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D:\Github\dice\"/>
    </mc:Choice>
  </mc:AlternateContent>
  <xr:revisionPtr revIDLastSave="0" documentId="13_ncr:1_{54E6FBFD-FA06-476B-95D3-F6D8D72E400B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Index" sheetId="1" r:id="rId1"/>
    <sheet name="Read_Me" sheetId="2" r:id="rId2"/>
    <sheet name="Settings" sheetId="3" r:id="rId3"/>
    <sheet name="Countries" sheetId="4" r:id="rId4"/>
    <sheet name="Estimates" sheetId="5" r:id="rId5"/>
    <sheet name="Pop" sheetId="6" r:id="rId6"/>
    <sheet name="Area" sheetId="7" r:id="rId7"/>
    <sheet name="P_Density" sheetId="8" r:id="rId8"/>
    <sheet name="P_Growth" sheetId="9" r:id="rId9"/>
    <sheet name="Users" sheetId="10" r:id="rId10"/>
    <sheet name="Data" sheetId="11" r:id="rId11"/>
    <sheet name="Lookups" sheetId="12" r:id="rId12"/>
    <sheet name="Coverage" sheetId="13" r:id="rId13"/>
    <sheet name="Towers" sheetId="14" r:id="rId14"/>
    <sheet name="Capacity" sheetId="15" r:id="rId15"/>
    <sheet name="Total Sites" sheetId="16" r:id="rId16"/>
    <sheet name="New Sites" sheetId="17" r:id="rId17"/>
    <sheet name="Costs" sheetId="18" r:id="rId18"/>
    <sheet name="GDP" sheetId="19" r:id="rId19"/>
    <sheet name="Options" sheetId="20" r:id="rId20"/>
    <sheet name="Context" sheetId="21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197" i="19" l="1"/>
  <c r="N197" i="19"/>
  <c r="M197" i="19"/>
  <c r="L197" i="19"/>
  <c r="O196" i="19"/>
  <c r="N196" i="19"/>
  <c r="M196" i="19"/>
  <c r="L196" i="19"/>
  <c r="O195" i="19"/>
  <c r="N195" i="19"/>
  <c r="M195" i="19"/>
  <c r="L195" i="19"/>
  <c r="O194" i="19"/>
  <c r="N194" i="19"/>
  <c r="M194" i="19"/>
  <c r="L194" i="19"/>
  <c r="O193" i="19"/>
  <c r="N193" i="19"/>
  <c r="M193" i="19"/>
  <c r="L193" i="19"/>
  <c r="O192" i="19"/>
  <c r="N192" i="19"/>
  <c r="M192" i="19"/>
  <c r="L192" i="19"/>
  <c r="O191" i="19"/>
  <c r="N191" i="19"/>
  <c r="M191" i="19"/>
  <c r="L191" i="19"/>
  <c r="O190" i="19"/>
  <c r="N190" i="19"/>
  <c r="M190" i="19"/>
  <c r="L190" i="19"/>
  <c r="O189" i="19"/>
  <c r="N189" i="19"/>
  <c r="M189" i="19"/>
  <c r="L189" i="19"/>
  <c r="O188" i="19"/>
  <c r="N188" i="19"/>
  <c r="M188" i="19"/>
  <c r="L188" i="19"/>
  <c r="O187" i="19"/>
  <c r="N187" i="19"/>
  <c r="M187" i="19"/>
  <c r="L187" i="19"/>
  <c r="O186" i="19"/>
  <c r="N186" i="19"/>
  <c r="M186" i="19"/>
  <c r="L186" i="19"/>
  <c r="O185" i="19"/>
  <c r="N185" i="19"/>
  <c r="M185" i="19"/>
  <c r="L185" i="19"/>
  <c r="O184" i="19"/>
  <c r="N184" i="19"/>
  <c r="M184" i="19"/>
  <c r="L184" i="19"/>
  <c r="O183" i="19"/>
  <c r="N183" i="19"/>
  <c r="M183" i="19"/>
  <c r="L183" i="19"/>
  <c r="O182" i="19"/>
  <c r="N182" i="19"/>
  <c r="M182" i="19"/>
  <c r="L182" i="19"/>
  <c r="O181" i="19"/>
  <c r="N181" i="19"/>
  <c r="M181" i="19"/>
  <c r="L181" i="19"/>
  <c r="O180" i="19"/>
  <c r="N180" i="19"/>
  <c r="M180" i="19"/>
  <c r="L180" i="19"/>
  <c r="O179" i="19"/>
  <c r="N179" i="19"/>
  <c r="M179" i="19"/>
  <c r="L179" i="19"/>
  <c r="O178" i="19"/>
  <c r="N178" i="19"/>
  <c r="M178" i="19"/>
  <c r="L178" i="19"/>
  <c r="O177" i="19"/>
  <c r="N177" i="19"/>
  <c r="M177" i="19"/>
  <c r="L177" i="19"/>
  <c r="O176" i="19"/>
  <c r="N176" i="19"/>
  <c r="M176" i="19"/>
  <c r="L176" i="19"/>
  <c r="O175" i="19"/>
  <c r="N175" i="19"/>
  <c r="M175" i="19"/>
  <c r="L175" i="19"/>
  <c r="O174" i="19"/>
  <c r="N174" i="19"/>
  <c r="M174" i="19"/>
  <c r="L174" i="19"/>
  <c r="O173" i="19"/>
  <c r="N173" i="19"/>
  <c r="M173" i="19"/>
  <c r="L173" i="19"/>
  <c r="O172" i="19"/>
  <c r="N172" i="19"/>
  <c r="M172" i="19"/>
  <c r="L172" i="19"/>
  <c r="O171" i="19"/>
  <c r="N171" i="19"/>
  <c r="M171" i="19"/>
  <c r="L171" i="19"/>
  <c r="O170" i="19"/>
  <c r="N170" i="19"/>
  <c r="M170" i="19"/>
  <c r="L170" i="19"/>
  <c r="O169" i="19"/>
  <c r="N169" i="19"/>
  <c r="M169" i="19"/>
  <c r="L169" i="19"/>
  <c r="O168" i="19"/>
  <c r="N168" i="19"/>
  <c r="M168" i="19"/>
  <c r="L168" i="19"/>
  <c r="O167" i="19"/>
  <c r="N167" i="19"/>
  <c r="M167" i="19"/>
  <c r="L167" i="19"/>
  <c r="O166" i="19"/>
  <c r="N166" i="19"/>
  <c r="M166" i="19"/>
  <c r="L166" i="19"/>
  <c r="O165" i="19"/>
  <c r="N165" i="19"/>
  <c r="M165" i="19"/>
  <c r="L165" i="19"/>
  <c r="O164" i="19"/>
  <c r="N164" i="19"/>
  <c r="M164" i="19"/>
  <c r="L164" i="19"/>
  <c r="O163" i="19"/>
  <c r="N163" i="19"/>
  <c r="M163" i="19"/>
  <c r="L163" i="19"/>
  <c r="O162" i="19"/>
  <c r="N162" i="19"/>
  <c r="M162" i="19"/>
  <c r="L162" i="19"/>
  <c r="O161" i="19"/>
  <c r="N161" i="19"/>
  <c r="M161" i="19"/>
  <c r="L161" i="19"/>
  <c r="O160" i="19"/>
  <c r="N160" i="19"/>
  <c r="M160" i="19"/>
  <c r="L160" i="19"/>
  <c r="O159" i="19"/>
  <c r="N159" i="19"/>
  <c r="M159" i="19"/>
  <c r="L159" i="19"/>
  <c r="O158" i="19"/>
  <c r="N158" i="19"/>
  <c r="M158" i="19"/>
  <c r="L158" i="19"/>
  <c r="O157" i="19"/>
  <c r="N157" i="19"/>
  <c r="M157" i="19"/>
  <c r="L157" i="19"/>
  <c r="O156" i="19"/>
  <c r="N156" i="19"/>
  <c r="M156" i="19"/>
  <c r="L156" i="19"/>
  <c r="O155" i="19"/>
  <c r="N155" i="19"/>
  <c r="M155" i="19"/>
  <c r="L155" i="19"/>
  <c r="O154" i="19"/>
  <c r="N154" i="19"/>
  <c r="M154" i="19"/>
  <c r="L154" i="19"/>
  <c r="O153" i="19"/>
  <c r="N153" i="19"/>
  <c r="M153" i="19"/>
  <c r="L153" i="19"/>
  <c r="O152" i="19"/>
  <c r="N152" i="19"/>
  <c r="M152" i="19"/>
  <c r="L152" i="19"/>
  <c r="O151" i="19"/>
  <c r="N151" i="19"/>
  <c r="M151" i="19"/>
  <c r="L151" i="19"/>
  <c r="O150" i="19"/>
  <c r="N150" i="19"/>
  <c r="M150" i="19"/>
  <c r="L150" i="19"/>
  <c r="O149" i="19"/>
  <c r="N149" i="19"/>
  <c r="M149" i="19"/>
  <c r="L149" i="19"/>
  <c r="O148" i="19"/>
  <c r="N148" i="19"/>
  <c r="M148" i="19"/>
  <c r="L148" i="19"/>
  <c r="O147" i="19"/>
  <c r="N147" i="19"/>
  <c r="M147" i="19"/>
  <c r="L147" i="19"/>
  <c r="O146" i="19"/>
  <c r="N146" i="19"/>
  <c r="M146" i="19"/>
  <c r="L146" i="19"/>
  <c r="O145" i="19"/>
  <c r="N145" i="19"/>
  <c r="M145" i="19"/>
  <c r="L145" i="19"/>
  <c r="O144" i="19"/>
  <c r="N144" i="19"/>
  <c r="M144" i="19"/>
  <c r="L144" i="19"/>
  <c r="O143" i="19"/>
  <c r="N143" i="19"/>
  <c r="M143" i="19"/>
  <c r="L143" i="19"/>
  <c r="O142" i="19"/>
  <c r="N142" i="19"/>
  <c r="M142" i="19"/>
  <c r="L142" i="19"/>
  <c r="O141" i="19"/>
  <c r="N141" i="19"/>
  <c r="M141" i="19"/>
  <c r="L141" i="19"/>
  <c r="O140" i="19"/>
  <c r="N140" i="19"/>
  <c r="M140" i="19"/>
  <c r="L140" i="19"/>
  <c r="O139" i="19"/>
  <c r="N139" i="19"/>
  <c r="M139" i="19"/>
  <c r="L139" i="19"/>
  <c r="O138" i="19"/>
  <c r="N138" i="19"/>
  <c r="M138" i="19"/>
  <c r="L138" i="19"/>
  <c r="O137" i="19"/>
  <c r="N137" i="19"/>
  <c r="M137" i="19"/>
  <c r="L137" i="19"/>
  <c r="O136" i="19"/>
  <c r="N136" i="19"/>
  <c r="M136" i="19"/>
  <c r="L136" i="19"/>
  <c r="O135" i="19"/>
  <c r="N135" i="19"/>
  <c r="M135" i="19"/>
  <c r="L135" i="19"/>
  <c r="O134" i="19"/>
  <c r="N134" i="19"/>
  <c r="M134" i="19"/>
  <c r="L134" i="19"/>
  <c r="O133" i="19"/>
  <c r="N133" i="19"/>
  <c r="M133" i="19"/>
  <c r="L133" i="19"/>
  <c r="O132" i="19"/>
  <c r="N132" i="19"/>
  <c r="M132" i="19"/>
  <c r="L132" i="19"/>
  <c r="O131" i="19"/>
  <c r="N131" i="19"/>
  <c r="M131" i="19"/>
  <c r="L131" i="19"/>
  <c r="O130" i="19"/>
  <c r="N130" i="19"/>
  <c r="M130" i="19"/>
  <c r="L130" i="19"/>
  <c r="O129" i="19"/>
  <c r="N129" i="19"/>
  <c r="M129" i="19"/>
  <c r="L129" i="19"/>
  <c r="O128" i="19"/>
  <c r="N128" i="19"/>
  <c r="M128" i="19"/>
  <c r="L128" i="19"/>
  <c r="O127" i="19"/>
  <c r="N127" i="19"/>
  <c r="M127" i="19"/>
  <c r="L127" i="19"/>
  <c r="O126" i="19"/>
  <c r="N126" i="19"/>
  <c r="M126" i="19"/>
  <c r="L126" i="19"/>
  <c r="O125" i="19"/>
  <c r="N125" i="19"/>
  <c r="M125" i="19"/>
  <c r="L125" i="19"/>
  <c r="O124" i="19"/>
  <c r="N124" i="19"/>
  <c r="M124" i="19"/>
  <c r="L124" i="19"/>
  <c r="O123" i="19"/>
  <c r="N123" i="19"/>
  <c r="M123" i="19"/>
  <c r="L123" i="19"/>
  <c r="O122" i="19"/>
  <c r="N122" i="19"/>
  <c r="M122" i="19"/>
  <c r="L122" i="19"/>
  <c r="O121" i="19"/>
  <c r="N121" i="19"/>
  <c r="M121" i="19"/>
  <c r="L121" i="19"/>
  <c r="O120" i="19"/>
  <c r="N120" i="19"/>
  <c r="M120" i="19"/>
  <c r="L120" i="19"/>
  <c r="O119" i="19"/>
  <c r="N119" i="19"/>
  <c r="M119" i="19"/>
  <c r="L119" i="19"/>
  <c r="O118" i="19"/>
  <c r="N118" i="19"/>
  <c r="M118" i="19"/>
  <c r="L118" i="19"/>
  <c r="O117" i="19"/>
  <c r="N117" i="19"/>
  <c r="M117" i="19"/>
  <c r="L117" i="19"/>
  <c r="O116" i="19"/>
  <c r="N116" i="19"/>
  <c r="M116" i="19"/>
  <c r="L116" i="19"/>
  <c r="O115" i="19"/>
  <c r="N115" i="19"/>
  <c r="M115" i="19"/>
  <c r="L115" i="19"/>
  <c r="O114" i="19"/>
  <c r="N114" i="19"/>
  <c r="M114" i="19"/>
  <c r="L114" i="19"/>
  <c r="O113" i="19"/>
  <c r="N113" i="19"/>
  <c r="M113" i="19"/>
  <c r="L113" i="19"/>
  <c r="O112" i="19"/>
  <c r="N112" i="19"/>
  <c r="M112" i="19"/>
  <c r="L112" i="19"/>
  <c r="O111" i="19"/>
  <c r="N111" i="19"/>
  <c r="M111" i="19"/>
  <c r="L111" i="19"/>
  <c r="O110" i="19"/>
  <c r="N110" i="19"/>
  <c r="M110" i="19"/>
  <c r="L110" i="19"/>
  <c r="O109" i="19"/>
  <c r="N109" i="19"/>
  <c r="M109" i="19"/>
  <c r="L109" i="19"/>
  <c r="O108" i="19"/>
  <c r="N108" i="19"/>
  <c r="M108" i="19"/>
  <c r="L108" i="19"/>
  <c r="O107" i="19"/>
  <c r="N107" i="19"/>
  <c r="M107" i="19"/>
  <c r="L107" i="19"/>
  <c r="O106" i="19"/>
  <c r="N106" i="19"/>
  <c r="M106" i="19"/>
  <c r="L106" i="19"/>
  <c r="O105" i="19"/>
  <c r="N105" i="19"/>
  <c r="M105" i="19"/>
  <c r="L105" i="19"/>
  <c r="O104" i="19"/>
  <c r="N104" i="19"/>
  <c r="M104" i="19"/>
  <c r="L104" i="19"/>
  <c r="O103" i="19"/>
  <c r="N103" i="19"/>
  <c r="M103" i="19"/>
  <c r="L103" i="19"/>
  <c r="O102" i="19"/>
  <c r="N102" i="19"/>
  <c r="M102" i="19"/>
  <c r="L102" i="19"/>
  <c r="O101" i="19"/>
  <c r="N101" i="19"/>
  <c r="M101" i="19"/>
  <c r="L101" i="19"/>
  <c r="O100" i="19"/>
  <c r="N100" i="19"/>
  <c r="M100" i="19"/>
  <c r="L100" i="19"/>
  <c r="O99" i="19"/>
  <c r="N99" i="19"/>
  <c r="M99" i="19"/>
  <c r="L99" i="19"/>
  <c r="O98" i="19"/>
  <c r="N98" i="19"/>
  <c r="M98" i="19"/>
  <c r="L98" i="19"/>
  <c r="O97" i="19"/>
  <c r="N97" i="19"/>
  <c r="M97" i="19"/>
  <c r="L97" i="19"/>
  <c r="O96" i="19"/>
  <c r="N96" i="19"/>
  <c r="M96" i="19"/>
  <c r="L96" i="19"/>
  <c r="O95" i="19"/>
  <c r="N95" i="19"/>
  <c r="M95" i="19"/>
  <c r="L95" i="19"/>
  <c r="O94" i="19"/>
  <c r="N94" i="19"/>
  <c r="M94" i="19"/>
  <c r="L94" i="19"/>
  <c r="O93" i="19"/>
  <c r="N93" i="19"/>
  <c r="M93" i="19"/>
  <c r="L93" i="19"/>
  <c r="O92" i="19"/>
  <c r="N92" i="19"/>
  <c r="M92" i="19"/>
  <c r="L92" i="19"/>
  <c r="O91" i="19"/>
  <c r="N91" i="19"/>
  <c r="M91" i="19"/>
  <c r="L91" i="19"/>
  <c r="O90" i="19"/>
  <c r="N90" i="19"/>
  <c r="M90" i="19"/>
  <c r="L90" i="19"/>
  <c r="O89" i="19"/>
  <c r="N89" i="19"/>
  <c r="M89" i="19"/>
  <c r="L89" i="19"/>
  <c r="O88" i="19"/>
  <c r="N88" i="19"/>
  <c r="M88" i="19"/>
  <c r="L88" i="19"/>
  <c r="O87" i="19"/>
  <c r="N87" i="19"/>
  <c r="M87" i="19"/>
  <c r="L87" i="19"/>
  <c r="O86" i="19"/>
  <c r="N86" i="19"/>
  <c r="M86" i="19"/>
  <c r="L86" i="19"/>
  <c r="O85" i="19"/>
  <c r="N85" i="19"/>
  <c r="M85" i="19"/>
  <c r="L85" i="19"/>
  <c r="O84" i="19"/>
  <c r="N84" i="19"/>
  <c r="M84" i="19"/>
  <c r="L84" i="19"/>
  <c r="O83" i="19"/>
  <c r="N83" i="19"/>
  <c r="M83" i="19"/>
  <c r="L83" i="19"/>
  <c r="O82" i="19"/>
  <c r="N82" i="19"/>
  <c r="M82" i="19"/>
  <c r="L82" i="19"/>
  <c r="O81" i="19"/>
  <c r="N81" i="19"/>
  <c r="M81" i="19"/>
  <c r="L81" i="19"/>
  <c r="O80" i="19"/>
  <c r="N80" i="19"/>
  <c r="M80" i="19"/>
  <c r="L80" i="19"/>
  <c r="O79" i="19"/>
  <c r="N79" i="19"/>
  <c r="M79" i="19"/>
  <c r="L79" i="19"/>
  <c r="O78" i="19"/>
  <c r="N78" i="19"/>
  <c r="M78" i="19"/>
  <c r="L78" i="19"/>
  <c r="O77" i="19"/>
  <c r="N77" i="19"/>
  <c r="M77" i="19"/>
  <c r="L77" i="19"/>
  <c r="O76" i="19"/>
  <c r="N76" i="19"/>
  <c r="M76" i="19"/>
  <c r="L76" i="19"/>
  <c r="O75" i="19"/>
  <c r="N75" i="19"/>
  <c r="M75" i="19"/>
  <c r="L75" i="19"/>
  <c r="O74" i="19"/>
  <c r="N74" i="19"/>
  <c r="M74" i="19"/>
  <c r="L74" i="19"/>
  <c r="O73" i="19"/>
  <c r="N73" i="19"/>
  <c r="M73" i="19"/>
  <c r="L73" i="19"/>
  <c r="O72" i="19"/>
  <c r="N72" i="19"/>
  <c r="M72" i="19"/>
  <c r="L72" i="19"/>
  <c r="O71" i="19"/>
  <c r="N71" i="19"/>
  <c r="M71" i="19"/>
  <c r="L71" i="19"/>
  <c r="O70" i="19"/>
  <c r="N70" i="19"/>
  <c r="M70" i="19"/>
  <c r="L70" i="19"/>
  <c r="O69" i="19"/>
  <c r="N69" i="19"/>
  <c r="M69" i="19"/>
  <c r="L69" i="19"/>
  <c r="O68" i="19"/>
  <c r="N68" i="19"/>
  <c r="M68" i="19"/>
  <c r="L68" i="19"/>
  <c r="O67" i="19"/>
  <c r="N67" i="19"/>
  <c r="M67" i="19"/>
  <c r="L67" i="19"/>
  <c r="O66" i="19"/>
  <c r="N66" i="19"/>
  <c r="M66" i="19"/>
  <c r="L66" i="19"/>
  <c r="O65" i="19"/>
  <c r="N65" i="19"/>
  <c r="M65" i="19"/>
  <c r="L65" i="19"/>
  <c r="O64" i="19"/>
  <c r="N64" i="19"/>
  <c r="M64" i="19"/>
  <c r="L64" i="19"/>
  <c r="O63" i="19"/>
  <c r="N63" i="19"/>
  <c r="M63" i="19"/>
  <c r="L63" i="19"/>
  <c r="O62" i="19"/>
  <c r="N62" i="19"/>
  <c r="M62" i="19"/>
  <c r="L62" i="19"/>
  <c r="O61" i="19"/>
  <c r="N61" i="19"/>
  <c r="M61" i="19"/>
  <c r="L61" i="19"/>
  <c r="O60" i="19"/>
  <c r="N60" i="19"/>
  <c r="M60" i="19"/>
  <c r="L60" i="19"/>
  <c r="O59" i="19"/>
  <c r="N59" i="19"/>
  <c r="M59" i="19"/>
  <c r="L59" i="19"/>
  <c r="O58" i="19"/>
  <c r="N58" i="19"/>
  <c r="M58" i="19"/>
  <c r="L58" i="19"/>
  <c r="O57" i="19"/>
  <c r="N57" i="19"/>
  <c r="M57" i="19"/>
  <c r="L57" i="19"/>
  <c r="O56" i="19"/>
  <c r="N56" i="19"/>
  <c r="M56" i="19"/>
  <c r="L56" i="19"/>
  <c r="O55" i="19"/>
  <c r="N55" i="19"/>
  <c r="M55" i="19"/>
  <c r="L55" i="19"/>
  <c r="O54" i="19"/>
  <c r="N54" i="19"/>
  <c r="M54" i="19"/>
  <c r="L54" i="19"/>
  <c r="O53" i="19"/>
  <c r="N53" i="19"/>
  <c r="M53" i="19"/>
  <c r="L53" i="19"/>
  <c r="O52" i="19"/>
  <c r="N52" i="19"/>
  <c r="M52" i="19"/>
  <c r="L52" i="19"/>
  <c r="O51" i="19"/>
  <c r="N51" i="19"/>
  <c r="M51" i="19"/>
  <c r="L51" i="19"/>
  <c r="O50" i="19"/>
  <c r="N50" i="19"/>
  <c r="M50" i="19"/>
  <c r="L50" i="19"/>
  <c r="O49" i="19"/>
  <c r="N49" i="19"/>
  <c r="M49" i="19"/>
  <c r="L49" i="19"/>
  <c r="O48" i="19"/>
  <c r="N48" i="19"/>
  <c r="M48" i="19"/>
  <c r="L48" i="19"/>
  <c r="O47" i="19"/>
  <c r="N47" i="19"/>
  <c r="M47" i="19"/>
  <c r="L47" i="19"/>
  <c r="O46" i="19"/>
  <c r="N46" i="19"/>
  <c r="M46" i="19"/>
  <c r="L46" i="19"/>
  <c r="O45" i="19"/>
  <c r="N45" i="19"/>
  <c r="M45" i="19"/>
  <c r="L45" i="19"/>
  <c r="O44" i="19"/>
  <c r="N44" i="19"/>
  <c r="M44" i="19"/>
  <c r="L44" i="19"/>
  <c r="O43" i="19"/>
  <c r="N43" i="19"/>
  <c r="M43" i="19"/>
  <c r="L43" i="19"/>
  <c r="O42" i="19"/>
  <c r="N42" i="19"/>
  <c r="M42" i="19"/>
  <c r="L42" i="19"/>
  <c r="O41" i="19"/>
  <c r="N41" i="19"/>
  <c r="M41" i="19"/>
  <c r="L41" i="19"/>
  <c r="O40" i="19"/>
  <c r="N40" i="19"/>
  <c r="M40" i="19"/>
  <c r="L40" i="19"/>
  <c r="O39" i="19"/>
  <c r="N39" i="19"/>
  <c r="M39" i="19"/>
  <c r="L39" i="19"/>
  <c r="O38" i="19"/>
  <c r="N38" i="19"/>
  <c r="M38" i="19"/>
  <c r="L38" i="19"/>
  <c r="O37" i="19"/>
  <c r="N37" i="19"/>
  <c r="M37" i="19"/>
  <c r="L37" i="19"/>
  <c r="O36" i="19"/>
  <c r="N36" i="19"/>
  <c r="M36" i="19"/>
  <c r="L36" i="19"/>
  <c r="O35" i="19"/>
  <c r="N35" i="19"/>
  <c r="M35" i="19"/>
  <c r="L35" i="19"/>
  <c r="O34" i="19"/>
  <c r="N34" i="19"/>
  <c r="M34" i="19"/>
  <c r="L34" i="19"/>
  <c r="O33" i="19"/>
  <c r="N33" i="19"/>
  <c r="M33" i="19"/>
  <c r="L33" i="19"/>
  <c r="O32" i="19"/>
  <c r="N32" i="19"/>
  <c r="M32" i="19"/>
  <c r="L32" i="19"/>
  <c r="O31" i="19"/>
  <c r="N31" i="19"/>
  <c r="M31" i="19"/>
  <c r="L31" i="19"/>
  <c r="O30" i="19"/>
  <c r="N30" i="19"/>
  <c r="M30" i="19"/>
  <c r="L30" i="19"/>
  <c r="O29" i="19"/>
  <c r="N29" i="19"/>
  <c r="M29" i="19"/>
  <c r="L29" i="19"/>
  <c r="O28" i="19"/>
  <c r="N28" i="19"/>
  <c r="M28" i="19"/>
  <c r="L28" i="19"/>
  <c r="O27" i="19"/>
  <c r="N27" i="19"/>
  <c r="M27" i="19"/>
  <c r="L27" i="19"/>
  <c r="O26" i="19"/>
  <c r="N26" i="19"/>
  <c r="M26" i="19"/>
  <c r="L26" i="19"/>
  <c r="O25" i="19"/>
  <c r="N25" i="19"/>
  <c r="M25" i="19"/>
  <c r="L25" i="19"/>
  <c r="O24" i="19"/>
  <c r="N24" i="19"/>
  <c r="M24" i="19"/>
  <c r="L24" i="19"/>
  <c r="O23" i="19"/>
  <c r="N23" i="19"/>
  <c r="M23" i="19"/>
  <c r="L23" i="19"/>
  <c r="O22" i="19"/>
  <c r="N22" i="19"/>
  <c r="M22" i="19"/>
  <c r="L22" i="19"/>
  <c r="O21" i="19"/>
  <c r="N21" i="19"/>
  <c r="M21" i="19"/>
  <c r="L21" i="19"/>
  <c r="O20" i="19"/>
  <c r="N20" i="19"/>
  <c r="M20" i="19"/>
  <c r="L20" i="19"/>
  <c r="O19" i="19"/>
  <c r="N19" i="19"/>
  <c r="M19" i="19"/>
  <c r="L19" i="19"/>
  <c r="O18" i="19"/>
  <c r="N18" i="19"/>
  <c r="M18" i="19"/>
  <c r="L18" i="19"/>
  <c r="O17" i="19"/>
  <c r="N17" i="19"/>
  <c r="M17" i="19"/>
  <c r="L17" i="19"/>
  <c r="O16" i="19"/>
  <c r="N16" i="19"/>
  <c r="M16" i="19"/>
  <c r="L16" i="19"/>
  <c r="O15" i="19"/>
  <c r="N15" i="19"/>
  <c r="M15" i="19"/>
  <c r="L15" i="19"/>
  <c r="O14" i="19"/>
  <c r="N14" i="19"/>
  <c r="M14" i="19"/>
  <c r="L14" i="19"/>
  <c r="O13" i="19"/>
  <c r="N13" i="19"/>
  <c r="M13" i="19"/>
  <c r="L13" i="19"/>
  <c r="O12" i="19"/>
  <c r="N12" i="19"/>
  <c r="M12" i="19"/>
  <c r="L12" i="19"/>
  <c r="O11" i="19"/>
  <c r="N11" i="19"/>
  <c r="M11" i="19"/>
  <c r="L11" i="19"/>
  <c r="O10" i="19"/>
  <c r="N10" i="19"/>
  <c r="M10" i="19"/>
  <c r="L10" i="19"/>
  <c r="O9" i="19"/>
  <c r="N9" i="19"/>
  <c r="M9" i="19"/>
  <c r="L9" i="19"/>
  <c r="O8" i="19"/>
  <c r="N8" i="19"/>
  <c r="M8" i="19"/>
  <c r="L8" i="19"/>
  <c r="O7" i="19"/>
  <c r="N7" i="19"/>
  <c r="M7" i="19"/>
  <c r="L7" i="19"/>
  <c r="O6" i="19"/>
  <c r="N6" i="19"/>
  <c r="M6" i="19"/>
  <c r="L6" i="19"/>
  <c r="O5" i="19"/>
  <c r="N5" i="19"/>
  <c r="M5" i="19"/>
  <c r="L5" i="19"/>
  <c r="O4" i="19"/>
  <c r="N4" i="19"/>
  <c r="M4" i="19"/>
  <c r="L4" i="19"/>
  <c r="O3" i="19"/>
  <c r="N3" i="19"/>
  <c r="M3" i="19"/>
  <c r="L3" i="19"/>
  <c r="O2" i="19"/>
  <c r="N2" i="19"/>
  <c r="M2" i="19"/>
  <c r="L2" i="19"/>
  <c r="L187" i="17"/>
  <c r="L184" i="17"/>
  <c r="L183" i="17"/>
  <c r="L181" i="17"/>
  <c r="K181" i="17"/>
  <c r="J181" i="17"/>
  <c r="I181" i="17"/>
  <c r="H181" i="17"/>
  <c r="G181" i="17"/>
  <c r="F181" i="17"/>
  <c r="L180" i="17"/>
  <c r="K180" i="17"/>
  <c r="G175" i="17"/>
  <c r="J174" i="17"/>
  <c r="H174" i="17"/>
  <c r="F174" i="17"/>
  <c r="D174" i="17"/>
  <c r="K170" i="17"/>
  <c r="I170" i="17"/>
  <c r="G170" i="17"/>
  <c r="F170" i="17"/>
  <c r="D170" i="17"/>
  <c r="L165" i="17"/>
  <c r="L161" i="17"/>
  <c r="L160" i="17"/>
  <c r="K160" i="17"/>
  <c r="J160" i="17"/>
  <c r="I160" i="17"/>
  <c r="L159" i="17"/>
  <c r="L155" i="17"/>
  <c r="L154" i="17"/>
  <c r="L153" i="17"/>
  <c r="K150" i="17"/>
  <c r="I150" i="17"/>
  <c r="G150" i="17"/>
  <c r="F150" i="17"/>
  <c r="D150" i="17"/>
  <c r="G144" i="17"/>
  <c r="L141" i="17"/>
  <c r="K141" i="17"/>
  <c r="J138" i="17"/>
  <c r="G138" i="17"/>
  <c r="E138" i="17"/>
  <c r="L133" i="17"/>
  <c r="L132" i="17"/>
  <c r="L131" i="17"/>
  <c r="L130" i="17"/>
  <c r="L127" i="17"/>
  <c r="L126" i="17"/>
  <c r="K126" i="17"/>
  <c r="J126" i="17"/>
  <c r="L124" i="17"/>
  <c r="L122" i="17"/>
  <c r="K122" i="17"/>
  <c r="J122" i="17"/>
  <c r="I122" i="17"/>
  <c r="L121" i="17"/>
  <c r="K121" i="17"/>
  <c r="J121" i="17"/>
  <c r="I121" i="17"/>
  <c r="H121" i="17"/>
  <c r="L118" i="17"/>
  <c r="K118" i="17"/>
  <c r="J118" i="17"/>
  <c r="I118" i="17"/>
  <c r="L116" i="17"/>
  <c r="L115" i="17"/>
  <c r="L114" i="17"/>
  <c r="L113" i="17"/>
  <c r="K113" i="17"/>
  <c r="J113" i="17"/>
  <c r="I113" i="17"/>
  <c r="H113" i="17"/>
  <c r="G113" i="17"/>
  <c r="F113" i="17"/>
  <c r="E113" i="17"/>
  <c r="D113" i="17"/>
  <c r="L111" i="17"/>
  <c r="L109" i="17"/>
  <c r="K109" i="17"/>
  <c r="J109" i="17"/>
  <c r="I109" i="17"/>
  <c r="L106" i="17"/>
  <c r="K106" i="17"/>
  <c r="L100" i="17"/>
  <c r="K100" i="17"/>
  <c r="J100" i="17"/>
  <c r="I100" i="17"/>
  <c r="H100" i="17"/>
  <c r="L94" i="17"/>
  <c r="J93" i="17"/>
  <c r="H93" i="17"/>
  <c r="F93" i="17"/>
  <c r="D93" i="17"/>
  <c r="L89" i="17"/>
  <c r="K89" i="17"/>
  <c r="J89" i="17"/>
  <c r="I89" i="17"/>
  <c r="H89" i="17"/>
  <c r="G89" i="17"/>
  <c r="L88" i="17"/>
  <c r="J84" i="17"/>
  <c r="G84" i="17"/>
  <c r="E84" i="17"/>
  <c r="L81" i="17"/>
  <c r="L77" i="17"/>
  <c r="K77" i="17"/>
  <c r="J77" i="17"/>
  <c r="I77" i="17"/>
  <c r="H77" i="17"/>
  <c r="G77" i="17"/>
  <c r="F77" i="17"/>
  <c r="E77" i="17"/>
  <c r="L72" i="17"/>
  <c r="K72" i="17"/>
  <c r="J72" i="17"/>
  <c r="J67" i="17"/>
  <c r="G67" i="17"/>
  <c r="E67" i="17"/>
  <c r="L63" i="17"/>
  <c r="L61" i="17"/>
  <c r="K61" i="17"/>
  <c r="J61" i="17"/>
  <c r="I61" i="17"/>
  <c r="H61" i="17"/>
  <c r="G61" i="17"/>
  <c r="L60" i="17"/>
  <c r="K60" i="17"/>
  <c r="J60" i="17"/>
  <c r="I60" i="17"/>
  <c r="H60" i="17"/>
  <c r="G60" i="17"/>
  <c r="L58" i="17"/>
  <c r="L56" i="17"/>
  <c r="K56" i="17"/>
  <c r="L53" i="17"/>
  <c r="K53" i="17"/>
  <c r="J53" i="17"/>
  <c r="L49" i="17"/>
  <c r="L48" i="17"/>
  <c r="K42" i="17"/>
  <c r="I42" i="17"/>
  <c r="G42" i="17"/>
  <c r="F42" i="17"/>
  <c r="D42" i="17"/>
  <c r="L37" i="17"/>
  <c r="K37" i="17"/>
  <c r="J37" i="17"/>
  <c r="I37" i="17"/>
  <c r="L35" i="17"/>
  <c r="L33" i="17"/>
  <c r="K33" i="17"/>
  <c r="L32" i="17"/>
  <c r="L31" i="17"/>
  <c r="K31" i="17"/>
  <c r="J31" i="17"/>
  <c r="L30" i="17"/>
  <c r="K30" i="17"/>
  <c r="J30" i="17"/>
  <c r="I30" i="17"/>
  <c r="L23" i="17"/>
  <c r="K23" i="17"/>
  <c r="L22" i="17"/>
  <c r="L21" i="17"/>
  <c r="K21" i="17"/>
  <c r="J21" i="17"/>
  <c r="I21" i="17"/>
  <c r="L19" i="17"/>
  <c r="K19" i="17"/>
  <c r="J19" i="17"/>
  <c r="L18" i="17"/>
  <c r="J16" i="17"/>
  <c r="H16" i="17"/>
  <c r="F16" i="17"/>
  <c r="D16" i="17"/>
  <c r="K11" i="17"/>
  <c r="I11" i="17"/>
  <c r="G11" i="17"/>
  <c r="F11" i="17"/>
  <c r="D11" i="17"/>
  <c r="L8" i="17"/>
  <c r="K8" i="17"/>
  <c r="J8" i="17"/>
  <c r="I8" i="17"/>
  <c r="H8" i="17"/>
  <c r="L6" i="17"/>
  <c r="K6" i="17"/>
  <c r="J6" i="17"/>
  <c r="I6" i="17"/>
  <c r="L5" i="17"/>
  <c r="K5" i="17"/>
  <c r="J5" i="17"/>
  <c r="L4" i="17"/>
  <c r="E225" i="13"/>
  <c r="F225" i="13" s="1"/>
  <c r="E223" i="13"/>
  <c r="F223" i="13" s="1"/>
  <c r="F219" i="13"/>
  <c r="E219" i="13"/>
  <c r="F217" i="13"/>
  <c r="E217" i="13"/>
  <c r="F199" i="13"/>
  <c r="E199" i="13"/>
  <c r="F196" i="13"/>
  <c r="E196" i="13"/>
  <c r="F190" i="13"/>
  <c r="E190" i="13"/>
  <c r="F183" i="13"/>
  <c r="E183" i="13"/>
  <c r="F173" i="13"/>
  <c r="E173" i="13"/>
  <c r="F165" i="13"/>
  <c r="E165" i="13"/>
  <c r="E158" i="13"/>
  <c r="F158" i="13" s="1"/>
  <c r="E149" i="13"/>
  <c r="F149" i="13" s="1"/>
  <c r="F144" i="13"/>
  <c r="E144" i="13"/>
  <c r="E141" i="13"/>
  <c r="F141" i="13" s="1"/>
  <c r="E135" i="13"/>
  <c r="F135" i="13" s="1"/>
  <c r="E133" i="13"/>
  <c r="F133" i="13" s="1"/>
  <c r="F130" i="13"/>
  <c r="E130" i="13"/>
  <c r="E128" i="13"/>
  <c r="F128" i="13" s="1"/>
  <c r="F127" i="13"/>
  <c r="E127" i="13"/>
  <c r="E121" i="13"/>
  <c r="F121" i="13" s="1"/>
  <c r="E120" i="13"/>
  <c r="F120" i="13" s="1"/>
  <c r="F113" i="13"/>
  <c r="E113" i="13"/>
  <c r="E112" i="13"/>
  <c r="F112" i="13" s="1"/>
  <c r="F105" i="13"/>
  <c r="E105" i="13"/>
  <c r="F88" i="13"/>
  <c r="E88" i="13"/>
  <c r="F85" i="13"/>
  <c r="E85" i="13"/>
  <c r="E77" i="13"/>
  <c r="F77" i="13" s="1"/>
  <c r="F75" i="13"/>
  <c r="E75" i="13"/>
  <c r="F71" i="13"/>
  <c r="E71" i="13"/>
  <c r="E53" i="13"/>
  <c r="F53" i="13" s="1"/>
  <c r="E52" i="13"/>
  <c r="F52" i="13" s="1"/>
  <c r="F48" i="13"/>
  <c r="E48" i="13"/>
  <c r="E46" i="13"/>
  <c r="F46" i="13" s="1"/>
  <c r="F30" i="13"/>
  <c r="E30" i="13"/>
  <c r="F27" i="13"/>
  <c r="E27" i="13"/>
  <c r="E25" i="13"/>
  <c r="F25" i="13" s="1"/>
  <c r="E20" i="13"/>
  <c r="F20" i="13" s="1"/>
  <c r="E13" i="13"/>
  <c r="F13" i="13" s="1"/>
  <c r="F12" i="13"/>
  <c r="E12" i="13"/>
  <c r="E8" i="13"/>
  <c r="F8" i="13" s="1"/>
  <c r="E6" i="13"/>
  <c r="F6" i="13" s="1"/>
  <c r="E5" i="13"/>
  <c r="F5" i="13" s="1"/>
  <c r="E2" i="13"/>
  <c r="F2" i="13" s="1"/>
  <c r="H249" i="12"/>
  <c r="G249" i="12"/>
  <c r="H248" i="12"/>
  <c r="G248" i="12"/>
  <c r="H247" i="12"/>
  <c r="G247" i="12"/>
  <c r="H246" i="12"/>
  <c r="G246" i="12"/>
  <c r="H245" i="12"/>
  <c r="G245" i="12"/>
  <c r="H244" i="12"/>
  <c r="G244" i="12"/>
  <c r="H243" i="12"/>
  <c r="G243" i="12"/>
  <c r="H242" i="12"/>
  <c r="G242" i="12"/>
  <c r="H241" i="12"/>
  <c r="G241" i="12"/>
  <c r="H240" i="12"/>
  <c r="G240" i="12"/>
  <c r="H239" i="12"/>
  <c r="G239" i="12"/>
  <c r="H238" i="12"/>
  <c r="G238" i="12"/>
  <c r="H237" i="12"/>
  <c r="G237" i="12"/>
  <c r="H236" i="12"/>
  <c r="G236" i="12"/>
  <c r="H235" i="12"/>
  <c r="G235" i="12"/>
  <c r="H234" i="12"/>
  <c r="G234" i="12"/>
  <c r="H233" i="12"/>
  <c r="G233" i="12"/>
  <c r="H232" i="12"/>
  <c r="G232" i="12"/>
  <c r="H231" i="12"/>
  <c r="G231" i="12"/>
  <c r="H230" i="12"/>
  <c r="G230" i="12"/>
  <c r="H229" i="12"/>
  <c r="G229" i="12"/>
  <c r="H228" i="12"/>
  <c r="G228" i="12"/>
  <c r="H227" i="12"/>
  <c r="G227" i="12"/>
  <c r="H226" i="12"/>
  <c r="G226" i="12"/>
  <c r="H225" i="12"/>
  <c r="G225" i="12"/>
  <c r="H224" i="12"/>
  <c r="G224" i="12"/>
  <c r="H223" i="12"/>
  <c r="G223" i="12"/>
  <c r="H222" i="12"/>
  <c r="G222" i="12"/>
  <c r="H221" i="12"/>
  <c r="G221" i="12"/>
  <c r="H220" i="12"/>
  <c r="G220" i="12"/>
  <c r="H219" i="12"/>
  <c r="G219" i="12"/>
  <c r="H218" i="12"/>
  <c r="G218" i="12"/>
  <c r="H217" i="12"/>
  <c r="G217" i="12"/>
  <c r="H216" i="12"/>
  <c r="G216" i="12"/>
  <c r="H215" i="12"/>
  <c r="G215" i="12"/>
  <c r="H214" i="12"/>
  <c r="G214" i="12"/>
  <c r="H213" i="12"/>
  <c r="G213" i="12"/>
  <c r="H212" i="12"/>
  <c r="G212" i="12"/>
  <c r="H211" i="12"/>
  <c r="G211" i="12"/>
  <c r="H210" i="12"/>
  <c r="G210" i="12"/>
  <c r="H209" i="12"/>
  <c r="G209" i="12"/>
  <c r="H208" i="12"/>
  <c r="G208" i="12"/>
  <c r="H207" i="12"/>
  <c r="G207" i="12"/>
  <c r="H206" i="12"/>
  <c r="G206" i="12"/>
  <c r="H205" i="12"/>
  <c r="G205" i="12"/>
  <c r="H204" i="12"/>
  <c r="G204" i="12"/>
  <c r="H203" i="12"/>
  <c r="G203" i="12"/>
  <c r="H202" i="12"/>
  <c r="G202" i="12"/>
  <c r="H201" i="12"/>
  <c r="G201" i="12"/>
  <c r="H200" i="12"/>
  <c r="G200" i="12"/>
  <c r="H199" i="12"/>
  <c r="G199" i="12"/>
  <c r="H198" i="12"/>
  <c r="G198" i="12"/>
  <c r="H197" i="12"/>
  <c r="G197" i="12"/>
  <c r="H196" i="12"/>
  <c r="G196" i="12"/>
  <c r="H195" i="12"/>
  <c r="G195" i="12"/>
  <c r="H194" i="12"/>
  <c r="G194" i="12"/>
  <c r="H193" i="12"/>
  <c r="G193" i="12"/>
  <c r="H192" i="12"/>
  <c r="G192" i="12"/>
  <c r="H191" i="12"/>
  <c r="G191" i="12"/>
  <c r="H190" i="12"/>
  <c r="G190" i="12"/>
  <c r="H189" i="12"/>
  <c r="G189" i="12"/>
  <c r="H188" i="12"/>
  <c r="G188" i="12"/>
  <c r="H187" i="12"/>
  <c r="G187" i="12"/>
  <c r="H186" i="12"/>
  <c r="G186" i="12"/>
  <c r="H185" i="12"/>
  <c r="G185" i="12"/>
  <c r="H184" i="12"/>
  <c r="G184" i="12"/>
  <c r="H183" i="12"/>
  <c r="G183" i="12"/>
  <c r="H182" i="12"/>
  <c r="G182" i="12"/>
  <c r="H181" i="12"/>
  <c r="G181" i="12"/>
  <c r="H180" i="12"/>
  <c r="G180" i="12"/>
  <c r="H179" i="12"/>
  <c r="G179" i="12"/>
  <c r="H178" i="12"/>
  <c r="G178" i="12"/>
  <c r="H177" i="12"/>
  <c r="G177" i="12"/>
  <c r="H176" i="12"/>
  <c r="G176" i="12"/>
  <c r="H175" i="12"/>
  <c r="G175" i="12"/>
  <c r="H174" i="12"/>
  <c r="G174" i="12"/>
  <c r="H173" i="12"/>
  <c r="G173" i="12"/>
  <c r="H172" i="12"/>
  <c r="G172" i="12"/>
  <c r="H171" i="12"/>
  <c r="G171" i="12"/>
  <c r="H170" i="12"/>
  <c r="G170" i="12"/>
  <c r="H169" i="12"/>
  <c r="G169" i="12"/>
  <c r="H168" i="12"/>
  <c r="G168" i="12"/>
  <c r="H167" i="12"/>
  <c r="G167" i="12"/>
  <c r="H166" i="12"/>
  <c r="G166" i="12"/>
  <c r="H165" i="12"/>
  <c r="G165" i="12"/>
  <c r="H164" i="12"/>
  <c r="G164" i="12"/>
  <c r="H163" i="12"/>
  <c r="G163" i="12"/>
  <c r="H162" i="12"/>
  <c r="G162" i="12"/>
  <c r="H161" i="12"/>
  <c r="G161" i="12"/>
  <c r="H160" i="12"/>
  <c r="G160" i="12"/>
  <c r="H159" i="12"/>
  <c r="G159" i="12"/>
  <c r="H158" i="12"/>
  <c r="G158" i="12"/>
  <c r="H157" i="12"/>
  <c r="G157" i="12"/>
  <c r="H156" i="12"/>
  <c r="G156" i="12"/>
  <c r="H155" i="12"/>
  <c r="G155" i="12"/>
  <c r="H154" i="12"/>
  <c r="G154" i="12"/>
  <c r="H153" i="12"/>
  <c r="G153" i="12"/>
  <c r="H152" i="12"/>
  <c r="G152" i="12"/>
  <c r="H151" i="12"/>
  <c r="G151" i="12"/>
  <c r="H150" i="12"/>
  <c r="G150" i="12"/>
  <c r="H149" i="12"/>
  <c r="G149" i="12"/>
  <c r="H148" i="12"/>
  <c r="G148" i="12"/>
  <c r="H147" i="12"/>
  <c r="G147" i="12"/>
  <c r="H146" i="12"/>
  <c r="G146" i="12"/>
  <c r="H145" i="12"/>
  <c r="G145" i="12"/>
  <c r="H144" i="12"/>
  <c r="G144" i="12"/>
  <c r="H143" i="12"/>
  <c r="G143" i="12"/>
  <c r="H142" i="12"/>
  <c r="G142" i="12"/>
  <c r="H141" i="12"/>
  <c r="G141" i="12"/>
  <c r="H140" i="12"/>
  <c r="G140" i="12"/>
  <c r="H139" i="12"/>
  <c r="G139" i="12"/>
  <c r="H138" i="12"/>
  <c r="G138" i="12"/>
  <c r="H137" i="12"/>
  <c r="G137" i="12"/>
  <c r="H136" i="12"/>
  <c r="G136" i="12"/>
  <c r="H135" i="12"/>
  <c r="G135" i="12"/>
  <c r="H134" i="12"/>
  <c r="G134" i="12"/>
  <c r="H133" i="12"/>
  <c r="G133" i="12"/>
  <c r="H132" i="12"/>
  <c r="G132" i="12"/>
  <c r="H131" i="12"/>
  <c r="G131" i="12"/>
  <c r="H130" i="12"/>
  <c r="G130" i="12"/>
  <c r="H129" i="12"/>
  <c r="G129" i="12"/>
  <c r="H128" i="12"/>
  <c r="G128" i="12"/>
  <c r="H127" i="12"/>
  <c r="G127" i="12"/>
  <c r="H126" i="12"/>
  <c r="G126" i="12"/>
  <c r="H125" i="12"/>
  <c r="G125" i="12"/>
  <c r="H124" i="12"/>
  <c r="G124" i="12"/>
  <c r="H123" i="12"/>
  <c r="G123" i="12"/>
  <c r="H122" i="12"/>
  <c r="G122" i="12"/>
  <c r="H121" i="12"/>
  <c r="G121" i="12"/>
  <c r="H120" i="12"/>
  <c r="G120" i="12"/>
  <c r="H119" i="12"/>
  <c r="G119" i="12"/>
  <c r="H118" i="12"/>
  <c r="G118" i="12"/>
  <c r="H117" i="12"/>
  <c r="G117" i="12"/>
  <c r="H116" i="12"/>
  <c r="G116" i="12"/>
  <c r="H115" i="12"/>
  <c r="G115" i="12"/>
  <c r="H114" i="12"/>
  <c r="G114" i="12"/>
  <c r="H113" i="12"/>
  <c r="G113" i="12"/>
  <c r="H112" i="12"/>
  <c r="G112" i="12"/>
  <c r="H111" i="12"/>
  <c r="G111" i="12"/>
  <c r="H110" i="12"/>
  <c r="G110" i="12"/>
  <c r="H109" i="12"/>
  <c r="G109" i="12"/>
  <c r="H108" i="12"/>
  <c r="G108" i="12"/>
  <c r="H107" i="12"/>
  <c r="G107" i="12"/>
  <c r="H106" i="12"/>
  <c r="G106" i="12"/>
  <c r="H105" i="12"/>
  <c r="G105" i="12"/>
  <c r="H104" i="12"/>
  <c r="G104" i="12"/>
  <c r="H103" i="12"/>
  <c r="G103" i="12"/>
  <c r="H102" i="12"/>
  <c r="G102" i="12"/>
  <c r="H101" i="12"/>
  <c r="G101" i="12"/>
  <c r="H100" i="12"/>
  <c r="G100" i="12"/>
  <c r="H99" i="12"/>
  <c r="G99" i="12"/>
  <c r="H98" i="12"/>
  <c r="G98" i="12"/>
  <c r="H97" i="12"/>
  <c r="G97" i="12"/>
  <c r="H96" i="12"/>
  <c r="G96" i="12"/>
  <c r="H95" i="12"/>
  <c r="G95" i="12"/>
  <c r="H94" i="12"/>
  <c r="G94" i="12"/>
  <c r="H93" i="12"/>
  <c r="G93" i="12"/>
  <c r="H92" i="12"/>
  <c r="G92" i="12"/>
  <c r="H91" i="12"/>
  <c r="G91" i="12"/>
  <c r="H90" i="12"/>
  <c r="G90" i="12"/>
  <c r="H89" i="12"/>
  <c r="G89" i="12"/>
  <c r="H88" i="12"/>
  <c r="G88" i="12"/>
  <c r="H87" i="12"/>
  <c r="G87" i="12"/>
  <c r="H86" i="12"/>
  <c r="G86" i="12"/>
  <c r="H85" i="12"/>
  <c r="G85" i="12"/>
  <c r="H84" i="12"/>
  <c r="G84" i="12"/>
  <c r="H83" i="12"/>
  <c r="G83" i="12"/>
  <c r="H82" i="12"/>
  <c r="G82" i="12"/>
  <c r="H81" i="12"/>
  <c r="G81" i="12"/>
  <c r="H80" i="12"/>
  <c r="G80" i="12"/>
  <c r="H79" i="12"/>
  <c r="G79" i="12"/>
  <c r="H78" i="12"/>
  <c r="G78" i="12"/>
  <c r="H77" i="12"/>
  <c r="G77" i="12"/>
  <c r="H76" i="12"/>
  <c r="G76" i="12"/>
  <c r="H75" i="12"/>
  <c r="G75" i="12"/>
  <c r="H74" i="12"/>
  <c r="G74" i="12"/>
  <c r="H73" i="12"/>
  <c r="G73" i="12"/>
  <c r="H72" i="12"/>
  <c r="G72" i="12"/>
  <c r="H71" i="12"/>
  <c r="G71" i="12"/>
  <c r="H70" i="12"/>
  <c r="G70" i="12"/>
  <c r="H69" i="12"/>
  <c r="G69" i="12"/>
  <c r="H68" i="12"/>
  <c r="G68" i="12"/>
  <c r="H67" i="12"/>
  <c r="G67" i="12"/>
  <c r="H66" i="12"/>
  <c r="G66" i="12"/>
  <c r="H65" i="12"/>
  <c r="G65" i="12"/>
  <c r="H64" i="12"/>
  <c r="G64" i="12"/>
  <c r="H63" i="12"/>
  <c r="G63" i="12"/>
  <c r="H62" i="12"/>
  <c r="G62" i="12"/>
  <c r="H61" i="12"/>
  <c r="G61" i="12"/>
  <c r="H60" i="12"/>
  <c r="G60" i="12"/>
  <c r="H59" i="12"/>
  <c r="G59" i="12"/>
  <c r="H58" i="12"/>
  <c r="G58" i="12"/>
  <c r="H57" i="12"/>
  <c r="G57" i="12"/>
  <c r="H56" i="12"/>
  <c r="G56" i="12"/>
  <c r="H55" i="12"/>
  <c r="G55" i="12"/>
  <c r="H54" i="12"/>
  <c r="G54" i="12"/>
  <c r="H53" i="12"/>
  <c r="G53" i="12"/>
  <c r="H52" i="12"/>
  <c r="G52" i="12"/>
  <c r="H51" i="12"/>
  <c r="G51" i="12"/>
  <c r="H50" i="12"/>
  <c r="G50" i="12"/>
  <c r="H49" i="12"/>
  <c r="G49" i="12"/>
  <c r="H48" i="12"/>
  <c r="G48" i="12"/>
  <c r="H47" i="12"/>
  <c r="G47" i="12"/>
  <c r="H46" i="12"/>
  <c r="G46" i="12"/>
  <c r="H45" i="12"/>
  <c r="G45" i="12"/>
  <c r="H44" i="12"/>
  <c r="G44" i="12"/>
  <c r="H43" i="12"/>
  <c r="G43" i="12"/>
  <c r="H42" i="12"/>
  <c r="G42" i="12"/>
  <c r="H41" i="12"/>
  <c r="G41" i="12"/>
  <c r="H40" i="12"/>
  <c r="G40" i="12"/>
  <c r="H39" i="12"/>
  <c r="G39" i="12"/>
  <c r="H38" i="12"/>
  <c r="G38" i="12"/>
  <c r="H37" i="12"/>
  <c r="G37" i="12"/>
  <c r="H36" i="12"/>
  <c r="G36" i="12"/>
  <c r="H35" i="12"/>
  <c r="G35" i="12"/>
  <c r="H34" i="12"/>
  <c r="G34" i="12"/>
  <c r="H33" i="12"/>
  <c r="G33" i="12"/>
  <c r="H32" i="12"/>
  <c r="G32" i="12"/>
  <c r="H31" i="12"/>
  <c r="G31" i="12"/>
  <c r="H30" i="12"/>
  <c r="G30" i="12"/>
  <c r="H29" i="12"/>
  <c r="G29" i="12"/>
  <c r="H28" i="12"/>
  <c r="G28" i="12"/>
  <c r="H27" i="12"/>
  <c r="G27" i="12"/>
  <c r="H26" i="12"/>
  <c r="G26" i="12"/>
  <c r="H25" i="12"/>
  <c r="G25" i="12"/>
  <c r="H24" i="12"/>
  <c r="G24" i="12"/>
  <c r="H23" i="12"/>
  <c r="G23" i="12"/>
  <c r="H22" i="12"/>
  <c r="G22" i="12"/>
  <c r="H21" i="12"/>
  <c r="G21" i="12"/>
  <c r="H20" i="12"/>
  <c r="G20" i="12"/>
  <c r="H19" i="12"/>
  <c r="G19" i="12"/>
  <c r="H18" i="12"/>
  <c r="G18" i="12"/>
  <c r="H17" i="12"/>
  <c r="G17" i="12"/>
  <c r="H16" i="12"/>
  <c r="G16" i="12"/>
  <c r="H15" i="12"/>
  <c r="G15" i="12"/>
  <c r="H14" i="12"/>
  <c r="G14" i="12"/>
  <c r="H13" i="12"/>
  <c r="G13" i="12"/>
  <c r="H12" i="12"/>
  <c r="G12" i="12"/>
  <c r="H11" i="12"/>
  <c r="G11" i="12"/>
  <c r="H10" i="12"/>
  <c r="G10" i="12"/>
  <c r="H9" i="12"/>
  <c r="G9" i="12"/>
  <c r="H8" i="12"/>
  <c r="G8" i="12"/>
  <c r="H7" i="12"/>
  <c r="G7" i="12"/>
  <c r="H6" i="12"/>
  <c r="G6" i="12"/>
  <c r="H5" i="12"/>
  <c r="G5" i="12"/>
  <c r="H4" i="12"/>
  <c r="G4" i="12"/>
  <c r="H3" i="12"/>
  <c r="G3" i="12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B131" i="11"/>
  <c r="A131" i="11"/>
  <c r="B107" i="11"/>
  <c r="B96" i="11"/>
  <c r="B93" i="11"/>
  <c r="A90" i="11"/>
  <c r="A76" i="11"/>
  <c r="B63" i="11"/>
  <c r="B59" i="11"/>
  <c r="B43" i="11"/>
  <c r="B26" i="11"/>
  <c r="B4" i="11"/>
  <c r="B189" i="10"/>
  <c r="B189" i="11" s="1"/>
  <c r="A189" i="10"/>
  <c r="B188" i="10"/>
  <c r="B188" i="11" s="1"/>
  <c r="A188" i="10"/>
  <c r="B187" i="10"/>
  <c r="B187" i="11" s="1"/>
  <c r="A187" i="10"/>
  <c r="B186" i="10"/>
  <c r="B186" i="11" s="1"/>
  <c r="A186" i="10"/>
  <c r="B185" i="10"/>
  <c r="B185" i="11" s="1"/>
  <c r="A185" i="10"/>
  <c r="B184" i="10"/>
  <c r="B184" i="11" s="1"/>
  <c r="A184" i="10"/>
  <c r="B183" i="10"/>
  <c r="B183" i="11" s="1"/>
  <c r="A183" i="10"/>
  <c r="B182" i="10"/>
  <c r="B182" i="11" s="1"/>
  <c r="A182" i="10"/>
  <c r="B181" i="10"/>
  <c r="B181" i="11" s="1"/>
  <c r="A181" i="10"/>
  <c r="B180" i="10"/>
  <c r="B180" i="11" s="1"/>
  <c r="A180" i="10"/>
  <c r="B179" i="10"/>
  <c r="B179" i="11" s="1"/>
  <c r="A179" i="10"/>
  <c r="B178" i="10"/>
  <c r="B178" i="11" s="1"/>
  <c r="A178" i="10"/>
  <c r="B177" i="10"/>
  <c r="B177" i="11" s="1"/>
  <c r="A177" i="10"/>
  <c r="B176" i="10"/>
  <c r="B176" i="11" s="1"/>
  <c r="A176" i="10"/>
  <c r="B175" i="10"/>
  <c r="B175" i="11" s="1"/>
  <c r="A175" i="10"/>
  <c r="B174" i="10"/>
  <c r="B174" i="11" s="1"/>
  <c r="A174" i="10"/>
  <c r="B173" i="10"/>
  <c r="B173" i="11" s="1"/>
  <c r="A173" i="10"/>
  <c r="B172" i="10"/>
  <c r="B172" i="11" s="1"/>
  <c r="A172" i="10"/>
  <c r="B171" i="10"/>
  <c r="B171" i="11" s="1"/>
  <c r="A171" i="10"/>
  <c r="B170" i="10"/>
  <c r="B170" i="11" s="1"/>
  <c r="A170" i="10"/>
  <c r="B169" i="10"/>
  <c r="B169" i="11" s="1"/>
  <c r="A169" i="10"/>
  <c r="B168" i="10"/>
  <c r="B168" i="11" s="1"/>
  <c r="A168" i="10"/>
  <c r="B167" i="10"/>
  <c r="B167" i="11" s="1"/>
  <c r="A167" i="10"/>
  <c r="B166" i="10"/>
  <c r="B166" i="11" s="1"/>
  <c r="A166" i="10"/>
  <c r="B165" i="10"/>
  <c r="B165" i="11" s="1"/>
  <c r="A165" i="10"/>
  <c r="B164" i="10"/>
  <c r="B164" i="11" s="1"/>
  <c r="A164" i="10"/>
  <c r="B163" i="10"/>
  <c r="B163" i="11" s="1"/>
  <c r="A163" i="10"/>
  <c r="B162" i="10"/>
  <c r="B162" i="11" s="1"/>
  <c r="A162" i="10"/>
  <c r="B161" i="10"/>
  <c r="B161" i="11" s="1"/>
  <c r="A161" i="10"/>
  <c r="B160" i="10"/>
  <c r="B160" i="11" s="1"/>
  <c r="A160" i="10"/>
  <c r="B159" i="10"/>
  <c r="B159" i="11" s="1"/>
  <c r="A159" i="10"/>
  <c r="B158" i="10"/>
  <c r="B158" i="11" s="1"/>
  <c r="A158" i="10"/>
  <c r="B157" i="10"/>
  <c r="B157" i="11" s="1"/>
  <c r="A157" i="10"/>
  <c r="B156" i="10"/>
  <c r="B156" i="11" s="1"/>
  <c r="A156" i="10"/>
  <c r="B155" i="10"/>
  <c r="B155" i="11" s="1"/>
  <c r="A155" i="10"/>
  <c r="B154" i="10"/>
  <c r="B154" i="11" s="1"/>
  <c r="A154" i="10"/>
  <c r="B153" i="10"/>
  <c r="B153" i="11" s="1"/>
  <c r="A153" i="10"/>
  <c r="B152" i="10"/>
  <c r="B152" i="11" s="1"/>
  <c r="A152" i="10"/>
  <c r="B151" i="10"/>
  <c r="B151" i="11" s="1"/>
  <c r="A151" i="10"/>
  <c r="B150" i="10"/>
  <c r="B150" i="11" s="1"/>
  <c r="A150" i="10"/>
  <c r="B149" i="10"/>
  <c r="B149" i="11" s="1"/>
  <c r="A149" i="10"/>
  <c r="B148" i="10"/>
  <c r="B148" i="11" s="1"/>
  <c r="A148" i="10"/>
  <c r="B147" i="10"/>
  <c r="B147" i="11" s="1"/>
  <c r="A147" i="10"/>
  <c r="B146" i="10"/>
  <c r="B146" i="11" s="1"/>
  <c r="A146" i="10"/>
  <c r="B145" i="10"/>
  <c r="B145" i="11" s="1"/>
  <c r="A145" i="10"/>
  <c r="B144" i="10"/>
  <c r="B144" i="11" s="1"/>
  <c r="A144" i="10"/>
  <c r="B143" i="10"/>
  <c r="B143" i="11" s="1"/>
  <c r="A143" i="10"/>
  <c r="B142" i="10"/>
  <c r="B142" i="11" s="1"/>
  <c r="A142" i="10"/>
  <c r="B141" i="10"/>
  <c r="B141" i="11" s="1"/>
  <c r="A141" i="10"/>
  <c r="B140" i="10"/>
  <c r="B140" i="11" s="1"/>
  <c r="A140" i="10"/>
  <c r="B139" i="10"/>
  <c r="B139" i="11" s="1"/>
  <c r="A139" i="10"/>
  <c r="B138" i="10"/>
  <c r="B138" i="11" s="1"/>
  <c r="A138" i="10"/>
  <c r="B137" i="10"/>
  <c r="B137" i="11" s="1"/>
  <c r="A137" i="10"/>
  <c r="B136" i="10"/>
  <c r="B136" i="11" s="1"/>
  <c r="A136" i="10"/>
  <c r="B135" i="10"/>
  <c r="B135" i="11" s="1"/>
  <c r="A135" i="10"/>
  <c r="B134" i="10"/>
  <c r="B134" i="11" s="1"/>
  <c r="A134" i="10"/>
  <c r="A134" i="11" s="1"/>
  <c r="B133" i="10"/>
  <c r="B133" i="11" s="1"/>
  <c r="A133" i="10"/>
  <c r="A133" i="11" s="1"/>
  <c r="B132" i="10"/>
  <c r="B132" i="11" s="1"/>
  <c r="A132" i="10"/>
  <c r="A132" i="11" s="1"/>
  <c r="B131" i="10"/>
  <c r="A131" i="10"/>
  <c r="B130" i="10"/>
  <c r="B130" i="11" s="1"/>
  <c r="A130" i="10"/>
  <c r="A130" i="11" s="1"/>
  <c r="B129" i="10"/>
  <c r="B129" i="11" s="1"/>
  <c r="A129" i="10"/>
  <c r="A129" i="11" s="1"/>
  <c r="B128" i="10"/>
  <c r="B128" i="11" s="1"/>
  <c r="A128" i="10"/>
  <c r="A128" i="11" s="1"/>
  <c r="B127" i="10"/>
  <c r="B127" i="11" s="1"/>
  <c r="A127" i="10"/>
  <c r="A127" i="11" s="1"/>
  <c r="B126" i="10"/>
  <c r="B126" i="11" s="1"/>
  <c r="A126" i="10"/>
  <c r="A126" i="11" s="1"/>
  <c r="B125" i="10"/>
  <c r="B125" i="11" s="1"/>
  <c r="A125" i="10"/>
  <c r="A125" i="11" s="1"/>
  <c r="B124" i="10"/>
  <c r="B124" i="11" s="1"/>
  <c r="A124" i="10"/>
  <c r="A124" i="11" s="1"/>
  <c r="B123" i="10"/>
  <c r="B123" i="11" s="1"/>
  <c r="A123" i="10"/>
  <c r="A123" i="11" s="1"/>
  <c r="B122" i="10"/>
  <c r="B122" i="11" s="1"/>
  <c r="A122" i="10"/>
  <c r="A122" i="11" s="1"/>
  <c r="B121" i="10"/>
  <c r="B121" i="11" s="1"/>
  <c r="A121" i="10"/>
  <c r="A121" i="11" s="1"/>
  <c r="B120" i="10"/>
  <c r="B120" i="11" s="1"/>
  <c r="A120" i="10"/>
  <c r="A120" i="11" s="1"/>
  <c r="B119" i="10"/>
  <c r="B119" i="11" s="1"/>
  <c r="A119" i="10"/>
  <c r="A119" i="11" s="1"/>
  <c r="B118" i="10"/>
  <c r="B118" i="11" s="1"/>
  <c r="A118" i="10"/>
  <c r="A118" i="11" s="1"/>
  <c r="B117" i="10"/>
  <c r="B117" i="11" s="1"/>
  <c r="A117" i="10"/>
  <c r="A117" i="11" s="1"/>
  <c r="B116" i="10"/>
  <c r="B116" i="11" s="1"/>
  <c r="A116" i="10"/>
  <c r="A116" i="11" s="1"/>
  <c r="B115" i="10"/>
  <c r="B115" i="11" s="1"/>
  <c r="A115" i="10"/>
  <c r="A115" i="11" s="1"/>
  <c r="B114" i="10"/>
  <c r="B114" i="11" s="1"/>
  <c r="A114" i="10"/>
  <c r="A114" i="11" s="1"/>
  <c r="B113" i="10"/>
  <c r="B113" i="11" s="1"/>
  <c r="A113" i="10"/>
  <c r="A113" i="11" s="1"/>
  <c r="B112" i="10"/>
  <c r="B112" i="11" s="1"/>
  <c r="A112" i="10"/>
  <c r="A112" i="11" s="1"/>
  <c r="B111" i="10"/>
  <c r="B111" i="11" s="1"/>
  <c r="A111" i="10"/>
  <c r="A111" i="11" s="1"/>
  <c r="B110" i="10"/>
  <c r="B110" i="11" s="1"/>
  <c r="A110" i="10"/>
  <c r="A110" i="11" s="1"/>
  <c r="B109" i="10"/>
  <c r="B109" i="11" s="1"/>
  <c r="A109" i="10"/>
  <c r="A109" i="11" s="1"/>
  <c r="B108" i="10"/>
  <c r="B108" i="11" s="1"/>
  <c r="A108" i="10"/>
  <c r="A108" i="11" s="1"/>
  <c r="B107" i="10"/>
  <c r="A107" i="10"/>
  <c r="A107" i="11" s="1"/>
  <c r="B106" i="10"/>
  <c r="B106" i="11" s="1"/>
  <c r="A106" i="10"/>
  <c r="A106" i="11" s="1"/>
  <c r="B105" i="10"/>
  <c r="B105" i="11" s="1"/>
  <c r="A105" i="10"/>
  <c r="A105" i="11" s="1"/>
  <c r="B104" i="10"/>
  <c r="B104" i="11" s="1"/>
  <c r="A104" i="10"/>
  <c r="A104" i="11" s="1"/>
  <c r="B103" i="10"/>
  <c r="B103" i="11" s="1"/>
  <c r="A103" i="10"/>
  <c r="A103" i="11" s="1"/>
  <c r="B102" i="10"/>
  <c r="B102" i="11" s="1"/>
  <c r="A102" i="10"/>
  <c r="A102" i="11" s="1"/>
  <c r="B101" i="10"/>
  <c r="B101" i="11" s="1"/>
  <c r="A101" i="10"/>
  <c r="A101" i="11" s="1"/>
  <c r="B100" i="10"/>
  <c r="B100" i="11" s="1"/>
  <c r="A100" i="10"/>
  <c r="A100" i="11" s="1"/>
  <c r="B99" i="10"/>
  <c r="B99" i="11" s="1"/>
  <c r="A99" i="10"/>
  <c r="A99" i="11" s="1"/>
  <c r="B98" i="10"/>
  <c r="B98" i="11" s="1"/>
  <c r="A98" i="10"/>
  <c r="A98" i="11" s="1"/>
  <c r="B97" i="10"/>
  <c r="B97" i="11" s="1"/>
  <c r="A97" i="10"/>
  <c r="A97" i="11" s="1"/>
  <c r="B96" i="10"/>
  <c r="A96" i="10"/>
  <c r="A96" i="11" s="1"/>
  <c r="B95" i="10"/>
  <c r="B95" i="11" s="1"/>
  <c r="A95" i="10"/>
  <c r="A95" i="11" s="1"/>
  <c r="B94" i="10"/>
  <c r="B94" i="11" s="1"/>
  <c r="A94" i="10"/>
  <c r="A94" i="11" s="1"/>
  <c r="B93" i="10"/>
  <c r="A93" i="10"/>
  <c r="A93" i="11" s="1"/>
  <c r="B92" i="10"/>
  <c r="B92" i="11" s="1"/>
  <c r="A92" i="10"/>
  <c r="A92" i="11" s="1"/>
  <c r="B91" i="10"/>
  <c r="B91" i="11" s="1"/>
  <c r="A91" i="10"/>
  <c r="A91" i="11" s="1"/>
  <c r="B90" i="10"/>
  <c r="B90" i="11" s="1"/>
  <c r="A90" i="10"/>
  <c r="B89" i="10"/>
  <c r="B89" i="11" s="1"/>
  <c r="A89" i="10"/>
  <c r="A89" i="11" s="1"/>
  <c r="B88" i="10"/>
  <c r="B88" i="11" s="1"/>
  <c r="A88" i="10"/>
  <c r="A88" i="11" s="1"/>
  <c r="B87" i="10"/>
  <c r="B87" i="11" s="1"/>
  <c r="A87" i="10"/>
  <c r="A87" i="11" s="1"/>
  <c r="B86" i="10"/>
  <c r="B86" i="11" s="1"/>
  <c r="A86" i="10"/>
  <c r="A86" i="11" s="1"/>
  <c r="B85" i="10"/>
  <c r="B85" i="11" s="1"/>
  <c r="A85" i="10"/>
  <c r="A85" i="11" s="1"/>
  <c r="B84" i="10"/>
  <c r="B84" i="11" s="1"/>
  <c r="A84" i="10"/>
  <c r="A84" i="11" s="1"/>
  <c r="B83" i="10"/>
  <c r="B83" i="11" s="1"/>
  <c r="A83" i="10"/>
  <c r="A83" i="11" s="1"/>
  <c r="B82" i="10"/>
  <c r="B82" i="11" s="1"/>
  <c r="A82" i="10"/>
  <c r="A82" i="11" s="1"/>
  <c r="B81" i="10"/>
  <c r="B81" i="11" s="1"/>
  <c r="A81" i="10"/>
  <c r="A81" i="11" s="1"/>
  <c r="B80" i="10"/>
  <c r="B80" i="11" s="1"/>
  <c r="A80" i="10"/>
  <c r="A80" i="11" s="1"/>
  <c r="B79" i="10"/>
  <c r="B79" i="11" s="1"/>
  <c r="A79" i="10"/>
  <c r="A79" i="11" s="1"/>
  <c r="B78" i="10"/>
  <c r="B78" i="11" s="1"/>
  <c r="A78" i="10"/>
  <c r="A78" i="11" s="1"/>
  <c r="B77" i="10"/>
  <c r="B77" i="11" s="1"/>
  <c r="A77" i="10"/>
  <c r="A77" i="11" s="1"/>
  <c r="B76" i="10"/>
  <c r="B76" i="11" s="1"/>
  <c r="A76" i="10"/>
  <c r="B75" i="10"/>
  <c r="B75" i="11" s="1"/>
  <c r="A75" i="10"/>
  <c r="A75" i="11" s="1"/>
  <c r="B74" i="10"/>
  <c r="B74" i="11" s="1"/>
  <c r="A74" i="10"/>
  <c r="A74" i="11" s="1"/>
  <c r="B73" i="10"/>
  <c r="B73" i="11" s="1"/>
  <c r="A73" i="10"/>
  <c r="A73" i="11" s="1"/>
  <c r="B72" i="10"/>
  <c r="B72" i="11" s="1"/>
  <c r="A72" i="10"/>
  <c r="A72" i="11" s="1"/>
  <c r="B71" i="10"/>
  <c r="B71" i="11" s="1"/>
  <c r="A71" i="10"/>
  <c r="A71" i="11" s="1"/>
  <c r="B70" i="10"/>
  <c r="B70" i="11" s="1"/>
  <c r="A70" i="10"/>
  <c r="A70" i="11" s="1"/>
  <c r="B69" i="10"/>
  <c r="B69" i="11" s="1"/>
  <c r="A69" i="10"/>
  <c r="A69" i="11" s="1"/>
  <c r="B68" i="10"/>
  <c r="B68" i="11" s="1"/>
  <c r="A68" i="10"/>
  <c r="A68" i="11" s="1"/>
  <c r="B67" i="10"/>
  <c r="B67" i="11" s="1"/>
  <c r="A67" i="10"/>
  <c r="A67" i="11" s="1"/>
  <c r="B66" i="10"/>
  <c r="B66" i="11" s="1"/>
  <c r="A66" i="10"/>
  <c r="A66" i="11" s="1"/>
  <c r="B65" i="10"/>
  <c r="B65" i="11" s="1"/>
  <c r="A65" i="10"/>
  <c r="A65" i="11" s="1"/>
  <c r="B64" i="10"/>
  <c r="B64" i="11" s="1"/>
  <c r="A64" i="10"/>
  <c r="A64" i="11" s="1"/>
  <c r="B63" i="10"/>
  <c r="A63" i="10"/>
  <c r="A63" i="11" s="1"/>
  <c r="B62" i="10"/>
  <c r="B62" i="11" s="1"/>
  <c r="A62" i="10"/>
  <c r="A62" i="11" s="1"/>
  <c r="B61" i="10"/>
  <c r="B61" i="11" s="1"/>
  <c r="A61" i="10"/>
  <c r="A61" i="11" s="1"/>
  <c r="B60" i="10"/>
  <c r="B60" i="11" s="1"/>
  <c r="A60" i="10"/>
  <c r="A60" i="11" s="1"/>
  <c r="B59" i="10"/>
  <c r="A59" i="10"/>
  <c r="A59" i="11" s="1"/>
  <c r="B58" i="10"/>
  <c r="B58" i="11" s="1"/>
  <c r="A58" i="10"/>
  <c r="A58" i="11" s="1"/>
  <c r="B57" i="10"/>
  <c r="B57" i="11" s="1"/>
  <c r="A57" i="10"/>
  <c r="A57" i="11" s="1"/>
  <c r="B56" i="10"/>
  <c r="B56" i="11" s="1"/>
  <c r="A56" i="10"/>
  <c r="A56" i="11" s="1"/>
  <c r="B55" i="10"/>
  <c r="B55" i="11" s="1"/>
  <c r="A55" i="10"/>
  <c r="A55" i="11" s="1"/>
  <c r="B54" i="10"/>
  <c r="B54" i="11" s="1"/>
  <c r="A54" i="10"/>
  <c r="A54" i="11" s="1"/>
  <c r="B53" i="10"/>
  <c r="B53" i="11" s="1"/>
  <c r="A53" i="10"/>
  <c r="A53" i="11" s="1"/>
  <c r="B52" i="10"/>
  <c r="B52" i="11" s="1"/>
  <c r="A52" i="10"/>
  <c r="A52" i="11" s="1"/>
  <c r="B51" i="10"/>
  <c r="B51" i="11" s="1"/>
  <c r="A51" i="10"/>
  <c r="A51" i="11" s="1"/>
  <c r="B50" i="10"/>
  <c r="B50" i="11" s="1"/>
  <c r="A50" i="10"/>
  <c r="A50" i="11" s="1"/>
  <c r="B49" i="10"/>
  <c r="B49" i="11" s="1"/>
  <c r="A49" i="10"/>
  <c r="A49" i="11" s="1"/>
  <c r="B48" i="10"/>
  <c r="B48" i="11" s="1"/>
  <c r="A48" i="10"/>
  <c r="A48" i="11" s="1"/>
  <c r="B47" i="10"/>
  <c r="B47" i="11" s="1"/>
  <c r="A47" i="10"/>
  <c r="A47" i="11" s="1"/>
  <c r="B46" i="10"/>
  <c r="B46" i="11" s="1"/>
  <c r="A46" i="10"/>
  <c r="A46" i="11" s="1"/>
  <c r="B45" i="10"/>
  <c r="B45" i="11" s="1"/>
  <c r="A45" i="10"/>
  <c r="A45" i="11" s="1"/>
  <c r="B44" i="10"/>
  <c r="B44" i="11" s="1"/>
  <c r="A44" i="10"/>
  <c r="A44" i="11" s="1"/>
  <c r="B43" i="10"/>
  <c r="A43" i="10"/>
  <c r="A43" i="11" s="1"/>
  <c r="B42" i="10"/>
  <c r="B42" i="11" s="1"/>
  <c r="A42" i="10"/>
  <c r="A42" i="11" s="1"/>
  <c r="B41" i="10"/>
  <c r="B41" i="11" s="1"/>
  <c r="A41" i="10"/>
  <c r="A41" i="11" s="1"/>
  <c r="B40" i="10"/>
  <c r="B40" i="11" s="1"/>
  <c r="A40" i="10"/>
  <c r="A40" i="11" s="1"/>
  <c r="B39" i="10"/>
  <c r="B39" i="11" s="1"/>
  <c r="A39" i="10"/>
  <c r="A39" i="11" s="1"/>
  <c r="B38" i="10"/>
  <c r="B38" i="11" s="1"/>
  <c r="A38" i="10"/>
  <c r="A38" i="11" s="1"/>
  <c r="B37" i="10"/>
  <c r="B37" i="11" s="1"/>
  <c r="A37" i="10"/>
  <c r="A37" i="11" s="1"/>
  <c r="K36" i="10"/>
  <c r="K36" i="11" s="1"/>
  <c r="K36" i="16" s="1" a="1"/>
  <c r="K36" i="16" s="1"/>
  <c r="B36" i="10"/>
  <c r="B36" i="11" s="1"/>
  <c r="A36" i="10"/>
  <c r="A36" i="11" s="1"/>
  <c r="B35" i="10"/>
  <c r="B35" i="11" s="1"/>
  <c r="A35" i="10"/>
  <c r="A35" i="11" s="1"/>
  <c r="B34" i="10"/>
  <c r="B34" i="11" s="1"/>
  <c r="A34" i="10"/>
  <c r="A34" i="11" s="1"/>
  <c r="B33" i="10"/>
  <c r="B33" i="11" s="1"/>
  <c r="A33" i="10"/>
  <c r="A33" i="11" s="1"/>
  <c r="B32" i="10"/>
  <c r="B32" i="11" s="1"/>
  <c r="A32" i="10"/>
  <c r="A32" i="11" s="1"/>
  <c r="B31" i="10"/>
  <c r="B31" i="11" s="1"/>
  <c r="A31" i="10"/>
  <c r="A31" i="11" s="1"/>
  <c r="B30" i="10"/>
  <c r="B30" i="11" s="1"/>
  <c r="A30" i="10"/>
  <c r="A30" i="11" s="1"/>
  <c r="B29" i="10"/>
  <c r="B29" i="11" s="1"/>
  <c r="A29" i="10"/>
  <c r="A29" i="11" s="1"/>
  <c r="B28" i="10"/>
  <c r="B28" i="11" s="1"/>
  <c r="A28" i="10"/>
  <c r="A28" i="11" s="1"/>
  <c r="B27" i="10"/>
  <c r="B27" i="11" s="1"/>
  <c r="A27" i="10"/>
  <c r="A27" i="11" s="1"/>
  <c r="B26" i="10"/>
  <c r="A26" i="10"/>
  <c r="A26" i="11" s="1"/>
  <c r="B25" i="10"/>
  <c r="B25" i="11" s="1"/>
  <c r="A25" i="10"/>
  <c r="A25" i="11" s="1"/>
  <c r="B24" i="10"/>
  <c r="B24" i="11" s="1"/>
  <c r="A24" i="10"/>
  <c r="A24" i="11" s="1"/>
  <c r="B23" i="10"/>
  <c r="B23" i="11" s="1"/>
  <c r="A23" i="10"/>
  <c r="A23" i="11" s="1"/>
  <c r="B22" i="10"/>
  <c r="B22" i="11" s="1"/>
  <c r="A22" i="10"/>
  <c r="A22" i="11" s="1"/>
  <c r="B21" i="10"/>
  <c r="B21" i="11" s="1"/>
  <c r="A21" i="10"/>
  <c r="A21" i="11" s="1"/>
  <c r="B20" i="10"/>
  <c r="B20" i="11" s="1"/>
  <c r="A20" i="10"/>
  <c r="A20" i="11" s="1"/>
  <c r="B19" i="10"/>
  <c r="B19" i="11" s="1"/>
  <c r="A19" i="10"/>
  <c r="A19" i="11" s="1"/>
  <c r="B18" i="10"/>
  <c r="B18" i="11" s="1"/>
  <c r="A18" i="10"/>
  <c r="A18" i="11" s="1"/>
  <c r="B17" i="10"/>
  <c r="B17" i="11" s="1"/>
  <c r="A17" i="10"/>
  <c r="A17" i="11" s="1"/>
  <c r="B16" i="10"/>
  <c r="B16" i="11" s="1"/>
  <c r="A16" i="10"/>
  <c r="A16" i="11" s="1"/>
  <c r="B15" i="10"/>
  <c r="B15" i="11" s="1"/>
  <c r="A15" i="10"/>
  <c r="A15" i="11" s="1"/>
  <c r="B14" i="10"/>
  <c r="B14" i="11" s="1"/>
  <c r="A14" i="10"/>
  <c r="A14" i="11" s="1"/>
  <c r="B13" i="10"/>
  <c r="B13" i="11" s="1"/>
  <c r="A13" i="10"/>
  <c r="A13" i="11" s="1"/>
  <c r="B12" i="10"/>
  <c r="B12" i="11" s="1"/>
  <c r="A12" i="10"/>
  <c r="A12" i="11" s="1"/>
  <c r="B11" i="10"/>
  <c r="B11" i="11" s="1"/>
  <c r="A11" i="10"/>
  <c r="A11" i="11" s="1"/>
  <c r="B10" i="10"/>
  <c r="B10" i="11" s="1"/>
  <c r="A10" i="10"/>
  <c r="A10" i="11" s="1"/>
  <c r="K9" i="10"/>
  <c r="K9" i="11" s="1"/>
  <c r="K9" i="16" s="1" a="1"/>
  <c r="K9" i="16" s="1"/>
  <c r="B9" i="10"/>
  <c r="B9" i="11" s="1"/>
  <c r="A9" i="10"/>
  <c r="A9" i="11" s="1"/>
  <c r="K8" i="10"/>
  <c r="K8" i="11" s="1"/>
  <c r="K8" i="16" s="1" a="1"/>
  <c r="K8" i="16" s="1"/>
  <c r="B8" i="10"/>
  <c r="B8" i="11" s="1"/>
  <c r="A8" i="10"/>
  <c r="A8" i="11" s="1"/>
  <c r="K7" i="10"/>
  <c r="K7" i="11" s="1"/>
  <c r="K7" i="16" s="1" a="1"/>
  <c r="K7" i="16" s="1"/>
  <c r="B7" i="10"/>
  <c r="B7" i="11" s="1"/>
  <c r="A7" i="10"/>
  <c r="A7" i="11" s="1"/>
  <c r="K6" i="10"/>
  <c r="K6" i="11" s="1"/>
  <c r="K6" i="16" s="1" a="1"/>
  <c r="K6" i="16" s="1"/>
  <c r="B6" i="10"/>
  <c r="B6" i="11" s="1"/>
  <c r="A6" i="10"/>
  <c r="A6" i="11" s="1"/>
  <c r="K5" i="10"/>
  <c r="K5" i="11" s="1"/>
  <c r="K5" i="16" s="1" a="1"/>
  <c r="K5" i="16" s="1"/>
  <c r="B5" i="10"/>
  <c r="B5" i="11" s="1"/>
  <c r="A5" i="10"/>
  <c r="A5" i="11" s="1"/>
  <c r="K4" i="10"/>
  <c r="K4" i="11" s="1"/>
  <c r="K4" i="16" s="1" a="1"/>
  <c r="K4" i="16" s="1"/>
  <c r="B4" i="10"/>
  <c r="A4" i="10"/>
  <c r="A4" i="11" s="1"/>
  <c r="K3" i="10"/>
  <c r="K3" i="11" s="1"/>
  <c r="K3" i="16" s="1" a="1"/>
  <c r="K3" i="16" s="1"/>
  <c r="B3" i="10"/>
  <c r="B3" i="11" s="1"/>
  <c r="A3" i="10"/>
  <c r="A3" i="11" s="1"/>
  <c r="K2" i="10"/>
  <c r="K2" i="11" s="1"/>
  <c r="K2" i="16" s="1" a="1"/>
  <c r="K2" i="16" s="1"/>
  <c r="B2" i="10"/>
  <c r="B2" i="11" s="1"/>
  <c r="A2" i="10"/>
  <c r="H185" i="10" s="1"/>
  <c r="H185" i="11" s="1"/>
  <c r="H185" i="16" s="1" a="1"/>
  <c r="H185" i="16" s="1"/>
  <c r="L1" i="10"/>
  <c r="L1" i="11" s="1"/>
  <c r="K1" i="10"/>
  <c r="K1" i="11" s="1"/>
  <c r="J1" i="10"/>
  <c r="J1" i="11" s="1"/>
  <c r="I1" i="10"/>
  <c r="I1" i="11" s="1"/>
  <c r="H1" i="10"/>
  <c r="H1" i="11" s="1"/>
  <c r="G1" i="10"/>
  <c r="G1" i="11" s="1"/>
  <c r="F1" i="10"/>
  <c r="F1" i="11" s="1"/>
  <c r="E1" i="10"/>
  <c r="E1" i="11" s="1"/>
  <c r="D1" i="10"/>
  <c r="D1" i="11" s="1"/>
  <c r="C1" i="10"/>
  <c r="C1" i="11" s="1"/>
  <c r="B1" i="10"/>
  <c r="B1" i="11" s="1"/>
  <c r="A1" i="10"/>
  <c r="A1" i="11" s="1"/>
  <c r="N197" i="9"/>
  <c r="N196" i="9"/>
  <c r="N195" i="9"/>
  <c r="N194" i="9"/>
  <c r="N193" i="9"/>
  <c r="N192" i="9"/>
  <c r="N191" i="9"/>
  <c r="N190" i="9"/>
  <c r="N189" i="9"/>
  <c r="N188" i="9"/>
  <c r="N187" i="9"/>
  <c r="N186" i="9"/>
  <c r="N185" i="9"/>
  <c r="N184" i="9"/>
  <c r="N183" i="9"/>
  <c r="N182" i="9"/>
  <c r="N181" i="9"/>
  <c r="N180" i="9"/>
  <c r="N179" i="9"/>
  <c r="N178" i="9"/>
  <c r="N177" i="9"/>
  <c r="N176" i="9"/>
  <c r="N175" i="9"/>
  <c r="N174" i="9"/>
  <c r="N173" i="9"/>
  <c r="N172" i="9"/>
  <c r="N171" i="9"/>
  <c r="N170" i="9"/>
  <c r="N169" i="9"/>
  <c r="N168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N4" i="9"/>
  <c r="N3" i="9"/>
  <c r="N2" i="9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M2" i="7"/>
  <c r="M189" i="6"/>
  <c r="E229" i="13" s="1"/>
  <c r="F229" i="13" s="1"/>
  <c r="M188" i="6"/>
  <c r="E228" i="13" s="1"/>
  <c r="F228" i="13" s="1"/>
  <c r="M187" i="6"/>
  <c r="E226" i="13" s="1"/>
  <c r="F226" i="13" s="1"/>
  <c r="M186" i="6"/>
  <c r="E220" i="13" s="1"/>
  <c r="F220" i="13" s="1"/>
  <c r="M185" i="6"/>
  <c r="E221" i="13" s="1"/>
  <c r="F221" i="13" s="1"/>
  <c r="M184" i="6"/>
  <c r="E218" i="13" s="1"/>
  <c r="F218" i="13" s="1"/>
  <c r="M183" i="6"/>
  <c r="E222" i="13" s="1"/>
  <c r="F222" i="13" s="1"/>
  <c r="M182" i="6"/>
  <c r="E216" i="13" s="1"/>
  <c r="F216" i="13" s="1"/>
  <c r="M181" i="6"/>
  <c r="E214" i="13" s="1"/>
  <c r="F214" i="13" s="1"/>
  <c r="M180" i="6"/>
  <c r="E215" i="13" s="1"/>
  <c r="F215" i="13" s="1"/>
  <c r="M179" i="6"/>
  <c r="E73" i="13" s="1"/>
  <c r="F73" i="13" s="1"/>
  <c r="M178" i="6"/>
  <c r="E9" i="13" s="1"/>
  <c r="F9" i="13" s="1"/>
  <c r="M177" i="6"/>
  <c r="E213" i="13" s="1"/>
  <c r="F213" i="13" s="1"/>
  <c r="M176" i="6"/>
  <c r="E212" i="13" s="1"/>
  <c r="F212" i="13" s="1"/>
  <c r="M175" i="6"/>
  <c r="E210" i="13" s="1"/>
  <c r="F210" i="13" s="1"/>
  <c r="M174" i="6"/>
  <c r="E204" i="13" s="1"/>
  <c r="F204" i="13" s="1"/>
  <c r="M173" i="6"/>
  <c r="E209" i="13" s="1"/>
  <c r="F209" i="13" s="1"/>
  <c r="M172" i="6"/>
  <c r="E208" i="13" s="1"/>
  <c r="F208" i="13" s="1"/>
  <c r="M171" i="6"/>
  <c r="E207" i="13" s="1"/>
  <c r="F207" i="13" s="1"/>
  <c r="M170" i="6"/>
  <c r="E206" i="13" s="1"/>
  <c r="F206" i="13" s="1"/>
  <c r="M169" i="6"/>
  <c r="E201" i="13" s="1"/>
  <c r="F201" i="13" s="1"/>
  <c r="M168" i="6"/>
  <c r="E205" i="13" s="1"/>
  <c r="F205" i="13" s="1"/>
  <c r="M167" i="6"/>
  <c r="E202" i="13" s="1"/>
  <c r="F202" i="13" s="1"/>
  <c r="M166" i="6"/>
  <c r="E211" i="13" s="1"/>
  <c r="F211" i="13" s="1"/>
  <c r="M165" i="6"/>
  <c r="E203" i="13" s="1"/>
  <c r="F203" i="13" s="1"/>
  <c r="M164" i="6"/>
  <c r="M163" i="6"/>
  <c r="E198" i="13" s="1"/>
  <c r="F198" i="13" s="1"/>
  <c r="M162" i="6"/>
  <c r="E39" i="13" s="1"/>
  <c r="F39" i="13" s="1"/>
  <c r="M161" i="6"/>
  <c r="E194" i="13" s="1"/>
  <c r="F194" i="13" s="1"/>
  <c r="M160" i="6"/>
  <c r="E191" i="13" s="1"/>
  <c r="F191" i="13" s="1"/>
  <c r="M159" i="6"/>
  <c r="E180" i="13" s="1"/>
  <c r="F180" i="13" s="1"/>
  <c r="M158" i="6"/>
  <c r="E122" i="13" s="1"/>
  <c r="F122" i="13" s="1"/>
  <c r="M157" i="6"/>
  <c r="E64" i="13" s="1"/>
  <c r="F64" i="13" s="1"/>
  <c r="M156" i="6"/>
  <c r="E189" i="13" s="1"/>
  <c r="F189" i="13" s="1"/>
  <c r="M155" i="6"/>
  <c r="E227" i="13" s="1"/>
  <c r="F227" i="13" s="1"/>
  <c r="M154" i="6"/>
  <c r="E187" i="13" s="1"/>
  <c r="F187" i="13" s="1"/>
  <c r="M153" i="6"/>
  <c r="E184" i="13" s="1"/>
  <c r="F184" i="13" s="1"/>
  <c r="M152" i="6"/>
  <c r="E193" i="13" s="1"/>
  <c r="F193" i="13" s="1"/>
  <c r="M151" i="6"/>
  <c r="E192" i="13" s="1"/>
  <c r="F192" i="13" s="1"/>
  <c r="M150" i="6"/>
  <c r="E182" i="13" s="1"/>
  <c r="F182" i="13" s="1"/>
  <c r="M149" i="6"/>
  <c r="E185" i="13" s="1"/>
  <c r="F185" i="13" s="1"/>
  <c r="M148" i="6"/>
  <c r="E197" i="13" s="1"/>
  <c r="F197" i="13" s="1"/>
  <c r="M147" i="6"/>
  <c r="E188" i="13" s="1"/>
  <c r="F188" i="13" s="1"/>
  <c r="M146" i="6"/>
  <c r="E181" i="13" s="1"/>
  <c r="F181" i="13" s="1"/>
  <c r="M145" i="6"/>
  <c r="E179" i="13" s="1"/>
  <c r="F179" i="13" s="1"/>
  <c r="M144" i="6"/>
  <c r="M143" i="6"/>
  <c r="E224" i="13" s="1"/>
  <c r="F224" i="13" s="1"/>
  <c r="M142" i="6"/>
  <c r="E178" i="13" s="1"/>
  <c r="F178" i="13" s="1"/>
  <c r="M141" i="6"/>
  <c r="E177" i="13" s="1"/>
  <c r="F177" i="13" s="1"/>
  <c r="M140" i="6"/>
  <c r="E176" i="13" s="1"/>
  <c r="F176" i="13" s="1"/>
  <c r="M139" i="6"/>
  <c r="E175" i="13" s="1"/>
  <c r="F175" i="13" s="1"/>
  <c r="M138" i="6"/>
  <c r="E174" i="13" s="1"/>
  <c r="F174" i="13" s="1"/>
  <c r="M137" i="6"/>
  <c r="E168" i="13" s="1"/>
  <c r="F168" i="13" s="1"/>
  <c r="M136" i="6"/>
  <c r="E170" i="13" s="1"/>
  <c r="F170" i="13" s="1"/>
  <c r="M135" i="6"/>
  <c r="E167" i="13" s="1"/>
  <c r="F167" i="13" s="1"/>
  <c r="M134" i="6"/>
  <c r="E164" i="13" s="1"/>
  <c r="F164" i="13" s="1"/>
  <c r="M133" i="6"/>
  <c r="E163" i="13" s="1"/>
  <c r="F163" i="13" s="1"/>
  <c r="M132" i="6"/>
  <c r="E171" i="13" s="1"/>
  <c r="F171" i="13" s="1"/>
  <c r="M131" i="6"/>
  <c r="E166" i="13" s="1"/>
  <c r="F166" i="13" s="1"/>
  <c r="M130" i="6"/>
  <c r="E162" i="13" s="1"/>
  <c r="F162" i="13" s="1"/>
  <c r="M129" i="6"/>
  <c r="E172" i="13" s="1"/>
  <c r="F172" i="13" s="1"/>
  <c r="M128" i="6"/>
  <c r="E161" i="13" s="1"/>
  <c r="F161" i="13" s="1"/>
  <c r="M127" i="6"/>
  <c r="E160" i="13" s="1"/>
  <c r="F160" i="13" s="1"/>
  <c r="M126" i="6"/>
  <c r="E156" i="13" s="1"/>
  <c r="F156" i="13" s="1"/>
  <c r="M125" i="6"/>
  <c r="E153" i="13" s="1"/>
  <c r="F153" i="13" s="1"/>
  <c r="M124" i="6"/>
  <c r="E152" i="13" s="1"/>
  <c r="F152" i="13" s="1"/>
  <c r="M123" i="6"/>
  <c r="E154" i="13" s="1"/>
  <c r="F154" i="13" s="1"/>
  <c r="M122" i="6"/>
  <c r="E159" i="13" s="1"/>
  <c r="F159" i="13" s="1"/>
  <c r="M121" i="6"/>
  <c r="E151" i="13" s="1"/>
  <c r="F151" i="13" s="1"/>
  <c r="M120" i="6"/>
  <c r="E155" i="13" s="1"/>
  <c r="F155" i="13" s="1"/>
  <c r="M119" i="6"/>
  <c r="E157" i="13" s="1"/>
  <c r="F157" i="13" s="1"/>
  <c r="M118" i="6"/>
  <c r="E150" i="13" s="1"/>
  <c r="F150" i="13" s="1"/>
  <c r="M117" i="6"/>
  <c r="E138" i="13" s="1"/>
  <c r="F138" i="13" s="1"/>
  <c r="M116" i="6"/>
  <c r="E142" i="13" s="1"/>
  <c r="F142" i="13" s="1"/>
  <c r="M115" i="6"/>
  <c r="E129" i="13" s="1"/>
  <c r="F129" i="13" s="1"/>
  <c r="M114" i="6"/>
  <c r="E139" i="13" s="1"/>
  <c r="F139" i="13" s="1"/>
  <c r="M113" i="6"/>
  <c r="E140" i="13" s="1"/>
  <c r="F140" i="13" s="1"/>
  <c r="M112" i="6"/>
  <c r="E131" i="13" s="1"/>
  <c r="F131" i="13" s="1"/>
  <c r="M111" i="6"/>
  <c r="E134" i="13" s="1"/>
  <c r="F134" i="13" s="1"/>
  <c r="M110" i="6"/>
  <c r="E146" i="13" s="1"/>
  <c r="F146" i="13" s="1"/>
  <c r="M109" i="6"/>
  <c r="E143" i="13" s="1"/>
  <c r="F143" i="13" s="1"/>
  <c r="M108" i="6"/>
  <c r="E145" i="13" s="1"/>
  <c r="F145" i="13" s="1"/>
  <c r="M107" i="6"/>
  <c r="E137" i="13" s="1"/>
  <c r="F137" i="13" s="1"/>
  <c r="M106" i="6"/>
  <c r="E136" i="13" s="1"/>
  <c r="F136" i="13" s="1"/>
  <c r="M105" i="6"/>
  <c r="E148" i="13" s="1"/>
  <c r="F148" i="13" s="1"/>
  <c r="M104" i="6"/>
  <c r="E147" i="13" s="1"/>
  <c r="F147" i="13" s="1"/>
  <c r="M103" i="6"/>
  <c r="E132" i="13" s="1"/>
  <c r="F132" i="13" s="1"/>
  <c r="M102" i="6"/>
  <c r="E125" i="13" s="1"/>
  <c r="F125" i="13" s="1"/>
  <c r="M101" i="6"/>
  <c r="E124" i="13" s="1"/>
  <c r="F124" i="13" s="1"/>
  <c r="M100" i="6"/>
  <c r="E119" i="13" s="1"/>
  <c r="F119" i="13" s="1"/>
  <c r="M99" i="6"/>
  <c r="E118" i="13" s="1"/>
  <c r="F118" i="13" s="1"/>
  <c r="M98" i="6"/>
  <c r="E123" i="13" s="1"/>
  <c r="F123" i="13" s="1"/>
  <c r="M97" i="6"/>
  <c r="E117" i="13" s="1"/>
  <c r="F117" i="13" s="1"/>
  <c r="M96" i="6"/>
  <c r="E126" i="13" s="1"/>
  <c r="F126" i="13" s="1"/>
  <c r="M95" i="6"/>
  <c r="E116" i="13" s="1"/>
  <c r="F116" i="13" s="1"/>
  <c r="M94" i="6"/>
  <c r="E110" i="13" s="1"/>
  <c r="F110" i="13" s="1"/>
  <c r="M93" i="6"/>
  <c r="E115" i="13" s="1"/>
  <c r="F115" i="13" s="1"/>
  <c r="M92" i="6"/>
  <c r="E114" i="13" s="1"/>
  <c r="F114" i="13" s="1"/>
  <c r="M91" i="6"/>
  <c r="E169" i="13" s="1"/>
  <c r="F169" i="13" s="1"/>
  <c r="M90" i="6"/>
  <c r="E109" i="13" s="1"/>
  <c r="F109" i="13" s="1"/>
  <c r="M89" i="6"/>
  <c r="E108" i="13" s="1"/>
  <c r="F108" i="13" s="1"/>
  <c r="M88" i="6"/>
  <c r="E106" i="13" s="1"/>
  <c r="F106" i="13" s="1"/>
  <c r="M87" i="6"/>
  <c r="E107" i="13" s="1"/>
  <c r="F107" i="13" s="1"/>
  <c r="M86" i="6"/>
  <c r="E104" i="13" s="1"/>
  <c r="F104" i="13" s="1"/>
  <c r="M85" i="6"/>
  <c r="E103" i="13" s="1"/>
  <c r="F103" i="13" s="1"/>
  <c r="M84" i="6"/>
  <c r="E102" i="13" s="1"/>
  <c r="F102" i="13" s="1"/>
  <c r="M83" i="6"/>
  <c r="E96" i="13" s="1"/>
  <c r="F96" i="13" s="1"/>
  <c r="M82" i="6"/>
  <c r="E98" i="13" s="1"/>
  <c r="F98" i="13" s="1"/>
  <c r="M81" i="6"/>
  <c r="E100" i="13" s="1"/>
  <c r="F100" i="13" s="1"/>
  <c r="M80" i="6"/>
  <c r="E99" i="13" s="1"/>
  <c r="F99" i="13" s="1"/>
  <c r="M79" i="6"/>
  <c r="E95" i="13" s="1"/>
  <c r="F95" i="13" s="1"/>
  <c r="M78" i="6"/>
  <c r="E97" i="13" s="1"/>
  <c r="F97" i="13" s="1"/>
  <c r="M77" i="6"/>
  <c r="E101" i="13" s="1"/>
  <c r="F101" i="13" s="1"/>
  <c r="M76" i="6"/>
  <c r="E94" i="13" s="1"/>
  <c r="F94" i="13" s="1"/>
  <c r="M75" i="6"/>
  <c r="E90" i="13" s="1"/>
  <c r="F90" i="13" s="1"/>
  <c r="M74" i="6"/>
  <c r="E91" i="13" s="1"/>
  <c r="F91" i="13" s="1"/>
  <c r="M73" i="6"/>
  <c r="E93" i="13" s="1"/>
  <c r="F93" i="13" s="1"/>
  <c r="M72" i="6"/>
  <c r="E89" i="13" s="1"/>
  <c r="F89" i="13" s="1"/>
  <c r="M71" i="6"/>
  <c r="E81" i="13" s="1"/>
  <c r="F81" i="13" s="1"/>
  <c r="M70" i="6"/>
  <c r="E78" i="13" s="1"/>
  <c r="F78" i="13" s="1"/>
  <c r="M69" i="6"/>
  <c r="E86" i="13" s="1"/>
  <c r="F86" i="13" s="1"/>
  <c r="M68" i="6"/>
  <c r="E79" i="13" s="1"/>
  <c r="F79" i="13" s="1"/>
  <c r="M67" i="6"/>
  <c r="E84" i="13" s="1"/>
  <c r="F84" i="13" s="1"/>
  <c r="M66" i="6"/>
  <c r="E83" i="13" s="1"/>
  <c r="F83" i="13" s="1"/>
  <c r="M65" i="6"/>
  <c r="E76" i="13" s="1"/>
  <c r="F76" i="13" s="1"/>
  <c r="M64" i="6"/>
  <c r="E56" i="13" s="1"/>
  <c r="F56" i="13" s="1"/>
  <c r="M63" i="6"/>
  <c r="E74" i="13" s="1"/>
  <c r="F74" i="13" s="1"/>
  <c r="M62" i="6"/>
  <c r="E80" i="13" s="1"/>
  <c r="F80" i="13" s="1"/>
  <c r="M61" i="6"/>
  <c r="E72" i="13" s="1"/>
  <c r="F72" i="13" s="1"/>
  <c r="M60" i="6"/>
  <c r="E87" i="13" s="1"/>
  <c r="F87" i="13" s="1"/>
  <c r="M59" i="6"/>
  <c r="E69" i="13" s="1"/>
  <c r="F69" i="13" s="1"/>
  <c r="M58" i="6"/>
  <c r="E67" i="13" s="1"/>
  <c r="F67" i="13" s="1"/>
  <c r="M57" i="6"/>
  <c r="E68" i="13" s="1"/>
  <c r="F68" i="13" s="1"/>
  <c r="M56" i="6"/>
  <c r="E70" i="13" s="1"/>
  <c r="F70" i="13" s="1"/>
  <c r="M55" i="6"/>
  <c r="E66" i="13" s="1"/>
  <c r="F66" i="13" s="1"/>
  <c r="M54" i="6"/>
  <c r="E195" i="13" s="1"/>
  <c r="F195" i="13" s="1"/>
  <c r="M53" i="6"/>
  <c r="E65" i="13" s="1"/>
  <c r="F65" i="13" s="1"/>
  <c r="M52" i="6"/>
  <c r="M51" i="6"/>
  <c r="E82" i="13" s="1"/>
  <c r="F82" i="13" s="1"/>
  <c r="M50" i="6"/>
  <c r="E186" i="13" s="1"/>
  <c r="F186" i="13" s="1"/>
  <c r="M49" i="6"/>
  <c r="E63" i="13" s="1"/>
  <c r="F63" i="13" s="1"/>
  <c r="M48" i="6"/>
  <c r="E62" i="13" s="1"/>
  <c r="F62" i="13" s="1"/>
  <c r="M47" i="6"/>
  <c r="E60" i="13" s="1"/>
  <c r="F60" i="13" s="1"/>
  <c r="M46" i="6"/>
  <c r="E58" i="13" s="1"/>
  <c r="F58" i="13" s="1"/>
  <c r="M45" i="6"/>
  <c r="E57" i="13" s="1"/>
  <c r="F57" i="13" s="1"/>
  <c r="M44" i="6"/>
  <c r="E59" i="13" s="1"/>
  <c r="F59" i="13" s="1"/>
  <c r="M43" i="6"/>
  <c r="E55" i="13" s="1"/>
  <c r="F55" i="13" s="1"/>
  <c r="M42" i="6"/>
  <c r="E54" i="13" s="1"/>
  <c r="F54" i="13" s="1"/>
  <c r="M41" i="6"/>
  <c r="E51" i="13" s="1"/>
  <c r="F51" i="13" s="1"/>
  <c r="M40" i="6"/>
  <c r="E92" i="13" s="1"/>
  <c r="F92" i="13" s="1"/>
  <c r="M39" i="6"/>
  <c r="E42" i="13" s="1"/>
  <c r="F42" i="13" s="1"/>
  <c r="M38" i="6"/>
  <c r="E50" i="13" s="1"/>
  <c r="F50" i="13" s="1"/>
  <c r="M37" i="6"/>
  <c r="E45" i="13" s="1"/>
  <c r="F45" i="13" s="1"/>
  <c r="M36" i="6"/>
  <c r="E44" i="13" s="1"/>
  <c r="F44" i="13" s="1"/>
  <c r="M35" i="6"/>
  <c r="E47" i="13" s="1"/>
  <c r="F47" i="13" s="1"/>
  <c r="M34" i="6"/>
  <c r="E41" i="13" s="1"/>
  <c r="F41" i="13" s="1"/>
  <c r="M33" i="6"/>
  <c r="E40" i="13" s="1"/>
  <c r="F40" i="13" s="1"/>
  <c r="M32" i="6"/>
  <c r="E200" i="13" s="1"/>
  <c r="F200" i="13" s="1"/>
  <c r="M31" i="6"/>
  <c r="E37" i="13" s="1"/>
  <c r="F37" i="13" s="1"/>
  <c r="M30" i="6"/>
  <c r="E38" i="13" s="1"/>
  <c r="F38" i="13" s="1"/>
  <c r="M29" i="6"/>
  <c r="E43" i="13" s="1"/>
  <c r="F43" i="13" s="1"/>
  <c r="M28" i="6"/>
  <c r="E111" i="13" s="1"/>
  <c r="F111" i="13" s="1"/>
  <c r="M27" i="6"/>
  <c r="E49" i="13" s="1"/>
  <c r="F49" i="13" s="1"/>
  <c r="M26" i="6"/>
  <c r="E17" i="13" s="1"/>
  <c r="F17" i="13" s="1"/>
  <c r="M25" i="6"/>
  <c r="E21" i="13" s="1"/>
  <c r="F21" i="13" s="1"/>
  <c r="M24" i="6"/>
  <c r="E23" i="13" s="1"/>
  <c r="F23" i="13" s="1"/>
  <c r="M23" i="6"/>
  <c r="E34" i="13" s="1"/>
  <c r="F34" i="13" s="1"/>
  <c r="M22" i="6"/>
  <c r="E32" i="13" s="1"/>
  <c r="F32" i="13" s="1"/>
  <c r="M21" i="6"/>
  <c r="E36" i="13" s="1"/>
  <c r="F36" i="13" s="1"/>
  <c r="M20" i="6"/>
  <c r="E26" i="13" s="1"/>
  <c r="F26" i="13" s="1"/>
  <c r="M19" i="6"/>
  <c r="E31" i="13" s="1"/>
  <c r="F31" i="13" s="1"/>
  <c r="M18" i="6"/>
  <c r="E35" i="13" s="1"/>
  <c r="F35" i="13" s="1"/>
  <c r="M17" i="6"/>
  <c r="E19" i="13" s="1"/>
  <c r="F19" i="13" s="1"/>
  <c r="M16" i="6"/>
  <c r="E29" i="13" s="1"/>
  <c r="F29" i="13" s="1"/>
  <c r="M15" i="6"/>
  <c r="E18" i="13" s="1"/>
  <c r="F18" i="13" s="1"/>
  <c r="M14" i="6"/>
  <c r="E28" i="13" s="1"/>
  <c r="F28" i="13" s="1"/>
  <c r="M13" i="6"/>
  <c r="E33" i="13" s="1"/>
  <c r="F33" i="13" s="1"/>
  <c r="M12" i="6"/>
  <c r="E22" i="13" s="1"/>
  <c r="F22" i="13" s="1"/>
  <c r="M11" i="6"/>
  <c r="E24" i="13" s="1"/>
  <c r="F24" i="13" s="1"/>
  <c r="M10" i="6"/>
  <c r="E16" i="13" s="1"/>
  <c r="F16" i="13" s="1"/>
  <c r="M9" i="6"/>
  <c r="E15" i="13" s="1"/>
  <c r="F15" i="13" s="1"/>
  <c r="M8" i="6"/>
  <c r="E14" i="13" s="1"/>
  <c r="F14" i="13" s="1"/>
  <c r="M7" i="6"/>
  <c r="E11" i="13" s="1"/>
  <c r="F11" i="13" s="1"/>
  <c r="M6" i="6"/>
  <c r="E10" i="13" s="1"/>
  <c r="F10" i="13" s="1"/>
  <c r="M5" i="6"/>
  <c r="E4" i="13" s="1"/>
  <c r="F4" i="13" s="1"/>
  <c r="M4" i="6"/>
  <c r="E61" i="13" s="1"/>
  <c r="F61" i="13" s="1"/>
  <c r="M3" i="6"/>
  <c r="E7" i="13" s="1"/>
  <c r="F7" i="13" s="1"/>
  <c r="M2" i="6"/>
  <c r="E3" i="13" s="1"/>
  <c r="F3" i="13" s="1"/>
  <c r="H30" i="5"/>
  <c r="F30" i="5"/>
  <c r="E30" i="5"/>
  <c r="H29" i="5"/>
  <c r="F29" i="5"/>
  <c r="E29" i="5"/>
  <c r="H28" i="5"/>
  <c r="F28" i="5"/>
  <c r="E28" i="5"/>
  <c r="H27" i="5"/>
  <c r="F27" i="5"/>
  <c r="E27" i="5"/>
  <c r="H26" i="5"/>
  <c r="F26" i="5"/>
  <c r="E26" i="5"/>
  <c r="H25" i="5"/>
  <c r="F25" i="5"/>
  <c r="E25" i="5"/>
  <c r="H24" i="5"/>
  <c r="F24" i="5"/>
  <c r="E24" i="5"/>
  <c r="H19" i="5"/>
  <c r="F19" i="5"/>
  <c r="E19" i="5"/>
  <c r="H18" i="5"/>
  <c r="F18" i="5"/>
  <c r="E18" i="5"/>
  <c r="H17" i="5"/>
  <c r="F17" i="5"/>
  <c r="E17" i="5"/>
  <c r="B11" i="5"/>
  <c r="C10" i="5"/>
  <c r="H10" i="5" s="1"/>
  <c r="B10" i="5"/>
  <c r="B9" i="5"/>
  <c r="B8" i="5"/>
  <c r="C11" i="4"/>
  <c r="C11" i="5" s="1"/>
  <c r="C10" i="4"/>
  <c r="C9" i="4"/>
  <c r="C9" i="5" s="1"/>
  <c r="C8" i="4"/>
  <c r="C8" i="5" s="1"/>
  <c r="C11" i="3"/>
  <c r="C10" i="3"/>
  <c r="B16" i="1"/>
  <c r="H1" i="14" l="1"/>
  <c r="H1" i="15"/>
  <c r="H1" i="16" s="1"/>
  <c r="H1" i="17" s="1"/>
  <c r="H1" i="18" s="1"/>
  <c r="B25" i="15"/>
  <c r="B25" i="16" s="1"/>
  <c r="B25" i="17" s="1"/>
  <c r="B25" i="18" s="1"/>
  <c r="B25" i="14"/>
  <c r="A49" i="15"/>
  <c r="A49" i="16" s="1"/>
  <c r="A49" i="17" s="1"/>
  <c r="A49" i="18" s="1"/>
  <c r="A49" i="14"/>
  <c r="A79" i="15"/>
  <c r="A79" i="16" s="1"/>
  <c r="A79" i="17" s="1"/>
  <c r="A79" i="18" s="1"/>
  <c r="A79" i="14"/>
  <c r="I1" i="15"/>
  <c r="I1" i="16" s="1"/>
  <c r="I1" i="17" s="1"/>
  <c r="I1" i="18" s="1"/>
  <c r="I1" i="14"/>
  <c r="B67" i="14"/>
  <c r="B67" i="15"/>
  <c r="B67" i="16" s="1"/>
  <c r="B67" i="17" s="1"/>
  <c r="B67" i="18" s="1"/>
  <c r="B79" i="14"/>
  <c r="B79" i="15"/>
  <c r="B79" i="16" s="1"/>
  <c r="B79" i="17" s="1"/>
  <c r="B79" i="18" s="1"/>
  <c r="B14" i="15"/>
  <c r="B14" i="16" s="1"/>
  <c r="B14" i="17" s="1"/>
  <c r="B14" i="18" s="1"/>
  <c r="B14" i="14"/>
  <c r="A62" i="15"/>
  <c r="A62" i="16" s="1"/>
  <c r="A62" i="17" s="1"/>
  <c r="A62" i="18" s="1"/>
  <c r="A62" i="14"/>
  <c r="K1" i="15"/>
  <c r="K1" i="16" s="1"/>
  <c r="K1" i="17" s="1"/>
  <c r="K1" i="18" s="1"/>
  <c r="K1" i="14"/>
  <c r="B56" i="15"/>
  <c r="B56" i="16" s="1"/>
  <c r="B56" i="17" s="1"/>
  <c r="B56" i="18" s="1"/>
  <c r="B56" i="14"/>
  <c r="B86" i="15"/>
  <c r="B86" i="16" s="1"/>
  <c r="B86" i="17" s="1"/>
  <c r="B86" i="18" s="1"/>
  <c r="B86" i="14"/>
  <c r="B21" i="15"/>
  <c r="B21" i="16" s="1"/>
  <c r="B21" i="17" s="1"/>
  <c r="B21" i="18" s="1"/>
  <c r="B21" i="14"/>
  <c r="A16" i="15"/>
  <c r="A16" i="16" s="1"/>
  <c r="A16" i="17" s="1"/>
  <c r="A16" i="18" s="1"/>
  <c r="A16" i="14"/>
  <c r="B69" i="15"/>
  <c r="B69" i="16" s="1"/>
  <c r="B69" i="17" s="1"/>
  <c r="B69" i="18" s="1"/>
  <c r="B69" i="14"/>
  <c r="B87" i="15"/>
  <c r="B87" i="16" s="1"/>
  <c r="B87" i="17" s="1"/>
  <c r="B87" i="18" s="1"/>
  <c r="B87" i="14"/>
  <c r="A50" i="15"/>
  <c r="A50" i="16" s="1"/>
  <c r="A50" i="17" s="1"/>
  <c r="A50" i="18" s="1"/>
  <c r="A50" i="14"/>
  <c r="F8" i="5"/>
  <c r="H8" i="5"/>
  <c r="E8" i="5"/>
  <c r="A124" i="15"/>
  <c r="A124" i="16" s="1"/>
  <c r="A124" i="17" s="1"/>
  <c r="A124" i="18" s="1"/>
  <c r="A124" i="14"/>
  <c r="E9" i="5"/>
  <c r="H9" i="5"/>
  <c r="F9" i="5"/>
  <c r="B29" i="15"/>
  <c r="B29" i="16" s="1"/>
  <c r="B29" i="17" s="1"/>
  <c r="B29" i="18" s="1"/>
  <c r="B29" i="14"/>
  <c r="A83" i="15"/>
  <c r="A83" i="16" s="1"/>
  <c r="A83" i="17" s="1"/>
  <c r="A83" i="18" s="1"/>
  <c r="A83" i="14"/>
  <c r="A119" i="15"/>
  <c r="A119" i="16" s="1"/>
  <c r="A119" i="17" s="1"/>
  <c r="A119" i="18" s="1"/>
  <c r="A119" i="14"/>
  <c r="F11" i="5"/>
  <c r="H11" i="5"/>
  <c r="E11" i="5"/>
  <c r="A24" i="15"/>
  <c r="A24" i="16" s="1"/>
  <c r="A24" i="17" s="1"/>
  <c r="A24" i="18" s="1"/>
  <c r="A24" i="14"/>
  <c r="A36" i="15"/>
  <c r="A36" i="16" s="1"/>
  <c r="A36" i="17" s="1"/>
  <c r="A36" i="18" s="1"/>
  <c r="A36" i="14"/>
  <c r="B47" i="15"/>
  <c r="B47" i="16" s="1"/>
  <c r="B47" i="17" s="1"/>
  <c r="B47" i="18" s="1"/>
  <c r="B47" i="14"/>
  <c r="B53" i="15"/>
  <c r="B53" i="16" s="1"/>
  <c r="B53" i="17" s="1"/>
  <c r="B53" i="18" s="1"/>
  <c r="B53" i="14"/>
  <c r="B89" i="15"/>
  <c r="B89" i="16" s="1"/>
  <c r="B89" i="17" s="1"/>
  <c r="B89" i="18" s="1"/>
  <c r="B89" i="14"/>
  <c r="A42" i="15"/>
  <c r="A42" i="16" s="1"/>
  <c r="A42" i="17" s="1"/>
  <c r="A42" i="18" s="1"/>
  <c r="A42" i="14"/>
  <c r="A72" i="15"/>
  <c r="A72" i="16" s="1"/>
  <c r="A72" i="17" s="1"/>
  <c r="A72" i="18" s="1"/>
  <c r="A72" i="14"/>
  <c r="B66" i="15"/>
  <c r="B66" i="16" s="1"/>
  <c r="B66" i="17" s="1"/>
  <c r="B66" i="18" s="1"/>
  <c r="B66" i="14"/>
  <c r="I2" i="10"/>
  <c r="I2" i="11" s="1"/>
  <c r="I2" i="16" s="1" a="1"/>
  <c r="I2" i="16" s="1"/>
  <c r="I3" i="10"/>
  <c r="I3" i="11" s="1"/>
  <c r="I3" i="16" s="1" a="1"/>
  <c r="I3" i="16" s="1"/>
  <c r="I4" i="10"/>
  <c r="I4" i="11" s="1"/>
  <c r="I4" i="16" s="1" a="1"/>
  <c r="I4" i="16" s="1"/>
  <c r="I5" i="10"/>
  <c r="I5" i="11" s="1"/>
  <c r="I5" i="16" s="1" a="1"/>
  <c r="I5" i="16" s="1"/>
  <c r="I6" i="10"/>
  <c r="I6" i="11" s="1"/>
  <c r="I6" i="16" s="1" a="1"/>
  <c r="I6" i="16" s="1"/>
  <c r="I7" i="10"/>
  <c r="I7" i="11" s="1"/>
  <c r="I7" i="16" s="1" a="1"/>
  <c r="I7" i="16" s="1"/>
  <c r="I8" i="10"/>
  <c r="I8" i="11" s="1"/>
  <c r="I8" i="16" s="1" a="1"/>
  <c r="I8" i="16" s="1"/>
  <c r="I9" i="10"/>
  <c r="I9" i="11" s="1"/>
  <c r="I9" i="16" s="1" a="1"/>
  <c r="I9" i="16" s="1"/>
  <c r="I10" i="10"/>
  <c r="I10" i="11" s="1"/>
  <c r="I10" i="16" s="1" a="1"/>
  <c r="I10" i="16" s="1"/>
  <c r="I11" i="10"/>
  <c r="I11" i="11" s="1"/>
  <c r="I11" i="16" s="1" a="1"/>
  <c r="I11" i="16" s="1"/>
  <c r="I12" i="10"/>
  <c r="I12" i="11" s="1"/>
  <c r="I12" i="16" s="1" a="1"/>
  <c r="I12" i="16" s="1"/>
  <c r="I13" i="10"/>
  <c r="I13" i="11" s="1"/>
  <c r="I13" i="16" s="1" a="1"/>
  <c r="I13" i="16" s="1"/>
  <c r="I14" i="10"/>
  <c r="I14" i="11" s="1"/>
  <c r="I14" i="16" s="1" a="1"/>
  <c r="I14" i="16" s="1"/>
  <c r="I15" i="10"/>
  <c r="I15" i="11" s="1"/>
  <c r="I15" i="16" s="1" a="1"/>
  <c r="I15" i="16" s="1"/>
  <c r="I16" i="10"/>
  <c r="I16" i="11" s="1"/>
  <c r="I16" i="16" s="1" a="1"/>
  <c r="I16" i="16" s="1"/>
  <c r="I17" i="10"/>
  <c r="I17" i="11" s="1"/>
  <c r="I17" i="16" s="1" a="1"/>
  <c r="I17" i="16" s="1"/>
  <c r="I18" i="10"/>
  <c r="I18" i="11" s="1"/>
  <c r="I18" i="16" s="1" a="1"/>
  <c r="I18" i="16" s="1"/>
  <c r="I19" i="10"/>
  <c r="I19" i="11" s="1"/>
  <c r="I19" i="16" s="1" a="1"/>
  <c r="I19" i="16" s="1"/>
  <c r="I20" i="10"/>
  <c r="I20" i="11" s="1"/>
  <c r="I20" i="16" s="1" a="1"/>
  <c r="I20" i="16" s="1"/>
  <c r="I21" i="10"/>
  <c r="I21" i="11" s="1"/>
  <c r="I21" i="16" s="1" a="1"/>
  <c r="I21" i="16" s="1"/>
  <c r="I22" i="10"/>
  <c r="I22" i="11" s="1"/>
  <c r="I22" i="16" s="1" a="1"/>
  <c r="I22" i="16" s="1"/>
  <c r="I23" i="10"/>
  <c r="I23" i="11" s="1"/>
  <c r="I23" i="16" s="1" a="1"/>
  <c r="I23" i="16" s="1"/>
  <c r="I24" i="10"/>
  <c r="I24" i="11" s="1"/>
  <c r="I24" i="16" s="1" a="1"/>
  <c r="I24" i="16" s="1"/>
  <c r="I25" i="10"/>
  <c r="I25" i="11" s="1"/>
  <c r="I25" i="16" s="1" a="1"/>
  <c r="I25" i="16" s="1"/>
  <c r="I26" i="10"/>
  <c r="I26" i="11" s="1"/>
  <c r="I26" i="16" s="1" a="1"/>
  <c r="I26" i="16" s="1"/>
  <c r="I27" i="10"/>
  <c r="I27" i="11" s="1"/>
  <c r="I27" i="16" s="1" a="1"/>
  <c r="I27" i="16" s="1"/>
  <c r="I28" i="10"/>
  <c r="I28" i="11" s="1"/>
  <c r="I28" i="16" s="1" a="1"/>
  <c r="I28" i="16" s="1"/>
  <c r="I29" i="10"/>
  <c r="I29" i="11" s="1"/>
  <c r="I29" i="16" s="1" a="1"/>
  <c r="I29" i="16" s="1"/>
  <c r="I30" i="10"/>
  <c r="I30" i="11" s="1"/>
  <c r="I30" i="16" s="1" a="1"/>
  <c r="I30" i="16" s="1"/>
  <c r="I31" i="10"/>
  <c r="I31" i="11" s="1"/>
  <c r="I31" i="16" s="1" a="1"/>
  <c r="I31" i="16" s="1"/>
  <c r="I32" i="10"/>
  <c r="I32" i="11" s="1"/>
  <c r="I32" i="16" s="1" a="1"/>
  <c r="I32" i="16" s="1"/>
  <c r="I33" i="10"/>
  <c r="I33" i="11" s="1"/>
  <c r="I33" i="16" s="1" a="1"/>
  <c r="I33" i="16" s="1"/>
  <c r="I34" i="10"/>
  <c r="I34" i="11" s="1"/>
  <c r="I34" i="16" s="1" a="1"/>
  <c r="I34" i="16" s="1"/>
  <c r="I35" i="10"/>
  <c r="I35" i="11" s="1"/>
  <c r="I35" i="16" s="1" a="1"/>
  <c r="I35" i="16" s="1"/>
  <c r="I36" i="10"/>
  <c r="I36" i="11" s="1"/>
  <c r="I36" i="16" s="1" a="1"/>
  <c r="I36" i="16" s="1"/>
  <c r="I37" i="10"/>
  <c r="I37" i="11" s="1"/>
  <c r="I37" i="16" s="1" a="1"/>
  <c r="I37" i="16" s="1"/>
  <c r="I38" i="10"/>
  <c r="I38" i="11" s="1"/>
  <c r="I38" i="16" s="1" a="1"/>
  <c r="I38" i="16" s="1"/>
  <c r="I39" i="10"/>
  <c r="I39" i="11" s="1"/>
  <c r="I39" i="16" s="1" a="1"/>
  <c r="I39" i="16" s="1"/>
  <c r="I40" i="10"/>
  <c r="I40" i="11" s="1"/>
  <c r="I40" i="16" s="1" a="1"/>
  <c r="I40" i="16" s="1"/>
  <c r="I41" i="10"/>
  <c r="I41" i="11" s="1"/>
  <c r="I41" i="16" s="1" a="1"/>
  <c r="I41" i="16" s="1"/>
  <c r="I42" i="10"/>
  <c r="I42" i="11" s="1"/>
  <c r="I42" i="16" s="1" a="1"/>
  <c r="I42" i="16" s="1"/>
  <c r="I43" i="10"/>
  <c r="I43" i="11" s="1"/>
  <c r="I43" i="16" s="1" a="1"/>
  <c r="I43" i="16" s="1"/>
  <c r="I44" i="10"/>
  <c r="I44" i="11" s="1"/>
  <c r="I44" i="16" s="1" a="1"/>
  <c r="I44" i="16" s="1"/>
  <c r="I45" i="10"/>
  <c r="I45" i="11" s="1"/>
  <c r="I45" i="16" s="1" a="1"/>
  <c r="I45" i="16" s="1"/>
  <c r="I46" i="10"/>
  <c r="I46" i="11" s="1"/>
  <c r="I46" i="16" s="1" a="1"/>
  <c r="I46" i="16" s="1"/>
  <c r="I47" i="10"/>
  <c r="I47" i="11" s="1"/>
  <c r="I47" i="16" s="1" a="1"/>
  <c r="I47" i="16" s="1"/>
  <c r="I48" i="10"/>
  <c r="I48" i="11" s="1"/>
  <c r="I48" i="16" s="1" a="1"/>
  <c r="I48" i="16" s="1"/>
  <c r="I49" i="10"/>
  <c r="I49" i="11" s="1"/>
  <c r="I49" i="16" s="1" a="1"/>
  <c r="I49" i="16" s="1"/>
  <c r="K50" i="10"/>
  <c r="K50" i="11" s="1"/>
  <c r="K50" i="16" s="1" a="1"/>
  <c r="K50" i="16" s="1"/>
  <c r="C52" i="10"/>
  <c r="C52" i="11" s="1"/>
  <c r="C52" i="16" s="1" a="1"/>
  <c r="C52" i="16" s="1"/>
  <c r="I53" i="10"/>
  <c r="I53" i="11" s="1"/>
  <c r="I53" i="16" s="1" a="1"/>
  <c r="I53" i="16" s="1"/>
  <c r="C55" i="10"/>
  <c r="C55" i="11" s="1"/>
  <c r="C55" i="16" s="1" a="1"/>
  <c r="C55" i="16" s="1"/>
  <c r="I56" i="10"/>
  <c r="I56" i="11" s="1"/>
  <c r="I56" i="16" s="1" a="1"/>
  <c r="I56" i="16" s="1"/>
  <c r="C58" i="10"/>
  <c r="C58" i="11" s="1"/>
  <c r="C58" i="16" s="1" a="1"/>
  <c r="C58" i="16" s="1"/>
  <c r="I59" i="10"/>
  <c r="I59" i="11" s="1"/>
  <c r="I59" i="16" s="1" a="1"/>
  <c r="I59" i="16" s="1"/>
  <c r="C61" i="10"/>
  <c r="C61" i="11" s="1"/>
  <c r="C61" i="16" s="1" a="1"/>
  <c r="C61" i="16" s="1"/>
  <c r="I62" i="10"/>
  <c r="I62" i="11" s="1"/>
  <c r="I62" i="16" s="1" a="1"/>
  <c r="I62" i="16" s="1"/>
  <c r="C64" i="10"/>
  <c r="C64" i="11" s="1"/>
  <c r="C64" i="16" s="1" a="1"/>
  <c r="C64" i="16" s="1"/>
  <c r="J65" i="10"/>
  <c r="J65" i="11" s="1"/>
  <c r="J65" i="16" s="1" a="1"/>
  <c r="J65" i="16" s="1"/>
  <c r="F67" i="10"/>
  <c r="F67" i="11" s="1"/>
  <c r="F67" i="16" s="1" a="1"/>
  <c r="F67" i="16" s="1"/>
  <c r="C69" i="10"/>
  <c r="C69" i="11" s="1"/>
  <c r="C69" i="16" s="1" a="1"/>
  <c r="C69" i="16" s="1"/>
  <c r="A71" i="15"/>
  <c r="A71" i="16" s="1"/>
  <c r="A71" i="17" s="1"/>
  <c r="A71" i="18" s="1"/>
  <c r="A71" i="14"/>
  <c r="H72" i="10"/>
  <c r="H72" i="11" s="1"/>
  <c r="H72" i="16" s="1" a="1"/>
  <c r="H72" i="16" s="1"/>
  <c r="D74" i="10"/>
  <c r="D74" i="11" s="1"/>
  <c r="D74" i="16" s="1" a="1"/>
  <c r="D74" i="16" s="1"/>
  <c r="B76" i="15"/>
  <c r="B76" i="16" s="1"/>
  <c r="B76" i="17" s="1"/>
  <c r="B76" i="18" s="1"/>
  <c r="B76" i="14"/>
  <c r="J77" i="10"/>
  <c r="J77" i="11" s="1"/>
  <c r="J77" i="16" s="1" a="1"/>
  <c r="J77" i="16" s="1"/>
  <c r="F79" i="10"/>
  <c r="F79" i="11" s="1"/>
  <c r="F79" i="16" s="1" a="1"/>
  <c r="F79" i="16" s="1"/>
  <c r="C81" i="10"/>
  <c r="C81" i="11" s="1"/>
  <c r="C81" i="16" s="1" a="1"/>
  <c r="C81" i="16" s="1"/>
  <c r="H84" i="10"/>
  <c r="H84" i="11" s="1"/>
  <c r="H84" i="16" s="1" a="1"/>
  <c r="H84" i="16" s="1"/>
  <c r="D86" i="10"/>
  <c r="D86" i="11" s="1"/>
  <c r="D86" i="16" s="1" a="1"/>
  <c r="D86" i="16" s="1"/>
  <c r="B88" i="15"/>
  <c r="B88" i="16" s="1"/>
  <c r="B88" i="17" s="1"/>
  <c r="B88" i="18" s="1"/>
  <c r="B88" i="14"/>
  <c r="J89" i="10"/>
  <c r="J89" i="11" s="1"/>
  <c r="J89" i="16" s="1" a="1"/>
  <c r="J89" i="16" s="1"/>
  <c r="F91" i="10"/>
  <c r="F91" i="11" s="1"/>
  <c r="F91" i="16" s="1" a="1"/>
  <c r="F91" i="16" s="1"/>
  <c r="C93" i="10"/>
  <c r="C93" i="11" s="1"/>
  <c r="C93" i="16" s="1" a="1"/>
  <c r="C93" i="16" s="1"/>
  <c r="A95" i="15"/>
  <c r="A95" i="16" s="1"/>
  <c r="A95" i="17" s="1"/>
  <c r="A95" i="18" s="1"/>
  <c r="A95" i="14"/>
  <c r="H96" i="10"/>
  <c r="H96" i="11" s="1"/>
  <c r="H96" i="16" s="1" a="1"/>
  <c r="H96" i="16" s="1"/>
  <c r="D98" i="10"/>
  <c r="D98" i="11" s="1"/>
  <c r="D98" i="16" s="1" a="1"/>
  <c r="D98" i="16" s="1"/>
  <c r="B100" i="15"/>
  <c r="B100" i="16" s="1"/>
  <c r="B100" i="17" s="1"/>
  <c r="B100" i="18" s="1"/>
  <c r="B100" i="14"/>
  <c r="J101" i="10"/>
  <c r="J101" i="11" s="1"/>
  <c r="J101" i="16" s="1" a="1"/>
  <c r="J101" i="16" s="1"/>
  <c r="F103" i="10"/>
  <c r="F103" i="11" s="1"/>
  <c r="F103" i="16" s="1" a="1"/>
  <c r="F103" i="16" s="1"/>
  <c r="C105" i="10"/>
  <c r="C105" i="11" s="1"/>
  <c r="C105" i="16" s="1" a="1"/>
  <c r="C105" i="16" s="1"/>
  <c r="A107" i="15"/>
  <c r="A107" i="16" s="1"/>
  <c r="A107" i="17" s="1"/>
  <c r="A107" i="18" s="1"/>
  <c r="A107" i="14"/>
  <c r="H108" i="10"/>
  <c r="H108" i="11" s="1"/>
  <c r="H108" i="16" s="1" a="1"/>
  <c r="H108" i="16" s="1"/>
  <c r="D110" i="10"/>
  <c r="D110" i="11" s="1"/>
  <c r="D110" i="16" s="1" a="1"/>
  <c r="D110" i="16" s="1"/>
  <c r="J113" i="10"/>
  <c r="J113" i="11" s="1"/>
  <c r="J113" i="16" s="1" a="1"/>
  <c r="J113" i="16" s="1"/>
  <c r="F115" i="10"/>
  <c r="F115" i="11" s="1"/>
  <c r="F115" i="16" s="1" a="1"/>
  <c r="F115" i="16" s="1"/>
  <c r="C117" i="10"/>
  <c r="C117" i="11" s="1"/>
  <c r="C117" i="16" s="1" a="1"/>
  <c r="C117" i="16" s="1"/>
  <c r="H120" i="10"/>
  <c r="H120" i="11" s="1"/>
  <c r="H120" i="16" s="1" a="1"/>
  <c r="H120" i="16" s="1"/>
  <c r="D122" i="10"/>
  <c r="D122" i="11" s="1"/>
  <c r="D122" i="16" s="1" a="1"/>
  <c r="D122" i="16" s="1"/>
  <c r="J125" i="10"/>
  <c r="J125" i="11" s="1"/>
  <c r="J125" i="16" s="1" a="1"/>
  <c r="J125" i="16" s="1"/>
  <c r="F127" i="10"/>
  <c r="F127" i="11" s="1"/>
  <c r="F127" i="16" s="1" a="1"/>
  <c r="F127" i="16" s="1"/>
  <c r="C129" i="10"/>
  <c r="C129" i="11" s="1"/>
  <c r="C129" i="16" s="1" a="1"/>
  <c r="C129" i="16" s="1"/>
  <c r="H132" i="10"/>
  <c r="H132" i="11" s="1"/>
  <c r="H132" i="16" s="1" a="1"/>
  <c r="H132" i="16" s="1"/>
  <c r="D134" i="10"/>
  <c r="D134" i="11" s="1"/>
  <c r="D134" i="16" s="1" a="1"/>
  <c r="D134" i="16" s="1"/>
  <c r="L137" i="10"/>
  <c r="L137" i="11" s="1"/>
  <c r="L137" i="16" s="1" a="1"/>
  <c r="L137" i="16" s="1"/>
  <c r="J139" i="10"/>
  <c r="J139" i="11" s="1"/>
  <c r="J139" i="16" s="1" a="1"/>
  <c r="J139" i="16" s="1"/>
  <c r="I141" i="10"/>
  <c r="I141" i="11" s="1"/>
  <c r="I141" i="16" s="1" a="1"/>
  <c r="I141" i="16" s="1"/>
  <c r="E143" i="10"/>
  <c r="E143" i="11" s="1"/>
  <c r="E143" i="16" s="1" a="1"/>
  <c r="E143" i="16" s="1"/>
  <c r="H145" i="10"/>
  <c r="H145" i="11" s="1"/>
  <c r="H145" i="16" s="1" a="1"/>
  <c r="H145" i="16" s="1"/>
  <c r="F147" i="10"/>
  <c r="F147" i="11" s="1"/>
  <c r="F147" i="16" s="1" a="1"/>
  <c r="F147" i="16" s="1"/>
  <c r="D149" i="10"/>
  <c r="D149" i="11" s="1"/>
  <c r="D149" i="16" s="1" a="1"/>
  <c r="D149" i="16" s="1"/>
  <c r="H151" i="10"/>
  <c r="H151" i="11" s="1"/>
  <c r="H151" i="16" s="1" a="1"/>
  <c r="H151" i="16" s="1"/>
  <c r="F153" i="10"/>
  <c r="F153" i="11" s="1"/>
  <c r="F153" i="16" s="1" a="1"/>
  <c r="F153" i="16" s="1"/>
  <c r="D155" i="10"/>
  <c r="D155" i="11" s="1"/>
  <c r="D155" i="16" s="1" a="1"/>
  <c r="D155" i="16" s="1"/>
  <c r="H157" i="10"/>
  <c r="H157" i="11" s="1"/>
  <c r="H157" i="16" s="1" a="1"/>
  <c r="H157" i="16" s="1"/>
  <c r="F159" i="10"/>
  <c r="F159" i="11" s="1"/>
  <c r="F159" i="16" s="1" a="1"/>
  <c r="F159" i="16" s="1"/>
  <c r="D161" i="10"/>
  <c r="D161" i="11" s="1"/>
  <c r="D161" i="16" s="1" a="1"/>
  <c r="D161" i="16" s="1"/>
  <c r="I163" i="10"/>
  <c r="I163" i="11" s="1"/>
  <c r="I163" i="16" s="1" a="1"/>
  <c r="I163" i="16" s="1"/>
  <c r="L165" i="10"/>
  <c r="L165" i="11" s="1"/>
  <c r="L165" i="16" s="1" a="1"/>
  <c r="L165" i="16" s="1"/>
  <c r="E170" i="10"/>
  <c r="E170" i="11" s="1"/>
  <c r="E170" i="16" s="1" a="1"/>
  <c r="E170" i="16" s="1"/>
  <c r="D173" i="10"/>
  <c r="D173" i="11" s="1"/>
  <c r="D173" i="16" s="1" a="1"/>
  <c r="D173" i="16" s="1"/>
  <c r="E178" i="10"/>
  <c r="E178" i="11" s="1"/>
  <c r="E178" i="16" s="1" a="1"/>
  <c r="E178" i="16" s="1"/>
  <c r="J183" i="10"/>
  <c r="J183" i="11" s="1"/>
  <c r="J183" i="16" s="1" a="1"/>
  <c r="J183" i="16" s="1"/>
  <c r="K188" i="10"/>
  <c r="K188" i="11" s="1"/>
  <c r="K188" i="16" s="1" a="1"/>
  <c r="K188" i="16" s="1"/>
  <c r="B4" i="15"/>
  <c r="B4" i="16" s="1"/>
  <c r="B4" i="17" s="1"/>
  <c r="B4" i="18" s="1"/>
  <c r="B4" i="14"/>
  <c r="B26" i="14"/>
  <c r="B26" i="15"/>
  <c r="B26" i="16" s="1"/>
  <c r="B26" i="17" s="1"/>
  <c r="B26" i="18" s="1"/>
  <c r="A90" i="15"/>
  <c r="A90" i="16" s="1"/>
  <c r="A90" i="17" s="1"/>
  <c r="A90" i="18" s="1"/>
  <c r="A90" i="14"/>
  <c r="A145" i="15"/>
  <c r="A145" i="16" s="1"/>
  <c r="A145" i="17" s="1"/>
  <c r="A145" i="18" s="1"/>
  <c r="A145" i="14"/>
  <c r="J1" i="15"/>
  <c r="J1" i="16" s="1"/>
  <c r="J1" i="17" s="1"/>
  <c r="J1" i="18" s="1"/>
  <c r="J1" i="14"/>
  <c r="J2" i="10"/>
  <c r="J2" i="11" s="1"/>
  <c r="J2" i="16" s="1" a="1"/>
  <c r="J2" i="16" s="1"/>
  <c r="J3" i="10"/>
  <c r="J3" i="11" s="1"/>
  <c r="J3" i="16" s="1" a="1"/>
  <c r="J3" i="16" s="1"/>
  <c r="J4" i="10"/>
  <c r="J4" i="11" s="1"/>
  <c r="J4" i="16" s="1" a="1"/>
  <c r="J4" i="16" s="1"/>
  <c r="J5" i="10"/>
  <c r="J5" i="11" s="1"/>
  <c r="J5" i="16" s="1" a="1"/>
  <c r="J5" i="16" s="1"/>
  <c r="J6" i="10"/>
  <c r="J6" i="11" s="1"/>
  <c r="J6" i="16" s="1" a="1"/>
  <c r="J6" i="16" s="1"/>
  <c r="J7" i="10"/>
  <c r="J7" i="11" s="1"/>
  <c r="J7" i="16" s="1" a="1"/>
  <c r="J7" i="16" s="1"/>
  <c r="J8" i="10"/>
  <c r="J8" i="11" s="1"/>
  <c r="J8" i="16" s="1" a="1"/>
  <c r="J8" i="16" s="1"/>
  <c r="J9" i="10"/>
  <c r="J9" i="11" s="1"/>
  <c r="J9" i="16" s="1" a="1"/>
  <c r="J9" i="16" s="1"/>
  <c r="J10" i="10"/>
  <c r="J10" i="11" s="1"/>
  <c r="J10" i="16" s="1" a="1"/>
  <c r="J10" i="16" s="1"/>
  <c r="J11" i="10"/>
  <c r="J11" i="11" s="1"/>
  <c r="J11" i="16" s="1" a="1"/>
  <c r="J11" i="16" s="1"/>
  <c r="J12" i="10"/>
  <c r="J12" i="11" s="1"/>
  <c r="J12" i="16" s="1" a="1"/>
  <c r="J12" i="16" s="1"/>
  <c r="J13" i="10"/>
  <c r="J13" i="11" s="1"/>
  <c r="J13" i="16" s="1" a="1"/>
  <c r="J13" i="16" s="1"/>
  <c r="J14" i="10"/>
  <c r="J14" i="11" s="1"/>
  <c r="J14" i="16" s="1" a="1"/>
  <c r="J14" i="16" s="1"/>
  <c r="J15" i="10"/>
  <c r="J15" i="11" s="1"/>
  <c r="J15" i="16" s="1" a="1"/>
  <c r="J15" i="16" s="1"/>
  <c r="J16" i="10"/>
  <c r="J16" i="11" s="1"/>
  <c r="J16" i="16" s="1" a="1"/>
  <c r="J16" i="16" s="1"/>
  <c r="J17" i="10"/>
  <c r="J17" i="11" s="1"/>
  <c r="J17" i="16" s="1" a="1"/>
  <c r="J17" i="16" s="1"/>
  <c r="J18" i="10"/>
  <c r="J18" i="11" s="1"/>
  <c r="J18" i="16" s="1" a="1"/>
  <c r="J18" i="16" s="1"/>
  <c r="J19" i="10"/>
  <c r="J19" i="11" s="1"/>
  <c r="J19" i="16" s="1" a="1"/>
  <c r="J19" i="16" s="1"/>
  <c r="J20" i="10"/>
  <c r="J20" i="11" s="1"/>
  <c r="J20" i="16" s="1" a="1"/>
  <c r="J20" i="16" s="1"/>
  <c r="J21" i="10"/>
  <c r="J21" i="11" s="1"/>
  <c r="J21" i="16" s="1" a="1"/>
  <c r="J21" i="16" s="1"/>
  <c r="J22" i="10"/>
  <c r="J22" i="11" s="1"/>
  <c r="J22" i="16" s="1" a="1"/>
  <c r="J22" i="16" s="1"/>
  <c r="J23" i="10"/>
  <c r="J23" i="11" s="1"/>
  <c r="J23" i="16" s="1" a="1"/>
  <c r="J23" i="16" s="1"/>
  <c r="J24" i="10"/>
  <c r="J24" i="11" s="1"/>
  <c r="J24" i="16" s="1" a="1"/>
  <c r="J24" i="16" s="1"/>
  <c r="J25" i="10"/>
  <c r="J25" i="11" s="1"/>
  <c r="J25" i="16" s="1" a="1"/>
  <c r="J25" i="16" s="1"/>
  <c r="J26" i="10"/>
  <c r="J26" i="11" s="1"/>
  <c r="J26" i="16" s="1" a="1"/>
  <c r="J26" i="16" s="1"/>
  <c r="J27" i="10"/>
  <c r="J27" i="11" s="1"/>
  <c r="J27" i="16" s="1" a="1"/>
  <c r="J27" i="16" s="1"/>
  <c r="J28" i="10"/>
  <c r="J28" i="11" s="1"/>
  <c r="J28" i="16" s="1" a="1"/>
  <c r="J28" i="16" s="1"/>
  <c r="J29" i="10"/>
  <c r="J29" i="11" s="1"/>
  <c r="J29" i="16" s="1" a="1"/>
  <c r="J29" i="16" s="1"/>
  <c r="J30" i="10"/>
  <c r="J30" i="11" s="1"/>
  <c r="J30" i="16" s="1" a="1"/>
  <c r="J30" i="16" s="1"/>
  <c r="J31" i="10"/>
  <c r="J31" i="11" s="1"/>
  <c r="J31" i="16" s="1" a="1"/>
  <c r="J31" i="16" s="1"/>
  <c r="J32" i="10"/>
  <c r="J32" i="11" s="1"/>
  <c r="J32" i="16" s="1" a="1"/>
  <c r="J32" i="16" s="1"/>
  <c r="J33" i="10"/>
  <c r="J33" i="11" s="1"/>
  <c r="J33" i="16" s="1" a="1"/>
  <c r="J33" i="16" s="1"/>
  <c r="J34" i="10"/>
  <c r="J34" i="11" s="1"/>
  <c r="J34" i="16" s="1" a="1"/>
  <c r="J34" i="16" s="1"/>
  <c r="J35" i="10"/>
  <c r="J35" i="11" s="1"/>
  <c r="J35" i="16" s="1" a="1"/>
  <c r="J35" i="16" s="1"/>
  <c r="J36" i="10"/>
  <c r="J36" i="11" s="1"/>
  <c r="J36" i="16" s="1" a="1"/>
  <c r="J36" i="16" s="1"/>
  <c r="J37" i="10"/>
  <c r="J37" i="11" s="1"/>
  <c r="J37" i="16" s="1" a="1"/>
  <c r="J37" i="16" s="1"/>
  <c r="J38" i="10"/>
  <c r="J38" i="11" s="1"/>
  <c r="J38" i="16" s="1" a="1"/>
  <c r="J38" i="16" s="1"/>
  <c r="J39" i="10"/>
  <c r="J39" i="11" s="1"/>
  <c r="J39" i="16" s="1" a="1"/>
  <c r="J39" i="16" s="1"/>
  <c r="J40" i="10"/>
  <c r="J40" i="11" s="1"/>
  <c r="J40" i="16" s="1" a="1"/>
  <c r="J40" i="16" s="1"/>
  <c r="J41" i="10"/>
  <c r="J41" i="11" s="1"/>
  <c r="J41" i="16" s="1" a="1"/>
  <c r="J41" i="16" s="1"/>
  <c r="J42" i="10"/>
  <c r="J42" i="11" s="1"/>
  <c r="J42" i="16" s="1" a="1"/>
  <c r="J42" i="16" s="1"/>
  <c r="J43" i="10"/>
  <c r="J43" i="11" s="1"/>
  <c r="J43" i="16" s="1" a="1"/>
  <c r="J43" i="16" s="1"/>
  <c r="J44" i="10"/>
  <c r="J44" i="11" s="1"/>
  <c r="J44" i="16" s="1" a="1"/>
  <c r="J44" i="16" s="1"/>
  <c r="J45" i="10"/>
  <c r="J45" i="11" s="1"/>
  <c r="J45" i="16" s="1" a="1"/>
  <c r="J45" i="16" s="1"/>
  <c r="J46" i="10"/>
  <c r="J46" i="11" s="1"/>
  <c r="J46" i="16" s="1" a="1"/>
  <c r="J46" i="16" s="1"/>
  <c r="J47" i="10"/>
  <c r="J47" i="11" s="1"/>
  <c r="J47" i="16" s="1" a="1"/>
  <c r="J47" i="16" s="1"/>
  <c r="J48" i="10"/>
  <c r="J48" i="11" s="1"/>
  <c r="J48" i="16" s="1" a="1"/>
  <c r="J48" i="16" s="1"/>
  <c r="J49" i="10"/>
  <c r="J49" i="11" s="1"/>
  <c r="J49" i="16" s="1" a="1"/>
  <c r="J49" i="16" s="1"/>
  <c r="L50" i="10"/>
  <c r="L50" i="11" s="1"/>
  <c r="L50" i="16" s="1" a="1"/>
  <c r="L50" i="16" s="1"/>
  <c r="D52" i="10"/>
  <c r="D52" i="11" s="1"/>
  <c r="D52" i="16" s="1" a="1"/>
  <c r="D52" i="16" s="1"/>
  <c r="J53" i="10"/>
  <c r="J53" i="11" s="1"/>
  <c r="J53" i="16" s="1" a="1"/>
  <c r="J53" i="16" s="1"/>
  <c r="D55" i="10"/>
  <c r="D55" i="11" s="1"/>
  <c r="D55" i="16" s="1" a="1"/>
  <c r="D55" i="16" s="1"/>
  <c r="J56" i="10"/>
  <c r="J56" i="11" s="1"/>
  <c r="J56" i="16" s="1" a="1"/>
  <c r="J56" i="16" s="1"/>
  <c r="D58" i="10"/>
  <c r="D58" i="11" s="1"/>
  <c r="D58" i="16" s="1" a="1"/>
  <c r="D58" i="16" s="1"/>
  <c r="J59" i="10"/>
  <c r="J59" i="11" s="1"/>
  <c r="J59" i="16" s="1" a="1"/>
  <c r="J59" i="16" s="1"/>
  <c r="D61" i="10"/>
  <c r="D61" i="11" s="1"/>
  <c r="D61" i="16" s="1" a="1"/>
  <c r="D61" i="16" s="1"/>
  <c r="J62" i="10"/>
  <c r="J62" i="11" s="1"/>
  <c r="J62" i="16" s="1" a="1"/>
  <c r="J62" i="16" s="1"/>
  <c r="D64" i="10"/>
  <c r="D64" i="11" s="1"/>
  <c r="D64" i="16" s="1" a="1"/>
  <c r="D64" i="16" s="1"/>
  <c r="A66" i="15"/>
  <c r="A66" i="16" s="1"/>
  <c r="A66" i="17" s="1"/>
  <c r="A66" i="18" s="1"/>
  <c r="A66" i="14"/>
  <c r="H67" i="10"/>
  <c r="H67" i="11" s="1"/>
  <c r="H67" i="16" s="1" a="1"/>
  <c r="H67" i="16" s="1"/>
  <c r="D69" i="10"/>
  <c r="D69" i="11" s="1"/>
  <c r="D69" i="16" s="1" a="1"/>
  <c r="D69" i="16" s="1"/>
  <c r="B71" i="15"/>
  <c r="B71" i="16" s="1"/>
  <c r="B71" i="17" s="1"/>
  <c r="B71" i="18" s="1"/>
  <c r="B71" i="14"/>
  <c r="J72" i="10"/>
  <c r="J72" i="11" s="1"/>
  <c r="J72" i="16" s="1" a="1"/>
  <c r="J72" i="16" s="1"/>
  <c r="F74" i="10"/>
  <c r="F74" i="11" s="1"/>
  <c r="F74" i="16" s="1" a="1"/>
  <c r="F74" i="16" s="1"/>
  <c r="C76" i="10"/>
  <c r="C76" i="11" s="1"/>
  <c r="C76" i="16" s="1" a="1"/>
  <c r="C76" i="16" s="1"/>
  <c r="A78" i="15"/>
  <c r="A78" i="16" s="1"/>
  <c r="A78" i="17" s="1"/>
  <c r="A78" i="18" s="1"/>
  <c r="A78" i="14"/>
  <c r="H79" i="10"/>
  <c r="H79" i="11" s="1"/>
  <c r="H79" i="16" s="1" a="1"/>
  <c r="H79" i="16" s="1"/>
  <c r="D81" i="10"/>
  <c r="D81" i="11" s="1"/>
  <c r="D81" i="16" s="1" a="1"/>
  <c r="D81" i="16" s="1"/>
  <c r="B83" i="15"/>
  <c r="B83" i="16" s="1"/>
  <c r="B83" i="17" s="1"/>
  <c r="B83" i="18" s="1"/>
  <c r="B83" i="14"/>
  <c r="J84" i="10"/>
  <c r="J84" i="11" s="1"/>
  <c r="J84" i="16" s="1" a="1"/>
  <c r="J84" i="16" s="1"/>
  <c r="F86" i="10"/>
  <c r="F86" i="11" s="1"/>
  <c r="F86" i="16" s="1" a="1"/>
  <c r="F86" i="16" s="1"/>
  <c r="C88" i="10"/>
  <c r="C88" i="11" s="1"/>
  <c r="C88" i="16" s="1" a="1"/>
  <c r="C88" i="16" s="1"/>
  <c r="H91" i="10"/>
  <c r="H91" i="11" s="1"/>
  <c r="H91" i="16" s="1" a="1"/>
  <c r="H91" i="16" s="1"/>
  <c r="D93" i="10"/>
  <c r="D93" i="11" s="1"/>
  <c r="D93" i="16" s="1" a="1"/>
  <c r="D93" i="16" s="1"/>
  <c r="B95" i="15"/>
  <c r="B95" i="16" s="1"/>
  <c r="B95" i="17" s="1"/>
  <c r="B95" i="18" s="1"/>
  <c r="B95" i="14"/>
  <c r="J96" i="10"/>
  <c r="J96" i="11" s="1"/>
  <c r="J96" i="16" s="1" a="1"/>
  <c r="J96" i="16" s="1"/>
  <c r="F98" i="10"/>
  <c r="F98" i="11" s="1"/>
  <c r="F98" i="16" s="1" a="1"/>
  <c r="F98" i="16" s="1"/>
  <c r="C100" i="10"/>
  <c r="C100" i="11" s="1"/>
  <c r="C100" i="16" s="1" a="1"/>
  <c r="C100" i="16" s="1"/>
  <c r="A102" i="15"/>
  <c r="A102" i="16" s="1"/>
  <c r="A102" i="17" s="1"/>
  <c r="A102" i="18" s="1"/>
  <c r="A102" i="14"/>
  <c r="H103" i="10"/>
  <c r="H103" i="11" s="1"/>
  <c r="H103" i="16" s="1" a="1"/>
  <c r="H103" i="16" s="1"/>
  <c r="D105" i="10"/>
  <c r="D105" i="11" s="1"/>
  <c r="D105" i="16" s="1" a="1"/>
  <c r="D105" i="16" s="1"/>
  <c r="J108" i="10"/>
  <c r="J108" i="11" s="1"/>
  <c r="J108" i="16" s="1" a="1"/>
  <c r="J108" i="16" s="1"/>
  <c r="F110" i="10"/>
  <c r="F110" i="11" s="1"/>
  <c r="F110" i="16" s="1" a="1"/>
  <c r="F110" i="16" s="1"/>
  <c r="C112" i="10"/>
  <c r="C112" i="11" s="1"/>
  <c r="C112" i="16" s="1" a="1"/>
  <c r="C112" i="16" s="1"/>
  <c r="A114" i="15"/>
  <c r="A114" i="16" s="1"/>
  <c r="A114" i="17" s="1"/>
  <c r="A114" i="18" s="1"/>
  <c r="A114" i="14"/>
  <c r="H115" i="10"/>
  <c r="H115" i="11" s="1"/>
  <c r="H115" i="16" s="1" a="1"/>
  <c r="H115" i="16" s="1"/>
  <c r="D117" i="10"/>
  <c r="D117" i="11" s="1"/>
  <c r="D117" i="16" s="1" a="1"/>
  <c r="D117" i="16" s="1"/>
  <c r="B119" i="15"/>
  <c r="B119" i="16" s="1"/>
  <c r="B119" i="17" s="1"/>
  <c r="B119" i="18" s="1"/>
  <c r="B119" i="14"/>
  <c r="J120" i="10"/>
  <c r="J120" i="11" s="1"/>
  <c r="J120" i="16" s="1" a="1"/>
  <c r="J120" i="16" s="1"/>
  <c r="F122" i="10"/>
  <c r="F122" i="11" s="1"/>
  <c r="F122" i="16" s="1" a="1"/>
  <c r="F122" i="16" s="1"/>
  <c r="C124" i="10"/>
  <c r="C124" i="11" s="1"/>
  <c r="C124" i="16" s="1" a="1"/>
  <c r="C124" i="16" s="1"/>
  <c r="A126" i="15"/>
  <c r="A126" i="16" s="1"/>
  <c r="A126" i="17" s="1"/>
  <c r="A126" i="18" s="1"/>
  <c r="A126" i="14"/>
  <c r="H127" i="10"/>
  <c r="H127" i="11" s="1"/>
  <c r="H127" i="16" s="1" a="1"/>
  <c r="H127" i="16" s="1"/>
  <c r="D129" i="10"/>
  <c r="D129" i="11" s="1"/>
  <c r="D129" i="16" s="1" a="1"/>
  <c r="D129" i="16" s="1"/>
  <c r="J132" i="10"/>
  <c r="J132" i="11" s="1"/>
  <c r="J132" i="16" s="1" a="1"/>
  <c r="J132" i="16" s="1"/>
  <c r="F134" i="10"/>
  <c r="F134" i="11" s="1"/>
  <c r="F134" i="16" s="1" a="1"/>
  <c r="F134" i="16" s="1"/>
  <c r="C136" i="10"/>
  <c r="C136" i="11" s="1"/>
  <c r="C136" i="16" s="1" a="1"/>
  <c r="C136" i="16" s="1"/>
  <c r="L139" i="10"/>
  <c r="L139" i="11" s="1"/>
  <c r="L139" i="16" s="1" a="1"/>
  <c r="L139" i="16" s="1"/>
  <c r="K141" i="10"/>
  <c r="K141" i="11" s="1"/>
  <c r="K141" i="16" s="1" a="1"/>
  <c r="K141" i="16" s="1"/>
  <c r="H143" i="10"/>
  <c r="H143" i="11" s="1"/>
  <c r="H143" i="16" s="1" a="1"/>
  <c r="H143" i="16" s="1"/>
  <c r="J145" i="10"/>
  <c r="J145" i="11" s="1"/>
  <c r="J145" i="16" s="1" a="1"/>
  <c r="J145" i="16" s="1"/>
  <c r="I147" i="10"/>
  <c r="I147" i="11" s="1"/>
  <c r="I147" i="16" s="1" a="1"/>
  <c r="I147" i="16" s="1"/>
  <c r="H149" i="10"/>
  <c r="H149" i="11" s="1"/>
  <c r="H149" i="16" s="1" a="1"/>
  <c r="H149" i="16" s="1"/>
  <c r="J151" i="10"/>
  <c r="J151" i="11" s="1"/>
  <c r="J151" i="16" s="1" a="1"/>
  <c r="J151" i="16" s="1"/>
  <c r="I153" i="10"/>
  <c r="I153" i="11" s="1"/>
  <c r="I153" i="16" s="1" a="1"/>
  <c r="I153" i="16" s="1"/>
  <c r="H155" i="10"/>
  <c r="H155" i="11" s="1"/>
  <c r="H155" i="16" s="1" a="1"/>
  <c r="H155" i="16" s="1"/>
  <c r="J157" i="10"/>
  <c r="J157" i="11" s="1"/>
  <c r="J157" i="16" s="1" a="1"/>
  <c r="J157" i="16" s="1"/>
  <c r="I159" i="10"/>
  <c r="I159" i="11" s="1"/>
  <c r="I159" i="16" s="1" a="1"/>
  <c r="I159" i="16" s="1"/>
  <c r="H161" i="10"/>
  <c r="H161" i="11" s="1"/>
  <c r="H161" i="16" s="1" a="1"/>
  <c r="H161" i="16" s="1"/>
  <c r="K163" i="10"/>
  <c r="K163" i="11" s="1"/>
  <c r="K163" i="16" s="1" a="1"/>
  <c r="K163" i="16" s="1"/>
  <c r="K170" i="10"/>
  <c r="K170" i="11" s="1"/>
  <c r="K170" i="16" s="1" a="1"/>
  <c r="K170" i="16" s="1"/>
  <c r="H173" i="10"/>
  <c r="H173" i="11" s="1"/>
  <c r="H173" i="16" s="1" a="1"/>
  <c r="H173" i="16" s="1"/>
  <c r="E176" i="10"/>
  <c r="E176" i="11" s="1"/>
  <c r="E176" i="16" s="1" a="1"/>
  <c r="E176" i="16" s="1"/>
  <c r="H178" i="10"/>
  <c r="H178" i="11" s="1"/>
  <c r="H178" i="16" s="1" a="1"/>
  <c r="H178" i="16" s="1"/>
  <c r="L183" i="10"/>
  <c r="L183" i="11" s="1"/>
  <c r="L183" i="16" s="1" a="1"/>
  <c r="L183" i="16" s="1"/>
  <c r="D186" i="10"/>
  <c r="D186" i="11" s="1"/>
  <c r="D186" i="16" s="1" a="1"/>
  <c r="D186" i="16" s="1"/>
  <c r="B107" i="15"/>
  <c r="B107" i="16" s="1"/>
  <c r="B107" i="17" s="1"/>
  <c r="B107" i="18" s="1"/>
  <c r="B107" i="14"/>
  <c r="K37" i="10"/>
  <c r="K37" i="11" s="1"/>
  <c r="K37" i="16" s="1" a="1"/>
  <c r="K37" i="16" s="1"/>
  <c r="K38" i="10"/>
  <c r="K38" i="11" s="1"/>
  <c r="K38" i="16" s="1" a="1"/>
  <c r="K38" i="16" s="1"/>
  <c r="K39" i="10"/>
  <c r="K39" i="11" s="1"/>
  <c r="K39" i="16" s="1" a="1"/>
  <c r="K39" i="16" s="1"/>
  <c r="K40" i="10"/>
  <c r="K40" i="11" s="1"/>
  <c r="K40" i="16" s="1" a="1"/>
  <c r="K40" i="16" s="1"/>
  <c r="K41" i="10"/>
  <c r="K41" i="11" s="1"/>
  <c r="K41" i="16" s="1" a="1"/>
  <c r="K41" i="16" s="1"/>
  <c r="K42" i="10"/>
  <c r="K42" i="11" s="1"/>
  <c r="K42" i="16" s="1" a="1"/>
  <c r="K42" i="16" s="1"/>
  <c r="K43" i="10"/>
  <c r="K43" i="11" s="1"/>
  <c r="K43" i="16" s="1" a="1"/>
  <c r="K43" i="16" s="1"/>
  <c r="K44" i="10"/>
  <c r="K44" i="11" s="1"/>
  <c r="K44" i="16" s="1" a="1"/>
  <c r="K44" i="16" s="1"/>
  <c r="K45" i="10"/>
  <c r="K45" i="11" s="1"/>
  <c r="K45" i="16" s="1" a="1"/>
  <c r="K45" i="16" s="1"/>
  <c r="K46" i="10"/>
  <c r="K46" i="11" s="1"/>
  <c r="K46" i="16" s="1" a="1"/>
  <c r="K46" i="16" s="1"/>
  <c r="K47" i="10"/>
  <c r="K47" i="11" s="1"/>
  <c r="K47" i="16" s="1" a="1"/>
  <c r="K47" i="16" s="1"/>
  <c r="K48" i="10"/>
  <c r="K48" i="11" s="1"/>
  <c r="K48" i="16" s="1" a="1"/>
  <c r="K48" i="16" s="1"/>
  <c r="K49" i="10"/>
  <c r="K49" i="11" s="1"/>
  <c r="K49" i="16" s="1" a="1"/>
  <c r="K49" i="16" s="1"/>
  <c r="A51" i="15"/>
  <c r="A51" i="16" s="1"/>
  <c r="A51" i="17" s="1"/>
  <c r="A51" i="18" s="1"/>
  <c r="A51" i="14"/>
  <c r="F52" i="10"/>
  <c r="F52" i="11" s="1"/>
  <c r="F52" i="16" s="1" a="1"/>
  <c r="F52" i="16" s="1"/>
  <c r="A54" i="15"/>
  <c r="A54" i="16" s="1"/>
  <c r="A54" i="17" s="1"/>
  <c r="A54" i="18" s="1"/>
  <c r="A54" i="14"/>
  <c r="F55" i="10"/>
  <c r="F55" i="11" s="1"/>
  <c r="F55" i="16" s="1" a="1"/>
  <c r="F55" i="16" s="1"/>
  <c r="A57" i="15"/>
  <c r="A57" i="16" s="1"/>
  <c r="A57" i="17" s="1"/>
  <c r="A57" i="18" s="1"/>
  <c r="A57" i="14"/>
  <c r="F58" i="10"/>
  <c r="F58" i="11" s="1"/>
  <c r="F58" i="16" s="1" a="1"/>
  <c r="F58" i="16" s="1"/>
  <c r="A60" i="15"/>
  <c r="A60" i="16" s="1"/>
  <c r="A60" i="17" s="1"/>
  <c r="A60" i="18" s="1"/>
  <c r="A60" i="14"/>
  <c r="F61" i="10"/>
  <c r="F61" i="11" s="1"/>
  <c r="F61" i="16" s="1" a="1"/>
  <c r="F61" i="16" s="1"/>
  <c r="A63" i="15"/>
  <c r="A63" i="16" s="1"/>
  <c r="A63" i="17" s="1"/>
  <c r="A63" i="18" s="1"/>
  <c r="A63" i="14"/>
  <c r="F64" i="10"/>
  <c r="F64" i="11" s="1"/>
  <c r="F64" i="16" s="1" a="1"/>
  <c r="F64" i="16" s="1"/>
  <c r="J67" i="10"/>
  <c r="J67" i="11" s="1"/>
  <c r="J67" i="16" s="1" a="1"/>
  <c r="J67" i="16" s="1"/>
  <c r="F69" i="10"/>
  <c r="F69" i="11" s="1"/>
  <c r="F69" i="16" s="1" a="1"/>
  <c r="F69" i="16" s="1"/>
  <c r="C71" i="10"/>
  <c r="C71" i="11" s="1"/>
  <c r="C71" i="16" s="1" a="1"/>
  <c r="C71" i="16" s="1"/>
  <c r="A73" i="15"/>
  <c r="A73" i="16" s="1"/>
  <c r="A73" i="17" s="1"/>
  <c r="A73" i="18" s="1"/>
  <c r="A73" i="14"/>
  <c r="H74" i="10"/>
  <c r="H74" i="11" s="1"/>
  <c r="H74" i="16" s="1" a="1"/>
  <c r="H74" i="16" s="1"/>
  <c r="D76" i="10"/>
  <c r="D76" i="11" s="1"/>
  <c r="D76" i="16" s="1" a="1"/>
  <c r="D76" i="16" s="1"/>
  <c r="B78" i="15"/>
  <c r="B78" i="16" s="1"/>
  <c r="B78" i="17" s="1"/>
  <c r="B78" i="18" s="1"/>
  <c r="B78" i="14"/>
  <c r="J79" i="10"/>
  <c r="J79" i="11" s="1"/>
  <c r="J79" i="16" s="1" a="1"/>
  <c r="J79" i="16" s="1"/>
  <c r="F81" i="10"/>
  <c r="F81" i="11" s="1"/>
  <c r="F81" i="16" s="1" a="1"/>
  <c r="F81" i="16" s="1"/>
  <c r="C83" i="10"/>
  <c r="C83" i="11" s="1"/>
  <c r="C83" i="16" s="1" a="1"/>
  <c r="C83" i="16" s="1"/>
  <c r="A85" i="15"/>
  <c r="A85" i="16" s="1"/>
  <c r="A85" i="17" s="1"/>
  <c r="A85" i="18" s="1"/>
  <c r="A85" i="14"/>
  <c r="H86" i="10"/>
  <c r="H86" i="11" s="1"/>
  <c r="H86" i="16" s="1" a="1"/>
  <c r="H86" i="16" s="1"/>
  <c r="D88" i="10"/>
  <c r="D88" i="11" s="1"/>
  <c r="D88" i="16" s="1" a="1"/>
  <c r="D88" i="16" s="1"/>
  <c r="B90" i="15"/>
  <c r="B90" i="16" s="1"/>
  <c r="B90" i="17" s="1"/>
  <c r="B90" i="18" s="1"/>
  <c r="B90" i="14"/>
  <c r="J91" i="10"/>
  <c r="J91" i="11" s="1"/>
  <c r="J91" i="16" s="1" a="1"/>
  <c r="J91" i="16" s="1"/>
  <c r="F93" i="10"/>
  <c r="F93" i="11" s="1"/>
  <c r="F93" i="16" s="1" a="1"/>
  <c r="F93" i="16" s="1"/>
  <c r="C95" i="10"/>
  <c r="C95" i="11" s="1"/>
  <c r="C95" i="16" s="1" a="1"/>
  <c r="C95" i="16" s="1"/>
  <c r="A97" i="15"/>
  <c r="A97" i="16" s="1"/>
  <c r="A97" i="17" s="1"/>
  <c r="A97" i="18" s="1"/>
  <c r="A97" i="14"/>
  <c r="H98" i="10"/>
  <c r="H98" i="11" s="1"/>
  <c r="H98" i="16" s="1" a="1"/>
  <c r="H98" i="16" s="1"/>
  <c r="D100" i="10"/>
  <c r="D100" i="11" s="1"/>
  <c r="D100" i="16" s="1" a="1"/>
  <c r="D100" i="16" s="1"/>
  <c r="J103" i="10"/>
  <c r="J103" i="11" s="1"/>
  <c r="J103" i="16" s="1" a="1"/>
  <c r="J103" i="16" s="1"/>
  <c r="F105" i="10"/>
  <c r="F105" i="11" s="1"/>
  <c r="F105" i="16" s="1" a="1"/>
  <c r="F105" i="16" s="1"/>
  <c r="C107" i="10"/>
  <c r="C107" i="11" s="1"/>
  <c r="C107" i="16" s="1" a="1"/>
  <c r="C107" i="16" s="1"/>
  <c r="A109" i="15"/>
  <c r="A109" i="16" s="1"/>
  <c r="A109" i="17" s="1"/>
  <c r="A109" i="18" s="1"/>
  <c r="A109" i="14"/>
  <c r="H110" i="10"/>
  <c r="H110" i="11" s="1"/>
  <c r="H110" i="16" s="1" a="1"/>
  <c r="H110" i="16" s="1"/>
  <c r="D112" i="10"/>
  <c r="D112" i="11" s="1"/>
  <c r="D112" i="16" s="1" a="1"/>
  <c r="D112" i="16" s="1"/>
  <c r="J115" i="10"/>
  <c r="J115" i="11" s="1"/>
  <c r="J115" i="16" s="1" a="1"/>
  <c r="J115" i="16" s="1"/>
  <c r="F117" i="10"/>
  <c r="F117" i="11" s="1"/>
  <c r="F117" i="16" s="1" a="1"/>
  <c r="F117" i="16" s="1"/>
  <c r="C119" i="10"/>
  <c r="C119" i="11" s="1"/>
  <c r="C119" i="16" s="1" a="1"/>
  <c r="C119" i="16" s="1"/>
  <c r="A121" i="15"/>
  <c r="A121" i="16" s="1"/>
  <c r="A121" i="17" s="1"/>
  <c r="A121" i="18" s="1"/>
  <c r="A121" i="14"/>
  <c r="H122" i="10"/>
  <c r="H122" i="11" s="1"/>
  <c r="H122" i="16" s="1" a="1"/>
  <c r="H122" i="16" s="1"/>
  <c r="D124" i="10"/>
  <c r="D124" i="11" s="1"/>
  <c r="D124" i="16" s="1" a="1"/>
  <c r="D124" i="16" s="1"/>
  <c r="J127" i="10"/>
  <c r="J127" i="11" s="1"/>
  <c r="J127" i="16" s="1" a="1"/>
  <c r="J127" i="16" s="1"/>
  <c r="F129" i="10"/>
  <c r="F129" i="11" s="1"/>
  <c r="F129" i="16" s="1" a="1"/>
  <c r="F129" i="16" s="1"/>
  <c r="C131" i="10"/>
  <c r="C131" i="11" s="1"/>
  <c r="C131" i="16" s="1" a="1"/>
  <c r="C131" i="16" s="1"/>
  <c r="A133" i="15"/>
  <c r="A133" i="16" s="1"/>
  <c r="A133" i="17" s="1"/>
  <c r="A133" i="18" s="1"/>
  <c r="A133" i="14"/>
  <c r="I134" i="10"/>
  <c r="I134" i="11" s="1"/>
  <c r="I134" i="16" s="1" a="1"/>
  <c r="I134" i="16" s="1"/>
  <c r="E136" i="10"/>
  <c r="E136" i="11" s="1"/>
  <c r="E136" i="16" s="1" a="1"/>
  <c r="E136" i="16" s="1"/>
  <c r="B138" i="15"/>
  <c r="B138" i="16" s="1"/>
  <c r="B138" i="17" s="1"/>
  <c r="B138" i="18" s="1"/>
  <c r="B138" i="14"/>
  <c r="L141" i="10"/>
  <c r="L141" i="11" s="1"/>
  <c r="L141" i="16" s="1" a="1"/>
  <c r="L141" i="16" s="1"/>
  <c r="K143" i="10"/>
  <c r="K143" i="11" s="1"/>
  <c r="K143" i="16" s="1" a="1"/>
  <c r="K143" i="16" s="1"/>
  <c r="L145" i="10"/>
  <c r="L145" i="11" s="1"/>
  <c r="L145" i="16" s="1" a="1"/>
  <c r="L145" i="16" s="1"/>
  <c r="J147" i="10"/>
  <c r="J147" i="11" s="1"/>
  <c r="J147" i="16" s="1" a="1"/>
  <c r="J147" i="16" s="1"/>
  <c r="K149" i="10"/>
  <c r="K149" i="11" s="1"/>
  <c r="K149" i="16" s="1" a="1"/>
  <c r="K149" i="16" s="1"/>
  <c r="L151" i="10"/>
  <c r="L151" i="11" s="1"/>
  <c r="L151" i="16" s="1" a="1"/>
  <c r="L151" i="16" s="1"/>
  <c r="J153" i="10"/>
  <c r="J153" i="11" s="1"/>
  <c r="J153" i="16" s="1" a="1"/>
  <c r="J153" i="16" s="1"/>
  <c r="K155" i="10"/>
  <c r="K155" i="11" s="1"/>
  <c r="K155" i="16" s="1" a="1"/>
  <c r="K155" i="16" s="1"/>
  <c r="L157" i="10"/>
  <c r="L157" i="11" s="1"/>
  <c r="L157" i="16" s="1" a="1"/>
  <c r="L157" i="16" s="1"/>
  <c r="J159" i="10"/>
  <c r="J159" i="11" s="1"/>
  <c r="J159" i="16" s="1" a="1"/>
  <c r="J159" i="16" s="1"/>
  <c r="K161" i="10"/>
  <c r="K161" i="11" s="1"/>
  <c r="K161" i="16" s="1" a="1"/>
  <c r="K161" i="16" s="1"/>
  <c r="G168" i="10"/>
  <c r="G168" i="11" s="1"/>
  <c r="G168" i="16" s="1" a="1"/>
  <c r="G168" i="16" s="1"/>
  <c r="G176" i="10"/>
  <c r="G176" i="11" s="1"/>
  <c r="G176" i="16" s="1" a="1"/>
  <c r="G176" i="16" s="1"/>
  <c r="I178" i="10"/>
  <c r="I178" i="11" s="1"/>
  <c r="I178" i="16" s="1" a="1"/>
  <c r="I178" i="16" s="1"/>
  <c r="H181" i="10"/>
  <c r="H181" i="11" s="1"/>
  <c r="H181" i="16" s="1" a="1"/>
  <c r="H181" i="16" s="1"/>
  <c r="F186" i="10"/>
  <c r="F186" i="11" s="1"/>
  <c r="F186" i="16" s="1" a="1"/>
  <c r="F186" i="16" s="1"/>
  <c r="K10" i="10"/>
  <c r="K10" i="11" s="1"/>
  <c r="K10" i="16" s="1" a="1"/>
  <c r="K10" i="16" s="1"/>
  <c r="K11" i="10"/>
  <c r="K11" i="11" s="1"/>
  <c r="K11" i="16" s="1" a="1"/>
  <c r="K11" i="16" s="1"/>
  <c r="K12" i="10"/>
  <c r="K12" i="11" s="1"/>
  <c r="K12" i="16" s="1" a="1"/>
  <c r="K12" i="16" s="1"/>
  <c r="K13" i="10"/>
  <c r="K13" i="11" s="1"/>
  <c r="K13" i="16" s="1" a="1"/>
  <c r="K13" i="16" s="1"/>
  <c r="K14" i="10"/>
  <c r="K14" i="11" s="1"/>
  <c r="K14" i="16" s="1" a="1"/>
  <c r="K14" i="16" s="1"/>
  <c r="K15" i="10"/>
  <c r="K15" i="11" s="1"/>
  <c r="K15" i="16" s="1" a="1"/>
  <c r="K15" i="16" s="1"/>
  <c r="K16" i="10"/>
  <c r="K16" i="11" s="1"/>
  <c r="K16" i="16" s="1" a="1"/>
  <c r="K16" i="16" s="1"/>
  <c r="K17" i="10"/>
  <c r="K17" i="11" s="1"/>
  <c r="K17" i="16" s="1" a="1"/>
  <c r="K17" i="16" s="1"/>
  <c r="K18" i="10"/>
  <c r="K18" i="11" s="1"/>
  <c r="K18" i="16" s="1" a="1"/>
  <c r="K18" i="16" s="1"/>
  <c r="K19" i="10"/>
  <c r="K19" i="11" s="1"/>
  <c r="K19" i="16" s="1" a="1"/>
  <c r="K19" i="16" s="1"/>
  <c r="K20" i="10"/>
  <c r="K20" i="11" s="1"/>
  <c r="K20" i="16" s="1" a="1"/>
  <c r="K20" i="16" s="1"/>
  <c r="K21" i="10"/>
  <c r="K21" i="11" s="1"/>
  <c r="K21" i="16" s="1" a="1"/>
  <c r="K21" i="16" s="1"/>
  <c r="K22" i="10"/>
  <c r="K22" i="11" s="1"/>
  <c r="K22" i="16" s="1" a="1"/>
  <c r="K22" i="16" s="1"/>
  <c r="K23" i="10"/>
  <c r="K23" i="11" s="1"/>
  <c r="K23" i="16" s="1" a="1"/>
  <c r="K23" i="16" s="1"/>
  <c r="K24" i="10"/>
  <c r="K24" i="11" s="1"/>
  <c r="K24" i="16" s="1" a="1"/>
  <c r="K24" i="16" s="1"/>
  <c r="K25" i="10"/>
  <c r="K25" i="11" s="1"/>
  <c r="K25" i="16" s="1" a="1"/>
  <c r="K25" i="16" s="1"/>
  <c r="K26" i="10"/>
  <c r="K26" i="11" s="1"/>
  <c r="K26" i="16" s="1" a="1"/>
  <c r="K26" i="16" s="1"/>
  <c r="K27" i="10"/>
  <c r="K27" i="11" s="1"/>
  <c r="K27" i="16" s="1" a="1"/>
  <c r="K27" i="16" s="1"/>
  <c r="K28" i="10"/>
  <c r="K28" i="11" s="1"/>
  <c r="K28" i="16" s="1" a="1"/>
  <c r="K28" i="16" s="1"/>
  <c r="K29" i="10"/>
  <c r="K29" i="11" s="1"/>
  <c r="K29" i="16" s="1" a="1"/>
  <c r="K29" i="16" s="1"/>
  <c r="K30" i="10"/>
  <c r="K30" i="11" s="1"/>
  <c r="K30" i="16" s="1" a="1"/>
  <c r="K30" i="16" s="1"/>
  <c r="K31" i="10"/>
  <c r="K31" i="11" s="1"/>
  <c r="K31" i="16" s="1" a="1"/>
  <c r="K31" i="16" s="1"/>
  <c r="K32" i="10"/>
  <c r="K32" i="11" s="1"/>
  <c r="K32" i="16" s="1" a="1"/>
  <c r="K32" i="16" s="1"/>
  <c r="K33" i="10"/>
  <c r="K33" i="11" s="1"/>
  <c r="K33" i="16" s="1" a="1"/>
  <c r="K33" i="16" s="1"/>
  <c r="K34" i="10"/>
  <c r="K34" i="11" s="1"/>
  <c r="K34" i="16" s="1" a="1"/>
  <c r="K34" i="16" s="1"/>
  <c r="K35" i="10"/>
  <c r="K35" i="11" s="1"/>
  <c r="K35" i="16" s="1" a="1"/>
  <c r="K35" i="16" s="1"/>
  <c r="L1" i="14"/>
  <c r="L1" i="15"/>
  <c r="L1" i="16" s="1"/>
  <c r="L1" i="17" s="1"/>
  <c r="L1" i="18" s="1"/>
  <c r="L2" i="10"/>
  <c r="L2" i="11" s="1"/>
  <c r="L2" i="16" s="1" a="1"/>
  <c r="L2" i="16" s="1"/>
  <c r="L3" i="10"/>
  <c r="L3" i="11" s="1"/>
  <c r="L3" i="16" s="1" a="1"/>
  <c r="L3" i="16" s="1"/>
  <c r="L4" i="10"/>
  <c r="L4" i="11" s="1"/>
  <c r="L4" i="16" s="1" a="1"/>
  <c r="L4" i="16" s="1"/>
  <c r="L5" i="10"/>
  <c r="L5" i="11" s="1"/>
  <c r="L5" i="16" s="1" a="1"/>
  <c r="L5" i="16" s="1"/>
  <c r="L6" i="10"/>
  <c r="L6" i="11" s="1"/>
  <c r="L6" i="16" s="1" a="1"/>
  <c r="L6" i="16" s="1"/>
  <c r="L7" i="10"/>
  <c r="L7" i="11" s="1"/>
  <c r="L7" i="16" s="1" a="1"/>
  <c r="L7" i="16" s="1"/>
  <c r="L8" i="10"/>
  <c r="L8" i="11" s="1"/>
  <c r="L8" i="16" s="1" a="1"/>
  <c r="L8" i="16" s="1"/>
  <c r="L9" i="10"/>
  <c r="L9" i="11" s="1"/>
  <c r="L9" i="16" s="1" a="1"/>
  <c r="L9" i="16" s="1"/>
  <c r="L10" i="10"/>
  <c r="L10" i="11" s="1"/>
  <c r="L10" i="16" s="1" a="1"/>
  <c r="L10" i="16" s="1"/>
  <c r="L11" i="10"/>
  <c r="L11" i="11" s="1"/>
  <c r="L11" i="16" s="1" a="1"/>
  <c r="L11" i="16" s="1"/>
  <c r="L12" i="10"/>
  <c r="L12" i="11" s="1"/>
  <c r="L12" i="16" s="1" a="1"/>
  <c r="L12" i="16" s="1"/>
  <c r="L13" i="10"/>
  <c r="L13" i="11" s="1"/>
  <c r="L13" i="16" s="1" a="1"/>
  <c r="L13" i="16" s="1"/>
  <c r="L14" i="10"/>
  <c r="L14" i="11" s="1"/>
  <c r="L14" i="16" s="1" a="1"/>
  <c r="L14" i="16" s="1"/>
  <c r="L15" i="10"/>
  <c r="L15" i="11" s="1"/>
  <c r="L15" i="16" s="1" a="1"/>
  <c r="L15" i="16" s="1"/>
  <c r="L16" i="10"/>
  <c r="L16" i="11" s="1"/>
  <c r="L16" i="16" s="1" a="1"/>
  <c r="L16" i="16" s="1"/>
  <c r="L17" i="10"/>
  <c r="L17" i="11" s="1"/>
  <c r="L17" i="16" s="1" a="1"/>
  <c r="L17" i="16" s="1"/>
  <c r="L18" i="10"/>
  <c r="L18" i="11" s="1"/>
  <c r="L18" i="16" s="1" a="1"/>
  <c r="L18" i="16" s="1"/>
  <c r="L19" i="10"/>
  <c r="L19" i="11" s="1"/>
  <c r="L19" i="16" s="1" a="1"/>
  <c r="L19" i="16" s="1"/>
  <c r="L20" i="10"/>
  <c r="L20" i="11" s="1"/>
  <c r="L20" i="16" s="1" a="1"/>
  <c r="L20" i="16" s="1"/>
  <c r="L21" i="10"/>
  <c r="L21" i="11" s="1"/>
  <c r="L21" i="16" s="1" a="1"/>
  <c r="L21" i="16" s="1"/>
  <c r="L22" i="10"/>
  <c r="L22" i="11" s="1"/>
  <c r="L22" i="16" s="1" a="1"/>
  <c r="L22" i="16" s="1"/>
  <c r="L23" i="10"/>
  <c r="L23" i="11" s="1"/>
  <c r="L23" i="16" s="1" a="1"/>
  <c r="L23" i="16" s="1"/>
  <c r="L24" i="10"/>
  <c r="L24" i="11" s="1"/>
  <c r="L24" i="16" s="1" a="1"/>
  <c r="L24" i="16" s="1"/>
  <c r="L25" i="10"/>
  <c r="L25" i="11" s="1"/>
  <c r="L25" i="16" s="1" a="1"/>
  <c r="L25" i="16" s="1"/>
  <c r="L26" i="10"/>
  <c r="L26" i="11" s="1"/>
  <c r="L26" i="16" s="1" a="1"/>
  <c r="L26" i="16" s="1"/>
  <c r="L27" i="10"/>
  <c r="L27" i="11" s="1"/>
  <c r="L27" i="16" s="1" a="1"/>
  <c r="L27" i="16" s="1"/>
  <c r="L28" i="10"/>
  <c r="L28" i="11" s="1"/>
  <c r="L28" i="16" s="1" a="1"/>
  <c r="L28" i="16" s="1"/>
  <c r="L29" i="10"/>
  <c r="L29" i="11" s="1"/>
  <c r="L29" i="16" s="1" a="1"/>
  <c r="L29" i="16" s="1"/>
  <c r="L30" i="10"/>
  <c r="L30" i="11" s="1"/>
  <c r="L30" i="16" s="1" a="1"/>
  <c r="L30" i="16" s="1"/>
  <c r="L31" i="10"/>
  <c r="L31" i="11" s="1"/>
  <c r="L31" i="16" s="1" a="1"/>
  <c r="L31" i="16" s="1"/>
  <c r="L32" i="10"/>
  <c r="L32" i="11" s="1"/>
  <c r="L32" i="16" s="1" a="1"/>
  <c r="L32" i="16" s="1"/>
  <c r="L33" i="10"/>
  <c r="L33" i="11" s="1"/>
  <c r="L33" i="16" s="1" a="1"/>
  <c r="L33" i="16" s="1"/>
  <c r="L34" i="10"/>
  <c r="L34" i="11" s="1"/>
  <c r="L34" i="16" s="1" a="1"/>
  <c r="L34" i="16" s="1"/>
  <c r="L35" i="10"/>
  <c r="L35" i="11" s="1"/>
  <c r="L35" i="16" s="1" a="1"/>
  <c r="L35" i="16" s="1"/>
  <c r="L36" i="10"/>
  <c r="L36" i="11" s="1"/>
  <c r="L36" i="16" s="1" a="1"/>
  <c r="L36" i="16" s="1"/>
  <c r="L37" i="10"/>
  <c r="L37" i="11" s="1"/>
  <c r="L37" i="16" s="1" a="1"/>
  <c r="L37" i="16" s="1"/>
  <c r="L38" i="10"/>
  <c r="L38" i="11" s="1"/>
  <c r="L38" i="16" s="1" a="1"/>
  <c r="L38" i="16" s="1"/>
  <c r="L39" i="10"/>
  <c r="L39" i="11" s="1"/>
  <c r="L39" i="16" s="1" a="1"/>
  <c r="L39" i="16" s="1"/>
  <c r="L40" i="10"/>
  <c r="L40" i="11" s="1"/>
  <c r="L40" i="16" s="1" a="1"/>
  <c r="L40" i="16" s="1"/>
  <c r="L41" i="10"/>
  <c r="L41" i="11" s="1"/>
  <c r="L41" i="16" s="1" a="1"/>
  <c r="L41" i="16" s="1"/>
  <c r="L42" i="10"/>
  <c r="L42" i="11" s="1"/>
  <c r="L42" i="16" s="1" a="1"/>
  <c r="L42" i="16" s="1"/>
  <c r="L43" i="10"/>
  <c r="L43" i="11" s="1"/>
  <c r="L43" i="16" s="1" a="1"/>
  <c r="L43" i="16" s="1"/>
  <c r="L44" i="10"/>
  <c r="L44" i="11" s="1"/>
  <c r="L44" i="16" s="1" a="1"/>
  <c r="L44" i="16" s="1"/>
  <c r="L45" i="10"/>
  <c r="L45" i="11" s="1"/>
  <c r="L45" i="16" s="1" a="1"/>
  <c r="L45" i="16" s="1"/>
  <c r="L46" i="10"/>
  <c r="L46" i="11" s="1"/>
  <c r="L46" i="16" s="1" a="1"/>
  <c r="L46" i="16" s="1"/>
  <c r="L47" i="10"/>
  <c r="L47" i="11" s="1"/>
  <c r="L47" i="16" s="1" a="1"/>
  <c r="L47" i="16" s="1"/>
  <c r="L48" i="10"/>
  <c r="L48" i="11" s="1"/>
  <c r="L48" i="16" s="1" a="1"/>
  <c r="L48" i="16" s="1"/>
  <c r="L49" i="10"/>
  <c r="L49" i="11" s="1"/>
  <c r="L49" i="16" s="1" a="1"/>
  <c r="L49" i="16" s="1"/>
  <c r="B51" i="15"/>
  <c r="B51" i="16" s="1"/>
  <c r="B51" i="17" s="1"/>
  <c r="B51" i="18" s="1"/>
  <c r="B51" i="14"/>
  <c r="H52" i="10"/>
  <c r="H52" i="11" s="1"/>
  <c r="H52" i="16" s="1" a="1"/>
  <c r="H52" i="16" s="1"/>
  <c r="B54" i="15"/>
  <c r="B54" i="16" s="1"/>
  <c r="B54" i="17" s="1"/>
  <c r="B54" i="18" s="1"/>
  <c r="B54" i="14"/>
  <c r="H55" i="10"/>
  <c r="H55" i="11" s="1"/>
  <c r="H55" i="16" s="1" a="1"/>
  <c r="H55" i="16" s="1"/>
  <c r="B57" i="15"/>
  <c r="B57" i="16" s="1"/>
  <c r="B57" i="17" s="1"/>
  <c r="B57" i="18" s="1"/>
  <c r="B57" i="14"/>
  <c r="H58" i="10"/>
  <c r="H58" i="11" s="1"/>
  <c r="H58" i="16" s="1" a="1"/>
  <c r="H58" i="16" s="1"/>
  <c r="B60" i="15"/>
  <c r="B60" i="16" s="1"/>
  <c r="B60" i="17" s="1"/>
  <c r="B60" i="18" s="1"/>
  <c r="B60" i="14"/>
  <c r="H61" i="10"/>
  <c r="H61" i="11" s="1"/>
  <c r="H61" i="16" s="1" a="1"/>
  <c r="H61" i="16" s="1"/>
  <c r="H64" i="10"/>
  <c r="H64" i="11" s="1"/>
  <c r="H64" i="16" s="1" a="1"/>
  <c r="H64" i="16" s="1"/>
  <c r="C66" i="10"/>
  <c r="C66" i="11" s="1"/>
  <c r="C66" i="16" s="1" a="1"/>
  <c r="C66" i="16" s="1"/>
  <c r="A68" i="15"/>
  <c r="A68" i="16" s="1"/>
  <c r="A68" i="17" s="1"/>
  <c r="A68" i="18" s="1"/>
  <c r="A68" i="14"/>
  <c r="H69" i="10"/>
  <c r="H69" i="11" s="1"/>
  <c r="H69" i="16" s="1" a="1"/>
  <c r="H69" i="16" s="1"/>
  <c r="D71" i="10"/>
  <c r="D71" i="11" s="1"/>
  <c r="D71" i="16" s="1" a="1"/>
  <c r="D71" i="16" s="1"/>
  <c r="B73" i="15"/>
  <c r="B73" i="16" s="1"/>
  <c r="B73" i="17" s="1"/>
  <c r="B73" i="18" s="1"/>
  <c r="B73" i="14"/>
  <c r="J74" i="10"/>
  <c r="J74" i="11" s="1"/>
  <c r="J74" i="16" s="1" a="1"/>
  <c r="J74" i="16" s="1"/>
  <c r="F76" i="10"/>
  <c r="F76" i="11" s="1"/>
  <c r="F76" i="16" s="1" a="1"/>
  <c r="F76" i="16" s="1"/>
  <c r="C78" i="10"/>
  <c r="C78" i="11" s="1"/>
  <c r="C78" i="16" s="1" a="1"/>
  <c r="C78" i="16" s="1"/>
  <c r="A80" i="15"/>
  <c r="A80" i="16" s="1"/>
  <c r="A80" i="17" s="1"/>
  <c r="A80" i="18" s="1"/>
  <c r="A80" i="14"/>
  <c r="H81" i="10"/>
  <c r="H81" i="11" s="1"/>
  <c r="H81" i="16" s="1" a="1"/>
  <c r="H81" i="16" s="1"/>
  <c r="D83" i="10"/>
  <c r="D83" i="11" s="1"/>
  <c r="D83" i="16" s="1" a="1"/>
  <c r="D83" i="16" s="1"/>
  <c r="B85" i="14"/>
  <c r="B85" i="15"/>
  <c r="B85" i="16" s="1"/>
  <c r="B85" i="17" s="1"/>
  <c r="B85" i="18" s="1"/>
  <c r="J86" i="10"/>
  <c r="J86" i="11" s="1"/>
  <c r="J86" i="16" s="1" a="1"/>
  <c r="J86" i="16" s="1"/>
  <c r="F88" i="10"/>
  <c r="F88" i="11" s="1"/>
  <c r="F88" i="16" s="1" a="1"/>
  <c r="F88" i="16" s="1"/>
  <c r="C90" i="10"/>
  <c r="C90" i="11" s="1"/>
  <c r="C90" i="16" s="1" a="1"/>
  <c r="C90" i="16" s="1"/>
  <c r="A92" i="15"/>
  <c r="A92" i="16" s="1"/>
  <c r="A92" i="17" s="1"/>
  <c r="A92" i="18" s="1"/>
  <c r="A92" i="14"/>
  <c r="H93" i="10"/>
  <c r="H93" i="11" s="1"/>
  <c r="H93" i="16" s="1" a="1"/>
  <c r="H93" i="16" s="1"/>
  <c r="D95" i="10"/>
  <c r="D95" i="11" s="1"/>
  <c r="D95" i="16" s="1" a="1"/>
  <c r="D95" i="16" s="1"/>
  <c r="B97" i="15"/>
  <c r="B97" i="16" s="1"/>
  <c r="B97" i="17" s="1"/>
  <c r="B97" i="18" s="1"/>
  <c r="B97" i="14"/>
  <c r="J98" i="10"/>
  <c r="J98" i="11" s="1"/>
  <c r="J98" i="16" s="1" a="1"/>
  <c r="J98" i="16" s="1"/>
  <c r="F100" i="10"/>
  <c r="F100" i="11" s="1"/>
  <c r="F100" i="16" s="1" a="1"/>
  <c r="F100" i="16" s="1"/>
  <c r="C102" i="10"/>
  <c r="C102" i="11" s="1"/>
  <c r="C102" i="16" s="1" a="1"/>
  <c r="C102" i="16" s="1"/>
  <c r="A104" i="15"/>
  <c r="A104" i="16" s="1"/>
  <c r="A104" i="17" s="1"/>
  <c r="A104" i="18" s="1"/>
  <c r="A104" i="14"/>
  <c r="H105" i="10"/>
  <c r="H105" i="11" s="1"/>
  <c r="H105" i="16" s="1" a="1"/>
  <c r="H105" i="16" s="1"/>
  <c r="D107" i="10"/>
  <c r="D107" i="11" s="1"/>
  <c r="D107" i="16" s="1" a="1"/>
  <c r="D107" i="16" s="1"/>
  <c r="B109" i="15"/>
  <c r="B109" i="16" s="1"/>
  <c r="B109" i="17" s="1"/>
  <c r="B109" i="18" s="1"/>
  <c r="B109" i="14"/>
  <c r="J110" i="10"/>
  <c r="J110" i="11" s="1"/>
  <c r="J110" i="16" s="1" a="1"/>
  <c r="J110" i="16" s="1"/>
  <c r="F112" i="10"/>
  <c r="F112" i="11" s="1"/>
  <c r="F112" i="16" s="1" a="1"/>
  <c r="F112" i="16" s="1"/>
  <c r="C114" i="10"/>
  <c r="C114" i="11" s="1"/>
  <c r="C114" i="16" s="1" a="1"/>
  <c r="C114" i="16" s="1"/>
  <c r="A116" i="15"/>
  <c r="A116" i="16" s="1"/>
  <c r="A116" i="17" s="1"/>
  <c r="A116" i="18" s="1"/>
  <c r="A116" i="14"/>
  <c r="H117" i="10"/>
  <c r="H117" i="11" s="1"/>
  <c r="H117" i="16" s="1" a="1"/>
  <c r="H117" i="16" s="1"/>
  <c r="D119" i="10"/>
  <c r="D119" i="11" s="1"/>
  <c r="D119" i="16" s="1" a="1"/>
  <c r="D119" i="16" s="1"/>
  <c r="J122" i="10"/>
  <c r="J122" i="11" s="1"/>
  <c r="J122" i="16" s="1" a="1"/>
  <c r="J122" i="16" s="1"/>
  <c r="F124" i="10"/>
  <c r="F124" i="11" s="1"/>
  <c r="F124" i="16" s="1" a="1"/>
  <c r="F124" i="16" s="1"/>
  <c r="C126" i="10"/>
  <c r="C126" i="11" s="1"/>
  <c r="C126" i="16" s="1" a="1"/>
  <c r="C126" i="16" s="1"/>
  <c r="A128" i="15"/>
  <c r="A128" i="16" s="1"/>
  <c r="A128" i="17" s="1"/>
  <c r="A128" i="18" s="1"/>
  <c r="A128" i="14"/>
  <c r="H129" i="10"/>
  <c r="H129" i="11" s="1"/>
  <c r="H129" i="16" s="1" a="1"/>
  <c r="H129" i="16" s="1"/>
  <c r="D131" i="10"/>
  <c r="D131" i="11" s="1"/>
  <c r="D131" i="16" s="1" a="1"/>
  <c r="D131" i="16" s="1"/>
  <c r="K134" i="10"/>
  <c r="K134" i="11" s="1"/>
  <c r="K134" i="16" s="1" a="1"/>
  <c r="K134" i="16" s="1"/>
  <c r="F136" i="10"/>
  <c r="F136" i="11" s="1"/>
  <c r="F136" i="16" s="1" a="1"/>
  <c r="F136" i="16" s="1"/>
  <c r="E138" i="10"/>
  <c r="E138" i="11" s="1"/>
  <c r="E138" i="16" s="1" a="1"/>
  <c r="E138" i="16" s="1"/>
  <c r="B140" i="15"/>
  <c r="B140" i="16" s="1"/>
  <c r="B140" i="17" s="1"/>
  <c r="B140" i="18" s="1"/>
  <c r="B140" i="14"/>
  <c r="L147" i="10"/>
  <c r="L147" i="11" s="1"/>
  <c r="L147" i="16" s="1" a="1"/>
  <c r="L147" i="16" s="1"/>
  <c r="L153" i="10"/>
  <c r="L153" i="11" s="1"/>
  <c r="L153" i="16" s="1" a="1"/>
  <c r="L153" i="16" s="1"/>
  <c r="L159" i="10"/>
  <c r="L159" i="11" s="1"/>
  <c r="L159" i="16" s="1" a="1"/>
  <c r="L159" i="16" s="1"/>
  <c r="D166" i="10"/>
  <c r="D166" i="11" s="1"/>
  <c r="D166" i="16" s="1" a="1"/>
  <c r="D166" i="16" s="1"/>
  <c r="J168" i="10"/>
  <c r="J168" i="11" s="1"/>
  <c r="J168" i="16" s="1" a="1"/>
  <c r="J168" i="16" s="1"/>
  <c r="B174" i="15"/>
  <c r="B174" i="16" s="1"/>
  <c r="B174" i="17" s="1"/>
  <c r="B174" i="18" s="1"/>
  <c r="B174" i="14"/>
  <c r="K176" i="10"/>
  <c r="K176" i="11" s="1"/>
  <c r="K176" i="16" s="1" a="1"/>
  <c r="K176" i="16" s="1"/>
  <c r="K178" i="10"/>
  <c r="K178" i="11" s="1"/>
  <c r="K178" i="16" s="1" a="1"/>
  <c r="K178" i="16" s="1"/>
  <c r="K181" i="10"/>
  <c r="K181" i="11" s="1"/>
  <c r="K181" i="16" s="1" a="1"/>
  <c r="K181" i="16" s="1"/>
  <c r="B184" i="15"/>
  <c r="B184" i="16" s="1"/>
  <c r="B184" i="17" s="1"/>
  <c r="B184" i="18" s="1"/>
  <c r="B184" i="14"/>
  <c r="F189" i="10"/>
  <c r="F189" i="11" s="1"/>
  <c r="F189" i="16" s="1" a="1"/>
  <c r="F189" i="16" s="1"/>
  <c r="A6" i="15"/>
  <c r="A6" i="16" s="1"/>
  <c r="A6" i="17" s="1"/>
  <c r="A6" i="18" s="1"/>
  <c r="A6" i="14"/>
  <c r="A17" i="15"/>
  <c r="A17" i="16" s="1"/>
  <c r="A17" i="17" s="1"/>
  <c r="A17" i="18" s="1"/>
  <c r="A17" i="14"/>
  <c r="A21" i="15"/>
  <c r="A21" i="16" s="1"/>
  <c r="A21" i="17" s="1"/>
  <c r="A21" i="18" s="1"/>
  <c r="A21" i="14"/>
  <c r="A26" i="15"/>
  <c r="A26" i="16" s="1"/>
  <c r="A26" i="17" s="1"/>
  <c r="A26" i="18" s="1"/>
  <c r="A26" i="14"/>
  <c r="A29" i="15"/>
  <c r="A29" i="16" s="1"/>
  <c r="A29" i="17" s="1"/>
  <c r="A29" i="18" s="1"/>
  <c r="A29" i="14"/>
  <c r="A33" i="15"/>
  <c r="A33" i="16" s="1"/>
  <c r="A33" i="17" s="1"/>
  <c r="A33" i="18" s="1"/>
  <c r="A33" i="14"/>
  <c r="I58" i="10"/>
  <c r="I58" i="11" s="1"/>
  <c r="I58" i="16" s="1" a="1"/>
  <c r="I58" i="16" s="1"/>
  <c r="H166" i="10"/>
  <c r="H166" i="11" s="1"/>
  <c r="H166" i="16" s="1" a="1"/>
  <c r="H166" i="16" s="1"/>
  <c r="K168" i="10"/>
  <c r="K168" i="11" s="1"/>
  <c r="K168" i="16" s="1" a="1"/>
  <c r="K168" i="16" s="1"/>
  <c r="D171" i="10"/>
  <c r="D171" i="11" s="1"/>
  <c r="D171" i="16" s="1" a="1"/>
  <c r="D171" i="16" s="1"/>
  <c r="E174" i="10"/>
  <c r="E174" i="11" s="1"/>
  <c r="E174" i="16" s="1" a="1"/>
  <c r="E174" i="16" s="1"/>
  <c r="L181" i="10"/>
  <c r="L181" i="11" s="1"/>
  <c r="L181" i="16" s="1" a="1"/>
  <c r="L181" i="16" s="1"/>
  <c r="E184" i="10"/>
  <c r="E184" i="11" s="1"/>
  <c r="E184" i="16" s="1" a="1"/>
  <c r="E184" i="16" s="1"/>
  <c r="H189" i="10"/>
  <c r="H189" i="11" s="1"/>
  <c r="H189" i="16" s="1" a="1"/>
  <c r="H189" i="16" s="1"/>
  <c r="B43" i="15"/>
  <c r="B43" i="16" s="1"/>
  <c r="B43" i="17" s="1"/>
  <c r="B43" i="18" s="1"/>
  <c r="B43" i="14"/>
  <c r="B59" i="15"/>
  <c r="B59" i="16" s="1"/>
  <c r="B59" i="17" s="1"/>
  <c r="B59" i="18" s="1"/>
  <c r="B59" i="14"/>
  <c r="A76" i="15"/>
  <c r="A76" i="16" s="1"/>
  <c r="A76" i="17" s="1"/>
  <c r="A76" i="18" s="1"/>
  <c r="A76" i="14"/>
  <c r="B93" i="15"/>
  <c r="B93" i="16" s="1"/>
  <c r="B93" i="17" s="1"/>
  <c r="B93" i="18" s="1"/>
  <c r="B93" i="14"/>
  <c r="A5" i="15"/>
  <c r="A5" i="16" s="1"/>
  <c r="A5" i="17" s="1"/>
  <c r="A5" i="18" s="1"/>
  <c r="A5" i="14"/>
  <c r="A10" i="15"/>
  <c r="A10" i="16" s="1"/>
  <c r="A10" i="17" s="1"/>
  <c r="A10" i="18" s="1"/>
  <c r="A10" i="14"/>
  <c r="A30" i="15"/>
  <c r="A30" i="16" s="1"/>
  <c r="A30" i="17" s="1"/>
  <c r="A30" i="18" s="1"/>
  <c r="A30" i="14"/>
  <c r="A37" i="15"/>
  <c r="A37" i="16" s="1"/>
  <c r="A37" i="17" s="1"/>
  <c r="A37" i="18" s="1"/>
  <c r="A37" i="14"/>
  <c r="A41" i="15"/>
  <c r="A41" i="16" s="1"/>
  <c r="A41" i="17" s="1"/>
  <c r="A41" i="18" s="1"/>
  <c r="A41" i="14"/>
  <c r="A46" i="15"/>
  <c r="A46" i="16" s="1"/>
  <c r="A46" i="17" s="1"/>
  <c r="A46" i="18" s="1"/>
  <c r="A46" i="14"/>
  <c r="C54" i="10"/>
  <c r="C54" i="11" s="1"/>
  <c r="C54" i="16" s="1" a="1"/>
  <c r="C54" i="16" s="1"/>
  <c r="C60" i="10"/>
  <c r="C60" i="11" s="1"/>
  <c r="C60" i="16" s="1" a="1"/>
  <c r="C60" i="16" s="1"/>
  <c r="F71" i="10"/>
  <c r="F71" i="11" s="1"/>
  <c r="F71" i="16" s="1" a="1"/>
  <c r="F71" i="16" s="1"/>
  <c r="A87" i="15"/>
  <c r="A87" i="16" s="1"/>
  <c r="A87" i="17" s="1"/>
  <c r="A87" i="18" s="1"/>
  <c r="A87" i="14"/>
  <c r="H88" i="10"/>
  <c r="H88" i="11" s="1"/>
  <c r="H88" i="16" s="1" a="1"/>
  <c r="H88" i="16" s="1"/>
  <c r="J93" i="10"/>
  <c r="J93" i="11" s="1"/>
  <c r="J93" i="16" s="1" a="1"/>
  <c r="J93" i="16" s="1"/>
  <c r="C97" i="10"/>
  <c r="C97" i="11" s="1"/>
  <c r="C97" i="16" s="1" a="1"/>
  <c r="C97" i="16" s="1"/>
  <c r="C121" i="10"/>
  <c r="C121" i="11" s="1"/>
  <c r="C121" i="16" s="1" a="1"/>
  <c r="C121" i="16" s="1"/>
  <c r="B1" i="15"/>
  <c r="B1" i="16" s="1"/>
  <c r="B1" i="17" s="1"/>
  <c r="B1" i="18" s="1"/>
  <c r="B1" i="14"/>
  <c r="B2" i="15"/>
  <c r="B2" i="16" s="1"/>
  <c r="B2" i="17" s="1"/>
  <c r="B2" i="18" s="1"/>
  <c r="B2" i="14"/>
  <c r="B3" i="14"/>
  <c r="B3" i="15"/>
  <c r="B3" i="16" s="1"/>
  <c r="B3" i="17" s="1"/>
  <c r="B3" i="18" s="1"/>
  <c r="B5" i="15"/>
  <c r="B5" i="16" s="1"/>
  <c r="B5" i="17" s="1"/>
  <c r="B5" i="18" s="1"/>
  <c r="B5" i="14"/>
  <c r="B6" i="14"/>
  <c r="B6" i="15"/>
  <c r="B6" i="16" s="1"/>
  <c r="B6" i="17" s="1"/>
  <c r="B6" i="18" s="1"/>
  <c r="B7" i="15"/>
  <c r="B7" i="16" s="1"/>
  <c r="B7" i="17" s="1"/>
  <c r="B7" i="18" s="1"/>
  <c r="B7" i="14"/>
  <c r="B8" i="14"/>
  <c r="B8" i="15"/>
  <c r="B8" i="16" s="1"/>
  <c r="B8" i="17" s="1"/>
  <c r="B8" i="18" s="1"/>
  <c r="B9" i="15"/>
  <c r="B9" i="16" s="1"/>
  <c r="B9" i="17" s="1"/>
  <c r="B9" i="18" s="1"/>
  <c r="B9" i="14"/>
  <c r="B10" i="15"/>
  <c r="B10" i="16" s="1"/>
  <c r="B10" i="17" s="1"/>
  <c r="B10" i="18" s="1"/>
  <c r="B10" i="14"/>
  <c r="B11" i="15"/>
  <c r="B11" i="16" s="1"/>
  <c r="B11" i="17" s="1"/>
  <c r="B11" i="18" s="1"/>
  <c r="B11" i="14"/>
  <c r="B12" i="15"/>
  <c r="B12" i="16" s="1"/>
  <c r="B12" i="17" s="1"/>
  <c r="B12" i="18" s="1"/>
  <c r="B12" i="14"/>
  <c r="B13" i="15"/>
  <c r="B13" i="16" s="1"/>
  <c r="B13" i="17" s="1"/>
  <c r="B13" i="18" s="1"/>
  <c r="B13" i="14"/>
  <c r="B15" i="15"/>
  <c r="B15" i="16" s="1"/>
  <c r="B15" i="17" s="1"/>
  <c r="B15" i="18" s="1"/>
  <c r="B15" i="14"/>
  <c r="B16" i="15"/>
  <c r="B16" i="16" s="1"/>
  <c r="B16" i="17" s="1"/>
  <c r="B16" i="18" s="1"/>
  <c r="B16" i="14"/>
  <c r="B17" i="14"/>
  <c r="B17" i="15"/>
  <c r="B17" i="16" s="1"/>
  <c r="B17" i="17" s="1"/>
  <c r="B17" i="18" s="1"/>
  <c r="B18" i="15"/>
  <c r="B18" i="16" s="1"/>
  <c r="B18" i="17" s="1"/>
  <c r="B18" i="18" s="1"/>
  <c r="B18" i="14"/>
  <c r="B19" i="15"/>
  <c r="B19" i="16" s="1"/>
  <c r="B19" i="17" s="1"/>
  <c r="B19" i="18" s="1"/>
  <c r="B19" i="14"/>
  <c r="B20" i="15"/>
  <c r="B20" i="16" s="1"/>
  <c r="B20" i="17" s="1"/>
  <c r="B20" i="18" s="1"/>
  <c r="B20" i="14"/>
  <c r="B22" i="15"/>
  <c r="B22" i="16" s="1"/>
  <c r="B22" i="17" s="1"/>
  <c r="B22" i="18" s="1"/>
  <c r="B22" i="14"/>
  <c r="B23" i="14"/>
  <c r="B23" i="15"/>
  <c r="B23" i="16" s="1"/>
  <c r="B23" i="17" s="1"/>
  <c r="B23" i="18" s="1"/>
  <c r="B24" i="15"/>
  <c r="B24" i="16" s="1"/>
  <c r="B24" i="17" s="1"/>
  <c r="B24" i="18" s="1"/>
  <c r="B24" i="14"/>
  <c r="B27" i="15"/>
  <c r="B27" i="16" s="1"/>
  <c r="B27" i="17" s="1"/>
  <c r="B27" i="18" s="1"/>
  <c r="B27" i="14"/>
  <c r="B28" i="15"/>
  <c r="B28" i="16" s="1"/>
  <c r="B28" i="17" s="1"/>
  <c r="B28" i="18" s="1"/>
  <c r="B28" i="14"/>
  <c r="B30" i="15"/>
  <c r="B30" i="16" s="1"/>
  <c r="B30" i="17" s="1"/>
  <c r="B30" i="18" s="1"/>
  <c r="B30" i="14"/>
  <c r="B31" i="14"/>
  <c r="B31" i="15"/>
  <c r="B31" i="16" s="1"/>
  <c r="B31" i="17" s="1"/>
  <c r="B31" i="18" s="1"/>
  <c r="B32" i="15"/>
  <c r="B32" i="16" s="1"/>
  <c r="B32" i="17" s="1"/>
  <c r="B32" i="18" s="1"/>
  <c r="B32" i="14"/>
  <c r="B33" i="15"/>
  <c r="B33" i="16" s="1"/>
  <c r="B33" i="17" s="1"/>
  <c r="B33" i="18" s="1"/>
  <c r="B33" i="14"/>
  <c r="B34" i="14"/>
  <c r="B34" i="15"/>
  <c r="B34" i="16" s="1"/>
  <c r="B34" i="17" s="1"/>
  <c r="B34" i="18" s="1"/>
  <c r="B35" i="15"/>
  <c r="B35" i="16" s="1"/>
  <c r="B35" i="17" s="1"/>
  <c r="B35" i="18" s="1"/>
  <c r="B35" i="14"/>
  <c r="B36" i="15"/>
  <c r="B36" i="16" s="1"/>
  <c r="B36" i="17" s="1"/>
  <c r="B36" i="18" s="1"/>
  <c r="B36" i="14"/>
  <c r="B37" i="15"/>
  <c r="B37" i="16" s="1"/>
  <c r="B37" i="17" s="1"/>
  <c r="B37" i="18" s="1"/>
  <c r="B37" i="14"/>
  <c r="B38" i="15"/>
  <c r="B38" i="16" s="1"/>
  <c r="B38" i="17" s="1"/>
  <c r="B38" i="18" s="1"/>
  <c r="B38" i="14"/>
  <c r="B39" i="15"/>
  <c r="B39" i="16" s="1"/>
  <c r="B39" i="17" s="1"/>
  <c r="B39" i="18" s="1"/>
  <c r="B39" i="14"/>
  <c r="B40" i="15"/>
  <c r="B40" i="16" s="1"/>
  <c r="B40" i="17" s="1"/>
  <c r="B40" i="18" s="1"/>
  <c r="B40" i="14"/>
  <c r="B41" i="15"/>
  <c r="B41" i="16" s="1"/>
  <c r="B41" i="17" s="1"/>
  <c r="B41" i="18" s="1"/>
  <c r="B41" i="14"/>
  <c r="B42" i="14"/>
  <c r="B42" i="15"/>
  <c r="B42" i="16" s="1"/>
  <c r="B42" i="17" s="1"/>
  <c r="B42" i="18" s="1"/>
  <c r="B44" i="15"/>
  <c r="B44" i="16" s="1"/>
  <c r="B44" i="17" s="1"/>
  <c r="B44" i="18" s="1"/>
  <c r="B44" i="14"/>
  <c r="B45" i="14"/>
  <c r="B45" i="15"/>
  <c r="B45" i="16" s="1"/>
  <c r="B45" i="17" s="1"/>
  <c r="B45" i="18" s="1"/>
  <c r="B46" i="15"/>
  <c r="B46" i="16" s="1"/>
  <c r="B46" i="17" s="1"/>
  <c r="B46" i="18" s="1"/>
  <c r="B46" i="14"/>
  <c r="B48" i="14"/>
  <c r="B48" i="15"/>
  <c r="B48" i="16" s="1"/>
  <c r="B48" i="17" s="1"/>
  <c r="B48" i="18" s="1"/>
  <c r="B49" i="15"/>
  <c r="B49" i="16" s="1"/>
  <c r="B49" i="17" s="1"/>
  <c r="B49" i="18" s="1"/>
  <c r="B49" i="14"/>
  <c r="B50" i="15"/>
  <c r="B50" i="16" s="1"/>
  <c r="B50" i="17" s="1"/>
  <c r="B50" i="18" s="1"/>
  <c r="B50" i="14"/>
  <c r="D51" i="10"/>
  <c r="D51" i="11" s="1"/>
  <c r="D51" i="16" s="1" a="1"/>
  <c r="D51" i="16" s="1"/>
  <c r="J52" i="10"/>
  <c r="J52" i="11" s="1"/>
  <c r="J52" i="16" s="1" a="1"/>
  <c r="J52" i="16" s="1"/>
  <c r="D54" i="10"/>
  <c r="D54" i="11" s="1"/>
  <c r="D54" i="16" s="1" a="1"/>
  <c r="D54" i="16" s="1"/>
  <c r="J55" i="10"/>
  <c r="J55" i="11" s="1"/>
  <c r="J55" i="16" s="1" a="1"/>
  <c r="J55" i="16" s="1"/>
  <c r="D57" i="10"/>
  <c r="D57" i="11" s="1"/>
  <c r="D57" i="16" s="1" a="1"/>
  <c r="D57" i="16" s="1"/>
  <c r="J58" i="10"/>
  <c r="J58" i="11" s="1"/>
  <c r="J58" i="16" s="1" a="1"/>
  <c r="J58" i="16" s="1"/>
  <c r="D60" i="10"/>
  <c r="D60" i="11" s="1"/>
  <c r="D60" i="16" s="1" a="1"/>
  <c r="D60" i="16" s="1"/>
  <c r="J61" i="10"/>
  <c r="J61" i="11" s="1"/>
  <c r="J61" i="16" s="1" a="1"/>
  <c r="J61" i="16" s="1"/>
  <c r="D63" i="10"/>
  <c r="D63" i="11" s="1"/>
  <c r="D63" i="16" s="1" a="1"/>
  <c r="D63" i="16" s="1"/>
  <c r="J64" i="10"/>
  <c r="J64" i="11" s="1"/>
  <c r="J64" i="16" s="1" a="1"/>
  <c r="J64" i="16" s="1"/>
  <c r="F66" i="10"/>
  <c r="F66" i="11" s="1"/>
  <c r="F66" i="16" s="1" a="1"/>
  <c r="F66" i="16" s="1"/>
  <c r="C68" i="10"/>
  <c r="C68" i="11" s="1"/>
  <c r="C68" i="16" s="1" a="1"/>
  <c r="C68" i="16" s="1"/>
  <c r="A70" i="15"/>
  <c r="A70" i="16" s="1"/>
  <c r="A70" i="17" s="1"/>
  <c r="A70" i="18" s="1"/>
  <c r="A70" i="14"/>
  <c r="H71" i="10"/>
  <c r="H71" i="11" s="1"/>
  <c r="H71" i="16" s="1" a="1"/>
  <c r="H71" i="16" s="1"/>
  <c r="D73" i="10"/>
  <c r="D73" i="11" s="1"/>
  <c r="D73" i="16" s="1" a="1"/>
  <c r="D73" i="16" s="1"/>
  <c r="B75" i="15"/>
  <c r="B75" i="16" s="1"/>
  <c r="B75" i="17" s="1"/>
  <c r="B75" i="18" s="1"/>
  <c r="B75" i="14"/>
  <c r="J76" i="10"/>
  <c r="J76" i="11" s="1"/>
  <c r="J76" i="16" s="1" a="1"/>
  <c r="J76" i="16" s="1"/>
  <c r="F78" i="10"/>
  <c r="F78" i="11" s="1"/>
  <c r="F78" i="16" s="1" a="1"/>
  <c r="F78" i="16" s="1"/>
  <c r="C80" i="10"/>
  <c r="C80" i="11" s="1"/>
  <c r="C80" i="16" s="1" a="1"/>
  <c r="C80" i="16" s="1"/>
  <c r="A82" i="15"/>
  <c r="A82" i="16" s="1"/>
  <c r="A82" i="17" s="1"/>
  <c r="A82" i="18" s="1"/>
  <c r="A82" i="14"/>
  <c r="H83" i="10"/>
  <c r="H83" i="11" s="1"/>
  <c r="H83" i="16" s="1" a="1"/>
  <c r="H83" i="16" s="1"/>
  <c r="D85" i="10"/>
  <c r="D85" i="11" s="1"/>
  <c r="D85" i="16" s="1" a="1"/>
  <c r="D85" i="16" s="1"/>
  <c r="J88" i="10"/>
  <c r="J88" i="11" s="1"/>
  <c r="J88" i="16" s="1" a="1"/>
  <c r="J88" i="16" s="1"/>
  <c r="F90" i="10"/>
  <c r="F90" i="11" s="1"/>
  <c r="F90" i="16" s="1" a="1"/>
  <c r="F90" i="16" s="1"/>
  <c r="C92" i="10"/>
  <c r="C92" i="11" s="1"/>
  <c r="C92" i="16" s="1" a="1"/>
  <c r="C92" i="16" s="1"/>
  <c r="A94" i="15"/>
  <c r="A94" i="16" s="1"/>
  <c r="A94" i="17" s="1"/>
  <c r="A94" i="18" s="1"/>
  <c r="A94" i="14"/>
  <c r="H95" i="10"/>
  <c r="H95" i="11" s="1"/>
  <c r="H95" i="16" s="1" a="1"/>
  <c r="H95" i="16" s="1"/>
  <c r="D97" i="10"/>
  <c r="D97" i="11" s="1"/>
  <c r="D97" i="16" s="1" a="1"/>
  <c r="D97" i="16" s="1"/>
  <c r="B99" i="15"/>
  <c r="B99" i="16" s="1"/>
  <c r="B99" i="17" s="1"/>
  <c r="B99" i="18" s="1"/>
  <c r="B99" i="14"/>
  <c r="J100" i="10"/>
  <c r="J100" i="11" s="1"/>
  <c r="J100" i="16" s="1" a="1"/>
  <c r="J100" i="16" s="1"/>
  <c r="F102" i="10"/>
  <c r="F102" i="11" s="1"/>
  <c r="F102" i="16" s="1" a="1"/>
  <c r="F102" i="16" s="1"/>
  <c r="C104" i="10"/>
  <c r="C104" i="11" s="1"/>
  <c r="C104" i="16" s="1" a="1"/>
  <c r="C104" i="16" s="1"/>
  <c r="A106" i="15"/>
  <c r="A106" i="16" s="1"/>
  <c r="A106" i="17" s="1"/>
  <c r="A106" i="18" s="1"/>
  <c r="A106" i="14"/>
  <c r="H107" i="10"/>
  <c r="H107" i="11" s="1"/>
  <c r="H107" i="16" s="1" a="1"/>
  <c r="H107" i="16" s="1"/>
  <c r="D109" i="10"/>
  <c r="D109" i="11" s="1"/>
  <c r="D109" i="16" s="1" a="1"/>
  <c r="D109" i="16" s="1"/>
  <c r="J112" i="10"/>
  <c r="J112" i="11" s="1"/>
  <c r="J112" i="16" s="1" a="1"/>
  <c r="J112" i="16" s="1"/>
  <c r="F114" i="10"/>
  <c r="F114" i="11" s="1"/>
  <c r="F114" i="16" s="1" a="1"/>
  <c r="F114" i="16" s="1"/>
  <c r="C116" i="10"/>
  <c r="C116" i="11" s="1"/>
  <c r="C116" i="16" s="1" a="1"/>
  <c r="C116" i="16" s="1"/>
  <c r="A118" i="15"/>
  <c r="A118" i="16" s="1"/>
  <c r="A118" i="17" s="1"/>
  <c r="A118" i="18" s="1"/>
  <c r="A118" i="14"/>
  <c r="H119" i="10"/>
  <c r="H119" i="11" s="1"/>
  <c r="H119" i="16" s="1" a="1"/>
  <c r="H119" i="16" s="1"/>
  <c r="D121" i="10"/>
  <c r="D121" i="11" s="1"/>
  <c r="D121" i="16" s="1" a="1"/>
  <c r="D121" i="16" s="1"/>
  <c r="J124" i="10"/>
  <c r="J124" i="11" s="1"/>
  <c r="J124" i="16" s="1" a="1"/>
  <c r="J124" i="16" s="1"/>
  <c r="F126" i="10"/>
  <c r="F126" i="11" s="1"/>
  <c r="F126" i="16" s="1" a="1"/>
  <c r="F126" i="16" s="1"/>
  <c r="C128" i="10"/>
  <c r="C128" i="11" s="1"/>
  <c r="C128" i="16" s="1" a="1"/>
  <c r="C128" i="16" s="1"/>
  <c r="A130" i="15"/>
  <c r="A130" i="16" s="1"/>
  <c r="A130" i="17" s="1"/>
  <c r="A130" i="18" s="1"/>
  <c r="A130" i="14"/>
  <c r="H131" i="10"/>
  <c r="H131" i="11" s="1"/>
  <c r="H131" i="16" s="1" a="1"/>
  <c r="H131" i="16" s="1"/>
  <c r="D133" i="10"/>
  <c r="D133" i="11" s="1"/>
  <c r="D133" i="16" s="1" a="1"/>
  <c r="D133" i="16" s="1"/>
  <c r="B135" i="15"/>
  <c r="B135" i="16" s="1"/>
  <c r="B135" i="17" s="1"/>
  <c r="B135" i="18" s="1"/>
  <c r="B135" i="14"/>
  <c r="K136" i="10"/>
  <c r="K136" i="11" s="1"/>
  <c r="K136" i="16" s="1" a="1"/>
  <c r="K136" i="16" s="1"/>
  <c r="I138" i="10"/>
  <c r="I138" i="11" s="1"/>
  <c r="I138" i="16" s="1" a="1"/>
  <c r="I138" i="16" s="1"/>
  <c r="H140" i="10"/>
  <c r="H140" i="11" s="1"/>
  <c r="H140" i="16" s="1" a="1"/>
  <c r="H140" i="16" s="1"/>
  <c r="D142" i="10"/>
  <c r="D142" i="11" s="1"/>
  <c r="D142" i="16" s="1" a="1"/>
  <c r="D142" i="16" s="1"/>
  <c r="D144" i="10"/>
  <c r="D144" i="11" s="1"/>
  <c r="D144" i="16" s="1" a="1"/>
  <c r="D144" i="16" s="1"/>
  <c r="C146" i="10"/>
  <c r="C146" i="11" s="1"/>
  <c r="C146" i="16" s="1" a="1"/>
  <c r="C146" i="16" s="1"/>
  <c r="B148" i="15"/>
  <c r="B148" i="16" s="1"/>
  <c r="B148" i="17" s="1"/>
  <c r="B148" i="18" s="1"/>
  <c r="B148" i="14"/>
  <c r="D150" i="10"/>
  <c r="D150" i="11" s="1"/>
  <c r="D150" i="16" s="1" a="1"/>
  <c r="D150" i="16" s="1"/>
  <c r="C152" i="10"/>
  <c r="C152" i="11" s="1"/>
  <c r="C152" i="16" s="1" a="1"/>
  <c r="C152" i="16" s="1"/>
  <c r="B154" i="15"/>
  <c r="B154" i="16" s="1"/>
  <c r="B154" i="17" s="1"/>
  <c r="B154" i="18" s="1"/>
  <c r="B154" i="14"/>
  <c r="D156" i="10"/>
  <c r="D156" i="11" s="1"/>
  <c r="D156" i="16" s="1" a="1"/>
  <c r="D156" i="16" s="1"/>
  <c r="C158" i="10"/>
  <c r="C158" i="11" s="1"/>
  <c r="C158" i="16" s="1" a="1"/>
  <c r="C158" i="16" s="1"/>
  <c r="B160" i="15"/>
  <c r="B160" i="16" s="1"/>
  <c r="B160" i="17" s="1"/>
  <c r="B160" i="18" s="1"/>
  <c r="B160" i="14"/>
  <c r="D162" i="10"/>
  <c r="D162" i="11" s="1"/>
  <c r="D162" i="16" s="1" a="1"/>
  <c r="D162" i="16" s="1"/>
  <c r="I164" i="10"/>
  <c r="I164" i="11" s="1"/>
  <c r="I164" i="16" s="1" a="1"/>
  <c r="I164" i="16" s="1"/>
  <c r="J166" i="10"/>
  <c r="J166" i="11" s="1"/>
  <c r="J166" i="16" s="1" a="1"/>
  <c r="J166" i="16" s="1"/>
  <c r="L171" i="10"/>
  <c r="L171" i="11" s="1"/>
  <c r="L171" i="16" s="1" a="1"/>
  <c r="L171" i="16" s="1"/>
  <c r="G174" i="10"/>
  <c r="G174" i="11" s="1"/>
  <c r="G174" i="16" s="1" a="1"/>
  <c r="G174" i="16" s="1"/>
  <c r="K184" i="10"/>
  <c r="K184" i="11" s="1"/>
  <c r="K184" i="16" s="1" a="1"/>
  <c r="K184" i="16" s="1"/>
  <c r="D187" i="10"/>
  <c r="D187" i="11" s="1"/>
  <c r="D187" i="16" s="1" a="1"/>
  <c r="D187" i="16" s="1"/>
  <c r="A139" i="15"/>
  <c r="A139" i="16" s="1"/>
  <c r="A139" i="17" s="1"/>
  <c r="A139" i="18" s="1"/>
  <c r="A139" i="14"/>
  <c r="A149" i="15"/>
  <c r="A149" i="16" s="1"/>
  <c r="A149" i="17" s="1"/>
  <c r="A149" i="18" s="1"/>
  <c r="A149" i="14"/>
  <c r="A1" i="15"/>
  <c r="A1" i="16" s="1"/>
  <c r="A1" i="17" s="1"/>
  <c r="A1" i="18" s="1"/>
  <c r="A1" i="14"/>
  <c r="A8" i="15"/>
  <c r="A8" i="16" s="1"/>
  <c r="A8" i="17" s="1"/>
  <c r="A8" i="18" s="1"/>
  <c r="A8" i="14"/>
  <c r="A12" i="15"/>
  <c r="A12" i="16" s="1"/>
  <c r="A12" i="17" s="1"/>
  <c r="A12" i="18" s="1"/>
  <c r="A12" i="14"/>
  <c r="A15" i="15"/>
  <c r="A15" i="16" s="1"/>
  <c r="A15" i="17" s="1"/>
  <c r="A15" i="18" s="1"/>
  <c r="A15" i="14"/>
  <c r="A19" i="15"/>
  <c r="A19" i="16" s="1"/>
  <c r="A19" i="17" s="1"/>
  <c r="A19" i="18" s="1"/>
  <c r="A19" i="14"/>
  <c r="A23" i="15"/>
  <c r="A23" i="16" s="1"/>
  <c r="A23" i="17" s="1"/>
  <c r="A23" i="18" s="1"/>
  <c r="A23" i="14"/>
  <c r="A27" i="15"/>
  <c r="A27" i="16" s="1"/>
  <c r="A27" i="17" s="1"/>
  <c r="A27" i="18" s="1"/>
  <c r="A27" i="14"/>
  <c r="A32" i="15"/>
  <c r="A32" i="16" s="1"/>
  <c r="A32" i="17" s="1"/>
  <c r="A32" i="18" s="1"/>
  <c r="A32" i="14"/>
  <c r="A38" i="15"/>
  <c r="A38" i="16" s="1"/>
  <c r="A38" i="17" s="1"/>
  <c r="A38" i="18" s="1"/>
  <c r="A38" i="14"/>
  <c r="A43" i="15"/>
  <c r="A43" i="16" s="1"/>
  <c r="A43" i="17" s="1"/>
  <c r="A43" i="18" s="1"/>
  <c r="A43" i="14"/>
  <c r="A47" i="15"/>
  <c r="A47" i="16" s="1"/>
  <c r="A47" i="17" s="1"/>
  <c r="A47" i="18" s="1"/>
  <c r="A47" i="14"/>
  <c r="I52" i="10"/>
  <c r="I52" i="11" s="1"/>
  <c r="I52" i="16" s="1" a="1"/>
  <c r="I52" i="16" s="1"/>
  <c r="B68" i="15"/>
  <c r="B68" i="16" s="1"/>
  <c r="B68" i="17" s="1"/>
  <c r="B68" i="18" s="1"/>
  <c r="B68" i="14"/>
  <c r="B80" i="15"/>
  <c r="B80" i="16" s="1"/>
  <c r="B80" i="17" s="1"/>
  <c r="B80" i="18" s="1"/>
  <c r="B80" i="14"/>
  <c r="J81" i="10"/>
  <c r="J81" i="11" s="1"/>
  <c r="J81" i="16" s="1" a="1"/>
  <c r="J81" i="16" s="1"/>
  <c r="F83" i="10"/>
  <c r="F83" i="11" s="1"/>
  <c r="F83" i="16" s="1" a="1"/>
  <c r="F83" i="16" s="1"/>
  <c r="D90" i="10"/>
  <c r="D90" i="11" s="1"/>
  <c r="D90" i="16" s="1" a="1"/>
  <c r="D90" i="16" s="1"/>
  <c r="H100" i="10"/>
  <c r="H100" i="11" s="1"/>
  <c r="H100" i="16" s="1" a="1"/>
  <c r="H100" i="16" s="1"/>
  <c r="A111" i="15"/>
  <c r="A111" i="16" s="1"/>
  <c r="A111" i="17" s="1"/>
  <c r="A111" i="18" s="1"/>
  <c r="A111" i="14"/>
  <c r="D114" i="10"/>
  <c r="D114" i="11" s="1"/>
  <c r="D114" i="16" s="1" a="1"/>
  <c r="D114" i="16" s="1"/>
  <c r="J117" i="10"/>
  <c r="J117" i="11" s="1"/>
  <c r="J117" i="16" s="1" a="1"/>
  <c r="J117" i="16" s="1"/>
  <c r="H124" i="10"/>
  <c r="H124" i="11" s="1"/>
  <c r="H124" i="16" s="1" a="1"/>
  <c r="H124" i="16" s="1"/>
  <c r="D126" i="10"/>
  <c r="D126" i="11" s="1"/>
  <c r="D126" i="16" s="1" a="1"/>
  <c r="D126" i="16" s="1"/>
  <c r="C133" i="10"/>
  <c r="C133" i="11" s="1"/>
  <c r="C133" i="16" s="1" a="1"/>
  <c r="C133" i="16" s="1"/>
  <c r="I136" i="10"/>
  <c r="I136" i="11" s="1"/>
  <c r="I136" i="16" s="1" a="1"/>
  <c r="I136" i="16" s="1"/>
  <c r="D140" i="10"/>
  <c r="D140" i="11" s="1"/>
  <c r="D140" i="16" s="1" a="1"/>
  <c r="D140" i="16" s="1"/>
  <c r="B144" i="15"/>
  <c r="B144" i="16" s="1"/>
  <c r="B144" i="17" s="1"/>
  <c r="B144" i="18" s="1"/>
  <c r="B144" i="14"/>
  <c r="B162" i="15"/>
  <c r="B162" i="16" s="1"/>
  <c r="B162" i="17" s="1"/>
  <c r="B162" i="18" s="1"/>
  <c r="B162" i="14"/>
  <c r="C1" i="15"/>
  <c r="C1" i="16" s="1"/>
  <c r="C1" i="17" s="1"/>
  <c r="C1" i="18" s="1"/>
  <c r="C1" i="14"/>
  <c r="C2" i="10"/>
  <c r="C2" i="11" s="1"/>
  <c r="C2" i="16" s="1" a="1"/>
  <c r="C2" i="16" s="1"/>
  <c r="C3" i="10"/>
  <c r="C3" i="11" s="1"/>
  <c r="C3" i="16" s="1" a="1"/>
  <c r="C3" i="16" s="1"/>
  <c r="C4" i="10"/>
  <c r="C4" i="11" s="1"/>
  <c r="C4" i="16" s="1" a="1"/>
  <c r="C4" i="16" s="1"/>
  <c r="C5" i="10"/>
  <c r="C5" i="11" s="1"/>
  <c r="C5" i="16" s="1" a="1"/>
  <c r="C5" i="16" s="1"/>
  <c r="C6" i="10"/>
  <c r="C6" i="11" s="1"/>
  <c r="C6" i="16" s="1" a="1"/>
  <c r="C6" i="16" s="1"/>
  <c r="C7" i="10"/>
  <c r="C7" i="11" s="1"/>
  <c r="C7" i="16" s="1" a="1"/>
  <c r="C7" i="16" s="1"/>
  <c r="C8" i="10"/>
  <c r="C8" i="11" s="1"/>
  <c r="C8" i="16" s="1" a="1"/>
  <c r="C8" i="16" s="1"/>
  <c r="C9" i="10"/>
  <c r="C9" i="11" s="1"/>
  <c r="C9" i="16" s="1" a="1"/>
  <c r="C9" i="16" s="1"/>
  <c r="C10" i="10"/>
  <c r="C10" i="11" s="1"/>
  <c r="C10" i="16" s="1" a="1"/>
  <c r="C10" i="16" s="1"/>
  <c r="C11" i="10"/>
  <c r="C11" i="11" s="1"/>
  <c r="C11" i="16" s="1" a="1"/>
  <c r="C11" i="16" s="1"/>
  <c r="C12" i="10"/>
  <c r="C12" i="11" s="1"/>
  <c r="C12" i="16" s="1" a="1"/>
  <c r="C12" i="16" s="1"/>
  <c r="C13" i="10"/>
  <c r="C13" i="11" s="1"/>
  <c r="C13" i="16" s="1" a="1"/>
  <c r="C13" i="16" s="1"/>
  <c r="C14" i="10"/>
  <c r="C14" i="11" s="1"/>
  <c r="C14" i="16" s="1" a="1"/>
  <c r="C14" i="16" s="1"/>
  <c r="C15" i="10"/>
  <c r="C15" i="11" s="1"/>
  <c r="C15" i="16" s="1" a="1"/>
  <c r="C15" i="16" s="1"/>
  <c r="C16" i="10"/>
  <c r="C16" i="11" s="1"/>
  <c r="C16" i="16" s="1" a="1"/>
  <c r="C16" i="16" s="1"/>
  <c r="C17" i="10"/>
  <c r="C17" i="11" s="1"/>
  <c r="C17" i="16" s="1" a="1"/>
  <c r="C17" i="16" s="1"/>
  <c r="C18" i="10"/>
  <c r="C18" i="11" s="1"/>
  <c r="C18" i="16" s="1" a="1"/>
  <c r="C18" i="16" s="1"/>
  <c r="C19" i="10"/>
  <c r="C19" i="11" s="1"/>
  <c r="C19" i="16" s="1" a="1"/>
  <c r="C19" i="16" s="1"/>
  <c r="C20" i="10"/>
  <c r="C20" i="11" s="1"/>
  <c r="C20" i="16" s="1" a="1"/>
  <c r="C20" i="16" s="1"/>
  <c r="C21" i="10"/>
  <c r="C21" i="11" s="1"/>
  <c r="C21" i="16" s="1" a="1"/>
  <c r="C21" i="16" s="1"/>
  <c r="C22" i="10"/>
  <c r="C22" i="11" s="1"/>
  <c r="C22" i="16" s="1" a="1"/>
  <c r="C22" i="16" s="1"/>
  <c r="C23" i="10"/>
  <c r="C23" i="11" s="1"/>
  <c r="C23" i="16" s="1" a="1"/>
  <c r="C23" i="16" s="1"/>
  <c r="C24" i="10"/>
  <c r="C24" i="11" s="1"/>
  <c r="C24" i="16" s="1" a="1"/>
  <c r="C24" i="16" s="1"/>
  <c r="C25" i="10"/>
  <c r="C25" i="11" s="1"/>
  <c r="C25" i="16" s="1" a="1"/>
  <c r="C25" i="16" s="1"/>
  <c r="C26" i="10"/>
  <c r="C26" i="11" s="1"/>
  <c r="C26" i="16" s="1" a="1"/>
  <c r="C26" i="16" s="1"/>
  <c r="C27" i="10"/>
  <c r="C27" i="11" s="1"/>
  <c r="C27" i="16" s="1" a="1"/>
  <c r="C27" i="16" s="1"/>
  <c r="C28" i="10"/>
  <c r="C28" i="11" s="1"/>
  <c r="C28" i="16" s="1" a="1"/>
  <c r="C28" i="16" s="1"/>
  <c r="C29" i="10"/>
  <c r="C29" i="11" s="1"/>
  <c r="C29" i="16" s="1" a="1"/>
  <c r="C29" i="16" s="1"/>
  <c r="C30" i="10"/>
  <c r="C30" i="11" s="1"/>
  <c r="C30" i="16" s="1" a="1"/>
  <c r="C30" i="16" s="1"/>
  <c r="C31" i="10"/>
  <c r="C31" i="11" s="1"/>
  <c r="C31" i="16" s="1" a="1"/>
  <c r="C31" i="16" s="1"/>
  <c r="C32" i="10"/>
  <c r="C32" i="11" s="1"/>
  <c r="C32" i="16" s="1" a="1"/>
  <c r="C32" i="16" s="1"/>
  <c r="C33" i="10"/>
  <c r="C33" i="11" s="1"/>
  <c r="C33" i="16" s="1" a="1"/>
  <c r="C33" i="16" s="1"/>
  <c r="C34" i="10"/>
  <c r="C34" i="11" s="1"/>
  <c r="C34" i="16" s="1" a="1"/>
  <c r="C34" i="16" s="1"/>
  <c r="C35" i="10"/>
  <c r="C35" i="11" s="1"/>
  <c r="C35" i="16" s="1" a="1"/>
  <c r="C35" i="16" s="1"/>
  <c r="C36" i="10"/>
  <c r="C36" i="11" s="1"/>
  <c r="C36" i="16" s="1" a="1"/>
  <c r="C36" i="16" s="1"/>
  <c r="C37" i="10"/>
  <c r="C37" i="11" s="1"/>
  <c r="C37" i="16" s="1" a="1"/>
  <c r="C37" i="16" s="1"/>
  <c r="C38" i="10"/>
  <c r="C38" i="11" s="1"/>
  <c r="C38" i="16" s="1" a="1"/>
  <c r="C38" i="16" s="1"/>
  <c r="C39" i="10"/>
  <c r="C39" i="11" s="1"/>
  <c r="C39" i="16" s="1" a="1"/>
  <c r="C39" i="16" s="1"/>
  <c r="C40" i="10"/>
  <c r="C40" i="11" s="1"/>
  <c r="C40" i="16" s="1" a="1"/>
  <c r="C40" i="16" s="1"/>
  <c r="C41" i="10"/>
  <c r="C41" i="11" s="1"/>
  <c r="C41" i="16" s="1" a="1"/>
  <c r="C41" i="16" s="1"/>
  <c r="C42" i="10"/>
  <c r="C42" i="11" s="1"/>
  <c r="C42" i="16" s="1" a="1"/>
  <c r="C42" i="16" s="1"/>
  <c r="C43" i="10"/>
  <c r="C43" i="11" s="1"/>
  <c r="C43" i="16" s="1" a="1"/>
  <c r="C43" i="16" s="1"/>
  <c r="C44" i="10"/>
  <c r="C44" i="11" s="1"/>
  <c r="C44" i="16" s="1" a="1"/>
  <c r="C44" i="16" s="1"/>
  <c r="C45" i="10"/>
  <c r="C45" i="11" s="1"/>
  <c r="C45" i="16" s="1" a="1"/>
  <c r="C45" i="16" s="1"/>
  <c r="C46" i="10"/>
  <c r="C46" i="11" s="1"/>
  <c r="C46" i="16" s="1" a="1"/>
  <c r="C46" i="16" s="1"/>
  <c r="C47" i="10"/>
  <c r="C47" i="11" s="1"/>
  <c r="C47" i="16" s="1" a="1"/>
  <c r="C47" i="16" s="1"/>
  <c r="C48" i="10"/>
  <c r="C48" i="11" s="1"/>
  <c r="C48" i="16" s="1" a="1"/>
  <c r="C48" i="16" s="1"/>
  <c r="C49" i="10"/>
  <c r="C49" i="11" s="1"/>
  <c r="C49" i="16" s="1" a="1"/>
  <c r="C49" i="16" s="1"/>
  <c r="C50" i="10"/>
  <c r="C50" i="11" s="1"/>
  <c r="C50" i="16" s="1" a="1"/>
  <c r="C50" i="16" s="1"/>
  <c r="F51" i="10"/>
  <c r="F51" i="11" s="1"/>
  <c r="F51" i="16" s="1" a="1"/>
  <c r="F51" i="16" s="1"/>
  <c r="A53" i="15"/>
  <c r="A53" i="16" s="1"/>
  <c r="A53" i="17" s="1"/>
  <c r="A53" i="18" s="1"/>
  <c r="A53" i="14"/>
  <c r="F54" i="10"/>
  <c r="F54" i="11" s="1"/>
  <c r="F54" i="16" s="1" a="1"/>
  <c r="F54" i="16" s="1"/>
  <c r="A56" i="15"/>
  <c r="A56" i="16" s="1"/>
  <c r="A56" i="17" s="1"/>
  <c r="A56" i="18" s="1"/>
  <c r="A56" i="14"/>
  <c r="F57" i="10"/>
  <c r="F57" i="11" s="1"/>
  <c r="F57" i="16" s="1" a="1"/>
  <c r="F57" i="16" s="1"/>
  <c r="A59" i="15"/>
  <c r="A59" i="16" s="1"/>
  <c r="A59" i="17" s="1"/>
  <c r="A59" i="18" s="1"/>
  <c r="A59" i="14"/>
  <c r="F60" i="10"/>
  <c r="F60" i="11" s="1"/>
  <c r="F60" i="16" s="1" a="1"/>
  <c r="F60" i="16" s="1"/>
  <c r="F63" i="10"/>
  <c r="F63" i="11" s="1"/>
  <c r="F63" i="16" s="1" a="1"/>
  <c r="F63" i="16" s="1"/>
  <c r="A65" i="15"/>
  <c r="A65" i="16" s="1"/>
  <c r="A65" i="17" s="1"/>
  <c r="A65" i="18" s="1"/>
  <c r="A65" i="14"/>
  <c r="H66" i="10"/>
  <c r="H66" i="11" s="1"/>
  <c r="H66" i="16" s="1" a="1"/>
  <c r="H66" i="16" s="1"/>
  <c r="D68" i="10"/>
  <c r="D68" i="11" s="1"/>
  <c r="D68" i="16" s="1" a="1"/>
  <c r="D68" i="16" s="1"/>
  <c r="B70" i="14"/>
  <c r="B70" i="15"/>
  <c r="B70" i="16" s="1"/>
  <c r="B70" i="17" s="1"/>
  <c r="B70" i="18" s="1"/>
  <c r="J71" i="10"/>
  <c r="J71" i="11" s="1"/>
  <c r="J71" i="16" s="1" a="1"/>
  <c r="J71" i="16" s="1"/>
  <c r="F73" i="10"/>
  <c r="F73" i="11" s="1"/>
  <c r="F73" i="16" s="1" a="1"/>
  <c r="F73" i="16" s="1"/>
  <c r="C75" i="10"/>
  <c r="C75" i="11" s="1"/>
  <c r="C75" i="16" s="1" a="1"/>
  <c r="C75" i="16" s="1"/>
  <c r="A77" i="15"/>
  <c r="A77" i="16" s="1"/>
  <c r="A77" i="17" s="1"/>
  <c r="A77" i="18" s="1"/>
  <c r="A77" i="14"/>
  <c r="H78" i="10"/>
  <c r="H78" i="11" s="1"/>
  <c r="H78" i="16" s="1" a="1"/>
  <c r="H78" i="16" s="1"/>
  <c r="D80" i="10"/>
  <c r="D80" i="11" s="1"/>
  <c r="D80" i="16" s="1" a="1"/>
  <c r="D80" i="16" s="1"/>
  <c r="B82" i="15"/>
  <c r="B82" i="16" s="1"/>
  <c r="B82" i="17" s="1"/>
  <c r="B82" i="18" s="1"/>
  <c r="B82" i="14"/>
  <c r="J83" i="10"/>
  <c r="J83" i="11" s="1"/>
  <c r="J83" i="16" s="1" a="1"/>
  <c r="J83" i="16" s="1"/>
  <c r="F85" i="10"/>
  <c r="F85" i="11" s="1"/>
  <c r="F85" i="16" s="1" a="1"/>
  <c r="F85" i="16" s="1"/>
  <c r="C87" i="10"/>
  <c r="C87" i="11" s="1"/>
  <c r="C87" i="16" s="1" a="1"/>
  <c r="C87" i="16" s="1"/>
  <c r="A89" i="15"/>
  <c r="A89" i="16" s="1"/>
  <c r="A89" i="17" s="1"/>
  <c r="A89" i="18" s="1"/>
  <c r="A89" i="14"/>
  <c r="H90" i="10"/>
  <c r="H90" i="11" s="1"/>
  <c r="H90" i="16" s="1" a="1"/>
  <c r="H90" i="16" s="1"/>
  <c r="D92" i="10"/>
  <c r="D92" i="11" s="1"/>
  <c r="D92" i="16" s="1" a="1"/>
  <c r="D92" i="16" s="1"/>
  <c r="B94" i="15"/>
  <c r="B94" i="16" s="1"/>
  <c r="B94" i="17" s="1"/>
  <c r="B94" i="18" s="1"/>
  <c r="B94" i="14"/>
  <c r="J95" i="10"/>
  <c r="J95" i="11" s="1"/>
  <c r="J95" i="16" s="1" a="1"/>
  <c r="J95" i="16" s="1"/>
  <c r="F97" i="10"/>
  <c r="F97" i="11" s="1"/>
  <c r="F97" i="16" s="1" a="1"/>
  <c r="F97" i="16" s="1"/>
  <c r="C99" i="10"/>
  <c r="C99" i="11" s="1"/>
  <c r="C99" i="16" s="1" a="1"/>
  <c r="C99" i="16" s="1"/>
  <c r="A101" i="15"/>
  <c r="A101" i="16" s="1"/>
  <c r="A101" i="17" s="1"/>
  <c r="A101" i="18" s="1"/>
  <c r="A101" i="14"/>
  <c r="H102" i="10"/>
  <c r="H102" i="11" s="1"/>
  <c r="H102" i="16" s="1" a="1"/>
  <c r="H102" i="16" s="1"/>
  <c r="D104" i="10"/>
  <c r="D104" i="11" s="1"/>
  <c r="D104" i="16" s="1" a="1"/>
  <c r="D104" i="16" s="1"/>
  <c r="J107" i="10"/>
  <c r="J107" i="11" s="1"/>
  <c r="J107" i="16" s="1" a="1"/>
  <c r="J107" i="16" s="1"/>
  <c r="F109" i="10"/>
  <c r="F109" i="11" s="1"/>
  <c r="F109" i="16" s="1" a="1"/>
  <c r="F109" i="16" s="1"/>
  <c r="C111" i="10"/>
  <c r="C111" i="11" s="1"/>
  <c r="C111" i="16" s="1" a="1"/>
  <c r="C111" i="16" s="1"/>
  <c r="A113" i="15"/>
  <c r="A113" i="16" s="1"/>
  <c r="A113" i="17" s="1"/>
  <c r="A113" i="18" s="1"/>
  <c r="A113" i="14"/>
  <c r="H114" i="10"/>
  <c r="H114" i="11" s="1"/>
  <c r="H114" i="16" s="1" a="1"/>
  <c r="H114" i="16" s="1"/>
  <c r="D116" i="10"/>
  <c r="D116" i="11" s="1"/>
  <c r="D116" i="16" s="1" a="1"/>
  <c r="D116" i="16" s="1"/>
  <c r="J119" i="10"/>
  <c r="J119" i="11" s="1"/>
  <c r="J119" i="16" s="1" a="1"/>
  <c r="J119" i="16" s="1"/>
  <c r="F121" i="10"/>
  <c r="F121" i="11" s="1"/>
  <c r="F121" i="16" s="1" a="1"/>
  <c r="F121" i="16" s="1"/>
  <c r="C123" i="10"/>
  <c r="C123" i="11" s="1"/>
  <c r="C123" i="16" s="1" a="1"/>
  <c r="C123" i="16" s="1"/>
  <c r="H126" i="10"/>
  <c r="H126" i="11" s="1"/>
  <c r="H126" i="16" s="1" a="1"/>
  <c r="H126" i="16" s="1"/>
  <c r="D128" i="10"/>
  <c r="D128" i="11" s="1"/>
  <c r="D128" i="16" s="1" a="1"/>
  <c r="D128" i="16" s="1"/>
  <c r="J131" i="10"/>
  <c r="J131" i="11" s="1"/>
  <c r="J131" i="16" s="1" a="1"/>
  <c r="J131" i="16" s="1"/>
  <c r="F133" i="10"/>
  <c r="F133" i="11" s="1"/>
  <c r="F133" i="16" s="1" a="1"/>
  <c r="F133" i="16" s="1"/>
  <c r="D135" i="10"/>
  <c r="D135" i="11" s="1"/>
  <c r="D135" i="16" s="1" a="1"/>
  <c r="D135" i="16" s="1"/>
  <c r="K138" i="10"/>
  <c r="K138" i="11" s="1"/>
  <c r="K138" i="16" s="1" a="1"/>
  <c r="K138" i="16" s="1"/>
  <c r="J140" i="10"/>
  <c r="J140" i="11" s="1"/>
  <c r="J140" i="16" s="1" a="1"/>
  <c r="J140" i="16" s="1"/>
  <c r="F142" i="10"/>
  <c r="F142" i="11" s="1"/>
  <c r="F142" i="16" s="1" a="1"/>
  <c r="F142" i="16" s="1"/>
  <c r="H144" i="10"/>
  <c r="H144" i="11" s="1"/>
  <c r="H144" i="16" s="1" a="1"/>
  <c r="H144" i="16" s="1"/>
  <c r="F146" i="10"/>
  <c r="F146" i="11" s="1"/>
  <c r="F146" i="16" s="1" a="1"/>
  <c r="F146" i="16" s="1"/>
  <c r="D148" i="10"/>
  <c r="D148" i="11" s="1"/>
  <c r="D148" i="16" s="1" a="1"/>
  <c r="D148" i="16" s="1"/>
  <c r="H150" i="10"/>
  <c r="H150" i="11" s="1"/>
  <c r="H150" i="16" s="1" a="1"/>
  <c r="H150" i="16" s="1"/>
  <c r="F152" i="10"/>
  <c r="F152" i="11" s="1"/>
  <c r="F152" i="16" s="1" a="1"/>
  <c r="F152" i="16" s="1"/>
  <c r="D154" i="10"/>
  <c r="D154" i="11" s="1"/>
  <c r="D154" i="16" s="1" a="1"/>
  <c r="D154" i="16" s="1"/>
  <c r="H156" i="10"/>
  <c r="H156" i="11" s="1"/>
  <c r="H156" i="16" s="1" a="1"/>
  <c r="H156" i="16" s="1"/>
  <c r="F158" i="10"/>
  <c r="F158" i="11" s="1"/>
  <c r="F158" i="16" s="1" a="1"/>
  <c r="F158" i="16" s="1"/>
  <c r="D160" i="10"/>
  <c r="D160" i="11" s="1"/>
  <c r="D160" i="16" s="1" a="1"/>
  <c r="D160" i="16" s="1"/>
  <c r="H162" i="10"/>
  <c r="H162" i="11" s="1"/>
  <c r="H162" i="16" s="1" a="1"/>
  <c r="H162" i="16" s="1"/>
  <c r="J164" i="10"/>
  <c r="J164" i="11" s="1"/>
  <c r="J164" i="16" s="1" a="1"/>
  <c r="J164" i="16" s="1"/>
  <c r="D177" i="10"/>
  <c r="D177" i="11" s="1"/>
  <c r="D177" i="16" s="1" a="1"/>
  <c r="D177" i="16" s="1"/>
  <c r="H179" i="10"/>
  <c r="H179" i="11" s="1"/>
  <c r="H179" i="16" s="1" a="1"/>
  <c r="H179" i="16" s="1"/>
  <c r="B182" i="15"/>
  <c r="B182" i="16" s="1"/>
  <c r="B182" i="17" s="1"/>
  <c r="B182" i="18" s="1"/>
  <c r="B182" i="14"/>
  <c r="E187" i="10"/>
  <c r="E187" i="11" s="1"/>
  <c r="E187" i="16" s="1" a="1"/>
  <c r="E187" i="16" s="1"/>
  <c r="A3" i="14"/>
  <c r="A3" i="15"/>
  <c r="A3" i="16" s="1"/>
  <c r="A3" i="17" s="1"/>
  <c r="A3" i="18" s="1"/>
  <c r="A9" i="15"/>
  <c r="A9" i="16" s="1"/>
  <c r="A9" i="17" s="1"/>
  <c r="A9" i="18" s="1"/>
  <c r="A9" i="14"/>
  <c r="A13" i="15"/>
  <c r="A13" i="16" s="1"/>
  <c r="A13" i="17" s="1"/>
  <c r="A13" i="18" s="1"/>
  <c r="A13" i="14"/>
  <c r="A18" i="15"/>
  <c r="A18" i="16" s="1"/>
  <c r="A18" i="17" s="1"/>
  <c r="A18" i="18" s="1"/>
  <c r="A18" i="14"/>
  <c r="A22" i="15"/>
  <c r="A22" i="16" s="1"/>
  <c r="A22" i="17" s="1"/>
  <c r="A22" i="18" s="1"/>
  <c r="A22" i="14"/>
  <c r="A31" i="15"/>
  <c r="A31" i="16" s="1"/>
  <c r="A31" i="17" s="1"/>
  <c r="A31" i="18" s="1"/>
  <c r="A31" i="14"/>
  <c r="A35" i="15"/>
  <c r="A35" i="16" s="1"/>
  <c r="A35" i="17" s="1"/>
  <c r="A35" i="18" s="1"/>
  <c r="A35" i="14"/>
  <c r="A40" i="15"/>
  <c r="A40" i="16" s="1"/>
  <c r="A40" i="17" s="1"/>
  <c r="A40" i="18" s="1"/>
  <c r="A40" i="14"/>
  <c r="A45" i="15"/>
  <c r="A45" i="16" s="1"/>
  <c r="A45" i="17" s="1"/>
  <c r="A45" i="18" s="1"/>
  <c r="A45" i="14"/>
  <c r="C63" i="10"/>
  <c r="C63" i="11" s="1"/>
  <c r="C63" i="16" s="1" a="1"/>
  <c r="C63" i="16" s="1"/>
  <c r="A75" i="15"/>
  <c r="A75" i="16" s="1"/>
  <c r="A75" i="17" s="1"/>
  <c r="A75" i="18" s="1"/>
  <c r="A75" i="14"/>
  <c r="H76" i="10"/>
  <c r="H76" i="11" s="1"/>
  <c r="H76" i="16" s="1" a="1"/>
  <c r="H76" i="16" s="1"/>
  <c r="C85" i="10"/>
  <c r="C85" i="11" s="1"/>
  <c r="C85" i="16" s="1" a="1"/>
  <c r="C85" i="16" s="1"/>
  <c r="A99" i="15"/>
  <c r="A99" i="16" s="1"/>
  <c r="A99" i="17" s="1"/>
  <c r="A99" i="18" s="1"/>
  <c r="A99" i="14"/>
  <c r="D102" i="10"/>
  <c r="D102" i="11" s="1"/>
  <c r="D102" i="16" s="1" a="1"/>
  <c r="D102" i="16" s="1"/>
  <c r="J105" i="10"/>
  <c r="J105" i="11" s="1"/>
  <c r="J105" i="16" s="1" a="1"/>
  <c r="J105" i="16" s="1"/>
  <c r="C109" i="10"/>
  <c r="C109" i="11" s="1"/>
  <c r="C109" i="16" s="1" a="1"/>
  <c r="C109" i="16" s="1"/>
  <c r="H112" i="10"/>
  <c r="H112" i="11" s="1"/>
  <c r="H112" i="16" s="1" a="1"/>
  <c r="H112" i="16" s="1"/>
  <c r="F119" i="10"/>
  <c r="F119" i="11" s="1"/>
  <c r="F119" i="16" s="1" a="1"/>
  <c r="F119" i="16" s="1"/>
  <c r="F131" i="10"/>
  <c r="F131" i="11" s="1"/>
  <c r="F131" i="16" s="1" a="1"/>
  <c r="F131" i="16" s="1"/>
  <c r="B142" i="15"/>
  <c r="B142" i="16" s="1"/>
  <c r="B142" i="17" s="1"/>
  <c r="B142" i="18" s="1"/>
  <c r="B142" i="14"/>
  <c r="B156" i="15"/>
  <c r="B156" i="16" s="1"/>
  <c r="B156" i="17" s="1"/>
  <c r="B156" i="18" s="1"/>
  <c r="B156" i="14"/>
  <c r="F164" i="10"/>
  <c r="F164" i="11" s="1"/>
  <c r="F164" i="16" s="1" a="1"/>
  <c r="F164" i="16" s="1"/>
  <c r="E10" i="5"/>
  <c r="D1" i="15"/>
  <c r="D1" i="16" s="1"/>
  <c r="D1" i="17" s="1"/>
  <c r="D1" i="18" s="1"/>
  <c r="D1" i="14"/>
  <c r="D2" i="10"/>
  <c r="D2" i="11" s="1"/>
  <c r="D2" i="16" s="1" a="1"/>
  <c r="D2" i="16" s="1"/>
  <c r="D3" i="10"/>
  <c r="D3" i="11" s="1"/>
  <c r="D3" i="16" s="1" a="1"/>
  <c r="D3" i="16" s="1"/>
  <c r="D4" i="10"/>
  <c r="D4" i="11" s="1"/>
  <c r="D4" i="16" s="1" a="1"/>
  <c r="D4" i="16" s="1"/>
  <c r="D5" i="10"/>
  <c r="D5" i="11" s="1"/>
  <c r="D5" i="16" s="1" a="1"/>
  <c r="D5" i="16" s="1"/>
  <c r="D6" i="10"/>
  <c r="D6" i="11" s="1"/>
  <c r="D6" i="16" s="1" a="1"/>
  <c r="D6" i="16" s="1"/>
  <c r="D7" i="10"/>
  <c r="D7" i="11" s="1"/>
  <c r="D7" i="16" s="1" a="1"/>
  <c r="D7" i="16" s="1"/>
  <c r="D8" i="10"/>
  <c r="D8" i="11" s="1"/>
  <c r="D8" i="16" s="1" a="1"/>
  <c r="D8" i="16" s="1"/>
  <c r="D9" i="10"/>
  <c r="D9" i="11" s="1"/>
  <c r="D9" i="16" s="1" a="1"/>
  <c r="D9" i="16" s="1"/>
  <c r="D10" i="10"/>
  <c r="D10" i="11" s="1"/>
  <c r="D10" i="16" s="1" a="1"/>
  <c r="D10" i="16" s="1"/>
  <c r="D11" i="10"/>
  <c r="D11" i="11" s="1"/>
  <c r="D11" i="16" s="1" a="1"/>
  <c r="D11" i="16" s="1"/>
  <c r="D12" i="10"/>
  <c r="D12" i="11" s="1"/>
  <c r="D12" i="16" s="1" a="1"/>
  <c r="D12" i="16" s="1"/>
  <c r="D13" i="10"/>
  <c r="D13" i="11" s="1"/>
  <c r="D13" i="16" s="1" a="1"/>
  <c r="D13" i="16" s="1"/>
  <c r="D14" i="10"/>
  <c r="D14" i="11" s="1"/>
  <c r="D14" i="16" s="1" a="1"/>
  <c r="D14" i="16" s="1"/>
  <c r="D15" i="10"/>
  <c r="D15" i="11" s="1"/>
  <c r="D15" i="16" s="1" a="1"/>
  <c r="D15" i="16" s="1"/>
  <c r="D16" i="10"/>
  <c r="D16" i="11" s="1"/>
  <c r="D16" i="16" s="1" a="1"/>
  <c r="D16" i="16" s="1"/>
  <c r="D17" i="10"/>
  <c r="D17" i="11" s="1"/>
  <c r="D17" i="16" s="1" a="1"/>
  <c r="D17" i="16" s="1"/>
  <c r="D18" i="10"/>
  <c r="D18" i="11" s="1"/>
  <c r="D18" i="16" s="1" a="1"/>
  <c r="D18" i="16" s="1"/>
  <c r="D19" i="10"/>
  <c r="D19" i="11" s="1"/>
  <c r="D19" i="16" s="1" a="1"/>
  <c r="D19" i="16" s="1"/>
  <c r="D20" i="10"/>
  <c r="D20" i="11" s="1"/>
  <c r="D20" i="16" s="1" a="1"/>
  <c r="D20" i="16" s="1"/>
  <c r="D21" i="10"/>
  <c r="D21" i="11" s="1"/>
  <c r="D21" i="16" s="1" a="1"/>
  <c r="D21" i="16" s="1"/>
  <c r="D22" i="10"/>
  <c r="D22" i="11" s="1"/>
  <c r="D22" i="16" s="1" a="1"/>
  <c r="D22" i="16" s="1"/>
  <c r="D23" i="10"/>
  <c r="D23" i="11" s="1"/>
  <c r="D23" i="16" s="1" a="1"/>
  <c r="D23" i="16" s="1"/>
  <c r="D24" i="10"/>
  <c r="D24" i="11" s="1"/>
  <c r="D24" i="16" s="1" a="1"/>
  <c r="D24" i="16" s="1"/>
  <c r="D25" i="10"/>
  <c r="D25" i="11" s="1"/>
  <c r="D25" i="16" s="1" a="1"/>
  <c r="D25" i="16" s="1"/>
  <c r="D26" i="10"/>
  <c r="D26" i="11" s="1"/>
  <c r="D26" i="16" s="1" a="1"/>
  <c r="D26" i="16" s="1"/>
  <c r="D27" i="10"/>
  <c r="D27" i="11" s="1"/>
  <c r="D27" i="16" s="1" a="1"/>
  <c r="D27" i="16" s="1"/>
  <c r="D28" i="10"/>
  <c r="D28" i="11" s="1"/>
  <c r="D28" i="16" s="1" a="1"/>
  <c r="D28" i="16" s="1"/>
  <c r="D29" i="10"/>
  <c r="D29" i="11" s="1"/>
  <c r="D29" i="16" s="1" a="1"/>
  <c r="D29" i="16" s="1"/>
  <c r="D30" i="10"/>
  <c r="D30" i="11" s="1"/>
  <c r="D30" i="16" s="1" a="1"/>
  <c r="D30" i="16" s="1"/>
  <c r="D31" i="10"/>
  <c r="D31" i="11" s="1"/>
  <c r="D31" i="16" s="1" a="1"/>
  <c r="D31" i="16" s="1"/>
  <c r="D32" i="10"/>
  <c r="D32" i="11" s="1"/>
  <c r="D32" i="16" s="1" a="1"/>
  <c r="D32" i="16" s="1"/>
  <c r="D33" i="10"/>
  <c r="D33" i="11" s="1"/>
  <c r="D33" i="16" s="1" a="1"/>
  <c r="D33" i="16" s="1"/>
  <c r="D34" i="10"/>
  <c r="D34" i="11" s="1"/>
  <c r="D34" i="16" s="1" a="1"/>
  <c r="D34" i="16" s="1"/>
  <c r="D35" i="10"/>
  <c r="D35" i="11" s="1"/>
  <c r="D35" i="16" s="1" a="1"/>
  <c r="D35" i="16" s="1"/>
  <c r="D36" i="10"/>
  <c r="D36" i="11" s="1"/>
  <c r="D36" i="16" s="1" a="1"/>
  <c r="D36" i="16" s="1"/>
  <c r="D37" i="10"/>
  <c r="D37" i="11" s="1"/>
  <c r="D37" i="16" s="1" a="1"/>
  <c r="D37" i="16" s="1"/>
  <c r="D38" i="10"/>
  <c r="D38" i="11" s="1"/>
  <c r="D38" i="16" s="1" a="1"/>
  <c r="D38" i="16" s="1"/>
  <c r="D39" i="10"/>
  <c r="D39" i="11" s="1"/>
  <c r="D39" i="16" s="1" a="1"/>
  <c r="D39" i="16" s="1"/>
  <c r="D40" i="10"/>
  <c r="D40" i="11" s="1"/>
  <c r="D40" i="16" s="1" a="1"/>
  <c r="D40" i="16" s="1"/>
  <c r="D41" i="10"/>
  <c r="D41" i="11" s="1"/>
  <c r="D41" i="16" s="1" a="1"/>
  <c r="D41" i="16" s="1"/>
  <c r="D42" i="10"/>
  <c r="D42" i="11" s="1"/>
  <c r="D42" i="16" s="1" a="1"/>
  <c r="D42" i="16" s="1"/>
  <c r="D43" i="10"/>
  <c r="D43" i="11" s="1"/>
  <c r="D43" i="16" s="1" a="1"/>
  <c r="D43" i="16" s="1"/>
  <c r="D44" i="10"/>
  <c r="D44" i="11" s="1"/>
  <c r="D44" i="16" s="1" a="1"/>
  <c r="D44" i="16" s="1"/>
  <c r="D45" i="10"/>
  <c r="D45" i="11" s="1"/>
  <c r="D45" i="16" s="1" a="1"/>
  <c r="D45" i="16" s="1"/>
  <c r="D46" i="10"/>
  <c r="D46" i="11" s="1"/>
  <c r="D46" i="16" s="1" a="1"/>
  <c r="D46" i="16" s="1"/>
  <c r="D47" i="10"/>
  <c r="D47" i="11" s="1"/>
  <c r="D47" i="16" s="1" a="1"/>
  <c r="D47" i="16" s="1"/>
  <c r="D48" i="10"/>
  <c r="D48" i="11" s="1"/>
  <c r="D48" i="16" s="1" a="1"/>
  <c r="D48" i="16" s="1"/>
  <c r="D49" i="10"/>
  <c r="D49" i="11" s="1"/>
  <c r="D49" i="16" s="1" a="1"/>
  <c r="D49" i="16" s="1"/>
  <c r="D50" i="10"/>
  <c r="D50" i="11" s="1"/>
  <c r="D50" i="16" s="1" a="1"/>
  <c r="D50" i="16" s="1"/>
  <c r="H51" i="10"/>
  <c r="H51" i="11" s="1"/>
  <c r="H51" i="16" s="1" a="1"/>
  <c r="H51" i="16" s="1"/>
  <c r="H54" i="10"/>
  <c r="H54" i="11" s="1"/>
  <c r="H54" i="16" s="1" a="1"/>
  <c r="H54" i="16" s="1"/>
  <c r="H57" i="10"/>
  <c r="H57" i="11" s="1"/>
  <c r="H57" i="16" s="1" a="1"/>
  <c r="H57" i="16" s="1"/>
  <c r="H60" i="10"/>
  <c r="H60" i="11" s="1"/>
  <c r="H60" i="16" s="1" a="1"/>
  <c r="H60" i="16" s="1"/>
  <c r="B62" i="15"/>
  <c r="B62" i="16" s="1"/>
  <c r="B62" i="17" s="1"/>
  <c r="B62" i="18" s="1"/>
  <c r="B62" i="14"/>
  <c r="H63" i="10"/>
  <c r="H63" i="11" s="1"/>
  <c r="H63" i="16" s="1" a="1"/>
  <c r="H63" i="16" s="1"/>
  <c r="B65" i="15"/>
  <c r="B65" i="16" s="1"/>
  <c r="B65" i="17" s="1"/>
  <c r="B65" i="18" s="1"/>
  <c r="B65" i="14"/>
  <c r="J66" i="10"/>
  <c r="J66" i="11" s="1"/>
  <c r="J66" i="16" s="1" a="1"/>
  <c r="J66" i="16" s="1"/>
  <c r="F68" i="10"/>
  <c r="F68" i="11" s="1"/>
  <c r="F68" i="16" s="1" a="1"/>
  <c r="F68" i="16" s="1"/>
  <c r="C70" i="10"/>
  <c r="C70" i="11" s="1"/>
  <c r="C70" i="16" s="1" a="1"/>
  <c r="C70" i="16" s="1"/>
  <c r="H73" i="10"/>
  <c r="H73" i="11" s="1"/>
  <c r="H73" i="16" s="1" a="1"/>
  <c r="H73" i="16" s="1"/>
  <c r="D75" i="10"/>
  <c r="D75" i="11" s="1"/>
  <c r="D75" i="16" s="1" a="1"/>
  <c r="D75" i="16" s="1"/>
  <c r="B77" i="15"/>
  <c r="B77" i="16" s="1"/>
  <c r="B77" i="17" s="1"/>
  <c r="B77" i="18" s="1"/>
  <c r="B77" i="14"/>
  <c r="J78" i="10"/>
  <c r="J78" i="11" s="1"/>
  <c r="J78" i="16" s="1" a="1"/>
  <c r="J78" i="16" s="1"/>
  <c r="F80" i="10"/>
  <c r="F80" i="11" s="1"/>
  <c r="F80" i="16" s="1" a="1"/>
  <c r="F80" i="16" s="1"/>
  <c r="C82" i="10"/>
  <c r="C82" i="11" s="1"/>
  <c r="C82" i="16" s="1" a="1"/>
  <c r="C82" i="16" s="1"/>
  <c r="A84" i="15"/>
  <c r="A84" i="16" s="1"/>
  <c r="A84" i="17" s="1"/>
  <c r="A84" i="18" s="1"/>
  <c r="A84" i="14"/>
  <c r="H85" i="10"/>
  <c r="H85" i="11" s="1"/>
  <c r="H85" i="16" s="1" a="1"/>
  <c r="H85" i="16" s="1"/>
  <c r="D87" i="10"/>
  <c r="D87" i="11" s="1"/>
  <c r="D87" i="16" s="1" a="1"/>
  <c r="D87" i="16" s="1"/>
  <c r="J90" i="10"/>
  <c r="J90" i="11" s="1"/>
  <c r="J90" i="16" s="1" a="1"/>
  <c r="J90" i="16" s="1"/>
  <c r="F92" i="10"/>
  <c r="F92" i="11" s="1"/>
  <c r="F92" i="16" s="1" a="1"/>
  <c r="F92" i="16" s="1"/>
  <c r="C94" i="10"/>
  <c r="C94" i="11" s="1"/>
  <c r="C94" i="16" s="1" a="1"/>
  <c r="C94" i="16" s="1"/>
  <c r="A96" i="15"/>
  <c r="A96" i="16" s="1"/>
  <c r="A96" i="17" s="1"/>
  <c r="A96" i="18" s="1"/>
  <c r="A96" i="14"/>
  <c r="H97" i="10"/>
  <c r="H97" i="11" s="1"/>
  <c r="H97" i="16" s="1" a="1"/>
  <c r="H97" i="16" s="1"/>
  <c r="D99" i="10"/>
  <c r="D99" i="11" s="1"/>
  <c r="D99" i="16" s="1" a="1"/>
  <c r="D99" i="16" s="1"/>
  <c r="B101" i="15"/>
  <c r="B101" i="16" s="1"/>
  <c r="B101" i="17" s="1"/>
  <c r="B101" i="18" s="1"/>
  <c r="B101" i="14"/>
  <c r="J102" i="10"/>
  <c r="J102" i="11" s="1"/>
  <c r="J102" i="16" s="1" a="1"/>
  <c r="J102" i="16" s="1"/>
  <c r="F104" i="10"/>
  <c r="F104" i="11" s="1"/>
  <c r="F104" i="16" s="1" a="1"/>
  <c r="F104" i="16" s="1"/>
  <c r="C106" i="10"/>
  <c r="C106" i="11" s="1"/>
  <c r="C106" i="16" s="1" a="1"/>
  <c r="C106" i="16" s="1"/>
  <c r="A108" i="15"/>
  <c r="A108" i="16" s="1"/>
  <c r="A108" i="17" s="1"/>
  <c r="A108" i="18" s="1"/>
  <c r="A108" i="14"/>
  <c r="H109" i="10"/>
  <c r="H109" i="11" s="1"/>
  <c r="H109" i="16" s="1" a="1"/>
  <c r="H109" i="16" s="1"/>
  <c r="D111" i="10"/>
  <c r="D111" i="11" s="1"/>
  <c r="D111" i="16" s="1" a="1"/>
  <c r="D111" i="16" s="1"/>
  <c r="B113" i="15"/>
  <c r="B113" i="16" s="1"/>
  <c r="B113" i="17" s="1"/>
  <c r="B113" i="18" s="1"/>
  <c r="B113" i="14"/>
  <c r="J114" i="10"/>
  <c r="J114" i="11" s="1"/>
  <c r="J114" i="16" s="1" a="1"/>
  <c r="J114" i="16" s="1"/>
  <c r="F116" i="10"/>
  <c r="F116" i="11" s="1"/>
  <c r="F116" i="16" s="1" a="1"/>
  <c r="F116" i="16" s="1"/>
  <c r="C118" i="10"/>
  <c r="C118" i="11" s="1"/>
  <c r="C118" i="16" s="1" a="1"/>
  <c r="C118" i="16" s="1"/>
  <c r="A120" i="15"/>
  <c r="A120" i="16" s="1"/>
  <c r="A120" i="17" s="1"/>
  <c r="A120" i="18" s="1"/>
  <c r="A120" i="14"/>
  <c r="H121" i="10"/>
  <c r="H121" i="11" s="1"/>
  <c r="H121" i="16" s="1" a="1"/>
  <c r="H121" i="16" s="1"/>
  <c r="D123" i="10"/>
  <c r="D123" i="11" s="1"/>
  <c r="D123" i="16" s="1" a="1"/>
  <c r="D123" i="16" s="1"/>
  <c r="J126" i="10"/>
  <c r="J126" i="11" s="1"/>
  <c r="J126" i="16" s="1" a="1"/>
  <c r="J126" i="16" s="1"/>
  <c r="F128" i="10"/>
  <c r="F128" i="11" s="1"/>
  <c r="F128" i="16" s="1" a="1"/>
  <c r="F128" i="16" s="1"/>
  <c r="C130" i="10"/>
  <c r="C130" i="11" s="1"/>
  <c r="C130" i="16" s="1" a="1"/>
  <c r="C130" i="16" s="1"/>
  <c r="A132" i="15"/>
  <c r="A132" i="16" s="1"/>
  <c r="A132" i="17" s="1"/>
  <c r="A132" i="18" s="1"/>
  <c r="A132" i="14"/>
  <c r="H133" i="10"/>
  <c r="H133" i="11" s="1"/>
  <c r="H133" i="16" s="1" a="1"/>
  <c r="H133" i="16" s="1"/>
  <c r="E135" i="10"/>
  <c r="E135" i="11" s="1"/>
  <c r="E135" i="16" s="1" a="1"/>
  <c r="E135" i="16" s="1"/>
  <c r="K140" i="10"/>
  <c r="K140" i="11" s="1"/>
  <c r="K140" i="16" s="1" a="1"/>
  <c r="K140" i="16" s="1"/>
  <c r="J142" i="10"/>
  <c r="J142" i="11" s="1"/>
  <c r="J142" i="16" s="1" a="1"/>
  <c r="J142" i="16" s="1"/>
  <c r="J144" i="10"/>
  <c r="J144" i="11" s="1"/>
  <c r="J144" i="16" s="1" a="1"/>
  <c r="J144" i="16" s="1"/>
  <c r="H146" i="10"/>
  <c r="H146" i="11" s="1"/>
  <c r="H146" i="16" s="1" a="1"/>
  <c r="H146" i="16" s="1"/>
  <c r="I148" i="10"/>
  <c r="I148" i="11" s="1"/>
  <c r="I148" i="16" s="1" a="1"/>
  <c r="I148" i="16" s="1"/>
  <c r="J150" i="10"/>
  <c r="J150" i="11" s="1"/>
  <c r="J150" i="16" s="1" a="1"/>
  <c r="J150" i="16" s="1"/>
  <c r="H152" i="10"/>
  <c r="H152" i="11" s="1"/>
  <c r="H152" i="16" s="1" a="1"/>
  <c r="H152" i="16" s="1"/>
  <c r="I154" i="10"/>
  <c r="I154" i="11" s="1"/>
  <c r="I154" i="16" s="1" a="1"/>
  <c r="I154" i="16" s="1"/>
  <c r="J156" i="10"/>
  <c r="J156" i="11" s="1"/>
  <c r="J156" i="16" s="1" a="1"/>
  <c r="J156" i="16" s="1"/>
  <c r="H158" i="10"/>
  <c r="H158" i="11" s="1"/>
  <c r="H158" i="16" s="1" a="1"/>
  <c r="H158" i="16" s="1"/>
  <c r="I160" i="10"/>
  <c r="I160" i="11" s="1"/>
  <c r="I160" i="16" s="1" a="1"/>
  <c r="I160" i="16" s="1"/>
  <c r="J162" i="10"/>
  <c r="J162" i="11" s="1"/>
  <c r="J162" i="16" s="1" a="1"/>
  <c r="J162" i="16" s="1"/>
  <c r="L164" i="10"/>
  <c r="L164" i="11" s="1"/>
  <c r="L164" i="16" s="1" a="1"/>
  <c r="L164" i="16" s="1"/>
  <c r="D169" i="10"/>
  <c r="D169" i="11" s="1"/>
  <c r="D169" i="16" s="1" a="1"/>
  <c r="D169" i="16" s="1"/>
  <c r="B172" i="15"/>
  <c r="B172" i="16" s="1"/>
  <c r="B172" i="17" s="1"/>
  <c r="B172" i="18" s="1"/>
  <c r="B172" i="14"/>
  <c r="G177" i="10"/>
  <c r="G177" i="11" s="1"/>
  <c r="G177" i="16" s="1" a="1"/>
  <c r="G177" i="16" s="1"/>
  <c r="K179" i="10"/>
  <c r="K179" i="11" s="1"/>
  <c r="K179" i="16" s="1" a="1"/>
  <c r="K179" i="16" s="1"/>
  <c r="I182" i="10"/>
  <c r="I182" i="11" s="1"/>
  <c r="I182" i="16" s="1" a="1"/>
  <c r="I182" i="16" s="1"/>
  <c r="G187" i="10"/>
  <c r="G187" i="11" s="1"/>
  <c r="G187" i="16" s="1" a="1"/>
  <c r="G187" i="16" s="1"/>
  <c r="A7" i="15"/>
  <c r="A7" i="16" s="1"/>
  <c r="A7" i="17" s="1"/>
  <c r="A7" i="18" s="1"/>
  <c r="A7" i="14"/>
  <c r="A11" i="15"/>
  <c r="A11" i="16" s="1"/>
  <c r="A11" i="17" s="1"/>
  <c r="A11" i="18" s="1"/>
  <c r="A11" i="14"/>
  <c r="A14" i="15"/>
  <c r="A14" i="16" s="1"/>
  <c r="A14" i="17" s="1"/>
  <c r="A14" i="18" s="1"/>
  <c r="A14" i="14"/>
  <c r="A20" i="15"/>
  <c r="A20" i="16" s="1"/>
  <c r="A20" i="17" s="1"/>
  <c r="A20" i="18" s="1"/>
  <c r="A20" i="14"/>
  <c r="A25" i="15"/>
  <c r="A25" i="16" s="1"/>
  <c r="A25" i="17" s="1"/>
  <c r="A25" i="18" s="1"/>
  <c r="A25" i="14"/>
  <c r="A28" i="15"/>
  <c r="A28" i="16" s="1"/>
  <c r="A28" i="17" s="1"/>
  <c r="A28" i="18" s="1"/>
  <c r="A28" i="14"/>
  <c r="A34" i="15"/>
  <c r="A34" i="16" s="1"/>
  <c r="A34" i="17" s="1"/>
  <c r="A34" i="18" s="1"/>
  <c r="A34" i="14"/>
  <c r="A39" i="15"/>
  <c r="A39" i="16" s="1"/>
  <c r="A39" i="17" s="1"/>
  <c r="A39" i="18" s="1"/>
  <c r="A39" i="14"/>
  <c r="A44" i="15"/>
  <c r="A44" i="16" s="1"/>
  <c r="A44" i="17" s="1"/>
  <c r="A44" i="18" s="1"/>
  <c r="A44" i="14"/>
  <c r="A48" i="15"/>
  <c r="A48" i="16" s="1"/>
  <c r="A48" i="17" s="1"/>
  <c r="A48" i="18" s="1"/>
  <c r="A48" i="14"/>
  <c r="C51" i="10"/>
  <c r="C51" i="11" s="1"/>
  <c r="C51" i="16" s="1" a="1"/>
  <c r="C51" i="16" s="1"/>
  <c r="I55" i="10"/>
  <c r="I55" i="11" s="1"/>
  <c r="I55" i="16" s="1" a="1"/>
  <c r="I55" i="16" s="1"/>
  <c r="C57" i="10"/>
  <c r="C57" i="11" s="1"/>
  <c r="C57" i="16" s="1" a="1"/>
  <c r="C57" i="16" s="1"/>
  <c r="I61" i="10"/>
  <c r="I61" i="11" s="1"/>
  <c r="I61" i="16" s="1" a="1"/>
  <c r="I61" i="16" s="1"/>
  <c r="I64" i="10"/>
  <c r="I64" i="11" s="1"/>
  <c r="I64" i="16" s="1" a="1"/>
  <c r="I64" i="16" s="1"/>
  <c r="D66" i="10"/>
  <c r="D66" i="11" s="1"/>
  <c r="D66" i="16" s="1" a="1"/>
  <c r="D66" i="16" s="1"/>
  <c r="J69" i="10"/>
  <c r="J69" i="11" s="1"/>
  <c r="J69" i="16" s="1" a="1"/>
  <c r="J69" i="16" s="1"/>
  <c r="C73" i="10"/>
  <c r="C73" i="11" s="1"/>
  <c r="C73" i="16" s="1" a="1"/>
  <c r="C73" i="16" s="1"/>
  <c r="D78" i="10"/>
  <c r="D78" i="11" s="1"/>
  <c r="D78" i="16" s="1" a="1"/>
  <c r="D78" i="16" s="1"/>
  <c r="B92" i="15"/>
  <c r="B92" i="16" s="1"/>
  <c r="B92" i="17" s="1"/>
  <c r="B92" i="18" s="1"/>
  <c r="B92" i="14"/>
  <c r="F95" i="10"/>
  <c r="F95" i="11" s="1"/>
  <c r="F95" i="16" s="1" a="1"/>
  <c r="F95" i="16" s="1"/>
  <c r="F107" i="10"/>
  <c r="F107" i="11" s="1"/>
  <c r="F107" i="16" s="1" a="1"/>
  <c r="F107" i="16" s="1"/>
  <c r="A123" i="15"/>
  <c r="A123" i="16" s="1"/>
  <c r="A123" i="17" s="1"/>
  <c r="A123" i="18" s="1"/>
  <c r="A123" i="14"/>
  <c r="J129" i="10"/>
  <c r="J129" i="11" s="1"/>
  <c r="J129" i="16" s="1" a="1"/>
  <c r="J129" i="16" s="1"/>
  <c r="H138" i="10"/>
  <c r="H138" i="11" s="1"/>
  <c r="H138" i="16" s="1" a="1"/>
  <c r="H138" i="16" s="1"/>
  <c r="B150" i="15"/>
  <c r="B150" i="16" s="1"/>
  <c r="B150" i="17" s="1"/>
  <c r="B150" i="18" s="1"/>
  <c r="B150" i="14"/>
  <c r="F10" i="5"/>
  <c r="E1" i="15"/>
  <c r="E1" i="16" s="1"/>
  <c r="E1" i="17" s="1"/>
  <c r="E1" i="18" s="1"/>
  <c r="E1" i="14"/>
  <c r="E2" i="10"/>
  <c r="E2" i="11" s="1"/>
  <c r="E2" i="16" s="1" a="1"/>
  <c r="E2" i="16" s="1"/>
  <c r="E3" i="10"/>
  <c r="E3" i="11" s="1"/>
  <c r="E3" i="16" s="1" a="1"/>
  <c r="E3" i="16" s="1"/>
  <c r="E4" i="10"/>
  <c r="E4" i="11" s="1"/>
  <c r="E4" i="16" s="1" a="1"/>
  <c r="E4" i="16" s="1"/>
  <c r="E5" i="10"/>
  <c r="E5" i="11" s="1"/>
  <c r="E5" i="16" s="1" a="1"/>
  <c r="E5" i="16" s="1"/>
  <c r="E6" i="10"/>
  <c r="E6" i="11" s="1"/>
  <c r="E6" i="16" s="1" a="1"/>
  <c r="E6" i="16" s="1"/>
  <c r="E7" i="10"/>
  <c r="E7" i="11" s="1"/>
  <c r="E7" i="16" s="1" a="1"/>
  <c r="E7" i="16" s="1"/>
  <c r="E8" i="10"/>
  <c r="E8" i="11" s="1"/>
  <c r="E8" i="16" s="1" a="1"/>
  <c r="E8" i="16" s="1"/>
  <c r="E9" i="10"/>
  <c r="E9" i="11" s="1"/>
  <c r="E9" i="16" s="1" a="1"/>
  <c r="E9" i="16" s="1"/>
  <c r="E10" i="10"/>
  <c r="E10" i="11" s="1"/>
  <c r="E10" i="16" s="1" a="1"/>
  <c r="E10" i="16" s="1"/>
  <c r="E11" i="10"/>
  <c r="E11" i="11" s="1"/>
  <c r="E11" i="16" s="1" a="1"/>
  <c r="E11" i="16" s="1"/>
  <c r="E12" i="10"/>
  <c r="E12" i="11" s="1"/>
  <c r="E12" i="16" s="1" a="1"/>
  <c r="E12" i="16" s="1"/>
  <c r="E13" i="10"/>
  <c r="E13" i="11" s="1"/>
  <c r="E13" i="16" s="1" a="1"/>
  <c r="E13" i="16" s="1"/>
  <c r="E14" i="10"/>
  <c r="E14" i="11" s="1"/>
  <c r="E14" i="16" s="1" a="1"/>
  <c r="E14" i="16" s="1"/>
  <c r="E15" i="10"/>
  <c r="E15" i="11" s="1"/>
  <c r="E15" i="16" s="1" a="1"/>
  <c r="E15" i="16" s="1"/>
  <c r="E16" i="10"/>
  <c r="E16" i="11" s="1"/>
  <c r="E16" i="16" s="1" a="1"/>
  <c r="E16" i="16" s="1"/>
  <c r="E17" i="10"/>
  <c r="E17" i="11" s="1"/>
  <c r="E17" i="16" s="1" a="1"/>
  <c r="E17" i="16" s="1"/>
  <c r="E18" i="10"/>
  <c r="E18" i="11" s="1"/>
  <c r="E18" i="16" s="1" a="1"/>
  <c r="E18" i="16" s="1"/>
  <c r="E19" i="10"/>
  <c r="E19" i="11" s="1"/>
  <c r="E19" i="16" s="1" a="1"/>
  <c r="E19" i="16" s="1"/>
  <c r="E20" i="10"/>
  <c r="E20" i="11" s="1"/>
  <c r="E20" i="16" s="1" a="1"/>
  <c r="E20" i="16" s="1"/>
  <c r="E21" i="10"/>
  <c r="E21" i="11" s="1"/>
  <c r="E21" i="16" s="1" a="1"/>
  <c r="E21" i="16" s="1"/>
  <c r="E22" i="10"/>
  <c r="E22" i="11" s="1"/>
  <c r="E22" i="16" s="1" a="1"/>
  <c r="E22" i="16" s="1"/>
  <c r="E23" i="10"/>
  <c r="E23" i="11" s="1"/>
  <c r="E23" i="16" s="1" a="1"/>
  <c r="E23" i="16" s="1"/>
  <c r="E24" i="10"/>
  <c r="E24" i="11" s="1"/>
  <c r="E24" i="16" s="1" a="1"/>
  <c r="E24" i="16" s="1"/>
  <c r="E25" i="10"/>
  <c r="E25" i="11" s="1"/>
  <c r="E25" i="16" s="1" a="1"/>
  <c r="E25" i="16" s="1"/>
  <c r="E26" i="10"/>
  <c r="E26" i="11" s="1"/>
  <c r="E26" i="16" s="1" a="1"/>
  <c r="E26" i="16" s="1"/>
  <c r="E27" i="10"/>
  <c r="E27" i="11" s="1"/>
  <c r="E27" i="16" s="1" a="1"/>
  <c r="E27" i="16" s="1"/>
  <c r="E28" i="10"/>
  <c r="E28" i="11" s="1"/>
  <c r="E28" i="16" s="1" a="1"/>
  <c r="E28" i="16" s="1"/>
  <c r="E29" i="10"/>
  <c r="E29" i="11" s="1"/>
  <c r="E29" i="16" s="1" a="1"/>
  <c r="E29" i="16" s="1"/>
  <c r="E30" i="10"/>
  <c r="E30" i="11" s="1"/>
  <c r="E30" i="16" s="1" a="1"/>
  <c r="E30" i="16" s="1"/>
  <c r="E31" i="10"/>
  <c r="E31" i="11" s="1"/>
  <c r="E31" i="16" s="1" a="1"/>
  <c r="E31" i="16" s="1"/>
  <c r="E32" i="10"/>
  <c r="E32" i="11" s="1"/>
  <c r="E32" i="16" s="1" a="1"/>
  <c r="E32" i="16" s="1"/>
  <c r="E33" i="10"/>
  <c r="E33" i="11" s="1"/>
  <c r="E33" i="16" s="1" a="1"/>
  <c r="E33" i="16" s="1"/>
  <c r="E34" i="10"/>
  <c r="E34" i="11" s="1"/>
  <c r="E34" i="16" s="1" a="1"/>
  <c r="E34" i="16" s="1"/>
  <c r="E35" i="10"/>
  <c r="E35" i="11" s="1"/>
  <c r="E35" i="16" s="1" a="1"/>
  <c r="E35" i="16" s="1"/>
  <c r="E36" i="10"/>
  <c r="E36" i="11" s="1"/>
  <c r="E36" i="16" s="1" a="1"/>
  <c r="E36" i="16" s="1"/>
  <c r="E37" i="10"/>
  <c r="E37" i="11" s="1"/>
  <c r="E37" i="16" s="1" a="1"/>
  <c r="E37" i="16" s="1"/>
  <c r="E38" i="10"/>
  <c r="E38" i="11" s="1"/>
  <c r="E38" i="16" s="1" a="1"/>
  <c r="E38" i="16" s="1"/>
  <c r="E39" i="10"/>
  <c r="E39" i="11" s="1"/>
  <c r="E39" i="16" s="1" a="1"/>
  <c r="E39" i="16" s="1"/>
  <c r="E40" i="10"/>
  <c r="E40" i="11" s="1"/>
  <c r="E40" i="16" s="1" a="1"/>
  <c r="E40" i="16" s="1"/>
  <c r="E41" i="10"/>
  <c r="E41" i="11" s="1"/>
  <c r="E41" i="16" s="1" a="1"/>
  <c r="E41" i="16" s="1"/>
  <c r="E42" i="10"/>
  <c r="E42" i="11" s="1"/>
  <c r="E42" i="16" s="1" a="1"/>
  <c r="E42" i="16" s="1"/>
  <c r="E43" i="10"/>
  <c r="E43" i="11" s="1"/>
  <c r="E43" i="16" s="1" a="1"/>
  <c r="E43" i="16" s="1"/>
  <c r="E44" i="10"/>
  <c r="E44" i="11" s="1"/>
  <c r="E44" i="16" s="1" a="1"/>
  <c r="E44" i="16" s="1"/>
  <c r="E45" i="10"/>
  <c r="E45" i="11" s="1"/>
  <c r="E45" i="16" s="1" a="1"/>
  <c r="E45" i="16" s="1"/>
  <c r="E46" i="10"/>
  <c r="E46" i="11" s="1"/>
  <c r="E46" i="16" s="1" a="1"/>
  <c r="E46" i="16" s="1"/>
  <c r="E47" i="10"/>
  <c r="E47" i="11" s="1"/>
  <c r="E47" i="16" s="1" a="1"/>
  <c r="E47" i="16" s="1"/>
  <c r="E48" i="10"/>
  <c r="E48" i="11" s="1"/>
  <c r="E48" i="16" s="1" a="1"/>
  <c r="E48" i="16" s="1"/>
  <c r="E49" i="10"/>
  <c r="E49" i="11" s="1"/>
  <c r="E49" i="16" s="1" a="1"/>
  <c r="E49" i="16" s="1"/>
  <c r="F50" i="10"/>
  <c r="F50" i="11" s="1"/>
  <c r="F50" i="16" s="1" a="1"/>
  <c r="F50" i="16" s="1"/>
  <c r="I51" i="10"/>
  <c r="I51" i="11" s="1"/>
  <c r="I51" i="16" s="1" a="1"/>
  <c r="I51" i="16" s="1"/>
  <c r="C53" i="10"/>
  <c r="C53" i="11" s="1"/>
  <c r="C53" i="16" s="1" a="1"/>
  <c r="C53" i="16" s="1"/>
  <c r="I54" i="10"/>
  <c r="I54" i="11" s="1"/>
  <c r="I54" i="16" s="1" a="1"/>
  <c r="I54" i="16" s="1"/>
  <c r="C56" i="10"/>
  <c r="C56" i="11" s="1"/>
  <c r="C56" i="16" s="1" a="1"/>
  <c r="C56" i="16" s="1"/>
  <c r="I57" i="10"/>
  <c r="I57" i="11" s="1"/>
  <c r="I57" i="16" s="1" a="1"/>
  <c r="I57" i="16" s="1"/>
  <c r="C59" i="10"/>
  <c r="C59" i="11" s="1"/>
  <c r="C59" i="16" s="1" a="1"/>
  <c r="C59" i="16" s="1"/>
  <c r="I60" i="10"/>
  <c r="I60" i="11" s="1"/>
  <c r="I60" i="16" s="1" a="1"/>
  <c r="I60" i="16" s="1"/>
  <c r="C62" i="10"/>
  <c r="C62" i="11" s="1"/>
  <c r="C62" i="16" s="1" a="1"/>
  <c r="C62" i="16" s="1"/>
  <c r="I63" i="10"/>
  <c r="I63" i="11" s="1"/>
  <c r="I63" i="16" s="1" a="1"/>
  <c r="I63" i="16" s="1"/>
  <c r="C65" i="10"/>
  <c r="C65" i="11" s="1"/>
  <c r="C65" i="16" s="1" a="1"/>
  <c r="C65" i="16" s="1"/>
  <c r="A67" i="15"/>
  <c r="A67" i="16" s="1"/>
  <c r="A67" i="17" s="1"/>
  <c r="A67" i="18" s="1"/>
  <c r="A67" i="14"/>
  <c r="H68" i="10"/>
  <c r="H68" i="11" s="1"/>
  <c r="H68" i="16" s="1" a="1"/>
  <c r="H68" i="16" s="1"/>
  <c r="D70" i="10"/>
  <c r="D70" i="11" s="1"/>
  <c r="D70" i="16" s="1" a="1"/>
  <c r="D70" i="16" s="1"/>
  <c r="B72" i="15"/>
  <c r="B72" i="16" s="1"/>
  <c r="B72" i="17" s="1"/>
  <c r="B72" i="18" s="1"/>
  <c r="B72" i="14"/>
  <c r="J73" i="10"/>
  <c r="J73" i="11" s="1"/>
  <c r="J73" i="16" s="1" a="1"/>
  <c r="J73" i="16" s="1"/>
  <c r="F75" i="10"/>
  <c r="F75" i="11" s="1"/>
  <c r="F75" i="16" s="1" a="1"/>
  <c r="F75" i="16" s="1"/>
  <c r="C77" i="10"/>
  <c r="C77" i="11" s="1"/>
  <c r="C77" i="16" s="1" a="1"/>
  <c r="C77" i="16" s="1"/>
  <c r="H80" i="10"/>
  <c r="H80" i="11" s="1"/>
  <c r="H80" i="16" s="1" a="1"/>
  <c r="H80" i="16" s="1"/>
  <c r="D82" i="10"/>
  <c r="D82" i="11" s="1"/>
  <c r="D82" i="16" s="1" a="1"/>
  <c r="D82" i="16" s="1"/>
  <c r="B84" i="15"/>
  <c r="B84" i="16" s="1"/>
  <c r="B84" i="17" s="1"/>
  <c r="B84" i="18" s="1"/>
  <c r="B84" i="14"/>
  <c r="J85" i="10"/>
  <c r="J85" i="11" s="1"/>
  <c r="J85" i="16" s="1" a="1"/>
  <c r="J85" i="16" s="1"/>
  <c r="F87" i="10"/>
  <c r="F87" i="11" s="1"/>
  <c r="F87" i="16" s="1" a="1"/>
  <c r="F87" i="16" s="1"/>
  <c r="C89" i="10"/>
  <c r="C89" i="11" s="1"/>
  <c r="C89" i="16" s="1" a="1"/>
  <c r="C89" i="16" s="1"/>
  <c r="A91" i="15"/>
  <c r="A91" i="16" s="1"/>
  <c r="A91" i="17" s="1"/>
  <c r="A91" i="18" s="1"/>
  <c r="A91" i="14"/>
  <c r="H92" i="10"/>
  <c r="H92" i="11" s="1"/>
  <c r="H92" i="16" s="1" a="1"/>
  <c r="H92" i="16" s="1"/>
  <c r="D94" i="10"/>
  <c r="D94" i="11" s="1"/>
  <c r="D94" i="16" s="1" a="1"/>
  <c r="D94" i="16" s="1"/>
  <c r="J97" i="10"/>
  <c r="J97" i="11" s="1"/>
  <c r="J97" i="16" s="1" a="1"/>
  <c r="J97" i="16" s="1"/>
  <c r="F99" i="10"/>
  <c r="F99" i="11" s="1"/>
  <c r="F99" i="16" s="1" a="1"/>
  <c r="F99" i="16" s="1"/>
  <c r="C101" i="10"/>
  <c r="C101" i="11" s="1"/>
  <c r="C101" i="16" s="1" a="1"/>
  <c r="C101" i="16" s="1"/>
  <c r="A103" i="15"/>
  <c r="A103" i="16" s="1"/>
  <c r="A103" i="17" s="1"/>
  <c r="A103" i="18" s="1"/>
  <c r="A103" i="14"/>
  <c r="H104" i="10"/>
  <c r="H104" i="11" s="1"/>
  <c r="H104" i="16" s="1" a="1"/>
  <c r="H104" i="16" s="1"/>
  <c r="D106" i="10"/>
  <c r="D106" i="11" s="1"/>
  <c r="D106" i="16" s="1" a="1"/>
  <c r="D106" i="16" s="1"/>
  <c r="J109" i="10"/>
  <c r="J109" i="11" s="1"/>
  <c r="J109" i="16" s="1" a="1"/>
  <c r="J109" i="16" s="1"/>
  <c r="F111" i="10"/>
  <c r="F111" i="11" s="1"/>
  <c r="F111" i="16" s="1" a="1"/>
  <c r="F111" i="16" s="1"/>
  <c r="C113" i="10"/>
  <c r="C113" i="11" s="1"/>
  <c r="C113" i="16" s="1" a="1"/>
  <c r="C113" i="16" s="1"/>
  <c r="A115" i="15"/>
  <c r="A115" i="16" s="1"/>
  <c r="A115" i="17" s="1"/>
  <c r="A115" i="18" s="1"/>
  <c r="A115" i="14"/>
  <c r="H116" i="10"/>
  <c r="H116" i="11" s="1"/>
  <c r="H116" i="16" s="1" a="1"/>
  <c r="H116" i="16" s="1"/>
  <c r="D118" i="10"/>
  <c r="D118" i="11" s="1"/>
  <c r="D118" i="16" s="1" a="1"/>
  <c r="D118" i="16" s="1"/>
  <c r="J121" i="10"/>
  <c r="J121" i="11" s="1"/>
  <c r="J121" i="16" s="1" a="1"/>
  <c r="J121" i="16" s="1"/>
  <c r="F123" i="10"/>
  <c r="F123" i="11" s="1"/>
  <c r="F123" i="16" s="1" a="1"/>
  <c r="F123" i="16" s="1"/>
  <c r="C125" i="10"/>
  <c r="C125" i="11" s="1"/>
  <c r="C125" i="16" s="1" a="1"/>
  <c r="C125" i="16" s="1"/>
  <c r="A127" i="15"/>
  <c r="A127" i="16" s="1"/>
  <c r="A127" i="17" s="1"/>
  <c r="A127" i="18" s="1"/>
  <c r="A127" i="14"/>
  <c r="H128" i="10"/>
  <c r="H128" i="11" s="1"/>
  <c r="H128" i="16" s="1" a="1"/>
  <c r="H128" i="16" s="1"/>
  <c r="D130" i="10"/>
  <c r="D130" i="11" s="1"/>
  <c r="D130" i="16" s="1" a="1"/>
  <c r="D130" i="16" s="1"/>
  <c r="J133" i="10"/>
  <c r="J133" i="11" s="1"/>
  <c r="J133" i="16" s="1" a="1"/>
  <c r="J133" i="16" s="1"/>
  <c r="H135" i="10"/>
  <c r="H135" i="11" s="1"/>
  <c r="H135" i="16" s="1" a="1"/>
  <c r="H135" i="16" s="1"/>
  <c r="D137" i="10"/>
  <c r="D137" i="11" s="1"/>
  <c r="D137" i="16" s="1" a="1"/>
  <c r="D137" i="16" s="1"/>
  <c r="L142" i="10"/>
  <c r="L142" i="11" s="1"/>
  <c r="L142" i="16" s="1" a="1"/>
  <c r="L142" i="16" s="1"/>
  <c r="J146" i="10"/>
  <c r="J146" i="11" s="1"/>
  <c r="J146" i="16" s="1" a="1"/>
  <c r="J146" i="16" s="1"/>
  <c r="K148" i="10"/>
  <c r="K148" i="11" s="1"/>
  <c r="K148" i="16" s="1" a="1"/>
  <c r="K148" i="16" s="1"/>
  <c r="J152" i="10"/>
  <c r="J152" i="11" s="1"/>
  <c r="J152" i="16" s="1" a="1"/>
  <c r="J152" i="16" s="1"/>
  <c r="K154" i="10"/>
  <c r="K154" i="11" s="1"/>
  <c r="K154" i="16" s="1" a="1"/>
  <c r="K154" i="16" s="1"/>
  <c r="J158" i="10"/>
  <c r="J158" i="11" s="1"/>
  <c r="J158" i="16" s="1" a="1"/>
  <c r="J158" i="16" s="1"/>
  <c r="K160" i="10"/>
  <c r="K160" i="11" s="1"/>
  <c r="K160" i="16" s="1" a="1"/>
  <c r="K160" i="16" s="1"/>
  <c r="D167" i="10"/>
  <c r="D167" i="11" s="1"/>
  <c r="D167" i="16" s="1" a="1"/>
  <c r="D167" i="16" s="1"/>
  <c r="H169" i="10"/>
  <c r="H169" i="11" s="1"/>
  <c r="H169" i="16" s="1" a="1"/>
  <c r="H169" i="16" s="1"/>
  <c r="D172" i="10"/>
  <c r="D172" i="11" s="1"/>
  <c r="D172" i="16" s="1" a="1"/>
  <c r="D172" i="16" s="1"/>
  <c r="E175" i="10"/>
  <c r="E175" i="11" s="1"/>
  <c r="E175" i="16" s="1" a="1"/>
  <c r="E175" i="16" s="1"/>
  <c r="I177" i="10"/>
  <c r="I177" i="11" s="1"/>
  <c r="I177" i="16" s="1" a="1"/>
  <c r="I177" i="16" s="1"/>
  <c r="L182" i="10"/>
  <c r="L182" i="11" s="1"/>
  <c r="L182" i="16" s="1" a="1"/>
  <c r="L182" i="16" s="1"/>
  <c r="D185" i="10"/>
  <c r="D185" i="11" s="1"/>
  <c r="D185" i="16" s="1" a="1"/>
  <c r="D185" i="16" s="1"/>
  <c r="J187" i="10"/>
  <c r="J187" i="11" s="1"/>
  <c r="J187" i="16" s="1" a="1"/>
  <c r="J187" i="16" s="1"/>
  <c r="A179" i="15"/>
  <c r="A179" i="16" s="1"/>
  <c r="A179" i="17" s="1"/>
  <c r="A179" i="18" s="1"/>
  <c r="A179" i="14"/>
  <c r="F1" i="14"/>
  <c r="F1" i="15"/>
  <c r="F1" i="16" s="1"/>
  <c r="F1" i="17" s="1"/>
  <c r="F1" i="18" s="1"/>
  <c r="F2" i="10"/>
  <c r="F2" i="11" s="1"/>
  <c r="F2" i="16" s="1" a="1"/>
  <c r="F2" i="16" s="1"/>
  <c r="F3" i="10"/>
  <c r="F3" i="11" s="1"/>
  <c r="F3" i="16" s="1" a="1"/>
  <c r="F3" i="16" s="1"/>
  <c r="F4" i="10"/>
  <c r="F4" i="11" s="1"/>
  <c r="F4" i="16" s="1" a="1"/>
  <c r="F4" i="16" s="1"/>
  <c r="F5" i="10"/>
  <c r="F5" i="11" s="1"/>
  <c r="F5" i="16" s="1" a="1"/>
  <c r="F5" i="16" s="1"/>
  <c r="F6" i="10"/>
  <c r="F6" i="11" s="1"/>
  <c r="F6" i="16" s="1" a="1"/>
  <c r="F6" i="16" s="1"/>
  <c r="F7" i="10"/>
  <c r="F7" i="11" s="1"/>
  <c r="F7" i="16" s="1" a="1"/>
  <c r="F7" i="16" s="1"/>
  <c r="F8" i="10"/>
  <c r="F8" i="11" s="1"/>
  <c r="F8" i="16" s="1" a="1"/>
  <c r="F8" i="16" s="1"/>
  <c r="F9" i="10"/>
  <c r="F9" i="11" s="1"/>
  <c r="F9" i="16" s="1" a="1"/>
  <c r="F9" i="16" s="1"/>
  <c r="F10" i="10"/>
  <c r="F10" i="11" s="1"/>
  <c r="F10" i="16" s="1" a="1"/>
  <c r="F10" i="16" s="1"/>
  <c r="F11" i="10"/>
  <c r="F11" i="11" s="1"/>
  <c r="F11" i="16" s="1" a="1"/>
  <c r="F11" i="16" s="1"/>
  <c r="F12" i="10"/>
  <c r="F12" i="11" s="1"/>
  <c r="F12" i="16" s="1" a="1"/>
  <c r="F12" i="16" s="1"/>
  <c r="F13" i="10"/>
  <c r="F13" i="11" s="1"/>
  <c r="F13" i="16" s="1" a="1"/>
  <c r="F13" i="16" s="1"/>
  <c r="F14" i="10"/>
  <c r="F14" i="11" s="1"/>
  <c r="F14" i="16" s="1" a="1"/>
  <c r="F14" i="16" s="1"/>
  <c r="F15" i="10"/>
  <c r="F15" i="11" s="1"/>
  <c r="F15" i="16" s="1" a="1"/>
  <c r="F15" i="16" s="1"/>
  <c r="F16" i="10"/>
  <c r="F16" i="11" s="1"/>
  <c r="F16" i="16" s="1" a="1"/>
  <c r="F16" i="16" s="1"/>
  <c r="F17" i="10"/>
  <c r="F17" i="11" s="1"/>
  <c r="F17" i="16" s="1" a="1"/>
  <c r="F17" i="16" s="1"/>
  <c r="F18" i="10"/>
  <c r="F18" i="11" s="1"/>
  <c r="F18" i="16" s="1" a="1"/>
  <c r="F18" i="16" s="1"/>
  <c r="F19" i="10"/>
  <c r="F19" i="11" s="1"/>
  <c r="F19" i="16" s="1" a="1"/>
  <c r="F19" i="16" s="1"/>
  <c r="F20" i="10"/>
  <c r="F20" i="11" s="1"/>
  <c r="F20" i="16" s="1" a="1"/>
  <c r="F20" i="16" s="1"/>
  <c r="F21" i="10"/>
  <c r="F21" i="11" s="1"/>
  <c r="F21" i="16" s="1" a="1"/>
  <c r="F21" i="16" s="1"/>
  <c r="F22" i="10"/>
  <c r="F22" i="11" s="1"/>
  <c r="F22" i="16" s="1" a="1"/>
  <c r="F22" i="16" s="1"/>
  <c r="F23" i="10"/>
  <c r="F23" i="11" s="1"/>
  <c r="F23" i="16" s="1" a="1"/>
  <c r="F23" i="16" s="1"/>
  <c r="F24" i="10"/>
  <c r="F24" i="11" s="1"/>
  <c r="F24" i="16" s="1" a="1"/>
  <c r="F24" i="16" s="1"/>
  <c r="F25" i="10"/>
  <c r="F25" i="11" s="1"/>
  <c r="F25" i="16" s="1" a="1"/>
  <c r="F25" i="16" s="1"/>
  <c r="F26" i="10"/>
  <c r="F26" i="11" s="1"/>
  <c r="F26" i="16" s="1" a="1"/>
  <c r="F26" i="16" s="1"/>
  <c r="F27" i="10"/>
  <c r="F27" i="11" s="1"/>
  <c r="F27" i="16" s="1" a="1"/>
  <c r="F27" i="16" s="1"/>
  <c r="F28" i="10"/>
  <c r="F28" i="11" s="1"/>
  <c r="F28" i="16" s="1" a="1"/>
  <c r="F28" i="16" s="1"/>
  <c r="F29" i="10"/>
  <c r="F29" i="11" s="1"/>
  <c r="F29" i="16" s="1" a="1"/>
  <c r="F29" i="16" s="1"/>
  <c r="F30" i="10"/>
  <c r="F30" i="11" s="1"/>
  <c r="F30" i="16" s="1" a="1"/>
  <c r="F30" i="16" s="1"/>
  <c r="F31" i="10"/>
  <c r="F31" i="11" s="1"/>
  <c r="F31" i="16" s="1" a="1"/>
  <c r="F31" i="16" s="1"/>
  <c r="F32" i="10"/>
  <c r="F32" i="11" s="1"/>
  <c r="F32" i="16" s="1" a="1"/>
  <c r="F32" i="16" s="1"/>
  <c r="F33" i="10"/>
  <c r="F33" i="11" s="1"/>
  <c r="F33" i="16" s="1" a="1"/>
  <c r="F33" i="16" s="1"/>
  <c r="F34" i="10"/>
  <c r="F34" i="11" s="1"/>
  <c r="F34" i="16" s="1" a="1"/>
  <c r="F34" i="16" s="1"/>
  <c r="F35" i="10"/>
  <c r="F35" i="11" s="1"/>
  <c r="F35" i="16" s="1" a="1"/>
  <c r="F35" i="16" s="1"/>
  <c r="F36" i="10"/>
  <c r="F36" i="11" s="1"/>
  <c r="F36" i="16" s="1" a="1"/>
  <c r="F36" i="16" s="1"/>
  <c r="F37" i="10"/>
  <c r="F37" i="11" s="1"/>
  <c r="F37" i="16" s="1" a="1"/>
  <c r="F37" i="16" s="1"/>
  <c r="F38" i="10"/>
  <c r="F38" i="11" s="1"/>
  <c r="F38" i="16" s="1" a="1"/>
  <c r="F38" i="16" s="1"/>
  <c r="F39" i="10"/>
  <c r="F39" i="11" s="1"/>
  <c r="F39" i="16" s="1" a="1"/>
  <c r="F39" i="16" s="1"/>
  <c r="F40" i="10"/>
  <c r="F40" i="11" s="1"/>
  <c r="F40" i="16" s="1" a="1"/>
  <c r="F40" i="16" s="1"/>
  <c r="F41" i="10"/>
  <c r="F41" i="11" s="1"/>
  <c r="F41" i="16" s="1" a="1"/>
  <c r="F41" i="16" s="1"/>
  <c r="F42" i="10"/>
  <c r="F42" i="11" s="1"/>
  <c r="F42" i="16" s="1" a="1"/>
  <c r="F42" i="16" s="1"/>
  <c r="F43" i="10"/>
  <c r="F43" i="11" s="1"/>
  <c r="F43" i="16" s="1" a="1"/>
  <c r="F43" i="16" s="1"/>
  <c r="F44" i="10"/>
  <c r="F44" i="11" s="1"/>
  <c r="F44" i="16" s="1" a="1"/>
  <c r="F44" i="16" s="1"/>
  <c r="F45" i="10"/>
  <c r="F45" i="11" s="1"/>
  <c r="F45" i="16" s="1" a="1"/>
  <c r="F45" i="16" s="1"/>
  <c r="F46" i="10"/>
  <c r="F46" i="11" s="1"/>
  <c r="F46" i="16" s="1" a="1"/>
  <c r="F46" i="16" s="1"/>
  <c r="F47" i="10"/>
  <c r="F47" i="11" s="1"/>
  <c r="F47" i="16" s="1" a="1"/>
  <c r="F47" i="16" s="1"/>
  <c r="F48" i="10"/>
  <c r="F48" i="11" s="1"/>
  <c r="F48" i="16" s="1" a="1"/>
  <c r="F48" i="16" s="1"/>
  <c r="F49" i="10"/>
  <c r="F49" i="11" s="1"/>
  <c r="F49" i="16" s="1" a="1"/>
  <c r="F49" i="16" s="1"/>
  <c r="H50" i="10"/>
  <c r="H50" i="11" s="1"/>
  <c r="H50" i="16" s="1" a="1"/>
  <c r="H50" i="16" s="1"/>
  <c r="J51" i="10"/>
  <c r="J51" i="11" s="1"/>
  <c r="J51" i="16" s="1" a="1"/>
  <c r="J51" i="16" s="1"/>
  <c r="D53" i="10"/>
  <c r="D53" i="11" s="1"/>
  <c r="D53" i="16" s="1" a="1"/>
  <c r="D53" i="16" s="1"/>
  <c r="J54" i="10"/>
  <c r="J54" i="11" s="1"/>
  <c r="J54" i="16" s="1" a="1"/>
  <c r="J54" i="16" s="1"/>
  <c r="D56" i="10"/>
  <c r="D56" i="11" s="1"/>
  <c r="D56" i="16" s="1" a="1"/>
  <c r="D56" i="16" s="1"/>
  <c r="J57" i="10"/>
  <c r="J57" i="11" s="1"/>
  <c r="J57" i="16" s="1" a="1"/>
  <c r="J57" i="16" s="1"/>
  <c r="D59" i="10"/>
  <c r="D59" i="11" s="1"/>
  <c r="D59" i="16" s="1" a="1"/>
  <c r="D59" i="16" s="1"/>
  <c r="J60" i="10"/>
  <c r="J60" i="11" s="1"/>
  <c r="J60" i="16" s="1" a="1"/>
  <c r="J60" i="16" s="1"/>
  <c r="D62" i="10"/>
  <c r="D62" i="11" s="1"/>
  <c r="D62" i="16" s="1" a="1"/>
  <c r="D62" i="16" s="1"/>
  <c r="J63" i="10"/>
  <c r="J63" i="11" s="1"/>
  <c r="J63" i="16" s="1" a="1"/>
  <c r="J63" i="16" s="1"/>
  <c r="D65" i="10"/>
  <c r="D65" i="11" s="1"/>
  <c r="D65" i="16" s="1" a="1"/>
  <c r="D65" i="16" s="1"/>
  <c r="J68" i="10"/>
  <c r="J68" i="11" s="1"/>
  <c r="J68" i="16" s="1" a="1"/>
  <c r="J68" i="16" s="1"/>
  <c r="F70" i="10"/>
  <c r="F70" i="11" s="1"/>
  <c r="F70" i="16" s="1" a="1"/>
  <c r="F70" i="16" s="1"/>
  <c r="C72" i="10"/>
  <c r="C72" i="11" s="1"/>
  <c r="C72" i="16" s="1" a="1"/>
  <c r="C72" i="16" s="1"/>
  <c r="A74" i="15"/>
  <c r="A74" i="16" s="1"/>
  <c r="A74" i="17" s="1"/>
  <c r="A74" i="18" s="1"/>
  <c r="A74" i="14"/>
  <c r="H75" i="10"/>
  <c r="H75" i="11" s="1"/>
  <c r="H75" i="16" s="1" a="1"/>
  <c r="H75" i="16" s="1"/>
  <c r="D77" i="10"/>
  <c r="D77" i="11" s="1"/>
  <c r="D77" i="16" s="1" a="1"/>
  <c r="D77" i="16" s="1"/>
  <c r="J80" i="10"/>
  <c r="J80" i="11" s="1"/>
  <c r="J80" i="16" s="1" a="1"/>
  <c r="J80" i="16" s="1"/>
  <c r="F82" i="10"/>
  <c r="F82" i="11" s="1"/>
  <c r="F82" i="16" s="1" a="1"/>
  <c r="F82" i="16" s="1"/>
  <c r="C84" i="10"/>
  <c r="C84" i="11" s="1"/>
  <c r="C84" i="16" s="1" a="1"/>
  <c r="C84" i="16" s="1"/>
  <c r="A86" i="15"/>
  <c r="A86" i="16" s="1"/>
  <c r="A86" i="17" s="1"/>
  <c r="A86" i="18" s="1"/>
  <c r="A86" i="14"/>
  <c r="H87" i="10"/>
  <c r="H87" i="11" s="1"/>
  <c r="H87" i="16" s="1" a="1"/>
  <c r="H87" i="16" s="1"/>
  <c r="D89" i="10"/>
  <c r="D89" i="11" s="1"/>
  <c r="D89" i="16" s="1" a="1"/>
  <c r="D89" i="16" s="1"/>
  <c r="B91" i="15"/>
  <c r="B91" i="16" s="1"/>
  <c r="B91" i="17" s="1"/>
  <c r="B91" i="18" s="1"/>
  <c r="B91" i="14"/>
  <c r="J92" i="10"/>
  <c r="J92" i="11" s="1"/>
  <c r="J92" i="16" s="1" a="1"/>
  <c r="J92" i="16" s="1"/>
  <c r="F94" i="10"/>
  <c r="F94" i="11" s="1"/>
  <c r="F94" i="16" s="1" a="1"/>
  <c r="F94" i="16" s="1"/>
  <c r="C96" i="10"/>
  <c r="C96" i="11" s="1"/>
  <c r="C96" i="16" s="1" a="1"/>
  <c r="C96" i="16" s="1"/>
  <c r="A98" i="15"/>
  <c r="A98" i="16" s="1"/>
  <c r="A98" i="17" s="1"/>
  <c r="A98" i="18" s="1"/>
  <c r="A98" i="14"/>
  <c r="H99" i="10"/>
  <c r="H99" i="11" s="1"/>
  <c r="H99" i="16" s="1" a="1"/>
  <c r="H99" i="16" s="1"/>
  <c r="D101" i="10"/>
  <c r="D101" i="11" s="1"/>
  <c r="D101" i="16" s="1" a="1"/>
  <c r="D101" i="16" s="1"/>
  <c r="B103" i="15"/>
  <c r="B103" i="16" s="1"/>
  <c r="B103" i="17" s="1"/>
  <c r="B103" i="18" s="1"/>
  <c r="B103" i="14"/>
  <c r="J104" i="10"/>
  <c r="J104" i="11" s="1"/>
  <c r="J104" i="16" s="1" a="1"/>
  <c r="J104" i="16" s="1"/>
  <c r="F106" i="10"/>
  <c r="F106" i="11" s="1"/>
  <c r="F106" i="16" s="1" a="1"/>
  <c r="F106" i="16" s="1"/>
  <c r="C108" i="10"/>
  <c r="C108" i="11" s="1"/>
  <c r="C108" i="16" s="1" a="1"/>
  <c r="C108" i="16" s="1"/>
  <c r="A110" i="15"/>
  <c r="A110" i="16" s="1"/>
  <c r="A110" i="17" s="1"/>
  <c r="A110" i="18" s="1"/>
  <c r="A110" i="14"/>
  <c r="H111" i="10"/>
  <c r="H111" i="11" s="1"/>
  <c r="H111" i="16" s="1" a="1"/>
  <c r="H111" i="16" s="1"/>
  <c r="D113" i="10"/>
  <c r="D113" i="11" s="1"/>
  <c r="D113" i="16" s="1" a="1"/>
  <c r="D113" i="16" s="1"/>
  <c r="J116" i="10"/>
  <c r="J116" i="11" s="1"/>
  <c r="J116" i="16" s="1" a="1"/>
  <c r="J116" i="16" s="1"/>
  <c r="F118" i="10"/>
  <c r="F118" i="11" s="1"/>
  <c r="F118" i="16" s="1" a="1"/>
  <c r="F118" i="16" s="1"/>
  <c r="C120" i="10"/>
  <c r="C120" i="11" s="1"/>
  <c r="C120" i="16" s="1" a="1"/>
  <c r="C120" i="16" s="1"/>
  <c r="A122" i="15"/>
  <c r="A122" i="16" s="1"/>
  <c r="A122" i="17" s="1"/>
  <c r="A122" i="18" s="1"/>
  <c r="A122" i="14"/>
  <c r="H123" i="10"/>
  <c r="H123" i="11" s="1"/>
  <c r="H123" i="16" s="1" a="1"/>
  <c r="H123" i="16" s="1"/>
  <c r="D125" i="10"/>
  <c r="D125" i="11" s="1"/>
  <c r="D125" i="16" s="1" a="1"/>
  <c r="D125" i="16" s="1"/>
  <c r="B127" i="15"/>
  <c r="B127" i="16" s="1"/>
  <c r="B127" i="17" s="1"/>
  <c r="B127" i="18" s="1"/>
  <c r="B127" i="14"/>
  <c r="J128" i="10"/>
  <c r="J128" i="11" s="1"/>
  <c r="J128" i="16" s="1" a="1"/>
  <c r="J128" i="16" s="1"/>
  <c r="F130" i="10"/>
  <c r="F130" i="11" s="1"/>
  <c r="F130" i="16" s="1" a="1"/>
  <c r="F130" i="16" s="1"/>
  <c r="C132" i="10"/>
  <c r="C132" i="11" s="1"/>
  <c r="C132" i="16" s="1" a="1"/>
  <c r="C132" i="16" s="1"/>
  <c r="A134" i="15"/>
  <c r="A134" i="16" s="1"/>
  <c r="A134" i="17" s="1"/>
  <c r="A134" i="18" s="1"/>
  <c r="A134" i="14"/>
  <c r="J135" i="10"/>
  <c r="J135" i="11" s="1"/>
  <c r="J135" i="16" s="1" a="1"/>
  <c r="J135" i="16" s="1"/>
  <c r="F137" i="10"/>
  <c r="F137" i="11" s="1"/>
  <c r="F137" i="16" s="1" a="1"/>
  <c r="F137" i="16" s="1"/>
  <c r="C139" i="10"/>
  <c r="C139" i="11" s="1"/>
  <c r="C139" i="16" s="1" a="1"/>
  <c r="C139" i="16" s="1"/>
  <c r="L146" i="10"/>
  <c r="L146" i="11" s="1"/>
  <c r="L146" i="16" s="1" a="1"/>
  <c r="L146" i="16" s="1"/>
  <c r="L148" i="10"/>
  <c r="L148" i="11" s="1"/>
  <c r="L148" i="16" s="1" a="1"/>
  <c r="L148" i="16" s="1"/>
  <c r="L152" i="10"/>
  <c r="L152" i="11" s="1"/>
  <c r="L152" i="16" s="1" a="1"/>
  <c r="L152" i="16" s="1"/>
  <c r="L154" i="10"/>
  <c r="L154" i="11" s="1"/>
  <c r="L154" i="16" s="1" a="1"/>
  <c r="L154" i="16" s="1"/>
  <c r="L158" i="10"/>
  <c r="L158" i="11" s="1"/>
  <c r="L158" i="16" s="1" a="1"/>
  <c r="L158" i="16" s="1"/>
  <c r="L160" i="10"/>
  <c r="L160" i="11" s="1"/>
  <c r="L160" i="16" s="1" a="1"/>
  <c r="L160" i="16" s="1"/>
  <c r="B165" i="15"/>
  <c r="B165" i="16" s="1"/>
  <c r="B165" i="17" s="1"/>
  <c r="B165" i="18" s="1"/>
  <c r="B165" i="14"/>
  <c r="F167" i="10"/>
  <c r="F167" i="11" s="1"/>
  <c r="F167" i="16" s="1" a="1"/>
  <c r="F167" i="16" s="1"/>
  <c r="L169" i="10"/>
  <c r="L169" i="11" s="1"/>
  <c r="L169" i="16" s="1" a="1"/>
  <c r="L169" i="16" s="1"/>
  <c r="G172" i="10"/>
  <c r="G172" i="11" s="1"/>
  <c r="G172" i="16" s="1" a="1"/>
  <c r="G172" i="16" s="1"/>
  <c r="G175" i="10"/>
  <c r="G175" i="11" s="1"/>
  <c r="G175" i="16" s="1" a="1"/>
  <c r="G175" i="16" s="1"/>
  <c r="L177" i="10"/>
  <c r="L177" i="11" s="1"/>
  <c r="L177" i="16" s="1" a="1"/>
  <c r="L177" i="16" s="1"/>
  <c r="B180" i="15"/>
  <c r="B180" i="16" s="1"/>
  <c r="B180" i="17" s="1"/>
  <c r="B180" i="18" s="1"/>
  <c r="B180" i="14"/>
  <c r="F185" i="10"/>
  <c r="F185" i="11" s="1"/>
  <c r="F185" i="16" s="1" a="1"/>
  <c r="F185" i="16" s="1"/>
  <c r="B63" i="15"/>
  <c r="B63" i="16" s="1"/>
  <c r="B63" i="17" s="1"/>
  <c r="B63" i="18" s="1"/>
  <c r="B63" i="14"/>
  <c r="B96" i="15"/>
  <c r="B96" i="16" s="1"/>
  <c r="B96" i="17" s="1"/>
  <c r="B96" i="18" s="1"/>
  <c r="B96" i="14"/>
  <c r="A4" i="15"/>
  <c r="A4" i="16" s="1"/>
  <c r="A4" i="17" s="1"/>
  <c r="A4" i="18" s="1"/>
  <c r="A4" i="14"/>
  <c r="G1" i="14"/>
  <c r="G1" i="15"/>
  <c r="G1" i="16" s="1"/>
  <c r="G1" i="17" s="1"/>
  <c r="G1" i="18" s="1"/>
  <c r="G2" i="10"/>
  <c r="G2" i="11" s="1"/>
  <c r="G2" i="16" s="1" a="1"/>
  <c r="G2" i="16" s="1"/>
  <c r="G3" i="10"/>
  <c r="G3" i="11" s="1"/>
  <c r="G3" i="16" s="1" a="1"/>
  <c r="G3" i="16" s="1"/>
  <c r="G4" i="10"/>
  <c r="G4" i="11" s="1"/>
  <c r="G4" i="16" s="1" a="1"/>
  <c r="G4" i="16" s="1"/>
  <c r="G5" i="10"/>
  <c r="G5" i="11" s="1"/>
  <c r="G5" i="16" s="1" a="1"/>
  <c r="G5" i="16" s="1"/>
  <c r="G6" i="10"/>
  <c r="G6" i="11" s="1"/>
  <c r="G6" i="16" s="1" a="1"/>
  <c r="G6" i="16" s="1"/>
  <c r="G7" i="10"/>
  <c r="G7" i="11" s="1"/>
  <c r="G7" i="16" s="1" a="1"/>
  <c r="G7" i="16" s="1"/>
  <c r="G8" i="10"/>
  <c r="G8" i="11" s="1"/>
  <c r="G8" i="16" s="1" a="1"/>
  <c r="G8" i="16" s="1"/>
  <c r="G9" i="10"/>
  <c r="G9" i="11" s="1"/>
  <c r="G9" i="16" s="1" a="1"/>
  <c r="G9" i="16" s="1"/>
  <c r="G10" i="10"/>
  <c r="G10" i="11" s="1"/>
  <c r="G10" i="16" s="1" a="1"/>
  <c r="G10" i="16" s="1"/>
  <c r="G11" i="10"/>
  <c r="G11" i="11" s="1"/>
  <c r="G11" i="16" s="1" a="1"/>
  <c r="G11" i="16" s="1"/>
  <c r="G12" i="10"/>
  <c r="G12" i="11" s="1"/>
  <c r="G12" i="16" s="1" a="1"/>
  <c r="G12" i="16" s="1"/>
  <c r="G13" i="10"/>
  <c r="G13" i="11" s="1"/>
  <c r="G13" i="16" s="1" a="1"/>
  <c r="G13" i="16" s="1"/>
  <c r="G14" i="10"/>
  <c r="G14" i="11" s="1"/>
  <c r="G14" i="16" s="1" a="1"/>
  <c r="G14" i="16" s="1"/>
  <c r="G15" i="10"/>
  <c r="G15" i="11" s="1"/>
  <c r="G15" i="16" s="1" a="1"/>
  <c r="G15" i="16" s="1"/>
  <c r="G16" i="10"/>
  <c r="G16" i="11" s="1"/>
  <c r="G16" i="16" s="1" a="1"/>
  <c r="G16" i="16" s="1"/>
  <c r="G17" i="10"/>
  <c r="G17" i="11" s="1"/>
  <c r="G17" i="16" s="1" a="1"/>
  <c r="G17" i="16" s="1"/>
  <c r="G18" i="10"/>
  <c r="G18" i="11" s="1"/>
  <c r="G18" i="16" s="1" a="1"/>
  <c r="G18" i="16" s="1"/>
  <c r="G19" i="10"/>
  <c r="G19" i="11" s="1"/>
  <c r="G19" i="16" s="1" a="1"/>
  <c r="G19" i="16" s="1"/>
  <c r="G20" i="10"/>
  <c r="G20" i="11" s="1"/>
  <c r="G20" i="16" s="1" a="1"/>
  <c r="G20" i="16" s="1"/>
  <c r="G21" i="10"/>
  <c r="G21" i="11" s="1"/>
  <c r="G21" i="16" s="1" a="1"/>
  <c r="G21" i="16" s="1"/>
  <c r="G22" i="10"/>
  <c r="G22" i="11" s="1"/>
  <c r="G22" i="16" s="1" a="1"/>
  <c r="G22" i="16" s="1"/>
  <c r="G23" i="10"/>
  <c r="G23" i="11" s="1"/>
  <c r="G23" i="16" s="1" a="1"/>
  <c r="G23" i="16" s="1"/>
  <c r="G24" i="10"/>
  <c r="G24" i="11" s="1"/>
  <c r="G24" i="16" s="1" a="1"/>
  <c r="G24" i="16" s="1"/>
  <c r="G25" i="10"/>
  <c r="G25" i="11" s="1"/>
  <c r="G25" i="16" s="1" a="1"/>
  <c r="G25" i="16" s="1"/>
  <c r="G26" i="10"/>
  <c r="G26" i="11" s="1"/>
  <c r="G26" i="16" s="1" a="1"/>
  <c r="G26" i="16" s="1"/>
  <c r="G27" i="10"/>
  <c r="G27" i="11" s="1"/>
  <c r="G27" i="16" s="1" a="1"/>
  <c r="G27" i="16" s="1"/>
  <c r="G28" i="10"/>
  <c r="G28" i="11" s="1"/>
  <c r="G28" i="16" s="1" a="1"/>
  <c r="G28" i="16" s="1"/>
  <c r="G29" i="10"/>
  <c r="G29" i="11" s="1"/>
  <c r="G29" i="16" s="1" a="1"/>
  <c r="G29" i="16" s="1"/>
  <c r="G30" i="10"/>
  <c r="G30" i="11" s="1"/>
  <c r="G30" i="16" s="1" a="1"/>
  <c r="G30" i="16" s="1"/>
  <c r="G31" i="10"/>
  <c r="G31" i="11" s="1"/>
  <c r="G31" i="16" s="1" a="1"/>
  <c r="G31" i="16" s="1"/>
  <c r="G32" i="10"/>
  <c r="G32" i="11" s="1"/>
  <c r="G32" i="16" s="1" a="1"/>
  <c r="G32" i="16" s="1"/>
  <c r="G33" i="10"/>
  <c r="G33" i="11" s="1"/>
  <c r="G33" i="16" s="1" a="1"/>
  <c r="G33" i="16" s="1"/>
  <c r="G34" i="10"/>
  <c r="G34" i="11" s="1"/>
  <c r="G34" i="16" s="1" a="1"/>
  <c r="G34" i="16" s="1"/>
  <c r="G35" i="10"/>
  <c r="G35" i="11" s="1"/>
  <c r="G35" i="16" s="1" a="1"/>
  <c r="G35" i="16" s="1"/>
  <c r="G36" i="10"/>
  <c r="G36" i="11" s="1"/>
  <c r="G36" i="16" s="1" a="1"/>
  <c r="G36" i="16" s="1"/>
  <c r="G37" i="10"/>
  <c r="G37" i="11" s="1"/>
  <c r="G37" i="16" s="1" a="1"/>
  <c r="G37" i="16" s="1"/>
  <c r="G38" i="10"/>
  <c r="G38" i="11" s="1"/>
  <c r="G38" i="16" s="1" a="1"/>
  <c r="G38" i="16" s="1"/>
  <c r="G39" i="10"/>
  <c r="G39" i="11" s="1"/>
  <c r="G39" i="16" s="1" a="1"/>
  <c r="G39" i="16" s="1"/>
  <c r="G40" i="10"/>
  <c r="G40" i="11" s="1"/>
  <c r="G40" i="16" s="1" a="1"/>
  <c r="G40" i="16" s="1"/>
  <c r="G41" i="10"/>
  <c r="G41" i="11" s="1"/>
  <c r="G41" i="16" s="1" a="1"/>
  <c r="G41" i="16" s="1"/>
  <c r="G42" i="10"/>
  <c r="G42" i="11" s="1"/>
  <c r="G42" i="16" s="1" a="1"/>
  <c r="G42" i="16" s="1"/>
  <c r="G43" i="10"/>
  <c r="G43" i="11" s="1"/>
  <c r="G43" i="16" s="1" a="1"/>
  <c r="G43" i="16" s="1"/>
  <c r="G44" i="10"/>
  <c r="G44" i="11" s="1"/>
  <c r="G44" i="16" s="1" a="1"/>
  <c r="G44" i="16" s="1"/>
  <c r="G45" i="10"/>
  <c r="G45" i="11" s="1"/>
  <c r="G45" i="16" s="1" a="1"/>
  <c r="G45" i="16" s="1"/>
  <c r="G46" i="10"/>
  <c r="G46" i="11" s="1"/>
  <c r="G46" i="16" s="1" a="1"/>
  <c r="G46" i="16" s="1"/>
  <c r="G47" i="10"/>
  <c r="G47" i="11" s="1"/>
  <c r="G47" i="16" s="1" a="1"/>
  <c r="G47" i="16" s="1"/>
  <c r="G48" i="10"/>
  <c r="G48" i="11" s="1"/>
  <c r="G48" i="16" s="1" a="1"/>
  <c r="G48" i="16" s="1"/>
  <c r="G49" i="10"/>
  <c r="G49" i="11" s="1"/>
  <c r="G49" i="16" s="1" a="1"/>
  <c r="G49" i="16" s="1"/>
  <c r="I50" i="10"/>
  <c r="I50" i="11" s="1"/>
  <c r="I50" i="16" s="1" a="1"/>
  <c r="I50" i="16" s="1"/>
  <c r="A52" i="15"/>
  <c r="A52" i="16" s="1"/>
  <c r="A52" i="17" s="1"/>
  <c r="A52" i="18" s="1"/>
  <c r="A52" i="14"/>
  <c r="F53" i="10"/>
  <c r="F53" i="11" s="1"/>
  <c r="F53" i="16" s="1" a="1"/>
  <c r="F53" i="16" s="1"/>
  <c r="A55" i="15"/>
  <c r="A55" i="16" s="1"/>
  <c r="A55" i="17" s="1"/>
  <c r="A55" i="18" s="1"/>
  <c r="A55" i="14"/>
  <c r="F56" i="10"/>
  <c r="F56" i="11" s="1"/>
  <c r="F56" i="16" s="1" a="1"/>
  <c r="F56" i="16" s="1"/>
  <c r="A58" i="15"/>
  <c r="A58" i="16" s="1"/>
  <c r="A58" i="17" s="1"/>
  <c r="A58" i="18" s="1"/>
  <c r="A58" i="14"/>
  <c r="F59" i="10"/>
  <c r="F59" i="11" s="1"/>
  <c r="F59" i="16" s="1" a="1"/>
  <c r="F59" i="16" s="1"/>
  <c r="A61" i="15"/>
  <c r="A61" i="16" s="1"/>
  <c r="A61" i="17" s="1"/>
  <c r="A61" i="18" s="1"/>
  <c r="A61" i="14"/>
  <c r="F62" i="10"/>
  <c r="F62" i="11" s="1"/>
  <c r="F62" i="16" s="1" a="1"/>
  <c r="F62" i="16" s="1"/>
  <c r="A64" i="15"/>
  <c r="A64" i="16" s="1"/>
  <c r="A64" i="17" s="1"/>
  <c r="A64" i="18" s="1"/>
  <c r="A64" i="14"/>
  <c r="F65" i="10"/>
  <c r="F65" i="11" s="1"/>
  <c r="F65" i="16" s="1" a="1"/>
  <c r="F65" i="16" s="1"/>
  <c r="C67" i="10"/>
  <c r="C67" i="11" s="1"/>
  <c r="C67" i="16" s="1" a="1"/>
  <c r="C67" i="16" s="1"/>
  <c r="A69" i="15"/>
  <c r="A69" i="16" s="1"/>
  <c r="A69" i="17" s="1"/>
  <c r="A69" i="18" s="1"/>
  <c r="A69" i="14"/>
  <c r="H70" i="10"/>
  <c r="H70" i="11" s="1"/>
  <c r="H70" i="16" s="1" a="1"/>
  <c r="H70" i="16" s="1"/>
  <c r="D72" i="10"/>
  <c r="D72" i="11" s="1"/>
  <c r="D72" i="16" s="1" a="1"/>
  <c r="D72" i="16" s="1"/>
  <c r="B74" i="15"/>
  <c r="B74" i="16" s="1"/>
  <c r="B74" i="17" s="1"/>
  <c r="B74" i="18" s="1"/>
  <c r="B74" i="14"/>
  <c r="J75" i="10"/>
  <c r="J75" i="11" s="1"/>
  <c r="J75" i="16" s="1" a="1"/>
  <c r="J75" i="16" s="1"/>
  <c r="F77" i="10"/>
  <c r="F77" i="11" s="1"/>
  <c r="F77" i="16" s="1" a="1"/>
  <c r="F77" i="16" s="1"/>
  <c r="C79" i="10"/>
  <c r="C79" i="11" s="1"/>
  <c r="C79" i="16" s="1" a="1"/>
  <c r="C79" i="16" s="1"/>
  <c r="A81" i="15"/>
  <c r="A81" i="16" s="1"/>
  <c r="A81" i="17" s="1"/>
  <c r="A81" i="18" s="1"/>
  <c r="A81" i="14"/>
  <c r="H82" i="10"/>
  <c r="H82" i="11" s="1"/>
  <c r="H82" i="16" s="1" a="1"/>
  <c r="H82" i="16" s="1"/>
  <c r="D84" i="10"/>
  <c r="D84" i="11" s="1"/>
  <c r="D84" i="16" s="1" a="1"/>
  <c r="D84" i="16" s="1"/>
  <c r="J87" i="10"/>
  <c r="J87" i="11" s="1"/>
  <c r="J87" i="16" s="1" a="1"/>
  <c r="J87" i="16" s="1"/>
  <c r="F89" i="10"/>
  <c r="F89" i="11" s="1"/>
  <c r="F89" i="16" s="1" a="1"/>
  <c r="F89" i="16" s="1"/>
  <c r="C91" i="10"/>
  <c r="C91" i="11" s="1"/>
  <c r="C91" i="16" s="1" a="1"/>
  <c r="C91" i="16" s="1"/>
  <c r="A93" i="15"/>
  <c r="A93" i="16" s="1"/>
  <c r="A93" i="17" s="1"/>
  <c r="A93" i="18" s="1"/>
  <c r="A93" i="14"/>
  <c r="H94" i="10"/>
  <c r="H94" i="11" s="1"/>
  <c r="H94" i="16" s="1" a="1"/>
  <c r="H94" i="16" s="1"/>
  <c r="D96" i="10"/>
  <c r="D96" i="11" s="1"/>
  <c r="D96" i="16" s="1" a="1"/>
  <c r="D96" i="16" s="1"/>
  <c r="B98" i="15"/>
  <c r="B98" i="16" s="1"/>
  <c r="B98" i="17" s="1"/>
  <c r="B98" i="18" s="1"/>
  <c r="B98" i="14"/>
  <c r="J99" i="10"/>
  <c r="J99" i="11" s="1"/>
  <c r="J99" i="16" s="1" a="1"/>
  <c r="J99" i="16" s="1"/>
  <c r="F101" i="10"/>
  <c r="F101" i="11" s="1"/>
  <c r="F101" i="16" s="1" a="1"/>
  <c r="F101" i="16" s="1"/>
  <c r="C103" i="10"/>
  <c r="C103" i="11" s="1"/>
  <c r="C103" i="16" s="1" a="1"/>
  <c r="C103" i="16" s="1"/>
  <c r="A105" i="15"/>
  <c r="A105" i="16" s="1"/>
  <c r="A105" i="17" s="1"/>
  <c r="A105" i="18" s="1"/>
  <c r="A105" i="14"/>
  <c r="H106" i="10"/>
  <c r="H106" i="11" s="1"/>
  <c r="H106" i="16" s="1" a="1"/>
  <c r="H106" i="16" s="1"/>
  <c r="D108" i="10"/>
  <c r="D108" i="11" s="1"/>
  <c r="D108" i="16" s="1" a="1"/>
  <c r="D108" i="16" s="1"/>
  <c r="J111" i="10"/>
  <c r="J111" i="11" s="1"/>
  <c r="J111" i="16" s="1" a="1"/>
  <c r="J111" i="16" s="1"/>
  <c r="F113" i="10"/>
  <c r="F113" i="11" s="1"/>
  <c r="F113" i="16" s="1" a="1"/>
  <c r="F113" i="16" s="1"/>
  <c r="C115" i="10"/>
  <c r="C115" i="11" s="1"/>
  <c r="C115" i="16" s="1" a="1"/>
  <c r="C115" i="16" s="1"/>
  <c r="A117" i="15"/>
  <c r="A117" i="16" s="1"/>
  <c r="A117" i="17" s="1"/>
  <c r="A117" i="18" s="1"/>
  <c r="A117" i="14"/>
  <c r="H118" i="10"/>
  <c r="H118" i="11" s="1"/>
  <c r="H118" i="16" s="1" a="1"/>
  <c r="H118" i="16" s="1"/>
  <c r="D120" i="10"/>
  <c r="D120" i="11" s="1"/>
  <c r="D120" i="16" s="1" a="1"/>
  <c r="D120" i="16" s="1"/>
  <c r="J123" i="10"/>
  <c r="J123" i="11" s="1"/>
  <c r="J123" i="16" s="1" a="1"/>
  <c r="J123" i="16" s="1"/>
  <c r="F125" i="10"/>
  <c r="F125" i="11" s="1"/>
  <c r="F125" i="16" s="1" a="1"/>
  <c r="F125" i="16" s="1"/>
  <c r="C127" i="10"/>
  <c r="C127" i="11" s="1"/>
  <c r="C127" i="16" s="1" a="1"/>
  <c r="C127" i="16" s="1"/>
  <c r="H130" i="10"/>
  <c r="H130" i="11" s="1"/>
  <c r="H130" i="16" s="1" a="1"/>
  <c r="H130" i="16" s="1"/>
  <c r="D132" i="10"/>
  <c r="D132" i="11" s="1"/>
  <c r="D132" i="16" s="1" a="1"/>
  <c r="D132" i="16" s="1"/>
  <c r="L135" i="10"/>
  <c r="L135" i="11" s="1"/>
  <c r="L135" i="16" s="1" a="1"/>
  <c r="L135" i="16" s="1"/>
  <c r="H137" i="10"/>
  <c r="H137" i="11" s="1"/>
  <c r="H137" i="16" s="1" a="1"/>
  <c r="H137" i="16" s="1"/>
  <c r="F139" i="10"/>
  <c r="F139" i="11" s="1"/>
  <c r="F139" i="16" s="1" a="1"/>
  <c r="F139" i="16" s="1"/>
  <c r="C141" i="10"/>
  <c r="C141" i="11" s="1"/>
  <c r="C141" i="16" s="1" a="1"/>
  <c r="C141" i="16" s="1"/>
  <c r="C145" i="10"/>
  <c r="C145" i="11" s="1"/>
  <c r="C145" i="16" s="1" a="1"/>
  <c r="C145" i="16" s="1"/>
  <c r="C151" i="10"/>
  <c r="C151" i="11" s="1"/>
  <c r="C151" i="16" s="1" a="1"/>
  <c r="C151" i="16" s="1"/>
  <c r="C157" i="10"/>
  <c r="C157" i="11" s="1"/>
  <c r="C157" i="16" s="1" a="1"/>
  <c r="C157" i="16" s="1"/>
  <c r="D163" i="10"/>
  <c r="D163" i="11" s="1"/>
  <c r="D163" i="16" s="1" a="1"/>
  <c r="D163" i="16" s="1"/>
  <c r="F165" i="10"/>
  <c r="F165" i="11" s="1"/>
  <c r="F165" i="16" s="1" a="1"/>
  <c r="F165" i="16" s="1"/>
  <c r="I167" i="10"/>
  <c r="I167" i="11" s="1"/>
  <c r="I167" i="16" s="1" a="1"/>
  <c r="I167" i="16" s="1"/>
  <c r="H175" i="10"/>
  <c r="H175" i="11" s="1"/>
  <c r="H175" i="16" s="1" a="1"/>
  <c r="H175" i="16" s="1"/>
  <c r="I180" i="10"/>
  <c r="I180" i="11" s="1"/>
  <c r="I180" i="16" s="1" a="1"/>
  <c r="I180" i="16" s="1"/>
  <c r="B188" i="15"/>
  <c r="B188" i="16" s="1"/>
  <c r="B188" i="17" s="1"/>
  <c r="B188" i="18" s="1"/>
  <c r="B188" i="14"/>
  <c r="A143" i="15"/>
  <c r="A143" i="16" s="1"/>
  <c r="A143" i="17" s="1"/>
  <c r="A143" i="18" s="1"/>
  <c r="A143" i="14"/>
  <c r="A172" i="15"/>
  <c r="A172" i="16" s="1"/>
  <c r="A172" i="17" s="1"/>
  <c r="A172" i="18" s="1"/>
  <c r="A172" i="14"/>
  <c r="A2" i="11"/>
  <c r="C189" i="10"/>
  <c r="C189" i="11" s="1"/>
  <c r="C189" i="16" s="1" a="1"/>
  <c r="C189" i="16" s="1"/>
  <c r="C188" i="10"/>
  <c r="C188" i="11" s="1"/>
  <c r="C188" i="16" s="1" a="1"/>
  <c r="C188" i="16" s="1"/>
  <c r="C187" i="10"/>
  <c r="C187" i="11" s="1"/>
  <c r="C187" i="16" s="1" a="1"/>
  <c r="C187" i="16" s="1"/>
  <c r="C186" i="10"/>
  <c r="C186" i="11" s="1"/>
  <c r="C186" i="16" s="1" a="1"/>
  <c r="C186" i="16" s="1"/>
  <c r="C185" i="10"/>
  <c r="C185" i="11" s="1"/>
  <c r="C185" i="16" s="1" a="1"/>
  <c r="C185" i="16" s="1"/>
  <c r="C184" i="10"/>
  <c r="C184" i="11" s="1"/>
  <c r="C184" i="16" s="1" a="1"/>
  <c r="C184" i="16" s="1"/>
  <c r="C183" i="10"/>
  <c r="C183" i="11" s="1"/>
  <c r="C183" i="16" s="1" a="1"/>
  <c r="C183" i="16" s="1"/>
  <c r="C182" i="10"/>
  <c r="C182" i="11" s="1"/>
  <c r="C182" i="16" s="1" a="1"/>
  <c r="C182" i="16" s="1"/>
  <c r="C181" i="10"/>
  <c r="C181" i="11" s="1"/>
  <c r="C181" i="16" s="1" a="1"/>
  <c r="C181" i="16" s="1"/>
  <c r="C180" i="10"/>
  <c r="C180" i="11" s="1"/>
  <c r="C180" i="16" s="1" a="1"/>
  <c r="C180" i="16" s="1"/>
  <c r="C179" i="10"/>
  <c r="C179" i="11" s="1"/>
  <c r="C179" i="16" s="1" a="1"/>
  <c r="C179" i="16" s="1"/>
  <c r="C178" i="10"/>
  <c r="C178" i="11" s="1"/>
  <c r="C178" i="16" s="1" a="1"/>
  <c r="C178" i="16" s="1"/>
  <c r="C177" i="10"/>
  <c r="C177" i="11" s="1"/>
  <c r="C177" i="16" s="1" a="1"/>
  <c r="C177" i="16" s="1"/>
  <c r="C176" i="10"/>
  <c r="C176" i="11" s="1"/>
  <c r="C176" i="16" s="1" a="1"/>
  <c r="C176" i="16" s="1"/>
  <c r="C175" i="10"/>
  <c r="C175" i="11" s="1"/>
  <c r="C175" i="16" s="1" a="1"/>
  <c r="C175" i="16" s="1"/>
  <c r="C174" i="10"/>
  <c r="C174" i="11" s="1"/>
  <c r="C174" i="16" s="1" a="1"/>
  <c r="C174" i="16" s="1"/>
  <c r="C173" i="10"/>
  <c r="C173" i="11" s="1"/>
  <c r="C173" i="16" s="1" a="1"/>
  <c r="C173" i="16" s="1"/>
  <c r="C172" i="10"/>
  <c r="C172" i="11" s="1"/>
  <c r="C172" i="16" s="1" a="1"/>
  <c r="C172" i="16" s="1"/>
  <c r="C171" i="10"/>
  <c r="C171" i="11" s="1"/>
  <c r="C171" i="16" s="1" a="1"/>
  <c r="C171" i="16" s="1"/>
  <c r="C170" i="10"/>
  <c r="C170" i="11" s="1"/>
  <c r="C170" i="16" s="1" a="1"/>
  <c r="C170" i="16" s="1"/>
  <c r="C169" i="10"/>
  <c r="C169" i="11" s="1"/>
  <c r="C169" i="16" s="1" a="1"/>
  <c r="C169" i="16" s="1"/>
  <c r="C168" i="10"/>
  <c r="C168" i="11" s="1"/>
  <c r="C168" i="16" s="1" a="1"/>
  <c r="C168" i="16" s="1"/>
  <c r="E189" i="10"/>
  <c r="E189" i="11" s="1"/>
  <c r="E189" i="16" s="1" a="1"/>
  <c r="E189" i="16" s="1"/>
  <c r="D188" i="10"/>
  <c r="D188" i="11" s="1"/>
  <c r="D188" i="16" s="1" a="1"/>
  <c r="D188" i="16" s="1"/>
  <c r="L184" i="10"/>
  <c r="L184" i="11" s="1"/>
  <c r="L184" i="16" s="1" a="1"/>
  <c r="L184" i="16" s="1"/>
  <c r="K183" i="10"/>
  <c r="K183" i="11" s="1"/>
  <c r="K183" i="16" s="1" a="1"/>
  <c r="K183" i="16" s="1"/>
  <c r="J182" i="10"/>
  <c r="J182" i="11" s="1"/>
  <c r="J182" i="16" s="1" a="1"/>
  <c r="J182" i="16" s="1"/>
  <c r="I181" i="10"/>
  <c r="I181" i="11" s="1"/>
  <c r="I181" i="16" s="1" a="1"/>
  <c r="I181" i="16" s="1"/>
  <c r="H180" i="10"/>
  <c r="H180" i="11" s="1"/>
  <c r="H180" i="16" s="1" a="1"/>
  <c r="H180" i="16" s="1"/>
  <c r="G179" i="10"/>
  <c r="G179" i="11" s="1"/>
  <c r="G179" i="16" s="1" a="1"/>
  <c r="G179" i="16" s="1"/>
  <c r="F178" i="10"/>
  <c r="F178" i="11" s="1"/>
  <c r="F178" i="16" s="1" a="1"/>
  <c r="F178" i="16" s="1"/>
  <c r="E177" i="10"/>
  <c r="E177" i="11" s="1"/>
  <c r="E177" i="16" s="1" a="1"/>
  <c r="E177" i="16" s="1"/>
  <c r="D176" i="10"/>
  <c r="D176" i="11" s="1"/>
  <c r="D176" i="16" s="1" a="1"/>
  <c r="D176" i="16" s="1"/>
  <c r="L172" i="10"/>
  <c r="L172" i="11" s="1"/>
  <c r="L172" i="16" s="1" a="1"/>
  <c r="L172" i="16" s="1"/>
  <c r="K171" i="10"/>
  <c r="K171" i="11" s="1"/>
  <c r="K171" i="16" s="1" a="1"/>
  <c r="K171" i="16" s="1"/>
  <c r="J170" i="10"/>
  <c r="J170" i="11" s="1"/>
  <c r="J170" i="16" s="1" a="1"/>
  <c r="J170" i="16" s="1"/>
  <c r="I169" i="10"/>
  <c r="I169" i="11" s="1"/>
  <c r="I169" i="16" s="1" a="1"/>
  <c r="I169" i="16" s="1"/>
  <c r="H168" i="10"/>
  <c r="H168" i="11" s="1"/>
  <c r="H168" i="16" s="1" a="1"/>
  <c r="H168" i="16" s="1"/>
  <c r="G167" i="10"/>
  <c r="G167" i="11" s="1"/>
  <c r="G167" i="16" s="1" a="1"/>
  <c r="G167" i="16" s="1"/>
  <c r="G166" i="10"/>
  <c r="G166" i="11" s="1"/>
  <c r="G166" i="16" s="1" a="1"/>
  <c r="G166" i="16" s="1"/>
  <c r="G165" i="10"/>
  <c r="G165" i="11" s="1"/>
  <c r="G165" i="16" s="1" a="1"/>
  <c r="G165" i="16" s="1"/>
  <c r="G164" i="10"/>
  <c r="G164" i="11" s="1"/>
  <c r="G164" i="16" s="1" a="1"/>
  <c r="G164" i="16" s="1"/>
  <c r="G163" i="10"/>
  <c r="G163" i="11" s="1"/>
  <c r="G163" i="16" s="1" a="1"/>
  <c r="G163" i="16" s="1"/>
  <c r="G162" i="10"/>
  <c r="G162" i="11" s="1"/>
  <c r="G162" i="16" s="1" a="1"/>
  <c r="G162" i="16" s="1"/>
  <c r="G161" i="10"/>
  <c r="G161" i="11" s="1"/>
  <c r="G161" i="16" s="1" a="1"/>
  <c r="G161" i="16" s="1"/>
  <c r="G160" i="10"/>
  <c r="G160" i="11" s="1"/>
  <c r="G160" i="16" s="1" a="1"/>
  <c r="G160" i="16" s="1"/>
  <c r="G159" i="10"/>
  <c r="G159" i="11" s="1"/>
  <c r="G159" i="16" s="1" a="1"/>
  <c r="G159" i="16" s="1"/>
  <c r="G158" i="10"/>
  <c r="G158" i="11" s="1"/>
  <c r="G158" i="16" s="1" a="1"/>
  <c r="G158" i="16" s="1"/>
  <c r="G157" i="10"/>
  <c r="G157" i="11" s="1"/>
  <c r="G157" i="16" s="1" a="1"/>
  <c r="G157" i="16" s="1"/>
  <c r="G156" i="10"/>
  <c r="G156" i="11" s="1"/>
  <c r="G156" i="16" s="1" a="1"/>
  <c r="G156" i="16" s="1"/>
  <c r="G155" i="10"/>
  <c r="G155" i="11" s="1"/>
  <c r="G155" i="16" s="1" a="1"/>
  <c r="G155" i="16" s="1"/>
  <c r="G154" i="10"/>
  <c r="G154" i="11" s="1"/>
  <c r="G154" i="16" s="1" a="1"/>
  <c r="G154" i="16" s="1"/>
  <c r="G153" i="10"/>
  <c r="G153" i="11" s="1"/>
  <c r="G153" i="16" s="1" a="1"/>
  <c r="G153" i="16" s="1"/>
  <c r="G152" i="10"/>
  <c r="G152" i="11" s="1"/>
  <c r="G152" i="16" s="1" a="1"/>
  <c r="G152" i="16" s="1"/>
  <c r="G151" i="10"/>
  <c r="G151" i="11" s="1"/>
  <c r="G151" i="16" s="1" a="1"/>
  <c r="G151" i="16" s="1"/>
  <c r="G150" i="10"/>
  <c r="G150" i="11" s="1"/>
  <c r="G150" i="16" s="1" a="1"/>
  <c r="G150" i="16" s="1"/>
  <c r="G149" i="10"/>
  <c r="G149" i="11" s="1"/>
  <c r="G149" i="16" s="1" a="1"/>
  <c r="G149" i="16" s="1"/>
  <c r="G148" i="10"/>
  <c r="G148" i="11" s="1"/>
  <c r="G148" i="16" s="1" a="1"/>
  <c r="G148" i="16" s="1"/>
  <c r="G147" i="10"/>
  <c r="G147" i="11" s="1"/>
  <c r="G147" i="16" s="1" a="1"/>
  <c r="G147" i="16" s="1"/>
  <c r="G146" i="10"/>
  <c r="G146" i="11" s="1"/>
  <c r="G146" i="16" s="1" a="1"/>
  <c r="G146" i="16" s="1"/>
  <c r="G145" i="10"/>
  <c r="G145" i="11" s="1"/>
  <c r="G145" i="16" s="1" a="1"/>
  <c r="G145" i="16" s="1"/>
  <c r="G144" i="10"/>
  <c r="G144" i="11" s="1"/>
  <c r="G144" i="16" s="1" a="1"/>
  <c r="G144" i="16" s="1"/>
  <c r="G143" i="10"/>
  <c r="G143" i="11" s="1"/>
  <c r="G143" i="16" s="1" a="1"/>
  <c r="G143" i="16" s="1"/>
  <c r="G142" i="10"/>
  <c r="G142" i="11" s="1"/>
  <c r="G142" i="16" s="1" a="1"/>
  <c r="G142" i="16" s="1"/>
  <c r="G141" i="10"/>
  <c r="G141" i="11" s="1"/>
  <c r="G141" i="16" s="1" a="1"/>
  <c r="G141" i="16" s="1"/>
  <c r="G140" i="10"/>
  <c r="G140" i="11" s="1"/>
  <c r="G140" i="16" s="1" a="1"/>
  <c r="G140" i="16" s="1"/>
  <c r="G139" i="10"/>
  <c r="G139" i="11" s="1"/>
  <c r="G139" i="16" s="1" a="1"/>
  <c r="G139" i="16" s="1"/>
  <c r="G138" i="10"/>
  <c r="G138" i="11" s="1"/>
  <c r="G138" i="16" s="1" a="1"/>
  <c r="G138" i="16" s="1"/>
  <c r="G137" i="10"/>
  <c r="G137" i="11" s="1"/>
  <c r="G137" i="16" s="1" a="1"/>
  <c r="G137" i="16" s="1"/>
  <c r="G136" i="10"/>
  <c r="G136" i="11" s="1"/>
  <c r="G136" i="16" s="1" a="1"/>
  <c r="G136" i="16" s="1"/>
  <c r="G135" i="10"/>
  <c r="G135" i="11" s="1"/>
  <c r="G135" i="16" s="1" a="1"/>
  <c r="G135" i="16" s="1"/>
  <c r="G134" i="10"/>
  <c r="G134" i="11" s="1"/>
  <c r="G134" i="16" s="1" a="1"/>
  <c r="G134" i="16" s="1"/>
  <c r="L186" i="10"/>
  <c r="L186" i="11" s="1"/>
  <c r="L186" i="16" s="1" a="1"/>
  <c r="L186" i="16" s="1"/>
  <c r="K185" i="10"/>
  <c r="K185" i="11" s="1"/>
  <c r="K185" i="16" s="1" a="1"/>
  <c r="K185" i="16" s="1"/>
  <c r="J184" i="10"/>
  <c r="J184" i="11" s="1"/>
  <c r="J184" i="16" s="1" a="1"/>
  <c r="J184" i="16" s="1"/>
  <c r="I183" i="10"/>
  <c r="I183" i="11" s="1"/>
  <c r="I183" i="16" s="1" a="1"/>
  <c r="I183" i="16" s="1"/>
  <c r="H182" i="10"/>
  <c r="H182" i="11" s="1"/>
  <c r="H182" i="16" s="1" a="1"/>
  <c r="H182" i="16" s="1"/>
  <c r="G181" i="10"/>
  <c r="G181" i="11" s="1"/>
  <c r="G181" i="16" s="1" a="1"/>
  <c r="G181" i="16" s="1"/>
  <c r="F180" i="10"/>
  <c r="F180" i="11" s="1"/>
  <c r="F180" i="16" s="1" a="1"/>
  <c r="F180" i="16" s="1"/>
  <c r="E179" i="10"/>
  <c r="E179" i="11" s="1"/>
  <c r="E179" i="16" s="1" a="1"/>
  <c r="E179" i="16" s="1"/>
  <c r="D178" i="10"/>
  <c r="D178" i="11" s="1"/>
  <c r="D178" i="16" s="1" a="1"/>
  <c r="D178" i="16" s="1"/>
  <c r="L174" i="10"/>
  <c r="L174" i="11" s="1"/>
  <c r="L174" i="16" s="1" a="1"/>
  <c r="L174" i="16" s="1"/>
  <c r="K173" i="10"/>
  <c r="K173" i="11" s="1"/>
  <c r="K173" i="16" s="1" a="1"/>
  <c r="K173" i="16" s="1"/>
  <c r="J172" i="10"/>
  <c r="J172" i="11" s="1"/>
  <c r="J172" i="16" s="1" a="1"/>
  <c r="J172" i="16" s="1"/>
  <c r="I171" i="10"/>
  <c r="I171" i="11" s="1"/>
  <c r="I171" i="16" s="1" a="1"/>
  <c r="I171" i="16" s="1"/>
  <c r="H170" i="10"/>
  <c r="H170" i="11" s="1"/>
  <c r="H170" i="16" s="1" a="1"/>
  <c r="H170" i="16" s="1"/>
  <c r="G169" i="10"/>
  <c r="G169" i="11" s="1"/>
  <c r="G169" i="16" s="1" a="1"/>
  <c r="G169" i="16" s="1"/>
  <c r="F168" i="10"/>
  <c r="F168" i="11" s="1"/>
  <c r="F168" i="16" s="1" a="1"/>
  <c r="F168" i="16" s="1"/>
  <c r="E167" i="10"/>
  <c r="E167" i="11" s="1"/>
  <c r="E167" i="16" s="1" a="1"/>
  <c r="E167" i="16" s="1"/>
  <c r="E166" i="10"/>
  <c r="E166" i="11" s="1"/>
  <c r="E166" i="16" s="1" a="1"/>
  <c r="E166" i="16" s="1"/>
  <c r="E165" i="10"/>
  <c r="E165" i="11" s="1"/>
  <c r="E165" i="16" s="1" a="1"/>
  <c r="E165" i="16" s="1"/>
  <c r="E164" i="10"/>
  <c r="E164" i="11" s="1"/>
  <c r="E164" i="16" s="1" a="1"/>
  <c r="E164" i="16" s="1"/>
  <c r="E163" i="10"/>
  <c r="E163" i="11" s="1"/>
  <c r="E163" i="16" s="1" a="1"/>
  <c r="E163" i="16" s="1"/>
  <c r="E162" i="10"/>
  <c r="E162" i="11" s="1"/>
  <c r="E162" i="16" s="1" a="1"/>
  <c r="E162" i="16" s="1"/>
  <c r="E161" i="10"/>
  <c r="E161" i="11" s="1"/>
  <c r="E161" i="16" s="1" a="1"/>
  <c r="E161" i="16" s="1"/>
  <c r="E160" i="10"/>
  <c r="E160" i="11" s="1"/>
  <c r="E160" i="16" s="1" a="1"/>
  <c r="E160" i="16" s="1"/>
  <c r="E159" i="10"/>
  <c r="E159" i="11" s="1"/>
  <c r="E159" i="16" s="1" a="1"/>
  <c r="E159" i="16" s="1"/>
  <c r="E158" i="10"/>
  <c r="E158" i="11" s="1"/>
  <c r="E158" i="16" s="1" a="1"/>
  <c r="E158" i="16" s="1"/>
  <c r="E157" i="10"/>
  <c r="E157" i="11" s="1"/>
  <c r="E157" i="16" s="1" a="1"/>
  <c r="E157" i="16" s="1"/>
  <c r="E156" i="10"/>
  <c r="E156" i="11" s="1"/>
  <c r="E156" i="16" s="1" a="1"/>
  <c r="E156" i="16" s="1"/>
  <c r="E155" i="10"/>
  <c r="E155" i="11" s="1"/>
  <c r="E155" i="16" s="1" a="1"/>
  <c r="E155" i="16" s="1"/>
  <c r="E154" i="10"/>
  <c r="E154" i="11" s="1"/>
  <c r="E154" i="16" s="1" a="1"/>
  <c r="E154" i="16" s="1"/>
  <c r="E153" i="10"/>
  <c r="E153" i="11" s="1"/>
  <c r="E153" i="16" s="1" a="1"/>
  <c r="E153" i="16" s="1"/>
  <c r="E152" i="10"/>
  <c r="E152" i="11" s="1"/>
  <c r="E152" i="16" s="1" a="1"/>
  <c r="E152" i="16" s="1"/>
  <c r="E151" i="10"/>
  <c r="E151" i="11" s="1"/>
  <c r="E151" i="16" s="1" a="1"/>
  <c r="E151" i="16" s="1"/>
  <c r="E150" i="10"/>
  <c r="E150" i="11" s="1"/>
  <c r="E150" i="16" s="1" a="1"/>
  <c r="E150" i="16" s="1"/>
  <c r="E149" i="10"/>
  <c r="E149" i="11" s="1"/>
  <c r="E149" i="16" s="1" a="1"/>
  <c r="E149" i="16" s="1"/>
  <c r="E148" i="10"/>
  <c r="E148" i="11" s="1"/>
  <c r="E148" i="16" s="1" a="1"/>
  <c r="E148" i="16" s="1"/>
  <c r="E147" i="10"/>
  <c r="E147" i="11" s="1"/>
  <c r="E147" i="16" s="1" a="1"/>
  <c r="E147" i="16" s="1"/>
  <c r="E146" i="10"/>
  <c r="E146" i="11" s="1"/>
  <c r="E146" i="16" s="1" a="1"/>
  <c r="E146" i="16" s="1"/>
  <c r="E145" i="10"/>
  <c r="E145" i="11" s="1"/>
  <c r="E145" i="16" s="1" a="1"/>
  <c r="E145" i="16" s="1"/>
  <c r="E144" i="10"/>
  <c r="E144" i="11" s="1"/>
  <c r="E144" i="16" s="1" a="1"/>
  <c r="E144" i="16" s="1"/>
  <c r="L187" i="10"/>
  <c r="L187" i="11" s="1"/>
  <c r="L187" i="16" s="1" a="1"/>
  <c r="L187" i="16" s="1"/>
  <c r="K186" i="10"/>
  <c r="K186" i="11" s="1"/>
  <c r="K186" i="16" s="1" a="1"/>
  <c r="K186" i="16" s="1"/>
  <c r="J185" i="10"/>
  <c r="J185" i="11" s="1"/>
  <c r="J185" i="16" s="1" a="1"/>
  <c r="J185" i="16" s="1"/>
  <c r="I184" i="10"/>
  <c r="I184" i="11" s="1"/>
  <c r="I184" i="16" s="1" a="1"/>
  <c r="I184" i="16" s="1"/>
  <c r="H183" i="10"/>
  <c r="H183" i="11" s="1"/>
  <c r="H183" i="16" s="1" a="1"/>
  <c r="H183" i="16" s="1"/>
  <c r="G182" i="10"/>
  <c r="G182" i="11" s="1"/>
  <c r="G182" i="16" s="1" a="1"/>
  <c r="G182" i="16" s="1"/>
  <c r="F181" i="10"/>
  <c r="F181" i="11" s="1"/>
  <c r="F181" i="16" s="1" a="1"/>
  <c r="F181" i="16" s="1"/>
  <c r="F181" i="18" s="1"/>
  <c r="E180" i="10"/>
  <c r="E180" i="11" s="1"/>
  <c r="E180" i="16" s="1" a="1"/>
  <c r="E180" i="16" s="1"/>
  <c r="D179" i="10"/>
  <c r="D179" i="11" s="1"/>
  <c r="D179" i="16" s="1" a="1"/>
  <c r="D179" i="16" s="1"/>
  <c r="L175" i="10"/>
  <c r="L175" i="11" s="1"/>
  <c r="L175" i="16" s="1" a="1"/>
  <c r="L175" i="16" s="1"/>
  <c r="K174" i="10"/>
  <c r="K174" i="11" s="1"/>
  <c r="K174" i="16" s="1" a="1"/>
  <c r="K174" i="16" s="1"/>
  <c r="J173" i="10"/>
  <c r="J173" i="11" s="1"/>
  <c r="J173" i="16" s="1" a="1"/>
  <c r="J173" i="16" s="1"/>
  <c r="I172" i="10"/>
  <c r="I172" i="11" s="1"/>
  <c r="I172" i="16" s="1" a="1"/>
  <c r="I172" i="16" s="1"/>
  <c r="H171" i="10"/>
  <c r="H171" i="11" s="1"/>
  <c r="H171" i="16" s="1" a="1"/>
  <c r="H171" i="16" s="1"/>
  <c r="G170" i="10"/>
  <c r="G170" i="11" s="1"/>
  <c r="G170" i="16" s="1" a="1"/>
  <c r="G170" i="16" s="1"/>
  <c r="L188" i="10"/>
  <c r="L188" i="11" s="1"/>
  <c r="L188" i="16" s="1" a="1"/>
  <c r="L188" i="16" s="1"/>
  <c r="K187" i="10"/>
  <c r="K187" i="11" s="1"/>
  <c r="K187" i="16" s="1" a="1"/>
  <c r="K187" i="16" s="1"/>
  <c r="J186" i="10"/>
  <c r="J186" i="11" s="1"/>
  <c r="J186" i="16" s="1" a="1"/>
  <c r="J186" i="16" s="1"/>
  <c r="I185" i="10"/>
  <c r="I185" i="11" s="1"/>
  <c r="I185" i="16" s="1" a="1"/>
  <c r="I185" i="16" s="1"/>
  <c r="H184" i="10"/>
  <c r="H184" i="11" s="1"/>
  <c r="H184" i="16" s="1" a="1"/>
  <c r="H184" i="16" s="1"/>
  <c r="G183" i="10"/>
  <c r="G183" i="11" s="1"/>
  <c r="G183" i="16" s="1" a="1"/>
  <c r="G183" i="16" s="1"/>
  <c r="F182" i="10"/>
  <c r="F182" i="11" s="1"/>
  <c r="F182" i="16" s="1" a="1"/>
  <c r="F182" i="16" s="1"/>
  <c r="E181" i="10"/>
  <c r="E181" i="11" s="1"/>
  <c r="E181" i="16" s="1" a="1"/>
  <c r="E181" i="16" s="1"/>
  <c r="D180" i="10"/>
  <c r="D180" i="11" s="1"/>
  <c r="D180" i="16" s="1" a="1"/>
  <c r="D180" i="16" s="1"/>
  <c r="L176" i="10"/>
  <c r="L176" i="11" s="1"/>
  <c r="L176" i="16" s="1" a="1"/>
  <c r="L176" i="16" s="1"/>
  <c r="K175" i="10"/>
  <c r="K175" i="11" s="1"/>
  <c r="K175" i="16" s="1" a="1"/>
  <c r="K175" i="16" s="1"/>
  <c r="J174" i="10"/>
  <c r="J174" i="11" s="1"/>
  <c r="J174" i="16" s="1" a="1"/>
  <c r="J174" i="16" s="1"/>
  <c r="I173" i="10"/>
  <c r="I173" i="11" s="1"/>
  <c r="I173" i="16" s="1" a="1"/>
  <c r="I173" i="16" s="1"/>
  <c r="H172" i="10"/>
  <c r="H172" i="11" s="1"/>
  <c r="H172" i="16" s="1" a="1"/>
  <c r="H172" i="16" s="1"/>
  <c r="G171" i="10"/>
  <c r="G171" i="11" s="1"/>
  <c r="G171" i="16" s="1" a="1"/>
  <c r="G171" i="16" s="1"/>
  <c r="F170" i="10"/>
  <c r="F170" i="11" s="1"/>
  <c r="F170" i="16" s="1" a="1"/>
  <c r="F170" i="16" s="1"/>
  <c r="F170" i="18" s="1"/>
  <c r="E169" i="10"/>
  <c r="E169" i="11" s="1"/>
  <c r="E169" i="16" s="1" a="1"/>
  <c r="E169" i="16" s="1"/>
  <c r="D168" i="10"/>
  <c r="D168" i="11" s="1"/>
  <c r="D168" i="16" s="1" a="1"/>
  <c r="D168" i="16" s="1"/>
  <c r="C167" i="10"/>
  <c r="C167" i="11" s="1"/>
  <c r="C167" i="16" s="1" a="1"/>
  <c r="C167" i="16" s="1"/>
  <c r="C166" i="10"/>
  <c r="C166" i="11" s="1"/>
  <c r="C166" i="16" s="1" a="1"/>
  <c r="C166" i="16" s="1"/>
  <c r="C165" i="10"/>
  <c r="C165" i="11" s="1"/>
  <c r="C165" i="16" s="1" a="1"/>
  <c r="C165" i="16" s="1"/>
  <c r="C164" i="10"/>
  <c r="C164" i="11" s="1"/>
  <c r="C164" i="16" s="1" a="1"/>
  <c r="C164" i="16" s="1"/>
  <c r="C163" i="10"/>
  <c r="C163" i="11" s="1"/>
  <c r="C163" i="16" s="1" a="1"/>
  <c r="C163" i="16" s="1"/>
  <c r="K189" i="10"/>
  <c r="K189" i="11" s="1"/>
  <c r="K189" i="16" s="1" a="1"/>
  <c r="K189" i="16" s="1"/>
  <c r="J188" i="10"/>
  <c r="J188" i="11" s="1"/>
  <c r="J188" i="16" s="1" a="1"/>
  <c r="J188" i="16" s="1"/>
  <c r="I187" i="10"/>
  <c r="I187" i="11" s="1"/>
  <c r="I187" i="16" s="1" a="1"/>
  <c r="I187" i="16" s="1"/>
  <c r="H186" i="10"/>
  <c r="H186" i="11" s="1"/>
  <c r="H186" i="16" s="1" a="1"/>
  <c r="H186" i="16" s="1"/>
  <c r="G185" i="10"/>
  <c r="G185" i="11" s="1"/>
  <c r="G185" i="16" s="1" a="1"/>
  <c r="G185" i="16" s="1"/>
  <c r="F184" i="10"/>
  <c r="F184" i="11" s="1"/>
  <c r="F184" i="16" s="1" a="1"/>
  <c r="F184" i="16" s="1"/>
  <c r="E183" i="10"/>
  <c r="E183" i="11" s="1"/>
  <c r="E183" i="16" s="1" a="1"/>
  <c r="E183" i="16" s="1"/>
  <c r="D182" i="10"/>
  <c r="D182" i="11" s="1"/>
  <c r="D182" i="16" s="1" a="1"/>
  <c r="D182" i="16" s="1"/>
  <c r="L178" i="10"/>
  <c r="L178" i="11" s="1"/>
  <c r="L178" i="16" s="1" a="1"/>
  <c r="L178" i="16" s="1"/>
  <c r="K177" i="10"/>
  <c r="K177" i="11" s="1"/>
  <c r="K177" i="16" s="1" a="1"/>
  <c r="K177" i="16" s="1"/>
  <c r="J176" i="10"/>
  <c r="J176" i="11" s="1"/>
  <c r="J176" i="16" s="1" a="1"/>
  <c r="J176" i="16" s="1"/>
  <c r="I175" i="10"/>
  <c r="I175" i="11" s="1"/>
  <c r="I175" i="16" s="1" a="1"/>
  <c r="I175" i="16" s="1"/>
  <c r="H174" i="10"/>
  <c r="H174" i="11" s="1"/>
  <c r="H174" i="16" s="1" a="1"/>
  <c r="H174" i="16" s="1"/>
  <c r="G173" i="10"/>
  <c r="G173" i="11" s="1"/>
  <c r="G173" i="16" s="1" a="1"/>
  <c r="G173" i="16" s="1"/>
  <c r="F172" i="10"/>
  <c r="F172" i="11" s="1"/>
  <c r="F172" i="16" s="1" a="1"/>
  <c r="F172" i="16" s="1"/>
  <c r="E171" i="10"/>
  <c r="E171" i="11" s="1"/>
  <c r="E171" i="16" s="1" a="1"/>
  <c r="E171" i="16" s="1"/>
  <c r="D170" i="10"/>
  <c r="D170" i="11" s="1"/>
  <c r="D170" i="16" s="1" a="1"/>
  <c r="D170" i="16" s="1"/>
  <c r="D170" i="18" s="1"/>
  <c r="H188" i="10"/>
  <c r="H188" i="11" s="1"/>
  <c r="H188" i="16" s="1" a="1"/>
  <c r="H188" i="16" s="1"/>
  <c r="E185" i="10"/>
  <c r="E185" i="11" s="1"/>
  <c r="E185" i="16" s="1" a="1"/>
  <c r="E185" i="16" s="1"/>
  <c r="F183" i="10"/>
  <c r="F183" i="11" s="1"/>
  <c r="F183" i="16" s="1" a="1"/>
  <c r="F183" i="16" s="1"/>
  <c r="J181" i="10"/>
  <c r="J181" i="11" s="1"/>
  <c r="J181" i="16" s="1" a="1"/>
  <c r="J181" i="16" s="1"/>
  <c r="L179" i="10"/>
  <c r="L179" i="11" s="1"/>
  <c r="L179" i="16" s="1" a="1"/>
  <c r="L179" i="16" s="1"/>
  <c r="G178" i="10"/>
  <c r="G178" i="11" s="1"/>
  <c r="G178" i="16" s="1" a="1"/>
  <c r="G178" i="16" s="1"/>
  <c r="F175" i="10"/>
  <c r="F175" i="11" s="1"/>
  <c r="F175" i="16" s="1" a="1"/>
  <c r="F175" i="16" s="1"/>
  <c r="L173" i="10"/>
  <c r="L173" i="11" s="1"/>
  <c r="L173" i="16" s="1" a="1"/>
  <c r="L173" i="16" s="1"/>
  <c r="I168" i="10"/>
  <c r="I168" i="11" s="1"/>
  <c r="I168" i="16" s="1" a="1"/>
  <c r="I168" i="16" s="1"/>
  <c r="K165" i="10"/>
  <c r="K165" i="11" s="1"/>
  <c r="K165" i="16" s="1" a="1"/>
  <c r="K165" i="16" s="1"/>
  <c r="H164" i="10"/>
  <c r="H164" i="11" s="1"/>
  <c r="H164" i="16" s="1" a="1"/>
  <c r="H164" i="16" s="1"/>
  <c r="L161" i="10"/>
  <c r="L161" i="11" s="1"/>
  <c r="L161" i="16" s="1" a="1"/>
  <c r="L161" i="16" s="1"/>
  <c r="J160" i="10"/>
  <c r="J160" i="11" s="1"/>
  <c r="J160" i="16" s="1" a="1"/>
  <c r="J160" i="16" s="1"/>
  <c r="H159" i="10"/>
  <c r="H159" i="11" s="1"/>
  <c r="H159" i="16" s="1" a="1"/>
  <c r="H159" i="16" s="1"/>
  <c r="D158" i="10"/>
  <c r="D158" i="11" s="1"/>
  <c r="D158" i="16" s="1" a="1"/>
  <c r="D158" i="16" s="1"/>
  <c r="L155" i="10"/>
  <c r="L155" i="11" s="1"/>
  <c r="L155" i="16" s="1" a="1"/>
  <c r="L155" i="16" s="1"/>
  <c r="J154" i="10"/>
  <c r="J154" i="11" s="1"/>
  <c r="J154" i="16" s="1" a="1"/>
  <c r="J154" i="16" s="1"/>
  <c r="H153" i="10"/>
  <c r="H153" i="11" s="1"/>
  <c r="H153" i="16" s="1" a="1"/>
  <c r="H153" i="16" s="1"/>
  <c r="D152" i="10"/>
  <c r="D152" i="11" s="1"/>
  <c r="D152" i="16" s="1" a="1"/>
  <c r="D152" i="16" s="1"/>
  <c r="L149" i="10"/>
  <c r="L149" i="11" s="1"/>
  <c r="L149" i="16" s="1" a="1"/>
  <c r="L149" i="16" s="1"/>
  <c r="J148" i="10"/>
  <c r="J148" i="11" s="1"/>
  <c r="J148" i="16" s="1" a="1"/>
  <c r="J148" i="16" s="1"/>
  <c r="H147" i="10"/>
  <c r="H147" i="11" s="1"/>
  <c r="H147" i="16" s="1" a="1"/>
  <c r="H147" i="16" s="1"/>
  <c r="D146" i="10"/>
  <c r="D146" i="11" s="1"/>
  <c r="D146" i="16" s="1" a="1"/>
  <c r="D146" i="16" s="1"/>
  <c r="L143" i="10"/>
  <c r="L143" i="11" s="1"/>
  <c r="L143" i="16" s="1" a="1"/>
  <c r="L143" i="16" s="1"/>
  <c r="K142" i="10"/>
  <c r="K142" i="11" s="1"/>
  <c r="K142" i="16" s="1" a="1"/>
  <c r="K142" i="16" s="1"/>
  <c r="J141" i="10"/>
  <c r="J141" i="11" s="1"/>
  <c r="J141" i="16" s="1" a="1"/>
  <c r="J141" i="16" s="1"/>
  <c r="I140" i="10"/>
  <c r="I140" i="11" s="1"/>
  <c r="I140" i="16" s="1" a="1"/>
  <c r="I140" i="16" s="1"/>
  <c r="H139" i="10"/>
  <c r="H139" i="11" s="1"/>
  <c r="H139" i="16" s="1" a="1"/>
  <c r="H139" i="16" s="1"/>
  <c r="F138" i="10"/>
  <c r="F138" i="11" s="1"/>
  <c r="F138" i="16" s="1" a="1"/>
  <c r="F138" i="16" s="1"/>
  <c r="E137" i="10"/>
  <c r="E137" i="11" s="1"/>
  <c r="E137" i="16" s="1" a="1"/>
  <c r="E137" i="16" s="1"/>
  <c r="D136" i="10"/>
  <c r="D136" i="11" s="1"/>
  <c r="D136" i="16" s="1" a="1"/>
  <c r="D136" i="16" s="1"/>
  <c r="C135" i="10"/>
  <c r="C135" i="11" s="1"/>
  <c r="C135" i="16" s="1" a="1"/>
  <c r="C135" i="16" s="1"/>
  <c r="L189" i="10"/>
  <c r="L189" i="11" s="1"/>
  <c r="L189" i="16" s="1" a="1"/>
  <c r="L189" i="16" s="1"/>
  <c r="G188" i="10"/>
  <c r="G188" i="11" s="1"/>
  <c r="G188" i="16" s="1" a="1"/>
  <c r="G188" i="16" s="1"/>
  <c r="J189" i="10"/>
  <c r="J189" i="11" s="1"/>
  <c r="J189" i="16" s="1" a="1"/>
  <c r="J189" i="16" s="1"/>
  <c r="F188" i="10"/>
  <c r="F188" i="11" s="1"/>
  <c r="F188" i="16" s="1" a="1"/>
  <c r="F188" i="16" s="1"/>
  <c r="I186" i="10"/>
  <c r="I186" i="11" s="1"/>
  <c r="I186" i="16" s="1" a="1"/>
  <c r="I186" i="16" s="1"/>
  <c r="D181" i="10"/>
  <c r="D181" i="11" s="1"/>
  <c r="D181" i="16" s="1" a="1"/>
  <c r="D181" i="16" s="1"/>
  <c r="J179" i="10"/>
  <c r="J179" i="11" s="1"/>
  <c r="J179" i="16" s="1" a="1"/>
  <c r="J179" i="16" s="1"/>
  <c r="I176" i="10"/>
  <c r="I176" i="11" s="1"/>
  <c r="I176" i="16" s="1" a="1"/>
  <c r="I176" i="16" s="1"/>
  <c r="D175" i="10"/>
  <c r="D175" i="11" s="1"/>
  <c r="D175" i="16" s="1" a="1"/>
  <c r="D175" i="16" s="1"/>
  <c r="F173" i="10"/>
  <c r="F173" i="11" s="1"/>
  <c r="F173" i="16" s="1" a="1"/>
  <c r="F173" i="16" s="1"/>
  <c r="J171" i="10"/>
  <c r="J171" i="11" s="1"/>
  <c r="J171" i="16" s="1" a="1"/>
  <c r="J171" i="16" s="1"/>
  <c r="K169" i="10"/>
  <c r="K169" i="11" s="1"/>
  <c r="K169" i="16" s="1" a="1"/>
  <c r="K169" i="16" s="1"/>
  <c r="E168" i="10"/>
  <c r="E168" i="11" s="1"/>
  <c r="E168" i="16" s="1" a="1"/>
  <c r="E168" i="16" s="1"/>
  <c r="L166" i="10"/>
  <c r="L166" i="11" s="1"/>
  <c r="L166" i="16" s="1" a="1"/>
  <c r="L166" i="16" s="1"/>
  <c r="I165" i="10"/>
  <c r="I165" i="11" s="1"/>
  <c r="I165" i="16" s="1" a="1"/>
  <c r="I165" i="16" s="1"/>
  <c r="D164" i="10"/>
  <c r="D164" i="11" s="1"/>
  <c r="D164" i="16" s="1" a="1"/>
  <c r="D164" i="16" s="1"/>
  <c r="L162" i="10"/>
  <c r="L162" i="11" s="1"/>
  <c r="L162" i="16" s="1" a="1"/>
  <c r="L162" i="16" s="1"/>
  <c r="J161" i="10"/>
  <c r="J161" i="11" s="1"/>
  <c r="J161" i="16" s="1" a="1"/>
  <c r="J161" i="16" s="1"/>
  <c r="H160" i="10"/>
  <c r="H160" i="11" s="1"/>
  <c r="H160" i="16" s="1" a="1"/>
  <c r="H160" i="16" s="1"/>
  <c r="D159" i="10"/>
  <c r="D159" i="11" s="1"/>
  <c r="D159" i="16" s="1" a="1"/>
  <c r="D159" i="16" s="1"/>
  <c r="L156" i="10"/>
  <c r="L156" i="11" s="1"/>
  <c r="L156" i="16" s="1" a="1"/>
  <c r="L156" i="16" s="1"/>
  <c r="J155" i="10"/>
  <c r="J155" i="11" s="1"/>
  <c r="J155" i="16" s="1" a="1"/>
  <c r="J155" i="16" s="1"/>
  <c r="H154" i="10"/>
  <c r="H154" i="11" s="1"/>
  <c r="H154" i="16" s="1" a="1"/>
  <c r="H154" i="16" s="1"/>
  <c r="D153" i="10"/>
  <c r="D153" i="11" s="1"/>
  <c r="D153" i="16" s="1" a="1"/>
  <c r="D153" i="16" s="1"/>
  <c r="L150" i="10"/>
  <c r="L150" i="11" s="1"/>
  <c r="L150" i="16" s="1" a="1"/>
  <c r="L150" i="16" s="1"/>
  <c r="J149" i="10"/>
  <c r="J149" i="11" s="1"/>
  <c r="J149" i="16" s="1" a="1"/>
  <c r="J149" i="16" s="1"/>
  <c r="H148" i="10"/>
  <c r="H148" i="11" s="1"/>
  <c r="H148" i="16" s="1" a="1"/>
  <c r="H148" i="16" s="1"/>
  <c r="D147" i="10"/>
  <c r="D147" i="11" s="1"/>
  <c r="D147" i="16" s="1" a="1"/>
  <c r="D147" i="16" s="1"/>
  <c r="L144" i="10"/>
  <c r="L144" i="11" s="1"/>
  <c r="L144" i="16" s="1" a="1"/>
  <c r="L144" i="16" s="1"/>
  <c r="J143" i="10"/>
  <c r="J143" i="11" s="1"/>
  <c r="J143" i="16" s="1" a="1"/>
  <c r="J143" i="16" s="1"/>
  <c r="I142" i="10"/>
  <c r="I142" i="11" s="1"/>
  <c r="I142" i="16" s="1" a="1"/>
  <c r="I142" i="16" s="1"/>
  <c r="H141" i="10"/>
  <c r="H141" i="11" s="1"/>
  <c r="H141" i="16" s="1" a="1"/>
  <c r="H141" i="16" s="1"/>
  <c r="F140" i="10"/>
  <c r="F140" i="11" s="1"/>
  <c r="F140" i="16" s="1" a="1"/>
  <c r="F140" i="16" s="1"/>
  <c r="E139" i="10"/>
  <c r="E139" i="11" s="1"/>
  <c r="E139" i="16" s="1" a="1"/>
  <c r="E139" i="16" s="1"/>
  <c r="D138" i="10"/>
  <c r="D138" i="11" s="1"/>
  <c r="D138" i="16" s="1" a="1"/>
  <c r="D138" i="16" s="1"/>
  <c r="C137" i="10"/>
  <c r="C137" i="11" s="1"/>
  <c r="C137" i="16" s="1" a="1"/>
  <c r="C137" i="16" s="1"/>
  <c r="L133" i="10"/>
  <c r="L133" i="11" s="1"/>
  <c r="L133" i="16" s="1" a="1"/>
  <c r="L133" i="16" s="1"/>
  <c r="L132" i="10"/>
  <c r="L132" i="11" s="1"/>
  <c r="L132" i="16" s="1" a="1"/>
  <c r="L132" i="16" s="1"/>
  <c r="L131" i="10"/>
  <c r="L131" i="11" s="1"/>
  <c r="L131" i="16" s="1" a="1"/>
  <c r="L131" i="16" s="1"/>
  <c r="L130" i="10"/>
  <c r="L130" i="11" s="1"/>
  <c r="L130" i="16" s="1" a="1"/>
  <c r="L130" i="16" s="1"/>
  <c r="L129" i="10"/>
  <c r="L129" i="11" s="1"/>
  <c r="L129" i="16" s="1" a="1"/>
  <c r="L129" i="16" s="1"/>
  <c r="L128" i="10"/>
  <c r="L128" i="11" s="1"/>
  <c r="L128" i="16" s="1" a="1"/>
  <c r="L128" i="16" s="1"/>
  <c r="L127" i="10"/>
  <c r="L127" i="11" s="1"/>
  <c r="L127" i="16" s="1" a="1"/>
  <c r="L127" i="16" s="1"/>
  <c r="L126" i="10"/>
  <c r="L126" i="11" s="1"/>
  <c r="L126" i="16" s="1" a="1"/>
  <c r="L126" i="16" s="1"/>
  <c r="L125" i="10"/>
  <c r="L125" i="11" s="1"/>
  <c r="L125" i="16" s="1" a="1"/>
  <c r="L125" i="16" s="1"/>
  <c r="L124" i="10"/>
  <c r="L124" i="11" s="1"/>
  <c r="L124" i="16" s="1" a="1"/>
  <c r="L124" i="16" s="1"/>
  <c r="L123" i="10"/>
  <c r="L123" i="11" s="1"/>
  <c r="L123" i="16" s="1" a="1"/>
  <c r="L123" i="16" s="1"/>
  <c r="L122" i="10"/>
  <c r="L122" i="11" s="1"/>
  <c r="L122" i="16" s="1" a="1"/>
  <c r="L122" i="16" s="1"/>
  <c r="L121" i="10"/>
  <c r="L121" i="11" s="1"/>
  <c r="L121" i="16" s="1" a="1"/>
  <c r="L121" i="16" s="1"/>
  <c r="L120" i="10"/>
  <c r="L120" i="11" s="1"/>
  <c r="L120" i="16" s="1" a="1"/>
  <c r="L120" i="16" s="1"/>
  <c r="L119" i="10"/>
  <c r="L119" i="11" s="1"/>
  <c r="L119" i="16" s="1" a="1"/>
  <c r="L119" i="16" s="1"/>
  <c r="L118" i="10"/>
  <c r="L118" i="11" s="1"/>
  <c r="L118" i="16" s="1" a="1"/>
  <c r="L118" i="16" s="1"/>
  <c r="L118" i="18" s="1"/>
  <c r="L117" i="10"/>
  <c r="L117" i="11" s="1"/>
  <c r="L117" i="16" s="1" a="1"/>
  <c r="L117" i="16" s="1"/>
  <c r="L116" i="10"/>
  <c r="L116" i="11" s="1"/>
  <c r="L116" i="16" s="1" a="1"/>
  <c r="L116" i="16" s="1"/>
  <c r="L115" i="10"/>
  <c r="L115" i="11" s="1"/>
  <c r="L115" i="16" s="1" a="1"/>
  <c r="L115" i="16" s="1"/>
  <c r="L114" i="10"/>
  <c r="L114" i="11" s="1"/>
  <c r="L114" i="16" s="1" a="1"/>
  <c r="L114" i="16" s="1"/>
  <c r="L113" i="10"/>
  <c r="L113" i="11" s="1"/>
  <c r="L113" i="16" s="1" a="1"/>
  <c r="L113" i="16" s="1"/>
  <c r="L112" i="10"/>
  <c r="L112" i="11" s="1"/>
  <c r="L112" i="16" s="1" a="1"/>
  <c r="L112" i="16" s="1"/>
  <c r="L111" i="10"/>
  <c r="L111" i="11" s="1"/>
  <c r="L111" i="16" s="1" a="1"/>
  <c r="L111" i="16" s="1"/>
  <c r="L110" i="10"/>
  <c r="L110" i="11" s="1"/>
  <c r="L110" i="16" s="1" a="1"/>
  <c r="L110" i="16" s="1"/>
  <c r="L109" i="10"/>
  <c r="L109" i="11" s="1"/>
  <c r="L109" i="16" s="1" a="1"/>
  <c r="L109" i="16" s="1"/>
  <c r="L108" i="10"/>
  <c r="L108" i="11" s="1"/>
  <c r="L108" i="16" s="1" a="1"/>
  <c r="L108" i="16" s="1"/>
  <c r="L107" i="10"/>
  <c r="L107" i="11" s="1"/>
  <c r="L107" i="16" s="1" a="1"/>
  <c r="L107" i="16" s="1"/>
  <c r="L106" i="10"/>
  <c r="L106" i="11" s="1"/>
  <c r="L106" i="16" s="1" a="1"/>
  <c r="L106" i="16" s="1"/>
  <c r="L106" i="18" s="1"/>
  <c r="L105" i="10"/>
  <c r="L105" i="11" s="1"/>
  <c r="L105" i="16" s="1" a="1"/>
  <c r="L105" i="16" s="1"/>
  <c r="L104" i="10"/>
  <c r="L104" i="11" s="1"/>
  <c r="L104" i="16" s="1" a="1"/>
  <c r="L104" i="16" s="1"/>
  <c r="L103" i="10"/>
  <c r="L103" i="11" s="1"/>
  <c r="L103" i="16" s="1" a="1"/>
  <c r="L103" i="16" s="1"/>
  <c r="L102" i="10"/>
  <c r="L102" i="11" s="1"/>
  <c r="L102" i="16" s="1" a="1"/>
  <c r="L102" i="16" s="1"/>
  <c r="L101" i="10"/>
  <c r="L101" i="11" s="1"/>
  <c r="L101" i="16" s="1" a="1"/>
  <c r="L101" i="16" s="1"/>
  <c r="L100" i="10"/>
  <c r="L100" i="11" s="1"/>
  <c r="L100" i="16" s="1" a="1"/>
  <c r="L100" i="16" s="1"/>
  <c r="L99" i="10"/>
  <c r="L99" i="11" s="1"/>
  <c r="L99" i="16" s="1" a="1"/>
  <c r="L99" i="16" s="1"/>
  <c r="L98" i="10"/>
  <c r="L98" i="11" s="1"/>
  <c r="L98" i="16" s="1" a="1"/>
  <c r="L98" i="16" s="1"/>
  <c r="L97" i="10"/>
  <c r="L97" i="11" s="1"/>
  <c r="L97" i="16" s="1" a="1"/>
  <c r="L97" i="16" s="1"/>
  <c r="L96" i="10"/>
  <c r="L96" i="11" s="1"/>
  <c r="L96" i="16" s="1" a="1"/>
  <c r="L96" i="16" s="1"/>
  <c r="L95" i="10"/>
  <c r="L95" i="11" s="1"/>
  <c r="L95" i="16" s="1" a="1"/>
  <c r="L95" i="16" s="1"/>
  <c r="L94" i="10"/>
  <c r="L94" i="11" s="1"/>
  <c r="L94" i="16" s="1" a="1"/>
  <c r="L94" i="16" s="1"/>
  <c r="L94" i="18" s="1"/>
  <c r="L93" i="10"/>
  <c r="L93" i="11" s="1"/>
  <c r="L93" i="16" s="1" a="1"/>
  <c r="L93" i="16" s="1"/>
  <c r="L92" i="10"/>
  <c r="L92" i="11" s="1"/>
  <c r="L92" i="16" s="1" a="1"/>
  <c r="L92" i="16" s="1"/>
  <c r="L91" i="10"/>
  <c r="L91" i="11" s="1"/>
  <c r="L91" i="16" s="1" a="1"/>
  <c r="L91" i="16" s="1"/>
  <c r="L90" i="10"/>
  <c r="L90" i="11" s="1"/>
  <c r="L90" i="16" s="1" a="1"/>
  <c r="L90" i="16" s="1"/>
  <c r="L89" i="10"/>
  <c r="L89" i="11" s="1"/>
  <c r="L89" i="16" s="1" a="1"/>
  <c r="L89" i="16" s="1"/>
  <c r="L88" i="10"/>
  <c r="L88" i="11" s="1"/>
  <c r="L88" i="16" s="1" a="1"/>
  <c r="L88" i="16" s="1"/>
  <c r="L87" i="10"/>
  <c r="L87" i="11" s="1"/>
  <c r="L87" i="16" s="1" a="1"/>
  <c r="L87" i="16" s="1"/>
  <c r="L86" i="10"/>
  <c r="L86" i="11" s="1"/>
  <c r="L86" i="16" s="1" a="1"/>
  <c r="L86" i="16" s="1"/>
  <c r="L85" i="10"/>
  <c r="L85" i="11" s="1"/>
  <c r="L85" i="16" s="1" a="1"/>
  <c r="L85" i="16" s="1"/>
  <c r="L84" i="10"/>
  <c r="L84" i="11" s="1"/>
  <c r="L84" i="16" s="1" a="1"/>
  <c r="L84" i="16" s="1"/>
  <c r="L83" i="10"/>
  <c r="L83" i="11" s="1"/>
  <c r="L83" i="16" s="1" a="1"/>
  <c r="L83" i="16" s="1"/>
  <c r="L82" i="10"/>
  <c r="L82" i="11" s="1"/>
  <c r="L82" i="16" s="1" a="1"/>
  <c r="L82" i="16" s="1"/>
  <c r="L81" i="10"/>
  <c r="L81" i="11" s="1"/>
  <c r="L81" i="16" s="1" a="1"/>
  <c r="L81" i="16" s="1"/>
  <c r="L80" i="10"/>
  <c r="L80" i="11" s="1"/>
  <c r="L80" i="16" s="1" a="1"/>
  <c r="L80" i="16" s="1"/>
  <c r="L79" i="10"/>
  <c r="L79" i="11" s="1"/>
  <c r="L79" i="16" s="1" a="1"/>
  <c r="L79" i="16" s="1"/>
  <c r="L78" i="10"/>
  <c r="L78" i="11" s="1"/>
  <c r="L78" i="16" s="1" a="1"/>
  <c r="L78" i="16" s="1"/>
  <c r="L77" i="10"/>
  <c r="L77" i="11" s="1"/>
  <c r="L77" i="16" s="1" a="1"/>
  <c r="L77" i="16" s="1"/>
  <c r="L76" i="10"/>
  <c r="L76" i="11" s="1"/>
  <c r="L76" i="16" s="1" a="1"/>
  <c r="L76" i="16" s="1"/>
  <c r="L75" i="10"/>
  <c r="L75" i="11" s="1"/>
  <c r="L75" i="16" s="1" a="1"/>
  <c r="L75" i="16" s="1"/>
  <c r="L74" i="10"/>
  <c r="L74" i="11" s="1"/>
  <c r="L74" i="16" s="1" a="1"/>
  <c r="L74" i="16" s="1"/>
  <c r="L73" i="10"/>
  <c r="L73" i="11" s="1"/>
  <c r="L73" i="16" s="1" a="1"/>
  <c r="L73" i="16" s="1"/>
  <c r="L72" i="10"/>
  <c r="L72" i="11" s="1"/>
  <c r="L72" i="16" s="1" a="1"/>
  <c r="L72" i="16" s="1"/>
  <c r="L71" i="10"/>
  <c r="L71" i="11" s="1"/>
  <c r="L71" i="16" s="1" a="1"/>
  <c r="L71" i="16" s="1"/>
  <c r="L70" i="10"/>
  <c r="L70" i="11" s="1"/>
  <c r="L70" i="16" s="1" a="1"/>
  <c r="L70" i="16" s="1"/>
  <c r="L69" i="10"/>
  <c r="L69" i="11" s="1"/>
  <c r="L69" i="16" s="1" a="1"/>
  <c r="L69" i="16" s="1"/>
  <c r="L68" i="10"/>
  <c r="L68" i="11" s="1"/>
  <c r="L68" i="16" s="1" a="1"/>
  <c r="L68" i="16" s="1"/>
  <c r="L67" i="10"/>
  <c r="L67" i="11" s="1"/>
  <c r="L67" i="16" s="1" a="1"/>
  <c r="L67" i="16" s="1"/>
  <c r="L66" i="10"/>
  <c r="L66" i="11" s="1"/>
  <c r="L66" i="16" s="1" a="1"/>
  <c r="L66" i="16" s="1"/>
  <c r="L65" i="10"/>
  <c r="L65" i="11" s="1"/>
  <c r="L65" i="16" s="1" a="1"/>
  <c r="L65" i="16" s="1"/>
  <c r="L64" i="10"/>
  <c r="L64" i="11" s="1"/>
  <c r="L64" i="16" s="1" a="1"/>
  <c r="L64" i="16" s="1"/>
  <c r="L63" i="10"/>
  <c r="L63" i="11" s="1"/>
  <c r="L63" i="16" s="1" a="1"/>
  <c r="L63" i="16" s="1"/>
  <c r="L62" i="10"/>
  <c r="L62" i="11" s="1"/>
  <c r="L62" i="16" s="1" a="1"/>
  <c r="L62" i="16" s="1"/>
  <c r="L61" i="10"/>
  <c r="L61" i="11" s="1"/>
  <c r="L61" i="16" s="1" a="1"/>
  <c r="L61" i="16" s="1"/>
  <c r="L60" i="10"/>
  <c r="L60" i="11" s="1"/>
  <c r="L60" i="16" s="1" a="1"/>
  <c r="L60" i="16" s="1"/>
  <c r="L59" i="10"/>
  <c r="L59" i="11" s="1"/>
  <c r="L59" i="16" s="1" a="1"/>
  <c r="L59" i="16" s="1"/>
  <c r="L58" i="10"/>
  <c r="L58" i="11" s="1"/>
  <c r="L58" i="16" s="1" a="1"/>
  <c r="L58" i="16" s="1"/>
  <c r="L58" i="18" s="1"/>
  <c r="L57" i="10"/>
  <c r="L57" i="11" s="1"/>
  <c r="L57" i="16" s="1" a="1"/>
  <c r="L57" i="16" s="1"/>
  <c r="L56" i="10"/>
  <c r="L56" i="11" s="1"/>
  <c r="L56" i="16" s="1" a="1"/>
  <c r="L56" i="16" s="1"/>
  <c r="L55" i="10"/>
  <c r="L55" i="11" s="1"/>
  <c r="L55" i="16" s="1" a="1"/>
  <c r="L55" i="16" s="1"/>
  <c r="L54" i="10"/>
  <c r="L54" i="11" s="1"/>
  <c r="L54" i="16" s="1" a="1"/>
  <c r="L54" i="16" s="1"/>
  <c r="L53" i="10"/>
  <c r="L53" i="11" s="1"/>
  <c r="L53" i="16" s="1" a="1"/>
  <c r="L53" i="16" s="1"/>
  <c r="L52" i="10"/>
  <c r="L52" i="11" s="1"/>
  <c r="L52" i="16" s="1" a="1"/>
  <c r="L52" i="16" s="1"/>
  <c r="L51" i="10"/>
  <c r="L51" i="11" s="1"/>
  <c r="L51" i="16" s="1" a="1"/>
  <c r="L51" i="16" s="1"/>
  <c r="I189" i="10"/>
  <c r="I189" i="11" s="1"/>
  <c r="I189" i="16" s="1" a="1"/>
  <c r="I189" i="16" s="1"/>
  <c r="E188" i="10"/>
  <c r="E188" i="11" s="1"/>
  <c r="E188" i="16" s="1" a="1"/>
  <c r="E188" i="16" s="1"/>
  <c r="G186" i="10"/>
  <c r="G186" i="11" s="1"/>
  <c r="G186" i="16" s="1" a="1"/>
  <c r="G186" i="16" s="1"/>
  <c r="I179" i="10"/>
  <c r="I179" i="11" s="1"/>
  <c r="I179" i="16" s="1" a="1"/>
  <c r="I179" i="16" s="1"/>
  <c r="H176" i="10"/>
  <c r="H176" i="11" s="1"/>
  <c r="H176" i="16" s="1" a="1"/>
  <c r="H176" i="16" s="1"/>
  <c r="E173" i="10"/>
  <c r="E173" i="11" s="1"/>
  <c r="E173" i="16" s="1" a="1"/>
  <c r="E173" i="16" s="1"/>
  <c r="F171" i="10"/>
  <c r="F171" i="11" s="1"/>
  <c r="F171" i="16" s="1" a="1"/>
  <c r="F171" i="16" s="1"/>
  <c r="J169" i="10"/>
  <c r="J169" i="11" s="1"/>
  <c r="J169" i="16" s="1" a="1"/>
  <c r="J169" i="16" s="1"/>
  <c r="K166" i="10"/>
  <c r="K166" i="11" s="1"/>
  <c r="K166" i="16" s="1" a="1"/>
  <c r="K166" i="16" s="1"/>
  <c r="H165" i="10"/>
  <c r="H165" i="11" s="1"/>
  <c r="H165" i="16" s="1" a="1"/>
  <c r="H165" i="16" s="1"/>
  <c r="K162" i="10"/>
  <c r="K162" i="11" s="1"/>
  <c r="K162" i="16" s="1" a="1"/>
  <c r="K162" i="16" s="1"/>
  <c r="I161" i="10"/>
  <c r="I161" i="11" s="1"/>
  <c r="I161" i="16" s="1" a="1"/>
  <c r="I161" i="16" s="1"/>
  <c r="F160" i="10"/>
  <c r="F160" i="11" s="1"/>
  <c r="F160" i="16" s="1" a="1"/>
  <c r="F160" i="16" s="1"/>
  <c r="C159" i="10"/>
  <c r="C159" i="11" s="1"/>
  <c r="C159" i="16" s="1" a="1"/>
  <c r="C159" i="16" s="1"/>
  <c r="K156" i="10"/>
  <c r="K156" i="11" s="1"/>
  <c r="K156" i="16" s="1" a="1"/>
  <c r="K156" i="16" s="1"/>
  <c r="I155" i="10"/>
  <c r="I155" i="11" s="1"/>
  <c r="I155" i="16" s="1" a="1"/>
  <c r="I155" i="16" s="1"/>
  <c r="F154" i="10"/>
  <c r="F154" i="11" s="1"/>
  <c r="F154" i="16" s="1" a="1"/>
  <c r="F154" i="16" s="1"/>
  <c r="C153" i="10"/>
  <c r="C153" i="11" s="1"/>
  <c r="C153" i="16" s="1" a="1"/>
  <c r="C153" i="16" s="1"/>
  <c r="K150" i="10"/>
  <c r="K150" i="11" s="1"/>
  <c r="K150" i="16" s="1" a="1"/>
  <c r="K150" i="16" s="1"/>
  <c r="K150" i="18" s="1"/>
  <c r="I149" i="10"/>
  <c r="I149" i="11" s="1"/>
  <c r="I149" i="16" s="1" a="1"/>
  <c r="I149" i="16" s="1"/>
  <c r="F148" i="10"/>
  <c r="F148" i="11" s="1"/>
  <c r="F148" i="16" s="1" a="1"/>
  <c r="F148" i="16" s="1"/>
  <c r="C147" i="10"/>
  <c r="C147" i="11" s="1"/>
  <c r="C147" i="16" s="1" a="1"/>
  <c r="C147" i="16" s="1"/>
  <c r="K144" i="10"/>
  <c r="K144" i="11" s="1"/>
  <c r="K144" i="16" s="1" a="1"/>
  <c r="K144" i="16" s="1"/>
  <c r="I143" i="10"/>
  <c r="I143" i="11" s="1"/>
  <c r="I143" i="16" s="1" a="1"/>
  <c r="I143" i="16" s="1"/>
  <c r="H142" i="10"/>
  <c r="H142" i="11" s="1"/>
  <c r="H142" i="16" s="1" a="1"/>
  <c r="H142" i="16" s="1"/>
  <c r="F141" i="10"/>
  <c r="F141" i="11" s="1"/>
  <c r="F141" i="16" s="1" a="1"/>
  <c r="F141" i="16" s="1"/>
  <c r="E140" i="10"/>
  <c r="E140" i="11" s="1"/>
  <c r="E140" i="16" s="1" a="1"/>
  <c r="E140" i="16" s="1"/>
  <c r="D139" i="10"/>
  <c r="D139" i="11" s="1"/>
  <c r="D139" i="16" s="1" a="1"/>
  <c r="D139" i="16" s="1"/>
  <c r="C138" i="10"/>
  <c r="C138" i="11" s="1"/>
  <c r="C138" i="16" s="1" a="1"/>
  <c r="C138" i="16" s="1"/>
  <c r="L134" i="10"/>
  <c r="L134" i="11" s="1"/>
  <c r="L134" i="16" s="1" a="1"/>
  <c r="L134" i="16" s="1"/>
  <c r="K133" i="10"/>
  <c r="K133" i="11" s="1"/>
  <c r="K133" i="16" s="1" a="1"/>
  <c r="K133" i="16" s="1"/>
  <c r="K132" i="10"/>
  <c r="K132" i="11" s="1"/>
  <c r="K132" i="16" s="1" a="1"/>
  <c r="K132" i="16" s="1"/>
  <c r="K131" i="10"/>
  <c r="K131" i="11" s="1"/>
  <c r="K131" i="16" s="1" a="1"/>
  <c r="K131" i="16" s="1"/>
  <c r="K130" i="10"/>
  <c r="K130" i="11" s="1"/>
  <c r="K130" i="16" s="1" a="1"/>
  <c r="K130" i="16" s="1"/>
  <c r="K129" i="10"/>
  <c r="K129" i="11" s="1"/>
  <c r="K129" i="16" s="1" a="1"/>
  <c r="K129" i="16" s="1"/>
  <c r="K128" i="10"/>
  <c r="K128" i="11" s="1"/>
  <c r="K128" i="16" s="1" a="1"/>
  <c r="K128" i="16" s="1"/>
  <c r="K127" i="10"/>
  <c r="K127" i="11" s="1"/>
  <c r="K127" i="16" s="1" a="1"/>
  <c r="K127" i="16" s="1"/>
  <c r="K126" i="10"/>
  <c r="K126" i="11" s="1"/>
  <c r="K126" i="16" s="1" a="1"/>
  <c r="K126" i="16" s="1"/>
  <c r="K125" i="10"/>
  <c r="K125" i="11" s="1"/>
  <c r="K125" i="16" s="1" a="1"/>
  <c r="K125" i="16" s="1"/>
  <c r="K124" i="10"/>
  <c r="K124" i="11" s="1"/>
  <c r="K124" i="16" s="1" a="1"/>
  <c r="K124" i="16" s="1"/>
  <c r="K123" i="10"/>
  <c r="K123" i="11" s="1"/>
  <c r="K123" i="16" s="1" a="1"/>
  <c r="K123" i="16" s="1"/>
  <c r="K122" i="10"/>
  <c r="K122" i="11" s="1"/>
  <c r="K122" i="16" s="1" a="1"/>
  <c r="K122" i="16" s="1"/>
  <c r="K121" i="10"/>
  <c r="K121" i="11" s="1"/>
  <c r="K121" i="16" s="1" a="1"/>
  <c r="K121" i="16" s="1"/>
  <c r="K120" i="10"/>
  <c r="K120" i="11" s="1"/>
  <c r="K120" i="16" s="1" a="1"/>
  <c r="K120" i="16" s="1"/>
  <c r="K119" i="10"/>
  <c r="K119" i="11" s="1"/>
  <c r="K119" i="16" s="1" a="1"/>
  <c r="K119" i="16" s="1"/>
  <c r="K118" i="10"/>
  <c r="K118" i="11" s="1"/>
  <c r="K118" i="16" s="1" a="1"/>
  <c r="K118" i="16" s="1"/>
  <c r="K117" i="10"/>
  <c r="K117" i="11" s="1"/>
  <c r="K117" i="16" s="1" a="1"/>
  <c r="K117" i="16" s="1"/>
  <c r="K116" i="10"/>
  <c r="K116" i="11" s="1"/>
  <c r="K116" i="16" s="1" a="1"/>
  <c r="K116" i="16" s="1"/>
  <c r="K115" i="10"/>
  <c r="K115" i="11" s="1"/>
  <c r="K115" i="16" s="1" a="1"/>
  <c r="K115" i="16" s="1"/>
  <c r="K114" i="10"/>
  <c r="K114" i="11" s="1"/>
  <c r="K114" i="16" s="1" a="1"/>
  <c r="K114" i="16" s="1"/>
  <c r="K113" i="10"/>
  <c r="K113" i="11" s="1"/>
  <c r="K113" i="16" s="1" a="1"/>
  <c r="K113" i="16" s="1"/>
  <c r="K112" i="10"/>
  <c r="K112" i="11" s="1"/>
  <c r="K112" i="16" s="1" a="1"/>
  <c r="K112" i="16" s="1"/>
  <c r="K111" i="10"/>
  <c r="K111" i="11" s="1"/>
  <c r="K111" i="16" s="1" a="1"/>
  <c r="K111" i="16" s="1"/>
  <c r="K110" i="10"/>
  <c r="K110" i="11" s="1"/>
  <c r="K110" i="16" s="1" a="1"/>
  <c r="K110" i="16" s="1"/>
  <c r="K109" i="10"/>
  <c r="K109" i="11" s="1"/>
  <c r="K109" i="16" s="1" a="1"/>
  <c r="K109" i="16" s="1"/>
  <c r="K108" i="10"/>
  <c r="K108" i="11" s="1"/>
  <c r="K108" i="16" s="1" a="1"/>
  <c r="K108" i="16" s="1"/>
  <c r="K107" i="10"/>
  <c r="K107" i="11" s="1"/>
  <c r="K107" i="16" s="1" a="1"/>
  <c r="K107" i="16" s="1"/>
  <c r="K106" i="10"/>
  <c r="K106" i="11" s="1"/>
  <c r="K106" i="16" s="1" a="1"/>
  <c r="K106" i="16" s="1"/>
  <c r="K105" i="10"/>
  <c r="K105" i="11" s="1"/>
  <c r="K105" i="16" s="1" a="1"/>
  <c r="K105" i="16" s="1"/>
  <c r="K104" i="10"/>
  <c r="K104" i="11" s="1"/>
  <c r="K104" i="16" s="1" a="1"/>
  <c r="K104" i="16" s="1"/>
  <c r="K103" i="10"/>
  <c r="K103" i="11" s="1"/>
  <c r="K103" i="16" s="1" a="1"/>
  <c r="K103" i="16" s="1"/>
  <c r="K102" i="10"/>
  <c r="K102" i="11" s="1"/>
  <c r="K102" i="16" s="1" a="1"/>
  <c r="K102" i="16" s="1"/>
  <c r="K101" i="10"/>
  <c r="K101" i="11" s="1"/>
  <c r="K101" i="16" s="1" a="1"/>
  <c r="K101" i="16" s="1"/>
  <c r="K100" i="10"/>
  <c r="K100" i="11" s="1"/>
  <c r="K100" i="16" s="1" a="1"/>
  <c r="K100" i="16" s="1"/>
  <c r="K99" i="10"/>
  <c r="K99" i="11" s="1"/>
  <c r="K99" i="16" s="1" a="1"/>
  <c r="K99" i="16" s="1"/>
  <c r="K98" i="10"/>
  <c r="K98" i="11" s="1"/>
  <c r="K98" i="16" s="1" a="1"/>
  <c r="K98" i="16" s="1"/>
  <c r="K97" i="10"/>
  <c r="K97" i="11" s="1"/>
  <c r="K97" i="16" s="1" a="1"/>
  <c r="K97" i="16" s="1"/>
  <c r="K96" i="10"/>
  <c r="K96" i="11" s="1"/>
  <c r="K96" i="16" s="1" a="1"/>
  <c r="K96" i="16" s="1"/>
  <c r="K95" i="10"/>
  <c r="K95" i="11" s="1"/>
  <c r="K95" i="16" s="1" a="1"/>
  <c r="K95" i="16" s="1"/>
  <c r="K94" i="10"/>
  <c r="K94" i="11" s="1"/>
  <c r="K94" i="16" s="1" a="1"/>
  <c r="K94" i="16" s="1"/>
  <c r="K93" i="10"/>
  <c r="K93" i="11" s="1"/>
  <c r="K93" i="16" s="1" a="1"/>
  <c r="K93" i="16" s="1"/>
  <c r="K92" i="10"/>
  <c r="K92" i="11" s="1"/>
  <c r="K92" i="16" s="1" a="1"/>
  <c r="K92" i="16" s="1"/>
  <c r="K91" i="10"/>
  <c r="K91" i="11" s="1"/>
  <c r="K91" i="16" s="1" a="1"/>
  <c r="K91" i="16" s="1"/>
  <c r="K90" i="10"/>
  <c r="K90" i="11" s="1"/>
  <c r="K90" i="16" s="1" a="1"/>
  <c r="K90" i="16" s="1"/>
  <c r="K89" i="10"/>
  <c r="K89" i="11" s="1"/>
  <c r="K89" i="16" s="1" a="1"/>
  <c r="K89" i="16" s="1"/>
  <c r="K88" i="10"/>
  <c r="K88" i="11" s="1"/>
  <c r="K88" i="16" s="1" a="1"/>
  <c r="K88" i="16" s="1"/>
  <c r="K87" i="10"/>
  <c r="K87" i="11" s="1"/>
  <c r="K87" i="16" s="1" a="1"/>
  <c r="K87" i="16" s="1"/>
  <c r="K86" i="10"/>
  <c r="K86" i="11" s="1"/>
  <c r="K86" i="16" s="1" a="1"/>
  <c r="K86" i="16" s="1"/>
  <c r="K85" i="10"/>
  <c r="K85" i="11" s="1"/>
  <c r="K85" i="16" s="1" a="1"/>
  <c r="K85" i="16" s="1"/>
  <c r="K84" i="10"/>
  <c r="K84" i="11" s="1"/>
  <c r="K84" i="16" s="1" a="1"/>
  <c r="K84" i="16" s="1"/>
  <c r="K83" i="10"/>
  <c r="K83" i="11" s="1"/>
  <c r="K83" i="16" s="1" a="1"/>
  <c r="K83" i="16" s="1"/>
  <c r="K82" i="10"/>
  <c r="K82" i="11" s="1"/>
  <c r="K82" i="16" s="1" a="1"/>
  <c r="K82" i="16" s="1"/>
  <c r="K81" i="10"/>
  <c r="K81" i="11" s="1"/>
  <c r="K81" i="16" s="1" a="1"/>
  <c r="K81" i="16" s="1"/>
  <c r="K80" i="10"/>
  <c r="K80" i="11" s="1"/>
  <c r="K80" i="16" s="1" a="1"/>
  <c r="K80" i="16" s="1"/>
  <c r="K79" i="10"/>
  <c r="K79" i="11" s="1"/>
  <c r="K79" i="16" s="1" a="1"/>
  <c r="K79" i="16" s="1"/>
  <c r="K78" i="10"/>
  <c r="K78" i="11" s="1"/>
  <c r="K78" i="16" s="1" a="1"/>
  <c r="K78" i="16" s="1"/>
  <c r="K77" i="10"/>
  <c r="K77" i="11" s="1"/>
  <c r="K77" i="16" s="1" a="1"/>
  <c r="K77" i="16" s="1"/>
  <c r="K76" i="10"/>
  <c r="K76" i="11" s="1"/>
  <c r="K76" i="16" s="1" a="1"/>
  <c r="K76" i="16" s="1"/>
  <c r="K75" i="10"/>
  <c r="K75" i="11" s="1"/>
  <c r="K75" i="16" s="1" a="1"/>
  <c r="K75" i="16" s="1"/>
  <c r="K74" i="10"/>
  <c r="K74" i="11" s="1"/>
  <c r="K74" i="16" s="1" a="1"/>
  <c r="K74" i="16" s="1"/>
  <c r="K73" i="10"/>
  <c r="K73" i="11" s="1"/>
  <c r="K73" i="16" s="1" a="1"/>
  <c r="K73" i="16" s="1"/>
  <c r="K72" i="10"/>
  <c r="K72" i="11" s="1"/>
  <c r="K72" i="16" s="1" a="1"/>
  <c r="K72" i="16" s="1"/>
  <c r="K71" i="10"/>
  <c r="K71" i="11" s="1"/>
  <c r="K71" i="16" s="1" a="1"/>
  <c r="K71" i="16" s="1"/>
  <c r="K70" i="10"/>
  <c r="K70" i="11" s="1"/>
  <c r="K70" i="16" s="1" a="1"/>
  <c r="K70" i="16" s="1"/>
  <c r="K69" i="10"/>
  <c r="K69" i="11" s="1"/>
  <c r="K69" i="16" s="1" a="1"/>
  <c r="K69" i="16" s="1"/>
  <c r="K68" i="10"/>
  <c r="K68" i="11" s="1"/>
  <c r="K68" i="16" s="1" a="1"/>
  <c r="K68" i="16" s="1"/>
  <c r="K67" i="10"/>
  <c r="K67" i="11" s="1"/>
  <c r="K67" i="16" s="1" a="1"/>
  <c r="K67" i="16" s="1"/>
  <c r="K66" i="10"/>
  <c r="K66" i="11" s="1"/>
  <c r="K66" i="16" s="1" a="1"/>
  <c r="K66" i="16" s="1"/>
  <c r="K65" i="10"/>
  <c r="K65" i="11" s="1"/>
  <c r="K65" i="16" s="1" a="1"/>
  <c r="K65" i="16" s="1"/>
  <c r="K64" i="10"/>
  <c r="K64" i="11" s="1"/>
  <c r="K64" i="16" s="1" a="1"/>
  <c r="K64" i="16" s="1"/>
  <c r="K63" i="10"/>
  <c r="K63" i="11" s="1"/>
  <c r="K63" i="16" s="1" a="1"/>
  <c r="K63" i="16" s="1"/>
  <c r="K62" i="10"/>
  <c r="K62" i="11" s="1"/>
  <c r="K62" i="16" s="1" a="1"/>
  <c r="K62" i="16" s="1"/>
  <c r="K61" i="10"/>
  <c r="K61" i="11" s="1"/>
  <c r="K61" i="16" s="1" a="1"/>
  <c r="K61" i="16" s="1"/>
  <c r="K60" i="10"/>
  <c r="K60" i="11" s="1"/>
  <c r="K60" i="16" s="1" a="1"/>
  <c r="K60" i="16" s="1"/>
  <c r="K59" i="10"/>
  <c r="K59" i="11" s="1"/>
  <c r="K59" i="16" s="1" a="1"/>
  <c r="K59" i="16" s="1"/>
  <c r="K58" i="10"/>
  <c r="K58" i="11" s="1"/>
  <c r="K58" i="16" s="1" a="1"/>
  <c r="K58" i="16" s="1"/>
  <c r="K57" i="10"/>
  <c r="K57" i="11" s="1"/>
  <c r="K57" i="16" s="1" a="1"/>
  <c r="K57" i="16" s="1"/>
  <c r="K56" i="10"/>
  <c r="K56" i="11" s="1"/>
  <c r="K56" i="16" s="1" a="1"/>
  <c r="K56" i="16" s="1"/>
  <c r="K55" i="10"/>
  <c r="K55" i="11" s="1"/>
  <c r="K55" i="16" s="1" a="1"/>
  <c r="K55" i="16" s="1"/>
  <c r="K54" i="10"/>
  <c r="K54" i="11" s="1"/>
  <c r="K54" i="16" s="1" a="1"/>
  <c r="K54" i="16" s="1"/>
  <c r="K53" i="10"/>
  <c r="K53" i="11" s="1"/>
  <c r="K53" i="16" s="1" a="1"/>
  <c r="K53" i="16" s="1"/>
  <c r="K52" i="10"/>
  <c r="K52" i="11" s="1"/>
  <c r="K52" i="16" s="1" a="1"/>
  <c r="K52" i="16" s="1"/>
  <c r="K51" i="10"/>
  <c r="K51" i="11" s="1"/>
  <c r="K51" i="16" s="1" a="1"/>
  <c r="K51" i="16" s="1"/>
  <c r="G189" i="10"/>
  <c r="G189" i="11" s="1"/>
  <c r="G189" i="16" s="1" a="1"/>
  <c r="G189" i="16" s="1"/>
  <c r="E186" i="10"/>
  <c r="E186" i="11" s="1"/>
  <c r="E186" i="16" s="1" a="1"/>
  <c r="E186" i="16" s="1"/>
  <c r="G184" i="10"/>
  <c r="G184" i="11" s="1"/>
  <c r="G184" i="16" s="1" a="1"/>
  <c r="G184" i="16" s="1"/>
  <c r="K182" i="10"/>
  <c r="K182" i="11" s="1"/>
  <c r="K182" i="16" s="1" a="1"/>
  <c r="K182" i="16" s="1"/>
  <c r="L180" i="10"/>
  <c r="L180" i="11" s="1"/>
  <c r="L180" i="16" s="1" a="1"/>
  <c r="L180" i="16" s="1"/>
  <c r="F179" i="10"/>
  <c r="F179" i="11" s="1"/>
  <c r="F179" i="16" s="1" a="1"/>
  <c r="F179" i="16" s="1"/>
  <c r="J177" i="10"/>
  <c r="J177" i="11" s="1"/>
  <c r="J177" i="16" s="1" a="1"/>
  <c r="J177" i="16" s="1"/>
  <c r="F176" i="10"/>
  <c r="F176" i="11" s="1"/>
  <c r="F176" i="16" s="1" a="1"/>
  <c r="F176" i="16" s="1"/>
  <c r="I174" i="10"/>
  <c r="I174" i="11" s="1"/>
  <c r="I174" i="16" s="1" a="1"/>
  <c r="I174" i="16" s="1"/>
  <c r="F169" i="10"/>
  <c r="F169" i="11" s="1"/>
  <c r="F169" i="16" s="1" a="1"/>
  <c r="F169" i="16" s="1"/>
  <c r="L167" i="10"/>
  <c r="L167" i="11" s="1"/>
  <c r="L167" i="16" s="1" a="1"/>
  <c r="L167" i="16" s="1"/>
  <c r="I166" i="10"/>
  <c r="I166" i="11" s="1"/>
  <c r="I166" i="16" s="1" a="1"/>
  <c r="I166" i="16" s="1"/>
  <c r="D165" i="10"/>
  <c r="D165" i="11" s="1"/>
  <c r="D165" i="16" s="1" a="1"/>
  <c r="D165" i="16" s="1"/>
  <c r="L163" i="10"/>
  <c r="L163" i="11" s="1"/>
  <c r="L163" i="16" s="1" a="1"/>
  <c r="L163" i="16" s="1"/>
  <c r="I162" i="10"/>
  <c r="I162" i="11" s="1"/>
  <c r="I162" i="16" s="1" a="1"/>
  <c r="I162" i="16" s="1"/>
  <c r="F161" i="10"/>
  <c r="F161" i="11" s="1"/>
  <c r="F161" i="16" s="1" a="1"/>
  <c r="F161" i="16" s="1"/>
  <c r="C160" i="10"/>
  <c r="C160" i="11" s="1"/>
  <c r="C160" i="16" s="1" a="1"/>
  <c r="C160" i="16" s="1"/>
  <c r="K157" i="10"/>
  <c r="K157" i="11" s="1"/>
  <c r="K157" i="16" s="1" a="1"/>
  <c r="K157" i="16" s="1"/>
  <c r="I156" i="10"/>
  <c r="I156" i="11" s="1"/>
  <c r="I156" i="16" s="1" a="1"/>
  <c r="I156" i="16" s="1"/>
  <c r="F155" i="10"/>
  <c r="F155" i="11" s="1"/>
  <c r="F155" i="16" s="1" a="1"/>
  <c r="F155" i="16" s="1"/>
  <c r="C154" i="10"/>
  <c r="C154" i="11" s="1"/>
  <c r="C154" i="16" s="1" a="1"/>
  <c r="C154" i="16" s="1"/>
  <c r="K151" i="10"/>
  <c r="K151" i="11" s="1"/>
  <c r="K151" i="16" s="1" a="1"/>
  <c r="K151" i="16" s="1"/>
  <c r="I150" i="10"/>
  <c r="I150" i="11" s="1"/>
  <c r="I150" i="16" s="1" a="1"/>
  <c r="I150" i="16" s="1"/>
  <c r="F149" i="10"/>
  <c r="F149" i="11" s="1"/>
  <c r="F149" i="16" s="1" a="1"/>
  <c r="F149" i="16" s="1"/>
  <c r="C148" i="10"/>
  <c r="C148" i="11" s="1"/>
  <c r="C148" i="16" s="1" a="1"/>
  <c r="C148" i="16" s="1"/>
  <c r="K145" i="10"/>
  <c r="K145" i="11" s="1"/>
  <c r="K145" i="16" s="1" a="1"/>
  <c r="K145" i="16" s="1"/>
  <c r="I144" i="10"/>
  <c r="I144" i="11" s="1"/>
  <c r="I144" i="16" s="1" a="1"/>
  <c r="I144" i="16" s="1"/>
  <c r="F143" i="10"/>
  <c r="F143" i="11" s="1"/>
  <c r="F143" i="16" s="1" a="1"/>
  <c r="F143" i="16" s="1"/>
  <c r="E142" i="10"/>
  <c r="E142" i="11" s="1"/>
  <c r="E142" i="16" s="1" a="1"/>
  <c r="E142" i="16" s="1"/>
  <c r="D141" i="10"/>
  <c r="D141" i="11" s="1"/>
  <c r="D141" i="16" s="1" a="1"/>
  <c r="D141" i="16" s="1"/>
  <c r="C140" i="10"/>
  <c r="C140" i="11" s="1"/>
  <c r="C140" i="16" s="1" a="1"/>
  <c r="C140" i="16" s="1"/>
  <c r="L136" i="10"/>
  <c r="L136" i="11" s="1"/>
  <c r="L136" i="16" s="1" a="1"/>
  <c r="L136" i="16" s="1"/>
  <c r="K135" i="10"/>
  <c r="K135" i="11" s="1"/>
  <c r="K135" i="16" s="1" a="1"/>
  <c r="K135" i="16" s="1"/>
  <c r="J134" i="10"/>
  <c r="J134" i="11" s="1"/>
  <c r="J134" i="16" s="1" a="1"/>
  <c r="J134" i="16" s="1"/>
  <c r="I133" i="10"/>
  <c r="I133" i="11" s="1"/>
  <c r="I133" i="16" s="1" a="1"/>
  <c r="I133" i="16" s="1"/>
  <c r="I132" i="10"/>
  <c r="I132" i="11" s="1"/>
  <c r="I132" i="16" s="1" a="1"/>
  <c r="I132" i="16" s="1"/>
  <c r="I131" i="10"/>
  <c r="I131" i="11" s="1"/>
  <c r="I131" i="16" s="1" a="1"/>
  <c r="I131" i="16" s="1"/>
  <c r="I130" i="10"/>
  <c r="I130" i="11" s="1"/>
  <c r="I130" i="16" s="1" a="1"/>
  <c r="I130" i="16" s="1"/>
  <c r="I129" i="10"/>
  <c r="I129" i="11" s="1"/>
  <c r="I129" i="16" s="1" a="1"/>
  <c r="I129" i="16" s="1"/>
  <c r="I128" i="10"/>
  <c r="I128" i="11" s="1"/>
  <c r="I128" i="16" s="1" a="1"/>
  <c r="I128" i="16" s="1"/>
  <c r="I127" i="10"/>
  <c r="I127" i="11" s="1"/>
  <c r="I127" i="16" s="1" a="1"/>
  <c r="I127" i="16" s="1"/>
  <c r="I126" i="10"/>
  <c r="I126" i="11" s="1"/>
  <c r="I126" i="16" s="1" a="1"/>
  <c r="I126" i="16" s="1"/>
  <c r="I125" i="10"/>
  <c r="I125" i="11" s="1"/>
  <c r="I125" i="16" s="1" a="1"/>
  <c r="I125" i="16" s="1"/>
  <c r="I124" i="10"/>
  <c r="I124" i="11" s="1"/>
  <c r="I124" i="16" s="1" a="1"/>
  <c r="I124" i="16" s="1"/>
  <c r="I123" i="10"/>
  <c r="I123" i="11" s="1"/>
  <c r="I123" i="16" s="1" a="1"/>
  <c r="I123" i="16" s="1"/>
  <c r="I122" i="10"/>
  <c r="I122" i="11" s="1"/>
  <c r="I122" i="16" s="1" a="1"/>
  <c r="I122" i="16" s="1"/>
  <c r="I121" i="10"/>
  <c r="I121" i="11" s="1"/>
  <c r="I121" i="16" s="1" a="1"/>
  <c r="I121" i="16" s="1"/>
  <c r="I120" i="10"/>
  <c r="I120" i="11" s="1"/>
  <c r="I120" i="16" s="1" a="1"/>
  <c r="I120" i="16" s="1"/>
  <c r="I119" i="10"/>
  <c r="I119" i="11" s="1"/>
  <c r="I119" i="16" s="1" a="1"/>
  <c r="I119" i="16" s="1"/>
  <c r="I118" i="10"/>
  <c r="I118" i="11" s="1"/>
  <c r="I118" i="16" s="1" a="1"/>
  <c r="I118" i="16" s="1"/>
  <c r="I117" i="10"/>
  <c r="I117" i="11" s="1"/>
  <c r="I117" i="16" s="1" a="1"/>
  <c r="I117" i="16" s="1"/>
  <c r="I116" i="10"/>
  <c r="I116" i="11" s="1"/>
  <c r="I116" i="16" s="1" a="1"/>
  <c r="I116" i="16" s="1"/>
  <c r="I115" i="10"/>
  <c r="I115" i="11" s="1"/>
  <c r="I115" i="16" s="1" a="1"/>
  <c r="I115" i="16" s="1"/>
  <c r="I114" i="10"/>
  <c r="I114" i="11" s="1"/>
  <c r="I114" i="16" s="1" a="1"/>
  <c r="I114" i="16" s="1"/>
  <c r="I113" i="10"/>
  <c r="I113" i="11" s="1"/>
  <c r="I113" i="16" s="1" a="1"/>
  <c r="I113" i="16" s="1"/>
  <c r="I112" i="10"/>
  <c r="I112" i="11" s="1"/>
  <c r="I112" i="16" s="1" a="1"/>
  <c r="I112" i="16" s="1"/>
  <c r="I111" i="10"/>
  <c r="I111" i="11" s="1"/>
  <c r="I111" i="16" s="1" a="1"/>
  <c r="I111" i="16" s="1"/>
  <c r="I110" i="10"/>
  <c r="I110" i="11" s="1"/>
  <c r="I110" i="16" s="1" a="1"/>
  <c r="I110" i="16" s="1"/>
  <c r="I109" i="10"/>
  <c r="I109" i="11" s="1"/>
  <c r="I109" i="16" s="1" a="1"/>
  <c r="I109" i="16" s="1"/>
  <c r="I108" i="10"/>
  <c r="I108" i="11" s="1"/>
  <c r="I108" i="16" s="1" a="1"/>
  <c r="I108" i="16" s="1"/>
  <c r="I107" i="10"/>
  <c r="I107" i="11" s="1"/>
  <c r="I107" i="16" s="1" a="1"/>
  <c r="I107" i="16" s="1"/>
  <c r="I106" i="10"/>
  <c r="I106" i="11" s="1"/>
  <c r="I106" i="16" s="1" a="1"/>
  <c r="I106" i="16" s="1"/>
  <c r="I105" i="10"/>
  <c r="I105" i="11" s="1"/>
  <c r="I105" i="16" s="1" a="1"/>
  <c r="I105" i="16" s="1"/>
  <c r="I104" i="10"/>
  <c r="I104" i="11" s="1"/>
  <c r="I104" i="16" s="1" a="1"/>
  <c r="I104" i="16" s="1"/>
  <c r="I103" i="10"/>
  <c r="I103" i="11" s="1"/>
  <c r="I103" i="16" s="1" a="1"/>
  <c r="I103" i="16" s="1"/>
  <c r="I102" i="10"/>
  <c r="I102" i="11" s="1"/>
  <c r="I102" i="16" s="1" a="1"/>
  <c r="I102" i="16" s="1"/>
  <c r="I101" i="10"/>
  <c r="I101" i="11" s="1"/>
  <c r="I101" i="16" s="1" a="1"/>
  <c r="I101" i="16" s="1"/>
  <c r="I100" i="10"/>
  <c r="I100" i="11" s="1"/>
  <c r="I100" i="16" s="1" a="1"/>
  <c r="I100" i="16" s="1"/>
  <c r="I99" i="10"/>
  <c r="I99" i="11" s="1"/>
  <c r="I99" i="16" s="1" a="1"/>
  <c r="I99" i="16" s="1"/>
  <c r="I98" i="10"/>
  <c r="I98" i="11" s="1"/>
  <c r="I98" i="16" s="1" a="1"/>
  <c r="I98" i="16" s="1"/>
  <c r="I97" i="10"/>
  <c r="I97" i="11" s="1"/>
  <c r="I97" i="16" s="1" a="1"/>
  <c r="I97" i="16" s="1"/>
  <c r="I96" i="10"/>
  <c r="I96" i="11" s="1"/>
  <c r="I96" i="16" s="1" a="1"/>
  <c r="I96" i="16" s="1"/>
  <c r="I95" i="10"/>
  <c r="I95" i="11" s="1"/>
  <c r="I95" i="16" s="1" a="1"/>
  <c r="I95" i="16" s="1"/>
  <c r="I94" i="10"/>
  <c r="I94" i="11" s="1"/>
  <c r="I94" i="16" s="1" a="1"/>
  <c r="I94" i="16" s="1"/>
  <c r="I93" i="10"/>
  <c r="I93" i="11" s="1"/>
  <c r="I93" i="16" s="1" a="1"/>
  <c r="I93" i="16" s="1"/>
  <c r="I92" i="10"/>
  <c r="I92" i="11" s="1"/>
  <c r="I92" i="16" s="1" a="1"/>
  <c r="I92" i="16" s="1"/>
  <c r="I91" i="10"/>
  <c r="I91" i="11" s="1"/>
  <c r="I91" i="16" s="1" a="1"/>
  <c r="I91" i="16" s="1"/>
  <c r="I90" i="10"/>
  <c r="I90" i="11" s="1"/>
  <c r="I90" i="16" s="1" a="1"/>
  <c r="I90" i="16" s="1"/>
  <c r="I89" i="10"/>
  <c r="I89" i="11" s="1"/>
  <c r="I89" i="16" s="1" a="1"/>
  <c r="I89" i="16" s="1"/>
  <c r="I88" i="10"/>
  <c r="I88" i="11" s="1"/>
  <c r="I88" i="16" s="1" a="1"/>
  <c r="I88" i="16" s="1"/>
  <c r="I87" i="10"/>
  <c r="I87" i="11" s="1"/>
  <c r="I87" i="16" s="1" a="1"/>
  <c r="I87" i="16" s="1"/>
  <c r="I86" i="10"/>
  <c r="I86" i="11" s="1"/>
  <c r="I86" i="16" s="1" a="1"/>
  <c r="I86" i="16" s="1"/>
  <c r="I85" i="10"/>
  <c r="I85" i="11" s="1"/>
  <c r="I85" i="16" s="1" a="1"/>
  <c r="I85" i="16" s="1"/>
  <c r="I84" i="10"/>
  <c r="I84" i="11" s="1"/>
  <c r="I84" i="16" s="1" a="1"/>
  <c r="I84" i="16" s="1"/>
  <c r="I83" i="10"/>
  <c r="I83" i="11" s="1"/>
  <c r="I83" i="16" s="1" a="1"/>
  <c r="I83" i="16" s="1"/>
  <c r="I82" i="10"/>
  <c r="I82" i="11" s="1"/>
  <c r="I82" i="16" s="1" a="1"/>
  <c r="I82" i="16" s="1"/>
  <c r="I81" i="10"/>
  <c r="I81" i="11" s="1"/>
  <c r="I81" i="16" s="1" a="1"/>
  <c r="I81" i="16" s="1"/>
  <c r="I80" i="10"/>
  <c r="I80" i="11" s="1"/>
  <c r="I80" i="16" s="1" a="1"/>
  <c r="I80" i="16" s="1"/>
  <c r="I79" i="10"/>
  <c r="I79" i="11" s="1"/>
  <c r="I79" i="16" s="1" a="1"/>
  <c r="I79" i="16" s="1"/>
  <c r="I78" i="10"/>
  <c r="I78" i="11" s="1"/>
  <c r="I78" i="16" s="1" a="1"/>
  <c r="I78" i="16" s="1"/>
  <c r="I77" i="10"/>
  <c r="I77" i="11" s="1"/>
  <c r="I77" i="16" s="1" a="1"/>
  <c r="I77" i="16" s="1"/>
  <c r="I77" i="18" s="1"/>
  <c r="I76" i="10"/>
  <c r="I76" i="11" s="1"/>
  <c r="I76" i="16" s="1" a="1"/>
  <c r="I76" i="16" s="1"/>
  <c r="I75" i="10"/>
  <c r="I75" i="11" s="1"/>
  <c r="I75" i="16" s="1" a="1"/>
  <c r="I75" i="16" s="1"/>
  <c r="I74" i="10"/>
  <c r="I74" i="11" s="1"/>
  <c r="I74" i="16" s="1" a="1"/>
  <c r="I74" i="16" s="1"/>
  <c r="I73" i="10"/>
  <c r="I73" i="11" s="1"/>
  <c r="I73" i="16" s="1" a="1"/>
  <c r="I73" i="16" s="1"/>
  <c r="I72" i="10"/>
  <c r="I72" i="11" s="1"/>
  <c r="I72" i="16" s="1" a="1"/>
  <c r="I72" i="16" s="1"/>
  <c r="I71" i="10"/>
  <c r="I71" i="11" s="1"/>
  <c r="I71" i="16" s="1" a="1"/>
  <c r="I71" i="16" s="1"/>
  <c r="I70" i="10"/>
  <c r="I70" i="11" s="1"/>
  <c r="I70" i="16" s="1" a="1"/>
  <c r="I70" i="16" s="1"/>
  <c r="I69" i="10"/>
  <c r="I69" i="11" s="1"/>
  <c r="I69" i="16" s="1" a="1"/>
  <c r="I69" i="16" s="1"/>
  <c r="I68" i="10"/>
  <c r="I68" i="11" s="1"/>
  <c r="I68" i="16" s="1" a="1"/>
  <c r="I68" i="16" s="1"/>
  <c r="I67" i="10"/>
  <c r="I67" i="11" s="1"/>
  <c r="I67" i="16" s="1" a="1"/>
  <c r="I67" i="16" s="1"/>
  <c r="I66" i="10"/>
  <c r="I66" i="11" s="1"/>
  <c r="I66" i="16" s="1" a="1"/>
  <c r="I66" i="16" s="1"/>
  <c r="I65" i="10"/>
  <c r="I65" i="11" s="1"/>
  <c r="I65" i="16" s="1" a="1"/>
  <c r="I65" i="16" s="1"/>
  <c r="D189" i="10"/>
  <c r="D189" i="11" s="1"/>
  <c r="D189" i="16" s="1" a="1"/>
  <c r="D189" i="16" s="1"/>
  <c r="H187" i="10"/>
  <c r="H187" i="11" s="1"/>
  <c r="H187" i="16" s="1" a="1"/>
  <c r="H187" i="16" s="1"/>
  <c r="D184" i="10"/>
  <c r="D184" i="11" s="1"/>
  <c r="D184" i="16" s="1" a="1"/>
  <c r="D184" i="16" s="1"/>
  <c r="E182" i="10"/>
  <c r="E182" i="11" s="1"/>
  <c r="E182" i="16" s="1" a="1"/>
  <c r="E182" i="16" s="1"/>
  <c r="J180" i="10"/>
  <c r="J180" i="11" s="1"/>
  <c r="J180" i="16" s="1" a="1"/>
  <c r="J180" i="16" s="1"/>
  <c r="H177" i="10"/>
  <c r="H177" i="11" s="1"/>
  <c r="H177" i="16" s="1" a="1"/>
  <c r="H177" i="16" s="1"/>
  <c r="F174" i="10"/>
  <c r="F174" i="11" s="1"/>
  <c r="F174" i="16" s="1" a="1"/>
  <c r="F174" i="16" s="1"/>
  <c r="K172" i="10"/>
  <c r="K172" i="11" s="1"/>
  <c r="K172" i="16" s="1" a="1"/>
  <c r="K172" i="16" s="1"/>
  <c r="L170" i="10"/>
  <c r="L170" i="11" s="1"/>
  <c r="L170" i="16" s="1" a="1"/>
  <c r="L170" i="16" s="1"/>
  <c r="J167" i="10"/>
  <c r="J167" i="11" s="1"/>
  <c r="J167" i="16" s="1" a="1"/>
  <c r="J167" i="16" s="1"/>
  <c r="F166" i="10"/>
  <c r="F166" i="11" s="1"/>
  <c r="F166" i="16" s="1" a="1"/>
  <c r="F166" i="16" s="1"/>
  <c r="J163" i="10"/>
  <c r="J163" i="11" s="1"/>
  <c r="J163" i="16" s="1" a="1"/>
  <c r="J163" i="16" s="1"/>
  <c r="F162" i="10"/>
  <c r="F162" i="11" s="1"/>
  <c r="F162" i="16" s="1" a="1"/>
  <c r="F162" i="16" s="1"/>
  <c r="C161" i="10"/>
  <c r="C161" i="11" s="1"/>
  <c r="C161" i="16" s="1" a="1"/>
  <c r="C161" i="16" s="1"/>
  <c r="K158" i="10"/>
  <c r="K158" i="11" s="1"/>
  <c r="K158" i="16" s="1" a="1"/>
  <c r="K158" i="16" s="1"/>
  <c r="I157" i="10"/>
  <c r="I157" i="11" s="1"/>
  <c r="I157" i="16" s="1" a="1"/>
  <c r="I157" i="16" s="1"/>
  <c r="F156" i="10"/>
  <c r="F156" i="11" s="1"/>
  <c r="F156" i="16" s="1" a="1"/>
  <c r="F156" i="16" s="1"/>
  <c r="C155" i="10"/>
  <c r="C155" i="11" s="1"/>
  <c r="C155" i="16" s="1" a="1"/>
  <c r="C155" i="16" s="1"/>
  <c r="K152" i="10"/>
  <c r="K152" i="11" s="1"/>
  <c r="K152" i="16" s="1" a="1"/>
  <c r="K152" i="16" s="1"/>
  <c r="I151" i="10"/>
  <c r="I151" i="11" s="1"/>
  <c r="I151" i="16" s="1" a="1"/>
  <c r="I151" i="16" s="1"/>
  <c r="F150" i="10"/>
  <c r="F150" i="11" s="1"/>
  <c r="F150" i="16" s="1" a="1"/>
  <c r="F150" i="16" s="1"/>
  <c r="C149" i="10"/>
  <c r="C149" i="11" s="1"/>
  <c r="C149" i="16" s="1" a="1"/>
  <c r="C149" i="16" s="1"/>
  <c r="K146" i="10"/>
  <c r="K146" i="11" s="1"/>
  <c r="K146" i="16" s="1" a="1"/>
  <c r="K146" i="16" s="1"/>
  <c r="I145" i="10"/>
  <c r="I145" i="11" s="1"/>
  <c r="I145" i="16" s="1" a="1"/>
  <c r="I145" i="16" s="1"/>
  <c r="F144" i="10"/>
  <c r="F144" i="11" s="1"/>
  <c r="F144" i="16" s="1" a="1"/>
  <c r="F144" i="16" s="1"/>
  <c r="D143" i="10"/>
  <c r="D143" i="11" s="1"/>
  <c r="D143" i="16" s="1" a="1"/>
  <c r="D143" i="16" s="1"/>
  <c r="C142" i="10"/>
  <c r="C142" i="11" s="1"/>
  <c r="C142" i="16" s="1" a="1"/>
  <c r="C142" i="16" s="1"/>
  <c r="L138" i="10"/>
  <c r="L138" i="11" s="1"/>
  <c r="L138" i="16" s="1" a="1"/>
  <c r="L138" i="16" s="1"/>
  <c r="K137" i="10"/>
  <c r="K137" i="11" s="1"/>
  <c r="K137" i="16" s="1" a="1"/>
  <c r="K137" i="16" s="1"/>
  <c r="J136" i="10"/>
  <c r="J136" i="11" s="1"/>
  <c r="J136" i="16" s="1" a="1"/>
  <c r="J136" i="16" s="1"/>
  <c r="I135" i="10"/>
  <c r="I135" i="11" s="1"/>
  <c r="I135" i="16" s="1" a="1"/>
  <c r="I135" i="16" s="1"/>
  <c r="H134" i="10"/>
  <c r="H134" i="11" s="1"/>
  <c r="H134" i="16" s="1" a="1"/>
  <c r="H134" i="16" s="1"/>
  <c r="G133" i="10"/>
  <c r="G133" i="11" s="1"/>
  <c r="G133" i="16" s="1" a="1"/>
  <c r="G133" i="16" s="1"/>
  <c r="G132" i="10"/>
  <c r="G132" i="11" s="1"/>
  <c r="G132" i="16" s="1" a="1"/>
  <c r="G132" i="16" s="1"/>
  <c r="G131" i="10"/>
  <c r="G131" i="11" s="1"/>
  <c r="G131" i="16" s="1" a="1"/>
  <c r="G131" i="16" s="1"/>
  <c r="G130" i="10"/>
  <c r="G130" i="11" s="1"/>
  <c r="G130" i="16" s="1" a="1"/>
  <c r="G130" i="16" s="1"/>
  <c r="G129" i="10"/>
  <c r="G129" i="11" s="1"/>
  <c r="G129" i="16" s="1" a="1"/>
  <c r="G129" i="16" s="1"/>
  <c r="G128" i="10"/>
  <c r="G128" i="11" s="1"/>
  <c r="G128" i="16" s="1" a="1"/>
  <c r="G128" i="16" s="1"/>
  <c r="G127" i="10"/>
  <c r="G127" i="11" s="1"/>
  <c r="G127" i="16" s="1" a="1"/>
  <c r="G127" i="16" s="1"/>
  <c r="G126" i="10"/>
  <c r="G126" i="11" s="1"/>
  <c r="G126" i="16" s="1" a="1"/>
  <c r="G126" i="16" s="1"/>
  <c r="G125" i="10"/>
  <c r="G125" i="11" s="1"/>
  <c r="G125" i="16" s="1" a="1"/>
  <c r="G125" i="16" s="1"/>
  <c r="G124" i="10"/>
  <c r="G124" i="11" s="1"/>
  <c r="G124" i="16" s="1" a="1"/>
  <c r="G124" i="16" s="1"/>
  <c r="G123" i="10"/>
  <c r="G123" i="11" s="1"/>
  <c r="G123" i="16" s="1" a="1"/>
  <c r="G123" i="16" s="1"/>
  <c r="G122" i="10"/>
  <c r="G122" i="11" s="1"/>
  <c r="G122" i="16" s="1" a="1"/>
  <c r="G122" i="16" s="1"/>
  <c r="G121" i="10"/>
  <c r="G121" i="11" s="1"/>
  <c r="G121" i="16" s="1" a="1"/>
  <c r="G121" i="16" s="1"/>
  <c r="G120" i="10"/>
  <c r="G120" i="11" s="1"/>
  <c r="G120" i="16" s="1" a="1"/>
  <c r="G120" i="16" s="1"/>
  <c r="G119" i="10"/>
  <c r="G119" i="11" s="1"/>
  <c r="G119" i="16" s="1" a="1"/>
  <c r="G119" i="16" s="1"/>
  <c r="G118" i="10"/>
  <c r="G118" i="11" s="1"/>
  <c r="G118" i="16" s="1" a="1"/>
  <c r="G118" i="16" s="1"/>
  <c r="G117" i="10"/>
  <c r="G117" i="11" s="1"/>
  <c r="G117" i="16" s="1" a="1"/>
  <c r="G117" i="16" s="1"/>
  <c r="G116" i="10"/>
  <c r="G116" i="11" s="1"/>
  <c r="G116" i="16" s="1" a="1"/>
  <c r="G116" i="16" s="1"/>
  <c r="G115" i="10"/>
  <c r="G115" i="11" s="1"/>
  <c r="G115" i="16" s="1" a="1"/>
  <c r="G115" i="16" s="1"/>
  <c r="G114" i="10"/>
  <c r="G114" i="11" s="1"/>
  <c r="G114" i="16" s="1" a="1"/>
  <c r="G114" i="16" s="1"/>
  <c r="G113" i="10"/>
  <c r="G113" i="11" s="1"/>
  <c r="G113" i="16" s="1" a="1"/>
  <c r="G113" i="16" s="1"/>
  <c r="G113" i="18" s="1"/>
  <c r="G112" i="10"/>
  <c r="G112" i="11" s="1"/>
  <c r="G112" i="16" s="1" a="1"/>
  <c r="G112" i="16" s="1"/>
  <c r="G111" i="10"/>
  <c r="G111" i="11" s="1"/>
  <c r="G111" i="16" s="1" a="1"/>
  <c r="G111" i="16" s="1"/>
  <c r="G110" i="10"/>
  <c r="G110" i="11" s="1"/>
  <c r="G110" i="16" s="1" a="1"/>
  <c r="G110" i="16" s="1"/>
  <c r="G109" i="10"/>
  <c r="G109" i="11" s="1"/>
  <c r="G109" i="16" s="1" a="1"/>
  <c r="G109" i="16" s="1"/>
  <c r="G108" i="10"/>
  <c r="G108" i="11" s="1"/>
  <c r="G108" i="16" s="1" a="1"/>
  <c r="G108" i="16" s="1"/>
  <c r="G107" i="10"/>
  <c r="G107" i="11" s="1"/>
  <c r="G107" i="16" s="1" a="1"/>
  <c r="G107" i="16" s="1"/>
  <c r="G106" i="10"/>
  <c r="G106" i="11" s="1"/>
  <c r="G106" i="16" s="1" a="1"/>
  <c r="G106" i="16" s="1"/>
  <c r="G105" i="10"/>
  <c r="G105" i="11" s="1"/>
  <c r="G105" i="16" s="1" a="1"/>
  <c r="G105" i="16" s="1"/>
  <c r="G104" i="10"/>
  <c r="G104" i="11" s="1"/>
  <c r="G104" i="16" s="1" a="1"/>
  <c r="G104" i="16" s="1"/>
  <c r="G103" i="10"/>
  <c r="G103" i="11" s="1"/>
  <c r="G103" i="16" s="1" a="1"/>
  <c r="G103" i="16" s="1"/>
  <c r="G102" i="10"/>
  <c r="G102" i="11" s="1"/>
  <c r="G102" i="16" s="1" a="1"/>
  <c r="G102" i="16" s="1"/>
  <c r="G101" i="10"/>
  <c r="G101" i="11" s="1"/>
  <c r="G101" i="16" s="1" a="1"/>
  <c r="G101" i="16" s="1"/>
  <c r="G100" i="10"/>
  <c r="G100" i="11" s="1"/>
  <c r="G100" i="16" s="1" a="1"/>
  <c r="G100" i="16" s="1"/>
  <c r="G99" i="10"/>
  <c r="G99" i="11" s="1"/>
  <c r="G99" i="16" s="1" a="1"/>
  <c r="G99" i="16" s="1"/>
  <c r="G98" i="10"/>
  <c r="G98" i="11" s="1"/>
  <c r="G98" i="16" s="1" a="1"/>
  <c r="G98" i="16" s="1"/>
  <c r="G97" i="10"/>
  <c r="G97" i="11" s="1"/>
  <c r="G97" i="16" s="1" a="1"/>
  <c r="G97" i="16" s="1"/>
  <c r="G96" i="10"/>
  <c r="G96" i="11" s="1"/>
  <c r="G96" i="16" s="1" a="1"/>
  <c r="G96" i="16" s="1"/>
  <c r="G95" i="10"/>
  <c r="G95" i="11" s="1"/>
  <c r="G95" i="16" s="1" a="1"/>
  <c r="G95" i="16" s="1"/>
  <c r="G94" i="10"/>
  <c r="G94" i="11" s="1"/>
  <c r="G94" i="16" s="1" a="1"/>
  <c r="G94" i="16" s="1"/>
  <c r="G93" i="10"/>
  <c r="G93" i="11" s="1"/>
  <c r="G93" i="16" s="1" a="1"/>
  <c r="G93" i="16" s="1"/>
  <c r="G92" i="10"/>
  <c r="G92" i="11" s="1"/>
  <c r="G92" i="16" s="1" a="1"/>
  <c r="G92" i="16" s="1"/>
  <c r="G91" i="10"/>
  <c r="G91" i="11" s="1"/>
  <c r="G91" i="16" s="1" a="1"/>
  <c r="G91" i="16" s="1"/>
  <c r="G90" i="10"/>
  <c r="G90" i="11" s="1"/>
  <c r="G90" i="16" s="1" a="1"/>
  <c r="G90" i="16" s="1"/>
  <c r="G89" i="10"/>
  <c r="G89" i="11" s="1"/>
  <c r="G89" i="16" s="1" a="1"/>
  <c r="G89" i="16" s="1"/>
  <c r="G89" i="18" s="1"/>
  <c r="G88" i="10"/>
  <c r="G88" i="11" s="1"/>
  <c r="G88" i="16" s="1" a="1"/>
  <c r="G88" i="16" s="1"/>
  <c r="G87" i="10"/>
  <c r="G87" i="11" s="1"/>
  <c r="G87" i="16" s="1" a="1"/>
  <c r="G87" i="16" s="1"/>
  <c r="G86" i="10"/>
  <c r="G86" i="11" s="1"/>
  <c r="G86" i="16" s="1" a="1"/>
  <c r="G86" i="16" s="1"/>
  <c r="G85" i="10"/>
  <c r="G85" i="11" s="1"/>
  <c r="G85" i="16" s="1" a="1"/>
  <c r="G85" i="16" s="1"/>
  <c r="G84" i="10"/>
  <c r="G84" i="11" s="1"/>
  <c r="G84" i="16" s="1" a="1"/>
  <c r="G84" i="16" s="1"/>
  <c r="G83" i="10"/>
  <c r="G83" i="11" s="1"/>
  <c r="G83" i="16" s="1" a="1"/>
  <c r="G83" i="16" s="1"/>
  <c r="G82" i="10"/>
  <c r="G82" i="11" s="1"/>
  <c r="G82" i="16" s="1" a="1"/>
  <c r="G82" i="16" s="1"/>
  <c r="G81" i="10"/>
  <c r="G81" i="11" s="1"/>
  <c r="G81" i="16" s="1" a="1"/>
  <c r="G81" i="16" s="1"/>
  <c r="G80" i="10"/>
  <c r="G80" i="11" s="1"/>
  <c r="G80" i="16" s="1" a="1"/>
  <c r="G80" i="16" s="1"/>
  <c r="G79" i="10"/>
  <c r="G79" i="11" s="1"/>
  <c r="G79" i="16" s="1" a="1"/>
  <c r="G79" i="16" s="1"/>
  <c r="G78" i="10"/>
  <c r="G78" i="11" s="1"/>
  <c r="G78" i="16" s="1" a="1"/>
  <c r="G78" i="16" s="1"/>
  <c r="G77" i="10"/>
  <c r="G77" i="11" s="1"/>
  <c r="G77" i="16" s="1" a="1"/>
  <c r="G77" i="16" s="1"/>
  <c r="G77" i="18" s="1"/>
  <c r="G76" i="10"/>
  <c r="G76" i="11" s="1"/>
  <c r="G76" i="16" s="1" a="1"/>
  <c r="G76" i="16" s="1"/>
  <c r="G75" i="10"/>
  <c r="G75" i="11" s="1"/>
  <c r="G75" i="16" s="1" a="1"/>
  <c r="G75" i="16" s="1"/>
  <c r="G74" i="10"/>
  <c r="G74" i="11" s="1"/>
  <c r="G74" i="16" s="1" a="1"/>
  <c r="G74" i="16" s="1"/>
  <c r="G73" i="10"/>
  <c r="G73" i="11" s="1"/>
  <c r="G73" i="16" s="1" a="1"/>
  <c r="G73" i="16" s="1"/>
  <c r="G72" i="10"/>
  <c r="G72" i="11" s="1"/>
  <c r="G72" i="16" s="1" a="1"/>
  <c r="G72" i="16" s="1"/>
  <c r="G71" i="10"/>
  <c r="G71" i="11" s="1"/>
  <c r="G71" i="16" s="1" a="1"/>
  <c r="G71" i="16" s="1"/>
  <c r="G70" i="10"/>
  <c r="G70" i="11" s="1"/>
  <c r="G70" i="16" s="1" a="1"/>
  <c r="G70" i="16" s="1"/>
  <c r="G69" i="10"/>
  <c r="G69" i="11" s="1"/>
  <c r="G69" i="16" s="1" a="1"/>
  <c r="G69" i="16" s="1"/>
  <c r="G68" i="10"/>
  <c r="G68" i="11" s="1"/>
  <c r="G68" i="16" s="1" a="1"/>
  <c r="G68" i="16" s="1"/>
  <c r="G67" i="10"/>
  <c r="G67" i="11" s="1"/>
  <c r="G67" i="16" s="1" a="1"/>
  <c r="G67" i="16" s="1"/>
  <c r="G66" i="10"/>
  <c r="G66" i="11" s="1"/>
  <c r="G66" i="16" s="1" a="1"/>
  <c r="G66" i="16" s="1"/>
  <c r="G65" i="10"/>
  <c r="G65" i="11" s="1"/>
  <c r="G65" i="16" s="1" a="1"/>
  <c r="G65" i="16" s="1"/>
  <c r="G64" i="10"/>
  <c r="G64" i="11" s="1"/>
  <c r="G64" i="16" s="1" a="1"/>
  <c r="G64" i="16" s="1"/>
  <c r="G63" i="10"/>
  <c r="G63" i="11" s="1"/>
  <c r="G63" i="16" s="1" a="1"/>
  <c r="G63" i="16" s="1"/>
  <c r="G62" i="10"/>
  <c r="G62" i="11" s="1"/>
  <c r="G62" i="16" s="1" a="1"/>
  <c r="G62" i="16" s="1"/>
  <c r="G61" i="10"/>
  <c r="G61" i="11" s="1"/>
  <c r="G61" i="16" s="1" a="1"/>
  <c r="G61" i="16" s="1"/>
  <c r="G60" i="10"/>
  <c r="G60" i="11" s="1"/>
  <c r="G60" i="16" s="1" a="1"/>
  <c r="G60" i="16" s="1"/>
  <c r="G59" i="10"/>
  <c r="G59" i="11" s="1"/>
  <c r="G59" i="16" s="1" a="1"/>
  <c r="G59" i="16" s="1"/>
  <c r="G58" i="10"/>
  <c r="G58" i="11" s="1"/>
  <c r="G58" i="16" s="1" a="1"/>
  <c r="G58" i="16" s="1"/>
  <c r="G57" i="10"/>
  <c r="G57" i="11" s="1"/>
  <c r="G57" i="16" s="1" a="1"/>
  <c r="G57" i="16" s="1"/>
  <c r="G56" i="10"/>
  <c r="G56" i="11" s="1"/>
  <c r="G56" i="16" s="1" a="1"/>
  <c r="G56" i="16" s="1"/>
  <c r="G55" i="10"/>
  <c r="G55" i="11" s="1"/>
  <c r="G55" i="16" s="1" a="1"/>
  <c r="G55" i="16" s="1"/>
  <c r="G54" i="10"/>
  <c r="G54" i="11" s="1"/>
  <c r="G54" i="16" s="1" a="1"/>
  <c r="G54" i="16" s="1"/>
  <c r="G53" i="10"/>
  <c r="G53" i="11" s="1"/>
  <c r="G53" i="16" s="1" a="1"/>
  <c r="G53" i="16" s="1"/>
  <c r="G52" i="10"/>
  <c r="G52" i="11" s="1"/>
  <c r="G52" i="16" s="1" a="1"/>
  <c r="G52" i="16" s="1"/>
  <c r="G51" i="10"/>
  <c r="G51" i="11" s="1"/>
  <c r="G51" i="16" s="1" a="1"/>
  <c r="G51" i="16" s="1"/>
  <c r="G50" i="10"/>
  <c r="G50" i="11" s="1"/>
  <c r="G50" i="16" s="1" a="1"/>
  <c r="G50" i="16" s="1"/>
  <c r="F187" i="10"/>
  <c r="F187" i="11" s="1"/>
  <c r="F187" i="16" s="1" a="1"/>
  <c r="F187" i="16" s="1"/>
  <c r="L185" i="10"/>
  <c r="L185" i="11" s="1"/>
  <c r="L185" i="16" s="1" a="1"/>
  <c r="L185" i="16" s="1"/>
  <c r="G180" i="10"/>
  <c r="G180" i="11" s="1"/>
  <c r="G180" i="16" s="1" a="1"/>
  <c r="G180" i="16" s="1"/>
  <c r="J178" i="10"/>
  <c r="J178" i="11" s="1"/>
  <c r="J178" i="16" s="1" a="1"/>
  <c r="J178" i="16" s="1"/>
  <c r="F177" i="10"/>
  <c r="F177" i="11" s="1"/>
  <c r="F177" i="16" s="1" a="1"/>
  <c r="F177" i="16" s="1"/>
  <c r="J175" i="10"/>
  <c r="J175" i="11" s="1"/>
  <c r="J175" i="16" s="1" a="1"/>
  <c r="J175" i="16" s="1"/>
  <c r="D174" i="10"/>
  <c r="D174" i="11" s="1"/>
  <c r="D174" i="16" s="1" a="1"/>
  <c r="D174" i="16" s="1"/>
  <c r="E172" i="10"/>
  <c r="E172" i="11" s="1"/>
  <c r="E172" i="16" s="1" a="1"/>
  <c r="E172" i="16" s="1"/>
  <c r="I170" i="10"/>
  <c r="I170" i="11" s="1"/>
  <c r="I170" i="16" s="1" a="1"/>
  <c r="I170" i="16" s="1"/>
  <c r="I170" i="18" s="1"/>
  <c r="L168" i="10"/>
  <c r="L168" i="11" s="1"/>
  <c r="L168" i="16" s="1" a="1"/>
  <c r="L168" i="16" s="1"/>
  <c r="H167" i="10"/>
  <c r="H167" i="11" s="1"/>
  <c r="H167" i="16" s="1" a="1"/>
  <c r="H167" i="16" s="1"/>
  <c r="K164" i="10"/>
  <c r="K164" i="11" s="1"/>
  <c r="K164" i="16" s="1" a="1"/>
  <c r="K164" i="16" s="1"/>
  <c r="H163" i="10"/>
  <c r="H163" i="11" s="1"/>
  <c r="H163" i="16" s="1" a="1"/>
  <c r="H163" i="16" s="1"/>
  <c r="C162" i="10"/>
  <c r="C162" i="11" s="1"/>
  <c r="C162" i="16" s="1" a="1"/>
  <c r="C162" i="16" s="1"/>
  <c r="K159" i="10"/>
  <c r="K159" i="11" s="1"/>
  <c r="K159" i="16" s="1" a="1"/>
  <c r="K159" i="16" s="1"/>
  <c r="I158" i="10"/>
  <c r="I158" i="11" s="1"/>
  <c r="I158" i="16" s="1" a="1"/>
  <c r="I158" i="16" s="1"/>
  <c r="F157" i="10"/>
  <c r="F157" i="11" s="1"/>
  <c r="F157" i="16" s="1" a="1"/>
  <c r="F157" i="16" s="1"/>
  <c r="C156" i="10"/>
  <c r="C156" i="11" s="1"/>
  <c r="C156" i="16" s="1" a="1"/>
  <c r="C156" i="16" s="1"/>
  <c r="K153" i="10"/>
  <c r="K153" i="11" s="1"/>
  <c r="K153" i="16" s="1" a="1"/>
  <c r="K153" i="16" s="1"/>
  <c r="I152" i="10"/>
  <c r="I152" i="11" s="1"/>
  <c r="I152" i="16" s="1" a="1"/>
  <c r="I152" i="16" s="1"/>
  <c r="F151" i="10"/>
  <c r="F151" i="11" s="1"/>
  <c r="F151" i="16" s="1" a="1"/>
  <c r="F151" i="16" s="1"/>
  <c r="C150" i="10"/>
  <c r="C150" i="11" s="1"/>
  <c r="C150" i="16" s="1" a="1"/>
  <c r="C150" i="16" s="1"/>
  <c r="K147" i="10"/>
  <c r="K147" i="11" s="1"/>
  <c r="K147" i="16" s="1" a="1"/>
  <c r="K147" i="16" s="1"/>
  <c r="I146" i="10"/>
  <c r="I146" i="11" s="1"/>
  <c r="I146" i="16" s="1" a="1"/>
  <c r="I146" i="16" s="1"/>
  <c r="F145" i="10"/>
  <c r="F145" i="11" s="1"/>
  <c r="F145" i="16" s="1" a="1"/>
  <c r="F145" i="16" s="1"/>
  <c r="C144" i="10"/>
  <c r="C144" i="11" s="1"/>
  <c r="C144" i="16" s="1" a="1"/>
  <c r="C144" i="16" s="1"/>
  <c r="L140" i="10"/>
  <c r="L140" i="11" s="1"/>
  <c r="L140" i="16" s="1" a="1"/>
  <c r="L140" i="16" s="1"/>
  <c r="K139" i="10"/>
  <c r="K139" i="11" s="1"/>
  <c r="K139" i="16" s="1" a="1"/>
  <c r="K139" i="16" s="1"/>
  <c r="J138" i="10"/>
  <c r="J138" i="11" s="1"/>
  <c r="J138" i="16" s="1" a="1"/>
  <c r="J138" i="16" s="1"/>
  <c r="J138" i="18" s="1"/>
  <c r="I137" i="10"/>
  <c r="I137" i="11" s="1"/>
  <c r="I137" i="16" s="1" a="1"/>
  <c r="I137" i="16" s="1"/>
  <c r="H136" i="10"/>
  <c r="H136" i="11" s="1"/>
  <c r="H136" i="16" s="1" a="1"/>
  <c r="H136" i="16" s="1"/>
  <c r="F135" i="10"/>
  <c r="F135" i="11" s="1"/>
  <c r="F135" i="16" s="1" a="1"/>
  <c r="F135" i="16" s="1"/>
  <c r="E134" i="10"/>
  <c r="E134" i="11" s="1"/>
  <c r="E134" i="16" s="1" a="1"/>
  <c r="E134" i="16" s="1"/>
  <c r="E133" i="10"/>
  <c r="E133" i="11" s="1"/>
  <c r="E133" i="16" s="1" a="1"/>
  <c r="E133" i="16" s="1"/>
  <c r="E132" i="10"/>
  <c r="E132" i="11" s="1"/>
  <c r="E132" i="16" s="1" a="1"/>
  <c r="E132" i="16" s="1"/>
  <c r="E131" i="10"/>
  <c r="E131" i="11" s="1"/>
  <c r="E131" i="16" s="1" a="1"/>
  <c r="E131" i="16" s="1"/>
  <c r="E130" i="10"/>
  <c r="E130" i="11" s="1"/>
  <c r="E130" i="16" s="1" a="1"/>
  <c r="E130" i="16" s="1"/>
  <c r="E129" i="10"/>
  <c r="E129" i="11" s="1"/>
  <c r="E129" i="16" s="1" a="1"/>
  <c r="E129" i="16" s="1"/>
  <c r="E128" i="10"/>
  <c r="E128" i="11" s="1"/>
  <c r="E128" i="16" s="1" a="1"/>
  <c r="E128" i="16" s="1"/>
  <c r="E127" i="10"/>
  <c r="E127" i="11" s="1"/>
  <c r="E127" i="16" s="1" a="1"/>
  <c r="E127" i="16" s="1"/>
  <c r="E126" i="10"/>
  <c r="E126" i="11" s="1"/>
  <c r="E126" i="16" s="1" a="1"/>
  <c r="E126" i="16" s="1"/>
  <c r="E125" i="10"/>
  <c r="E125" i="11" s="1"/>
  <c r="E125" i="16" s="1" a="1"/>
  <c r="E125" i="16" s="1"/>
  <c r="E124" i="10"/>
  <c r="E124" i="11" s="1"/>
  <c r="E124" i="16" s="1" a="1"/>
  <c r="E124" i="16" s="1"/>
  <c r="E123" i="10"/>
  <c r="E123" i="11" s="1"/>
  <c r="E123" i="16" s="1" a="1"/>
  <c r="E123" i="16" s="1"/>
  <c r="E122" i="10"/>
  <c r="E122" i="11" s="1"/>
  <c r="E122" i="16" s="1" a="1"/>
  <c r="E122" i="16" s="1"/>
  <c r="E121" i="10"/>
  <c r="E121" i="11" s="1"/>
  <c r="E121" i="16" s="1" a="1"/>
  <c r="E121" i="16" s="1"/>
  <c r="E120" i="10"/>
  <c r="E120" i="11" s="1"/>
  <c r="E120" i="16" s="1" a="1"/>
  <c r="E120" i="16" s="1"/>
  <c r="E119" i="10"/>
  <c r="E119" i="11" s="1"/>
  <c r="E119" i="16" s="1" a="1"/>
  <c r="E119" i="16" s="1"/>
  <c r="E118" i="10"/>
  <c r="E118" i="11" s="1"/>
  <c r="E118" i="16" s="1" a="1"/>
  <c r="E118" i="16" s="1"/>
  <c r="E117" i="10"/>
  <c r="E117" i="11" s="1"/>
  <c r="E117" i="16" s="1" a="1"/>
  <c r="E117" i="16" s="1"/>
  <c r="E116" i="10"/>
  <c r="E116" i="11" s="1"/>
  <c r="E116" i="16" s="1" a="1"/>
  <c r="E116" i="16" s="1"/>
  <c r="E115" i="10"/>
  <c r="E115" i="11" s="1"/>
  <c r="E115" i="16" s="1" a="1"/>
  <c r="E115" i="16" s="1"/>
  <c r="E114" i="10"/>
  <c r="E114" i="11" s="1"/>
  <c r="E114" i="16" s="1" a="1"/>
  <c r="E114" i="16" s="1"/>
  <c r="E113" i="10"/>
  <c r="E113" i="11" s="1"/>
  <c r="E113" i="16" s="1" a="1"/>
  <c r="E113" i="16" s="1"/>
  <c r="E112" i="10"/>
  <c r="E112" i="11" s="1"/>
  <c r="E112" i="16" s="1" a="1"/>
  <c r="E112" i="16" s="1"/>
  <c r="E111" i="10"/>
  <c r="E111" i="11" s="1"/>
  <c r="E111" i="16" s="1" a="1"/>
  <c r="E111" i="16" s="1"/>
  <c r="E110" i="10"/>
  <c r="E110" i="11" s="1"/>
  <c r="E110" i="16" s="1" a="1"/>
  <c r="E110" i="16" s="1"/>
  <c r="E109" i="10"/>
  <c r="E109" i="11" s="1"/>
  <c r="E109" i="16" s="1" a="1"/>
  <c r="E109" i="16" s="1"/>
  <c r="E108" i="10"/>
  <c r="E108" i="11" s="1"/>
  <c r="E108" i="16" s="1" a="1"/>
  <c r="E108" i="16" s="1"/>
  <c r="E107" i="10"/>
  <c r="E107" i="11" s="1"/>
  <c r="E107" i="16" s="1" a="1"/>
  <c r="E107" i="16" s="1"/>
  <c r="E106" i="10"/>
  <c r="E106" i="11" s="1"/>
  <c r="E106" i="16" s="1" a="1"/>
  <c r="E106" i="16" s="1"/>
  <c r="E105" i="10"/>
  <c r="E105" i="11" s="1"/>
  <c r="E105" i="16" s="1" a="1"/>
  <c r="E105" i="16" s="1"/>
  <c r="E104" i="10"/>
  <c r="E104" i="11" s="1"/>
  <c r="E104" i="16" s="1" a="1"/>
  <c r="E104" i="16" s="1"/>
  <c r="E103" i="10"/>
  <c r="E103" i="11" s="1"/>
  <c r="E103" i="16" s="1" a="1"/>
  <c r="E103" i="16" s="1"/>
  <c r="E102" i="10"/>
  <c r="E102" i="11" s="1"/>
  <c r="E102" i="16" s="1" a="1"/>
  <c r="E102" i="16" s="1"/>
  <c r="E101" i="10"/>
  <c r="E101" i="11" s="1"/>
  <c r="E101" i="16" s="1" a="1"/>
  <c r="E101" i="16" s="1"/>
  <c r="E100" i="10"/>
  <c r="E100" i="11" s="1"/>
  <c r="E100" i="16" s="1" a="1"/>
  <c r="E100" i="16" s="1"/>
  <c r="E99" i="10"/>
  <c r="E99" i="11" s="1"/>
  <c r="E99" i="16" s="1" a="1"/>
  <c r="E99" i="16" s="1"/>
  <c r="E98" i="10"/>
  <c r="E98" i="11" s="1"/>
  <c r="E98" i="16" s="1" a="1"/>
  <c r="E98" i="16" s="1"/>
  <c r="E97" i="10"/>
  <c r="E97" i="11" s="1"/>
  <c r="E97" i="16" s="1" a="1"/>
  <c r="E97" i="16" s="1"/>
  <c r="E96" i="10"/>
  <c r="E96" i="11" s="1"/>
  <c r="E96" i="16" s="1" a="1"/>
  <c r="E96" i="16" s="1"/>
  <c r="E95" i="10"/>
  <c r="E95" i="11" s="1"/>
  <c r="E95" i="16" s="1" a="1"/>
  <c r="E95" i="16" s="1"/>
  <c r="E94" i="10"/>
  <c r="E94" i="11" s="1"/>
  <c r="E94" i="16" s="1" a="1"/>
  <c r="E94" i="16" s="1"/>
  <c r="E93" i="10"/>
  <c r="E93" i="11" s="1"/>
  <c r="E93" i="16" s="1" a="1"/>
  <c r="E93" i="16" s="1"/>
  <c r="E92" i="10"/>
  <c r="E92" i="11" s="1"/>
  <c r="E92" i="16" s="1" a="1"/>
  <c r="E92" i="16" s="1"/>
  <c r="E91" i="10"/>
  <c r="E91" i="11" s="1"/>
  <c r="E91" i="16" s="1" a="1"/>
  <c r="E91" i="16" s="1"/>
  <c r="E90" i="10"/>
  <c r="E90" i="11" s="1"/>
  <c r="E90" i="16" s="1" a="1"/>
  <c r="E90" i="16" s="1"/>
  <c r="E89" i="10"/>
  <c r="E89" i="11" s="1"/>
  <c r="E89" i="16" s="1" a="1"/>
  <c r="E89" i="16" s="1"/>
  <c r="E88" i="10"/>
  <c r="E88" i="11" s="1"/>
  <c r="E88" i="16" s="1" a="1"/>
  <c r="E88" i="16" s="1"/>
  <c r="E87" i="10"/>
  <c r="E87" i="11" s="1"/>
  <c r="E87" i="16" s="1" a="1"/>
  <c r="E87" i="16" s="1"/>
  <c r="E86" i="10"/>
  <c r="E86" i="11" s="1"/>
  <c r="E86" i="16" s="1" a="1"/>
  <c r="E86" i="16" s="1"/>
  <c r="E85" i="10"/>
  <c r="E85" i="11" s="1"/>
  <c r="E85" i="16" s="1" a="1"/>
  <c r="E85" i="16" s="1"/>
  <c r="E84" i="10"/>
  <c r="E84" i="11" s="1"/>
  <c r="E84" i="16" s="1" a="1"/>
  <c r="E84" i="16" s="1"/>
  <c r="E83" i="10"/>
  <c r="E83" i="11" s="1"/>
  <c r="E83" i="16" s="1" a="1"/>
  <c r="E83" i="16" s="1"/>
  <c r="E82" i="10"/>
  <c r="E82" i="11" s="1"/>
  <c r="E82" i="16" s="1" a="1"/>
  <c r="E82" i="16" s="1"/>
  <c r="E81" i="10"/>
  <c r="E81" i="11" s="1"/>
  <c r="E81" i="16" s="1" a="1"/>
  <c r="E81" i="16" s="1"/>
  <c r="E80" i="10"/>
  <c r="E80" i="11" s="1"/>
  <c r="E80" i="16" s="1" a="1"/>
  <c r="E80" i="16" s="1"/>
  <c r="E79" i="10"/>
  <c r="E79" i="11" s="1"/>
  <c r="E79" i="16" s="1" a="1"/>
  <c r="E79" i="16" s="1"/>
  <c r="E78" i="10"/>
  <c r="E78" i="11" s="1"/>
  <c r="E78" i="16" s="1" a="1"/>
  <c r="E78" i="16" s="1"/>
  <c r="E77" i="10"/>
  <c r="E77" i="11" s="1"/>
  <c r="E77" i="16" s="1" a="1"/>
  <c r="E77" i="16" s="1"/>
  <c r="E76" i="10"/>
  <c r="E76" i="11" s="1"/>
  <c r="E76" i="16" s="1" a="1"/>
  <c r="E76" i="16" s="1"/>
  <c r="E75" i="10"/>
  <c r="E75" i="11" s="1"/>
  <c r="E75" i="16" s="1" a="1"/>
  <c r="E75" i="16" s="1"/>
  <c r="E74" i="10"/>
  <c r="E74" i="11" s="1"/>
  <c r="E74" i="16" s="1" a="1"/>
  <c r="E74" i="16" s="1"/>
  <c r="E73" i="10"/>
  <c r="E73" i="11" s="1"/>
  <c r="E73" i="16" s="1" a="1"/>
  <c r="E73" i="16" s="1"/>
  <c r="E72" i="10"/>
  <c r="E72" i="11" s="1"/>
  <c r="E72" i="16" s="1" a="1"/>
  <c r="E72" i="16" s="1"/>
  <c r="E71" i="10"/>
  <c r="E71" i="11" s="1"/>
  <c r="E71" i="16" s="1" a="1"/>
  <c r="E71" i="16" s="1"/>
  <c r="E70" i="10"/>
  <c r="E70" i="11" s="1"/>
  <c r="E70" i="16" s="1" a="1"/>
  <c r="E70" i="16" s="1"/>
  <c r="E69" i="10"/>
  <c r="E69" i="11" s="1"/>
  <c r="E69" i="16" s="1" a="1"/>
  <c r="E69" i="16" s="1"/>
  <c r="E68" i="10"/>
  <c r="E68" i="11" s="1"/>
  <c r="E68" i="16" s="1" a="1"/>
  <c r="E68" i="16" s="1"/>
  <c r="E67" i="10"/>
  <c r="E67" i="11" s="1"/>
  <c r="E67" i="16" s="1" a="1"/>
  <c r="E67" i="16" s="1"/>
  <c r="E67" i="18" s="1"/>
  <c r="E66" i="10"/>
  <c r="E66" i="11" s="1"/>
  <c r="E66" i="16" s="1" a="1"/>
  <c r="E66" i="16" s="1"/>
  <c r="E65" i="10"/>
  <c r="E65" i="11" s="1"/>
  <c r="E65" i="16" s="1" a="1"/>
  <c r="E65" i="16" s="1"/>
  <c r="E64" i="10"/>
  <c r="E64" i="11" s="1"/>
  <c r="E64" i="16" s="1" a="1"/>
  <c r="E64" i="16" s="1"/>
  <c r="E63" i="10"/>
  <c r="E63" i="11" s="1"/>
  <c r="E63" i="16" s="1" a="1"/>
  <c r="E63" i="16" s="1"/>
  <c r="E62" i="10"/>
  <c r="E62" i="11" s="1"/>
  <c r="E62" i="16" s="1" a="1"/>
  <c r="E62" i="16" s="1"/>
  <c r="E61" i="10"/>
  <c r="E61" i="11" s="1"/>
  <c r="E61" i="16" s="1" a="1"/>
  <c r="E61" i="16" s="1"/>
  <c r="E60" i="10"/>
  <c r="E60" i="11" s="1"/>
  <c r="E60" i="16" s="1" a="1"/>
  <c r="E60" i="16" s="1"/>
  <c r="E59" i="10"/>
  <c r="E59" i="11" s="1"/>
  <c r="E59" i="16" s="1" a="1"/>
  <c r="E59" i="16" s="1"/>
  <c r="E58" i="10"/>
  <c r="E58" i="11" s="1"/>
  <c r="E58" i="16" s="1" a="1"/>
  <c r="E58" i="16" s="1"/>
  <c r="E57" i="10"/>
  <c r="E57" i="11" s="1"/>
  <c r="E57" i="16" s="1" a="1"/>
  <c r="E57" i="16" s="1"/>
  <c r="E56" i="10"/>
  <c r="E56" i="11" s="1"/>
  <c r="E56" i="16" s="1" a="1"/>
  <c r="E56" i="16" s="1"/>
  <c r="E55" i="10"/>
  <c r="E55" i="11" s="1"/>
  <c r="E55" i="16" s="1" a="1"/>
  <c r="E55" i="16" s="1"/>
  <c r="E54" i="10"/>
  <c r="E54" i="11" s="1"/>
  <c r="E54" i="16" s="1" a="1"/>
  <c r="E54" i="16" s="1"/>
  <c r="E53" i="10"/>
  <c r="E53" i="11" s="1"/>
  <c r="E53" i="16" s="1" a="1"/>
  <c r="E53" i="16" s="1"/>
  <c r="E52" i="10"/>
  <c r="E52" i="11" s="1"/>
  <c r="E52" i="16" s="1" a="1"/>
  <c r="E52" i="16" s="1"/>
  <c r="E51" i="10"/>
  <c r="E51" i="11" s="1"/>
  <c r="E51" i="16" s="1" a="1"/>
  <c r="E51" i="16" s="1"/>
  <c r="E50" i="10"/>
  <c r="E50" i="11" s="1"/>
  <c r="E50" i="16" s="1" a="1"/>
  <c r="E50" i="16" s="1"/>
  <c r="H2" i="10"/>
  <c r="H2" i="11" s="1"/>
  <c r="H2" i="16" s="1" a="1"/>
  <c r="H2" i="16" s="1"/>
  <c r="H3" i="10"/>
  <c r="H3" i="11" s="1"/>
  <c r="H3" i="16" s="1" a="1"/>
  <c r="H3" i="16" s="1"/>
  <c r="H4" i="10"/>
  <c r="H4" i="11" s="1"/>
  <c r="H4" i="16" s="1" a="1"/>
  <c r="H4" i="16" s="1"/>
  <c r="H5" i="10"/>
  <c r="H5" i="11" s="1"/>
  <c r="H5" i="16" s="1" a="1"/>
  <c r="H5" i="16" s="1"/>
  <c r="H6" i="10"/>
  <c r="H6" i="11" s="1"/>
  <c r="H6" i="16" s="1" a="1"/>
  <c r="H6" i="16" s="1"/>
  <c r="H7" i="10"/>
  <c r="H7" i="11" s="1"/>
  <c r="H7" i="16" s="1" a="1"/>
  <c r="H7" i="16" s="1"/>
  <c r="H8" i="10"/>
  <c r="H8" i="11" s="1"/>
  <c r="H8" i="16" s="1" a="1"/>
  <c r="H8" i="16" s="1"/>
  <c r="H9" i="10"/>
  <c r="H9" i="11" s="1"/>
  <c r="H9" i="16" s="1" a="1"/>
  <c r="H9" i="16" s="1"/>
  <c r="H10" i="10"/>
  <c r="H10" i="11" s="1"/>
  <c r="H10" i="16" s="1" a="1"/>
  <c r="H10" i="16" s="1"/>
  <c r="H11" i="10"/>
  <c r="H11" i="11" s="1"/>
  <c r="H11" i="16" s="1" a="1"/>
  <c r="H11" i="16" s="1"/>
  <c r="H12" i="10"/>
  <c r="H12" i="11" s="1"/>
  <c r="H12" i="16" s="1" a="1"/>
  <c r="H12" i="16" s="1"/>
  <c r="H13" i="10"/>
  <c r="H13" i="11" s="1"/>
  <c r="H13" i="16" s="1" a="1"/>
  <c r="H13" i="16" s="1"/>
  <c r="H14" i="10"/>
  <c r="H14" i="11" s="1"/>
  <c r="H14" i="16" s="1" a="1"/>
  <c r="H14" i="16" s="1"/>
  <c r="H15" i="10"/>
  <c r="H15" i="11" s="1"/>
  <c r="H15" i="16" s="1" a="1"/>
  <c r="H15" i="16" s="1"/>
  <c r="H16" i="10"/>
  <c r="H16" i="11" s="1"/>
  <c r="H16" i="16" s="1" a="1"/>
  <c r="H16" i="16" s="1"/>
  <c r="H16" i="18" s="1"/>
  <c r="H17" i="10"/>
  <c r="H17" i="11" s="1"/>
  <c r="H17" i="16" s="1" a="1"/>
  <c r="H17" i="16" s="1"/>
  <c r="H18" i="10"/>
  <c r="H18" i="11" s="1"/>
  <c r="H18" i="16" s="1" a="1"/>
  <c r="H18" i="16" s="1"/>
  <c r="H19" i="10"/>
  <c r="H19" i="11" s="1"/>
  <c r="H19" i="16" s="1" a="1"/>
  <c r="H19" i="16" s="1"/>
  <c r="H20" i="10"/>
  <c r="H20" i="11" s="1"/>
  <c r="H20" i="16" s="1" a="1"/>
  <c r="H20" i="16" s="1"/>
  <c r="H21" i="10"/>
  <c r="H21" i="11" s="1"/>
  <c r="H21" i="16" s="1" a="1"/>
  <c r="H21" i="16" s="1"/>
  <c r="H22" i="10"/>
  <c r="H22" i="11" s="1"/>
  <c r="H22" i="16" s="1" a="1"/>
  <c r="H22" i="16" s="1"/>
  <c r="H23" i="10"/>
  <c r="H23" i="11" s="1"/>
  <c r="H23" i="16" s="1" a="1"/>
  <c r="H23" i="16" s="1"/>
  <c r="H24" i="10"/>
  <c r="H24" i="11" s="1"/>
  <c r="H24" i="16" s="1" a="1"/>
  <c r="H24" i="16" s="1"/>
  <c r="H25" i="10"/>
  <c r="H25" i="11" s="1"/>
  <c r="H25" i="16" s="1" a="1"/>
  <c r="H25" i="16" s="1"/>
  <c r="H26" i="10"/>
  <c r="H26" i="11" s="1"/>
  <c r="H26" i="16" s="1" a="1"/>
  <c r="H26" i="16" s="1"/>
  <c r="H27" i="10"/>
  <c r="H27" i="11" s="1"/>
  <c r="H27" i="16" s="1" a="1"/>
  <c r="H27" i="16" s="1"/>
  <c r="H28" i="10"/>
  <c r="H28" i="11" s="1"/>
  <c r="H28" i="16" s="1" a="1"/>
  <c r="H28" i="16" s="1"/>
  <c r="H29" i="10"/>
  <c r="H29" i="11" s="1"/>
  <c r="H29" i="16" s="1" a="1"/>
  <c r="H29" i="16" s="1"/>
  <c r="H30" i="10"/>
  <c r="H30" i="11" s="1"/>
  <c r="H30" i="16" s="1" a="1"/>
  <c r="H30" i="16" s="1"/>
  <c r="H31" i="10"/>
  <c r="H31" i="11" s="1"/>
  <c r="H31" i="16" s="1" a="1"/>
  <c r="H31" i="16" s="1"/>
  <c r="H32" i="10"/>
  <c r="H32" i="11" s="1"/>
  <c r="H32" i="16" s="1" a="1"/>
  <c r="H32" i="16" s="1"/>
  <c r="H33" i="10"/>
  <c r="H33" i="11" s="1"/>
  <c r="H33" i="16" s="1" a="1"/>
  <c r="H33" i="16" s="1"/>
  <c r="H34" i="10"/>
  <c r="H34" i="11" s="1"/>
  <c r="H34" i="16" s="1" a="1"/>
  <c r="H34" i="16" s="1"/>
  <c r="H35" i="10"/>
  <c r="H35" i="11" s="1"/>
  <c r="H35" i="16" s="1" a="1"/>
  <c r="H35" i="16" s="1"/>
  <c r="H36" i="10"/>
  <c r="H36" i="11" s="1"/>
  <c r="H36" i="16" s="1" a="1"/>
  <c r="H36" i="16" s="1"/>
  <c r="H37" i="10"/>
  <c r="H37" i="11" s="1"/>
  <c r="H37" i="16" s="1" a="1"/>
  <c r="H37" i="16" s="1"/>
  <c r="H38" i="10"/>
  <c r="H38" i="11" s="1"/>
  <c r="H38" i="16" s="1" a="1"/>
  <c r="H38" i="16" s="1"/>
  <c r="H39" i="10"/>
  <c r="H39" i="11" s="1"/>
  <c r="H39" i="16" s="1" a="1"/>
  <c r="H39" i="16" s="1"/>
  <c r="H40" i="10"/>
  <c r="H40" i="11" s="1"/>
  <c r="H40" i="16" s="1" a="1"/>
  <c r="H40" i="16" s="1"/>
  <c r="H41" i="10"/>
  <c r="H41" i="11" s="1"/>
  <c r="H41" i="16" s="1" a="1"/>
  <c r="H41" i="16" s="1"/>
  <c r="H42" i="10"/>
  <c r="H42" i="11" s="1"/>
  <c r="H42" i="16" s="1" a="1"/>
  <c r="H42" i="16" s="1"/>
  <c r="H43" i="10"/>
  <c r="H43" i="11" s="1"/>
  <c r="H43" i="16" s="1" a="1"/>
  <c r="H43" i="16" s="1"/>
  <c r="H44" i="10"/>
  <c r="H44" i="11" s="1"/>
  <c r="H44" i="16" s="1" a="1"/>
  <c r="H44" i="16" s="1"/>
  <c r="H45" i="10"/>
  <c r="H45" i="11" s="1"/>
  <c r="H45" i="16" s="1" a="1"/>
  <c r="H45" i="16" s="1"/>
  <c r="H46" i="10"/>
  <c r="H46" i="11" s="1"/>
  <c r="H46" i="16" s="1" a="1"/>
  <c r="H46" i="16" s="1"/>
  <c r="H47" i="10"/>
  <c r="H47" i="11" s="1"/>
  <c r="H47" i="16" s="1" a="1"/>
  <c r="H47" i="16" s="1"/>
  <c r="H48" i="10"/>
  <c r="H48" i="11" s="1"/>
  <c r="H48" i="16" s="1" a="1"/>
  <c r="H48" i="16" s="1"/>
  <c r="H49" i="10"/>
  <c r="H49" i="11" s="1"/>
  <c r="H49" i="16" s="1" a="1"/>
  <c r="H49" i="16" s="1"/>
  <c r="J50" i="10"/>
  <c r="J50" i="11" s="1"/>
  <c r="J50" i="16" s="1" a="1"/>
  <c r="J50" i="16" s="1"/>
  <c r="B52" i="15"/>
  <c r="B52" i="16" s="1"/>
  <c r="B52" i="17" s="1"/>
  <c r="B52" i="18" s="1"/>
  <c r="B52" i="14"/>
  <c r="H53" i="10"/>
  <c r="H53" i="11" s="1"/>
  <c r="H53" i="16" s="1" a="1"/>
  <c r="H53" i="16" s="1"/>
  <c r="B55" i="15"/>
  <c r="B55" i="16" s="1"/>
  <c r="B55" i="17" s="1"/>
  <c r="B55" i="18" s="1"/>
  <c r="B55" i="14"/>
  <c r="H56" i="10"/>
  <c r="H56" i="11" s="1"/>
  <c r="H56" i="16" s="1" a="1"/>
  <c r="H56" i="16" s="1"/>
  <c r="B58" i="15"/>
  <c r="B58" i="16" s="1"/>
  <c r="B58" i="17" s="1"/>
  <c r="B58" i="18" s="1"/>
  <c r="B58" i="14"/>
  <c r="H59" i="10"/>
  <c r="H59" i="11" s="1"/>
  <c r="H59" i="16" s="1" a="1"/>
  <c r="H59" i="16" s="1"/>
  <c r="B61" i="15"/>
  <c r="B61" i="16" s="1"/>
  <c r="B61" i="17" s="1"/>
  <c r="B61" i="18" s="1"/>
  <c r="B61" i="14"/>
  <c r="H62" i="10"/>
  <c r="H62" i="11" s="1"/>
  <c r="H62" i="16" s="1" a="1"/>
  <c r="H62" i="16" s="1"/>
  <c r="B64" i="15"/>
  <c r="B64" i="16" s="1"/>
  <c r="B64" i="17" s="1"/>
  <c r="B64" i="18" s="1"/>
  <c r="B64" i="14"/>
  <c r="H65" i="10"/>
  <c r="H65" i="11" s="1"/>
  <c r="H65" i="16" s="1" a="1"/>
  <c r="H65" i="16" s="1"/>
  <c r="D67" i="10"/>
  <c r="D67" i="11" s="1"/>
  <c r="D67" i="16" s="1" a="1"/>
  <c r="D67" i="16" s="1"/>
  <c r="J70" i="10"/>
  <c r="J70" i="11" s="1"/>
  <c r="J70" i="16" s="1" a="1"/>
  <c r="J70" i="16" s="1"/>
  <c r="F72" i="10"/>
  <c r="F72" i="11" s="1"/>
  <c r="F72" i="16" s="1" a="1"/>
  <c r="F72" i="16" s="1"/>
  <c r="C74" i="10"/>
  <c r="C74" i="11" s="1"/>
  <c r="C74" i="16" s="1" a="1"/>
  <c r="C74" i="16" s="1"/>
  <c r="H77" i="10"/>
  <c r="H77" i="11" s="1"/>
  <c r="H77" i="16" s="1" a="1"/>
  <c r="H77" i="16" s="1"/>
  <c r="H77" i="18" s="1"/>
  <c r="D79" i="10"/>
  <c r="D79" i="11" s="1"/>
  <c r="D79" i="16" s="1" a="1"/>
  <c r="D79" i="16" s="1"/>
  <c r="B81" i="15"/>
  <c r="B81" i="16" s="1"/>
  <c r="B81" i="17" s="1"/>
  <c r="B81" i="18" s="1"/>
  <c r="B81" i="14"/>
  <c r="J82" i="10"/>
  <c r="J82" i="11" s="1"/>
  <c r="J82" i="16" s="1" a="1"/>
  <c r="J82" i="16" s="1"/>
  <c r="F84" i="10"/>
  <c r="F84" i="11" s="1"/>
  <c r="F84" i="16" s="1" a="1"/>
  <c r="F84" i="16" s="1"/>
  <c r="C86" i="10"/>
  <c r="C86" i="11" s="1"/>
  <c r="C86" i="16" s="1" a="1"/>
  <c r="C86" i="16" s="1"/>
  <c r="A88" i="15"/>
  <c r="A88" i="16" s="1"/>
  <c r="A88" i="17" s="1"/>
  <c r="A88" i="18" s="1"/>
  <c r="A88" i="14"/>
  <c r="H89" i="10"/>
  <c r="H89" i="11" s="1"/>
  <c r="H89" i="16" s="1" a="1"/>
  <c r="H89" i="16" s="1"/>
  <c r="D91" i="10"/>
  <c r="D91" i="11" s="1"/>
  <c r="D91" i="16" s="1" a="1"/>
  <c r="D91" i="16" s="1"/>
  <c r="J94" i="10"/>
  <c r="J94" i="11" s="1"/>
  <c r="J94" i="16" s="1" a="1"/>
  <c r="J94" i="16" s="1"/>
  <c r="F96" i="10"/>
  <c r="F96" i="11" s="1"/>
  <c r="F96" i="16" s="1" a="1"/>
  <c r="F96" i="16" s="1"/>
  <c r="C98" i="10"/>
  <c r="C98" i="11" s="1"/>
  <c r="C98" i="16" s="1" a="1"/>
  <c r="C98" i="16" s="1"/>
  <c r="A100" i="15"/>
  <c r="A100" i="16" s="1"/>
  <c r="A100" i="17" s="1"/>
  <c r="A100" i="18" s="1"/>
  <c r="A100" i="14"/>
  <c r="H101" i="10"/>
  <c r="H101" i="11" s="1"/>
  <c r="H101" i="16" s="1" a="1"/>
  <c r="H101" i="16" s="1"/>
  <c r="D103" i="10"/>
  <c r="D103" i="11" s="1"/>
  <c r="D103" i="16" s="1" a="1"/>
  <c r="D103" i="16" s="1"/>
  <c r="J106" i="10"/>
  <c r="J106" i="11" s="1"/>
  <c r="J106" i="16" s="1" a="1"/>
  <c r="J106" i="16" s="1"/>
  <c r="F108" i="10"/>
  <c r="F108" i="11" s="1"/>
  <c r="F108" i="16" s="1" a="1"/>
  <c r="F108" i="16" s="1"/>
  <c r="C110" i="10"/>
  <c r="C110" i="11" s="1"/>
  <c r="C110" i="16" s="1" a="1"/>
  <c r="C110" i="16" s="1"/>
  <c r="A112" i="15"/>
  <c r="A112" i="16" s="1"/>
  <c r="A112" i="17" s="1"/>
  <c r="A112" i="18" s="1"/>
  <c r="A112" i="14"/>
  <c r="H113" i="10"/>
  <c r="H113" i="11" s="1"/>
  <c r="H113" i="16" s="1" a="1"/>
  <c r="H113" i="16" s="1"/>
  <c r="H113" i="18" s="1"/>
  <c r="D115" i="10"/>
  <c r="D115" i="11" s="1"/>
  <c r="D115" i="16" s="1" a="1"/>
  <c r="D115" i="16" s="1"/>
  <c r="J118" i="10"/>
  <c r="J118" i="11" s="1"/>
  <c r="J118" i="16" s="1" a="1"/>
  <c r="J118" i="16" s="1"/>
  <c r="F120" i="10"/>
  <c r="F120" i="11" s="1"/>
  <c r="F120" i="16" s="1" a="1"/>
  <c r="F120" i="16" s="1"/>
  <c r="C122" i="10"/>
  <c r="C122" i="11" s="1"/>
  <c r="C122" i="16" s="1" a="1"/>
  <c r="C122" i="16" s="1"/>
  <c r="H125" i="10"/>
  <c r="H125" i="11" s="1"/>
  <c r="H125" i="16" s="1" a="1"/>
  <c r="H125" i="16" s="1"/>
  <c r="D127" i="10"/>
  <c r="D127" i="11" s="1"/>
  <c r="D127" i="16" s="1" a="1"/>
  <c r="D127" i="16" s="1"/>
  <c r="B129" i="15"/>
  <c r="B129" i="16" s="1"/>
  <c r="B129" i="17" s="1"/>
  <c r="B129" i="18" s="1"/>
  <c r="B129" i="14"/>
  <c r="J130" i="10"/>
  <c r="J130" i="11" s="1"/>
  <c r="J130" i="16" s="1" a="1"/>
  <c r="J130" i="16" s="1"/>
  <c r="F132" i="10"/>
  <c r="F132" i="11" s="1"/>
  <c r="F132" i="16" s="1" a="1"/>
  <c r="F132" i="16" s="1"/>
  <c r="C134" i="10"/>
  <c r="C134" i="11" s="1"/>
  <c r="C134" i="16" s="1" a="1"/>
  <c r="C134" i="16" s="1"/>
  <c r="J137" i="10"/>
  <c r="J137" i="11" s="1"/>
  <c r="J137" i="16" s="1" a="1"/>
  <c r="J137" i="16" s="1"/>
  <c r="I139" i="10"/>
  <c r="I139" i="11" s="1"/>
  <c r="I139" i="16" s="1" a="1"/>
  <c r="I139" i="16" s="1"/>
  <c r="E141" i="10"/>
  <c r="E141" i="11" s="1"/>
  <c r="E141" i="16" s="1" a="1"/>
  <c r="E141" i="16" s="1"/>
  <c r="C143" i="10"/>
  <c r="C143" i="11" s="1"/>
  <c r="C143" i="16" s="1" a="1"/>
  <c r="C143" i="16" s="1"/>
  <c r="D145" i="10"/>
  <c r="D145" i="11" s="1"/>
  <c r="D145" i="16" s="1" a="1"/>
  <c r="D145" i="16" s="1"/>
  <c r="B147" i="15"/>
  <c r="B147" i="16" s="1"/>
  <c r="B147" i="17" s="1"/>
  <c r="B147" i="18" s="1"/>
  <c r="B147" i="14"/>
  <c r="B149" i="15"/>
  <c r="B149" i="16" s="1"/>
  <c r="B149" i="17" s="1"/>
  <c r="B149" i="18" s="1"/>
  <c r="B149" i="14"/>
  <c r="D151" i="10"/>
  <c r="D151" i="11" s="1"/>
  <c r="D151" i="16" s="1" a="1"/>
  <c r="D151" i="16" s="1"/>
  <c r="B153" i="15"/>
  <c r="B153" i="16" s="1"/>
  <c r="B153" i="17" s="1"/>
  <c r="B153" i="18" s="1"/>
  <c r="B153" i="14"/>
  <c r="B155" i="15"/>
  <c r="B155" i="16" s="1"/>
  <c r="B155" i="17" s="1"/>
  <c r="B155" i="18" s="1"/>
  <c r="B155" i="14"/>
  <c r="D157" i="10"/>
  <c r="D157" i="11" s="1"/>
  <c r="D157" i="16" s="1" a="1"/>
  <c r="D157" i="16" s="1"/>
  <c r="B159" i="15"/>
  <c r="B159" i="16" s="1"/>
  <c r="B159" i="17" s="1"/>
  <c r="B159" i="18" s="1"/>
  <c r="B159" i="14"/>
  <c r="B161" i="15"/>
  <c r="B161" i="16" s="1"/>
  <c r="B161" i="17" s="1"/>
  <c r="B161" i="18" s="1"/>
  <c r="B161" i="14"/>
  <c r="F163" i="10"/>
  <c r="F163" i="11" s="1"/>
  <c r="F163" i="16" s="1" a="1"/>
  <c r="F163" i="16" s="1"/>
  <c r="J165" i="10"/>
  <c r="J165" i="11" s="1"/>
  <c r="J165" i="16" s="1" a="1"/>
  <c r="J165" i="16" s="1"/>
  <c r="K167" i="10"/>
  <c r="K167" i="11" s="1"/>
  <c r="K167" i="16" s="1" a="1"/>
  <c r="K167" i="16" s="1"/>
  <c r="B170" i="15"/>
  <c r="B170" i="16" s="1"/>
  <c r="B170" i="17" s="1"/>
  <c r="B170" i="18" s="1"/>
  <c r="B170" i="14"/>
  <c r="K180" i="10"/>
  <c r="K180" i="11" s="1"/>
  <c r="K180" i="16" s="1" a="1"/>
  <c r="K180" i="16" s="1"/>
  <c r="K180" i="18" s="1"/>
  <c r="D183" i="10"/>
  <c r="D183" i="11" s="1"/>
  <c r="D183" i="16" s="1" a="1"/>
  <c r="D183" i="16" s="1"/>
  <c r="I188" i="10"/>
  <c r="I188" i="11" s="1"/>
  <c r="I188" i="16" s="1" a="1"/>
  <c r="I188" i="16" s="1"/>
  <c r="A170" i="15"/>
  <c r="A170" i="16" s="1"/>
  <c r="A170" i="17" s="1"/>
  <c r="A170" i="18" s="1"/>
  <c r="A170" i="14"/>
  <c r="B143" i="15"/>
  <c r="B143" i="16" s="1"/>
  <c r="B143" i="17" s="1"/>
  <c r="B143" i="18" s="1"/>
  <c r="B143" i="14"/>
  <c r="B166" i="15"/>
  <c r="B166" i="16" s="1"/>
  <c r="B166" i="17" s="1"/>
  <c r="B166" i="18" s="1"/>
  <c r="B166" i="14"/>
  <c r="B141" i="15"/>
  <c r="B141" i="16" s="1"/>
  <c r="B141" i="17" s="1"/>
  <c r="B141" i="18" s="1"/>
  <c r="B141" i="14"/>
  <c r="B176" i="15"/>
  <c r="B176" i="16" s="1"/>
  <c r="B176" i="17" s="1"/>
  <c r="B176" i="18" s="1"/>
  <c r="B176" i="14"/>
  <c r="B186" i="15"/>
  <c r="B186" i="16" s="1"/>
  <c r="B186" i="17" s="1"/>
  <c r="B186" i="18" s="1"/>
  <c r="B186" i="14"/>
  <c r="A166" i="15"/>
  <c r="A166" i="16" s="1"/>
  <c r="A166" i="17" s="1"/>
  <c r="A166" i="18" s="1"/>
  <c r="A166" i="14"/>
  <c r="A181" i="15"/>
  <c r="A181" i="16" s="1"/>
  <c r="A181" i="17" s="1"/>
  <c r="A181" i="18" s="1"/>
  <c r="A181" i="14"/>
  <c r="B139" i="15"/>
  <c r="B139" i="16" s="1"/>
  <c r="B139" i="17" s="1"/>
  <c r="B139" i="18" s="1"/>
  <c r="B139" i="14"/>
  <c r="B171" i="15"/>
  <c r="B171" i="16" s="1"/>
  <c r="B171" i="17" s="1"/>
  <c r="B171" i="18" s="1"/>
  <c r="B171" i="14"/>
  <c r="B173" i="15"/>
  <c r="B173" i="16" s="1"/>
  <c r="B173" i="17" s="1"/>
  <c r="B173" i="18" s="1"/>
  <c r="B173" i="14"/>
  <c r="A135" i="15"/>
  <c r="A135" i="16" s="1"/>
  <c r="A135" i="17" s="1"/>
  <c r="A135" i="18" s="1"/>
  <c r="A135" i="14"/>
  <c r="A151" i="15"/>
  <c r="A151" i="16" s="1"/>
  <c r="A151" i="17" s="1"/>
  <c r="A151" i="18" s="1"/>
  <c r="A151" i="14"/>
  <c r="A183" i="15"/>
  <c r="A183" i="16" s="1"/>
  <c r="A183" i="17" s="1"/>
  <c r="A183" i="18" s="1"/>
  <c r="A183" i="14"/>
  <c r="B137" i="15"/>
  <c r="B137" i="16" s="1"/>
  <c r="B137" i="17" s="1"/>
  <c r="B137" i="18" s="1"/>
  <c r="B137" i="14"/>
  <c r="B164" i="15"/>
  <c r="B164" i="16" s="1"/>
  <c r="B164" i="17" s="1"/>
  <c r="B164" i="18" s="1"/>
  <c r="B164" i="14"/>
  <c r="B168" i="15"/>
  <c r="B168" i="16" s="1"/>
  <c r="B168" i="17" s="1"/>
  <c r="B168" i="18" s="1"/>
  <c r="B168" i="14"/>
  <c r="B136" i="15"/>
  <c r="B136" i="16" s="1"/>
  <c r="B136" i="17" s="1"/>
  <c r="B136" i="18" s="1"/>
  <c r="B136" i="14"/>
  <c r="B146" i="15"/>
  <c r="B146" i="16" s="1"/>
  <c r="B146" i="17" s="1"/>
  <c r="B146" i="18" s="1"/>
  <c r="B146" i="14"/>
  <c r="B152" i="15"/>
  <c r="B152" i="16" s="1"/>
  <c r="B152" i="17" s="1"/>
  <c r="B152" i="18" s="1"/>
  <c r="B152" i="14"/>
  <c r="B158" i="15"/>
  <c r="B158" i="16" s="1"/>
  <c r="B158" i="17" s="1"/>
  <c r="B158" i="18" s="1"/>
  <c r="B158" i="14"/>
  <c r="B183" i="15"/>
  <c r="B183" i="16" s="1"/>
  <c r="B183" i="17" s="1"/>
  <c r="B183" i="18" s="1"/>
  <c r="B183" i="14"/>
  <c r="B185" i="15"/>
  <c r="B185" i="16" s="1"/>
  <c r="B185" i="17" s="1"/>
  <c r="B185" i="18" s="1"/>
  <c r="B185" i="14"/>
  <c r="A131" i="15"/>
  <c r="A131" i="16" s="1"/>
  <c r="A131" i="17" s="1"/>
  <c r="A131" i="18" s="1"/>
  <c r="A131" i="14"/>
  <c r="A168" i="15"/>
  <c r="A168" i="16" s="1"/>
  <c r="A168" i="17" s="1"/>
  <c r="A168" i="18" s="1"/>
  <c r="A168" i="14"/>
  <c r="B131" i="15"/>
  <c r="B131" i="16" s="1"/>
  <c r="B131" i="17" s="1"/>
  <c r="B131" i="18" s="1"/>
  <c r="B131" i="14"/>
  <c r="A137" i="15"/>
  <c r="A137" i="16" s="1"/>
  <c r="A137" i="17" s="1"/>
  <c r="A137" i="18" s="1"/>
  <c r="A137" i="14"/>
  <c r="A147" i="15"/>
  <c r="A147" i="16" s="1"/>
  <c r="A147" i="17" s="1"/>
  <c r="A147" i="18" s="1"/>
  <c r="A147" i="14"/>
  <c r="A188" i="15"/>
  <c r="A188" i="16" s="1"/>
  <c r="A188" i="17" s="1"/>
  <c r="A188" i="18" s="1"/>
  <c r="A188" i="14"/>
  <c r="B102" i="15"/>
  <c r="B102" i="16" s="1"/>
  <c r="B102" i="17" s="1"/>
  <c r="B102" i="18" s="1"/>
  <c r="B102" i="14"/>
  <c r="B104" i="15"/>
  <c r="B104" i="16" s="1"/>
  <c r="B104" i="17" s="1"/>
  <c r="B104" i="18" s="1"/>
  <c r="B104" i="14"/>
  <c r="B105" i="15"/>
  <c r="B105" i="16" s="1"/>
  <c r="B105" i="17" s="1"/>
  <c r="B105" i="18" s="1"/>
  <c r="B105" i="14"/>
  <c r="B106" i="15"/>
  <c r="B106" i="16" s="1"/>
  <c r="B106" i="17" s="1"/>
  <c r="B106" i="18" s="1"/>
  <c r="B106" i="14"/>
  <c r="B108" i="15"/>
  <c r="B108" i="16" s="1"/>
  <c r="B108" i="17" s="1"/>
  <c r="B108" i="18" s="1"/>
  <c r="B108" i="14"/>
  <c r="B110" i="15"/>
  <c r="B110" i="16" s="1"/>
  <c r="B110" i="17" s="1"/>
  <c r="B110" i="18" s="1"/>
  <c r="B110" i="14"/>
  <c r="B111" i="15"/>
  <c r="B111" i="16" s="1"/>
  <c r="B111" i="17" s="1"/>
  <c r="B111" i="18" s="1"/>
  <c r="B111" i="14"/>
  <c r="B112" i="15"/>
  <c r="B112" i="16" s="1"/>
  <c r="B112" i="17" s="1"/>
  <c r="B112" i="18" s="1"/>
  <c r="B112" i="14"/>
  <c r="B114" i="15"/>
  <c r="B114" i="16" s="1"/>
  <c r="B114" i="17" s="1"/>
  <c r="B114" i="18" s="1"/>
  <c r="B114" i="14"/>
  <c r="B115" i="15"/>
  <c r="B115" i="16" s="1"/>
  <c r="B115" i="17" s="1"/>
  <c r="B115" i="18" s="1"/>
  <c r="B115" i="14"/>
  <c r="B116" i="15"/>
  <c r="B116" i="16" s="1"/>
  <c r="B116" i="17" s="1"/>
  <c r="B116" i="18" s="1"/>
  <c r="B116" i="14"/>
  <c r="B117" i="15"/>
  <c r="B117" i="16" s="1"/>
  <c r="B117" i="17" s="1"/>
  <c r="B117" i="18" s="1"/>
  <c r="B117" i="14"/>
  <c r="B118" i="15"/>
  <c r="B118" i="16" s="1"/>
  <c r="B118" i="17" s="1"/>
  <c r="B118" i="18" s="1"/>
  <c r="B118" i="14"/>
  <c r="B120" i="15"/>
  <c r="B120" i="16" s="1"/>
  <c r="B120" i="17" s="1"/>
  <c r="B120" i="18" s="1"/>
  <c r="B120" i="14"/>
  <c r="B121" i="15"/>
  <c r="B121" i="16" s="1"/>
  <c r="B121" i="17" s="1"/>
  <c r="B121" i="18" s="1"/>
  <c r="B121" i="14"/>
  <c r="B122" i="15"/>
  <c r="B122" i="16" s="1"/>
  <c r="B122" i="17" s="1"/>
  <c r="B122" i="18" s="1"/>
  <c r="B122" i="14"/>
  <c r="B123" i="15"/>
  <c r="B123" i="16" s="1"/>
  <c r="B123" i="17" s="1"/>
  <c r="B123" i="18" s="1"/>
  <c r="B123" i="14"/>
  <c r="B124" i="15"/>
  <c r="B124" i="16" s="1"/>
  <c r="B124" i="17" s="1"/>
  <c r="B124" i="18" s="1"/>
  <c r="B124" i="14"/>
  <c r="B125" i="15"/>
  <c r="B125" i="16" s="1"/>
  <c r="B125" i="17" s="1"/>
  <c r="B125" i="18" s="1"/>
  <c r="B125" i="14"/>
  <c r="B126" i="15"/>
  <c r="B126" i="16" s="1"/>
  <c r="B126" i="17" s="1"/>
  <c r="B126" i="18" s="1"/>
  <c r="B126" i="14"/>
  <c r="B128" i="15"/>
  <c r="B128" i="16" s="1"/>
  <c r="B128" i="17" s="1"/>
  <c r="B128" i="18" s="1"/>
  <c r="B128" i="14"/>
  <c r="B130" i="15"/>
  <c r="B130" i="16" s="1"/>
  <c r="B130" i="17" s="1"/>
  <c r="B130" i="18" s="1"/>
  <c r="B130" i="14"/>
  <c r="B132" i="15"/>
  <c r="B132" i="16" s="1"/>
  <c r="B132" i="17" s="1"/>
  <c r="B132" i="18" s="1"/>
  <c r="B132" i="14"/>
  <c r="B133" i="15"/>
  <c r="B133" i="16" s="1"/>
  <c r="B133" i="17" s="1"/>
  <c r="B133" i="18" s="1"/>
  <c r="B133" i="14"/>
  <c r="B134" i="15"/>
  <c r="B134" i="16" s="1"/>
  <c r="B134" i="17" s="1"/>
  <c r="B134" i="18" s="1"/>
  <c r="B134" i="14"/>
  <c r="B145" i="15"/>
  <c r="B145" i="16" s="1"/>
  <c r="B145" i="17" s="1"/>
  <c r="B145" i="18" s="1"/>
  <c r="B145" i="14"/>
  <c r="B151" i="15"/>
  <c r="B151" i="16" s="1"/>
  <c r="B151" i="17" s="1"/>
  <c r="B151" i="18" s="1"/>
  <c r="B151" i="14"/>
  <c r="B157" i="15"/>
  <c r="B157" i="16" s="1"/>
  <c r="B157" i="17" s="1"/>
  <c r="B157" i="18" s="1"/>
  <c r="B157" i="14"/>
  <c r="B163" i="15"/>
  <c r="B163" i="16" s="1"/>
  <c r="B163" i="17" s="1"/>
  <c r="B163" i="18" s="1"/>
  <c r="B163" i="14"/>
  <c r="B167" i="15"/>
  <c r="B167" i="16" s="1"/>
  <c r="B167" i="17" s="1"/>
  <c r="B167" i="18" s="1"/>
  <c r="B167" i="14"/>
  <c r="A162" i="15"/>
  <c r="A162" i="16" s="1"/>
  <c r="A162" i="17" s="1"/>
  <c r="A162" i="18" s="1"/>
  <c r="A162" i="14"/>
  <c r="A177" i="15"/>
  <c r="A177" i="16" s="1"/>
  <c r="A177" i="17" s="1"/>
  <c r="A177" i="18" s="1"/>
  <c r="A177" i="14"/>
  <c r="A186" i="15"/>
  <c r="A186" i="16" s="1"/>
  <c r="A186" i="17" s="1"/>
  <c r="A186" i="18" s="1"/>
  <c r="A186" i="14"/>
  <c r="A125" i="15"/>
  <c r="A125" i="16" s="1"/>
  <c r="A125" i="17" s="1"/>
  <c r="A125" i="18" s="1"/>
  <c r="A125" i="14"/>
  <c r="A129" i="14"/>
  <c r="A129" i="15"/>
  <c r="A129" i="16" s="1"/>
  <c r="A129" i="17" s="1"/>
  <c r="A129" i="18" s="1"/>
  <c r="B169" i="15"/>
  <c r="B169" i="16" s="1"/>
  <c r="B169" i="17" s="1"/>
  <c r="B169" i="18" s="1"/>
  <c r="B169" i="14"/>
  <c r="B181" i="15"/>
  <c r="B181" i="16" s="1"/>
  <c r="B181" i="17" s="1"/>
  <c r="B181" i="18" s="1"/>
  <c r="B181" i="14"/>
  <c r="A154" i="15"/>
  <c r="A154" i="16" s="1"/>
  <c r="A154" i="17" s="1"/>
  <c r="A154" i="18" s="1"/>
  <c r="A154" i="14"/>
  <c r="A156" i="15"/>
  <c r="A156" i="16" s="1"/>
  <c r="A156" i="17" s="1"/>
  <c r="A156" i="18" s="1"/>
  <c r="A156" i="14"/>
  <c r="A160" i="15"/>
  <c r="A160" i="16" s="1"/>
  <c r="A160" i="17" s="1"/>
  <c r="A160" i="18" s="1"/>
  <c r="A160" i="14"/>
  <c r="A175" i="15"/>
  <c r="A175" i="16" s="1"/>
  <c r="A175" i="17" s="1"/>
  <c r="A175" i="18" s="1"/>
  <c r="A175" i="14"/>
  <c r="A184" i="15"/>
  <c r="A184" i="16" s="1"/>
  <c r="A184" i="17" s="1"/>
  <c r="A184" i="18" s="1"/>
  <c r="A184" i="14"/>
  <c r="A150" i="15"/>
  <c r="A150" i="16" s="1"/>
  <c r="A150" i="17" s="1"/>
  <c r="A150" i="18" s="1"/>
  <c r="A150" i="14"/>
  <c r="A152" i="15"/>
  <c r="A152" i="16" s="1"/>
  <c r="A152" i="17" s="1"/>
  <c r="A152" i="18" s="1"/>
  <c r="A152" i="14"/>
  <c r="A182" i="15"/>
  <c r="A182" i="16" s="1"/>
  <c r="A182" i="17" s="1"/>
  <c r="A182" i="18" s="1"/>
  <c r="A182" i="14"/>
  <c r="B179" i="15"/>
  <c r="B179" i="16" s="1"/>
  <c r="B179" i="17" s="1"/>
  <c r="B179" i="18" s="1"/>
  <c r="B179" i="14"/>
  <c r="A146" i="15"/>
  <c r="A146" i="16" s="1"/>
  <c r="A146" i="17" s="1"/>
  <c r="A146" i="18" s="1"/>
  <c r="A146" i="14"/>
  <c r="A171" i="15"/>
  <c r="A171" i="16" s="1"/>
  <c r="A171" i="17" s="1"/>
  <c r="A171" i="18" s="1"/>
  <c r="A171" i="14"/>
  <c r="B178" i="15"/>
  <c r="B178" i="16" s="1"/>
  <c r="B178" i="17" s="1"/>
  <c r="B178" i="18" s="1"/>
  <c r="B178" i="14"/>
  <c r="A138" i="15"/>
  <c r="A138" i="16" s="1"/>
  <c r="A138" i="17" s="1"/>
  <c r="A138" i="18" s="1"/>
  <c r="A138" i="14"/>
  <c r="A140" i="15"/>
  <c r="A140" i="16" s="1"/>
  <c r="A140" i="17" s="1"/>
  <c r="A140" i="18" s="1"/>
  <c r="A140" i="14"/>
  <c r="A144" i="15"/>
  <c r="A144" i="16" s="1"/>
  <c r="A144" i="17" s="1"/>
  <c r="A144" i="18" s="1"/>
  <c r="A144" i="14"/>
  <c r="B177" i="15"/>
  <c r="B177" i="16" s="1"/>
  <c r="B177" i="17" s="1"/>
  <c r="B177" i="18" s="1"/>
  <c r="B177" i="14"/>
  <c r="B189" i="15"/>
  <c r="B189" i="16" s="1"/>
  <c r="B189" i="17" s="1"/>
  <c r="B189" i="18" s="1"/>
  <c r="B189" i="14"/>
  <c r="A136" i="15"/>
  <c r="A136" i="16" s="1"/>
  <c r="A136" i="17" s="1"/>
  <c r="A136" i="18" s="1"/>
  <c r="A136" i="14"/>
  <c r="A167" i="15"/>
  <c r="A167" i="16" s="1"/>
  <c r="A167" i="17" s="1"/>
  <c r="A167" i="18" s="1"/>
  <c r="A167" i="14"/>
  <c r="A178" i="15"/>
  <c r="A178" i="16" s="1"/>
  <c r="A178" i="17" s="1"/>
  <c r="A178" i="18" s="1"/>
  <c r="A178" i="14"/>
  <c r="A187" i="15"/>
  <c r="A187" i="16" s="1"/>
  <c r="A187" i="17" s="1"/>
  <c r="A187" i="18" s="1"/>
  <c r="A187" i="14"/>
  <c r="A161" i="15"/>
  <c r="A161" i="16" s="1"/>
  <c r="A161" i="17" s="1"/>
  <c r="A161" i="18" s="1"/>
  <c r="A161" i="14"/>
  <c r="A163" i="15"/>
  <c r="A163" i="16" s="1"/>
  <c r="A163" i="17" s="1"/>
  <c r="A163" i="18" s="1"/>
  <c r="A163" i="14"/>
  <c r="A165" i="15"/>
  <c r="A165" i="16" s="1"/>
  <c r="A165" i="17" s="1"/>
  <c r="A165" i="18" s="1"/>
  <c r="A165" i="14"/>
  <c r="B175" i="15"/>
  <c r="B175" i="16" s="1"/>
  <c r="B175" i="17" s="1"/>
  <c r="B175" i="18" s="1"/>
  <c r="B175" i="14"/>
  <c r="B187" i="15"/>
  <c r="B187" i="16" s="1"/>
  <c r="B187" i="17" s="1"/>
  <c r="B187" i="18" s="1"/>
  <c r="B187" i="14"/>
  <c r="A153" i="15"/>
  <c r="A153" i="16" s="1"/>
  <c r="A153" i="17" s="1"/>
  <c r="A153" i="18" s="1"/>
  <c r="A153" i="14"/>
  <c r="A155" i="15"/>
  <c r="A155" i="16" s="1"/>
  <c r="A155" i="17" s="1"/>
  <c r="A155" i="18" s="1"/>
  <c r="A155" i="14"/>
  <c r="A159" i="15"/>
  <c r="A159" i="16" s="1"/>
  <c r="A159" i="17" s="1"/>
  <c r="A159" i="18" s="1"/>
  <c r="A159" i="14"/>
  <c r="A142" i="15"/>
  <c r="A142" i="16" s="1"/>
  <c r="A142" i="17" s="1"/>
  <c r="A142" i="18" s="1"/>
  <c r="A142" i="14"/>
  <c r="A158" i="15"/>
  <c r="A158" i="16" s="1"/>
  <c r="A158" i="17" s="1"/>
  <c r="A158" i="18" s="1"/>
  <c r="A158" i="14"/>
  <c r="A174" i="15"/>
  <c r="A174" i="16" s="1"/>
  <c r="A174" i="17" s="1"/>
  <c r="A174" i="18" s="1"/>
  <c r="A174" i="14"/>
  <c r="A169" i="15"/>
  <c r="A169" i="16" s="1"/>
  <c r="A169" i="17" s="1"/>
  <c r="A169" i="18" s="1"/>
  <c r="A169" i="14"/>
  <c r="A176" i="15"/>
  <c r="A176" i="16" s="1"/>
  <c r="A176" i="17" s="1"/>
  <c r="A176" i="18" s="1"/>
  <c r="A176" i="14"/>
  <c r="A185" i="15"/>
  <c r="A185" i="16" s="1"/>
  <c r="A185" i="17" s="1"/>
  <c r="A185" i="18" s="1"/>
  <c r="A185" i="14"/>
  <c r="A141" i="15"/>
  <c r="A141" i="16" s="1"/>
  <c r="A141" i="17" s="1"/>
  <c r="A141" i="18" s="1"/>
  <c r="A141" i="14"/>
  <c r="A148" i="15"/>
  <c r="A148" i="16" s="1"/>
  <c r="A148" i="17" s="1"/>
  <c r="A148" i="18" s="1"/>
  <c r="A148" i="14"/>
  <c r="A157" i="15"/>
  <c r="A157" i="16" s="1"/>
  <c r="A157" i="17" s="1"/>
  <c r="A157" i="18" s="1"/>
  <c r="A157" i="14"/>
  <c r="A164" i="15"/>
  <c r="A164" i="16" s="1"/>
  <c r="A164" i="17" s="1"/>
  <c r="A164" i="18" s="1"/>
  <c r="A164" i="14"/>
  <c r="A173" i="15"/>
  <c r="A173" i="16" s="1"/>
  <c r="A173" i="17" s="1"/>
  <c r="A173" i="18" s="1"/>
  <c r="A173" i="14"/>
  <c r="A180" i="15"/>
  <c r="A180" i="16" s="1"/>
  <c r="A180" i="17" s="1"/>
  <c r="A180" i="18" s="1"/>
  <c r="A180" i="14"/>
  <c r="A189" i="15"/>
  <c r="A189" i="16" s="1"/>
  <c r="A189" i="17" s="1"/>
  <c r="A189" i="18" s="1"/>
  <c r="A189" i="14"/>
  <c r="G11" i="18"/>
  <c r="H8" i="18"/>
  <c r="J31" i="18"/>
  <c r="F42" i="18"/>
  <c r="K5" i="18"/>
  <c r="D42" i="18"/>
  <c r="L5" i="18"/>
  <c r="F11" i="18"/>
  <c r="D16" i="18"/>
  <c r="I60" i="18"/>
  <c r="K106" i="18"/>
  <c r="F16" i="18"/>
  <c r="J19" i="18"/>
  <c r="K31" i="18"/>
  <c r="K33" i="18"/>
  <c r="L35" i="18"/>
  <c r="L4" i="18"/>
  <c r="I11" i="18"/>
  <c r="J21" i="18"/>
  <c r="L31" i="18"/>
  <c r="L33" i="18"/>
  <c r="I42" i="18"/>
  <c r="K21" i="18"/>
  <c r="I109" i="18"/>
  <c r="L8" i="18"/>
  <c r="K11" i="18"/>
  <c r="L21" i="18"/>
  <c r="J16" i="18"/>
  <c r="K23" i="18"/>
  <c r="L23" i="18"/>
  <c r="I30" i="18"/>
  <c r="I37" i="18"/>
  <c r="J61" i="18"/>
  <c r="J6" i="18"/>
  <c r="L18" i="18"/>
  <c r="J30" i="18"/>
  <c r="J37" i="18"/>
  <c r="K6" i="18"/>
  <c r="K30" i="18"/>
  <c r="K37" i="18"/>
  <c r="L61" i="18"/>
  <c r="J5" i="18"/>
  <c r="L6" i="18"/>
  <c r="L37" i="18"/>
  <c r="L48" i="18"/>
  <c r="G67" i="18"/>
  <c r="I8" i="18"/>
  <c r="K19" i="18"/>
  <c r="L30" i="18"/>
  <c r="J8" i="18"/>
  <c r="D11" i="18"/>
  <c r="L19" i="18"/>
  <c r="L22" i="18"/>
  <c r="L49" i="18"/>
  <c r="K60" i="18"/>
  <c r="L63" i="18"/>
  <c r="J67" i="18"/>
  <c r="I6" i="18"/>
  <c r="K8" i="18"/>
  <c r="I21" i="18"/>
  <c r="L32" i="18"/>
  <c r="L60" i="18"/>
  <c r="J60" i="18"/>
  <c r="K61" i="18"/>
  <c r="L115" i="18"/>
  <c r="G42" i="18"/>
  <c r="E77" i="18"/>
  <c r="J84" i="18"/>
  <c r="K113" i="18"/>
  <c r="L122" i="18"/>
  <c r="L126" i="18"/>
  <c r="L131" i="18"/>
  <c r="D150" i="18"/>
  <c r="K160" i="18"/>
  <c r="F77" i="18"/>
  <c r="L113" i="18"/>
  <c r="K56" i="18"/>
  <c r="L109" i="18"/>
  <c r="L56" i="18"/>
  <c r="H121" i="18"/>
  <c r="K42" i="18"/>
  <c r="J53" i="18"/>
  <c r="H89" i="18"/>
  <c r="F93" i="18"/>
  <c r="I121" i="18"/>
  <c r="K53" i="18"/>
  <c r="G61" i="18"/>
  <c r="J77" i="18"/>
  <c r="J100" i="18"/>
  <c r="D113" i="18"/>
  <c r="I118" i="18"/>
  <c r="L53" i="18"/>
  <c r="G60" i="18"/>
  <c r="H61" i="18"/>
  <c r="J72" i="18"/>
  <c r="K77" i="18"/>
  <c r="J118" i="18"/>
  <c r="L133" i="18"/>
  <c r="G144" i="18"/>
  <c r="H60" i="18"/>
  <c r="I61" i="18"/>
  <c r="K72" i="18"/>
  <c r="L81" i="18"/>
  <c r="K89" i="18"/>
  <c r="J93" i="18"/>
  <c r="G84" i="18"/>
  <c r="L89" i="18"/>
  <c r="D93" i="18"/>
  <c r="K100" i="18"/>
  <c r="J109" i="18"/>
  <c r="L116" i="18"/>
  <c r="I122" i="18"/>
  <c r="L155" i="18"/>
  <c r="J174" i="18"/>
  <c r="L88" i="18"/>
  <c r="L100" i="18"/>
  <c r="K109" i="18"/>
  <c r="F113" i="18"/>
  <c r="J122" i="18"/>
  <c r="L127" i="18"/>
  <c r="G150" i="18"/>
  <c r="H93" i="18"/>
  <c r="I113" i="18"/>
  <c r="K118" i="18"/>
  <c r="J121" i="18"/>
  <c r="L124" i="18"/>
  <c r="L141" i="18"/>
  <c r="J113" i="18"/>
  <c r="L114" i="18"/>
  <c r="J160" i="18"/>
  <c r="G181" i="18"/>
  <c r="E138" i="18"/>
  <c r="L130" i="18"/>
  <c r="J181" i="18"/>
  <c r="L72" i="18"/>
  <c r="L77" i="18"/>
  <c r="I89" i="18"/>
  <c r="H100" i="18"/>
  <c r="L132" i="18"/>
  <c r="K181" i="18"/>
  <c r="E84" i="18"/>
  <c r="J89" i="18"/>
  <c r="I100" i="18"/>
  <c r="L111" i="18"/>
  <c r="L161" i="18"/>
  <c r="F174" i="18"/>
  <c r="G170" i="18"/>
  <c r="L159" i="18"/>
  <c r="L154" i="18"/>
  <c r="I160" i="18"/>
  <c r="D174" i="18"/>
  <c r="E113" i="18"/>
  <c r="L121" i="18"/>
  <c r="G138" i="18"/>
  <c r="L160" i="18"/>
  <c r="J126" i="18"/>
  <c r="G175" i="18"/>
  <c r="K121" i="18"/>
  <c r="K122" i="18"/>
  <c r="K126" i="18"/>
  <c r="K141" i="18"/>
  <c r="F150" i="18"/>
  <c r="K170" i="18"/>
  <c r="I150" i="18"/>
  <c r="L153" i="18"/>
  <c r="H174" i="18"/>
  <c r="H181" i="18"/>
  <c r="I181" i="18"/>
  <c r="L165" i="18"/>
  <c r="L180" i="18"/>
  <c r="L181" i="18"/>
  <c r="L183" i="18"/>
  <c r="L184" i="18"/>
  <c r="L187" i="18"/>
  <c r="P131" i="18" l="1"/>
  <c r="O131" i="18"/>
  <c r="P88" i="18"/>
  <c r="O88" i="18"/>
  <c r="C105" i="14"/>
  <c r="P58" i="18"/>
  <c r="O58" i="18"/>
  <c r="O134" i="18"/>
  <c r="P134" i="18"/>
  <c r="C98" i="14"/>
  <c r="D39" i="14"/>
  <c r="C39" i="14"/>
  <c r="C11" i="14"/>
  <c r="P31" i="18"/>
  <c r="O31" i="18"/>
  <c r="P101" i="18"/>
  <c r="O101" i="18"/>
  <c r="C53" i="14"/>
  <c r="P32" i="18"/>
  <c r="O32" i="18"/>
  <c r="P8" i="18"/>
  <c r="O8" i="18"/>
  <c r="C106" i="14"/>
  <c r="C46" i="14"/>
  <c r="C17" i="14"/>
  <c r="C128" i="14"/>
  <c r="P133" i="18"/>
  <c r="O133" i="18"/>
  <c r="O60" i="18"/>
  <c r="P60" i="18"/>
  <c r="C107" i="14"/>
  <c r="C50" i="14"/>
  <c r="D50" i="14"/>
  <c r="P141" i="18"/>
  <c r="O141" i="18"/>
  <c r="O150" i="18"/>
  <c r="P150" i="18"/>
  <c r="C169" i="14"/>
  <c r="C153" i="14"/>
  <c r="I144" i="14"/>
  <c r="G144" i="14"/>
  <c r="G144" i="15" s="1" a="1"/>
  <c r="G144" i="15" s="1"/>
  <c r="F144" i="14"/>
  <c r="D144" i="14"/>
  <c r="C144" i="14"/>
  <c r="L144" i="14" s="1"/>
  <c r="C125" i="14"/>
  <c r="E137" i="14"/>
  <c r="D137" i="14"/>
  <c r="C137" i="14"/>
  <c r="O164" i="18"/>
  <c r="P164" i="18"/>
  <c r="P169" i="18"/>
  <c r="O169" i="18"/>
  <c r="P153" i="18"/>
  <c r="O153" i="18"/>
  <c r="O187" i="18"/>
  <c r="P187" i="18"/>
  <c r="P144" i="18"/>
  <c r="O144" i="18"/>
  <c r="P160" i="18"/>
  <c r="O160" i="18"/>
  <c r="O125" i="18"/>
  <c r="P125" i="18"/>
  <c r="P137" i="18"/>
  <c r="O137" i="18"/>
  <c r="P105" i="18"/>
  <c r="O105" i="18"/>
  <c r="D69" i="14"/>
  <c r="C69" i="14"/>
  <c r="P98" i="18"/>
  <c r="O98" i="18"/>
  <c r="P39" i="18"/>
  <c r="O39" i="18"/>
  <c r="P11" i="18"/>
  <c r="O11" i="18"/>
  <c r="C22" i="14"/>
  <c r="P53" i="18"/>
  <c r="O53" i="18"/>
  <c r="C27" i="14"/>
  <c r="P106" i="18"/>
  <c r="O106" i="18"/>
  <c r="C70" i="14"/>
  <c r="P46" i="18"/>
  <c r="O46" i="18"/>
  <c r="P17" i="18"/>
  <c r="O17" i="18"/>
  <c r="O128" i="18"/>
  <c r="P128" i="18"/>
  <c r="C92" i="14"/>
  <c r="C109" i="14"/>
  <c r="C126" i="14"/>
  <c r="P107" i="18"/>
  <c r="O107" i="18"/>
  <c r="C71" i="14"/>
  <c r="P50" i="18"/>
  <c r="O50" i="18"/>
  <c r="P159" i="18"/>
  <c r="O159" i="18"/>
  <c r="C164" i="14"/>
  <c r="C187" i="14"/>
  <c r="D187" i="14"/>
  <c r="C160" i="14"/>
  <c r="C157" i="14"/>
  <c r="C174" i="14"/>
  <c r="C178" i="14"/>
  <c r="C140" i="14"/>
  <c r="C182" i="14"/>
  <c r="D182" i="14"/>
  <c r="C156" i="14"/>
  <c r="C186" i="14"/>
  <c r="C183" i="14"/>
  <c r="D183" i="14"/>
  <c r="D181" i="14"/>
  <c r="C181" i="14"/>
  <c r="P69" i="18"/>
  <c r="O69" i="18"/>
  <c r="C55" i="14"/>
  <c r="C34" i="14"/>
  <c r="C7" i="14"/>
  <c r="C132" i="14"/>
  <c r="D75" i="14"/>
  <c r="C75" i="14"/>
  <c r="P22" i="18"/>
  <c r="O22" i="18"/>
  <c r="D65" i="14"/>
  <c r="C65" i="14"/>
  <c r="P27" i="18"/>
  <c r="O27" i="18"/>
  <c r="P70" i="18"/>
  <c r="O70" i="18"/>
  <c r="D41" i="14"/>
  <c r="C41" i="14"/>
  <c r="D76" i="14"/>
  <c r="C76" i="14"/>
  <c r="C6" i="14"/>
  <c r="P92" i="18"/>
  <c r="O92" i="18"/>
  <c r="O109" i="18"/>
  <c r="P109" i="18"/>
  <c r="D73" i="14"/>
  <c r="C73" i="14"/>
  <c r="E57" i="14"/>
  <c r="D57" i="14"/>
  <c r="C57" i="14"/>
  <c r="P126" i="18"/>
  <c r="O126" i="18"/>
  <c r="P71" i="18"/>
  <c r="O71" i="18"/>
  <c r="P157" i="18"/>
  <c r="O157" i="18"/>
  <c r="P174" i="18"/>
  <c r="O174" i="18"/>
  <c r="P178" i="18"/>
  <c r="O178" i="18"/>
  <c r="P140" i="18"/>
  <c r="O140" i="18"/>
  <c r="P182" i="18"/>
  <c r="O182" i="18"/>
  <c r="P156" i="18"/>
  <c r="O156" i="18"/>
  <c r="P186" i="18"/>
  <c r="O186" i="18"/>
  <c r="P183" i="18"/>
  <c r="O183" i="18"/>
  <c r="P181" i="18"/>
  <c r="O181" i="18"/>
  <c r="A2" i="15"/>
  <c r="A2" i="16" s="1"/>
  <c r="A2" i="17" s="1"/>
  <c r="A2" i="18" s="1"/>
  <c r="A2" i="14"/>
  <c r="P55" i="18"/>
  <c r="O55" i="18"/>
  <c r="C110" i="14"/>
  <c r="C115" i="14"/>
  <c r="P34" i="18"/>
  <c r="O34" i="18"/>
  <c r="P7" i="18"/>
  <c r="O7" i="18"/>
  <c r="P132" i="18"/>
  <c r="O132" i="18"/>
  <c r="D96" i="14"/>
  <c r="C96" i="14"/>
  <c r="P75" i="18"/>
  <c r="O75" i="18"/>
  <c r="D18" i="14"/>
  <c r="C18" i="14"/>
  <c r="P65" i="18"/>
  <c r="O65" i="18"/>
  <c r="C23" i="14"/>
  <c r="C149" i="14"/>
  <c r="O41" i="18"/>
  <c r="P41" i="18"/>
  <c r="O76" i="18"/>
  <c r="P76" i="18"/>
  <c r="P6" i="18"/>
  <c r="O6" i="18"/>
  <c r="P73" i="18"/>
  <c r="O73" i="18"/>
  <c r="P57" i="18"/>
  <c r="O57" i="18"/>
  <c r="C81" i="14"/>
  <c r="C74" i="14"/>
  <c r="O115" i="18"/>
  <c r="P115" i="18"/>
  <c r="P96" i="18"/>
  <c r="O96" i="18"/>
  <c r="P18" i="18"/>
  <c r="O18" i="18"/>
  <c r="C113" i="14"/>
  <c r="P23" i="18"/>
  <c r="O23" i="18"/>
  <c r="O149" i="18"/>
  <c r="P149" i="18"/>
  <c r="D82" i="14"/>
  <c r="E82" i="14" s="1"/>
  <c r="C82" i="14"/>
  <c r="C37" i="14"/>
  <c r="C33" i="14"/>
  <c r="C104" i="14"/>
  <c r="C119" i="14"/>
  <c r="D62" i="14"/>
  <c r="C62" i="14"/>
  <c r="D79" i="14"/>
  <c r="E79" i="14" s="1"/>
  <c r="C79" i="14"/>
  <c r="C148" i="14"/>
  <c r="C138" i="14"/>
  <c r="D154" i="14"/>
  <c r="C154" i="14"/>
  <c r="D177" i="14"/>
  <c r="C177" i="14"/>
  <c r="E177" i="14"/>
  <c r="D172" i="14"/>
  <c r="F172" i="14" s="1"/>
  <c r="C172" i="14"/>
  <c r="E172" i="14" s="1"/>
  <c r="P110" i="18"/>
  <c r="O110" i="18"/>
  <c r="O148" i="18"/>
  <c r="P148" i="18"/>
  <c r="P152" i="18"/>
  <c r="O152" i="18"/>
  <c r="P177" i="18"/>
  <c r="O177" i="18"/>
  <c r="O168" i="18"/>
  <c r="P168" i="18"/>
  <c r="O172" i="18"/>
  <c r="P172" i="18"/>
  <c r="D117" i="14"/>
  <c r="C117" i="14"/>
  <c r="E117" i="14" s="1"/>
  <c r="P81" i="18"/>
  <c r="O81" i="18"/>
  <c r="D64" i="14"/>
  <c r="E64" i="14" s="1"/>
  <c r="C64" i="14"/>
  <c r="C52" i="14"/>
  <c r="P74" i="18"/>
  <c r="O74" i="18"/>
  <c r="E91" i="14"/>
  <c r="D91" i="14"/>
  <c r="C91" i="14"/>
  <c r="F91" i="14" s="1"/>
  <c r="C123" i="14"/>
  <c r="P28" i="18"/>
  <c r="O28" i="18"/>
  <c r="C45" i="14"/>
  <c r="D13" i="14"/>
  <c r="C13" i="14"/>
  <c r="O113" i="18"/>
  <c r="P113" i="18"/>
  <c r="C77" i="14"/>
  <c r="D47" i="14"/>
  <c r="C47" i="14"/>
  <c r="C19" i="14"/>
  <c r="D139" i="14"/>
  <c r="C139" i="14"/>
  <c r="C118" i="14"/>
  <c r="P82" i="18"/>
  <c r="O82" i="18"/>
  <c r="P37" i="18"/>
  <c r="O37" i="18"/>
  <c r="P33" i="18"/>
  <c r="O33" i="18"/>
  <c r="P104" i="18"/>
  <c r="O104" i="18"/>
  <c r="C85" i="14"/>
  <c r="E54" i="14"/>
  <c r="D54" i="14"/>
  <c r="C54" i="14"/>
  <c r="D102" i="14"/>
  <c r="C102" i="14"/>
  <c r="E102" i="14" s="1"/>
  <c r="O119" i="18"/>
  <c r="P119" i="18"/>
  <c r="D124" i="14"/>
  <c r="C124" i="14"/>
  <c r="F124" i="14" s="1"/>
  <c r="E124" i="14"/>
  <c r="P62" i="18"/>
  <c r="O62" i="18"/>
  <c r="P79" i="18"/>
  <c r="O79" i="18"/>
  <c r="C28" i="14"/>
  <c r="O158" i="18"/>
  <c r="P158" i="18"/>
  <c r="O167" i="18"/>
  <c r="P167" i="18"/>
  <c r="P138" i="18"/>
  <c r="O138" i="18"/>
  <c r="O154" i="18"/>
  <c r="P154" i="18"/>
  <c r="P151" i="18"/>
  <c r="O151" i="18"/>
  <c r="O166" i="18"/>
  <c r="P166" i="18"/>
  <c r="O170" i="18"/>
  <c r="P170" i="18"/>
  <c r="O100" i="18"/>
  <c r="P100" i="18"/>
  <c r="D189" i="14"/>
  <c r="C189" i="14"/>
  <c r="D141" i="14"/>
  <c r="C141" i="14"/>
  <c r="D142" i="14"/>
  <c r="C142" i="14"/>
  <c r="C165" i="14"/>
  <c r="D136" i="14"/>
  <c r="C136" i="14"/>
  <c r="C150" i="14"/>
  <c r="C162" i="14"/>
  <c r="D131" i="14"/>
  <c r="C131" i="14"/>
  <c r="F135" i="14"/>
  <c r="C135" i="14"/>
  <c r="E135" i="14"/>
  <c r="D135" i="14"/>
  <c r="C143" i="14"/>
  <c r="P117" i="18"/>
  <c r="O117" i="18"/>
  <c r="P64" i="18"/>
  <c r="O64" i="18"/>
  <c r="P52" i="18"/>
  <c r="O52" i="18"/>
  <c r="O91" i="18"/>
  <c r="P91" i="18"/>
  <c r="O123" i="18"/>
  <c r="P123" i="18"/>
  <c r="D25" i="14"/>
  <c r="C25" i="14"/>
  <c r="C108" i="14"/>
  <c r="P45" i="18"/>
  <c r="O45" i="18"/>
  <c r="P13" i="18"/>
  <c r="O13" i="18"/>
  <c r="P77" i="18"/>
  <c r="O77" i="18"/>
  <c r="D59" i="14"/>
  <c r="C59" i="14"/>
  <c r="C111" i="14"/>
  <c r="P47" i="18"/>
  <c r="O47" i="18"/>
  <c r="P19" i="18"/>
  <c r="O19" i="18"/>
  <c r="O139" i="18"/>
  <c r="P139" i="18"/>
  <c r="O118" i="18"/>
  <c r="P118" i="18"/>
  <c r="D30" i="14"/>
  <c r="C30" i="14"/>
  <c r="C29" i="14"/>
  <c r="D121" i="14"/>
  <c r="C121" i="14"/>
  <c r="P85" i="18"/>
  <c r="O85" i="18"/>
  <c r="P54" i="18"/>
  <c r="O54" i="18"/>
  <c r="P102" i="18"/>
  <c r="O102" i="18"/>
  <c r="D66" i="14"/>
  <c r="C66" i="14"/>
  <c r="C83" i="14"/>
  <c r="O124" i="18"/>
  <c r="P124" i="18"/>
  <c r="C16" i="14"/>
  <c r="D16" i="14"/>
  <c r="D16" i="15" s="1" a="1"/>
  <c r="D16" i="15" s="1"/>
  <c r="D49" i="14"/>
  <c r="C49" i="14"/>
  <c r="C158" i="14"/>
  <c r="D167" i="14"/>
  <c r="C167" i="14"/>
  <c r="C152" i="14"/>
  <c r="D152" i="14"/>
  <c r="D168" i="14"/>
  <c r="C168" i="14"/>
  <c r="C151" i="14"/>
  <c r="C166" i="14"/>
  <c r="D170" i="14"/>
  <c r="D170" i="15" s="1" a="1"/>
  <c r="D170" i="15" s="1"/>
  <c r="C170" i="14"/>
  <c r="C100" i="14"/>
  <c r="P143" i="18"/>
  <c r="O143" i="18"/>
  <c r="P25" i="18"/>
  <c r="O25" i="18"/>
  <c r="O108" i="18"/>
  <c r="P108" i="18"/>
  <c r="C40" i="14"/>
  <c r="C9" i="14"/>
  <c r="P59" i="18"/>
  <c r="O59" i="18"/>
  <c r="O111" i="18"/>
  <c r="P111" i="18"/>
  <c r="C43" i="14"/>
  <c r="D15" i="14"/>
  <c r="E15" i="14" s="1"/>
  <c r="C15" i="14"/>
  <c r="E87" i="14"/>
  <c r="D87" i="14"/>
  <c r="C87" i="14"/>
  <c r="P30" i="18"/>
  <c r="O30" i="18"/>
  <c r="P29" i="18"/>
  <c r="O29" i="18"/>
  <c r="C116" i="14"/>
  <c r="C68" i="14"/>
  <c r="O121" i="18"/>
  <c r="P121" i="18"/>
  <c r="P66" i="18"/>
  <c r="O66" i="18"/>
  <c r="C36" i="14"/>
  <c r="P83" i="18"/>
  <c r="O83" i="18"/>
  <c r="P16" i="18"/>
  <c r="O16" i="18"/>
  <c r="P49" i="18"/>
  <c r="O49" i="18"/>
  <c r="P165" i="18"/>
  <c r="O165" i="18"/>
  <c r="O162" i="18"/>
  <c r="P162" i="18"/>
  <c r="P135" i="18"/>
  <c r="O135" i="18"/>
  <c r="E180" i="14"/>
  <c r="D180" i="14"/>
  <c r="C180" i="14"/>
  <c r="E185" i="14"/>
  <c r="D185" i="14"/>
  <c r="C185" i="14"/>
  <c r="C159" i="14"/>
  <c r="E159" i="14"/>
  <c r="D159" i="14"/>
  <c r="D163" i="14"/>
  <c r="C163" i="14"/>
  <c r="C171" i="14"/>
  <c r="D184" i="14"/>
  <c r="C184" i="14"/>
  <c r="E184" i="14"/>
  <c r="C188" i="14"/>
  <c r="D188" i="14"/>
  <c r="C61" i="14"/>
  <c r="D122" i="14"/>
  <c r="C122" i="14"/>
  <c r="C127" i="14"/>
  <c r="C48" i="14"/>
  <c r="F20" i="14"/>
  <c r="E20" i="14"/>
  <c r="D20" i="14"/>
  <c r="C20" i="14"/>
  <c r="P40" i="18"/>
  <c r="O40" i="18"/>
  <c r="P9" i="18"/>
  <c r="O9" i="18"/>
  <c r="C89" i="14"/>
  <c r="P43" i="18"/>
  <c r="O43" i="18"/>
  <c r="P15" i="18"/>
  <c r="O15" i="18"/>
  <c r="P87" i="18"/>
  <c r="O87" i="18"/>
  <c r="D10" i="14"/>
  <c r="C10" i="14"/>
  <c r="C26" i="14"/>
  <c r="D26" i="14"/>
  <c r="O116" i="18"/>
  <c r="P116" i="18"/>
  <c r="P68" i="18"/>
  <c r="O68" i="18"/>
  <c r="D97" i="14"/>
  <c r="C97" i="14"/>
  <c r="C63" i="14"/>
  <c r="C51" i="14"/>
  <c r="D145" i="14"/>
  <c r="C145" i="14"/>
  <c r="D72" i="14"/>
  <c r="C72" i="14"/>
  <c r="P36" i="18"/>
  <c r="O36" i="18"/>
  <c r="P142" i="18"/>
  <c r="O142" i="18"/>
  <c r="E93" i="14"/>
  <c r="C93" i="14"/>
  <c r="D93" i="14" s="1"/>
  <c r="D93" i="15" s="1" a="1"/>
  <c r="D93" i="15" s="1"/>
  <c r="P61" i="18"/>
  <c r="O61" i="18"/>
  <c r="O122" i="18"/>
  <c r="P122" i="18"/>
  <c r="C86" i="14"/>
  <c r="P127" i="18"/>
  <c r="O127" i="18"/>
  <c r="E67" i="14"/>
  <c r="E67" i="15" s="1" a="1"/>
  <c r="E67" i="15" s="1"/>
  <c r="D67" i="14"/>
  <c r="C67" i="14"/>
  <c r="P48" i="18"/>
  <c r="O48" i="18"/>
  <c r="P20" i="18"/>
  <c r="O20" i="18"/>
  <c r="C120" i="14"/>
  <c r="D120" i="14"/>
  <c r="C35" i="14"/>
  <c r="P3" i="18"/>
  <c r="O3" i="18"/>
  <c r="P89" i="18"/>
  <c r="O89" i="18"/>
  <c r="E56" i="14"/>
  <c r="D56" i="14"/>
  <c r="C56" i="14"/>
  <c r="C38" i="14"/>
  <c r="D38" i="14" s="1"/>
  <c r="E12" i="14"/>
  <c r="D12" i="14"/>
  <c r="C12" i="14"/>
  <c r="C94" i="14"/>
  <c r="P10" i="18"/>
  <c r="O10" i="18"/>
  <c r="P26" i="18"/>
  <c r="O26" i="18"/>
  <c r="O97" i="18"/>
  <c r="P97" i="18"/>
  <c r="O63" i="18"/>
  <c r="P63" i="18"/>
  <c r="P51" i="18"/>
  <c r="O51" i="18"/>
  <c r="D78" i="14"/>
  <c r="C78" i="14"/>
  <c r="P145" i="18"/>
  <c r="O145" i="18"/>
  <c r="E95" i="14"/>
  <c r="D95" i="14"/>
  <c r="C95" i="14"/>
  <c r="P72" i="18"/>
  <c r="O72" i="18"/>
  <c r="C24" i="14"/>
  <c r="P189" i="18"/>
  <c r="O189" i="18"/>
  <c r="O136" i="18"/>
  <c r="P136" i="18"/>
  <c r="O180" i="18"/>
  <c r="P180" i="18"/>
  <c r="P163" i="18"/>
  <c r="O163" i="18"/>
  <c r="P171" i="18"/>
  <c r="O171" i="18"/>
  <c r="E173" i="14"/>
  <c r="D173" i="14"/>
  <c r="C173" i="14"/>
  <c r="C176" i="14"/>
  <c r="D176" i="14"/>
  <c r="C155" i="14"/>
  <c r="D161" i="14"/>
  <c r="C161" i="14"/>
  <c r="D146" i="14"/>
  <c r="C146" i="14"/>
  <c r="D175" i="14"/>
  <c r="C175" i="14"/>
  <c r="O129" i="18"/>
  <c r="P129" i="18"/>
  <c r="C147" i="14"/>
  <c r="P112" i="18"/>
  <c r="O112" i="18"/>
  <c r="P93" i="18"/>
  <c r="O93" i="18"/>
  <c r="C4" i="14"/>
  <c r="P86" i="18"/>
  <c r="O86" i="18"/>
  <c r="C179" i="14"/>
  <c r="D103" i="14"/>
  <c r="C103" i="14"/>
  <c r="O67" i="18"/>
  <c r="P67" i="18"/>
  <c r="D44" i="14"/>
  <c r="C44" i="14"/>
  <c r="C14" i="14"/>
  <c r="D14" i="14" s="1"/>
  <c r="P120" i="18"/>
  <c r="O120" i="18"/>
  <c r="C84" i="14"/>
  <c r="C99" i="14"/>
  <c r="P35" i="18"/>
  <c r="O35" i="18"/>
  <c r="D3" i="14"/>
  <c r="C3" i="14"/>
  <c r="P56" i="18"/>
  <c r="O56" i="18"/>
  <c r="P38" i="18"/>
  <c r="O38" i="18"/>
  <c r="P12" i="18"/>
  <c r="O12" i="18"/>
  <c r="D130" i="14"/>
  <c r="E130" i="14" s="1"/>
  <c r="C130" i="14"/>
  <c r="O94" i="18"/>
  <c r="P94" i="18"/>
  <c r="C5" i="14"/>
  <c r="C21" i="14"/>
  <c r="E80" i="14"/>
  <c r="D80" i="14"/>
  <c r="C80" i="14"/>
  <c r="C114" i="14"/>
  <c r="P78" i="18"/>
  <c r="O78" i="18"/>
  <c r="C90" i="14"/>
  <c r="P95" i="18"/>
  <c r="O95" i="18"/>
  <c r="C42" i="14"/>
  <c r="P24" i="18"/>
  <c r="O24" i="18"/>
  <c r="O185" i="18"/>
  <c r="P185" i="18"/>
  <c r="P184" i="18"/>
  <c r="O184" i="18"/>
  <c r="P188" i="18"/>
  <c r="O188" i="18"/>
  <c r="C112" i="14"/>
  <c r="P173" i="18"/>
  <c r="O173" i="18"/>
  <c r="O176" i="18"/>
  <c r="P176" i="18"/>
  <c r="O155" i="18"/>
  <c r="P155" i="18"/>
  <c r="O161" i="18"/>
  <c r="P161" i="18"/>
  <c r="O146" i="18"/>
  <c r="P146" i="18"/>
  <c r="P175" i="18"/>
  <c r="O175" i="18"/>
  <c r="D129" i="14"/>
  <c r="E129" i="14" s="1"/>
  <c r="C129" i="14"/>
  <c r="O147" i="18"/>
  <c r="P147" i="18"/>
  <c r="E88" i="14"/>
  <c r="D88" i="14"/>
  <c r="C88" i="14"/>
  <c r="C58" i="14"/>
  <c r="P4" i="18"/>
  <c r="O4" i="18"/>
  <c r="C134" i="14"/>
  <c r="O179" i="18"/>
  <c r="P179" i="18"/>
  <c r="O103" i="18"/>
  <c r="P103" i="18"/>
  <c r="P44" i="18"/>
  <c r="O44" i="18"/>
  <c r="O14" i="18"/>
  <c r="P14" i="18"/>
  <c r="P84" i="18"/>
  <c r="O84" i="18"/>
  <c r="P99" i="18"/>
  <c r="O99" i="18"/>
  <c r="C31" i="14"/>
  <c r="E101" i="14"/>
  <c r="D101" i="14"/>
  <c r="C101" i="14"/>
  <c r="C32" i="14"/>
  <c r="C8" i="14"/>
  <c r="O130" i="18"/>
  <c r="P130" i="18"/>
  <c r="P5" i="18"/>
  <c r="O5" i="18"/>
  <c r="P21" i="18"/>
  <c r="O21" i="18"/>
  <c r="P80" i="18"/>
  <c r="O80" i="18"/>
  <c r="D133" i="14"/>
  <c r="C133" i="14"/>
  <c r="D60" i="14"/>
  <c r="C60" i="14"/>
  <c r="O114" i="18"/>
  <c r="P114" i="18"/>
  <c r="P90" i="18"/>
  <c r="O90" i="18"/>
  <c r="P42" i="18"/>
  <c r="O42" i="18"/>
  <c r="E130" i="17" l="1"/>
  <c r="E130" i="18" s="1"/>
  <c r="E130" i="15" a="1"/>
  <c r="E130" i="15" s="1"/>
  <c r="E15" i="17"/>
  <c r="E15" i="18" s="1"/>
  <c r="E15" i="15" a="1"/>
  <c r="E15" i="15" s="1"/>
  <c r="E129" i="17"/>
  <c r="E129" i="18" s="1"/>
  <c r="E129" i="15" a="1"/>
  <c r="E129" i="15" s="1"/>
  <c r="D136" i="17"/>
  <c r="D136" i="18" s="1"/>
  <c r="D136" i="15" a="1"/>
  <c r="D136" i="15" s="1"/>
  <c r="E57" i="17"/>
  <c r="E57" i="18" s="1"/>
  <c r="E57" i="15" a="1"/>
  <c r="E57" i="15" s="1"/>
  <c r="F57" i="14"/>
  <c r="E184" i="17"/>
  <c r="E184" i="18" s="1"/>
  <c r="E184" i="15" a="1"/>
  <c r="E184" i="15" s="1"/>
  <c r="D88" i="17"/>
  <c r="D88" i="18" s="1"/>
  <c r="D88" i="15" a="1"/>
  <c r="D88" i="15" s="1"/>
  <c r="D21" i="14"/>
  <c r="E176" i="14"/>
  <c r="C184" i="17"/>
  <c r="C184" i="18" s="1"/>
  <c r="C184" i="15" a="1"/>
  <c r="C184" i="15" s="1"/>
  <c r="F184" i="14"/>
  <c r="C116" i="17"/>
  <c r="C116" i="18" s="1"/>
  <c r="C116" i="15" a="1"/>
  <c r="C116" i="15" s="1"/>
  <c r="D116" i="14"/>
  <c r="E116" i="14"/>
  <c r="C158" i="17"/>
  <c r="C158" i="18" s="1"/>
  <c r="C158" i="15" a="1"/>
  <c r="C158" i="15" s="1"/>
  <c r="D158" i="14"/>
  <c r="E158" i="14"/>
  <c r="E102" i="17"/>
  <c r="E102" i="18" s="1"/>
  <c r="E102" i="15" a="1"/>
  <c r="E102" i="15" s="1"/>
  <c r="F91" i="17"/>
  <c r="F91" i="18" s="1"/>
  <c r="F91" i="15" a="1"/>
  <c r="F91" i="15" s="1"/>
  <c r="C113" i="17"/>
  <c r="C113" i="18" s="1"/>
  <c r="M113" i="18" s="1"/>
  <c r="N113" i="18" s="1"/>
  <c r="C113" i="15" a="1"/>
  <c r="C113" i="15" s="1"/>
  <c r="E113" i="14"/>
  <c r="E113" i="15" s="1" a="1"/>
  <c r="E113" i="15" s="1"/>
  <c r="D113" i="14"/>
  <c r="D113" i="15" s="1" a="1"/>
  <c r="D113" i="15" s="1"/>
  <c r="C70" i="17"/>
  <c r="C70" i="18" s="1"/>
  <c r="C70" i="15" a="1"/>
  <c r="C70" i="15" s="1"/>
  <c r="E70" i="14"/>
  <c r="D70" i="14"/>
  <c r="E137" i="17"/>
  <c r="E137" i="18" s="1"/>
  <c r="E137" i="15" a="1"/>
  <c r="E137" i="15" s="1"/>
  <c r="D60" i="17"/>
  <c r="D60" i="18" s="1"/>
  <c r="D60" i="15" a="1"/>
  <c r="D60" i="15" s="1"/>
  <c r="E88" i="17"/>
  <c r="E88" i="18" s="1"/>
  <c r="E88" i="15" a="1"/>
  <c r="E88" i="15" s="1"/>
  <c r="D38" i="17"/>
  <c r="D38" i="18" s="1"/>
  <c r="D38" i="15" a="1"/>
  <c r="D38" i="15" s="1"/>
  <c r="D184" i="17"/>
  <c r="D184" i="18" s="1"/>
  <c r="D184" i="15" a="1"/>
  <c r="D184" i="15" s="1"/>
  <c r="C36" i="17"/>
  <c r="C36" i="18" s="1"/>
  <c r="C36" i="15" a="1"/>
  <c r="C36" i="15" s="1"/>
  <c r="D15" i="17"/>
  <c r="D15" i="18" s="1"/>
  <c r="D15" i="15" a="1"/>
  <c r="D15" i="15" s="1"/>
  <c r="C100" i="17"/>
  <c r="C100" i="18" s="1"/>
  <c r="C100" i="15" a="1"/>
  <c r="C100" i="15" s="1"/>
  <c r="D100" i="14"/>
  <c r="D66" i="17"/>
  <c r="D66" i="18" s="1"/>
  <c r="D66" i="15" a="1"/>
  <c r="D66" i="15" s="1"/>
  <c r="E66" i="14"/>
  <c r="C28" i="17"/>
  <c r="C28" i="18" s="1"/>
  <c r="C28" i="15" a="1"/>
  <c r="C28" i="15" s="1"/>
  <c r="E28" i="14"/>
  <c r="F28" i="14" s="1"/>
  <c r="D28" i="14"/>
  <c r="E117" i="17"/>
  <c r="E117" i="18" s="1"/>
  <c r="E117" i="15" a="1"/>
  <c r="E117" i="15" s="1"/>
  <c r="D73" i="17"/>
  <c r="D73" i="18" s="1"/>
  <c r="D73" i="15" a="1"/>
  <c r="D73" i="15" s="1"/>
  <c r="E73" i="14"/>
  <c r="C126" i="17"/>
  <c r="C126" i="18" s="1"/>
  <c r="C126" i="15" a="1"/>
  <c r="C126" i="15" s="1"/>
  <c r="D126" i="14"/>
  <c r="C112" i="17"/>
  <c r="C112" i="18" s="1"/>
  <c r="C112" i="15" a="1"/>
  <c r="C112" i="15" s="1"/>
  <c r="D112" i="14"/>
  <c r="D130" i="17"/>
  <c r="D130" i="18" s="1"/>
  <c r="D130" i="15" a="1"/>
  <c r="D130" i="15" s="1"/>
  <c r="D26" i="17"/>
  <c r="D26" i="18" s="1"/>
  <c r="D26" i="15" a="1"/>
  <c r="D26" i="15" s="1"/>
  <c r="E26" i="14"/>
  <c r="D25" i="17"/>
  <c r="D25" i="18" s="1"/>
  <c r="D25" i="15" a="1"/>
  <c r="D25" i="15" s="1"/>
  <c r="E25" i="14"/>
  <c r="C42" i="17"/>
  <c r="C42" i="18" s="1"/>
  <c r="C42" i="15" a="1"/>
  <c r="C42" i="15" s="1"/>
  <c r="E42" i="14"/>
  <c r="D42" i="14"/>
  <c r="E21" i="14"/>
  <c r="G21" i="14" s="1"/>
  <c r="F176" i="14"/>
  <c r="D78" i="17"/>
  <c r="D78" i="18" s="1"/>
  <c r="D78" i="15" a="1"/>
  <c r="D78" i="15" s="1"/>
  <c r="E93" i="17"/>
  <c r="E93" i="18" s="1"/>
  <c r="E93" i="15" a="1"/>
  <c r="E93" i="15" s="1"/>
  <c r="D14" i="17"/>
  <c r="D14" i="18" s="1"/>
  <c r="D14" i="15" a="1"/>
  <c r="D14" i="15" s="1"/>
  <c r="C103" i="17"/>
  <c r="C103" i="18" s="1"/>
  <c r="C103" i="15" a="1"/>
  <c r="C103" i="15" s="1"/>
  <c r="G103" i="14"/>
  <c r="F103" i="14"/>
  <c r="E103" i="14"/>
  <c r="H103" i="14" s="1"/>
  <c r="E78" i="14"/>
  <c r="C171" i="17"/>
  <c r="C171" i="18" s="1"/>
  <c r="C171" i="15" a="1"/>
  <c r="C171" i="15" s="1"/>
  <c r="D171" i="14"/>
  <c r="D36" i="14"/>
  <c r="F15" i="14"/>
  <c r="D30" i="17"/>
  <c r="D30" i="18" s="1"/>
  <c r="D30" i="15" a="1"/>
  <c r="D30" i="15" s="1"/>
  <c r="E30" i="14"/>
  <c r="L30" i="14" s="1"/>
  <c r="L30" i="15" s="1" a="1"/>
  <c r="L30" i="15" s="1"/>
  <c r="D59" i="17"/>
  <c r="D59" i="18" s="1"/>
  <c r="D59" i="15" a="1"/>
  <c r="D59" i="15" s="1"/>
  <c r="E59" i="14"/>
  <c r="D187" i="17"/>
  <c r="D187" i="18" s="1"/>
  <c r="D187" i="15" a="1"/>
  <c r="D187" i="15" s="1"/>
  <c r="E187" i="14"/>
  <c r="D44" i="17"/>
  <c r="D44" i="18" s="1"/>
  <c r="D44" i="15" a="1"/>
  <c r="D44" i="15" s="1"/>
  <c r="C21" i="17"/>
  <c r="C21" i="18" s="1"/>
  <c r="C21" i="15" a="1"/>
  <c r="C21" i="15" s="1"/>
  <c r="F21" i="14"/>
  <c r="L144" i="17"/>
  <c r="L144" i="18" s="1"/>
  <c r="L144" i="15" a="1"/>
  <c r="L144" i="15" s="1"/>
  <c r="C32" i="17"/>
  <c r="C32" i="18" s="1"/>
  <c r="C32" i="15" a="1"/>
  <c r="C32" i="15" s="1"/>
  <c r="D32" i="14"/>
  <c r="C114" i="17"/>
  <c r="C114" i="18" s="1"/>
  <c r="C114" i="15" a="1"/>
  <c r="C114" i="15" s="1"/>
  <c r="E114" i="14"/>
  <c r="D114" i="14"/>
  <c r="D133" i="17"/>
  <c r="D133" i="18" s="1"/>
  <c r="D133" i="15" a="1"/>
  <c r="D133" i="15" s="1"/>
  <c r="G133" i="14"/>
  <c r="D142" i="17"/>
  <c r="D142" i="18" s="1"/>
  <c r="D142" i="15" a="1"/>
  <c r="D142" i="15" s="1"/>
  <c r="E142" i="14"/>
  <c r="D182" i="17"/>
  <c r="D182" i="18" s="1"/>
  <c r="D182" i="15" a="1"/>
  <c r="D182" i="15" s="1"/>
  <c r="C27" i="17"/>
  <c r="C27" i="18" s="1"/>
  <c r="C27" i="15" a="1"/>
  <c r="C27" i="15" s="1"/>
  <c r="D27" i="14"/>
  <c r="E27" i="14"/>
  <c r="D69" i="17"/>
  <c r="D69" i="18" s="1"/>
  <c r="D69" i="15" a="1"/>
  <c r="D69" i="15" s="1"/>
  <c r="E69" i="14"/>
  <c r="E133" i="14"/>
  <c r="C90" i="17"/>
  <c r="C90" i="18" s="1"/>
  <c r="C90" i="15" a="1"/>
  <c r="C90" i="15" s="1"/>
  <c r="D90" i="14"/>
  <c r="C99" i="17"/>
  <c r="C99" i="18" s="1"/>
  <c r="C99" i="15" a="1"/>
  <c r="C99" i="15" s="1"/>
  <c r="D99" i="14"/>
  <c r="C4" i="17"/>
  <c r="C4" i="18" s="1"/>
  <c r="C4" i="15" a="1"/>
  <c r="C4" i="15" s="1"/>
  <c r="E4" i="14"/>
  <c r="D4" i="14"/>
  <c r="D161" i="17"/>
  <c r="D161" i="18" s="1"/>
  <c r="D161" i="15" a="1"/>
  <c r="D161" i="15" s="1"/>
  <c r="E161" i="14"/>
  <c r="F95" i="14"/>
  <c r="E172" i="17"/>
  <c r="E172" i="18" s="1"/>
  <c r="E172" i="15" a="1"/>
  <c r="E172" i="15" s="1"/>
  <c r="D18" i="17"/>
  <c r="D18" i="18" s="1"/>
  <c r="D18" i="15" a="1"/>
  <c r="D18" i="15" s="1"/>
  <c r="E18" i="14"/>
  <c r="E173" i="17"/>
  <c r="E173" i="18" s="1"/>
  <c r="E173" i="15" a="1"/>
  <c r="E173" i="15" s="1"/>
  <c r="F173" i="14"/>
  <c r="C155" i="17"/>
  <c r="C155" i="18" s="1"/>
  <c r="C155" i="15" a="1"/>
  <c r="C155" i="15" s="1"/>
  <c r="D155" i="14"/>
  <c r="D176" i="17"/>
  <c r="D176" i="18" s="1"/>
  <c r="D176" i="15" a="1"/>
  <c r="D176" i="15" s="1"/>
  <c r="F133" i="14"/>
  <c r="C8" i="17"/>
  <c r="C8" i="18" s="1"/>
  <c r="C8" i="15" a="1"/>
  <c r="C8" i="15" s="1"/>
  <c r="D8" i="14"/>
  <c r="E101" i="17"/>
  <c r="E101" i="18" s="1"/>
  <c r="E101" i="15" a="1"/>
  <c r="E101" i="15" s="1"/>
  <c r="D103" i="17"/>
  <c r="D103" i="18" s="1"/>
  <c r="D103" i="15" a="1"/>
  <c r="D103" i="15" s="1"/>
  <c r="D175" i="17"/>
  <c r="D175" i="18" s="1"/>
  <c r="D175" i="15" a="1"/>
  <c r="D175" i="15" s="1"/>
  <c r="D97" i="17"/>
  <c r="D97" i="18" s="1"/>
  <c r="D97" i="15" a="1"/>
  <c r="D97" i="15" s="1"/>
  <c r="C89" i="17"/>
  <c r="C89" i="18" s="1"/>
  <c r="C89" i="15" a="1"/>
  <c r="C89" i="15" s="1"/>
  <c r="D89" i="14"/>
  <c r="E54" i="17"/>
  <c r="E54" i="18" s="1"/>
  <c r="E54" i="15" a="1"/>
  <c r="E54" i="15" s="1"/>
  <c r="D13" i="17"/>
  <c r="D13" i="18" s="1"/>
  <c r="D13" i="15" a="1"/>
  <c r="D13" i="15" s="1"/>
  <c r="E13" i="14"/>
  <c r="F172" i="17"/>
  <c r="F172" i="18" s="1"/>
  <c r="F172" i="15" a="1"/>
  <c r="F172" i="15" s="1"/>
  <c r="D65" i="17"/>
  <c r="D65" i="18" s="1"/>
  <c r="D65" i="15" a="1"/>
  <c r="D65" i="15" s="1"/>
  <c r="E65" i="14"/>
  <c r="F129" i="14"/>
  <c r="C5" i="17"/>
  <c r="C5" i="18" s="1"/>
  <c r="C5" i="15" a="1"/>
  <c r="C5" i="15" s="1"/>
  <c r="D5" i="14"/>
  <c r="D95" i="17"/>
  <c r="D95" i="18" s="1"/>
  <c r="D95" i="15" a="1"/>
  <c r="D95" i="15" s="1"/>
  <c r="G95" i="14"/>
  <c r="E97" i="14"/>
  <c r="F124" i="17"/>
  <c r="F124" i="18" s="1"/>
  <c r="F124" i="15" a="1"/>
  <c r="F124" i="15" s="1"/>
  <c r="E79" i="17"/>
  <c r="E79" i="18" s="1"/>
  <c r="E79" i="15" a="1"/>
  <c r="E79" i="15" s="1"/>
  <c r="E82" i="17"/>
  <c r="E82" i="18" s="1"/>
  <c r="E82" i="15" a="1"/>
  <c r="E82" i="15" s="1"/>
  <c r="D129" i="17"/>
  <c r="D129" i="18" s="1"/>
  <c r="D129" i="15" a="1"/>
  <c r="D129" i="15" s="1"/>
  <c r="E95" i="17"/>
  <c r="E95" i="18" s="1"/>
  <c r="E95" i="15" a="1"/>
  <c r="E95" i="15" s="1"/>
  <c r="C31" i="17"/>
  <c r="C31" i="18" s="1"/>
  <c r="C31" i="15" a="1"/>
  <c r="C31" i="15" s="1"/>
  <c r="D31" i="14"/>
  <c r="D3" i="17"/>
  <c r="D3" i="18" s="1"/>
  <c r="D3" i="15" a="1"/>
  <c r="D3" i="15" s="1"/>
  <c r="C84" i="17"/>
  <c r="C84" i="18" s="1"/>
  <c r="C84" i="15" a="1"/>
  <c r="C84" i="15" s="1"/>
  <c r="D84" i="14"/>
  <c r="D12" i="17"/>
  <c r="D12" i="18" s="1"/>
  <c r="D12" i="15" a="1"/>
  <c r="D12" i="15" s="1"/>
  <c r="G12" i="14"/>
  <c r="D56" i="17"/>
  <c r="D56" i="18" s="1"/>
  <c r="D56" i="15" a="1"/>
  <c r="D56" i="15" s="1"/>
  <c r="G56" i="14"/>
  <c r="D120" i="17"/>
  <c r="D120" i="18" s="1"/>
  <c r="D120" i="15" a="1"/>
  <c r="D120" i="15" s="1"/>
  <c r="D188" i="17"/>
  <c r="D188" i="18" s="1"/>
  <c r="D188" i="15" a="1"/>
  <c r="D188" i="15" s="1"/>
  <c r="E62" i="14"/>
  <c r="D96" i="17"/>
  <c r="D96" i="18" s="1"/>
  <c r="D96" i="15" a="1"/>
  <c r="D96" i="15" s="1"/>
  <c r="F96" i="14"/>
  <c r="E96" i="14"/>
  <c r="D181" i="17"/>
  <c r="D181" i="18" s="1"/>
  <c r="D181" i="15" a="1"/>
  <c r="D181" i="15" s="1"/>
  <c r="E181" i="14"/>
  <c r="E188" i="14"/>
  <c r="D62" i="17"/>
  <c r="D62" i="18" s="1"/>
  <c r="D62" i="15" a="1"/>
  <c r="D62" i="15" s="1"/>
  <c r="D76" i="17"/>
  <c r="D76" i="18" s="1"/>
  <c r="D76" i="15" a="1"/>
  <c r="D76" i="15" s="1"/>
  <c r="E76" i="14"/>
  <c r="D75" i="17"/>
  <c r="D75" i="18" s="1"/>
  <c r="D75" i="15" a="1"/>
  <c r="D75" i="15" s="1"/>
  <c r="F75" i="14"/>
  <c r="E75" i="14"/>
  <c r="C24" i="17"/>
  <c r="C24" i="18" s="1"/>
  <c r="C24" i="15" a="1"/>
  <c r="C24" i="15" s="1"/>
  <c r="D24" i="14"/>
  <c r="E12" i="17"/>
  <c r="E12" i="18" s="1"/>
  <c r="E12" i="15" a="1"/>
  <c r="E12" i="15" s="1"/>
  <c r="E56" i="17"/>
  <c r="E56" i="18" s="1"/>
  <c r="E56" i="15" a="1"/>
  <c r="E56" i="15" s="1"/>
  <c r="E60" i="14"/>
  <c r="E32" i="14"/>
  <c r="F32" i="14" s="1"/>
  <c r="C134" i="17"/>
  <c r="C134" i="18" s="1"/>
  <c r="C134" i="15" a="1"/>
  <c r="C134" i="15" s="1"/>
  <c r="D134" i="14"/>
  <c r="F88" i="14"/>
  <c r="E80" i="17"/>
  <c r="E80" i="18" s="1"/>
  <c r="E80" i="15" a="1"/>
  <c r="E80" i="15" s="1"/>
  <c r="C130" i="17"/>
  <c r="C130" i="18" s="1"/>
  <c r="C130" i="15" a="1"/>
  <c r="C130" i="15" s="1"/>
  <c r="F130" i="14"/>
  <c r="E44" i="14"/>
  <c r="D146" i="17"/>
  <c r="D146" i="18" s="1"/>
  <c r="D146" i="15" a="1"/>
  <c r="D146" i="15" s="1"/>
  <c r="E155" i="14"/>
  <c r="E24" i="14"/>
  <c r="F12" i="14"/>
  <c r="F56" i="14"/>
  <c r="E120" i="14"/>
  <c r="C143" i="17"/>
  <c r="C143" i="18" s="1"/>
  <c r="C143" i="15" a="1"/>
  <c r="C143" i="15" s="1"/>
  <c r="D143" i="14"/>
  <c r="E143" i="14" s="1"/>
  <c r="E64" i="17"/>
  <c r="E64" i="18" s="1"/>
  <c r="E64" i="15" a="1"/>
  <c r="E64" i="15" s="1"/>
  <c r="C71" i="17"/>
  <c r="C71" i="18" s="1"/>
  <c r="C71" i="15" a="1"/>
  <c r="C71" i="15" s="1"/>
  <c r="E71" i="14"/>
  <c r="D71" i="14"/>
  <c r="F137" i="14"/>
  <c r="G137" i="14" s="1"/>
  <c r="C150" i="17"/>
  <c r="C150" i="18" s="1"/>
  <c r="C150" i="15" a="1"/>
  <c r="C150" i="15" s="1"/>
  <c r="C77" i="17"/>
  <c r="C77" i="18" s="1"/>
  <c r="C77" i="15" a="1"/>
  <c r="C77" i="15" s="1"/>
  <c r="D117" i="17"/>
  <c r="D117" i="18" s="1"/>
  <c r="D117" i="15" a="1"/>
  <c r="D117" i="15" s="1"/>
  <c r="C119" i="17"/>
  <c r="C119" i="18" s="1"/>
  <c r="C119" i="15" a="1"/>
  <c r="C119" i="15" s="1"/>
  <c r="C33" i="17"/>
  <c r="C33" i="18" s="1"/>
  <c r="C33" i="15" a="1"/>
  <c r="C33" i="15" s="1"/>
  <c r="C6" i="17"/>
  <c r="C6" i="18" s="1"/>
  <c r="C6" i="15" a="1"/>
  <c r="C6" i="15" s="1"/>
  <c r="C34" i="17"/>
  <c r="C34" i="18" s="1"/>
  <c r="C34" i="15" a="1"/>
  <c r="C34" i="15" s="1"/>
  <c r="C182" i="17"/>
  <c r="C182" i="18" s="1"/>
  <c r="C182" i="15" a="1"/>
  <c r="C182" i="15" s="1"/>
  <c r="I144" i="17"/>
  <c r="I144" i="18" s="1"/>
  <c r="I144" i="15" a="1"/>
  <c r="I144" i="15" s="1"/>
  <c r="C107" i="17"/>
  <c r="C107" i="18" s="1"/>
  <c r="C107" i="15" a="1"/>
  <c r="C107" i="15" s="1"/>
  <c r="C106" i="17"/>
  <c r="C106" i="18" s="1"/>
  <c r="C106" i="15" a="1"/>
  <c r="C106" i="15" s="1"/>
  <c r="D39" i="17"/>
  <c r="D39" i="18" s="1"/>
  <c r="D39" i="15" a="1"/>
  <c r="D39" i="15" s="1"/>
  <c r="D121" i="17"/>
  <c r="D121" i="18" s="1"/>
  <c r="D121" i="15" a="1"/>
  <c r="D121" i="15" s="1"/>
  <c r="C111" i="17"/>
  <c r="C111" i="18" s="1"/>
  <c r="C111" i="15" a="1"/>
  <c r="C111" i="15" s="1"/>
  <c r="C162" i="17"/>
  <c r="C162" i="18" s="1"/>
  <c r="C162" i="15" a="1"/>
  <c r="C162" i="15" s="1"/>
  <c r="C85" i="17"/>
  <c r="C85" i="18" s="1"/>
  <c r="C85" i="15" a="1"/>
  <c r="C85" i="15" s="1"/>
  <c r="C45" i="17"/>
  <c r="C45" i="18" s="1"/>
  <c r="C45" i="15" a="1"/>
  <c r="C45" i="15" s="1"/>
  <c r="E177" i="17"/>
  <c r="E177" i="18" s="1"/>
  <c r="E177" i="15" a="1"/>
  <c r="E177" i="15" s="1"/>
  <c r="C104" i="17"/>
  <c r="C104" i="18" s="1"/>
  <c r="C104" i="15" a="1"/>
  <c r="C104" i="15" s="1"/>
  <c r="C101" i="17"/>
  <c r="C101" i="18" s="1"/>
  <c r="C101" i="15" a="1"/>
  <c r="C101" i="15" s="1"/>
  <c r="C161" i="17"/>
  <c r="C161" i="18" s="1"/>
  <c r="C161" i="15" a="1"/>
  <c r="C161" i="15" s="1"/>
  <c r="G176" i="14"/>
  <c r="D145" i="17"/>
  <c r="D145" i="18" s="1"/>
  <c r="D145" i="15" a="1"/>
  <c r="D145" i="15" s="1"/>
  <c r="C63" i="17"/>
  <c r="C63" i="18" s="1"/>
  <c r="C63" i="15" a="1"/>
  <c r="C63" i="15" s="1"/>
  <c r="C61" i="17"/>
  <c r="C61" i="18" s="1"/>
  <c r="C61" i="15" a="1"/>
  <c r="C61" i="15" s="1"/>
  <c r="C185" i="17"/>
  <c r="C185" i="18" s="1"/>
  <c r="C185" i="15" a="1"/>
  <c r="C185" i="15" s="1"/>
  <c r="C43" i="17"/>
  <c r="C43" i="18" s="1"/>
  <c r="C43" i="15" a="1"/>
  <c r="C43" i="15" s="1"/>
  <c r="C9" i="17"/>
  <c r="C9" i="18" s="1"/>
  <c r="C9" i="15" a="1"/>
  <c r="C9" i="15" s="1"/>
  <c r="E170" i="14"/>
  <c r="C166" i="17"/>
  <c r="C166" i="18" s="1"/>
  <c r="C166" i="15" a="1"/>
  <c r="C166" i="15" s="1"/>
  <c r="D152" i="17"/>
  <c r="D152" i="18" s="1"/>
  <c r="D152" i="15" a="1"/>
  <c r="D152" i="15" s="1"/>
  <c r="D83" i="14"/>
  <c r="E83" i="14" s="1"/>
  <c r="C29" i="17"/>
  <c r="C29" i="18" s="1"/>
  <c r="C29" i="15" a="1"/>
  <c r="C29" i="15" s="1"/>
  <c r="F59" i="14"/>
  <c r="F25" i="14"/>
  <c r="D162" i="14"/>
  <c r="D150" i="14"/>
  <c r="C165" i="17"/>
  <c r="C165" i="18" s="1"/>
  <c r="C165" i="15" a="1"/>
  <c r="C165" i="15" s="1"/>
  <c r="F13" i="14"/>
  <c r="D45" i="14"/>
  <c r="F177" i="14"/>
  <c r="D33" i="14"/>
  <c r="D110" i="14"/>
  <c r="G57" i="14"/>
  <c r="D6" i="14"/>
  <c r="E41" i="14"/>
  <c r="K41" i="14" s="1"/>
  <c r="D34" i="14"/>
  <c r="C55" i="17"/>
  <c r="C55" i="18" s="1"/>
  <c r="C55" i="15" a="1"/>
  <c r="C55" i="15" s="1"/>
  <c r="F181" i="14"/>
  <c r="F181" i="15" s="1" a="1"/>
  <c r="F181" i="15" s="1"/>
  <c r="C178" i="17"/>
  <c r="C178" i="18" s="1"/>
  <c r="C178" i="15" a="1"/>
  <c r="C178" i="15" s="1"/>
  <c r="D50" i="17"/>
  <c r="D50" i="18" s="1"/>
  <c r="D50" i="15" a="1"/>
  <c r="D50" i="15" s="1"/>
  <c r="C46" i="17"/>
  <c r="C46" i="18" s="1"/>
  <c r="C46" i="15" a="1"/>
  <c r="C46" i="15" s="1"/>
  <c r="C108" i="17"/>
  <c r="C108" i="18" s="1"/>
  <c r="C108" i="15" a="1"/>
  <c r="C108" i="15" s="1"/>
  <c r="D102" i="17"/>
  <c r="D102" i="18" s="1"/>
  <c r="D102" i="15" a="1"/>
  <c r="D102" i="15" s="1"/>
  <c r="C123" i="17"/>
  <c r="C123" i="18" s="1"/>
  <c r="C123" i="15" a="1"/>
  <c r="C123" i="15" s="1"/>
  <c r="D64" i="17"/>
  <c r="D64" i="18" s="1"/>
  <c r="D64" i="15" a="1"/>
  <c r="D64" i="15" s="1"/>
  <c r="D79" i="17"/>
  <c r="D79" i="18" s="1"/>
  <c r="D79" i="15" a="1"/>
  <c r="D79" i="15" s="1"/>
  <c r="D82" i="17"/>
  <c r="D82" i="18" s="1"/>
  <c r="D82" i="15" a="1"/>
  <c r="D82" i="15" s="1"/>
  <c r="C80" i="17"/>
  <c r="C80" i="18" s="1"/>
  <c r="C80" i="15" a="1"/>
  <c r="C80" i="15" s="1"/>
  <c r="C88" i="17"/>
  <c r="C88" i="18" s="1"/>
  <c r="C88" i="15" a="1"/>
  <c r="C88" i="15" s="1"/>
  <c r="G129" i="14"/>
  <c r="F80" i="14"/>
  <c r="C146" i="17"/>
  <c r="C146" i="18" s="1"/>
  <c r="C146" i="15" a="1"/>
  <c r="C146" i="15" s="1"/>
  <c r="C95" i="17"/>
  <c r="C95" i="18" s="1"/>
  <c r="C95" i="15" a="1"/>
  <c r="C95" i="15" s="1"/>
  <c r="C78" i="17"/>
  <c r="C78" i="18" s="1"/>
  <c r="C78" i="15" a="1"/>
  <c r="C78" i="15" s="1"/>
  <c r="C94" i="17"/>
  <c r="C94" i="18" s="1"/>
  <c r="C94" i="15" a="1"/>
  <c r="C94" i="15" s="1"/>
  <c r="D67" i="17"/>
  <c r="D67" i="18" s="1"/>
  <c r="D67" i="15" a="1"/>
  <c r="D67" i="15" s="1"/>
  <c r="D86" i="14"/>
  <c r="G86" i="14" s="1"/>
  <c r="E145" i="14"/>
  <c r="D63" i="14"/>
  <c r="C20" i="17"/>
  <c r="C20" i="18" s="1"/>
  <c r="C20" i="15" a="1"/>
  <c r="C20" i="15" s="1"/>
  <c r="D61" i="14"/>
  <c r="F185" i="14"/>
  <c r="C87" i="17"/>
  <c r="C87" i="18" s="1"/>
  <c r="C87" i="15" a="1"/>
  <c r="C87" i="15" s="1"/>
  <c r="D43" i="14"/>
  <c r="D9" i="14"/>
  <c r="F170" i="14"/>
  <c r="F170" i="15" s="1" a="1"/>
  <c r="F170" i="15" s="1"/>
  <c r="D166" i="14"/>
  <c r="E152" i="14"/>
  <c r="C16" i="17"/>
  <c r="C16" i="18" s="1"/>
  <c r="C16" i="15" a="1"/>
  <c r="C16" i="15" s="1"/>
  <c r="D29" i="14"/>
  <c r="G59" i="14"/>
  <c r="E150" i="14"/>
  <c r="D165" i="14"/>
  <c r="E141" i="14"/>
  <c r="E189" i="14"/>
  <c r="F189" i="14" s="1"/>
  <c r="F54" i="14"/>
  <c r="H54" i="14" s="1"/>
  <c r="D118" i="14"/>
  <c r="C47" i="17"/>
  <c r="C47" i="18" s="1"/>
  <c r="C47" i="15" a="1"/>
  <c r="C47" i="15" s="1"/>
  <c r="G13" i="14"/>
  <c r="D91" i="17"/>
  <c r="D91" i="18" s="1"/>
  <c r="D91" i="15" a="1"/>
  <c r="D91" i="15" s="1"/>
  <c r="E33" i="14"/>
  <c r="H57" i="14"/>
  <c r="I57" i="14" s="1"/>
  <c r="E6" i="14"/>
  <c r="G41" i="14"/>
  <c r="E34" i="14"/>
  <c r="D55" i="14"/>
  <c r="F55" i="14" s="1"/>
  <c r="D178" i="14"/>
  <c r="C22" i="17"/>
  <c r="C22" i="18" s="1"/>
  <c r="C22" i="15" a="1"/>
  <c r="C22" i="15" s="1"/>
  <c r="C50" i="17"/>
  <c r="C50" i="18" s="1"/>
  <c r="C50" i="15" a="1"/>
  <c r="C50" i="15" s="1"/>
  <c r="D128" i="14"/>
  <c r="E128" i="14" s="1"/>
  <c r="D46" i="14"/>
  <c r="E46" i="14" s="1"/>
  <c r="C11" i="17"/>
  <c r="C11" i="18" s="1"/>
  <c r="C11" i="15" a="1"/>
  <c r="C11" i="15" s="1"/>
  <c r="E86" i="14"/>
  <c r="F145" i="14"/>
  <c r="D20" i="17"/>
  <c r="D20" i="18" s="1"/>
  <c r="D20" i="15" a="1"/>
  <c r="D20" i="15" s="1"/>
  <c r="D159" i="17"/>
  <c r="D159" i="18" s="1"/>
  <c r="D159" i="15" a="1"/>
  <c r="D159" i="15" s="1"/>
  <c r="C180" i="17"/>
  <c r="C180" i="18" s="1"/>
  <c r="C180" i="15" a="1"/>
  <c r="C180" i="15" s="1"/>
  <c r="F87" i="14"/>
  <c r="G170" i="14"/>
  <c r="G170" i="15" s="1" a="1"/>
  <c r="G170" i="15" s="1"/>
  <c r="C66" i="17"/>
  <c r="C66" i="18" s="1"/>
  <c r="C66" i="15" a="1"/>
  <c r="C66" i="15" s="1"/>
  <c r="F30" i="14"/>
  <c r="F150" i="14"/>
  <c r="F150" i="15" s="1" a="1"/>
  <c r="F150" i="15" s="1"/>
  <c r="F141" i="14"/>
  <c r="D47" i="17"/>
  <c r="D47" i="18" s="1"/>
  <c r="D47" i="15" a="1"/>
  <c r="D47" i="15" s="1"/>
  <c r="E91" i="17"/>
  <c r="E91" i="18" s="1"/>
  <c r="E91" i="15" a="1"/>
  <c r="E91" i="15" s="1"/>
  <c r="C52" i="17"/>
  <c r="C52" i="18" s="1"/>
  <c r="C52" i="15" a="1"/>
  <c r="C52" i="15" s="1"/>
  <c r="C62" i="17"/>
  <c r="C62" i="18" s="1"/>
  <c r="C62" i="15" a="1"/>
  <c r="C62" i="15" s="1"/>
  <c r="C96" i="17"/>
  <c r="C96" i="18" s="1"/>
  <c r="C96" i="15" a="1"/>
  <c r="C96" i="15" s="1"/>
  <c r="D115" i="14"/>
  <c r="F41" i="14"/>
  <c r="C75" i="17"/>
  <c r="C75" i="18" s="1"/>
  <c r="C75" i="15" a="1"/>
  <c r="C75" i="15" s="1"/>
  <c r="E55" i="14"/>
  <c r="C186" i="17"/>
  <c r="C186" i="18" s="1"/>
  <c r="C186" i="15" a="1"/>
  <c r="C186" i="15" s="1"/>
  <c r="E182" i="14"/>
  <c r="C157" i="17"/>
  <c r="C157" i="18" s="1"/>
  <c r="C157" i="15" a="1"/>
  <c r="C157" i="15" s="1"/>
  <c r="C160" i="17"/>
  <c r="C160" i="18" s="1"/>
  <c r="C160" i="15" a="1"/>
  <c r="C160" i="15" s="1"/>
  <c r="C187" i="17"/>
  <c r="C187" i="18" s="1"/>
  <c r="C187" i="15" a="1"/>
  <c r="C187" i="15" s="1"/>
  <c r="D92" i="14"/>
  <c r="D22" i="14"/>
  <c r="H144" i="14"/>
  <c r="D169" i="14"/>
  <c r="E50" i="14"/>
  <c r="D11" i="14"/>
  <c r="D101" i="17"/>
  <c r="D101" i="18" s="1"/>
  <c r="D101" i="15" a="1"/>
  <c r="D101" i="15" s="1"/>
  <c r="D80" i="17"/>
  <c r="D80" i="18" s="1"/>
  <c r="D80" i="15" a="1"/>
  <c r="D80" i="15" s="1"/>
  <c r="D147" i="14"/>
  <c r="C175" i="17"/>
  <c r="C175" i="18" s="1"/>
  <c r="C175" i="15" a="1"/>
  <c r="C175" i="15" s="1"/>
  <c r="C176" i="17"/>
  <c r="C176" i="18" s="1"/>
  <c r="C176" i="15" a="1"/>
  <c r="C176" i="15" s="1"/>
  <c r="C72" i="17"/>
  <c r="C72" i="18" s="1"/>
  <c r="C72" i="15" a="1"/>
  <c r="C72" i="15" s="1"/>
  <c r="C97" i="17"/>
  <c r="C97" i="18" s="1"/>
  <c r="C97" i="15" a="1"/>
  <c r="C97" i="15" s="1"/>
  <c r="E20" i="17"/>
  <c r="E20" i="18" s="1"/>
  <c r="E20" i="15" a="1"/>
  <c r="E20" i="15" s="1"/>
  <c r="E159" i="17"/>
  <c r="E159" i="18" s="1"/>
  <c r="E159" i="15" a="1"/>
  <c r="E159" i="15" s="1"/>
  <c r="D185" i="17"/>
  <c r="D185" i="18" s="1"/>
  <c r="D185" i="15" a="1"/>
  <c r="D185" i="15" s="1"/>
  <c r="D180" i="17"/>
  <c r="D180" i="18" s="1"/>
  <c r="D180" i="15" a="1"/>
  <c r="D180" i="15" s="1"/>
  <c r="C68" i="17"/>
  <c r="C68" i="18" s="1"/>
  <c r="C68" i="15" a="1"/>
  <c r="C68" i="15" s="1"/>
  <c r="G87" i="14"/>
  <c r="C40" i="17"/>
  <c r="C40" i="18" s="1"/>
  <c r="C40" i="15" a="1"/>
  <c r="C40" i="15" s="1"/>
  <c r="C167" i="17"/>
  <c r="C167" i="18" s="1"/>
  <c r="C167" i="15" a="1"/>
  <c r="C167" i="15" s="1"/>
  <c r="H30" i="14"/>
  <c r="D135" i="15" a="1"/>
  <c r="D135" i="15" s="1"/>
  <c r="D135" i="17"/>
  <c r="D135" i="18" s="1"/>
  <c r="E162" i="14"/>
  <c r="G141" i="14"/>
  <c r="C102" i="17"/>
  <c r="C102" i="18" s="1"/>
  <c r="C102" i="15" a="1"/>
  <c r="C102" i="15" s="1"/>
  <c r="G54" i="14"/>
  <c r="C139" i="17"/>
  <c r="C139" i="18" s="1"/>
  <c r="C139" i="15" a="1"/>
  <c r="C139" i="15" s="1"/>
  <c r="E47" i="14"/>
  <c r="C117" i="17"/>
  <c r="C117" i="18" s="1"/>
  <c r="C117" i="15" a="1"/>
  <c r="C117" i="15" s="1"/>
  <c r="C172" i="17"/>
  <c r="C172" i="18" s="1"/>
  <c r="C172" i="15" a="1"/>
  <c r="C172" i="15" s="1"/>
  <c r="C154" i="17"/>
  <c r="C154" i="18" s="1"/>
  <c r="C154" i="15" a="1"/>
  <c r="C154" i="15" s="1"/>
  <c r="C79" i="17"/>
  <c r="C79" i="18" s="1"/>
  <c r="C79" i="15" a="1"/>
  <c r="C79" i="15" s="1"/>
  <c r="F62" i="14"/>
  <c r="G62" i="14" s="1"/>
  <c r="C82" i="17"/>
  <c r="C82" i="18" s="1"/>
  <c r="C82" i="15" a="1"/>
  <c r="C82" i="15" s="1"/>
  <c r="D81" i="14"/>
  <c r="F18" i="14"/>
  <c r="G96" i="14"/>
  <c r="H41" i="14"/>
  <c r="D186" i="14"/>
  <c r="F182" i="14"/>
  <c r="D160" i="14"/>
  <c r="F187" i="14"/>
  <c r="E92" i="14"/>
  <c r="J144" i="14"/>
  <c r="E169" i="14"/>
  <c r="F50" i="14"/>
  <c r="G50" i="14" s="1"/>
  <c r="D106" i="14"/>
  <c r="E106" i="14" s="1"/>
  <c r="E11" i="14"/>
  <c r="D98" i="14"/>
  <c r="E98" i="14" s="1"/>
  <c r="C151" i="17"/>
  <c r="C151" i="18" s="1"/>
  <c r="C151" i="15" a="1"/>
  <c r="C151" i="15" s="1"/>
  <c r="D167" i="17"/>
  <c r="D167" i="18" s="1"/>
  <c r="D167" i="15" a="1"/>
  <c r="D167" i="15" s="1"/>
  <c r="C83" i="17"/>
  <c r="C83" i="18" s="1"/>
  <c r="C83" i="15" a="1"/>
  <c r="C83" i="15" s="1"/>
  <c r="D111" i="14"/>
  <c r="E135" i="17"/>
  <c r="E135" i="18" s="1"/>
  <c r="E135" i="15" a="1"/>
  <c r="E135" i="15" s="1"/>
  <c r="F162" i="14"/>
  <c r="E124" i="17"/>
  <c r="E124" i="18" s="1"/>
  <c r="E124" i="15" a="1"/>
  <c r="E124" i="15" s="1"/>
  <c r="F102" i="14"/>
  <c r="D139" i="17"/>
  <c r="D139" i="18" s="1"/>
  <c r="D139" i="15" a="1"/>
  <c r="D139" i="15" s="1"/>
  <c r="F117" i="14"/>
  <c r="D172" i="17"/>
  <c r="D172" i="18" s="1"/>
  <c r="D172" i="15" a="1"/>
  <c r="D172" i="15" s="1"/>
  <c r="D154" i="17"/>
  <c r="D154" i="18" s="1"/>
  <c r="D154" i="15" a="1"/>
  <c r="D154" i="15" s="1"/>
  <c r="F82" i="14"/>
  <c r="E81" i="14"/>
  <c r="C149" i="17"/>
  <c r="C149" i="18" s="1"/>
  <c r="C149" i="15" a="1"/>
  <c r="C149" i="15" s="1"/>
  <c r="C23" i="17"/>
  <c r="C23" i="18" s="1"/>
  <c r="C23" i="15" a="1"/>
  <c r="C23" i="15" s="1"/>
  <c r="G18" i="14"/>
  <c r="C110" i="17"/>
  <c r="C110" i="18" s="1"/>
  <c r="C110" i="15" a="1"/>
  <c r="C110" i="15" s="1"/>
  <c r="E2" i="14"/>
  <c r="C2" i="14"/>
  <c r="D2" i="14"/>
  <c r="C73" i="17"/>
  <c r="C73" i="18" s="1"/>
  <c r="C73" i="15" a="1"/>
  <c r="C73" i="15" s="1"/>
  <c r="F6" i="14"/>
  <c r="I41" i="14"/>
  <c r="C65" i="17"/>
  <c r="C65" i="18" s="1"/>
  <c r="C65" i="15" a="1"/>
  <c r="C65" i="15" s="1"/>
  <c r="C132" i="17"/>
  <c r="C132" i="18" s="1"/>
  <c r="C132" i="15" a="1"/>
  <c r="C132" i="15" s="1"/>
  <c r="C7" i="17"/>
  <c r="C7" i="18" s="1"/>
  <c r="C7" i="15" a="1"/>
  <c r="C7" i="15" s="1"/>
  <c r="D183" i="17"/>
  <c r="D183" i="18" s="1"/>
  <c r="D183" i="15" a="1"/>
  <c r="D183" i="15" s="1"/>
  <c r="C156" i="17"/>
  <c r="C156" i="18" s="1"/>
  <c r="C156" i="15" a="1"/>
  <c r="C156" i="15" s="1"/>
  <c r="C140" i="17"/>
  <c r="C140" i="18" s="1"/>
  <c r="C140" i="15" a="1"/>
  <c r="C140" i="15" s="1"/>
  <c r="C174" i="17"/>
  <c r="C174" i="18" s="1"/>
  <c r="C174" i="15" a="1"/>
  <c r="C174" i="15" s="1"/>
  <c r="C164" i="17"/>
  <c r="C164" i="18" s="1"/>
  <c r="C164" i="15" a="1"/>
  <c r="C164" i="15" s="1"/>
  <c r="D109" i="14"/>
  <c r="C69" i="17"/>
  <c r="C69" i="18" s="1"/>
  <c r="C69" i="15" a="1"/>
  <c r="C69" i="15" s="1"/>
  <c r="C125" i="17"/>
  <c r="C125" i="18" s="1"/>
  <c r="C125" i="15" a="1"/>
  <c r="C125" i="15" s="1"/>
  <c r="K144" i="14"/>
  <c r="G30" i="14"/>
  <c r="C133" i="17"/>
  <c r="C133" i="18" s="1"/>
  <c r="C133" i="15" a="1"/>
  <c r="C133" i="15" s="1"/>
  <c r="E175" i="14"/>
  <c r="E146" i="14"/>
  <c r="C173" i="17"/>
  <c r="C173" i="18" s="1"/>
  <c r="C173" i="15" a="1"/>
  <c r="C173" i="15" s="1"/>
  <c r="D94" i="14"/>
  <c r="C67" i="17"/>
  <c r="C67" i="18" s="1"/>
  <c r="C67" i="15" a="1"/>
  <c r="C67" i="15" s="1"/>
  <c r="F86" i="14"/>
  <c r="C26" i="17"/>
  <c r="C26" i="18" s="1"/>
  <c r="C26" i="15" a="1"/>
  <c r="C26" i="15" s="1"/>
  <c r="C10" i="17"/>
  <c r="C10" i="18" s="1"/>
  <c r="C10" i="15" a="1"/>
  <c r="C10" i="15" s="1"/>
  <c r="G20" i="14"/>
  <c r="C122" i="17"/>
  <c r="C122" i="18" s="1"/>
  <c r="C122" i="15" a="1"/>
  <c r="C122" i="15" s="1"/>
  <c r="C159" i="17"/>
  <c r="C159" i="18" s="1"/>
  <c r="C159" i="15" a="1"/>
  <c r="C159" i="15" s="1"/>
  <c r="F180" i="14"/>
  <c r="D151" i="14"/>
  <c r="E167" i="14"/>
  <c r="I30" i="14"/>
  <c r="I30" i="15" s="1" a="1"/>
  <c r="I30" i="15" s="1"/>
  <c r="E111" i="14"/>
  <c r="F142" i="14"/>
  <c r="G102" i="14"/>
  <c r="E139" i="14"/>
  <c r="D77" i="14"/>
  <c r="D52" i="14"/>
  <c r="L52" i="14" s="1"/>
  <c r="G172" i="14"/>
  <c r="E154" i="14"/>
  <c r="F79" i="14"/>
  <c r="D104" i="14"/>
  <c r="C37" i="17"/>
  <c r="C37" i="18" s="1"/>
  <c r="C37" i="15" a="1"/>
  <c r="C37" i="15" s="1"/>
  <c r="D74" i="14"/>
  <c r="D23" i="14"/>
  <c r="H96" i="14"/>
  <c r="P2" i="18"/>
  <c r="O2" i="18"/>
  <c r="F73" i="14"/>
  <c r="J41" i="14"/>
  <c r="F65" i="14"/>
  <c r="D132" i="14"/>
  <c r="D7" i="14"/>
  <c r="E183" i="14"/>
  <c r="D156" i="14"/>
  <c r="F69" i="14"/>
  <c r="C53" i="17"/>
  <c r="C53" i="18" s="1"/>
  <c r="C53" i="15" a="1"/>
  <c r="C53" i="15" s="1"/>
  <c r="D105" i="14"/>
  <c r="F20" i="17"/>
  <c r="F20" i="18" s="1"/>
  <c r="F20" i="15" a="1"/>
  <c r="F20" i="15" s="1"/>
  <c r="E180" i="17"/>
  <c r="E180" i="18" s="1"/>
  <c r="E180" i="15" a="1"/>
  <c r="E180" i="15" s="1"/>
  <c r="C58" i="17"/>
  <c r="C58" i="18" s="1"/>
  <c r="C58" i="15" a="1"/>
  <c r="C58" i="15" s="1"/>
  <c r="C147" i="17"/>
  <c r="C147" i="18" s="1"/>
  <c r="C147" i="15" a="1"/>
  <c r="C147" i="15" s="1"/>
  <c r="C38" i="17"/>
  <c r="C38" i="18" s="1"/>
  <c r="C38" i="15" a="1"/>
  <c r="C38" i="15" s="1"/>
  <c r="D72" i="17"/>
  <c r="D72" i="18" s="1"/>
  <c r="D72" i="15" a="1"/>
  <c r="D72" i="15" s="1"/>
  <c r="D127" i="14"/>
  <c r="D122" i="17"/>
  <c r="D122" i="18" s="1"/>
  <c r="D122" i="15" a="1"/>
  <c r="D122" i="15" s="1"/>
  <c r="C188" i="17"/>
  <c r="C188" i="18" s="1"/>
  <c r="C188" i="15" a="1"/>
  <c r="C188" i="15" s="1"/>
  <c r="C163" i="17"/>
  <c r="C163" i="18" s="1"/>
  <c r="C163" i="15" a="1"/>
  <c r="C163" i="15" s="1"/>
  <c r="F159" i="14"/>
  <c r="D68" i="14"/>
  <c r="D87" i="17"/>
  <c r="D87" i="18" s="1"/>
  <c r="D87" i="15" a="1"/>
  <c r="D87" i="15" s="1"/>
  <c r="D40" i="14"/>
  <c r="C168" i="17"/>
  <c r="C168" i="18" s="1"/>
  <c r="C168" i="15" a="1"/>
  <c r="C168" i="15" s="1"/>
  <c r="F167" i="14"/>
  <c r="C49" i="17"/>
  <c r="C49" i="18" s="1"/>
  <c r="C49" i="15" a="1"/>
  <c r="C49" i="15" s="1"/>
  <c r="E16" i="14"/>
  <c r="C121" i="17"/>
  <c r="C121" i="18" s="1"/>
  <c r="C121" i="15" a="1"/>
  <c r="C121" i="15" s="1"/>
  <c r="J30" i="14"/>
  <c r="J30" i="15" s="1" a="1"/>
  <c r="J30" i="15" s="1"/>
  <c r="C135" i="17"/>
  <c r="C135" i="18" s="1"/>
  <c r="C135" i="15" a="1"/>
  <c r="C135" i="15" s="1"/>
  <c r="C131" i="17"/>
  <c r="C131" i="18" s="1"/>
  <c r="C131" i="15" a="1"/>
  <c r="C131" i="15" s="1"/>
  <c r="G142" i="14"/>
  <c r="C189" i="17"/>
  <c r="C189" i="18" s="1"/>
  <c r="C189" i="15" a="1"/>
  <c r="C189" i="15" s="1"/>
  <c r="C124" i="17"/>
  <c r="C124" i="18" s="1"/>
  <c r="C124" i="15" a="1"/>
  <c r="C124" i="15" s="1"/>
  <c r="H102" i="14"/>
  <c r="E77" i="14"/>
  <c r="E77" i="15" s="1" a="1"/>
  <c r="E77" i="15" s="1"/>
  <c r="C91" i="17"/>
  <c r="C91" i="18" s="1"/>
  <c r="C91" i="15" a="1"/>
  <c r="C91" i="15" s="1"/>
  <c r="H172" i="14"/>
  <c r="C177" i="17"/>
  <c r="C177" i="18" s="1"/>
  <c r="C177" i="15" a="1"/>
  <c r="C177" i="15" s="1"/>
  <c r="D119" i="14"/>
  <c r="E104" i="14"/>
  <c r="D37" i="14"/>
  <c r="I96" i="14"/>
  <c r="G65" i="14"/>
  <c r="E132" i="14"/>
  <c r="E7" i="14"/>
  <c r="E156" i="14"/>
  <c r="D174" i="14"/>
  <c r="D157" i="14"/>
  <c r="C144" i="17"/>
  <c r="C144" i="18" s="1"/>
  <c r="C144" i="15" a="1"/>
  <c r="C144" i="15" s="1"/>
  <c r="D53" i="14"/>
  <c r="E185" i="17"/>
  <c r="E185" i="18" s="1"/>
  <c r="E185" i="15" a="1"/>
  <c r="E185" i="15" s="1"/>
  <c r="D10" i="17"/>
  <c r="D10" i="18" s="1"/>
  <c r="D10" i="15" a="1"/>
  <c r="D10" i="15" s="1"/>
  <c r="F101" i="14"/>
  <c r="E38" i="14"/>
  <c r="C35" i="17"/>
  <c r="C35" i="18" s="1"/>
  <c r="C35" i="15" a="1"/>
  <c r="C35" i="15" s="1"/>
  <c r="F67" i="14"/>
  <c r="E10" i="14"/>
  <c r="C48" i="17"/>
  <c r="C48" i="18" s="1"/>
  <c r="C48" i="15" a="1"/>
  <c r="C48" i="15" s="1"/>
  <c r="E122" i="14"/>
  <c r="E87" i="17"/>
  <c r="E87" i="18" s="1"/>
  <c r="E87" i="15" a="1"/>
  <c r="E87" i="15" s="1"/>
  <c r="D168" i="17"/>
  <c r="D168" i="18" s="1"/>
  <c r="D168" i="15" a="1"/>
  <c r="D168" i="15" s="1"/>
  <c r="D49" i="17"/>
  <c r="D49" i="18" s="1"/>
  <c r="D49" i="15" a="1"/>
  <c r="D49" i="15" s="1"/>
  <c r="E121" i="14"/>
  <c r="K30" i="14"/>
  <c r="K30" i="15" s="1" a="1"/>
  <c r="K30" i="15" s="1"/>
  <c r="D108" i="14"/>
  <c r="F135" i="17"/>
  <c r="F135" i="18" s="1"/>
  <c r="F135" i="15" a="1"/>
  <c r="F135" i="15" s="1"/>
  <c r="D131" i="17"/>
  <c r="D131" i="18" s="1"/>
  <c r="D131" i="15" a="1"/>
  <c r="D131" i="15" s="1"/>
  <c r="E136" i="14"/>
  <c r="D189" i="17"/>
  <c r="D189" i="18" s="1"/>
  <c r="D189" i="15" a="1"/>
  <c r="D189" i="15" s="1"/>
  <c r="D124" i="17"/>
  <c r="D124" i="18" s="1"/>
  <c r="D124" i="15" a="1"/>
  <c r="D124" i="15" s="1"/>
  <c r="I102" i="14"/>
  <c r="D85" i="14"/>
  <c r="F85" i="14" s="1"/>
  <c r="C19" i="17"/>
  <c r="C19" i="18" s="1"/>
  <c r="C19" i="15" a="1"/>
  <c r="C19" i="15" s="1"/>
  <c r="D123" i="14"/>
  <c r="G91" i="14"/>
  <c r="E52" i="14"/>
  <c r="D177" i="17"/>
  <c r="D177" i="18" s="1"/>
  <c r="D177" i="15" a="1"/>
  <c r="D177" i="15" s="1"/>
  <c r="C138" i="17"/>
  <c r="C138" i="18" s="1"/>
  <c r="C138" i="15" a="1"/>
  <c r="C138" i="15" s="1"/>
  <c r="C148" i="17"/>
  <c r="C148" i="18" s="1"/>
  <c r="C148" i="15" a="1"/>
  <c r="C148" i="15" s="1"/>
  <c r="E119" i="14"/>
  <c r="D149" i="14"/>
  <c r="C115" i="17"/>
  <c r="C115" i="18" s="1"/>
  <c r="C115" i="15" a="1"/>
  <c r="C115" i="15" s="1"/>
  <c r="C76" i="17"/>
  <c r="C76" i="18" s="1"/>
  <c r="C76" i="15" a="1"/>
  <c r="C76" i="15" s="1"/>
  <c r="H65" i="14"/>
  <c r="C181" i="17"/>
  <c r="C181" i="18" s="1"/>
  <c r="C181" i="15" a="1"/>
  <c r="C181" i="15" s="1"/>
  <c r="C183" i="17"/>
  <c r="C183" i="18" s="1"/>
  <c r="C183" i="15" a="1"/>
  <c r="C183" i="15" s="1"/>
  <c r="F156" i="14"/>
  <c r="D144" i="17"/>
  <c r="D144" i="18" s="1"/>
  <c r="D144" i="15" a="1"/>
  <c r="D144" i="15" s="1"/>
  <c r="C153" i="17"/>
  <c r="C153" i="18" s="1"/>
  <c r="C153" i="15" a="1"/>
  <c r="C153" i="15" s="1"/>
  <c r="D107" i="14"/>
  <c r="F107" i="14" s="1"/>
  <c r="C17" i="17"/>
  <c r="C17" i="18" s="1"/>
  <c r="C17" i="15" a="1"/>
  <c r="C17" i="15" s="1"/>
  <c r="C98" i="17"/>
  <c r="C98" i="18" s="1"/>
  <c r="C98" i="15" a="1"/>
  <c r="C98" i="15" s="1"/>
  <c r="C127" i="17"/>
  <c r="C127" i="18" s="1"/>
  <c r="C127" i="15" a="1"/>
  <c r="C127" i="15" s="1"/>
  <c r="C14" i="17"/>
  <c r="C14" i="18" s="1"/>
  <c r="C14" i="15" a="1"/>
  <c r="C14" i="15" s="1"/>
  <c r="C179" i="17"/>
  <c r="C179" i="18" s="1"/>
  <c r="C179" i="15" a="1"/>
  <c r="C179" i="15" s="1"/>
  <c r="C86" i="17"/>
  <c r="C86" i="18" s="1"/>
  <c r="C86" i="15" a="1"/>
  <c r="C86" i="15" s="1"/>
  <c r="C51" i="17"/>
  <c r="C51" i="18" s="1"/>
  <c r="C51" i="15" a="1"/>
  <c r="C51" i="15" s="1"/>
  <c r="D58" i="14"/>
  <c r="C3" i="17"/>
  <c r="C3" i="18" s="1"/>
  <c r="C3" i="15" a="1"/>
  <c r="C3" i="15" s="1"/>
  <c r="E14" i="14"/>
  <c r="D179" i="14"/>
  <c r="C93" i="17"/>
  <c r="C93" i="18" s="1"/>
  <c r="C93" i="15" a="1"/>
  <c r="C93" i="15" s="1"/>
  <c r="E72" i="14"/>
  <c r="D163" i="17"/>
  <c r="D163" i="18" s="1"/>
  <c r="D163" i="15" a="1"/>
  <c r="D163" i="15" s="1"/>
  <c r="C60" i="17"/>
  <c r="C60" i="18" s="1"/>
  <c r="C60" i="15" a="1"/>
  <c r="C60" i="15" s="1"/>
  <c r="E58" i="14"/>
  <c r="C129" i="17"/>
  <c r="C129" i="18" s="1"/>
  <c r="C129" i="15" a="1"/>
  <c r="C129" i="15" s="1"/>
  <c r="E3" i="14"/>
  <c r="C44" i="17"/>
  <c r="C44" i="18" s="1"/>
  <c r="C44" i="15" a="1"/>
  <c r="C44" i="15" s="1"/>
  <c r="E179" i="14"/>
  <c r="D173" i="17"/>
  <c r="D173" i="18" s="1"/>
  <c r="D173" i="15" a="1"/>
  <c r="D173" i="15" s="1"/>
  <c r="C12" i="17"/>
  <c r="C12" i="18" s="1"/>
  <c r="C12" i="15" a="1"/>
  <c r="C12" i="15" s="1"/>
  <c r="F38" i="14"/>
  <c r="C56" i="17"/>
  <c r="C56" i="18" s="1"/>
  <c r="C56" i="15" a="1"/>
  <c r="C56" i="15" s="1"/>
  <c r="D35" i="14"/>
  <c r="C120" i="17"/>
  <c r="C120" i="18" s="1"/>
  <c r="C120" i="15" a="1"/>
  <c r="C120" i="15" s="1"/>
  <c r="F93" i="14"/>
  <c r="C145" i="17"/>
  <c r="C145" i="18" s="1"/>
  <c r="C145" i="15" a="1"/>
  <c r="C145" i="15" s="1"/>
  <c r="D51" i="14"/>
  <c r="E51" i="14" s="1"/>
  <c r="F10" i="14"/>
  <c r="D48" i="14"/>
  <c r="E163" i="14"/>
  <c r="C15" i="17"/>
  <c r="C15" i="18" s="1"/>
  <c r="C15" i="15" a="1"/>
  <c r="C15" i="15" s="1"/>
  <c r="C170" i="17"/>
  <c r="C170" i="18" s="1"/>
  <c r="C170" i="15" a="1"/>
  <c r="C170" i="15" s="1"/>
  <c r="E168" i="14"/>
  <c r="C152" i="17"/>
  <c r="C152" i="18" s="1"/>
  <c r="C152" i="15" a="1"/>
  <c r="C152" i="15" s="1"/>
  <c r="E49" i="14"/>
  <c r="G135" i="14"/>
  <c r="E131" i="14"/>
  <c r="C141" i="17"/>
  <c r="C141" i="18" s="1"/>
  <c r="C141" i="15" a="1"/>
  <c r="C141" i="15" s="1"/>
  <c r="G124" i="14"/>
  <c r="H124" i="14" s="1"/>
  <c r="C54" i="17"/>
  <c r="C54" i="18" s="1"/>
  <c r="C54" i="15" a="1"/>
  <c r="C54" i="15" s="1"/>
  <c r="E85" i="14"/>
  <c r="F139" i="14"/>
  <c r="D19" i="14"/>
  <c r="E123" i="14"/>
  <c r="H91" i="14"/>
  <c r="G52" i="14"/>
  <c r="C64" i="17"/>
  <c r="C64" i="18" s="1"/>
  <c r="C64" i="15" a="1"/>
  <c r="C64" i="15" s="1"/>
  <c r="D138" i="14"/>
  <c r="D148" i="14"/>
  <c r="E149" i="14"/>
  <c r="C57" i="17"/>
  <c r="C57" i="18" s="1"/>
  <c r="C57" i="15" a="1"/>
  <c r="C57" i="15" s="1"/>
  <c r="F76" i="14"/>
  <c r="G76" i="14" s="1"/>
  <c r="C41" i="17"/>
  <c r="C41" i="18" s="1"/>
  <c r="C41" i="15" a="1"/>
  <c r="C41" i="15" s="1"/>
  <c r="I65" i="14"/>
  <c r="G156" i="14"/>
  <c r="D140" i="14"/>
  <c r="E174" i="14"/>
  <c r="D164" i="14"/>
  <c r="C92" i="17"/>
  <c r="C92" i="18" s="1"/>
  <c r="C92" i="15" a="1"/>
  <c r="C92" i="15" s="1"/>
  <c r="C137" i="17"/>
  <c r="C137" i="18" s="1"/>
  <c r="C137" i="15" a="1"/>
  <c r="C137" i="15" s="1"/>
  <c r="D125" i="14"/>
  <c r="E144" i="14"/>
  <c r="D153" i="14"/>
  <c r="E107" i="14"/>
  <c r="D17" i="14"/>
  <c r="F49" i="14"/>
  <c r="C30" i="17"/>
  <c r="C30" i="18" s="1"/>
  <c r="C30" i="15" a="1"/>
  <c r="C30" i="15" s="1"/>
  <c r="C59" i="17"/>
  <c r="C59" i="18" s="1"/>
  <c r="C59" i="15" a="1"/>
  <c r="C59" i="15" s="1"/>
  <c r="C25" i="17"/>
  <c r="C25" i="18" s="1"/>
  <c r="C25" i="15" a="1"/>
  <c r="C25" i="15" s="1"/>
  <c r="G150" i="14"/>
  <c r="G150" i="15" s="1" a="1"/>
  <c r="G150" i="15" s="1"/>
  <c r="C136" i="17"/>
  <c r="C136" i="18" s="1"/>
  <c r="C136" i="15" a="1"/>
  <c r="C136" i="15" s="1"/>
  <c r="C142" i="17"/>
  <c r="C142" i="18" s="1"/>
  <c r="C142" i="15" a="1"/>
  <c r="C142" i="15" s="1"/>
  <c r="D141" i="17"/>
  <c r="D141" i="18" s="1"/>
  <c r="D141" i="15" a="1"/>
  <c r="D141" i="15" s="1"/>
  <c r="J102" i="14"/>
  <c r="D54" i="17"/>
  <c r="D54" i="18" s="1"/>
  <c r="D54" i="15" a="1"/>
  <c r="D54" i="15" s="1"/>
  <c r="C118" i="17"/>
  <c r="C118" i="18" s="1"/>
  <c r="C118" i="15" a="1"/>
  <c r="C118" i="15" s="1"/>
  <c r="G139" i="14"/>
  <c r="C13" i="17"/>
  <c r="C13" i="18" s="1"/>
  <c r="C13" i="15" a="1"/>
  <c r="C13" i="15" s="1"/>
  <c r="H52" i="14"/>
  <c r="F64" i="14"/>
  <c r="C74" i="17"/>
  <c r="C74" i="18" s="1"/>
  <c r="C74" i="15" a="1"/>
  <c r="C74" i="15" s="1"/>
  <c r="C81" i="17"/>
  <c r="C81" i="18" s="1"/>
  <c r="C81" i="15" a="1"/>
  <c r="C81" i="15" s="1"/>
  <c r="C18" i="17"/>
  <c r="C18" i="18" s="1"/>
  <c r="C18" i="15" a="1"/>
  <c r="C18" i="15" s="1"/>
  <c r="D57" i="17"/>
  <c r="D57" i="18" s="1"/>
  <c r="D57" i="15" a="1"/>
  <c r="D57" i="15" s="1"/>
  <c r="D41" i="17"/>
  <c r="D41" i="18" s="1"/>
  <c r="D41" i="15" a="1"/>
  <c r="D41" i="15" s="1"/>
  <c r="C109" i="17"/>
  <c r="C109" i="18" s="1"/>
  <c r="C109" i="15" a="1"/>
  <c r="C109" i="15" s="1"/>
  <c r="D137" i="17"/>
  <c r="D137" i="18" s="1"/>
  <c r="D137" i="15" a="1"/>
  <c r="D137" i="15" s="1"/>
  <c r="F144" i="17"/>
  <c r="F144" i="18" s="1"/>
  <c r="F144" i="15" a="1"/>
  <c r="F144" i="15" s="1"/>
  <c r="C128" i="17"/>
  <c r="C128" i="18" s="1"/>
  <c r="C128" i="15" a="1"/>
  <c r="C128" i="15" s="1"/>
  <c r="C39" i="17"/>
  <c r="C39" i="18" s="1"/>
  <c r="C39" i="15" a="1"/>
  <c r="C39" i="15" s="1"/>
  <c r="C105" i="17"/>
  <c r="C105" i="18" s="1"/>
  <c r="C105" i="15" a="1"/>
  <c r="C105" i="15" s="1"/>
  <c r="C169" i="17"/>
  <c r="C169" i="18" s="1"/>
  <c r="C169" i="15" a="1"/>
  <c r="C169" i="15" s="1"/>
  <c r="E39" i="14"/>
  <c r="E128" i="17" l="1"/>
  <c r="E128" i="18" s="1"/>
  <c r="E128" i="15" a="1"/>
  <c r="E128" i="15" s="1"/>
  <c r="G137" i="17"/>
  <c r="G137" i="18" s="1"/>
  <c r="G137" i="15" a="1"/>
  <c r="G137" i="15" s="1"/>
  <c r="E46" i="17"/>
  <c r="E46" i="18" s="1"/>
  <c r="E46" i="15" a="1"/>
  <c r="E46" i="15" s="1"/>
  <c r="F46" i="14"/>
  <c r="G62" i="17"/>
  <c r="G62" i="18" s="1"/>
  <c r="G62" i="15" a="1"/>
  <c r="G62" i="15" s="1"/>
  <c r="I62" i="14"/>
  <c r="H62" i="14"/>
  <c r="J62" i="14" s="1"/>
  <c r="F107" i="17"/>
  <c r="F107" i="18" s="1"/>
  <c r="F107" i="15" a="1"/>
  <c r="F107" i="15" s="1"/>
  <c r="I57" i="17"/>
  <c r="I57" i="18" s="1"/>
  <c r="I57" i="15" a="1"/>
  <c r="I57" i="15" s="1"/>
  <c r="L52" i="17"/>
  <c r="L52" i="18" s="1"/>
  <c r="L52" i="15" a="1"/>
  <c r="L52" i="15" s="1"/>
  <c r="F32" i="17"/>
  <c r="F32" i="18" s="1"/>
  <c r="F32" i="15" a="1"/>
  <c r="F32" i="15" s="1"/>
  <c r="H124" i="17"/>
  <c r="H124" i="18" s="1"/>
  <c r="H124" i="15" a="1"/>
  <c r="H124" i="15" s="1"/>
  <c r="E51" i="17"/>
  <c r="E51" i="18" s="1"/>
  <c r="E51" i="15" a="1"/>
  <c r="E51" i="15" s="1"/>
  <c r="G86" i="17"/>
  <c r="G86" i="18" s="1"/>
  <c r="G86" i="15" a="1"/>
  <c r="G86" i="15" s="1"/>
  <c r="H86" i="14"/>
  <c r="G50" i="17"/>
  <c r="G50" i="18" s="1"/>
  <c r="G50" i="15" a="1"/>
  <c r="G50" i="15" s="1"/>
  <c r="E83" i="17"/>
  <c r="E83" i="18" s="1"/>
  <c r="E83" i="15" a="1"/>
  <c r="E83" i="15" s="1"/>
  <c r="F83" i="14"/>
  <c r="F85" i="17"/>
  <c r="F85" i="18" s="1"/>
  <c r="F85" i="15" a="1"/>
  <c r="F85" i="15" s="1"/>
  <c r="F55" i="17"/>
  <c r="F55" i="18" s="1"/>
  <c r="F55" i="15" a="1"/>
  <c r="F55" i="15" s="1"/>
  <c r="G55" i="14"/>
  <c r="H54" i="17"/>
  <c r="H54" i="18" s="1"/>
  <c r="H54" i="15" a="1"/>
  <c r="H54" i="15" s="1"/>
  <c r="E98" i="17"/>
  <c r="E98" i="18" s="1"/>
  <c r="E98" i="15" a="1"/>
  <c r="E98" i="15" s="1"/>
  <c r="F98" i="14"/>
  <c r="E143" i="17"/>
  <c r="E143" i="18" s="1"/>
  <c r="E143" i="15" a="1"/>
  <c r="E143" i="15" s="1"/>
  <c r="F143" i="14"/>
  <c r="H103" i="17"/>
  <c r="H103" i="18" s="1"/>
  <c r="H103" i="15" a="1"/>
  <c r="H103" i="15" s="1"/>
  <c r="G21" i="17"/>
  <c r="G21" i="18" s="1"/>
  <c r="G21" i="15" a="1"/>
  <c r="G21" i="15" s="1"/>
  <c r="I21" i="14"/>
  <c r="I21" i="15" s="1" a="1"/>
  <c r="I21" i="15" s="1"/>
  <c r="H21" i="14"/>
  <c r="G76" i="17"/>
  <c r="G76" i="18" s="1"/>
  <c r="G76" i="15" a="1"/>
  <c r="G76" i="15" s="1"/>
  <c r="K41" i="17"/>
  <c r="K41" i="18" s="1"/>
  <c r="K41" i="15" a="1"/>
  <c r="K41" i="15" s="1"/>
  <c r="F28" i="17"/>
  <c r="F28" i="18" s="1"/>
  <c r="F28" i="15" a="1"/>
  <c r="F28" i="15" s="1"/>
  <c r="F189" i="17"/>
  <c r="F189" i="18" s="1"/>
  <c r="F189" i="15" a="1"/>
  <c r="F189" i="15" s="1"/>
  <c r="E106" i="17"/>
  <c r="E106" i="18" s="1"/>
  <c r="E106" i="15" a="1"/>
  <c r="E106" i="15" s="1"/>
  <c r="E107" i="17"/>
  <c r="E107" i="18" s="1"/>
  <c r="E107" i="15" a="1"/>
  <c r="E107" i="15" s="1"/>
  <c r="D140" i="17"/>
  <c r="D140" i="18" s="1"/>
  <c r="D140" i="15" a="1"/>
  <c r="D140" i="15" s="1"/>
  <c r="E140" i="14"/>
  <c r="F140" i="14" s="1"/>
  <c r="D148" i="17"/>
  <c r="D148" i="18" s="1"/>
  <c r="D148" i="15" a="1"/>
  <c r="D148" i="15" s="1"/>
  <c r="D19" i="17"/>
  <c r="D19" i="18" s="1"/>
  <c r="D19" i="15" a="1"/>
  <c r="D19" i="15" s="1"/>
  <c r="E19" i="14"/>
  <c r="F19" i="14"/>
  <c r="E131" i="17"/>
  <c r="E131" i="18" s="1"/>
  <c r="E131" i="15" a="1"/>
  <c r="E131" i="15" s="1"/>
  <c r="F131" i="14"/>
  <c r="E168" i="17"/>
  <c r="E168" i="18" s="1"/>
  <c r="E168" i="15" a="1"/>
  <c r="E168" i="15" s="1"/>
  <c r="G168" i="14"/>
  <c r="E163" i="17"/>
  <c r="E163" i="18" s="1"/>
  <c r="E163" i="15" a="1"/>
  <c r="E163" i="15" s="1"/>
  <c r="G163" i="14"/>
  <c r="F163" i="14"/>
  <c r="E119" i="17"/>
  <c r="E119" i="18" s="1"/>
  <c r="E119" i="15" a="1"/>
  <c r="E119" i="15" s="1"/>
  <c r="E52" i="17"/>
  <c r="E52" i="18" s="1"/>
  <c r="E52" i="15" a="1"/>
  <c r="E52" i="15" s="1"/>
  <c r="G139" i="17"/>
  <c r="G139" i="18" s="1"/>
  <c r="G139" i="15" a="1"/>
  <c r="G139" i="15" s="1"/>
  <c r="E121" i="17"/>
  <c r="E121" i="18" s="1"/>
  <c r="E121" i="15" a="1"/>
  <c r="E121" i="15" s="1"/>
  <c r="F73" i="17"/>
  <c r="F73" i="18" s="1"/>
  <c r="F73" i="15" a="1"/>
  <c r="F73" i="15" s="1"/>
  <c r="D77" i="17"/>
  <c r="D77" i="18" s="1"/>
  <c r="D77" i="15" a="1"/>
  <c r="D77" i="15" s="1"/>
  <c r="F180" i="17"/>
  <c r="F180" i="18" s="1"/>
  <c r="F180" i="15" a="1"/>
  <c r="F180" i="15" s="1"/>
  <c r="E146" i="17"/>
  <c r="E146" i="18" s="1"/>
  <c r="E146" i="15" a="1"/>
  <c r="E146" i="15" s="1"/>
  <c r="F2" i="14"/>
  <c r="D160" i="17"/>
  <c r="D160" i="18" s="1"/>
  <c r="D160" i="15" a="1"/>
  <c r="D160" i="15" s="1"/>
  <c r="F160" i="14"/>
  <c r="E160" i="14"/>
  <c r="G96" i="17"/>
  <c r="G96" i="18" s="1"/>
  <c r="G96" i="15" a="1"/>
  <c r="G96" i="15" s="1"/>
  <c r="E47" i="17"/>
  <c r="E47" i="18" s="1"/>
  <c r="E47" i="15" a="1"/>
  <c r="E47" i="15" s="1"/>
  <c r="F47" i="14"/>
  <c r="D22" i="17"/>
  <c r="D22" i="18" s="1"/>
  <c r="D22" i="15" a="1"/>
  <c r="D22" i="15" s="1"/>
  <c r="E182" i="17"/>
  <c r="E182" i="18" s="1"/>
  <c r="E182" i="15" a="1"/>
  <c r="E182" i="15" s="1"/>
  <c r="F41" i="17"/>
  <c r="F41" i="18" s="1"/>
  <c r="F41" i="15" a="1"/>
  <c r="F41" i="15" s="1"/>
  <c r="E34" i="17"/>
  <c r="E34" i="18" s="1"/>
  <c r="E34" i="15" a="1"/>
  <c r="E34" i="15" s="1"/>
  <c r="D118" i="17"/>
  <c r="D118" i="18" s="1"/>
  <c r="D118" i="15" a="1"/>
  <c r="D118" i="15" s="1"/>
  <c r="E118" i="14"/>
  <c r="G59" i="17"/>
  <c r="G59" i="18" s="1"/>
  <c r="G59" i="15" a="1"/>
  <c r="G59" i="15" s="1"/>
  <c r="D6" i="17"/>
  <c r="D6" i="18" s="1"/>
  <c r="D6" i="15" a="1"/>
  <c r="D6" i="15" s="1"/>
  <c r="F177" i="17"/>
  <c r="F177" i="18" s="1"/>
  <c r="F177" i="15" a="1"/>
  <c r="F177" i="15" s="1"/>
  <c r="F12" i="17"/>
  <c r="F12" i="18" s="1"/>
  <c r="F12" i="15" a="1"/>
  <c r="F12" i="15" s="1"/>
  <c r="I12" i="14"/>
  <c r="E188" i="17"/>
  <c r="E188" i="18" s="1"/>
  <c r="E188" i="15" a="1"/>
  <c r="E188" i="15" s="1"/>
  <c r="H12" i="14"/>
  <c r="E97" i="17"/>
  <c r="E97" i="18" s="1"/>
  <c r="E97" i="15" a="1"/>
  <c r="E97" i="15" s="1"/>
  <c r="F97" i="14"/>
  <c r="E65" i="17"/>
  <c r="E65" i="18" s="1"/>
  <c r="E65" i="15" a="1"/>
  <c r="E65" i="15" s="1"/>
  <c r="D89" i="17"/>
  <c r="D89" i="18" s="1"/>
  <c r="D89" i="15" a="1"/>
  <c r="D89" i="15" s="1"/>
  <c r="G187" i="14"/>
  <c r="F103" i="17"/>
  <c r="F103" i="18" s="1"/>
  <c r="F103" i="15" a="1"/>
  <c r="F103" i="15" s="1"/>
  <c r="E42" i="17"/>
  <c r="E42" i="18" s="1"/>
  <c r="E42" i="15" a="1"/>
  <c r="E42" i="15" s="1"/>
  <c r="D70" i="17"/>
  <c r="D70" i="18" s="1"/>
  <c r="D70" i="15" a="1"/>
  <c r="D70" i="15" s="1"/>
  <c r="F158" i="14"/>
  <c r="F184" i="17"/>
  <c r="F184" i="18" s="1"/>
  <c r="F184" i="15" a="1"/>
  <c r="F184" i="15" s="1"/>
  <c r="F168" i="14"/>
  <c r="I168" i="14" s="1"/>
  <c r="I65" i="17"/>
  <c r="I65" i="18" s="1"/>
  <c r="I65" i="15" a="1"/>
  <c r="I65" i="15" s="1"/>
  <c r="G52" i="17"/>
  <c r="G52" i="18" s="1"/>
  <c r="G52" i="15" a="1"/>
  <c r="G52" i="15" s="1"/>
  <c r="F38" i="17"/>
  <c r="F38" i="18" s="1"/>
  <c r="F38" i="15" a="1"/>
  <c r="F38" i="15" s="1"/>
  <c r="D51" i="17"/>
  <c r="D51" i="18" s="1"/>
  <c r="D51" i="15" a="1"/>
  <c r="D51" i="15" s="1"/>
  <c r="G51" i="14"/>
  <c r="F51" i="14"/>
  <c r="H172" i="17"/>
  <c r="H172" i="18" s="1"/>
  <c r="H172" i="15" a="1"/>
  <c r="H172" i="15" s="1"/>
  <c r="E123" i="17"/>
  <c r="E123" i="18" s="1"/>
  <c r="E123" i="15" a="1"/>
  <c r="E123" i="15" s="1"/>
  <c r="E49" i="17"/>
  <c r="E49" i="18" s="1"/>
  <c r="E49" i="15" a="1"/>
  <c r="E49" i="15" s="1"/>
  <c r="G49" i="14"/>
  <c r="D123" i="17"/>
  <c r="D123" i="18" s="1"/>
  <c r="D123" i="15" a="1"/>
  <c r="D123" i="15" s="1"/>
  <c r="I50" i="14"/>
  <c r="E156" i="17"/>
  <c r="E156" i="18" s="1"/>
  <c r="E156" i="15" a="1"/>
  <c r="E156" i="15" s="1"/>
  <c r="E23" i="14"/>
  <c r="F23" i="14" s="1"/>
  <c r="E151" i="14"/>
  <c r="H50" i="14"/>
  <c r="D156" i="17"/>
  <c r="D156" i="18" s="1"/>
  <c r="D156" i="15" a="1"/>
  <c r="D156" i="15" s="1"/>
  <c r="D104" i="17"/>
  <c r="D104" i="18" s="1"/>
  <c r="D104" i="15" a="1"/>
  <c r="D104" i="15" s="1"/>
  <c r="E175" i="17"/>
  <c r="E175" i="18" s="1"/>
  <c r="E175" i="15" a="1"/>
  <c r="E175" i="15" s="1"/>
  <c r="F128" i="14"/>
  <c r="F18" i="17"/>
  <c r="F18" i="18" s="1"/>
  <c r="F18" i="15" a="1"/>
  <c r="F18" i="15" s="1"/>
  <c r="E162" i="17"/>
  <c r="E162" i="18" s="1"/>
  <c r="E162" i="15" a="1"/>
  <c r="E162" i="15" s="1"/>
  <c r="H168" i="14"/>
  <c r="D147" i="17"/>
  <c r="D147" i="18" s="1"/>
  <c r="D147" i="15" a="1"/>
  <c r="D147" i="15" s="1"/>
  <c r="E147" i="14"/>
  <c r="D92" i="17"/>
  <c r="D92" i="18" s="1"/>
  <c r="D92" i="15" a="1"/>
  <c r="D92" i="15" s="1"/>
  <c r="F92" i="14"/>
  <c r="H76" i="14"/>
  <c r="F141" i="17"/>
  <c r="F141" i="18" s="1"/>
  <c r="F141" i="15" a="1"/>
  <c r="F141" i="15" s="1"/>
  <c r="G85" i="14"/>
  <c r="I85" i="14" s="1"/>
  <c r="E145" i="17"/>
  <c r="E145" i="18" s="1"/>
  <c r="E145" i="15" a="1"/>
  <c r="E145" i="15" s="1"/>
  <c r="G145" i="14"/>
  <c r="H145" i="14"/>
  <c r="G57" i="17"/>
  <c r="G57" i="18" s="1"/>
  <c r="G57" i="15" a="1"/>
  <c r="G57" i="15" s="1"/>
  <c r="K52" i="14"/>
  <c r="D150" i="15" a="1"/>
  <c r="D150" i="15" s="1"/>
  <c r="H150" i="14"/>
  <c r="E24" i="17"/>
  <c r="E24" i="18" s="1"/>
  <c r="E24" i="15" a="1"/>
  <c r="E24" i="15" s="1"/>
  <c r="F88" i="17"/>
  <c r="F88" i="18" s="1"/>
  <c r="F88" i="15" a="1"/>
  <c r="F88" i="15" s="1"/>
  <c r="D31" i="17"/>
  <c r="D31" i="18" s="1"/>
  <c r="D31" i="15" a="1"/>
  <c r="D31" i="15" s="1"/>
  <c r="G95" i="17"/>
  <c r="G95" i="18" s="1"/>
  <c r="G95" i="15" a="1"/>
  <c r="G95" i="15" s="1"/>
  <c r="J65" i="14"/>
  <c r="L65" i="14" s="1"/>
  <c r="E89" i="14"/>
  <c r="D8" i="17"/>
  <c r="D8" i="18" s="1"/>
  <c r="D8" i="15" a="1"/>
  <c r="D8" i="15" s="1"/>
  <c r="D155" i="17"/>
  <c r="D155" i="18" s="1"/>
  <c r="D155" i="15" a="1"/>
  <c r="D155" i="15" s="1"/>
  <c r="G155" i="14"/>
  <c r="F95" i="17"/>
  <c r="F95" i="18" s="1"/>
  <c r="F95" i="15" a="1"/>
  <c r="F95" i="15" s="1"/>
  <c r="D171" i="17"/>
  <c r="D171" i="18" s="1"/>
  <c r="D171" i="15" a="1"/>
  <c r="D171" i="15" s="1"/>
  <c r="G103" i="17"/>
  <c r="G103" i="18" s="1"/>
  <c r="G103" i="15" a="1"/>
  <c r="G103" i="15" s="1"/>
  <c r="E28" i="17"/>
  <c r="E28" i="18" s="1"/>
  <c r="E28" i="15" a="1"/>
  <c r="E28" i="15" s="1"/>
  <c r="E66" i="17"/>
  <c r="E66" i="18" s="1"/>
  <c r="E66" i="15" a="1"/>
  <c r="E66" i="15" s="1"/>
  <c r="E70" i="17"/>
  <c r="E70" i="18" s="1"/>
  <c r="E70" i="15" a="1"/>
  <c r="E70" i="15" s="1"/>
  <c r="E116" i="17"/>
  <c r="E116" i="18" s="1"/>
  <c r="E116" i="15" a="1"/>
  <c r="E116" i="15" s="1"/>
  <c r="F123" i="14"/>
  <c r="E174" i="17"/>
  <c r="E174" i="18" s="1"/>
  <c r="E174" i="15" a="1"/>
  <c r="E174" i="15" s="1"/>
  <c r="F93" i="15" a="1"/>
  <c r="F93" i="15" s="1"/>
  <c r="H91" i="17"/>
  <c r="H91" i="18" s="1"/>
  <c r="H91" i="15" a="1"/>
  <c r="H91" i="15" s="1"/>
  <c r="G91" i="17"/>
  <c r="G91" i="18" s="1"/>
  <c r="G91" i="15" a="1"/>
  <c r="G91" i="15" s="1"/>
  <c r="F14" i="14"/>
  <c r="E39" i="17"/>
  <c r="E39" i="18" s="1"/>
  <c r="E39" i="15" a="1"/>
  <c r="E39" i="15" s="1"/>
  <c r="D164" i="17"/>
  <c r="D164" i="18" s="1"/>
  <c r="D164" i="15" a="1"/>
  <c r="D164" i="15" s="1"/>
  <c r="E164" i="14"/>
  <c r="J164" i="14"/>
  <c r="F164" i="14"/>
  <c r="F76" i="17"/>
  <c r="F76" i="18" s="1"/>
  <c r="F76" i="15" a="1"/>
  <c r="F76" i="15" s="1"/>
  <c r="E3" i="17"/>
  <c r="E3" i="18" s="1"/>
  <c r="E3" i="15" a="1"/>
  <c r="E3" i="15" s="1"/>
  <c r="F3" i="14"/>
  <c r="D58" i="17"/>
  <c r="D58" i="18" s="1"/>
  <c r="D58" i="15" a="1"/>
  <c r="D58" i="15" s="1"/>
  <c r="F58" i="14"/>
  <c r="G58" i="14" s="1"/>
  <c r="F156" i="17"/>
  <c r="F156" i="18" s="1"/>
  <c r="F156" i="15" a="1"/>
  <c r="F156" i="15" s="1"/>
  <c r="E38" i="17"/>
  <c r="E38" i="18" s="1"/>
  <c r="E38" i="15" a="1"/>
  <c r="E38" i="15" s="1"/>
  <c r="E186" i="14"/>
  <c r="F52" i="14"/>
  <c r="F169" i="14"/>
  <c r="E81" i="17"/>
  <c r="E81" i="18" s="1"/>
  <c r="E81" i="15" a="1"/>
  <c r="E81" i="15" s="1"/>
  <c r="F117" i="17"/>
  <c r="F117" i="18" s="1"/>
  <c r="F117" i="15" a="1"/>
  <c r="F117" i="15" s="1"/>
  <c r="D81" i="17"/>
  <c r="D81" i="18" s="1"/>
  <c r="D81" i="15" a="1"/>
  <c r="D81" i="15" s="1"/>
  <c r="F81" i="14"/>
  <c r="H170" i="14"/>
  <c r="I170" i="14" s="1"/>
  <c r="G177" i="14"/>
  <c r="F54" i="17"/>
  <c r="F54" i="18" s="1"/>
  <c r="F54" i="15" a="1"/>
  <c r="F54" i="15" s="1"/>
  <c r="D29" i="17"/>
  <c r="D29" i="18" s="1"/>
  <c r="D29" i="15" a="1"/>
  <c r="D29" i="15" s="1"/>
  <c r="E29" i="14"/>
  <c r="D110" i="17"/>
  <c r="D110" i="18" s="1"/>
  <c r="D110" i="15" a="1"/>
  <c r="D110" i="15" s="1"/>
  <c r="D45" i="17"/>
  <c r="D45" i="18" s="1"/>
  <c r="D45" i="15" a="1"/>
  <c r="D45" i="15" s="1"/>
  <c r="D162" i="17"/>
  <c r="D162" i="18" s="1"/>
  <c r="D162" i="15" a="1"/>
  <c r="D162" i="15" s="1"/>
  <c r="F136" i="14"/>
  <c r="G136" i="14" s="1"/>
  <c r="F130" i="17"/>
  <c r="F130" i="18" s="1"/>
  <c r="F130" i="15" a="1"/>
  <c r="F130" i="15" s="1"/>
  <c r="D84" i="17"/>
  <c r="D84" i="18" s="1"/>
  <c r="D84" i="15" a="1"/>
  <c r="D84" i="15" s="1"/>
  <c r="E84" i="14"/>
  <c r="F84" i="14" s="1"/>
  <c r="E31" i="14"/>
  <c r="F31" i="14" s="1"/>
  <c r="I54" i="14"/>
  <c r="F89" i="14"/>
  <c r="F155" i="14"/>
  <c r="E18" i="17"/>
  <c r="E18" i="18" s="1"/>
  <c r="E18" i="15" a="1"/>
  <c r="E18" i="15" s="1"/>
  <c r="E161" i="17"/>
  <c r="E161" i="18" s="1"/>
  <c r="E161" i="15" a="1"/>
  <c r="E161" i="15" s="1"/>
  <c r="F161" i="14"/>
  <c r="D114" i="17"/>
  <c r="D114" i="18" s="1"/>
  <c r="D114" i="15" a="1"/>
  <c r="D114" i="15" s="1"/>
  <c r="E73" i="17"/>
  <c r="E73" i="18" s="1"/>
  <c r="E73" i="15" a="1"/>
  <c r="E73" i="15" s="1"/>
  <c r="G28" i="14"/>
  <c r="H28" i="14" s="1"/>
  <c r="F66" i="14"/>
  <c r="H137" i="14"/>
  <c r="D116" i="17"/>
  <c r="D116" i="18" s="1"/>
  <c r="D116" i="15" a="1"/>
  <c r="D116" i="15" s="1"/>
  <c r="F116" i="14"/>
  <c r="F44" i="14"/>
  <c r="F101" i="17"/>
  <c r="F101" i="18" s="1"/>
  <c r="F101" i="15" a="1"/>
  <c r="F101" i="15" s="1"/>
  <c r="G101" i="14"/>
  <c r="I101" i="14" s="1"/>
  <c r="G142" i="17"/>
  <c r="G142" i="18" s="1"/>
  <c r="G142" i="15" a="1"/>
  <c r="G142" i="15" s="1"/>
  <c r="D40" i="17"/>
  <c r="D40" i="18" s="1"/>
  <c r="D40" i="15" a="1"/>
  <c r="D40" i="15" s="1"/>
  <c r="E183" i="17"/>
  <c r="E183" i="18" s="1"/>
  <c r="E183" i="15" a="1"/>
  <c r="E183" i="15" s="1"/>
  <c r="E139" i="17"/>
  <c r="E139" i="18" s="1"/>
  <c r="E139" i="15" a="1"/>
  <c r="E139" i="15" s="1"/>
  <c r="E111" i="17"/>
  <c r="E111" i="18" s="1"/>
  <c r="E111" i="15" a="1"/>
  <c r="E111" i="15" s="1"/>
  <c r="F86" i="17"/>
  <c r="F86" i="18" s="1"/>
  <c r="F86" i="15" a="1"/>
  <c r="F86" i="15" s="1"/>
  <c r="F50" i="17"/>
  <c r="F50" i="18" s="1"/>
  <c r="F50" i="15" a="1"/>
  <c r="F50" i="15" s="1"/>
  <c r="F182" i="17"/>
  <c r="F182" i="18" s="1"/>
  <c r="F182" i="15" a="1"/>
  <c r="F182" i="15" s="1"/>
  <c r="H164" i="14"/>
  <c r="D115" i="17"/>
  <c r="D115" i="18" s="1"/>
  <c r="D115" i="15" a="1"/>
  <c r="D115" i="15" s="1"/>
  <c r="D46" i="17"/>
  <c r="D46" i="18" s="1"/>
  <c r="D46" i="15" a="1"/>
  <c r="D46" i="15" s="1"/>
  <c r="G41" i="17"/>
  <c r="G41" i="18" s="1"/>
  <c r="G41" i="15" a="1"/>
  <c r="G41" i="15" s="1"/>
  <c r="E189" i="17"/>
  <c r="E189" i="18" s="1"/>
  <c r="E189" i="15" a="1"/>
  <c r="E189" i="15" s="1"/>
  <c r="F185" i="17"/>
  <c r="F185" i="18" s="1"/>
  <c r="F185" i="15" a="1"/>
  <c r="F185" i="15" s="1"/>
  <c r="H156" i="14"/>
  <c r="F13" i="17"/>
  <c r="F13" i="18" s="1"/>
  <c r="F13" i="15" a="1"/>
  <c r="F13" i="15" s="1"/>
  <c r="F25" i="17"/>
  <c r="F25" i="18" s="1"/>
  <c r="F25" i="15" a="1"/>
  <c r="F25" i="15" s="1"/>
  <c r="E155" i="17"/>
  <c r="E155" i="18" s="1"/>
  <c r="E155" i="15" a="1"/>
  <c r="E155" i="15" s="1"/>
  <c r="E181" i="17"/>
  <c r="E181" i="18" s="1"/>
  <c r="E181" i="15" a="1"/>
  <c r="E181" i="15" s="1"/>
  <c r="E62" i="17"/>
  <c r="E62" i="18" s="1"/>
  <c r="E62" i="15" a="1"/>
  <c r="E62" i="15" s="1"/>
  <c r="E8" i="14"/>
  <c r="E114" i="17"/>
  <c r="E114" i="18" s="1"/>
  <c r="E114" i="15" a="1"/>
  <c r="E114" i="15" s="1"/>
  <c r="I103" i="14"/>
  <c r="K103" i="14" s="1"/>
  <c r="F60" i="14"/>
  <c r="D126" i="17"/>
  <c r="D126" i="18" s="1"/>
  <c r="D126" i="15" a="1"/>
  <c r="D126" i="15" s="1"/>
  <c r="E7" i="17"/>
  <c r="E7" i="18" s="1"/>
  <c r="E7" i="15" a="1"/>
  <c r="E7" i="15" s="1"/>
  <c r="D37" i="17"/>
  <c r="D37" i="18" s="1"/>
  <c r="D37" i="15" a="1"/>
  <c r="D37" i="15" s="1"/>
  <c r="F37" i="14"/>
  <c r="E37" i="14"/>
  <c r="F79" i="17"/>
  <c r="F79" i="18" s="1"/>
  <c r="F79" i="15" a="1"/>
  <c r="F79" i="15" s="1"/>
  <c r="K144" i="17"/>
  <c r="K144" i="18" s="1"/>
  <c r="K144" i="15" a="1"/>
  <c r="K144" i="15" s="1"/>
  <c r="G182" i="14"/>
  <c r="I41" i="17"/>
  <c r="I41" i="18" s="1"/>
  <c r="I41" i="15" a="1"/>
  <c r="I41" i="15" s="1"/>
  <c r="F82" i="17"/>
  <c r="F82" i="18" s="1"/>
  <c r="F82" i="15" a="1"/>
  <c r="F82" i="15" s="1"/>
  <c r="E169" i="17"/>
  <c r="E169" i="18" s="1"/>
  <c r="E169" i="15" a="1"/>
  <c r="E169" i="15" s="1"/>
  <c r="D186" i="17"/>
  <c r="D186" i="18" s="1"/>
  <c r="D186" i="15" a="1"/>
  <c r="D186" i="15" s="1"/>
  <c r="G164" i="14"/>
  <c r="E6" i="17"/>
  <c r="E6" i="18" s="1"/>
  <c r="E6" i="15" a="1"/>
  <c r="E6" i="15" s="1"/>
  <c r="E141" i="17"/>
  <c r="E141" i="18" s="1"/>
  <c r="E141" i="15" a="1"/>
  <c r="E141" i="15" s="1"/>
  <c r="D86" i="17"/>
  <c r="D86" i="18" s="1"/>
  <c r="D86" i="15" a="1"/>
  <c r="D86" i="15" s="1"/>
  <c r="I86" i="14"/>
  <c r="J86" i="14" s="1"/>
  <c r="F77" i="14"/>
  <c r="F59" i="17"/>
  <c r="F59" i="18" s="1"/>
  <c r="F59" i="15" a="1"/>
  <c r="F59" i="15" s="1"/>
  <c r="M77" i="18"/>
  <c r="N77" i="18" s="1"/>
  <c r="D71" i="17"/>
  <c r="D71" i="18" s="1"/>
  <c r="D71" i="15" a="1"/>
  <c r="D71" i="15" s="1"/>
  <c r="D143" i="17"/>
  <c r="D143" i="18" s="1"/>
  <c r="D143" i="15" a="1"/>
  <c r="D143" i="15" s="1"/>
  <c r="D134" i="17"/>
  <c r="D134" i="18" s="1"/>
  <c r="D134" i="15" a="1"/>
  <c r="D134" i="15" s="1"/>
  <c r="E75" i="17"/>
  <c r="E75" i="18" s="1"/>
  <c r="E75" i="15" a="1"/>
  <c r="E75" i="15" s="1"/>
  <c r="J57" i="14"/>
  <c r="G12" i="17"/>
  <c r="G12" i="18" s="1"/>
  <c r="G12" i="15" a="1"/>
  <c r="G12" i="15" s="1"/>
  <c r="H129" i="14"/>
  <c r="E110" i="14"/>
  <c r="E27" i="17"/>
  <c r="E27" i="18" s="1"/>
  <c r="E27" i="15" a="1"/>
  <c r="E27" i="15" s="1"/>
  <c r="G133" i="17"/>
  <c r="G133" i="18" s="1"/>
  <c r="G133" i="15" a="1"/>
  <c r="G133" i="15" s="1"/>
  <c r="H176" i="14"/>
  <c r="E25" i="17"/>
  <c r="E25" i="18" s="1"/>
  <c r="E25" i="15" a="1"/>
  <c r="E25" i="15" s="1"/>
  <c r="D100" i="17"/>
  <c r="D100" i="18" s="1"/>
  <c r="D100" i="15" a="1"/>
  <c r="D100" i="15" s="1"/>
  <c r="H95" i="14"/>
  <c r="H52" i="17"/>
  <c r="H52" i="18" s="1"/>
  <c r="H52" i="15" a="1"/>
  <c r="H52" i="15" s="1"/>
  <c r="J102" i="17"/>
  <c r="J102" i="18" s="1"/>
  <c r="J102" i="15" a="1"/>
  <c r="J102" i="15" s="1"/>
  <c r="G156" i="17"/>
  <c r="G156" i="18" s="1"/>
  <c r="G156" i="15" a="1"/>
  <c r="G156" i="15" s="1"/>
  <c r="I150" i="14"/>
  <c r="I150" i="15" s="1" a="1"/>
  <c r="I150" i="15" s="1"/>
  <c r="G54" i="17"/>
  <c r="G54" i="18" s="1"/>
  <c r="G54" i="15" a="1"/>
  <c r="G54" i="15" s="1"/>
  <c r="G87" i="17"/>
  <c r="G87" i="18" s="1"/>
  <c r="G87" i="15" a="1"/>
  <c r="G87" i="15" s="1"/>
  <c r="H107" i="14"/>
  <c r="E55" i="17"/>
  <c r="E55" i="18" s="1"/>
  <c r="E55" i="15" a="1"/>
  <c r="E55" i="15" s="1"/>
  <c r="F87" i="17"/>
  <c r="F87" i="18" s="1"/>
  <c r="F87" i="15" a="1"/>
  <c r="F87" i="15" s="1"/>
  <c r="H87" i="14"/>
  <c r="F145" i="17"/>
  <c r="F145" i="18" s="1"/>
  <c r="F145" i="15" a="1"/>
  <c r="F145" i="15" s="1"/>
  <c r="D128" i="17"/>
  <c r="D128" i="18" s="1"/>
  <c r="D128" i="15" a="1"/>
  <c r="D128" i="15" s="1"/>
  <c r="D178" i="17"/>
  <c r="D178" i="18" s="1"/>
  <c r="D178" i="15" a="1"/>
  <c r="D178" i="15" s="1"/>
  <c r="H57" i="17"/>
  <c r="H57" i="18" s="1"/>
  <c r="H57" i="15" a="1"/>
  <c r="H57" i="15" s="1"/>
  <c r="D165" i="17"/>
  <c r="D165" i="18" s="1"/>
  <c r="D165" i="15" a="1"/>
  <c r="D165" i="15" s="1"/>
  <c r="F111" i="14"/>
  <c r="E71" i="17"/>
  <c r="E71" i="18" s="1"/>
  <c r="E71" i="15" a="1"/>
  <c r="E71" i="15" s="1"/>
  <c r="F146" i="14"/>
  <c r="I146" i="14" s="1"/>
  <c r="F75" i="17"/>
  <c r="F75" i="18" s="1"/>
  <c r="F75" i="15" a="1"/>
  <c r="F75" i="15" s="1"/>
  <c r="D90" i="17"/>
  <c r="D90" i="18" s="1"/>
  <c r="D90" i="15" a="1"/>
  <c r="D90" i="15" s="1"/>
  <c r="D27" i="17"/>
  <c r="D27" i="18" s="1"/>
  <c r="D27" i="15" a="1"/>
  <c r="D27" i="15" s="1"/>
  <c r="H133" i="14"/>
  <c r="F21" i="17"/>
  <c r="F21" i="18" s="1"/>
  <c r="F21" i="15" a="1"/>
  <c r="F21" i="15" s="1"/>
  <c r="F15" i="17"/>
  <c r="F15" i="18" s="1"/>
  <c r="F15" i="15" a="1"/>
  <c r="F15" i="15" s="1"/>
  <c r="E100" i="14"/>
  <c r="F70" i="14"/>
  <c r="D158" i="17"/>
  <c r="D158" i="18" s="1"/>
  <c r="D158" i="15" a="1"/>
  <c r="D158" i="15" s="1"/>
  <c r="E176" i="17"/>
  <c r="E176" i="18" s="1"/>
  <c r="E176" i="15" a="1"/>
  <c r="E176" i="15" s="1"/>
  <c r="E136" i="17"/>
  <c r="E136" i="18" s="1"/>
  <c r="E136" i="15" a="1"/>
  <c r="E136" i="15" s="1"/>
  <c r="D138" i="17"/>
  <c r="D138" i="18" s="1"/>
  <c r="D138" i="15" a="1"/>
  <c r="D138" i="15" s="1"/>
  <c r="E138" i="14"/>
  <c r="E138" i="15" s="1" a="1"/>
  <c r="E138" i="15" s="1"/>
  <c r="F139" i="17"/>
  <c r="F139" i="18" s="1"/>
  <c r="F139" i="15" a="1"/>
  <c r="F139" i="15" s="1"/>
  <c r="G135" i="17"/>
  <c r="G135" i="18" s="1"/>
  <c r="G135" i="15" a="1"/>
  <c r="G135" i="15" s="1"/>
  <c r="H135" i="14"/>
  <c r="E132" i="17"/>
  <c r="E132" i="18" s="1"/>
  <c r="E132" i="15" a="1"/>
  <c r="E132" i="15" s="1"/>
  <c r="E104" i="17"/>
  <c r="E104" i="18" s="1"/>
  <c r="E104" i="15" a="1"/>
  <c r="E104" i="15" s="1"/>
  <c r="D127" i="17"/>
  <c r="D127" i="18" s="1"/>
  <c r="D127" i="15" a="1"/>
  <c r="D127" i="15" s="1"/>
  <c r="F127" i="14"/>
  <c r="G127" i="14"/>
  <c r="F69" i="17"/>
  <c r="F69" i="18" s="1"/>
  <c r="F69" i="15" a="1"/>
  <c r="F69" i="15" s="1"/>
  <c r="D7" i="17"/>
  <c r="D7" i="18" s="1"/>
  <c r="D7" i="15" a="1"/>
  <c r="D7" i="15" s="1"/>
  <c r="H96" i="17"/>
  <c r="H96" i="18" s="1"/>
  <c r="H96" i="15" a="1"/>
  <c r="H96" i="15" s="1"/>
  <c r="E148" i="14"/>
  <c r="F6" i="17"/>
  <c r="F6" i="18" s="1"/>
  <c r="F6" i="15" a="1"/>
  <c r="F6" i="15" s="1"/>
  <c r="F162" i="17"/>
  <c r="F162" i="18" s="1"/>
  <c r="F162" i="15" a="1"/>
  <c r="F162" i="15" s="1"/>
  <c r="I91" i="14"/>
  <c r="D153" i="17"/>
  <c r="D153" i="18" s="1"/>
  <c r="D153" i="15" a="1"/>
  <c r="D153" i="15" s="1"/>
  <c r="F183" i="14"/>
  <c r="G183" i="14" s="1"/>
  <c r="E85" i="17"/>
  <c r="E85" i="18" s="1"/>
  <c r="E85" i="15" a="1"/>
  <c r="E85" i="15" s="1"/>
  <c r="E108" i="14"/>
  <c r="D107" i="17"/>
  <c r="D107" i="18" s="1"/>
  <c r="D107" i="15" a="1"/>
  <c r="D107" i="15" s="1"/>
  <c r="M181" i="18"/>
  <c r="N181" i="18" s="1"/>
  <c r="G69" i="14"/>
  <c r="D119" i="17"/>
  <c r="D119" i="18" s="1"/>
  <c r="D119" i="15" a="1"/>
  <c r="D119" i="15" s="1"/>
  <c r="E16" i="17"/>
  <c r="E16" i="18" s="1"/>
  <c r="E16" i="15" a="1"/>
  <c r="E16" i="15" s="1"/>
  <c r="D105" i="17"/>
  <c r="D105" i="18" s="1"/>
  <c r="D105" i="15" a="1"/>
  <c r="D105" i="15" s="1"/>
  <c r="D132" i="17"/>
  <c r="D132" i="18" s="1"/>
  <c r="D132" i="15" a="1"/>
  <c r="D132" i="15" s="1"/>
  <c r="E154" i="17"/>
  <c r="E154" i="18" s="1"/>
  <c r="E154" i="15" a="1"/>
  <c r="E154" i="15" s="1"/>
  <c r="F154" i="14"/>
  <c r="H154" i="14" s="1"/>
  <c r="G154" i="14"/>
  <c r="J54" i="14"/>
  <c r="L54" i="14" s="1"/>
  <c r="E127" i="14"/>
  <c r="D94" i="17"/>
  <c r="D94" i="18" s="1"/>
  <c r="D94" i="15" a="1"/>
  <c r="D94" i="15" s="1"/>
  <c r="E94" i="14"/>
  <c r="G30" i="17"/>
  <c r="G30" i="18" s="1"/>
  <c r="G30" i="15" a="1"/>
  <c r="G30" i="15" s="1"/>
  <c r="J144" i="17"/>
  <c r="J144" i="18" s="1"/>
  <c r="J144" i="15" a="1"/>
  <c r="J144" i="15" s="1"/>
  <c r="E50" i="17"/>
  <c r="E50" i="18" s="1"/>
  <c r="E50" i="15" a="1"/>
  <c r="E50" i="15" s="1"/>
  <c r="F34" i="14"/>
  <c r="H18" i="14"/>
  <c r="G107" i="14"/>
  <c r="E45" i="14"/>
  <c r="E152" i="17"/>
  <c r="E152" i="18" s="1"/>
  <c r="E152" i="15" a="1"/>
  <c r="E152" i="15" s="1"/>
  <c r="F152" i="14"/>
  <c r="D61" i="17"/>
  <c r="D61" i="18" s="1"/>
  <c r="D61" i="15" a="1"/>
  <c r="D61" i="15" s="1"/>
  <c r="F61" i="14"/>
  <c r="E61" i="14"/>
  <c r="E153" i="14"/>
  <c r="E170" i="17"/>
  <c r="E170" i="18" s="1"/>
  <c r="E170" i="15" a="1"/>
  <c r="E170" i="15" s="1"/>
  <c r="F188" i="14"/>
  <c r="G146" i="14"/>
  <c r="E134" i="14"/>
  <c r="D24" i="17"/>
  <c r="D24" i="18" s="1"/>
  <c r="D24" i="15" a="1"/>
  <c r="D24" i="15" s="1"/>
  <c r="E90" i="14"/>
  <c r="F27" i="14"/>
  <c r="D36" i="17"/>
  <c r="D36" i="18" s="1"/>
  <c r="D36" i="15" a="1"/>
  <c r="D36" i="15" s="1"/>
  <c r="E36" i="14"/>
  <c r="F176" i="17"/>
  <c r="F176" i="18" s="1"/>
  <c r="F176" i="15" a="1"/>
  <c r="F176" i="15" s="1"/>
  <c r="E126" i="14"/>
  <c r="G70" i="14"/>
  <c r="J91" i="14"/>
  <c r="K91" i="14" s="1"/>
  <c r="G184" i="14"/>
  <c r="D21" i="17"/>
  <c r="D21" i="18" s="1"/>
  <c r="D21" i="15" a="1"/>
  <c r="D21" i="15" s="1"/>
  <c r="E144" i="17"/>
  <c r="E144" i="18" s="1"/>
  <c r="M144" i="18" s="1"/>
  <c r="N144" i="18" s="1"/>
  <c r="E144" i="15" a="1"/>
  <c r="E144" i="15" s="1"/>
  <c r="J50" i="14"/>
  <c r="F7" i="14"/>
  <c r="D149" i="17"/>
  <c r="D149" i="18" s="1"/>
  <c r="D149" i="15" a="1"/>
  <c r="D149" i="15" s="1"/>
  <c r="D98" i="17"/>
  <c r="D98" i="18" s="1"/>
  <c r="D98" i="15" a="1"/>
  <c r="D98" i="15" s="1"/>
  <c r="G13" i="17"/>
  <c r="G13" i="18" s="1"/>
  <c r="G13" i="15" a="1"/>
  <c r="G13" i="15" s="1"/>
  <c r="E150" i="17"/>
  <c r="E150" i="18" s="1"/>
  <c r="E150" i="15" a="1"/>
  <c r="E150" i="15" s="1"/>
  <c r="D166" i="17"/>
  <c r="D166" i="18" s="1"/>
  <c r="D166" i="15" a="1"/>
  <c r="D166" i="15" s="1"/>
  <c r="F166" i="14"/>
  <c r="E166" i="14"/>
  <c r="D33" i="17"/>
  <c r="D33" i="18" s="1"/>
  <c r="D33" i="15" a="1"/>
  <c r="D33" i="15" s="1"/>
  <c r="I124" i="14"/>
  <c r="F24" i="14"/>
  <c r="E105" i="14"/>
  <c r="E13" i="17"/>
  <c r="E13" i="18" s="1"/>
  <c r="E13" i="15" a="1"/>
  <c r="E13" i="15" s="1"/>
  <c r="G185" i="14"/>
  <c r="F133" i="17"/>
  <c r="F133" i="18" s="1"/>
  <c r="F133" i="15" a="1"/>
  <c r="F133" i="15" s="1"/>
  <c r="F173" i="17"/>
  <c r="F173" i="18" s="1"/>
  <c r="F173" i="15" a="1"/>
  <c r="F173" i="15" s="1"/>
  <c r="G27" i="14"/>
  <c r="F148" i="14"/>
  <c r="E21" i="17"/>
  <c r="E21" i="18" s="1"/>
  <c r="E21" i="15" a="1"/>
  <c r="E21" i="15" s="1"/>
  <c r="E26" i="17"/>
  <c r="E26" i="18" s="1"/>
  <c r="E26" i="15" a="1"/>
  <c r="E26" i="15" s="1"/>
  <c r="F126" i="14"/>
  <c r="H70" i="14"/>
  <c r="H184" i="14"/>
  <c r="F114" i="14"/>
  <c r="G114" i="14" s="1"/>
  <c r="L41" i="14"/>
  <c r="I176" i="14"/>
  <c r="D48" i="17"/>
  <c r="D48" i="18" s="1"/>
  <c r="D48" i="15" a="1"/>
  <c r="D48" i="15" s="1"/>
  <c r="E48" i="14"/>
  <c r="H146" i="14"/>
  <c r="E58" i="17"/>
  <c r="E58" i="18" s="1"/>
  <c r="E58" i="15" a="1"/>
  <c r="E58" i="15" s="1"/>
  <c r="E122" i="17"/>
  <c r="E122" i="18" s="1"/>
  <c r="E122" i="15" a="1"/>
  <c r="E122" i="15" s="1"/>
  <c r="G65" i="17"/>
  <c r="G65" i="18" s="1"/>
  <c r="G65" i="15" a="1"/>
  <c r="G65" i="15" s="1"/>
  <c r="H139" i="14"/>
  <c r="I139" i="14" s="1"/>
  <c r="D68" i="17"/>
  <c r="D68" i="18" s="1"/>
  <c r="D68" i="15" a="1"/>
  <c r="D68" i="15" s="1"/>
  <c r="F68" i="14"/>
  <c r="E68" i="14"/>
  <c r="E109" i="14"/>
  <c r="D23" i="17"/>
  <c r="D23" i="18" s="1"/>
  <c r="D23" i="15" a="1"/>
  <c r="D23" i="15" s="1"/>
  <c r="G172" i="17"/>
  <c r="G172" i="18" s="1"/>
  <c r="G172" i="15" a="1"/>
  <c r="G172" i="15" s="1"/>
  <c r="G102" i="17"/>
  <c r="G102" i="18" s="1"/>
  <c r="G102" i="15" a="1"/>
  <c r="G102" i="15" s="1"/>
  <c r="G20" i="17"/>
  <c r="G20" i="18" s="1"/>
  <c r="G20" i="15" a="1"/>
  <c r="G20" i="15" s="1"/>
  <c r="J20" i="14"/>
  <c r="I20" i="14"/>
  <c r="K20" i="14"/>
  <c r="L20" i="14" s="1"/>
  <c r="D169" i="17"/>
  <c r="D169" i="18" s="1"/>
  <c r="D169" i="15" a="1"/>
  <c r="D169" i="15" s="1"/>
  <c r="E86" i="17"/>
  <c r="E86" i="18" s="1"/>
  <c r="E86" i="15" a="1"/>
  <c r="E86" i="15" s="1"/>
  <c r="D125" i="17"/>
  <c r="D125" i="18" s="1"/>
  <c r="D125" i="15" a="1"/>
  <c r="D125" i="15" s="1"/>
  <c r="E125" i="14"/>
  <c r="H55" i="14"/>
  <c r="H20" i="14"/>
  <c r="D35" i="17"/>
  <c r="D35" i="18" s="1"/>
  <c r="D35" i="15" a="1"/>
  <c r="D35" i="15" s="1"/>
  <c r="G35" i="14"/>
  <c r="F35" i="14"/>
  <c r="E35" i="14"/>
  <c r="I35" i="14" s="1"/>
  <c r="F175" i="14"/>
  <c r="H101" i="14"/>
  <c r="F132" i="14"/>
  <c r="D85" i="17"/>
  <c r="D85" i="18" s="1"/>
  <c r="D85" i="15" a="1"/>
  <c r="D85" i="15" s="1"/>
  <c r="G6" i="14"/>
  <c r="G180" i="14"/>
  <c r="I164" i="14"/>
  <c r="F65" i="17"/>
  <c r="F65" i="18" s="1"/>
  <c r="F65" i="15" a="1"/>
  <c r="F65" i="15" s="1"/>
  <c r="F149" i="14"/>
  <c r="G117" i="14"/>
  <c r="F16" i="14"/>
  <c r="K57" i="14"/>
  <c r="E22" i="14"/>
  <c r="G75" i="14"/>
  <c r="G189" i="14"/>
  <c r="F33" i="14"/>
  <c r="H59" i="14"/>
  <c r="G77" i="14"/>
  <c r="G77" i="15" s="1" a="1"/>
  <c r="G77" i="15" s="1"/>
  <c r="G162" i="14"/>
  <c r="F80" i="17"/>
  <c r="F80" i="18" s="1"/>
  <c r="F80" i="15" a="1"/>
  <c r="F80" i="15" s="1"/>
  <c r="G80" i="14"/>
  <c r="F39" i="14"/>
  <c r="D34" i="17"/>
  <c r="D34" i="18" s="1"/>
  <c r="D34" i="15" a="1"/>
  <c r="D34" i="15" s="1"/>
  <c r="F104" i="14"/>
  <c r="F121" i="14"/>
  <c r="F137" i="17"/>
  <c r="F137" i="18" s="1"/>
  <c r="F137" i="15" a="1"/>
  <c r="F137" i="15" s="1"/>
  <c r="E96" i="17"/>
  <c r="E96" i="18" s="1"/>
  <c r="E96" i="15" a="1"/>
  <c r="E96" i="15" s="1"/>
  <c r="H189" i="14"/>
  <c r="G175" i="14"/>
  <c r="G175" i="15" s="1" a="1"/>
  <c r="G175" i="15" s="1"/>
  <c r="F129" i="17"/>
  <c r="F129" i="18" s="1"/>
  <c r="F129" i="15" a="1"/>
  <c r="F129" i="15" s="1"/>
  <c r="H13" i="14"/>
  <c r="G173" i="14"/>
  <c r="D4" i="17"/>
  <c r="D4" i="18" s="1"/>
  <c r="D4" i="15" a="1"/>
  <c r="D4" i="15" s="1"/>
  <c r="F4" i="14"/>
  <c r="D99" i="17"/>
  <c r="D99" i="18" s="1"/>
  <c r="D99" i="15" a="1"/>
  <c r="D99" i="15" s="1"/>
  <c r="E99" i="14"/>
  <c r="F99" i="14"/>
  <c r="H27" i="14"/>
  <c r="D32" i="17"/>
  <c r="D32" i="18" s="1"/>
  <c r="D32" i="15" a="1"/>
  <c r="D32" i="15" s="1"/>
  <c r="E59" i="17"/>
  <c r="E59" i="18" s="1"/>
  <c r="E59" i="15" a="1"/>
  <c r="E59" i="15" s="1"/>
  <c r="G38" i="14"/>
  <c r="F26" i="14"/>
  <c r="G15" i="14"/>
  <c r="I145" i="14"/>
  <c r="I70" i="14"/>
  <c r="G88" i="14"/>
  <c r="H88" i="14" s="1"/>
  <c r="F57" i="17"/>
  <c r="F57" i="18" s="1"/>
  <c r="F57" i="15" a="1"/>
  <c r="F57" i="15" s="1"/>
  <c r="D17" i="17"/>
  <c r="D17" i="18" s="1"/>
  <c r="D17" i="15" a="1"/>
  <c r="D17" i="15" s="1"/>
  <c r="E17" i="14"/>
  <c r="E40" i="14"/>
  <c r="F10" i="17"/>
  <c r="F10" i="18" s="1"/>
  <c r="F10" i="15" a="1"/>
  <c r="F10" i="15" s="1"/>
  <c r="D179" i="17"/>
  <c r="D179" i="18" s="1"/>
  <c r="D179" i="15" a="1"/>
  <c r="D179" i="15" s="1"/>
  <c r="F179" i="14"/>
  <c r="H65" i="17"/>
  <c r="H65" i="18" s="1"/>
  <c r="H65" i="15" a="1"/>
  <c r="H65" i="15" s="1"/>
  <c r="I102" i="17"/>
  <c r="I102" i="18" s="1"/>
  <c r="I102" i="15" a="1"/>
  <c r="I102" i="15" s="1"/>
  <c r="D108" i="17"/>
  <c r="D108" i="18" s="1"/>
  <c r="D108" i="15" a="1"/>
  <c r="D108" i="15" s="1"/>
  <c r="D53" i="17"/>
  <c r="D53" i="18" s="1"/>
  <c r="D53" i="15" a="1"/>
  <c r="D53" i="15" s="1"/>
  <c r="E53" i="14"/>
  <c r="D157" i="17"/>
  <c r="D157" i="18" s="1"/>
  <c r="D157" i="15" a="1"/>
  <c r="D157" i="15" s="1"/>
  <c r="F157" i="14"/>
  <c r="E157" i="14"/>
  <c r="G73" i="14"/>
  <c r="F167" i="17"/>
  <c r="F167" i="18" s="1"/>
  <c r="F167" i="15" a="1"/>
  <c r="F167" i="15" s="1"/>
  <c r="J41" i="17"/>
  <c r="J41" i="18" s="1"/>
  <c r="J41" i="15" a="1"/>
  <c r="J41" i="15" s="1"/>
  <c r="D74" i="17"/>
  <c r="D74" i="18" s="1"/>
  <c r="D74" i="15" a="1"/>
  <c r="D74" i="15" s="1"/>
  <c r="F142" i="17"/>
  <c r="F142" i="18" s="1"/>
  <c r="F142" i="15" a="1"/>
  <c r="F142" i="15" s="1"/>
  <c r="E167" i="17"/>
  <c r="E167" i="18" s="1"/>
  <c r="E167" i="15" a="1"/>
  <c r="E167" i="15" s="1"/>
  <c r="G167" i="14"/>
  <c r="D109" i="17"/>
  <c r="D109" i="18" s="1"/>
  <c r="D109" i="15" a="1"/>
  <c r="D109" i="15" s="1"/>
  <c r="D2" i="17"/>
  <c r="D2" i="18" s="1"/>
  <c r="D2" i="15" a="1"/>
  <c r="D2" i="15" s="1"/>
  <c r="G18" i="17"/>
  <c r="G18" i="18" s="1"/>
  <c r="G18" i="15" a="1"/>
  <c r="G18" i="15" s="1"/>
  <c r="G79" i="14"/>
  <c r="E11" i="17"/>
  <c r="E11" i="18" s="1"/>
  <c r="E11" i="15" a="1"/>
  <c r="E11" i="15" s="1"/>
  <c r="E92" i="17"/>
  <c r="E92" i="18" s="1"/>
  <c r="E92" i="15" a="1"/>
  <c r="E92" i="15" s="1"/>
  <c r="H41" i="17"/>
  <c r="H41" i="18" s="1"/>
  <c r="H41" i="15" a="1"/>
  <c r="H41" i="15" s="1"/>
  <c r="F62" i="17"/>
  <c r="F62" i="18" s="1"/>
  <c r="F62" i="15" a="1"/>
  <c r="F62" i="15" s="1"/>
  <c r="G141" i="17"/>
  <c r="G141" i="18" s="1"/>
  <c r="G141" i="15" a="1"/>
  <c r="G141" i="15" s="1"/>
  <c r="H30" i="17"/>
  <c r="H30" i="18" s="1"/>
  <c r="H30" i="15" a="1"/>
  <c r="H30" i="15" s="1"/>
  <c r="H144" i="17"/>
  <c r="H144" i="18" s="1"/>
  <c r="H144" i="15" a="1"/>
  <c r="H144" i="15" s="1"/>
  <c r="H104" i="14"/>
  <c r="E33" i="17"/>
  <c r="E33" i="18" s="1"/>
  <c r="E33" i="15" a="1"/>
  <c r="E33" i="15" s="1"/>
  <c r="G131" i="14"/>
  <c r="G129" i="17"/>
  <c r="G129" i="18" s="1"/>
  <c r="G129" i="15" a="1"/>
  <c r="G129" i="15" s="1"/>
  <c r="K164" i="14"/>
  <c r="F119" i="14"/>
  <c r="I142" i="14"/>
  <c r="D83" i="17"/>
  <c r="D83" i="18" s="1"/>
  <c r="D83" i="15" a="1"/>
  <c r="D83" i="15" s="1"/>
  <c r="H35" i="14"/>
  <c r="G93" i="14"/>
  <c r="H93" i="14" s="1"/>
  <c r="G24" i="14"/>
  <c r="H177" i="14"/>
  <c r="F96" i="17"/>
  <c r="F96" i="18" s="1"/>
  <c r="F96" i="15" a="1"/>
  <c r="F96" i="15" s="1"/>
  <c r="E74" i="14"/>
  <c r="I172" i="14"/>
  <c r="H141" i="14"/>
  <c r="E4" i="17"/>
  <c r="E4" i="18" s="1"/>
  <c r="E4" i="15" a="1"/>
  <c r="E4" i="15" s="1"/>
  <c r="I27" i="14"/>
  <c r="E78" i="17"/>
  <c r="E78" i="18" s="1"/>
  <c r="E78" i="15" a="1"/>
  <c r="E78" i="15" s="1"/>
  <c r="F78" i="14"/>
  <c r="D112" i="17"/>
  <c r="D112" i="18" s="1"/>
  <c r="D112" i="15" a="1"/>
  <c r="D112" i="15" s="1"/>
  <c r="G60" i="14"/>
  <c r="G60" i="15" s="1" a="1"/>
  <c r="G60" i="15" s="1"/>
  <c r="G130" i="14"/>
  <c r="F64" i="17"/>
  <c r="F64" i="18" s="1"/>
  <c r="F64" i="15" a="1"/>
  <c r="F64" i="15" s="1"/>
  <c r="G64" i="14"/>
  <c r="F49" i="17"/>
  <c r="F49" i="18" s="1"/>
  <c r="F49" i="15" a="1"/>
  <c r="F49" i="15" s="1"/>
  <c r="E149" i="17"/>
  <c r="E149" i="18" s="1"/>
  <c r="E149" i="15" a="1"/>
  <c r="E149" i="15" s="1"/>
  <c r="G124" i="17"/>
  <c r="G124" i="18" s="1"/>
  <c r="G124" i="15" a="1"/>
  <c r="G124" i="15" s="1"/>
  <c r="E179" i="17"/>
  <c r="E179" i="18" s="1"/>
  <c r="E179" i="15" a="1"/>
  <c r="E179" i="15" s="1"/>
  <c r="E14" i="17"/>
  <c r="E14" i="18" s="1"/>
  <c r="E14" i="15" a="1"/>
  <c r="E14" i="15" s="1"/>
  <c r="G14" i="14"/>
  <c r="E10" i="17"/>
  <c r="E10" i="18" s="1"/>
  <c r="E10" i="15" a="1"/>
  <c r="E10" i="15" s="1"/>
  <c r="G10" i="14"/>
  <c r="D174" i="15" a="1"/>
  <c r="D174" i="15" s="1"/>
  <c r="F174" i="14"/>
  <c r="F174" i="15" s="1" a="1"/>
  <c r="F174" i="15" s="1"/>
  <c r="H102" i="17"/>
  <c r="H102" i="18" s="1"/>
  <c r="H102" i="15" a="1"/>
  <c r="H102" i="15" s="1"/>
  <c r="F159" i="17"/>
  <c r="F159" i="18" s="1"/>
  <c r="F159" i="15" a="1"/>
  <c r="F159" i="15" s="1"/>
  <c r="G159" i="14"/>
  <c r="G82" i="14"/>
  <c r="D52" i="17"/>
  <c r="D52" i="18" s="1"/>
  <c r="D52" i="15" a="1"/>
  <c r="D52" i="15" s="1"/>
  <c r="J52" i="14"/>
  <c r="I52" i="14"/>
  <c r="E165" i="14"/>
  <c r="D151" i="17"/>
  <c r="D151" i="18" s="1"/>
  <c r="D151" i="15" a="1"/>
  <c r="D151" i="15" s="1"/>
  <c r="F151" i="14"/>
  <c r="H151" i="14"/>
  <c r="I151" i="14" s="1"/>
  <c r="G151" i="14"/>
  <c r="C2" i="17"/>
  <c r="C2" i="18" s="1"/>
  <c r="C2" i="15" a="1"/>
  <c r="C2" i="15" s="1"/>
  <c r="F102" i="17"/>
  <c r="F102" i="18" s="1"/>
  <c r="F102" i="15" a="1"/>
  <c r="F102" i="15" s="1"/>
  <c r="D111" i="17"/>
  <c r="D111" i="18" s="1"/>
  <c r="D111" i="15" a="1"/>
  <c r="D111" i="15" s="1"/>
  <c r="D106" i="17"/>
  <c r="D106" i="18" s="1"/>
  <c r="D106" i="15" a="1"/>
  <c r="D106" i="15" s="1"/>
  <c r="H142" i="14"/>
  <c r="E178" i="14"/>
  <c r="F30" i="17"/>
  <c r="F30" i="18" s="1"/>
  <c r="F30" i="15" a="1"/>
  <c r="F30" i="15" s="1"/>
  <c r="G39" i="14"/>
  <c r="G181" i="14"/>
  <c r="H181" i="14" s="1"/>
  <c r="G104" i="14"/>
  <c r="G25" i="14"/>
  <c r="D9" i="17"/>
  <c r="D9" i="18" s="1"/>
  <c r="D9" i="15" a="1"/>
  <c r="D9" i="15" s="1"/>
  <c r="F9" i="14"/>
  <c r="E9" i="14"/>
  <c r="F106" i="14"/>
  <c r="F71" i="14"/>
  <c r="E120" i="17"/>
  <c r="E120" i="18" s="1"/>
  <c r="E120" i="15" a="1"/>
  <c r="E120" i="15" s="1"/>
  <c r="F120" i="14"/>
  <c r="G120" i="14"/>
  <c r="E44" i="17"/>
  <c r="E44" i="18" s="1"/>
  <c r="E44" i="15" a="1"/>
  <c r="E44" i="15" s="1"/>
  <c r="E32" i="17"/>
  <c r="E32" i="18" s="1"/>
  <c r="E32" i="15" a="1"/>
  <c r="E32" i="15" s="1"/>
  <c r="G56" i="17"/>
  <c r="G56" i="18" s="1"/>
  <c r="G56" i="15" a="1"/>
  <c r="G56" i="15" s="1"/>
  <c r="H155" i="14"/>
  <c r="G152" i="14"/>
  <c r="I133" i="14"/>
  <c r="J133" i="14" s="1"/>
  <c r="E133" i="17"/>
  <c r="E133" i="18" s="1"/>
  <c r="E133" i="15" a="1"/>
  <c r="E133" i="15" s="1"/>
  <c r="J27" i="14"/>
  <c r="K54" i="14"/>
  <c r="G32" i="14"/>
  <c r="H32" i="14" s="1"/>
  <c r="E187" i="17"/>
  <c r="E187" i="18" s="1"/>
  <c r="E187" i="15" a="1"/>
  <c r="E187" i="15" s="1"/>
  <c r="E112" i="14"/>
  <c r="K102" i="14"/>
  <c r="F113" i="14"/>
  <c r="F113" i="15" s="1" a="1"/>
  <c r="F113" i="15" s="1"/>
  <c r="E72" i="17"/>
  <c r="E72" i="18" s="1"/>
  <c r="E72" i="15" a="1"/>
  <c r="E72" i="15" s="1"/>
  <c r="F72" i="14"/>
  <c r="F67" i="17"/>
  <c r="F67" i="18" s="1"/>
  <c r="F67" i="15" a="1"/>
  <c r="F67" i="15" s="1"/>
  <c r="G67" i="14"/>
  <c r="G67" i="15" s="1" a="1"/>
  <c r="G67" i="15" s="1"/>
  <c r="I96" i="17"/>
  <c r="I96" i="18" s="1"/>
  <c r="I96" i="15" a="1"/>
  <c r="I96" i="15" s="1"/>
  <c r="E2" i="17"/>
  <c r="E2" i="18" s="1"/>
  <c r="E2" i="15" a="1"/>
  <c r="E2" i="15" s="1"/>
  <c r="F187" i="17"/>
  <c r="F187" i="18" s="1"/>
  <c r="F187" i="15" a="1"/>
  <c r="F187" i="15" s="1"/>
  <c r="E115" i="14"/>
  <c r="D11" i="15" a="1"/>
  <c r="D11" i="15" s="1"/>
  <c r="F11" i="14"/>
  <c r="K65" i="14"/>
  <c r="H85" i="14"/>
  <c r="F122" i="14"/>
  <c r="D55" i="17"/>
  <c r="D55" i="18" s="1"/>
  <c r="D55" i="15" a="1"/>
  <c r="D55" i="15" s="1"/>
  <c r="I55" i="14"/>
  <c r="G119" i="14"/>
  <c r="G19" i="14"/>
  <c r="F108" i="14"/>
  <c r="G108" i="14" s="1"/>
  <c r="D43" i="17"/>
  <c r="D43" i="18" s="1"/>
  <c r="D43" i="15" a="1"/>
  <c r="D43" i="15" s="1"/>
  <c r="E43" i="14"/>
  <c r="D63" i="17"/>
  <c r="D63" i="18" s="1"/>
  <c r="D63" i="15" a="1"/>
  <c r="D63" i="15" s="1"/>
  <c r="F63" i="14"/>
  <c r="E63" i="14"/>
  <c r="E41" i="17"/>
  <c r="E41" i="18" s="1"/>
  <c r="E41" i="15" a="1"/>
  <c r="E41" i="15" s="1"/>
  <c r="F138" i="14"/>
  <c r="G176" i="17"/>
  <c r="G176" i="18" s="1"/>
  <c r="G176" i="15" a="1"/>
  <c r="G176" i="15" s="1"/>
  <c r="L57" i="14"/>
  <c r="F56" i="17"/>
  <c r="F56" i="18" s="1"/>
  <c r="F56" i="15" a="1"/>
  <c r="F56" i="15" s="1"/>
  <c r="E60" i="17"/>
  <c r="E60" i="18" s="1"/>
  <c r="E60" i="15" a="1"/>
  <c r="E60" i="15" s="1"/>
  <c r="E76" i="17"/>
  <c r="E76" i="18" s="1"/>
  <c r="E76" i="15" a="1"/>
  <c r="E76" i="15" s="1"/>
  <c r="J96" i="14"/>
  <c r="H56" i="14"/>
  <c r="I56" i="14" s="1"/>
  <c r="D5" i="17"/>
  <c r="D5" i="18" s="1"/>
  <c r="D5" i="15" a="1"/>
  <c r="D5" i="15" s="1"/>
  <c r="E5" i="14"/>
  <c r="L164" i="14"/>
  <c r="E69" i="17"/>
  <c r="E69" i="18" s="1"/>
  <c r="E69" i="15" a="1"/>
  <c r="E69" i="15" s="1"/>
  <c r="K27" i="14"/>
  <c r="E142" i="17"/>
  <c r="E142" i="18" s="1"/>
  <c r="E142" i="15" a="1"/>
  <c r="E142" i="15" s="1"/>
  <c r="E30" i="17"/>
  <c r="E30" i="18" s="1"/>
  <c r="M30" i="18" s="1"/>
  <c r="N30" i="18" s="1"/>
  <c r="E30" i="15" a="1"/>
  <c r="E30" i="15" s="1"/>
  <c r="E171" i="14"/>
  <c r="E103" i="17"/>
  <c r="E103" i="18" s="1"/>
  <c r="E103" i="15" a="1"/>
  <c r="E103" i="15" s="1"/>
  <c r="J103" i="14"/>
  <c r="D42" i="15" a="1"/>
  <c r="D42" i="15" s="1"/>
  <c r="F42" i="14"/>
  <c r="G42" i="14"/>
  <c r="G42" i="15" s="1" a="1"/>
  <c r="G42" i="15" s="1"/>
  <c r="D28" i="17"/>
  <c r="D28" i="18" s="1"/>
  <c r="D28" i="15" a="1"/>
  <c r="D28" i="15" s="1"/>
  <c r="E158" i="17"/>
  <c r="E158" i="18" s="1"/>
  <c r="E158" i="15" a="1"/>
  <c r="E158" i="15" s="1"/>
  <c r="I35" i="17" l="1"/>
  <c r="I35" i="18" s="1"/>
  <c r="I35" i="15" a="1"/>
  <c r="I35" i="15" s="1"/>
  <c r="I146" i="17"/>
  <c r="I146" i="18" s="1"/>
  <c r="I146" i="15" a="1"/>
  <c r="I146" i="15" s="1"/>
  <c r="J62" i="17"/>
  <c r="J62" i="18" s="1"/>
  <c r="J62" i="15" a="1"/>
  <c r="J62" i="15" s="1"/>
  <c r="K62" i="14"/>
  <c r="J133" i="17"/>
  <c r="J133" i="18" s="1"/>
  <c r="J133" i="15" a="1"/>
  <c r="J133" i="15" s="1"/>
  <c r="I151" i="17"/>
  <c r="I151" i="18" s="1"/>
  <c r="I151" i="15" a="1"/>
  <c r="I151" i="15" s="1"/>
  <c r="L20" i="17"/>
  <c r="L20" i="18" s="1"/>
  <c r="L20" i="15" a="1"/>
  <c r="L20" i="15" s="1"/>
  <c r="L54" i="17"/>
  <c r="L54" i="18" s="1"/>
  <c r="L54" i="15" a="1"/>
  <c r="L54" i="15" s="1"/>
  <c r="G136" i="17"/>
  <c r="G136" i="18" s="1"/>
  <c r="G136" i="15" a="1"/>
  <c r="G136" i="15" s="1"/>
  <c r="L65" i="17"/>
  <c r="L65" i="18" s="1"/>
  <c r="L65" i="15" a="1"/>
  <c r="L65" i="15" s="1"/>
  <c r="G108" i="17"/>
  <c r="G108" i="18" s="1"/>
  <c r="G108" i="15" a="1"/>
  <c r="G108" i="15" s="1"/>
  <c r="I170" i="15" a="1"/>
  <c r="I170" i="15" s="1"/>
  <c r="H93" i="15" a="1"/>
  <c r="H93" i="15" s="1"/>
  <c r="I93" i="14"/>
  <c r="K93" i="14" s="1"/>
  <c r="H154" i="17"/>
  <c r="H154" i="18" s="1"/>
  <c r="H154" i="15" a="1"/>
  <c r="H154" i="15" s="1"/>
  <c r="K103" i="17"/>
  <c r="K103" i="18" s="1"/>
  <c r="K103" i="15" a="1"/>
  <c r="K103" i="15" s="1"/>
  <c r="H88" i="17"/>
  <c r="H88" i="18" s="1"/>
  <c r="H88" i="15" a="1"/>
  <c r="H88" i="15" s="1"/>
  <c r="I139" i="17"/>
  <c r="I139" i="18" s="1"/>
  <c r="I139" i="15" a="1"/>
  <c r="I139" i="15" s="1"/>
  <c r="K91" i="17"/>
  <c r="K91" i="18" s="1"/>
  <c r="K91" i="15" a="1"/>
  <c r="K91" i="15" s="1"/>
  <c r="I56" i="17"/>
  <c r="I56" i="18" s="1"/>
  <c r="I56" i="15" a="1"/>
  <c r="I56" i="15" s="1"/>
  <c r="J56" i="14"/>
  <c r="G114" i="17"/>
  <c r="G114" i="18" s="1"/>
  <c r="G114" i="15" a="1"/>
  <c r="G114" i="15" s="1"/>
  <c r="G58" i="17"/>
  <c r="G58" i="18" s="1"/>
  <c r="G58" i="15" a="1"/>
  <c r="G58" i="15" s="1"/>
  <c r="F140" i="17"/>
  <c r="F140" i="18" s="1"/>
  <c r="F140" i="15" a="1"/>
  <c r="F140" i="15" s="1"/>
  <c r="G140" i="14"/>
  <c r="H28" i="17"/>
  <c r="H28" i="18" s="1"/>
  <c r="H28" i="15" a="1"/>
  <c r="H28" i="15" s="1"/>
  <c r="I28" i="14"/>
  <c r="I168" i="17"/>
  <c r="I168" i="18" s="1"/>
  <c r="I168" i="15" a="1"/>
  <c r="I168" i="15" s="1"/>
  <c r="J168" i="14"/>
  <c r="K168" i="14"/>
  <c r="L168" i="14" s="1"/>
  <c r="H32" i="17"/>
  <c r="H32" i="18" s="1"/>
  <c r="H32" i="15" a="1"/>
  <c r="H32" i="15" s="1"/>
  <c r="F31" i="17"/>
  <c r="F31" i="18" s="1"/>
  <c r="F31" i="15" a="1"/>
  <c r="F31" i="15" s="1"/>
  <c r="I85" i="17"/>
  <c r="I85" i="18" s="1"/>
  <c r="I85" i="15" a="1"/>
  <c r="I85" i="15" s="1"/>
  <c r="F23" i="17"/>
  <c r="F23" i="18" s="1"/>
  <c r="F23" i="15" a="1"/>
  <c r="F23" i="15" s="1"/>
  <c r="F84" i="17"/>
  <c r="F84" i="18" s="1"/>
  <c r="F84" i="15" a="1"/>
  <c r="F84" i="15" s="1"/>
  <c r="H181" i="15" a="1"/>
  <c r="H181" i="15" s="1"/>
  <c r="G183" i="17"/>
  <c r="G183" i="18" s="1"/>
  <c r="G183" i="15" a="1"/>
  <c r="G183" i="15" s="1"/>
  <c r="J86" i="17"/>
  <c r="J86" i="18" s="1"/>
  <c r="J86" i="15" a="1"/>
  <c r="J86" i="15" s="1"/>
  <c r="I101" i="17"/>
  <c r="I101" i="18" s="1"/>
  <c r="I101" i="15" a="1"/>
  <c r="I101" i="15" s="1"/>
  <c r="H77" i="14"/>
  <c r="F35" i="17"/>
  <c r="F35" i="18" s="1"/>
  <c r="F35" i="15" a="1"/>
  <c r="F35" i="15" s="1"/>
  <c r="J20" i="17"/>
  <c r="J20" i="18" s="1"/>
  <c r="J20" i="15" a="1"/>
  <c r="J20" i="15" s="1"/>
  <c r="E109" i="17"/>
  <c r="E109" i="18" s="1"/>
  <c r="E109" i="15" a="1"/>
  <c r="E109" i="15" s="1"/>
  <c r="K133" i="14"/>
  <c r="E61" i="17"/>
  <c r="E61" i="18" s="1"/>
  <c r="E61" i="15" a="1"/>
  <c r="E61" i="15" s="1"/>
  <c r="H18" i="17"/>
  <c r="H18" i="18" s="1"/>
  <c r="H18" i="15" a="1"/>
  <c r="H18" i="15" s="1"/>
  <c r="E94" i="17"/>
  <c r="E94" i="18" s="1"/>
  <c r="E94" i="15" a="1"/>
  <c r="E94" i="15" s="1"/>
  <c r="I91" i="17"/>
  <c r="I91" i="18" s="1"/>
  <c r="I91" i="15" a="1"/>
  <c r="I91" i="15" s="1"/>
  <c r="G127" i="17"/>
  <c r="G127" i="18" s="1"/>
  <c r="G127" i="15" a="1"/>
  <c r="G127" i="15" s="1"/>
  <c r="H67" i="14"/>
  <c r="G138" i="14"/>
  <c r="G138" i="15" s="1" a="1"/>
  <c r="G138" i="15" s="1"/>
  <c r="H95" i="17"/>
  <c r="H95" i="18" s="1"/>
  <c r="H95" i="15" a="1"/>
  <c r="H95" i="15" s="1"/>
  <c r="I95" i="14"/>
  <c r="J95" i="14" s="1"/>
  <c r="H176" i="17"/>
  <c r="H176" i="18" s="1"/>
  <c r="H176" i="15" a="1"/>
  <c r="H176" i="15" s="1"/>
  <c r="J176" i="14"/>
  <c r="K176" i="14"/>
  <c r="F37" i="17"/>
  <c r="F37" i="18" s="1"/>
  <c r="F37" i="15" a="1"/>
  <c r="F37" i="15" s="1"/>
  <c r="I107" i="14"/>
  <c r="I156" i="14"/>
  <c r="G113" i="14"/>
  <c r="H69" i="14"/>
  <c r="I129" i="14"/>
  <c r="J129" i="14" s="1"/>
  <c r="F2" i="17"/>
  <c r="F2" i="18" s="1"/>
  <c r="F2" i="15" a="1"/>
  <c r="F2" i="15" s="1"/>
  <c r="F98" i="17"/>
  <c r="F98" i="18" s="1"/>
  <c r="F98" i="15" a="1"/>
  <c r="F98" i="15" s="1"/>
  <c r="H141" i="17"/>
  <c r="H141" i="18" s="1"/>
  <c r="H141" i="15" a="1"/>
  <c r="H141" i="15" s="1"/>
  <c r="G64" i="17"/>
  <c r="G64" i="18" s="1"/>
  <c r="G64" i="15" a="1"/>
  <c r="G64" i="15" s="1"/>
  <c r="G93" i="17"/>
  <c r="G93" i="18" s="1"/>
  <c r="G93" i="15" a="1"/>
  <c r="G93" i="15" s="1"/>
  <c r="I142" i="17"/>
  <c r="I142" i="18" s="1"/>
  <c r="I142" i="15" a="1"/>
  <c r="I142" i="15" s="1"/>
  <c r="E53" i="17"/>
  <c r="E53" i="18" s="1"/>
  <c r="E53" i="15" a="1"/>
  <c r="E53" i="15" s="1"/>
  <c r="F179" i="17"/>
  <c r="F179" i="18" s="1"/>
  <c r="F179" i="15" a="1"/>
  <c r="F179" i="15" s="1"/>
  <c r="G15" i="17"/>
  <c r="G15" i="18" s="1"/>
  <c r="G15" i="15" a="1"/>
  <c r="G15" i="15" s="1"/>
  <c r="G80" i="17"/>
  <c r="G80" i="18" s="1"/>
  <c r="G80" i="15" a="1"/>
  <c r="G80" i="15" s="1"/>
  <c r="H80" i="14"/>
  <c r="F33" i="17"/>
  <c r="F33" i="18" s="1"/>
  <c r="F33" i="15" a="1"/>
  <c r="F33" i="15" s="1"/>
  <c r="K57" i="17"/>
  <c r="K57" i="18" s="1"/>
  <c r="K57" i="15" a="1"/>
  <c r="K57" i="15" s="1"/>
  <c r="H79" i="14"/>
  <c r="G35" i="17"/>
  <c r="G35" i="18" s="1"/>
  <c r="G35" i="15" a="1"/>
  <c r="G35" i="15" s="1"/>
  <c r="H108" i="14"/>
  <c r="F148" i="17"/>
  <c r="F148" i="18" s="1"/>
  <c r="F148" i="15" a="1"/>
  <c r="F148" i="15" s="1"/>
  <c r="F61" i="17"/>
  <c r="F61" i="18" s="1"/>
  <c r="F61" i="15" a="1"/>
  <c r="F61" i="15" s="1"/>
  <c r="F34" i="17"/>
  <c r="F34" i="18" s="1"/>
  <c r="F34" i="15" a="1"/>
  <c r="F34" i="15" s="1"/>
  <c r="H34" i="14"/>
  <c r="G34" i="14"/>
  <c r="I34" i="14"/>
  <c r="J34" i="14" s="1"/>
  <c r="F127" i="17"/>
  <c r="F127" i="18" s="1"/>
  <c r="F127" i="15" a="1"/>
  <c r="F127" i="15" s="1"/>
  <c r="H133" i="17"/>
  <c r="H133" i="18" s="1"/>
  <c r="H133" i="15" a="1"/>
  <c r="H133" i="15" s="1"/>
  <c r="H162" i="14"/>
  <c r="G37" i="14"/>
  <c r="H183" i="14"/>
  <c r="F116" i="17"/>
  <c r="F116" i="18" s="1"/>
  <c r="F116" i="15" a="1"/>
  <c r="F116" i="15" s="1"/>
  <c r="G116" i="14"/>
  <c r="E147" i="17"/>
  <c r="E147" i="18" s="1"/>
  <c r="E147" i="15" a="1"/>
  <c r="E147" i="15" s="1"/>
  <c r="G147" i="14"/>
  <c r="F147" i="14"/>
  <c r="F128" i="17"/>
  <c r="F128" i="18" s="1"/>
  <c r="F128" i="15" a="1"/>
  <c r="F128" i="15" s="1"/>
  <c r="E160" i="17"/>
  <c r="E160" i="18" s="1"/>
  <c r="E160" i="15" a="1"/>
  <c r="E160" i="15" s="1"/>
  <c r="E19" i="17"/>
  <c r="E19" i="18" s="1"/>
  <c r="E19" i="15" a="1"/>
  <c r="E19" i="15" s="1"/>
  <c r="F46" i="17"/>
  <c r="F46" i="18" s="1"/>
  <c r="F46" i="15" a="1"/>
  <c r="F46" i="15" s="1"/>
  <c r="E5" i="17"/>
  <c r="E5" i="18" s="1"/>
  <c r="E5" i="15" a="1"/>
  <c r="E5" i="15" s="1"/>
  <c r="F5" i="14"/>
  <c r="G5" i="14" s="1"/>
  <c r="H155" i="17"/>
  <c r="H155" i="18" s="1"/>
  <c r="H155" i="15" a="1"/>
  <c r="H155" i="15" s="1"/>
  <c r="F120" i="17"/>
  <c r="F120" i="18" s="1"/>
  <c r="F120" i="15" a="1"/>
  <c r="F120" i="15" s="1"/>
  <c r="E178" i="17"/>
  <c r="E178" i="18" s="1"/>
  <c r="E178" i="15" a="1"/>
  <c r="E178" i="15" s="1"/>
  <c r="F178" i="14"/>
  <c r="G10" i="17"/>
  <c r="G10" i="18" s="1"/>
  <c r="G10" i="15" a="1"/>
  <c r="G10" i="15" s="1"/>
  <c r="G24" i="17"/>
  <c r="G24" i="18" s="1"/>
  <c r="G24" i="15" a="1"/>
  <c r="G24" i="15" s="1"/>
  <c r="I55" i="17"/>
  <c r="I55" i="18" s="1"/>
  <c r="I55" i="15" a="1"/>
  <c r="I55" i="15" s="1"/>
  <c r="F11" i="15" a="1"/>
  <c r="F11" i="15" s="1"/>
  <c r="K54" i="17"/>
  <c r="K54" i="18" s="1"/>
  <c r="K54" i="15" a="1"/>
  <c r="K54" i="15" s="1"/>
  <c r="F106" i="17"/>
  <c r="F106" i="18" s="1"/>
  <c r="F106" i="15" a="1"/>
  <c r="F106" i="15" s="1"/>
  <c r="G25" i="17"/>
  <c r="G25" i="18" s="1"/>
  <c r="G25" i="15" a="1"/>
  <c r="G25" i="15" s="1"/>
  <c r="I52" i="17"/>
  <c r="I52" i="18" s="1"/>
  <c r="I52" i="15" a="1"/>
  <c r="I52" i="15" s="1"/>
  <c r="G159" i="17"/>
  <c r="G159" i="18" s="1"/>
  <c r="G159" i="15" a="1"/>
  <c r="G159" i="15" s="1"/>
  <c r="H159" i="14"/>
  <c r="F42" i="15" a="1"/>
  <c r="F42" i="15" s="1"/>
  <c r="H42" i="14"/>
  <c r="J52" i="17"/>
  <c r="J52" i="18" s="1"/>
  <c r="J52" i="15" a="1"/>
  <c r="J52" i="15" s="1"/>
  <c r="E43" i="17"/>
  <c r="E43" i="18" s="1"/>
  <c r="E43" i="15" a="1"/>
  <c r="E43" i="15" s="1"/>
  <c r="G43" i="14"/>
  <c r="J13" i="14"/>
  <c r="F119" i="17"/>
  <c r="F119" i="18" s="1"/>
  <c r="F119" i="15" a="1"/>
  <c r="F119" i="15" s="1"/>
  <c r="F109" i="14"/>
  <c r="F74" i="14"/>
  <c r="G73" i="17"/>
  <c r="G73" i="18" s="1"/>
  <c r="G73" i="15" a="1"/>
  <c r="G73" i="15" s="1"/>
  <c r="H27" i="17"/>
  <c r="H27" i="18" s="1"/>
  <c r="H27" i="15" a="1"/>
  <c r="H27" i="15" s="1"/>
  <c r="G6" i="17"/>
  <c r="G6" i="18" s="1"/>
  <c r="G6" i="15" a="1"/>
  <c r="G6" i="15" s="1"/>
  <c r="H6" i="14"/>
  <c r="I6" i="14" s="1"/>
  <c r="J35" i="14"/>
  <c r="G27" i="17"/>
  <c r="G27" i="18" s="1"/>
  <c r="G27" i="15" a="1"/>
  <c r="G27" i="15" s="1"/>
  <c r="E105" i="17"/>
  <c r="E105" i="18" s="1"/>
  <c r="E105" i="15" a="1"/>
  <c r="E105" i="15" s="1"/>
  <c r="E108" i="17"/>
  <c r="E108" i="18" s="1"/>
  <c r="E108" i="15" a="1"/>
  <c r="E108" i="15" s="1"/>
  <c r="E148" i="17"/>
  <c r="E148" i="18" s="1"/>
  <c r="E148" i="15" a="1"/>
  <c r="E148" i="15" s="1"/>
  <c r="F70" i="17"/>
  <c r="F70" i="18" s="1"/>
  <c r="F70" i="15" a="1"/>
  <c r="F70" i="15" s="1"/>
  <c r="J70" i="14"/>
  <c r="F115" i="14"/>
  <c r="H115" i="14" s="1"/>
  <c r="H131" i="14"/>
  <c r="F60" i="17"/>
  <c r="F60" i="18" s="1"/>
  <c r="M60" i="18" s="1"/>
  <c r="N60" i="18" s="1"/>
  <c r="F60" i="15" a="1"/>
  <c r="F60" i="15" s="1"/>
  <c r="H60" i="14"/>
  <c r="I155" i="14"/>
  <c r="F155" i="17"/>
  <c r="F155" i="18" s="1"/>
  <c r="F155" i="15" a="1"/>
  <c r="F155" i="15" s="1"/>
  <c r="E29" i="17"/>
  <c r="E29" i="18" s="1"/>
  <c r="E29" i="15" a="1"/>
  <c r="E29" i="15" s="1"/>
  <c r="G29" i="14"/>
  <c r="F29" i="14"/>
  <c r="G169" i="14"/>
  <c r="F14" i="17"/>
  <c r="F14" i="18" s="1"/>
  <c r="F14" i="15" a="1"/>
  <c r="F14" i="15" s="1"/>
  <c r="J145" i="14"/>
  <c r="K145" i="14" s="1"/>
  <c r="K56" i="14"/>
  <c r="K56" i="15" s="1" a="1"/>
  <c r="K56" i="15" s="1"/>
  <c r="F160" i="17"/>
  <c r="F160" i="18" s="1"/>
  <c r="F160" i="15" a="1"/>
  <c r="F160" i="15" s="1"/>
  <c r="J146" i="14"/>
  <c r="G168" i="17"/>
  <c r="G168" i="18" s="1"/>
  <c r="G168" i="15" a="1"/>
  <c r="G168" i="15" s="1"/>
  <c r="J85" i="14"/>
  <c r="L85" i="14" s="1"/>
  <c r="H187" i="14"/>
  <c r="I187" i="14" s="1"/>
  <c r="I87" i="14"/>
  <c r="G119" i="17"/>
  <c r="G119" i="18" s="1"/>
  <c r="G119" i="15" a="1"/>
  <c r="G119" i="15" s="1"/>
  <c r="K27" i="17"/>
  <c r="K27" i="18" s="1"/>
  <c r="K27" i="15" a="1"/>
  <c r="K27" i="15" s="1"/>
  <c r="J55" i="14"/>
  <c r="G11" i="14"/>
  <c r="J27" i="17"/>
  <c r="J27" i="18" s="1"/>
  <c r="J27" i="15" a="1"/>
  <c r="J27" i="15" s="1"/>
  <c r="F71" i="17"/>
  <c r="F71" i="18" s="1"/>
  <c r="F71" i="15" a="1"/>
  <c r="F71" i="15" s="1"/>
  <c r="G104" i="17"/>
  <c r="G104" i="18" s="1"/>
  <c r="G104" i="15" a="1"/>
  <c r="G104" i="15" s="1"/>
  <c r="H142" i="17"/>
  <c r="H142" i="18" s="1"/>
  <c r="H142" i="15" a="1"/>
  <c r="H142" i="15" s="1"/>
  <c r="J103" i="17"/>
  <c r="J103" i="18" s="1"/>
  <c r="J103" i="15" a="1"/>
  <c r="J103" i="15" s="1"/>
  <c r="F43" i="14"/>
  <c r="G181" i="15" a="1"/>
  <c r="G181" i="15" s="1"/>
  <c r="I181" i="14"/>
  <c r="I181" i="15" s="1" a="1"/>
  <c r="I181" i="15" s="1"/>
  <c r="I13" i="14"/>
  <c r="F78" i="17"/>
  <c r="F78" i="18" s="1"/>
  <c r="F78" i="15" a="1"/>
  <c r="F78" i="15" s="1"/>
  <c r="G78" i="14"/>
  <c r="I172" i="17"/>
  <c r="I172" i="18" s="1"/>
  <c r="I172" i="15" a="1"/>
  <c r="I172" i="15" s="1"/>
  <c r="G71" i="14"/>
  <c r="G109" i="14"/>
  <c r="G173" i="17"/>
  <c r="G173" i="18" s="1"/>
  <c r="G173" i="15" a="1"/>
  <c r="G173" i="15" s="1"/>
  <c r="H173" i="14"/>
  <c r="I173" i="14"/>
  <c r="H189" i="17"/>
  <c r="H189" i="18" s="1"/>
  <c r="H189" i="15" a="1"/>
  <c r="H189" i="15" s="1"/>
  <c r="F153" i="14"/>
  <c r="F16" i="15" a="1"/>
  <c r="F16" i="15" s="1"/>
  <c r="E125" i="17"/>
  <c r="E125" i="18" s="1"/>
  <c r="E125" i="15" a="1"/>
  <c r="E125" i="15" s="1"/>
  <c r="F125" i="14"/>
  <c r="F126" i="17"/>
  <c r="F126" i="18" s="1"/>
  <c r="F126" i="15" a="1"/>
  <c r="F126" i="15" s="1"/>
  <c r="E126" i="17"/>
  <c r="E126" i="18" s="1"/>
  <c r="E126" i="15" a="1"/>
  <c r="E126" i="15" s="1"/>
  <c r="F27" i="17"/>
  <c r="F27" i="18" s="1"/>
  <c r="F27" i="15" a="1"/>
  <c r="F27" i="15" s="1"/>
  <c r="L27" i="14"/>
  <c r="F188" i="17"/>
  <c r="F188" i="18" s="1"/>
  <c r="F188" i="15" a="1"/>
  <c r="F188" i="15" s="1"/>
  <c r="G188" i="14"/>
  <c r="G61" i="14"/>
  <c r="E127" i="17"/>
  <c r="E127" i="18" s="1"/>
  <c r="E127" i="15" a="1"/>
  <c r="E127" i="15" s="1"/>
  <c r="H135" i="17"/>
  <c r="H135" i="18" s="1"/>
  <c r="H135" i="15" a="1"/>
  <c r="H135" i="15" s="1"/>
  <c r="E8" i="17"/>
  <c r="E8" i="18" s="1"/>
  <c r="E8" i="15" a="1"/>
  <c r="E8" i="15" s="1"/>
  <c r="F8" i="14"/>
  <c r="G8" i="14" s="1"/>
  <c r="F136" i="17"/>
  <c r="F136" i="18" s="1"/>
  <c r="F136" i="15" a="1"/>
  <c r="F136" i="15" s="1"/>
  <c r="H76" i="17"/>
  <c r="H76" i="18" s="1"/>
  <c r="H76" i="15" a="1"/>
  <c r="H76" i="15" s="1"/>
  <c r="H147" i="14"/>
  <c r="H50" i="17"/>
  <c r="H50" i="18" s="1"/>
  <c r="H50" i="15" a="1"/>
  <c r="H50" i="15" s="1"/>
  <c r="H73" i="14"/>
  <c r="G160" i="14"/>
  <c r="G111" i="14"/>
  <c r="G179" i="14"/>
  <c r="H179" i="14" s="1"/>
  <c r="G128" i="14"/>
  <c r="E74" i="17"/>
  <c r="E74" i="18" s="1"/>
  <c r="E74" i="15" a="1"/>
  <c r="E74" i="15" s="1"/>
  <c r="H35" i="17"/>
  <c r="H35" i="18" s="1"/>
  <c r="H35" i="15" a="1"/>
  <c r="H35" i="15" s="1"/>
  <c r="K164" i="17"/>
  <c r="K164" i="18" s="1"/>
  <c r="K164" i="15" a="1"/>
  <c r="K164" i="15" s="1"/>
  <c r="H104" i="17"/>
  <c r="H104" i="18" s="1"/>
  <c r="H104" i="15" a="1"/>
  <c r="H104" i="15" s="1"/>
  <c r="F26" i="17"/>
  <c r="F26" i="18" s="1"/>
  <c r="F26" i="15" a="1"/>
  <c r="F26" i="15" s="1"/>
  <c r="G26" i="14"/>
  <c r="H26" i="14" s="1"/>
  <c r="E68" i="17"/>
  <c r="E68" i="18" s="1"/>
  <c r="E68" i="15" a="1"/>
  <c r="E68" i="15" s="1"/>
  <c r="G68" i="14"/>
  <c r="H68" i="14" s="1"/>
  <c r="I176" i="17"/>
  <c r="I176" i="18" s="1"/>
  <c r="I176" i="15" a="1"/>
  <c r="I176" i="15" s="1"/>
  <c r="E90" i="17"/>
  <c r="E90" i="18" s="1"/>
  <c r="E90" i="15" a="1"/>
  <c r="E90" i="15" s="1"/>
  <c r="J54" i="17"/>
  <c r="J54" i="18" s="1"/>
  <c r="J54" i="15" a="1"/>
  <c r="J54" i="15" s="1"/>
  <c r="E100" i="17"/>
  <c r="E100" i="18" s="1"/>
  <c r="E100" i="15" a="1"/>
  <c r="E100" i="15" s="1"/>
  <c r="F100" i="14"/>
  <c r="F146" i="17"/>
  <c r="F146" i="18" s="1"/>
  <c r="F146" i="15" a="1"/>
  <c r="F146" i="15" s="1"/>
  <c r="G101" i="17"/>
  <c r="G101" i="18" s="1"/>
  <c r="G101" i="15" a="1"/>
  <c r="G101" i="15" s="1"/>
  <c r="H175" i="14"/>
  <c r="I175" i="14" s="1"/>
  <c r="F164" i="17"/>
  <c r="F164" i="18" s="1"/>
  <c r="F164" i="15" a="1"/>
  <c r="F164" i="15" s="1"/>
  <c r="G155" i="17"/>
  <c r="G155" i="18" s="1"/>
  <c r="G155" i="15" a="1"/>
  <c r="G155" i="15" s="1"/>
  <c r="H150" i="17"/>
  <c r="H150" i="18" s="1"/>
  <c r="H150" i="15" a="1"/>
  <c r="H150" i="15" s="1"/>
  <c r="H145" i="17"/>
  <c r="H145" i="18" s="1"/>
  <c r="H145" i="15" a="1"/>
  <c r="H145" i="15" s="1"/>
  <c r="H160" i="14"/>
  <c r="H86" i="17"/>
  <c r="H86" i="18" s="1"/>
  <c r="H86" i="15" a="1"/>
  <c r="H86" i="15" s="1"/>
  <c r="L62" i="14"/>
  <c r="J101" i="14"/>
  <c r="L101" i="14" s="1"/>
  <c r="L57" i="17"/>
  <c r="L57" i="18" s="1"/>
  <c r="L57" i="15" a="1"/>
  <c r="L57" i="15" s="1"/>
  <c r="F122" i="17"/>
  <c r="F122" i="18" s="1"/>
  <c r="F122" i="15" a="1"/>
  <c r="F122" i="15" s="1"/>
  <c r="G122" i="14"/>
  <c r="K102" i="17"/>
  <c r="K102" i="18" s="1"/>
  <c r="K102" i="15" a="1"/>
  <c r="K102" i="15" s="1"/>
  <c r="F121" i="17"/>
  <c r="F121" i="18" s="1"/>
  <c r="F121" i="15" a="1"/>
  <c r="F121" i="15" s="1"/>
  <c r="H56" i="17"/>
  <c r="H56" i="18" s="1"/>
  <c r="H56" i="15" a="1"/>
  <c r="H56" i="15" s="1"/>
  <c r="E63" i="17"/>
  <c r="E63" i="18" s="1"/>
  <c r="E63" i="15" a="1"/>
  <c r="E63" i="15" s="1"/>
  <c r="G63" i="14"/>
  <c r="I42" i="14"/>
  <c r="I42" i="15" s="1" a="1"/>
  <c r="I42" i="15" s="1"/>
  <c r="F99" i="17"/>
  <c r="F99" i="18" s="1"/>
  <c r="F99" i="15" a="1"/>
  <c r="F99" i="15" s="1"/>
  <c r="G117" i="17"/>
  <c r="G117" i="18" s="1"/>
  <c r="G117" i="15" a="1"/>
  <c r="G117" i="15" s="1"/>
  <c r="I117" i="14"/>
  <c r="J117" i="14"/>
  <c r="H117" i="14"/>
  <c r="F24" i="17"/>
  <c r="F24" i="18" s="1"/>
  <c r="F24" i="15" a="1"/>
  <c r="F24" i="15" s="1"/>
  <c r="E45" i="17"/>
  <c r="E45" i="18" s="1"/>
  <c r="E45" i="15" a="1"/>
  <c r="E45" i="15" s="1"/>
  <c r="F45" i="14"/>
  <c r="G154" i="17"/>
  <c r="G154" i="18" s="1"/>
  <c r="G154" i="15" a="1"/>
  <c r="G154" i="15" s="1"/>
  <c r="G7" i="14"/>
  <c r="E110" i="17"/>
  <c r="E110" i="18" s="1"/>
  <c r="E110" i="15" a="1"/>
  <c r="E110" i="15" s="1"/>
  <c r="G110" i="14"/>
  <c r="I110" i="14" s="1"/>
  <c r="F110" i="14"/>
  <c r="H110" i="14"/>
  <c r="I141" i="14"/>
  <c r="J141" i="14" s="1"/>
  <c r="I103" i="17"/>
  <c r="I103" i="18" s="1"/>
  <c r="I103" i="15" a="1"/>
  <c r="I103" i="15" s="1"/>
  <c r="F89" i="17"/>
  <c r="F89" i="18" s="1"/>
  <c r="F89" i="15" a="1"/>
  <c r="F89" i="15" s="1"/>
  <c r="H170" i="17"/>
  <c r="H170" i="18" s="1"/>
  <c r="H170" i="15" a="1"/>
  <c r="H170" i="15" s="1"/>
  <c r="J170" i="14"/>
  <c r="F52" i="17"/>
  <c r="F52" i="18" s="1"/>
  <c r="M52" i="18" s="1"/>
  <c r="N52" i="18" s="1"/>
  <c r="F52" i="15" a="1"/>
  <c r="F52" i="15" s="1"/>
  <c r="F58" i="17"/>
  <c r="F58" i="18" s="1"/>
  <c r="F58" i="15" a="1"/>
  <c r="F58" i="15" s="1"/>
  <c r="J164" i="17"/>
  <c r="J164" i="18" s="1"/>
  <c r="J164" i="15" a="1"/>
  <c r="J164" i="15" s="1"/>
  <c r="G145" i="17"/>
  <c r="G145" i="18" s="1"/>
  <c r="G145" i="15" a="1"/>
  <c r="G145" i="15" s="1"/>
  <c r="G92" i="14"/>
  <c r="E151" i="17"/>
  <c r="E151" i="18" s="1"/>
  <c r="E151" i="15" a="1"/>
  <c r="E151" i="15" s="1"/>
  <c r="J151" i="14"/>
  <c r="K151" i="14" s="1"/>
  <c r="G49" i="17"/>
  <c r="G49" i="18" s="1"/>
  <c r="G49" i="15" a="1"/>
  <c r="G49" i="15" s="1"/>
  <c r="J107" i="14"/>
  <c r="K107" i="14" s="1"/>
  <c r="G33" i="14"/>
  <c r="I32" i="14"/>
  <c r="L56" i="14"/>
  <c r="L56" i="15" s="1" a="1"/>
  <c r="L56" i="15" s="1"/>
  <c r="G82" i="17"/>
  <c r="G82" i="18" s="1"/>
  <c r="G82" i="15" a="1"/>
  <c r="G82" i="15" s="1"/>
  <c r="H82" i="14"/>
  <c r="G39" i="17"/>
  <c r="G39" i="18" s="1"/>
  <c r="G39" i="15" a="1"/>
  <c r="G39" i="15" s="1"/>
  <c r="G151" i="17"/>
  <c r="G151" i="18" s="1"/>
  <c r="G151" i="15" a="1"/>
  <c r="G151" i="15" s="1"/>
  <c r="F68" i="17"/>
  <c r="F68" i="18" s="1"/>
  <c r="F68" i="15" a="1"/>
  <c r="F68" i="15" s="1"/>
  <c r="E171" i="17"/>
  <c r="E171" i="18" s="1"/>
  <c r="E171" i="15" a="1"/>
  <c r="E171" i="15" s="1"/>
  <c r="H85" i="17"/>
  <c r="H85" i="18" s="1"/>
  <c r="H85" i="15" a="1"/>
  <c r="H85" i="15" s="1"/>
  <c r="F72" i="17"/>
  <c r="F72" i="18" s="1"/>
  <c r="F72" i="15" a="1"/>
  <c r="F72" i="15" s="1"/>
  <c r="E112" i="17"/>
  <c r="E112" i="18" s="1"/>
  <c r="E112" i="15" a="1"/>
  <c r="E112" i="15" s="1"/>
  <c r="E9" i="17"/>
  <c r="E9" i="18" s="1"/>
  <c r="E9" i="15" a="1"/>
  <c r="E9" i="15" s="1"/>
  <c r="G174" i="14"/>
  <c r="G14" i="17"/>
  <c r="G14" i="18" s="1"/>
  <c r="G14" i="15" a="1"/>
  <c r="G14" i="15" s="1"/>
  <c r="G130" i="17"/>
  <c r="G130" i="18" s="1"/>
  <c r="G130" i="15" a="1"/>
  <c r="G130" i="15" s="1"/>
  <c r="H130" i="14"/>
  <c r="I130" i="14"/>
  <c r="G121" i="14"/>
  <c r="H121" i="14" s="1"/>
  <c r="E157" i="17"/>
  <c r="E157" i="18" s="1"/>
  <c r="E157" i="15" a="1"/>
  <c r="E157" i="15" s="1"/>
  <c r="G38" i="17"/>
  <c r="G38" i="18" s="1"/>
  <c r="G38" i="15" a="1"/>
  <c r="G38" i="15" s="1"/>
  <c r="E99" i="17"/>
  <c r="E99" i="18" s="1"/>
  <c r="E99" i="15" a="1"/>
  <c r="E99" i="15" s="1"/>
  <c r="G99" i="14"/>
  <c r="F104" i="17"/>
  <c r="F104" i="18" s="1"/>
  <c r="F104" i="15" a="1"/>
  <c r="F104" i="15" s="1"/>
  <c r="I104" i="14"/>
  <c r="G162" i="17"/>
  <c r="G162" i="18" s="1"/>
  <c r="G162" i="15" a="1"/>
  <c r="G162" i="15" s="1"/>
  <c r="I162" i="14"/>
  <c r="J162" i="14"/>
  <c r="K162" i="14" s="1"/>
  <c r="G189" i="17"/>
  <c r="G189" i="18" s="1"/>
  <c r="G189" i="15" a="1"/>
  <c r="G189" i="15" s="1"/>
  <c r="F149" i="17"/>
  <c r="F149" i="18" s="1"/>
  <c r="F149" i="15" a="1"/>
  <c r="F149" i="15" s="1"/>
  <c r="J172" i="14"/>
  <c r="H20" i="17"/>
  <c r="H20" i="18" s="1"/>
  <c r="H20" i="15" a="1"/>
  <c r="H20" i="15" s="1"/>
  <c r="I108" i="14"/>
  <c r="K108" i="14" s="1"/>
  <c r="F105" i="14"/>
  <c r="F183" i="17"/>
  <c r="F183" i="18" s="1"/>
  <c r="F183" i="15" a="1"/>
  <c r="F183" i="15" s="1"/>
  <c r="F90" i="14"/>
  <c r="H129" i="17"/>
  <c r="H129" i="18" s="1"/>
  <c r="H129" i="15" a="1"/>
  <c r="H129" i="15" s="1"/>
  <c r="H37" i="14"/>
  <c r="H64" i="14"/>
  <c r="I64" i="14" s="1"/>
  <c r="K101" i="14"/>
  <c r="H137" i="17"/>
  <c r="H137" i="18" s="1"/>
  <c r="H137" i="15" a="1"/>
  <c r="H137" i="15" s="1"/>
  <c r="I54" i="17"/>
  <c r="I54" i="18" s="1"/>
  <c r="M54" i="18" s="1"/>
  <c r="N54" i="18" s="1"/>
  <c r="I54" i="15" a="1"/>
  <c r="I54" i="15" s="1"/>
  <c r="G149" i="14"/>
  <c r="H58" i="14"/>
  <c r="E164" i="17"/>
  <c r="E164" i="18" s="1"/>
  <c r="E164" i="15" a="1"/>
  <c r="E164" i="15" s="1"/>
  <c r="F123" i="17"/>
  <c r="F123" i="18" s="1"/>
  <c r="F123" i="15" a="1"/>
  <c r="F123" i="15" s="1"/>
  <c r="G123" i="14"/>
  <c r="K52" i="17"/>
  <c r="K52" i="18" s="1"/>
  <c r="K52" i="15" a="1"/>
  <c r="K52" i="15" s="1"/>
  <c r="H168" i="17"/>
  <c r="H168" i="18" s="1"/>
  <c r="H168" i="15" a="1"/>
  <c r="H168" i="15" s="1"/>
  <c r="E23" i="17"/>
  <c r="E23" i="18" s="1"/>
  <c r="E23" i="15" a="1"/>
  <c r="E23" i="15" s="1"/>
  <c r="G23" i="14"/>
  <c r="H23" i="14" s="1"/>
  <c r="H49" i="14"/>
  <c r="I76" i="14"/>
  <c r="H136" i="14"/>
  <c r="I136" i="14" s="1"/>
  <c r="F118" i="14"/>
  <c r="J150" i="14"/>
  <c r="I131" i="14"/>
  <c r="J131" i="14" s="1"/>
  <c r="H21" i="17"/>
  <c r="H21" i="18" s="1"/>
  <c r="M21" i="18" s="1"/>
  <c r="N21" i="18" s="1"/>
  <c r="H21" i="15" a="1"/>
  <c r="H21" i="15" s="1"/>
  <c r="F143" i="17"/>
  <c r="F143" i="18" s="1"/>
  <c r="F143" i="15" a="1"/>
  <c r="F143" i="15" s="1"/>
  <c r="F83" i="17"/>
  <c r="F83" i="18" s="1"/>
  <c r="F83" i="15" a="1"/>
  <c r="F83" i="15" s="1"/>
  <c r="F9" i="17"/>
  <c r="F9" i="18" s="1"/>
  <c r="F9" i="15" a="1"/>
  <c r="F9" i="15" s="1"/>
  <c r="H151" i="17"/>
  <c r="H151" i="18" s="1"/>
  <c r="H151" i="15" a="1"/>
  <c r="H151" i="15" s="1"/>
  <c r="F157" i="17"/>
  <c r="F157" i="18" s="1"/>
  <c r="F157" i="15" a="1"/>
  <c r="F157" i="15" s="1"/>
  <c r="H13" i="17"/>
  <c r="H13" i="18" s="1"/>
  <c r="H13" i="15" a="1"/>
  <c r="H13" i="15" s="1"/>
  <c r="K13" i="14"/>
  <c r="L13" i="14" s="1"/>
  <c r="H24" i="14"/>
  <c r="F132" i="17"/>
  <c r="F132" i="18" s="1"/>
  <c r="F132" i="15" a="1"/>
  <c r="F132" i="15" s="1"/>
  <c r="G132" i="14"/>
  <c r="H146" i="17"/>
  <c r="H146" i="18" s="1"/>
  <c r="H146" i="15" a="1"/>
  <c r="H146" i="15" s="1"/>
  <c r="L41" i="17"/>
  <c r="L41" i="18" s="1"/>
  <c r="M41" i="18" s="1"/>
  <c r="N41" i="18" s="1"/>
  <c r="L41" i="15" a="1"/>
  <c r="L41" i="15" s="1"/>
  <c r="G184" i="17"/>
  <c r="G184" i="18" s="1"/>
  <c r="G184" i="15" a="1"/>
  <c r="G184" i="15" s="1"/>
  <c r="I184" i="14"/>
  <c r="E134" i="17"/>
  <c r="E134" i="18" s="1"/>
  <c r="E134" i="15" a="1"/>
  <c r="E134" i="15" s="1"/>
  <c r="F134" i="14"/>
  <c r="G69" i="17"/>
  <c r="G69" i="18" s="1"/>
  <c r="G69" i="15" a="1"/>
  <c r="G69" i="15" s="1"/>
  <c r="I69" i="14"/>
  <c r="J69" i="14" s="1"/>
  <c r="G112" i="14"/>
  <c r="H107" i="17"/>
  <c r="H107" i="18" s="1"/>
  <c r="H107" i="15" a="1"/>
  <c r="H107" i="15" s="1"/>
  <c r="G126" i="14"/>
  <c r="K146" i="14"/>
  <c r="L146" i="14" s="1"/>
  <c r="F77" i="15" a="1"/>
  <c r="F77" i="15" s="1"/>
  <c r="I37" i="14"/>
  <c r="I37" i="15" s="1" a="1"/>
  <c r="I37" i="15" s="1"/>
  <c r="I60" i="14"/>
  <c r="I60" i="15" s="1" a="1"/>
  <c r="I60" i="15" s="1"/>
  <c r="H156" i="17"/>
  <c r="H156" i="18" s="1"/>
  <c r="H156" i="15" a="1"/>
  <c r="H156" i="15" s="1"/>
  <c r="F66" i="17"/>
  <c r="F66" i="18" s="1"/>
  <c r="F66" i="15" a="1"/>
  <c r="F66" i="15" s="1"/>
  <c r="G66" i="14"/>
  <c r="E31" i="17"/>
  <c r="E31" i="18" s="1"/>
  <c r="E31" i="15" a="1"/>
  <c r="E31" i="15" s="1"/>
  <c r="G31" i="14"/>
  <c r="F81" i="17"/>
  <c r="F81" i="18" s="1"/>
  <c r="F81" i="15" a="1"/>
  <c r="F81" i="15" s="1"/>
  <c r="F169" i="17"/>
  <c r="F169" i="18" s="1"/>
  <c r="F169" i="15" a="1"/>
  <c r="F169" i="15" s="1"/>
  <c r="E186" i="17"/>
  <c r="E186" i="18" s="1"/>
  <c r="E186" i="15" a="1"/>
  <c r="E186" i="15" s="1"/>
  <c r="F171" i="14"/>
  <c r="F168" i="17"/>
  <c r="F168" i="18" s="1"/>
  <c r="F168" i="15" a="1"/>
  <c r="F168" i="15" s="1"/>
  <c r="H180" i="14"/>
  <c r="J180" i="14" s="1"/>
  <c r="F131" i="17"/>
  <c r="F131" i="18" s="1"/>
  <c r="F131" i="15" a="1"/>
  <c r="F131" i="15" s="1"/>
  <c r="G148" i="14"/>
  <c r="G143" i="14"/>
  <c r="G83" i="14"/>
  <c r="H132" i="14"/>
  <c r="H62" i="17"/>
  <c r="H62" i="18" s="1"/>
  <c r="H62" i="15" a="1"/>
  <c r="H62" i="15" s="1"/>
  <c r="J96" i="17"/>
  <c r="J96" i="18" s="1"/>
  <c r="J96" i="15" a="1"/>
  <c r="J96" i="15" s="1"/>
  <c r="F63" i="17"/>
  <c r="F63" i="18" s="1"/>
  <c r="F63" i="15" a="1"/>
  <c r="F63" i="15" s="1"/>
  <c r="F108" i="17"/>
  <c r="F108" i="18" s="1"/>
  <c r="F108" i="15" a="1"/>
  <c r="F108" i="15" s="1"/>
  <c r="K65" i="17"/>
  <c r="K65" i="18" s="1"/>
  <c r="K65" i="15" a="1"/>
  <c r="K65" i="15" s="1"/>
  <c r="E115" i="17"/>
  <c r="E115" i="18" s="1"/>
  <c r="E115" i="15" a="1"/>
  <c r="E115" i="15" s="1"/>
  <c r="G167" i="17"/>
  <c r="G167" i="18" s="1"/>
  <c r="G167" i="15" a="1"/>
  <c r="G167" i="15" s="1"/>
  <c r="G88" i="17"/>
  <c r="G88" i="18" s="1"/>
  <c r="G88" i="15" a="1"/>
  <c r="G88" i="15" s="1"/>
  <c r="I88" i="14"/>
  <c r="L164" i="17"/>
  <c r="L164" i="18" s="1"/>
  <c r="L164" i="15" a="1"/>
  <c r="L164" i="15" s="1"/>
  <c r="H63" i="14"/>
  <c r="G19" i="17"/>
  <c r="G19" i="18" s="1"/>
  <c r="G19" i="15" a="1"/>
  <c r="G19" i="15" s="1"/>
  <c r="I133" i="17"/>
  <c r="I133" i="18" s="1"/>
  <c r="I133" i="15" a="1"/>
  <c r="I133" i="15" s="1"/>
  <c r="G9" i="14"/>
  <c r="H119" i="14"/>
  <c r="I119" i="14" s="1"/>
  <c r="F151" i="17"/>
  <c r="F151" i="18" s="1"/>
  <c r="F151" i="15" a="1"/>
  <c r="F151" i="15" s="1"/>
  <c r="I27" i="17"/>
  <c r="I27" i="18" s="1"/>
  <c r="I27" i="15" a="1"/>
  <c r="I27" i="15" s="1"/>
  <c r="K85" i="14"/>
  <c r="H167" i="14"/>
  <c r="G157" i="14"/>
  <c r="J184" i="14"/>
  <c r="H139" i="17"/>
  <c r="H139" i="18" s="1"/>
  <c r="H139" i="15" a="1"/>
  <c r="H139" i="15" s="1"/>
  <c r="F114" i="17"/>
  <c r="F114" i="18" s="1"/>
  <c r="F114" i="15" a="1"/>
  <c r="F114" i="15" s="1"/>
  <c r="H114" i="14"/>
  <c r="E166" i="17"/>
  <c r="E166" i="18" s="1"/>
  <c r="E166" i="15" a="1"/>
  <c r="E166" i="15" s="1"/>
  <c r="G166" i="14"/>
  <c r="H166" i="14"/>
  <c r="E36" i="17"/>
  <c r="E36" i="18" s="1"/>
  <c r="E36" i="15" a="1"/>
  <c r="E36" i="15" s="1"/>
  <c r="F36" i="14"/>
  <c r="G107" i="17"/>
  <c r="G107" i="18" s="1"/>
  <c r="G107" i="15" a="1"/>
  <c r="G107" i="15" s="1"/>
  <c r="F94" i="14"/>
  <c r="G94" i="14" s="1"/>
  <c r="F154" i="17"/>
  <c r="F154" i="18" s="1"/>
  <c r="F154" i="15" a="1"/>
  <c r="F154" i="15" s="1"/>
  <c r="I154" i="14"/>
  <c r="J139" i="14"/>
  <c r="H138" i="14"/>
  <c r="F112" i="14"/>
  <c r="F186" i="14"/>
  <c r="G28" i="17"/>
  <c r="G28" i="18" s="1"/>
  <c r="G28" i="15" a="1"/>
  <c r="G28" i="15" s="1"/>
  <c r="F161" i="17"/>
  <c r="F161" i="18" s="1"/>
  <c r="F161" i="15" a="1"/>
  <c r="F161" i="15" s="1"/>
  <c r="G161" i="14"/>
  <c r="G81" i="14"/>
  <c r="G72" i="14"/>
  <c r="H38" i="14"/>
  <c r="I38" i="14" s="1"/>
  <c r="F51" i="17"/>
  <c r="F51" i="18" s="1"/>
  <c r="F51" i="15" a="1"/>
  <c r="F51" i="15" s="1"/>
  <c r="J154" i="14"/>
  <c r="F97" i="17"/>
  <c r="F97" i="18" s="1"/>
  <c r="F97" i="15" a="1"/>
  <c r="F97" i="15" s="1"/>
  <c r="H97" i="14"/>
  <c r="G97" i="14"/>
  <c r="H120" i="14"/>
  <c r="E118" i="17"/>
  <c r="E118" i="18" s="1"/>
  <c r="E118" i="15" a="1"/>
  <c r="E118" i="15" s="1"/>
  <c r="G118" i="14"/>
  <c r="F47" i="17"/>
  <c r="F47" i="18" s="1"/>
  <c r="F47" i="15" a="1"/>
  <c r="F47" i="15" s="1"/>
  <c r="G47" i="14"/>
  <c r="F163" i="17"/>
  <c r="F163" i="18" s="1"/>
  <c r="F163" i="15" a="1"/>
  <c r="F163" i="15" s="1"/>
  <c r="J28" i="14"/>
  <c r="G55" i="17"/>
  <c r="G55" i="18" s="1"/>
  <c r="G55" i="15" a="1"/>
  <c r="G55" i="15" s="1"/>
  <c r="H127" i="14"/>
  <c r="H15" i="14"/>
  <c r="I15" i="14" s="1"/>
  <c r="I62" i="17"/>
  <c r="I62" i="18" s="1"/>
  <c r="I62" i="15" a="1"/>
  <c r="I62" i="15" s="1"/>
  <c r="I137" i="14"/>
  <c r="G152" i="17"/>
  <c r="G152" i="18" s="1"/>
  <c r="G152" i="15" a="1"/>
  <c r="G152" i="15" s="1"/>
  <c r="G120" i="17"/>
  <c r="G120" i="18" s="1"/>
  <c r="G120" i="15" a="1"/>
  <c r="G120" i="15" s="1"/>
  <c r="H177" i="17"/>
  <c r="H177" i="18" s="1"/>
  <c r="H177" i="15" a="1"/>
  <c r="H177" i="15" s="1"/>
  <c r="G131" i="17"/>
  <c r="G131" i="18" s="1"/>
  <c r="G131" i="15" a="1"/>
  <c r="G131" i="15" s="1"/>
  <c r="G79" i="17"/>
  <c r="G79" i="18" s="1"/>
  <c r="G79" i="15" a="1"/>
  <c r="G79" i="15" s="1"/>
  <c r="I167" i="14"/>
  <c r="J167" i="14" s="1"/>
  <c r="E40" i="17"/>
  <c r="E40" i="18" s="1"/>
  <c r="E40" i="15" a="1"/>
  <c r="E40" i="15" s="1"/>
  <c r="F4" i="17"/>
  <c r="F4" i="18" s="1"/>
  <c r="F4" i="15" a="1"/>
  <c r="F4" i="15" s="1"/>
  <c r="G75" i="17"/>
  <c r="G75" i="18" s="1"/>
  <c r="G75" i="15" a="1"/>
  <c r="G75" i="15" s="1"/>
  <c r="H75" i="14"/>
  <c r="I164" i="17"/>
  <c r="I164" i="18" s="1"/>
  <c r="I164" i="15" a="1"/>
  <c r="I164" i="15" s="1"/>
  <c r="H101" i="17"/>
  <c r="H101" i="18" s="1"/>
  <c r="H101" i="15" a="1"/>
  <c r="H101" i="15" s="1"/>
  <c r="G115" i="14"/>
  <c r="E48" i="17"/>
  <c r="E48" i="18" s="1"/>
  <c r="E48" i="15" a="1"/>
  <c r="E48" i="15" s="1"/>
  <c r="H184" i="17"/>
  <c r="H184" i="18" s="1"/>
  <c r="H184" i="15" a="1"/>
  <c r="H184" i="15" s="1"/>
  <c r="F7" i="17"/>
  <c r="F7" i="18" s="1"/>
  <c r="F7" i="15" a="1"/>
  <c r="F7" i="15" s="1"/>
  <c r="J91" i="17"/>
  <c r="J91" i="18" s="1"/>
  <c r="J91" i="15" a="1"/>
  <c r="J91" i="15" s="1"/>
  <c r="G146" i="17"/>
  <c r="G146" i="18" s="1"/>
  <c r="G146" i="15" a="1"/>
  <c r="G146" i="15" s="1"/>
  <c r="E153" i="17"/>
  <c r="E153" i="18" s="1"/>
  <c r="E153" i="15" a="1"/>
  <c r="E153" i="15" s="1"/>
  <c r="F152" i="17"/>
  <c r="F152" i="18" s="1"/>
  <c r="F152" i="15" a="1"/>
  <c r="F152" i="15" s="1"/>
  <c r="H152" i="14"/>
  <c r="H87" i="17"/>
  <c r="H87" i="18" s="1"/>
  <c r="H87" i="15" a="1"/>
  <c r="H87" i="15" s="1"/>
  <c r="J177" i="14"/>
  <c r="J93" i="14"/>
  <c r="J93" i="15" s="1" a="1"/>
  <c r="J93" i="15" s="1"/>
  <c r="F40" i="14"/>
  <c r="F44" i="17"/>
  <c r="F44" i="18" s="1"/>
  <c r="F44" i="15" a="1"/>
  <c r="F44" i="15" s="1"/>
  <c r="E84" i="15" a="1"/>
  <c r="E84" i="15" s="1"/>
  <c r="G84" i="14"/>
  <c r="G84" i="15" s="1" a="1"/>
  <c r="G84" i="15" s="1"/>
  <c r="I84" i="14"/>
  <c r="H84" i="14"/>
  <c r="J84" i="14" s="1"/>
  <c r="J84" i="15" s="1" a="1"/>
  <c r="J84" i="15" s="1"/>
  <c r="G177" i="17"/>
  <c r="G177" i="18" s="1"/>
  <c r="G177" i="15" a="1"/>
  <c r="G177" i="15" s="1"/>
  <c r="I177" i="14"/>
  <c r="J108" i="14"/>
  <c r="F3" i="17"/>
  <c r="F3" i="18" s="1"/>
  <c r="F3" i="15" a="1"/>
  <c r="F3" i="15" s="1"/>
  <c r="G85" i="17"/>
  <c r="G85" i="18" s="1"/>
  <c r="G85" i="15" a="1"/>
  <c r="G85" i="15" s="1"/>
  <c r="F92" i="17"/>
  <c r="F92" i="18" s="1"/>
  <c r="F92" i="15" a="1"/>
  <c r="F92" i="15" s="1"/>
  <c r="H19" i="14"/>
  <c r="J19" i="14" s="1"/>
  <c r="I50" i="17"/>
  <c r="I50" i="18" s="1"/>
  <c r="I50" i="15" a="1"/>
  <c r="I50" i="15" s="1"/>
  <c r="G51" i="17"/>
  <c r="G51" i="18" s="1"/>
  <c r="G51" i="15" a="1"/>
  <c r="G51" i="15" s="1"/>
  <c r="G187" i="17"/>
  <c r="G187" i="18" s="1"/>
  <c r="G187" i="15" a="1"/>
  <c r="G187" i="15" s="1"/>
  <c r="G3" i="14"/>
  <c r="G163" i="17"/>
  <c r="G163" i="18" s="1"/>
  <c r="G163" i="15" a="1"/>
  <c r="G163" i="15" s="1"/>
  <c r="G106" i="14"/>
  <c r="I189" i="14"/>
  <c r="K50" i="14"/>
  <c r="L50" i="14" s="1"/>
  <c r="J137" i="14"/>
  <c r="K137" i="14" s="1"/>
  <c r="G2" i="14"/>
  <c r="L102" i="14"/>
  <c r="I70" i="17"/>
  <c r="I70" i="18" s="1"/>
  <c r="I70" i="15" a="1"/>
  <c r="I70" i="15" s="1"/>
  <c r="G4" i="14"/>
  <c r="E22" i="17"/>
  <c r="E22" i="18" s="1"/>
  <c r="E22" i="15" a="1"/>
  <c r="E22" i="15" s="1"/>
  <c r="G180" i="17"/>
  <c r="G180" i="18" s="1"/>
  <c r="G180" i="15" a="1"/>
  <c r="G180" i="15" s="1"/>
  <c r="I180" i="14"/>
  <c r="F175" i="17"/>
  <c r="F175" i="18" s="1"/>
  <c r="F175" i="15" a="1"/>
  <c r="F175" i="15" s="1"/>
  <c r="H55" i="17"/>
  <c r="H55" i="18" s="1"/>
  <c r="H55" i="15" a="1"/>
  <c r="H55" i="15" s="1"/>
  <c r="K20" i="17"/>
  <c r="K20" i="18" s="1"/>
  <c r="K20" i="15" a="1"/>
  <c r="K20" i="15" s="1"/>
  <c r="F48" i="14"/>
  <c r="G185" i="17"/>
  <c r="G185" i="18" s="1"/>
  <c r="G185" i="15" a="1"/>
  <c r="G185" i="15" s="1"/>
  <c r="H185" i="14"/>
  <c r="I124" i="17"/>
  <c r="I124" i="18" s="1"/>
  <c r="I124" i="15" a="1"/>
  <c r="I124" i="15" s="1"/>
  <c r="F166" i="17"/>
  <c r="F166" i="18" s="1"/>
  <c r="F166" i="15" a="1"/>
  <c r="F166" i="15" s="1"/>
  <c r="J104" i="14"/>
  <c r="J50" i="17"/>
  <c r="J50" i="18" s="1"/>
  <c r="J50" i="15" a="1"/>
  <c r="J50" i="15" s="1"/>
  <c r="H25" i="14"/>
  <c r="H14" i="14"/>
  <c r="F111" i="17"/>
  <c r="F111" i="18" s="1"/>
  <c r="F111" i="15" a="1"/>
  <c r="F111" i="15" s="1"/>
  <c r="I86" i="17"/>
  <c r="I86" i="18" s="1"/>
  <c r="I86" i="15" a="1"/>
  <c r="I86" i="15" s="1"/>
  <c r="G164" i="17"/>
  <c r="G164" i="18" s="1"/>
  <c r="G164" i="15" a="1"/>
  <c r="G164" i="15" s="1"/>
  <c r="H164" i="17"/>
  <c r="H164" i="18" s="1"/>
  <c r="H164" i="15" a="1"/>
  <c r="H164" i="15" s="1"/>
  <c r="E89" i="17"/>
  <c r="E89" i="18" s="1"/>
  <c r="M89" i="18" s="1"/>
  <c r="N89" i="18" s="1"/>
  <c r="E89" i="15" a="1"/>
  <c r="E89" i="15" s="1"/>
  <c r="G89" i="14"/>
  <c r="H89" i="14"/>
  <c r="H89" i="15" s="1" a="1"/>
  <c r="H89" i="15" s="1"/>
  <c r="G17" i="14"/>
  <c r="H51" i="14"/>
  <c r="I12" i="17"/>
  <c r="I12" i="18" s="1"/>
  <c r="I12" i="15" a="1"/>
  <c r="I12" i="15" s="1"/>
  <c r="F19" i="17"/>
  <c r="F19" i="18" s="1"/>
  <c r="F19" i="15" a="1"/>
  <c r="F19" i="15" s="1"/>
  <c r="E140" i="17"/>
  <c r="E140" i="18" s="1"/>
  <c r="E140" i="15" a="1"/>
  <c r="E140" i="15" s="1"/>
  <c r="J21" i="14"/>
  <c r="K96" i="14"/>
  <c r="L96" i="14" s="1"/>
  <c r="L133" i="14"/>
  <c r="L133" i="15" s="1" a="1"/>
  <c r="L133" i="15" s="1"/>
  <c r="F138" i="17"/>
  <c r="F138" i="18" s="1"/>
  <c r="F138" i="15" a="1"/>
  <c r="F138" i="15" s="1"/>
  <c r="G32" i="17"/>
  <c r="G32" i="18" s="1"/>
  <c r="G32" i="15" a="1"/>
  <c r="G32" i="15" s="1"/>
  <c r="H39" i="14"/>
  <c r="E165" i="17"/>
  <c r="E165" i="18" s="1"/>
  <c r="E165" i="15" a="1"/>
  <c r="E165" i="15" s="1"/>
  <c r="F165" i="14"/>
  <c r="H10" i="14"/>
  <c r="L91" i="14"/>
  <c r="F53" i="14"/>
  <c r="E17" i="17"/>
  <c r="E17" i="18" s="1"/>
  <c r="E17" i="15" a="1"/>
  <c r="E17" i="15" s="1"/>
  <c r="I145" i="17"/>
  <c r="I145" i="18" s="1"/>
  <c r="I145" i="15" a="1"/>
  <c r="I145" i="15" s="1"/>
  <c r="F39" i="17"/>
  <c r="F39" i="18" s="1"/>
  <c r="F39" i="15" a="1"/>
  <c r="F39" i="15" s="1"/>
  <c r="H59" i="17"/>
  <c r="H59" i="18" s="1"/>
  <c r="H59" i="15" a="1"/>
  <c r="H59" i="15" s="1"/>
  <c r="I59" i="14"/>
  <c r="E35" i="17"/>
  <c r="E35" i="18" s="1"/>
  <c r="E35" i="15" a="1"/>
  <c r="E35" i="15" s="1"/>
  <c r="I20" i="17"/>
  <c r="I20" i="18" s="1"/>
  <c r="I20" i="15" a="1"/>
  <c r="I20" i="15" s="1"/>
  <c r="H122" i="14"/>
  <c r="G48" i="14"/>
  <c r="H70" i="17"/>
  <c r="H70" i="18" s="1"/>
  <c r="H70" i="15" a="1"/>
  <c r="H70" i="15" s="1"/>
  <c r="K172" i="14"/>
  <c r="G70" i="17"/>
  <c r="G70" i="18" s="1"/>
  <c r="G70" i="15" a="1"/>
  <c r="G70" i="15" s="1"/>
  <c r="I18" i="14"/>
  <c r="G16" i="14"/>
  <c r="J124" i="14"/>
  <c r="I138" i="14"/>
  <c r="G178" i="14"/>
  <c r="J87" i="14"/>
  <c r="L103" i="14"/>
  <c r="J57" i="17"/>
  <c r="J57" i="18" s="1"/>
  <c r="M57" i="18" s="1"/>
  <c r="N57" i="18" s="1"/>
  <c r="J57" i="15" a="1"/>
  <c r="J57" i="15" s="1"/>
  <c r="K86" i="14"/>
  <c r="F17" i="14"/>
  <c r="G182" i="17"/>
  <c r="G182" i="18" s="1"/>
  <c r="G182" i="15" a="1"/>
  <c r="G182" i="15" s="1"/>
  <c r="H182" i="14"/>
  <c r="E37" i="17"/>
  <c r="E37" i="18" s="1"/>
  <c r="E37" i="15" a="1"/>
  <c r="E37" i="15" s="1"/>
  <c r="K35" i="14"/>
  <c r="J142" i="14"/>
  <c r="G44" i="14"/>
  <c r="J65" i="17"/>
  <c r="J65" i="18" s="1"/>
  <c r="M65" i="18" s="1"/>
  <c r="N65" i="18" s="1"/>
  <c r="J65" i="15" a="1"/>
  <c r="J65" i="15" s="1"/>
  <c r="F158" i="17"/>
  <c r="F158" i="18" s="1"/>
  <c r="F158" i="15" a="1"/>
  <c r="F158" i="15" s="1"/>
  <c r="G158" i="14"/>
  <c r="H12" i="17"/>
  <c r="H12" i="18" s="1"/>
  <c r="H12" i="15" a="1"/>
  <c r="H12" i="15" s="1"/>
  <c r="J12" i="14"/>
  <c r="F22" i="14"/>
  <c r="H163" i="14"/>
  <c r="I19" i="14"/>
  <c r="G98" i="14"/>
  <c r="L176" i="14"/>
  <c r="I135" i="14"/>
  <c r="G46" i="14"/>
  <c r="I119" i="17" l="1"/>
  <c r="I119" i="18" s="1"/>
  <c r="I119" i="15" a="1"/>
  <c r="I119" i="15" s="1"/>
  <c r="H23" i="17"/>
  <c r="H23" i="18" s="1"/>
  <c r="H23" i="15" a="1"/>
  <c r="H23" i="15" s="1"/>
  <c r="K93" i="17"/>
  <c r="K93" i="18" s="1"/>
  <c r="K93" i="15" a="1"/>
  <c r="K93" i="15" s="1"/>
  <c r="G94" i="17"/>
  <c r="G94" i="18" s="1"/>
  <c r="G94" i="15" a="1"/>
  <c r="G94" i="15" s="1"/>
  <c r="H121" i="15" a="1"/>
  <c r="H121" i="15" s="1"/>
  <c r="I121" i="14"/>
  <c r="I121" i="15" s="1" a="1"/>
  <c r="I121" i="15" s="1"/>
  <c r="L50" i="17"/>
  <c r="L50" i="18" s="1"/>
  <c r="L50" i="15" a="1"/>
  <c r="L50" i="15" s="1"/>
  <c r="I15" i="17"/>
  <c r="I15" i="18" s="1"/>
  <c r="I15" i="15" a="1"/>
  <c r="I15" i="15" s="1"/>
  <c r="L13" i="17"/>
  <c r="L13" i="18" s="1"/>
  <c r="L13" i="15" a="1"/>
  <c r="L13" i="15" s="1"/>
  <c r="K108" i="17"/>
  <c r="K108" i="18" s="1"/>
  <c r="K108" i="15" a="1"/>
  <c r="K108" i="15" s="1"/>
  <c r="L108" i="14"/>
  <c r="K145" i="17"/>
  <c r="K145" i="18" s="1"/>
  <c r="K145" i="15" a="1"/>
  <c r="K145" i="15" s="1"/>
  <c r="G5" i="17"/>
  <c r="G5" i="18" s="1"/>
  <c r="G5" i="15" a="1"/>
  <c r="G5" i="15" s="1"/>
  <c r="I5" i="14"/>
  <c r="K5" i="14" s="1"/>
  <c r="K5" i="15" s="1" a="1"/>
  <c r="K5" i="15" s="1"/>
  <c r="H5" i="14"/>
  <c r="J34" i="17"/>
  <c r="J34" i="18" s="1"/>
  <c r="J34" i="15" a="1"/>
  <c r="J34" i="15" s="1"/>
  <c r="L146" i="17"/>
  <c r="L146" i="18" s="1"/>
  <c r="L146" i="15" a="1"/>
  <c r="L146" i="15" s="1"/>
  <c r="J141" i="17"/>
  <c r="J141" i="18" s="1"/>
  <c r="M141" i="18" s="1"/>
  <c r="N141" i="18" s="1"/>
  <c r="J141" i="15" a="1"/>
  <c r="J141" i="15" s="1"/>
  <c r="K141" i="14"/>
  <c r="K141" i="15" s="1" a="1"/>
  <c r="K141" i="15" s="1"/>
  <c r="L101" i="17"/>
  <c r="L101" i="18" s="1"/>
  <c r="L101" i="15" a="1"/>
  <c r="L101" i="15" s="1"/>
  <c r="J95" i="17"/>
  <c r="J95" i="18" s="1"/>
  <c r="J95" i="15" a="1"/>
  <c r="J95" i="15" s="1"/>
  <c r="K137" i="17"/>
  <c r="K137" i="18" s="1"/>
  <c r="K137" i="15" a="1"/>
  <c r="K137" i="15" s="1"/>
  <c r="L96" i="17"/>
  <c r="L96" i="18" s="1"/>
  <c r="L96" i="15" a="1"/>
  <c r="L96" i="15" s="1"/>
  <c r="J131" i="17"/>
  <c r="J131" i="18" s="1"/>
  <c r="J131" i="15" a="1"/>
  <c r="J131" i="15" s="1"/>
  <c r="K131" i="14"/>
  <c r="I175" i="17"/>
  <c r="I175" i="18" s="1"/>
  <c r="I175" i="15" a="1"/>
  <c r="I175" i="15" s="1"/>
  <c r="K175" i="14"/>
  <c r="J175" i="14"/>
  <c r="H115" i="17"/>
  <c r="H115" i="18" s="1"/>
  <c r="H115" i="15" a="1"/>
  <c r="H115" i="15" s="1"/>
  <c r="J129" i="17"/>
  <c r="J129" i="18" s="1"/>
  <c r="J129" i="15" a="1"/>
  <c r="J129" i="15" s="1"/>
  <c r="I64" i="17"/>
  <c r="I64" i="18" s="1"/>
  <c r="I64" i="15" a="1"/>
  <c r="I64" i="15" s="1"/>
  <c r="K107" i="17"/>
  <c r="K107" i="18" s="1"/>
  <c r="K107" i="15" a="1"/>
  <c r="K107" i="15" s="1"/>
  <c r="J110" i="14"/>
  <c r="I187" i="17"/>
  <c r="I187" i="18" s="1"/>
  <c r="I187" i="15" a="1"/>
  <c r="I187" i="15" s="1"/>
  <c r="I6" i="15" a="1"/>
  <c r="I6" i="15" s="1"/>
  <c r="J6" i="14"/>
  <c r="J6" i="15" s="1" a="1"/>
  <c r="J6" i="15" s="1"/>
  <c r="J180" i="17"/>
  <c r="J180" i="18" s="1"/>
  <c r="J180" i="15" a="1"/>
  <c r="J180" i="15" s="1"/>
  <c r="I110" i="17"/>
  <c r="I110" i="18" s="1"/>
  <c r="I110" i="15" a="1"/>
  <c r="I110" i="15" s="1"/>
  <c r="H68" i="17"/>
  <c r="H68" i="18" s="1"/>
  <c r="H68" i="15" a="1"/>
  <c r="H68" i="15" s="1"/>
  <c r="I68" i="14"/>
  <c r="J68" i="14"/>
  <c r="K68" i="14"/>
  <c r="L85" i="17"/>
  <c r="L85" i="18" s="1"/>
  <c r="M85" i="18" s="1"/>
  <c r="N85" i="18" s="1"/>
  <c r="L85" i="15" a="1"/>
  <c r="L85" i="15" s="1"/>
  <c r="I136" i="17"/>
  <c r="I136" i="18" s="1"/>
  <c r="I136" i="15" a="1"/>
  <c r="I136" i="15" s="1"/>
  <c r="L168" i="17"/>
  <c r="L168" i="18" s="1"/>
  <c r="M168" i="18" s="1"/>
  <c r="N168" i="18" s="1"/>
  <c r="L168" i="15" a="1"/>
  <c r="L168" i="15" s="1"/>
  <c r="J19" i="15" a="1"/>
  <c r="J19" i="15" s="1"/>
  <c r="K19" i="14"/>
  <c r="I38" i="17"/>
  <c r="I38" i="18" s="1"/>
  <c r="I38" i="15" a="1"/>
  <c r="I38" i="15" s="1"/>
  <c r="J69" i="17"/>
  <c r="J69" i="18" s="1"/>
  <c r="J69" i="15" a="1"/>
  <c r="J69" i="15" s="1"/>
  <c r="K151" i="17"/>
  <c r="K151" i="18" s="1"/>
  <c r="K151" i="15" a="1"/>
  <c r="K151" i="15" s="1"/>
  <c r="G8" i="17"/>
  <c r="G8" i="18" s="1"/>
  <c r="G8" i="15" a="1"/>
  <c r="G8" i="15" s="1"/>
  <c r="J167" i="17"/>
  <c r="J167" i="18" s="1"/>
  <c r="J167" i="15" a="1"/>
  <c r="J167" i="15" s="1"/>
  <c r="K167" i="14"/>
  <c r="K162" i="17"/>
  <c r="K162" i="18" s="1"/>
  <c r="K162" i="15" a="1"/>
  <c r="K162" i="15" s="1"/>
  <c r="L162" i="14"/>
  <c r="H26" i="17"/>
  <c r="H26" i="18" s="1"/>
  <c r="H26" i="15" a="1"/>
  <c r="H26" i="15" s="1"/>
  <c r="I26" i="14"/>
  <c r="H179" i="17"/>
  <c r="H179" i="18" s="1"/>
  <c r="H179" i="15" a="1"/>
  <c r="H179" i="15" s="1"/>
  <c r="F17" i="17"/>
  <c r="F17" i="18" s="1"/>
  <c r="F17" i="15" a="1"/>
  <c r="F17" i="15" s="1"/>
  <c r="I18" i="17"/>
  <c r="I18" i="18" s="1"/>
  <c r="I18" i="15" a="1"/>
  <c r="I18" i="15" s="1"/>
  <c r="H122" i="17"/>
  <c r="H122" i="18" s="1"/>
  <c r="M122" i="18" s="1"/>
  <c r="N122" i="18" s="1"/>
  <c r="H122" i="15" a="1"/>
  <c r="H122" i="15" s="1"/>
  <c r="G98" i="17"/>
  <c r="G98" i="18" s="1"/>
  <c r="G98" i="15" a="1"/>
  <c r="G98" i="15" s="1"/>
  <c r="I98" i="14"/>
  <c r="H98" i="14"/>
  <c r="H17" i="14"/>
  <c r="H51" i="17"/>
  <c r="H51" i="18" s="1"/>
  <c r="H51" i="15" a="1"/>
  <c r="H51" i="15" s="1"/>
  <c r="I51" i="14"/>
  <c r="L102" i="17"/>
  <c r="L102" i="18" s="1"/>
  <c r="M102" i="18" s="1"/>
  <c r="N102" i="18" s="1"/>
  <c r="L102" i="15" a="1"/>
  <c r="L102" i="15" s="1"/>
  <c r="K35" i="17"/>
  <c r="K35" i="18" s="1"/>
  <c r="M35" i="18" s="1"/>
  <c r="N35" i="18" s="1"/>
  <c r="K35" i="15" a="1"/>
  <c r="K35" i="15" s="1"/>
  <c r="L103" i="17"/>
  <c r="L103" i="18" s="1"/>
  <c r="M103" i="18" s="1"/>
  <c r="N103" i="18" s="1"/>
  <c r="L103" i="15" a="1"/>
  <c r="L103" i="15" s="1"/>
  <c r="I185" i="14"/>
  <c r="H25" i="17"/>
  <c r="H25" i="18" s="1"/>
  <c r="H25" i="15" a="1"/>
  <c r="H25" i="15" s="1"/>
  <c r="G2" i="17"/>
  <c r="G2" i="18" s="1"/>
  <c r="G2" i="15" a="1"/>
  <c r="G2" i="15" s="1"/>
  <c r="H2" i="14"/>
  <c r="G3" i="17"/>
  <c r="G3" i="18" s="1"/>
  <c r="G3" i="15" a="1"/>
  <c r="G3" i="15" s="1"/>
  <c r="K84" i="14"/>
  <c r="H152" i="17"/>
  <c r="H152" i="18" s="1"/>
  <c r="H152" i="15" a="1"/>
  <c r="H152" i="15" s="1"/>
  <c r="I75" i="14"/>
  <c r="G72" i="17"/>
  <c r="G72" i="18" s="1"/>
  <c r="G72" i="15" a="1"/>
  <c r="G72" i="15" s="1"/>
  <c r="H72" i="14"/>
  <c r="H132" i="17"/>
  <c r="H132" i="18" s="1"/>
  <c r="H132" i="15" a="1"/>
  <c r="H132" i="15" s="1"/>
  <c r="H31" i="14"/>
  <c r="H58" i="17"/>
  <c r="H58" i="18" s="1"/>
  <c r="H58" i="15" a="1"/>
  <c r="H58" i="15" s="1"/>
  <c r="I162" i="17"/>
  <c r="I162" i="18" s="1"/>
  <c r="I162" i="15" a="1"/>
  <c r="I162" i="15" s="1"/>
  <c r="G45" i="14"/>
  <c r="L62" i="17"/>
  <c r="L62" i="18" s="1"/>
  <c r="M62" i="18" s="1"/>
  <c r="N62" i="18" s="1"/>
  <c r="L62" i="15" a="1"/>
  <c r="L62" i="15" s="1"/>
  <c r="H73" i="17"/>
  <c r="H73" i="18" s="1"/>
  <c r="H73" i="15" a="1"/>
  <c r="H73" i="15" s="1"/>
  <c r="G61" i="15" a="1"/>
  <c r="G61" i="15" s="1"/>
  <c r="I61" i="14"/>
  <c r="I61" i="15" s="1" a="1"/>
  <c r="I61" i="15" s="1"/>
  <c r="F153" i="17"/>
  <c r="F153" i="18" s="1"/>
  <c r="F153" i="15" a="1"/>
  <c r="F153" i="15" s="1"/>
  <c r="G153" i="14"/>
  <c r="F43" i="17"/>
  <c r="F43" i="18" s="1"/>
  <c r="F43" i="15" a="1"/>
  <c r="F43" i="15" s="1"/>
  <c r="G169" i="17"/>
  <c r="G169" i="18" s="1"/>
  <c r="G169" i="15" a="1"/>
  <c r="G169" i="15" s="1"/>
  <c r="I155" i="17"/>
  <c r="I155" i="18" s="1"/>
  <c r="I155" i="15" a="1"/>
  <c r="I155" i="15" s="1"/>
  <c r="I73" i="14"/>
  <c r="L151" i="14"/>
  <c r="G34" i="17"/>
  <c r="G34" i="18" s="1"/>
  <c r="G34" i="15" a="1"/>
  <c r="G34" i="15" s="1"/>
  <c r="K34" i="14"/>
  <c r="L84" i="14"/>
  <c r="L145" i="14"/>
  <c r="J155" i="14"/>
  <c r="G81" i="17"/>
  <c r="G81" i="18" s="1"/>
  <c r="G81" i="15" a="1"/>
  <c r="G81" i="15" s="1"/>
  <c r="F186" i="17"/>
  <c r="F186" i="18" s="1"/>
  <c r="F186" i="15" a="1"/>
  <c r="F186" i="15" s="1"/>
  <c r="G186" i="14"/>
  <c r="H114" i="17"/>
  <c r="H114" i="18" s="1"/>
  <c r="H114" i="15" a="1"/>
  <c r="H114" i="15" s="1"/>
  <c r="H63" i="17"/>
  <c r="H63" i="18" s="1"/>
  <c r="H63" i="15" a="1"/>
  <c r="H63" i="15" s="1"/>
  <c r="H106" i="14"/>
  <c r="G149" i="17"/>
  <c r="G149" i="18" s="1"/>
  <c r="G149" i="15" a="1"/>
  <c r="G149" i="15" s="1"/>
  <c r="I32" i="17"/>
  <c r="I32" i="18" s="1"/>
  <c r="I32" i="15" a="1"/>
  <c r="I32" i="15" s="1"/>
  <c r="J32" i="14"/>
  <c r="G92" i="17"/>
  <c r="G92" i="18" s="1"/>
  <c r="G92" i="15" a="1"/>
  <c r="G92" i="15" s="1"/>
  <c r="G11" i="15" a="1"/>
  <c r="G11" i="15" s="1"/>
  <c r="H60" i="15" a="1"/>
  <c r="H60" i="15" s="1"/>
  <c r="J35" i="17"/>
  <c r="J35" i="18" s="1"/>
  <c r="J35" i="15" a="1"/>
  <c r="J35" i="15" s="1"/>
  <c r="G37" i="17"/>
  <c r="G37" i="18" s="1"/>
  <c r="G37" i="15" a="1"/>
  <c r="G37" i="15" s="1"/>
  <c r="H79" i="17"/>
  <c r="H79" i="18" s="1"/>
  <c r="H79" i="15" a="1"/>
  <c r="H79" i="15" s="1"/>
  <c r="I2" i="14"/>
  <c r="K176" i="17"/>
  <c r="K176" i="18" s="1"/>
  <c r="K176" i="15" a="1"/>
  <c r="K176" i="15" s="1"/>
  <c r="I183" i="14"/>
  <c r="J183" i="14" s="1"/>
  <c r="I19" i="17"/>
  <c r="I19" i="18" s="1"/>
  <c r="I19" i="15" a="1"/>
  <c r="I19" i="15" s="1"/>
  <c r="J21" i="15" a="1"/>
  <c r="J21" i="15" s="1"/>
  <c r="K21" i="14"/>
  <c r="K21" i="15" s="1" a="1"/>
  <c r="K21" i="15" s="1"/>
  <c r="I180" i="17"/>
  <c r="I180" i="18" s="1"/>
  <c r="I180" i="15" a="1"/>
  <c r="I180" i="15" s="1"/>
  <c r="G47" i="17"/>
  <c r="G47" i="18" s="1"/>
  <c r="G47" i="15" a="1"/>
  <c r="G47" i="15" s="1"/>
  <c r="H47" i="14"/>
  <c r="H120" i="17"/>
  <c r="H120" i="18" s="1"/>
  <c r="H120" i="15" a="1"/>
  <c r="H120" i="15" s="1"/>
  <c r="F36" i="17"/>
  <c r="F36" i="18" s="1"/>
  <c r="F36" i="15" a="1"/>
  <c r="F36" i="15" s="1"/>
  <c r="G83" i="17"/>
  <c r="G83" i="18" s="1"/>
  <c r="G83" i="15" a="1"/>
  <c r="G83" i="15" s="1"/>
  <c r="H83" i="14"/>
  <c r="I83" i="14"/>
  <c r="I148" i="14"/>
  <c r="J148" i="14" s="1"/>
  <c r="H37" i="17"/>
  <c r="H37" i="18" s="1"/>
  <c r="M37" i="18" s="1"/>
  <c r="N37" i="18" s="1"/>
  <c r="H37" i="15" a="1"/>
  <c r="H37" i="15" s="1"/>
  <c r="H149" i="14"/>
  <c r="G33" i="17"/>
  <c r="G33" i="18" s="1"/>
  <c r="G33" i="15" a="1"/>
  <c r="G33" i="15" s="1"/>
  <c r="G78" i="17"/>
  <c r="G78" i="18" s="1"/>
  <c r="G78" i="15" a="1"/>
  <c r="G78" i="15" s="1"/>
  <c r="H78" i="14"/>
  <c r="J55" i="17"/>
  <c r="J55" i="18" s="1"/>
  <c r="J55" i="15" a="1"/>
  <c r="J55" i="15" s="1"/>
  <c r="L55" i="14"/>
  <c r="K55" i="14"/>
  <c r="J146" i="17"/>
  <c r="J146" i="18" s="1"/>
  <c r="J146" i="15" a="1"/>
  <c r="J146" i="15" s="1"/>
  <c r="F29" i="17"/>
  <c r="F29" i="18" s="1"/>
  <c r="F29" i="15" a="1"/>
  <c r="F29" i="15" s="1"/>
  <c r="K6" i="14"/>
  <c r="K6" i="15" s="1" a="1"/>
  <c r="K6" i="15" s="1"/>
  <c r="I25" i="14"/>
  <c r="H162" i="17"/>
  <c r="H162" i="18" s="1"/>
  <c r="H162" i="15" a="1"/>
  <c r="H162" i="15" s="1"/>
  <c r="H34" i="17"/>
  <c r="H34" i="18" s="1"/>
  <c r="H34" i="15" a="1"/>
  <c r="H34" i="15" s="1"/>
  <c r="J176" i="17"/>
  <c r="J176" i="18" s="1"/>
  <c r="J176" i="15" a="1"/>
  <c r="J176" i="15" s="1"/>
  <c r="H67" i="17"/>
  <c r="H67" i="18" s="1"/>
  <c r="H67" i="15" a="1"/>
  <c r="H67" i="15" s="1"/>
  <c r="J67" i="14"/>
  <c r="J67" i="15" s="1" a="1"/>
  <c r="J67" i="15" s="1"/>
  <c r="I67" i="14"/>
  <c r="G36" i="14"/>
  <c r="G178" i="17"/>
  <c r="G178" i="18" s="1"/>
  <c r="G178" i="15" a="1"/>
  <c r="G178" i="15" s="1"/>
  <c r="H163" i="17"/>
  <c r="H163" i="18" s="1"/>
  <c r="H163" i="15" a="1"/>
  <c r="H163" i="15" s="1"/>
  <c r="I163" i="14"/>
  <c r="K172" i="17"/>
  <c r="K172" i="18" s="1"/>
  <c r="K172" i="15" a="1"/>
  <c r="K172" i="15" s="1"/>
  <c r="G89" i="15" a="1"/>
  <c r="G89" i="15" s="1"/>
  <c r="H127" i="17"/>
  <c r="H127" i="18" s="1"/>
  <c r="H127" i="15" a="1"/>
  <c r="H127" i="15" s="1"/>
  <c r="I127" i="14"/>
  <c r="G97" i="17"/>
  <c r="G97" i="18" s="1"/>
  <c r="G97" i="15" a="1"/>
  <c r="G97" i="15" s="1"/>
  <c r="I97" i="14"/>
  <c r="K97" i="14"/>
  <c r="K180" i="14"/>
  <c r="F112" i="17"/>
  <c r="F112" i="18" s="1"/>
  <c r="F112" i="15" a="1"/>
  <c r="F112" i="15" s="1"/>
  <c r="G143" i="17"/>
  <c r="G143" i="18" s="1"/>
  <c r="G143" i="15" a="1"/>
  <c r="G143" i="15" s="1"/>
  <c r="H143" i="14"/>
  <c r="F134" i="17"/>
  <c r="F134" i="18" s="1"/>
  <c r="F134" i="15" a="1"/>
  <c r="F134" i="15" s="1"/>
  <c r="G132" i="17"/>
  <c r="G132" i="18" s="1"/>
  <c r="G132" i="15" a="1"/>
  <c r="G132" i="15" s="1"/>
  <c r="I131" i="17"/>
  <c r="I131" i="18" s="1"/>
  <c r="I131" i="15" a="1"/>
  <c r="I131" i="15" s="1"/>
  <c r="H92" i="14"/>
  <c r="I58" i="14"/>
  <c r="G7" i="17"/>
  <c r="G7" i="18" s="1"/>
  <c r="G7" i="15" a="1"/>
  <c r="G7" i="15" s="1"/>
  <c r="H148" i="14"/>
  <c r="F100" i="17"/>
  <c r="F100" i="18" s="1"/>
  <c r="F100" i="15" a="1"/>
  <c r="F100" i="15" s="1"/>
  <c r="H100" i="14"/>
  <c r="H100" i="15" s="1" a="1"/>
  <c r="H100" i="15" s="1"/>
  <c r="G100" i="14"/>
  <c r="I100" i="14" s="1"/>
  <c r="G128" i="17"/>
  <c r="G128" i="18" s="1"/>
  <c r="G128" i="15" a="1"/>
  <c r="G128" i="15" s="1"/>
  <c r="H128" i="14"/>
  <c r="H147" i="17"/>
  <c r="H147" i="18" s="1"/>
  <c r="H147" i="15" a="1"/>
  <c r="H147" i="15" s="1"/>
  <c r="G188" i="17"/>
  <c r="G188" i="18" s="1"/>
  <c r="G188" i="15" a="1"/>
  <c r="G188" i="15" s="1"/>
  <c r="I173" i="17"/>
  <c r="I173" i="18" s="1"/>
  <c r="I173" i="15" a="1"/>
  <c r="I173" i="15" s="1"/>
  <c r="G29" i="17"/>
  <c r="G29" i="18" s="1"/>
  <c r="G29" i="15" a="1"/>
  <c r="G29" i="15" s="1"/>
  <c r="F74" i="17"/>
  <c r="F74" i="18" s="1"/>
  <c r="F74" i="15" a="1"/>
  <c r="F74" i="15" s="1"/>
  <c r="J25" i="14"/>
  <c r="H77" i="15" a="1"/>
  <c r="H77" i="15" s="1"/>
  <c r="I77" i="14"/>
  <c r="K28" i="14"/>
  <c r="I84" i="17"/>
  <c r="I84" i="18" s="1"/>
  <c r="I84" i="15" a="1"/>
  <c r="I84" i="15" s="1"/>
  <c r="H75" i="17"/>
  <c r="H75" i="18" s="1"/>
  <c r="H75" i="15" a="1"/>
  <c r="H75" i="15" s="1"/>
  <c r="H15" i="17"/>
  <c r="H15" i="18" s="1"/>
  <c r="H15" i="15" a="1"/>
  <c r="H15" i="15" s="1"/>
  <c r="J15" i="14"/>
  <c r="H97" i="17"/>
  <c r="H97" i="18" s="1"/>
  <c r="H97" i="15" a="1"/>
  <c r="H97" i="15" s="1"/>
  <c r="G161" i="17"/>
  <c r="G161" i="18" s="1"/>
  <c r="G161" i="15" a="1"/>
  <c r="G161" i="15" s="1"/>
  <c r="H161" i="14"/>
  <c r="I161" i="14" s="1"/>
  <c r="H138" i="17"/>
  <c r="H138" i="18" s="1"/>
  <c r="H138" i="15" a="1"/>
  <c r="H138" i="15" s="1"/>
  <c r="G66" i="17"/>
  <c r="G66" i="18" s="1"/>
  <c r="G66" i="15" a="1"/>
  <c r="G66" i="15" s="1"/>
  <c r="I104" i="17"/>
  <c r="I104" i="18" s="1"/>
  <c r="I104" i="15" a="1"/>
  <c r="I104" i="15" s="1"/>
  <c r="I63" i="14"/>
  <c r="J63" i="14" s="1"/>
  <c r="H175" i="17"/>
  <c r="H175" i="18" s="1"/>
  <c r="H175" i="15" a="1"/>
  <c r="H175" i="15" s="1"/>
  <c r="H11" i="14"/>
  <c r="H173" i="17"/>
  <c r="H173" i="18" s="1"/>
  <c r="H173" i="15" a="1"/>
  <c r="H173" i="15" s="1"/>
  <c r="J173" i="14"/>
  <c r="I78" i="14"/>
  <c r="H61" i="14"/>
  <c r="F109" i="17"/>
  <c r="F109" i="18" s="1"/>
  <c r="F109" i="15" a="1"/>
  <c r="F109" i="15" s="1"/>
  <c r="H109" i="14"/>
  <c r="F147" i="17"/>
  <c r="F147" i="18" s="1"/>
  <c r="F147" i="15" a="1"/>
  <c r="F147" i="15" s="1"/>
  <c r="I147" i="14"/>
  <c r="J147" i="14" s="1"/>
  <c r="M61" i="18"/>
  <c r="N61" i="18" s="1"/>
  <c r="G140" i="17"/>
  <c r="G140" i="18" s="1"/>
  <c r="G140" i="15" a="1"/>
  <c r="G140" i="15" s="1"/>
  <c r="H169" i="14"/>
  <c r="F171" i="17"/>
  <c r="F171" i="18" s="1"/>
  <c r="F171" i="15" a="1"/>
  <c r="F171" i="15" s="1"/>
  <c r="H182" i="17"/>
  <c r="H182" i="18" s="1"/>
  <c r="H182" i="15" a="1"/>
  <c r="H182" i="15" s="1"/>
  <c r="I138" i="17"/>
  <c r="I138" i="18" s="1"/>
  <c r="I138" i="15" a="1"/>
  <c r="I138" i="15" s="1"/>
  <c r="I39" i="14"/>
  <c r="J39" i="14" s="1"/>
  <c r="J97" i="14"/>
  <c r="J139" i="17"/>
  <c r="J139" i="18" s="1"/>
  <c r="J139" i="15" a="1"/>
  <c r="J139" i="15" s="1"/>
  <c r="I88" i="17"/>
  <c r="I88" i="18" s="1"/>
  <c r="I88" i="15" a="1"/>
  <c r="I88" i="15" s="1"/>
  <c r="G148" i="17"/>
  <c r="G148" i="18" s="1"/>
  <c r="G148" i="15" a="1"/>
  <c r="G148" i="15" s="1"/>
  <c r="K146" i="17"/>
  <c r="K146" i="18" s="1"/>
  <c r="K146" i="15" a="1"/>
  <c r="K146" i="15" s="1"/>
  <c r="J150" i="17"/>
  <c r="J150" i="18" s="1"/>
  <c r="J150" i="15" a="1"/>
  <c r="J150" i="15" s="1"/>
  <c r="L150" i="14"/>
  <c r="K150" i="14"/>
  <c r="K150" i="15" s="1" a="1"/>
  <c r="K150" i="15" s="1"/>
  <c r="F90" i="17"/>
  <c r="F90" i="18" s="1"/>
  <c r="F90" i="15" a="1"/>
  <c r="F90" i="15" s="1"/>
  <c r="M20" i="18"/>
  <c r="N20" i="18" s="1"/>
  <c r="G174" i="17"/>
  <c r="G174" i="18" s="1"/>
  <c r="G174" i="15" a="1"/>
  <c r="G174" i="15" s="1"/>
  <c r="G171" i="14"/>
  <c r="J171" i="14" s="1"/>
  <c r="J107" i="17"/>
  <c r="J107" i="18" s="1"/>
  <c r="J107" i="15" a="1"/>
  <c r="J107" i="15" s="1"/>
  <c r="G63" i="17"/>
  <c r="G63" i="18" s="1"/>
  <c r="G63" i="15" a="1"/>
  <c r="G63" i="15" s="1"/>
  <c r="G122" i="17"/>
  <c r="G122" i="18" s="1"/>
  <c r="G122" i="15" a="1"/>
  <c r="G122" i="15" s="1"/>
  <c r="H160" i="17"/>
  <c r="H160" i="18" s="1"/>
  <c r="H160" i="15" a="1"/>
  <c r="H160" i="15" s="1"/>
  <c r="J138" i="14"/>
  <c r="J138" i="15" s="1" a="1"/>
  <c r="J138" i="15" s="1"/>
  <c r="F125" i="17"/>
  <c r="F125" i="18" s="1"/>
  <c r="F125" i="15" a="1"/>
  <c r="F125" i="15" s="1"/>
  <c r="H131" i="17"/>
  <c r="H131" i="18" s="1"/>
  <c r="H131" i="15" a="1"/>
  <c r="H131" i="15" s="1"/>
  <c r="L93" i="14"/>
  <c r="H6" i="17"/>
  <c r="H6" i="18" s="1"/>
  <c r="H6" i="15" a="1"/>
  <c r="H6" i="15" s="1"/>
  <c r="H42" i="17"/>
  <c r="H42" i="18" s="1"/>
  <c r="H42" i="15" a="1"/>
  <c r="H42" i="15" s="1"/>
  <c r="G147" i="17"/>
  <c r="G147" i="18" s="1"/>
  <c r="G147" i="15" a="1"/>
  <c r="G147" i="15" s="1"/>
  <c r="H33" i="14"/>
  <c r="I129" i="17"/>
  <c r="I129" i="18" s="1"/>
  <c r="I129" i="15" a="1"/>
  <c r="I129" i="15" s="1"/>
  <c r="L129" i="14"/>
  <c r="K129" i="14"/>
  <c r="K95" i="14"/>
  <c r="K32" i="14"/>
  <c r="I23" i="14"/>
  <c r="I28" i="17"/>
  <c r="I28" i="18" s="1"/>
  <c r="I28" i="15" a="1"/>
  <c r="I28" i="15" s="1"/>
  <c r="H140" i="14"/>
  <c r="I80" i="14"/>
  <c r="J87" i="17"/>
  <c r="J87" i="18" s="1"/>
  <c r="J87" i="15" a="1"/>
  <c r="J87" i="15" s="1"/>
  <c r="H171" i="14"/>
  <c r="J108" i="17"/>
  <c r="J108" i="18" s="1"/>
  <c r="J108" i="15" a="1"/>
  <c r="J108" i="15" s="1"/>
  <c r="G46" i="17"/>
  <c r="G46" i="18" s="1"/>
  <c r="G46" i="15" a="1"/>
  <c r="G46" i="15" s="1"/>
  <c r="J46" i="14"/>
  <c r="H46" i="14"/>
  <c r="K46" i="14" s="1"/>
  <c r="I46" i="14"/>
  <c r="F22" i="17"/>
  <c r="F22" i="18" s="1"/>
  <c r="F22" i="15" a="1"/>
  <c r="F22" i="15" s="1"/>
  <c r="G44" i="17"/>
  <c r="G44" i="18" s="1"/>
  <c r="G44" i="15" a="1"/>
  <c r="G44" i="15" s="1"/>
  <c r="H44" i="14"/>
  <c r="I59" i="17"/>
  <c r="I59" i="18" s="1"/>
  <c r="I59" i="15" a="1"/>
  <c r="I59" i="15" s="1"/>
  <c r="F53" i="17"/>
  <c r="F53" i="18" s="1"/>
  <c r="F53" i="15" a="1"/>
  <c r="F53" i="15" s="1"/>
  <c r="K177" i="14"/>
  <c r="L177" i="14" s="1"/>
  <c r="J142" i="17"/>
  <c r="J142" i="18" s="1"/>
  <c r="J142" i="15" a="1"/>
  <c r="J142" i="15" s="1"/>
  <c r="K142" i="14"/>
  <c r="F48" i="17"/>
  <c r="F48" i="18" s="1"/>
  <c r="F48" i="15" a="1"/>
  <c r="F48" i="15" s="1"/>
  <c r="H48" i="14"/>
  <c r="F40" i="17"/>
  <c r="F40" i="18" s="1"/>
  <c r="F40" i="15" a="1"/>
  <c r="F40" i="15" s="1"/>
  <c r="I154" i="17"/>
  <c r="I154" i="18" s="1"/>
  <c r="I154" i="15" a="1"/>
  <c r="I154" i="15" s="1"/>
  <c r="H166" i="17"/>
  <c r="H166" i="18" s="1"/>
  <c r="H166" i="15" a="1"/>
  <c r="H166" i="15" s="1"/>
  <c r="H119" i="17"/>
  <c r="H119" i="18" s="1"/>
  <c r="H119" i="15" a="1"/>
  <c r="H119" i="15" s="1"/>
  <c r="H81" i="14"/>
  <c r="H66" i="14"/>
  <c r="G126" i="17"/>
  <c r="G126" i="18" s="1"/>
  <c r="G126" i="15" a="1"/>
  <c r="G126" i="15" s="1"/>
  <c r="I126" i="14"/>
  <c r="K184" i="14"/>
  <c r="L184" i="14" s="1"/>
  <c r="L184" i="15" s="1" a="1"/>
  <c r="L184" i="15" s="1"/>
  <c r="H24" i="17"/>
  <c r="H24" i="18" s="1"/>
  <c r="H24" i="15" a="1"/>
  <c r="H24" i="15" s="1"/>
  <c r="F118" i="17"/>
  <c r="F118" i="18" s="1"/>
  <c r="F118" i="15" a="1"/>
  <c r="F118" i="15" s="1"/>
  <c r="G123" i="17"/>
  <c r="G123" i="18" s="1"/>
  <c r="G123" i="15" a="1"/>
  <c r="G123" i="15" s="1"/>
  <c r="H123" i="14"/>
  <c r="I123" i="14"/>
  <c r="H126" i="14"/>
  <c r="J172" i="17"/>
  <c r="J172" i="18" s="1"/>
  <c r="J172" i="15" a="1"/>
  <c r="J172" i="15" s="1"/>
  <c r="G121" i="17"/>
  <c r="G121" i="18" s="1"/>
  <c r="M121" i="18" s="1"/>
  <c r="N121" i="18" s="1"/>
  <c r="G121" i="15" a="1"/>
  <c r="G121" i="15" s="1"/>
  <c r="H82" i="17"/>
  <c r="H82" i="18" s="1"/>
  <c r="H82" i="15" a="1"/>
  <c r="H82" i="15" s="1"/>
  <c r="G68" i="17"/>
  <c r="G68" i="18" s="1"/>
  <c r="G68" i="15" a="1"/>
  <c r="G68" i="15" s="1"/>
  <c r="G179" i="17"/>
  <c r="G179" i="18" s="1"/>
  <c r="G179" i="15" a="1"/>
  <c r="G179" i="15" s="1"/>
  <c r="I179" i="14"/>
  <c r="G134" i="14"/>
  <c r="L27" i="17"/>
  <c r="L27" i="18" s="1"/>
  <c r="M27" i="18" s="1"/>
  <c r="N27" i="18" s="1"/>
  <c r="L27" i="15" a="1"/>
  <c r="L27" i="15" s="1"/>
  <c r="G125" i="14"/>
  <c r="I79" i="14"/>
  <c r="G165" i="14"/>
  <c r="H69" i="17"/>
  <c r="H69" i="18" s="1"/>
  <c r="H69" i="15" a="1"/>
  <c r="H69" i="15" s="1"/>
  <c r="K69" i="14"/>
  <c r="L95" i="14"/>
  <c r="M91" i="18"/>
  <c r="N91" i="18" s="1"/>
  <c r="K133" i="17"/>
  <c r="K133" i="18" s="1"/>
  <c r="M133" i="18" s="1"/>
  <c r="N133" i="18" s="1"/>
  <c r="K133" i="15" a="1"/>
  <c r="K133" i="15" s="1"/>
  <c r="I152" i="14"/>
  <c r="J56" i="17"/>
  <c r="J56" i="18" s="1"/>
  <c r="M56" i="18" s="1"/>
  <c r="N56" i="18" s="1"/>
  <c r="J56" i="15" a="1"/>
  <c r="J56" i="15" s="1"/>
  <c r="G74" i="14"/>
  <c r="J104" i="17"/>
  <c r="J104" i="18" s="1"/>
  <c r="J104" i="15" a="1"/>
  <c r="J104" i="15" s="1"/>
  <c r="K50" i="17"/>
  <c r="K50" i="18" s="1"/>
  <c r="M50" i="18" s="1"/>
  <c r="N50" i="18" s="1"/>
  <c r="K50" i="15" a="1"/>
  <c r="K50" i="15" s="1"/>
  <c r="J124" i="17"/>
  <c r="J124" i="18" s="1"/>
  <c r="J124" i="15" a="1"/>
  <c r="J124" i="15" s="1"/>
  <c r="K124" i="14"/>
  <c r="L32" i="14"/>
  <c r="L32" i="15" s="1" a="1"/>
  <c r="L32" i="15" s="1"/>
  <c r="J59" i="14"/>
  <c r="K59" i="14" s="1"/>
  <c r="L91" i="17"/>
  <c r="L91" i="18" s="1"/>
  <c r="L91" i="15" a="1"/>
  <c r="L91" i="15" s="1"/>
  <c r="J12" i="17"/>
  <c r="J12" i="18" s="1"/>
  <c r="J12" i="15" a="1"/>
  <c r="J12" i="15" s="1"/>
  <c r="K12" i="14"/>
  <c r="L12" i="14"/>
  <c r="G16" i="17"/>
  <c r="G16" i="18" s="1"/>
  <c r="G16" i="15" a="1"/>
  <c r="G16" i="15" s="1"/>
  <c r="H10" i="17"/>
  <c r="H10" i="18" s="1"/>
  <c r="H10" i="15" a="1"/>
  <c r="H10" i="15" s="1"/>
  <c r="L172" i="14"/>
  <c r="I189" i="17"/>
  <c r="I189" i="18" s="1"/>
  <c r="I189" i="15" a="1"/>
  <c r="I189" i="15" s="1"/>
  <c r="J189" i="14"/>
  <c r="K189" i="14" s="1"/>
  <c r="L104" i="14"/>
  <c r="I177" i="17"/>
  <c r="I177" i="18" s="1"/>
  <c r="I177" i="15" a="1"/>
  <c r="I177" i="15" s="1"/>
  <c r="G115" i="17"/>
  <c r="G115" i="18" s="1"/>
  <c r="G115" i="15" a="1"/>
  <c r="G115" i="15" s="1"/>
  <c r="G166" i="17"/>
  <c r="G166" i="18" s="1"/>
  <c r="G166" i="15" a="1"/>
  <c r="G166" i="15" s="1"/>
  <c r="I166" i="14"/>
  <c r="J119" i="14"/>
  <c r="G9" i="17"/>
  <c r="G9" i="18" s="1"/>
  <c r="G9" i="15" a="1"/>
  <c r="G9" i="15" s="1"/>
  <c r="H9" i="14"/>
  <c r="I9" i="14" s="1"/>
  <c r="I81" i="14"/>
  <c r="I184" i="17"/>
  <c r="I184" i="18" s="1"/>
  <c r="I184" i="15" a="1"/>
  <c r="I184" i="15" s="1"/>
  <c r="K13" i="17"/>
  <c r="K13" i="18" s="1"/>
  <c r="K13" i="15" a="1"/>
  <c r="K13" i="15" s="1"/>
  <c r="H136" i="17"/>
  <c r="H136" i="18" s="1"/>
  <c r="H136" i="15" a="1"/>
  <c r="H136" i="15" s="1"/>
  <c r="G99" i="17"/>
  <c r="G99" i="18" s="1"/>
  <c r="G99" i="15" a="1"/>
  <c r="G99" i="15" s="1"/>
  <c r="I99" i="14"/>
  <c r="I82" i="14"/>
  <c r="I141" i="17"/>
  <c r="I141" i="18" s="1"/>
  <c r="I141" i="15" a="1"/>
  <c r="I141" i="15" s="1"/>
  <c r="L141" i="14"/>
  <c r="L141" i="15" s="1" a="1"/>
  <c r="L141" i="15" s="1"/>
  <c r="H117" i="17"/>
  <c r="H117" i="18" s="1"/>
  <c r="H117" i="15" a="1"/>
  <c r="H117" i="15" s="1"/>
  <c r="G111" i="17"/>
  <c r="G111" i="18" s="1"/>
  <c r="G111" i="15" a="1"/>
  <c r="G111" i="15" s="1"/>
  <c r="H111" i="14"/>
  <c r="H29" i="14"/>
  <c r="I13" i="17"/>
  <c r="I13" i="18" s="1"/>
  <c r="I13" i="15" a="1"/>
  <c r="I13" i="15" s="1"/>
  <c r="I128" i="14"/>
  <c r="F115" i="17"/>
  <c r="F115" i="18" s="1"/>
  <c r="F115" i="15" a="1"/>
  <c r="F115" i="15" s="1"/>
  <c r="M6" i="18"/>
  <c r="I10" i="14"/>
  <c r="F178" i="17"/>
  <c r="F178" i="18" s="1"/>
  <c r="F178" i="15" a="1"/>
  <c r="F178" i="15" s="1"/>
  <c r="F5" i="17"/>
  <c r="F5" i="18" s="1"/>
  <c r="F5" i="15" a="1"/>
  <c r="F5" i="15" s="1"/>
  <c r="G113" i="15" a="1"/>
  <c r="G113" i="15" s="1"/>
  <c r="H113" i="14"/>
  <c r="I132" i="14"/>
  <c r="J132" i="14" s="1"/>
  <c r="L175" i="14"/>
  <c r="K104" i="14"/>
  <c r="I182" i="14"/>
  <c r="J137" i="17"/>
  <c r="J137" i="18" s="1"/>
  <c r="J137" i="15" a="1"/>
  <c r="J137" i="15" s="1"/>
  <c r="I135" i="17"/>
  <c r="I135" i="18" s="1"/>
  <c r="I135" i="15" a="1"/>
  <c r="I135" i="15" s="1"/>
  <c r="J135" i="14"/>
  <c r="J177" i="17"/>
  <c r="J177" i="18" s="1"/>
  <c r="J177" i="15" a="1"/>
  <c r="J177" i="15" s="1"/>
  <c r="H180" i="17"/>
  <c r="H180" i="18" s="1"/>
  <c r="M180" i="18" s="1"/>
  <c r="N180" i="18" s="1"/>
  <c r="H180" i="15" a="1"/>
  <c r="H180" i="15" s="1"/>
  <c r="I76" i="17"/>
  <c r="I76" i="18" s="1"/>
  <c r="I76" i="15" a="1"/>
  <c r="I76" i="15" s="1"/>
  <c r="K76" i="14"/>
  <c r="J76" i="14"/>
  <c r="L76" i="14"/>
  <c r="K101" i="17"/>
  <c r="K101" i="18" s="1"/>
  <c r="K101" i="15" a="1"/>
  <c r="K101" i="15" s="1"/>
  <c r="I130" i="17"/>
  <c r="I130" i="18" s="1"/>
  <c r="I130" i="15" a="1"/>
  <c r="I130" i="15" s="1"/>
  <c r="H110" i="17"/>
  <c r="H110" i="18" s="1"/>
  <c r="H110" i="15" a="1"/>
  <c r="H110" i="15" s="1"/>
  <c r="J117" i="17"/>
  <c r="J117" i="18" s="1"/>
  <c r="J117" i="15" a="1"/>
  <c r="J117" i="15" s="1"/>
  <c r="I115" i="14"/>
  <c r="J75" i="14"/>
  <c r="G160" i="17"/>
  <c r="G160" i="18" s="1"/>
  <c r="M160" i="18" s="1"/>
  <c r="N160" i="18" s="1"/>
  <c r="G160" i="15" a="1"/>
  <c r="G160" i="15" s="1"/>
  <c r="J160" i="14"/>
  <c r="J160" i="15" s="1" a="1"/>
  <c r="J160" i="15" s="1"/>
  <c r="K110" i="14"/>
  <c r="L110" i="14" s="1"/>
  <c r="H157" i="14"/>
  <c r="I157" i="14" s="1"/>
  <c r="I87" i="17"/>
  <c r="I87" i="18" s="1"/>
  <c r="I87" i="15" a="1"/>
  <c r="I87" i="15" s="1"/>
  <c r="J145" i="17"/>
  <c r="J145" i="18" s="1"/>
  <c r="J145" i="15" a="1"/>
  <c r="J145" i="15" s="1"/>
  <c r="J70" i="17"/>
  <c r="J70" i="18" s="1"/>
  <c r="J70" i="15" a="1"/>
  <c r="J70" i="15" s="1"/>
  <c r="K70" i="14"/>
  <c r="J13" i="17"/>
  <c r="J13" i="18" s="1"/>
  <c r="J13" i="15" a="1"/>
  <c r="J13" i="15" s="1"/>
  <c r="H159" i="17"/>
  <c r="H159" i="18" s="1"/>
  <c r="H159" i="15" a="1"/>
  <c r="H159" i="15" s="1"/>
  <c r="I159" i="14"/>
  <c r="G116" i="17"/>
  <c r="G116" i="18" s="1"/>
  <c r="G116" i="15" a="1"/>
  <c r="G116" i="15" s="1"/>
  <c r="I116" i="14"/>
  <c r="J116" i="14" s="1"/>
  <c r="H116" i="14"/>
  <c r="I156" i="17"/>
  <c r="I156" i="18" s="1"/>
  <c r="I156" i="15" a="1"/>
  <c r="I156" i="15" s="1"/>
  <c r="J156" i="14"/>
  <c r="I95" i="17"/>
  <c r="I95" i="18" s="1"/>
  <c r="I95" i="15" a="1"/>
  <c r="I95" i="15" s="1"/>
  <c r="J122" i="14"/>
  <c r="J122" i="15" s="1" a="1"/>
  <c r="J122" i="15" s="1"/>
  <c r="J37" i="14"/>
  <c r="J37" i="15" s="1" a="1"/>
  <c r="J37" i="15" s="1"/>
  <c r="K170" i="14"/>
  <c r="K170" i="15" s="1" a="1"/>
  <c r="K170" i="15" s="1"/>
  <c r="K62" i="17"/>
  <c r="K62" i="18" s="1"/>
  <c r="K62" i="15" a="1"/>
  <c r="K62" i="15" s="1"/>
  <c r="L137" i="14"/>
  <c r="J28" i="17"/>
  <c r="J28" i="18" s="1"/>
  <c r="J28" i="15" a="1"/>
  <c r="J28" i="15" s="1"/>
  <c r="G118" i="17"/>
  <c r="G118" i="18" s="1"/>
  <c r="G118" i="15" a="1"/>
  <c r="G118" i="15" s="1"/>
  <c r="J154" i="17"/>
  <c r="J154" i="18" s="1"/>
  <c r="J154" i="15" a="1"/>
  <c r="J154" i="15" s="1"/>
  <c r="J184" i="17"/>
  <c r="J184" i="18" s="1"/>
  <c r="J184" i="15" a="1"/>
  <c r="J184" i="15" s="1"/>
  <c r="L176" i="17"/>
  <c r="L176" i="18" s="1"/>
  <c r="M176" i="18" s="1"/>
  <c r="N176" i="18" s="1"/>
  <c r="L176" i="15" a="1"/>
  <c r="L176" i="15" s="1"/>
  <c r="K86" i="17"/>
  <c r="K86" i="18" s="1"/>
  <c r="K86" i="15" a="1"/>
  <c r="K86" i="15" s="1"/>
  <c r="G48" i="17"/>
  <c r="G48" i="18" s="1"/>
  <c r="G48" i="15" a="1"/>
  <c r="G48" i="15" s="1"/>
  <c r="F94" i="17"/>
  <c r="F94" i="18" s="1"/>
  <c r="F94" i="15" a="1"/>
  <c r="F94" i="15" s="1"/>
  <c r="H94" i="14"/>
  <c r="J94" i="14" s="1"/>
  <c r="G157" i="17"/>
  <c r="G157" i="18" s="1"/>
  <c r="G157" i="15" a="1"/>
  <c r="G157" i="15" s="1"/>
  <c r="I160" i="14"/>
  <c r="I160" i="15" s="1" a="1"/>
  <c r="I160" i="15" s="1"/>
  <c r="M13" i="18"/>
  <c r="N13" i="18" s="1"/>
  <c r="H49" i="17"/>
  <c r="H49" i="18" s="1"/>
  <c r="H49" i="15" a="1"/>
  <c r="H49" i="15" s="1"/>
  <c r="J49" i="14"/>
  <c r="I49" i="14"/>
  <c r="H174" i="14"/>
  <c r="G40" i="14"/>
  <c r="F105" i="17"/>
  <c r="F105" i="18" s="1"/>
  <c r="F105" i="15" a="1"/>
  <c r="F105" i="15" s="1"/>
  <c r="H105" i="14"/>
  <c r="G105" i="14"/>
  <c r="H99" i="14"/>
  <c r="H130" i="17"/>
  <c r="H130" i="18" s="1"/>
  <c r="H130" i="15" a="1"/>
  <c r="H130" i="15" s="1"/>
  <c r="H112" i="14"/>
  <c r="I112" i="14" s="1"/>
  <c r="J151" i="17"/>
  <c r="J151" i="18" s="1"/>
  <c r="J151" i="15" a="1"/>
  <c r="J151" i="15" s="1"/>
  <c r="F110" i="17"/>
  <c r="F110" i="18" s="1"/>
  <c r="F110" i="15" a="1"/>
  <c r="F110" i="15" s="1"/>
  <c r="J26" i="14"/>
  <c r="G22" i="14"/>
  <c r="H22" i="14" s="1"/>
  <c r="L35" i="14"/>
  <c r="L35" i="15" s="1" a="1"/>
  <c r="L35" i="15" s="1"/>
  <c r="G109" i="17"/>
  <c r="G109" i="18" s="1"/>
  <c r="G109" i="15" a="1"/>
  <c r="G109" i="15" s="1"/>
  <c r="J181" i="14"/>
  <c r="H187" i="17"/>
  <c r="H187" i="18" s="1"/>
  <c r="H187" i="15" a="1"/>
  <c r="H187" i="15" s="1"/>
  <c r="J187" i="14"/>
  <c r="J42" i="14"/>
  <c r="J127" i="14"/>
  <c r="I122" i="14"/>
  <c r="I122" i="15" s="1" a="1"/>
  <c r="I122" i="15" s="1"/>
  <c r="I107" i="17"/>
  <c r="I107" i="18" s="1"/>
  <c r="I107" i="15" a="1"/>
  <c r="I107" i="15" s="1"/>
  <c r="K117" i="14"/>
  <c r="K87" i="14"/>
  <c r="L87" i="14" s="1"/>
  <c r="I89" i="14"/>
  <c r="I89" i="15" s="1" a="1"/>
  <c r="I89" i="15" s="1"/>
  <c r="H39" i="17"/>
  <c r="H39" i="18" s="1"/>
  <c r="H39" i="15" a="1"/>
  <c r="H39" i="15" s="1"/>
  <c r="G17" i="17"/>
  <c r="G17" i="18" s="1"/>
  <c r="G17" i="15" a="1"/>
  <c r="G17" i="15" s="1"/>
  <c r="G4" i="17"/>
  <c r="G4" i="18" s="1"/>
  <c r="G4" i="15" a="1"/>
  <c r="G4" i="15" s="1"/>
  <c r="H4" i="14"/>
  <c r="G106" i="17"/>
  <c r="G106" i="18" s="1"/>
  <c r="G106" i="15" a="1"/>
  <c r="G106" i="15" s="1"/>
  <c r="H19" i="17"/>
  <c r="H19" i="18" s="1"/>
  <c r="M19" i="18" s="1"/>
  <c r="N19" i="18" s="1"/>
  <c r="H19" i="15" a="1"/>
  <c r="H19" i="15" s="1"/>
  <c r="G158" i="17"/>
  <c r="G158" i="18" s="1"/>
  <c r="G158" i="15" a="1"/>
  <c r="G158" i="15" s="1"/>
  <c r="H158" i="14"/>
  <c r="F165" i="17"/>
  <c r="F165" i="18" s="1"/>
  <c r="F165" i="15" a="1"/>
  <c r="F165" i="15" s="1"/>
  <c r="K96" i="17"/>
  <c r="K96" i="18" s="1"/>
  <c r="M96" i="18" s="1"/>
  <c r="N96" i="18" s="1"/>
  <c r="K96" i="15" a="1"/>
  <c r="K96" i="15" s="1"/>
  <c r="H14" i="17"/>
  <c r="H14" i="18" s="1"/>
  <c r="H14" i="15" a="1"/>
  <c r="H14" i="15" s="1"/>
  <c r="I14" i="14"/>
  <c r="H185" i="17"/>
  <c r="H185" i="18" s="1"/>
  <c r="H185" i="15" a="1"/>
  <c r="H185" i="15" s="1"/>
  <c r="I167" i="17"/>
  <c r="I167" i="18" s="1"/>
  <c r="I167" i="15" a="1"/>
  <c r="I167" i="15" s="1"/>
  <c r="I137" i="17"/>
  <c r="I137" i="18" s="1"/>
  <c r="I137" i="15" a="1"/>
  <c r="I137" i="15" s="1"/>
  <c r="I106" i="14"/>
  <c r="H118" i="14"/>
  <c r="H167" i="17"/>
  <c r="H167" i="18" s="1"/>
  <c r="H167" i="15" a="1"/>
  <c r="H167" i="15" s="1"/>
  <c r="I171" i="14"/>
  <c r="H40" i="14"/>
  <c r="I40" i="14" s="1"/>
  <c r="G112" i="17"/>
  <c r="G112" i="18" s="1"/>
  <c r="G112" i="15" a="1"/>
  <c r="G112" i="15" s="1"/>
  <c r="G23" i="17"/>
  <c r="G23" i="18" s="1"/>
  <c r="G23" i="15" a="1"/>
  <c r="G23" i="15" s="1"/>
  <c r="H64" i="17"/>
  <c r="H64" i="18" s="1"/>
  <c r="H64" i="15" a="1"/>
  <c r="H64" i="15" s="1"/>
  <c r="J64" i="14"/>
  <c r="I94" i="14"/>
  <c r="J170" i="17"/>
  <c r="J170" i="18" s="1"/>
  <c r="J170" i="15" a="1"/>
  <c r="J170" i="15" s="1"/>
  <c r="F45" i="17"/>
  <c r="F45" i="18" s="1"/>
  <c r="F45" i="15" a="1"/>
  <c r="F45" i="15" s="1"/>
  <c r="I117" i="17"/>
  <c r="I117" i="18" s="1"/>
  <c r="I117" i="15" a="1"/>
  <c r="I117" i="15" s="1"/>
  <c r="H188" i="14"/>
  <c r="I188" i="14" s="1"/>
  <c r="H16" i="14"/>
  <c r="H16" i="15" s="1" a="1"/>
  <c r="H16" i="15" s="1"/>
  <c r="H7" i="14"/>
  <c r="I7" i="14" s="1"/>
  <c r="I11" i="14"/>
  <c r="I11" i="15" s="1" a="1"/>
  <c r="I11" i="15" s="1"/>
  <c r="J179" i="14"/>
  <c r="H43" i="14"/>
  <c r="I43" i="14" s="1"/>
  <c r="J11" i="14"/>
  <c r="I120" i="14"/>
  <c r="J5" i="14"/>
  <c r="J5" i="15" s="1" a="1"/>
  <c r="J5" i="15" s="1"/>
  <c r="L107" i="14"/>
  <c r="L34" i="14"/>
  <c r="H108" i="17"/>
  <c r="H108" i="18" s="1"/>
  <c r="H108" i="15" a="1"/>
  <c r="H108" i="15" s="1"/>
  <c r="J18" i="14"/>
  <c r="L86" i="14"/>
  <c r="K168" i="17"/>
  <c r="K168" i="18" s="1"/>
  <c r="K168" i="15" a="1"/>
  <c r="K168" i="15" s="1"/>
  <c r="J88" i="14"/>
  <c r="K88" i="14" s="1"/>
  <c r="K154" i="14"/>
  <c r="I93" i="17"/>
  <c r="I93" i="18" s="1"/>
  <c r="I93" i="15" a="1"/>
  <c r="I93" i="15" s="1"/>
  <c r="H84" i="17"/>
  <c r="H84" i="18" s="1"/>
  <c r="H84" i="15" a="1"/>
  <c r="H84" i="15" s="1"/>
  <c r="H38" i="17"/>
  <c r="H38" i="18" s="1"/>
  <c r="H38" i="15" a="1"/>
  <c r="H38" i="15" s="1"/>
  <c r="J38" i="14"/>
  <c r="K38" i="14"/>
  <c r="I114" i="14"/>
  <c r="J114" i="14" s="1"/>
  <c r="K85" i="17"/>
  <c r="K85" i="18" s="1"/>
  <c r="K85" i="15" a="1"/>
  <c r="K85" i="15" s="1"/>
  <c r="G31" i="17"/>
  <c r="G31" i="18" s="1"/>
  <c r="G31" i="15" a="1"/>
  <c r="G31" i="15" s="1"/>
  <c r="I69" i="17"/>
  <c r="I69" i="18" s="1"/>
  <c r="I69" i="15" a="1"/>
  <c r="I69" i="15" s="1"/>
  <c r="M164" i="18"/>
  <c r="N164" i="18" s="1"/>
  <c r="I108" i="17"/>
  <c r="I108" i="18" s="1"/>
  <c r="I108" i="15" a="1"/>
  <c r="I108" i="15" s="1"/>
  <c r="J162" i="17"/>
  <c r="J162" i="18" s="1"/>
  <c r="J162" i="15" a="1"/>
  <c r="J162" i="15" s="1"/>
  <c r="J130" i="14"/>
  <c r="G110" i="17"/>
  <c r="G110" i="18" s="1"/>
  <c r="G110" i="15" a="1"/>
  <c r="G110" i="15" s="1"/>
  <c r="J101" i="17"/>
  <c r="J101" i="18" s="1"/>
  <c r="M101" i="18" s="1"/>
  <c r="N101" i="18" s="1"/>
  <c r="J101" i="15" a="1"/>
  <c r="J101" i="15" s="1"/>
  <c r="M146" i="18"/>
  <c r="N146" i="18" s="1"/>
  <c r="G90" i="14"/>
  <c r="G26" i="17"/>
  <c r="G26" i="18" s="1"/>
  <c r="G26" i="15" a="1"/>
  <c r="G26" i="15" s="1"/>
  <c r="K15" i="14"/>
  <c r="F8" i="17"/>
  <c r="F8" i="18" s="1"/>
  <c r="M8" i="18" s="1"/>
  <c r="F8" i="15" a="1"/>
  <c r="F8" i="15" s="1"/>
  <c r="H8" i="14"/>
  <c r="H8" i="15" s="1" a="1"/>
  <c r="H8" i="15" s="1"/>
  <c r="J8" i="14"/>
  <c r="J8" i="15" s="1" a="1"/>
  <c r="J8" i="15" s="1"/>
  <c r="I8" i="14"/>
  <c r="I8" i="15" s="1" a="1"/>
  <c r="I8" i="15" s="1"/>
  <c r="K8" i="14"/>
  <c r="K8" i="15" s="1" a="1"/>
  <c r="K8" i="15" s="1"/>
  <c r="G71" i="17"/>
  <c r="G71" i="18" s="1"/>
  <c r="G71" i="15" a="1"/>
  <c r="G71" i="15" s="1"/>
  <c r="H71" i="14"/>
  <c r="I24" i="14"/>
  <c r="J85" i="17"/>
  <c r="J85" i="18" s="1"/>
  <c r="J85" i="15" a="1"/>
  <c r="J85" i="15" s="1"/>
  <c r="K139" i="14"/>
  <c r="L139" i="14" s="1"/>
  <c r="G53" i="14"/>
  <c r="H53" i="14" s="1"/>
  <c r="G43" i="17"/>
  <c r="G43" i="18" s="1"/>
  <c r="G43" i="15" a="1"/>
  <c r="G43" i="15" s="1"/>
  <c r="J120" i="14"/>
  <c r="H183" i="17"/>
  <c r="H183" i="18" s="1"/>
  <c r="H183" i="15" a="1"/>
  <c r="H183" i="15" s="1"/>
  <c r="I34" i="17"/>
  <c r="I34" i="18" s="1"/>
  <c r="I34" i="15" a="1"/>
  <c r="I34" i="15" s="1"/>
  <c r="H80" i="17"/>
  <c r="H80" i="18" s="1"/>
  <c r="H80" i="15" a="1"/>
  <c r="H80" i="15" s="1"/>
  <c r="H178" i="14"/>
  <c r="H3" i="14"/>
  <c r="J168" i="17"/>
  <c r="J168" i="18" s="1"/>
  <c r="J168" i="15" a="1"/>
  <c r="J168" i="15" s="1"/>
  <c r="J60" i="14"/>
  <c r="J60" i="15" s="1" a="1"/>
  <c r="J60" i="15" s="1"/>
  <c r="J136" i="14"/>
  <c r="I188" i="17" l="1"/>
  <c r="I188" i="18" s="1"/>
  <c r="I188" i="15" a="1"/>
  <c r="I188" i="15" s="1"/>
  <c r="L110" i="17"/>
  <c r="L110" i="18" s="1"/>
  <c r="L110" i="15" a="1"/>
  <c r="L110" i="15" s="1"/>
  <c r="K46" i="17"/>
  <c r="K46" i="18" s="1"/>
  <c r="K46" i="15" a="1"/>
  <c r="K46" i="15" s="1"/>
  <c r="J39" i="17"/>
  <c r="J39" i="18" s="1"/>
  <c r="J39" i="15" a="1"/>
  <c r="J39" i="15" s="1"/>
  <c r="K39" i="14"/>
  <c r="J183" i="17"/>
  <c r="J183" i="18" s="1"/>
  <c r="J183" i="15" a="1"/>
  <c r="J183" i="15" s="1"/>
  <c r="K183" i="14"/>
  <c r="N8" i="18"/>
  <c r="L87" i="17"/>
  <c r="L87" i="18" s="1"/>
  <c r="L87" i="15" a="1"/>
  <c r="L87" i="15" s="1"/>
  <c r="I100" i="15" a="1"/>
  <c r="I100" i="15" s="1"/>
  <c r="J100" i="14"/>
  <c r="J147" i="17"/>
  <c r="J147" i="18" s="1"/>
  <c r="J147" i="15" a="1"/>
  <c r="J147" i="15" s="1"/>
  <c r="K147" i="14"/>
  <c r="L177" i="17"/>
  <c r="L177" i="18" s="1"/>
  <c r="L177" i="15" a="1"/>
  <c r="L177" i="15" s="1"/>
  <c r="H22" i="17"/>
  <c r="H22" i="18" s="1"/>
  <c r="H22" i="15" a="1"/>
  <c r="H22" i="15" s="1"/>
  <c r="I22" i="14"/>
  <c r="J94" i="17"/>
  <c r="J94" i="18" s="1"/>
  <c r="J94" i="15" a="1"/>
  <c r="J94" i="15" s="1"/>
  <c r="I157" i="17"/>
  <c r="I157" i="18" s="1"/>
  <c r="I157" i="15" a="1"/>
  <c r="I157" i="15" s="1"/>
  <c r="J157" i="14"/>
  <c r="J63" i="17"/>
  <c r="J63" i="18" s="1"/>
  <c r="J63" i="15" a="1"/>
  <c r="J63" i="15" s="1"/>
  <c r="K63" i="14"/>
  <c r="I40" i="17"/>
  <c r="I40" i="18" s="1"/>
  <c r="I40" i="15" a="1"/>
  <c r="I40" i="15" s="1"/>
  <c r="J40" i="14"/>
  <c r="J171" i="17"/>
  <c r="J171" i="18" s="1"/>
  <c r="J171" i="15" a="1"/>
  <c r="J171" i="15" s="1"/>
  <c r="K171" i="14"/>
  <c r="J148" i="17"/>
  <c r="J148" i="18" s="1"/>
  <c r="J148" i="15" a="1"/>
  <c r="J148" i="15" s="1"/>
  <c r="K148" i="14"/>
  <c r="K189" i="17"/>
  <c r="K189" i="18" s="1"/>
  <c r="K189" i="15" a="1"/>
  <c r="K189" i="15" s="1"/>
  <c r="L189" i="14"/>
  <c r="J132" i="17"/>
  <c r="J132" i="18" s="1"/>
  <c r="J132" i="15" a="1"/>
  <c r="J132" i="15" s="1"/>
  <c r="K132" i="14"/>
  <c r="K59" i="17"/>
  <c r="K59" i="18" s="1"/>
  <c r="K59" i="15" a="1"/>
  <c r="K59" i="15" s="1"/>
  <c r="L59" i="14"/>
  <c r="L139" i="17"/>
  <c r="L139" i="18" s="1"/>
  <c r="L139" i="15" a="1"/>
  <c r="L139" i="15" s="1"/>
  <c r="I9" i="17"/>
  <c r="I9" i="18" s="1"/>
  <c r="I9" i="15" a="1"/>
  <c r="I9" i="15" s="1"/>
  <c r="J116" i="17"/>
  <c r="J116" i="18" s="1"/>
  <c r="J116" i="15" a="1"/>
  <c r="J116" i="15" s="1"/>
  <c r="K116" i="14"/>
  <c r="L116" i="14" s="1"/>
  <c r="L116" i="15" s="1" a="1"/>
  <c r="L116" i="15" s="1"/>
  <c r="I161" i="17"/>
  <c r="I161" i="18" s="1"/>
  <c r="I161" i="15" a="1"/>
  <c r="I161" i="15" s="1"/>
  <c r="J161" i="14"/>
  <c r="K161" i="14"/>
  <c r="K88" i="17"/>
  <c r="K88" i="18" s="1"/>
  <c r="K88" i="15" a="1"/>
  <c r="K88" i="15" s="1"/>
  <c r="L88" i="14"/>
  <c r="L88" i="15" s="1" a="1"/>
  <c r="L88" i="15" s="1"/>
  <c r="J114" i="17"/>
  <c r="J114" i="18" s="1"/>
  <c r="J114" i="15" a="1"/>
  <c r="J114" i="15" s="1"/>
  <c r="K114" i="14"/>
  <c r="I112" i="17"/>
  <c r="I112" i="18" s="1"/>
  <c r="I112" i="15" a="1"/>
  <c r="I112" i="15" s="1"/>
  <c r="I43" i="17"/>
  <c r="I43" i="18" s="1"/>
  <c r="I43" i="15" a="1"/>
  <c r="I43" i="15" s="1"/>
  <c r="H53" i="17"/>
  <c r="H53" i="18" s="1"/>
  <c r="H53" i="15" a="1"/>
  <c r="H53" i="15" s="1"/>
  <c r="I53" i="14"/>
  <c r="I7" i="17"/>
  <c r="I7" i="18" s="1"/>
  <c r="I7" i="15" a="1"/>
  <c r="I7" i="15" s="1"/>
  <c r="I106" i="17"/>
  <c r="I106" i="18" s="1"/>
  <c r="I106" i="15" a="1"/>
  <c r="I106" i="15" s="1"/>
  <c r="H4" i="17"/>
  <c r="H4" i="18" s="1"/>
  <c r="H4" i="15" a="1"/>
  <c r="H4" i="15" s="1"/>
  <c r="I4" i="14"/>
  <c r="H105" i="17"/>
  <c r="H105" i="18" s="1"/>
  <c r="H105" i="15" a="1"/>
  <c r="H105" i="15" s="1"/>
  <c r="J11" i="17"/>
  <c r="J11" i="18" s="1"/>
  <c r="J11" i="15" a="1"/>
  <c r="J11" i="15" s="1"/>
  <c r="K117" i="17"/>
  <c r="K117" i="18" s="1"/>
  <c r="K117" i="15" a="1"/>
  <c r="K117" i="15" s="1"/>
  <c r="K104" i="17"/>
  <c r="K104" i="18" s="1"/>
  <c r="K104" i="15" a="1"/>
  <c r="K104" i="15" s="1"/>
  <c r="H111" i="17"/>
  <c r="H111" i="18" s="1"/>
  <c r="H111" i="15" a="1"/>
  <c r="H111" i="15" s="1"/>
  <c r="I82" i="17"/>
  <c r="I82" i="18" s="1"/>
  <c r="I82" i="15" a="1"/>
  <c r="I82" i="15" s="1"/>
  <c r="J82" i="14"/>
  <c r="I81" i="17"/>
  <c r="I81" i="18" s="1"/>
  <c r="I81" i="15" a="1"/>
  <c r="I81" i="15" s="1"/>
  <c r="L12" i="17"/>
  <c r="L12" i="18" s="1"/>
  <c r="L12" i="15" a="1"/>
  <c r="L12" i="15" s="1"/>
  <c r="G125" i="17"/>
  <c r="G125" i="18" s="1"/>
  <c r="G125" i="15" a="1"/>
  <c r="G125" i="15" s="1"/>
  <c r="H125" i="14"/>
  <c r="H66" i="17"/>
  <c r="H66" i="18" s="1"/>
  <c r="H66" i="15" a="1"/>
  <c r="H66" i="15" s="1"/>
  <c r="I66" i="14"/>
  <c r="I46" i="17"/>
  <c r="I46" i="18" s="1"/>
  <c r="I46" i="15" a="1"/>
  <c r="I46" i="15" s="1"/>
  <c r="I78" i="17"/>
  <c r="I78" i="18" s="1"/>
  <c r="I78" i="15" a="1"/>
  <c r="I78" i="15" s="1"/>
  <c r="J78" i="14"/>
  <c r="G36" i="17"/>
  <c r="G36" i="18" s="1"/>
  <c r="G36" i="15" a="1"/>
  <c r="G36" i="15" s="1"/>
  <c r="H36" i="14"/>
  <c r="H47" i="17"/>
  <c r="H47" i="18" s="1"/>
  <c r="H47" i="15" a="1"/>
  <c r="H47" i="15" s="1"/>
  <c r="I47" i="14"/>
  <c r="J47" i="14" s="1"/>
  <c r="J32" i="17"/>
  <c r="J32" i="18" s="1"/>
  <c r="J32" i="15" a="1"/>
  <c r="J32" i="15" s="1"/>
  <c r="L117" i="14"/>
  <c r="I68" i="17"/>
  <c r="I68" i="18" s="1"/>
  <c r="I68" i="15" a="1"/>
  <c r="I68" i="15" s="1"/>
  <c r="K138" i="14"/>
  <c r="H118" i="17"/>
  <c r="H118" i="18" s="1"/>
  <c r="M118" i="18" s="1"/>
  <c r="N118" i="18" s="1"/>
  <c r="H118" i="15" a="1"/>
  <c r="H118" i="15" s="1"/>
  <c r="I24" i="17"/>
  <c r="I24" i="18" s="1"/>
  <c r="I24" i="15" a="1"/>
  <c r="I24" i="15" s="1"/>
  <c r="J24" i="14"/>
  <c r="I118" i="14"/>
  <c r="I120" i="17"/>
  <c r="I120" i="18" s="1"/>
  <c r="I120" i="15" a="1"/>
  <c r="I120" i="15" s="1"/>
  <c r="H71" i="17"/>
  <c r="H71" i="18" s="1"/>
  <c r="H71" i="15" a="1"/>
  <c r="H71" i="15" s="1"/>
  <c r="I71" i="14"/>
  <c r="G90" i="17"/>
  <c r="G90" i="18" s="1"/>
  <c r="G90" i="15" a="1"/>
  <c r="G90" i="15" s="1"/>
  <c r="H90" i="14"/>
  <c r="J136" i="17"/>
  <c r="J136" i="18" s="1"/>
  <c r="J136" i="15" a="1"/>
  <c r="J136" i="15" s="1"/>
  <c r="L86" i="17"/>
  <c r="L86" i="18" s="1"/>
  <c r="M86" i="18" s="1"/>
  <c r="N86" i="18" s="1"/>
  <c r="L86" i="15" a="1"/>
  <c r="L86" i="15" s="1"/>
  <c r="H43" i="17"/>
  <c r="H43" i="18" s="1"/>
  <c r="H43" i="15" a="1"/>
  <c r="H43" i="15" s="1"/>
  <c r="J181" i="15" a="1"/>
  <c r="J181" i="15" s="1"/>
  <c r="K181" i="14"/>
  <c r="L137" i="17"/>
  <c r="L137" i="18" s="1"/>
  <c r="M137" i="18" s="1"/>
  <c r="N137" i="18" s="1"/>
  <c r="L137" i="15" a="1"/>
  <c r="L137" i="15" s="1"/>
  <c r="L175" i="17"/>
  <c r="L175" i="18" s="1"/>
  <c r="L175" i="15" a="1"/>
  <c r="L175" i="15" s="1"/>
  <c r="I10" i="17"/>
  <c r="I10" i="18" s="1"/>
  <c r="I10" i="15" a="1"/>
  <c r="I10" i="15" s="1"/>
  <c r="J10" i="14"/>
  <c r="I111" i="14"/>
  <c r="J22" i="14"/>
  <c r="K12" i="17"/>
  <c r="K12" i="18" s="1"/>
  <c r="K12" i="15" a="1"/>
  <c r="K12" i="15" s="1"/>
  <c r="H81" i="17"/>
  <c r="H81" i="18" s="1"/>
  <c r="H81" i="15" a="1"/>
  <c r="H81" i="15" s="1"/>
  <c r="H48" i="17"/>
  <c r="H48" i="18" s="1"/>
  <c r="H48" i="15" a="1"/>
  <c r="H48" i="15" s="1"/>
  <c r="I48" i="14"/>
  <c r="J173" i="17"/>
  <c r="J173" i="18" s="1"/>
  <c r="J173" i="15" a="1"/>
  <c r="J173" i="15" s="1"/>
  <c r="K173" i="14"/>
  <c r="H83" i="17"/>
  <c r="H83" i="18" s="1"/>
  <c r="H83" i="15" a="1"/>
  <c r="H83" i="15" s="1"/>
  <c r="I73" i="17"/>
  <c r="I73" i="18" s="1"/>
  <c r="I73" i="15" a="1"/>
  <c r="I73" i="15" s="1"/>
  <c r="J73" i="14"/>
  <c r="K73" i="14" s="1"/>
  <c r="J43" i="14"/>
  <c r="I75" i="17"/>
  <c r="I75" i="18" s="1"/>
  <c r="I75" i="15" a="1"/>
  <c r="I75" i="15" s="1"/>
  <c r="J18" i="17"/>
  <c r="J18" i="18" s="1"/>
  <c r="J18" i="15" a="1"/>
  <c r="J18" i="15" s="1"/>
  <c r="J179" i="17"/>
  <c r="J179" i="18" s="1"/>
  <c r="J179" i="15" a="1"/>
  <c r="J179" i="15" s="1"/>
  <c r="H158" i="17"/>
  <c r="H158" i="18" s="1"/>
  <c r="H158" i="15" a="1"/>
  <c r="H158" i="15" s="1"/>
  <c r="K70" i="17"/>
  <c r="K70" i="18" s="1"/>
  <c r="K70" i="15" a="1"/>
  <c r="K70" i="15" s="1"/>
  <c r="L70" i="14"/>
  <c r="N6" i="18"/>
  <c r="I99" i="17"/>
  <c r="I99" i="18" s="1"/>
  <c r="I99" i="15" a="1"/>
  <c r="I99" i="15" s="1"/>
  <c r="J9" i="14"/>
  <c r="L172" i="17"/>
  <c r="L172" i="18" s="1"/>
  <c r="M172" i="18" s="1"/>
  <c r="N172" i="18" s="1"/>
  <c r="L172" i="15" a="1"/>
  <c r="L172" i="15" s="1"/>
  <c r="H46" i="17"/>
  <c r="H46" i="18" s="1"/>
  <c r="H46" i="15" a="1"/>
  <c r="H46" i="15" s="1"/>
  <c r="I80" i="17"/>
  <c r="I80" i="18" s="1"/>
  <c r="I80" i="15" a="1"/>
  <c r="I80" i="15" s="1"/>
  <c r="H33" i="17"/>
  <c r="H33" i="18" s="1"/>
  <c r="H33" i="15" a="1"/>
  <c r="H33" i="15" s="1"/>
  <c r="L150" i="17"/>
  <c r="L150" i="18" s="1"/>
  <c r="M150" i="18" s="1"/>
  <c r="N150" i="18" s="1"/>
  <c r="L150" i="15" a="1"/>
  <c r="L150" i="15" s="1"/>
  <c r="K28" i="17"/>
  <c r="K28" i="18" s="1"/>
  <c r="K28" i="15" a="1"/>
  <c r="K28" i="15" s="1"/>
  <c r="G100" i="17"/>
  <c r="G100" i="18" s="1"/>
  <c r="M100" i="18" s="1"/>
  <c r="N100" i="18" s="1"/>
  <c r="G100" i="15" a="1"/>
  <c r="G100" i="15" s="1"/>
  <c r="I127" i="17"/>
  <c r="I127" i="18" s="1"/>
  <c r="I127" i="15" a="1"/>
  <c r="I127" i="15" s="1"/>
  <c r="K127" i="14"/>
  <c r="L127" i="14" s="1"/>
  <c r="L127" i="15" s="1" a="1"/>
  <c r="L127" i="15" s="1"/>
  <c r="K55" i="17"/>
  <c r="K55" i="18" s="1"/>
  <c r="K55" i="15" a="1"/>
  <c r="K55" i="15" s="1"/>
  <c r="I26" i="17"/>
  <c r="I26" i="18" s="1"/>
  <c r="I26" i="15" a="1"/>
  <c r="I26" i="15" s="1"/>
  <c r="K167" i="17"/>
  <c r="K167" i="18" s="1"/>
  <c r="K167" i="15" a="1"/>
  <c r="K167" i="15" s="1"/>
  <c r="L167" i="14"/>
  <c r="L170" i="14"/>
  <c r="K19" i="15" a="1"/>
  <c r="K19" i="15" s="1"/>
  <c r="L19" i="14"/>
  <c r="L19" i="15" s="1" a="1"/>
  <c r="L19" i="15" s="1"/>
  <c r="J110" i="17"/>
  <c r="J110" i="18" s="1"/>
  <c r="J110" i="15" a="1"/>
  <c r="J110" i="15" s="1"/>
  <c r="H9" i="17"/>
  <c r="H9" i="18" s="1"/>
  <c r="H9" i="15" a="1"/>
  <c r="H9" i="15" s="1"/>
  <c r="L95" i="17"/>
  <c r="L95" i="18" s="1"/>
  <c r="L95" i="15" a="1"/>
  <c r="L95" i="15" s="1"/>
  <c r="G134" i="17"/>
  <c r="G134" i="18" s="1"/>
  <c r="G134" i="15" a="1"/>
  <c r="G134" i="15" s="1"/>
  <c r="J46" i="17"/>
  <c r="J46" i="18" s="1"/>
  <c r="J46" i="15" a="1"/>
  <c r="J46" i="15" s="1"/>
  <c r="H165" i="14"/>
  <c r="I165" i="14" s="1"/>
  <c r="L55" i="17"/>
  <c r="L55" i="18" s="1"/>
  <c r="M55" i="18" s="1"/>
  <c r="N55" i="18" s="1"/>
  <c r="L55" i="15" a="1"/>
  <c r="L55" i="15" s="1"/>
  <c r="I2" i="17"/>
  <c r="I2" i="18" s="1"/>
  <c r="I2" i="15" a="1"/>
  <c r="I2" i="15" s="1"/>
  <c r="G186" i="17"/>
  <c r="G186" i="18" s="1"/>
  <c r="G186" i="15" a="1"/>
  <c r="G186" i="15" s="1"/>
  <c r="H186" i="14"/>
  <c r="J155" i="17"/>
  <c r="J155" i="18" s="1"/>
  <c r="J155" i="15" a="1"/>
  <c r="J155" i="15" s="1"/>
  <c r="K155" i="14"/>
  <c r="H31" i="17"/>
  <c r="H31" i="18" s="1"/>
  <c r="H31" i="15" a="1"/>
  <c r="H31" i="15" s="1"/>
  <c r="I31" i="14"/>
  <c r="I51" i="17"/>
  <c r="I51" i="18" s="1"/>
  <c r="I51" i="15" a="1"/>
  <c r="I51" i="15" s="1"/>
  <c r="J51" i="14"/>
  <c r="K131" i="17"/>
  <c r="K131" i="18" s="1"/>
  <c r="M131" i="18" s="1"/>
  <c r="N131" i="18" s="1"/>
  <c r="K131" i="15" a="1"/>
  <c r="K131" i="15" s="1"/>
  <c r="L131" i="14"/>
  <c r="L131" i="15" s="1" a="1"/>
  <c r="L131" i="15" s="1"/>
  <c r="K122" i="14"/>
  <c r="J75" i="17"/>
  <c r="J75" i="18" s="1"/>
  <c r="J75" i="15" a="1"/>
  <c r="J75" i="15" s="1"/>
  <c r="L76" i="17"/>
  <c r="L76" i="18" s="1"/>
  <c r="L76" i="15" a="1"/>
  <c r="L76" i="15" s="1"/>
  <c r="J135" i="17"/>
  <c r="J135" i="18" s="1"/>
  <c r="J135" i="15" a="1"/>
  <c r="J135" i="15" s="1"/>
  <c r="I132" i="17"/>
  <c r="I132" i="18" s="1"/>
  <c r="I132" i="15" a="1"/>
  <c r="I132" i="15" s="1"/>
  <c r="J120" i="17"/>
  <c r="J120" i="18" s="1"/>
  <c r="J120" i="15" a="1"/>
  <c r="J120" i="15" s="1"/>
  <c r="K120" i="14"/>
  <c r="K136" i="14"/>
  <c r="H174" i="15" a="1"/>
  <c r="H174" i="15" s="1"/>
  <c r="I174" i="14"/>
  <c r="H94" i="17"/>
  <c r="H94" i="18" s="1"/>
  <c r="H94" i="15" a="1"/>
  <c r="H94" i="15" s="1"/>
  <c r="H116" i="17"/>
  <c r="H116" i="18" s="1"/>
  <c r="H116" i="15" a="1"/>
  <c r="H116" i="15" s="1"/>
  <c r="I115" i="17"/>
  <c r="I115" i="18" s="1"/>
  <c r="I115" i="15" a="1"/>
  <c r="I115" i="15" s="1"/>
  <c r="J76" i="17"/>
  <c r="J76" i="18" s="1"/>
  <c r="J76" i="15" a="1"/>
  <c r="J76" i="15" s="1"/>
  <c r="K135" i="14"/>
  <c r="H113" i="15" a="1"/>
  <c r="H113" i="15" s="1"/>
  <c r="K113" i="14"/>
  <c r="K113" i="15" s="1" a="1"/>
  <c r="K113" i="15" s="1"/>
  <c r="I113" i="14"/>
  <c r="I113" i="15" s="1" a="1"/>
  <c r="I113" i="15" s="1"/>
  <c r="J113" i="14"/>
  <c r="J113" i="15" s="1" a="1"/>
  <c r="J113" i="15" s="1"/>
  <c r="K69" i="17"/>
  <c r="K69" i="18" s="1"/>
  <c r="K69" i="15" a="1"/>
  <c r="K69" i="15" s="1"/>
  <c r="L69" i="14"/>
  <c r="I179" i="17"/>
  <c r="I179" i="18" s="1"/>
  <c r="I179" i="15" a="1"/>
  <c r="I179" i="15" s="1"/>
  <c r="L46" i="14"/>
  <c r="H140" i="17"/>
  <c r="H140" i="18" s="1"/>
  <c r="H140" i="15" a="1"/>
  <c r="H140" i="15" s="1"/>
  <c r="L161" i="14"/>
  <c r="L161" i="15" s="1" a="1"/>
  <c r="L161" i="15" s="1"/>
  <c r="H169" i="17"/>
  <c r="H169" i="18" s="1"/>
  <c r="H169" i="15" a="1"/>
  <c r="H169" i="15" s="1"/>
  <c r="I169" i="14"/>
  <c r="J66" i="14"/>
  <c r="J15" i="17"/>
  <c r="J15" i="18" s="1"/>
  <c r="J15" i="15" a="1"/>
  <c r="J15" i="15" s="1"/>
  <c r="I77" i="15" a="1"/>
  <c r="I77" i="15" s="1"/>
  <c r="J77" i="14"/>
  <c r="J77" i="15" s="1" a="1"/>
  <c r="J77" i="15" s="1"/>
  <c r="J112" i="14"/>
  <c r="I163" i="17"/>
  <c r="I163" i="18" s="1"/>
  <c r="I163" i="15" a="1"/>
  <c r="I163" i="15" s="1"/>
  <c r="I25" i="17"/>
  <c r="I25" i="18" s="1"/>
  <c r="I25" i="15" a="1"/>
  <c r="I25" i="15" s="1"/>
  <c r="K11" i="14"/>
  <c r="K11" i="15" s="1" a="1"/>
  <c r="K11" i="15" s="1"/>
  <c r="L145" i="17"/>
  <c r="L145" i="18" s="1"/>
  <c r="M145" i="18" s="1"/>
  <c r="N145" i="18" s="1"/>
  <c r="L145" i="15" a="1"/>
  <c r="L145" i="15" s="1"/>
  <c r="G153" i="17"/>
  <c r="G153" i="18" s="1"/>
  <c r="G153" i="15" a="1"/>
  <c r="G153" i="15" s="1"/>
  <c r="H153" i="14"/>
  <c r="K84" i="17"/>
  <c r="K84" i="18" s="1"/>
  <c r="K84" i="15" a="1"/>
  <c r="K84" i="15" s="1"/>
  <c r="I185" i="17"/>
  <c r="I185" i="18" s="1"/>
  <c r="I185" i="15" a="1"/>
  <c r="I185" i="15" s="1"/>
  <c r="J185" i="14"/>
  <c r="K185" i="14" s="1"/>
  <c r="H7" i="17"/>
  <c r="H7" i="18" s="1"/>
  <c r="H7" i="15" a="1"/>
  <c r="H7" i="15" s="1"/>
  <c r="J7" i="14"/>
  <c r="I94" i="17"/>
  <c r="I94" i="18" s="1"/>
  <c r="I94" i="15" a="1"/>
  <c r="I94" i="15" s="1"/>
  <c r="I171" i="17"/>
  <c r="I171" i="18" s="1"/>
  <c r="I171" i="15" a="1"/>
  <c r="I171" i="15" s="1"/>
  <c r="K142" i="17"/>
  <c r="K142" i="18" s="1"/>
  <c r="K142" i="15" a="1"/>
  <c r="K142" i="15" s="1"/>
  <c r="L142" i="14"/>
  <c r="G171" i="17"/>
  <c r="G171" i="18" s="1"/>
  <c r="G171" i="15" a="1"/>
  <c r="G171" i="15" s="1"/>
  <c r="J97" i="17"/>
  <c r="J97" i="18" s="1"/>
  <c r="J97" i="15" a="1"/>
  <c r="J97" i="15" s="1"/>
  <c r="L15" i="14"/>
  <c r="J163" i="14"/>
  <c r="I67" i="17"/>
  <c r="I67" i="18" s="1"/>
  <c r="I67" i="15" a="1"/>
  <c r="I67" i="15" s="1"/>
  <c r="H149" i="17"/>
  <c r="H149" i="18" s="1"/>
  <c r="H149" i="15" a="1"/>
  <c r="H149" i="15" s="1"/>
  <c r="I149" i="14"/>
  <c r="L84" i="17"/>
  <c r="L84" i="18" s="1"/>
  <c r="M84" i="18" s="1"/>
  <c r="N84" i="18" s="1"/>
  <c r="L84" i="15" a="1"/>
  <c r="L84" i="15" s="1"/>
  <c r="G45" i="17"/>
  <c r="G45" i="18" s="1"/>
  <c r="G45" i="15" a="1"/>
  <c r="G45" i="15" s="1"/>
  <c r="I3" i="14"/>
  <c r="J127" i="17"/>
  <c r="J127" i="18" s="1"/>
  <c r="J127" i="15" a="1"/>
  <c r="J127" i="15" s="1"/>
  <c r="I49" i="17"/>
  <c r="I49" i="18" s="1"/>
  <c r="I49" i="15" a="1"/>
  <c r="I49" i="15" s="1"/>
  <c r="K94" i="14"/>
  <c r="I116" i="17"/>
  <c r="I116" i="18" s="1"/>
  <c r="I116" i="15" a="1"/>
  <c r="I116" i="15" s="1"/>
  <c r="K76" i="17"/>
  <c r="K76" i="18" s="1"/>
  <c r="K76" i="15" a="1"/>
  <c r="K76" i="15" s="1"/>
  <c r="J130" i="17"/>
  <c r="J130" i="18" s="1"/>
  <c r="J130" i="15" a="1"/>
  <c r="J130" i="15" s="1"/>
  <c r="K130" i="14"/>
  <c r="I114" i="17"/>
  <c r="I114" i="18" s="1"/>
  <c r="I114" i="15" a="1"/>
  <c r="I114" i="15" s="1"/>
  <c r="G22" i="17"/>
  <c r="G22" i="18" s="1"/>
  <c r="G22" i="15" a="1"/>
  <c r="G22" i="15" s="1"/>
  <c r="K22" i="14"/>
  <c r="H99" i="17"/>
  <c r="H99" i="18" s="1"/>
  <c r="H99" i="15" a="1"/>
  <c r="H99" i="15" s="1"/>
  <c r="J99" i="14"/>
  <c r="K49" i="14"/>
  <c r="L94" i="14"/>
  <c r="L94" i="15" s="1" a="1"/>
  <c r="L94" i="15" s="1"/>
  <c r="I16" i="14"/>
  <c r="I33" i="14"/>
  <c r="I128" i="17"/>
  <c r="I128" i="18" s="1"/>
  <c r="I128" i="15" a="1"/>
  <c r="I128" i="15" s="1"/>
  <c r="J119" i="17"/>
  <c r="J119" i="18" s="1"/>
  <c r="J119" i="15" a="1"/>
  <c r="J119" i="15" s="1"/>
  <c r="G74" i="17"/>
  <c r="G74" i="18" s="1"/>
  <c r="G74" i="15" a="1"/>
  <c r="G74" i="15" s="1"/>
  <c r="H74" i="14"/>
  <c r="H126" i="17"/>
  <c r="H126" i="18" s="1"/>
  <c r="H126" i="15" a="1"/>
  <c r="H126" i="15" s="1"/>
  <c r="K184" i="17"/>
  <c r="K184" i="18" s="1"/>
  <c r="M184" i="18" s="1"/>
  <c r="N184" i="18" s="1"/>
  <c r="K184" i="15" a="1"/>
  <c r="K184" i="15" s="1"/>
  <c r="J182" i="14"/>
  <c r="K60" i="14"/>
  <c r="K60" i="15" s="1" a="1"/>
  <c r="K60" i="15" s="1"/>
  <c r="I39" i="17"/>
  <c r="I39" i="18" s="1"/>
  <c r="I39" i="15" a="1"/>
  <c r="I39" i="15" s="1"/>
  <c r="H109" i="17"/>
  <c r="H109" i="18" s="1"/>
  <c r="M109" i="18" s="1"/>
  <c r="N109" i="18" s="1"/>
  <c r="H109" i="15" a="1"/>
  <c r="H109" i="15" s="1"/>
  <c r="I109" i="14"/>
  <c r="H148" i="17"/>
  <c r="H148" i="18" s="1"/>
  <c r="H148" i="15" a="1"/>
  <c r="H148" i="15" s="1"/>
  <c r="L148" i="14"/>
  <c r="K67" i="14"/>
  <c r="H78" i="17"/>
  <c r="H78" i="18" s="1"/>
  <c r="H78" i="15" a="1"/>
  <c r="H78" i="15" s="1"/>
  <c r="K78" i="14"/>
  <c r="I36" i="14"/>
  <c r="J36" i="14" s="1"/>
  <c r="K37" i="14"/>
  <c r="K37" i="15" s="1" a="1"/>
  <c r="K37" i="15" s="1"/>
  <c r="H17" i="17"/>
  <c r="H17" i="18" s="1"/>
  <c r="H17" i="15" a="1"/>
  <c r="H17" i="15" s="1"/>
  <c r="I17" i="14"/>
  <c r="J17" i="14"/>
  <c r="L6" i="14"/>
  <c r="L6" i="15" s="1" a="1"/>
  <c r="L6" i="15" s="1"/>
  <c r="L108" i="17"/>
  <c r="L108" i="18" s="1"/>
  <c r="M108" i="18" s="1"/>
  <c r="N108" i="18" s="1"/>
  <c r="L108" i="15" a="1"/>
  <c r="L108" i="15" s="1"/>
  <c r="J42" i="17"/>
  <c r="J42" i="18" s="1"/>
  <c r="J42" i="15" a="1"/>
  <c r="J42" i="15" s="1"/>
  <c r="K42" i="14"/>
  <c r="K42" i="15" s="1" a="1"/>
  <c r="K42" i="15" s="1"/>
  <c r="G105" i="17"/>
  <c r="G105" i="18" s="1"/>
  <c r="G105" i="15" a="1"/>
  <c r="G105" i="15" s="1"/>
  <c r="J49" i="17"/>
  <c r="J49" i="18" s="1"/>
  <c r="J49" i="15" a="1"/>
  <c r="J49" i="15" s="1"/>
  <c r="L104" i="17"/>
  <c r="L104" i="18" s="1"/>
  <c r="L104" i="15" a="1"/>
  <c r="L104" i="15" s="1"/>
  <c r="J59" i="17"/>
  <c r="J59" i="18" s="1"/>
  <c r="J59" i="15" a="1"/>
  <c r="J59" i="15" s="1"/>
  <c r="I123" i="17"/>
  <c r="I123" i="18" s="1"/>
  <c r="I123" i="15" a="1"/>
  <c r="I123" i="15" s="1"/>
  <c r="I126" i="17"/>
  <c r="I126" i="18" s="1"/>
  <c r="M126" i="18" s="1"/>
  <c r="N126" i="18" s="1"/>
  <c r="I126" i="15" a="1"/>
  <c r="I126" i="15" s="1"/>
  <c r="H44" i="17"/>
  <c r="H44" i="18" s="1"/>
  <c r="H44" i="15" a="1"/>
  <c r="H44" i="15" s="1"/>
  <c r="I44" i="14"/>
  <c r="I23" i="17"/>
  <c r="I23" i="18" s="1"/>
  <c r="I23" i="15" a="1"/>
  <c r="I23" i="15" s="1"/>
  <c r="H11" i="17"/>
  <c r="H11" i="18" s="1"/>
  <c r="H11" i="15" a="1"/>
  <c r="H11" i="15" s="1"/>
  <c r="K180" i="15" a="1"/>
  <c r="K180" i="15" s="1"/>
  <c r="L180" i="14"/>
  <c r="L180" i="15" s="1" a="1"/>
  <c r="L180" i="15" s="1"/>
  <c r="L37" i="14"/>
  <c r="L37" i="15" s="1" a="1"/>
  <c r="L37" i="15" s="1"/>
  <c r="J169" i="14"/>
  <c r="H98" i="17"/>
  <c r="H98" i="18" s="1"/>
  <c r="H98" i="15" a="1"/>
  <c r="H98" i="15" s="1"/>
  <c r="L162" i="17"/>
  <c r="L162" i="18" s="1"/>
  <c r="M162" i="18" s="1"/>
  <c r="N162" i="18" s="1"/>
  <c r="L162" i="15" a="1"/>
  <c r="L162" i="15" s="1"/>
  <c r="J80" i="14"/>
  <c r="K75" i="14"/>
  <c r="L5" i="14"/>
  <c r="L5" i="15" s="1" a="1"/>
  <c r="L5" i="15" s="1"/>
  <c r="J121" i="14"/>
  <c r="H3" i="17"/>
  <c r="H3" i="18" s="1"/>
  <c r="H3" i="15" a="1"/>
  <c r="H3" i="15" s="1"/>
  <c r="G53" i="17"/>
  <c r="G53" i="18" s="1"/>
  <c r="G53" i="15" a="1"/>
  <c r="G53" i="15" s="1"/>
  <c r="I159" i="17"/>
  <c r="I159" i="18" s="1"/>
  <c r="I159" i="15" a="1"/>
  <c r="I159" i="15" s="1"/>
  <c r="L159" i="14"/>
  <c r="L159" i="15" s="1" a="1"/>
  <c r="L159" i="15" s="1"/>
  <c r="J159" i="14"/>
  <c r="I166" i="17"/>
  <c r="I166" i="18" s="1"/>
  <c r="I166" i="15" a="1"/>
  <c r="I166" i="15" s="1"/>
  <c r="G165" i="17"/>
  <c r="G165" i="18" s="1"/>
  <c r="G165" i="15" a="1"/>
  <c r="G165" i="15" s="1"/>
  <c r="H123" i="17"/>
  <c r="H123" i="18" s="1"/>
  <c r="H123" i="15" a="1"/>
  <c r="H123" i="15" s="1"/>
  <c r="J126" i="14"/>
  <c r="K32" i="17"/>
  <c r="K32" i="18" s="1"/>
  <c r="M32" i="18" s="1"/>
  <c r="N32" i="18" s="1"/>
  <c r="K32" i="15" a="1"/>
  <c r="K32" i="15" s="1"/>
  <c r="J25" i="17"/>
  <c r="J25" i="18" s="1"/>
  <c r="J25" i="15" a="1"/>
  <c r="J25" i="15" s="1"/>
  <c r="K97" i="17"/>
  <c r="K97" i="18" s="1"/>
  <c r="K97" i="15" a="1"/>
  <c r="K97" i="15" s="1"/>
  <c r="I148" i="17"/>
  <c r="I148" i="18" s="1"/>
  <c r="I148" i="15" a="1"/>
  <c r="I148" i="15" s="1"/>
  <c r="K34" i="17"/>
  <c r="K34" i="18" s="1"/>
  <c r="K34" i="15" a="1"/>
  <c r="K34" i="15" s="1"/>
  <c r="H72" i="17"/>
  <c r="H72" i="18" s="1"/>
  <c r="H72" i="15" a="1"/>
  <c r="H72" i="15" s="1"/>
  <c r="I72" i="14"/>
  <c r="I140" i="14"/>
  <c r="H45" i="14"/>
  <c r="J106" i="14"/>
  <c r="K38" i="17"/>
  <c r="K38" i="18" s="1"/>
  <c r="K38" i="15" a="1"/>
  <c r="K38" i="15" s="1"/>
  <c r="L38" i="14"/>
  <c r="K154" i="17"/>
  <c r="K154" i="18" s="1"/>
  <c r="M154" i="18" s="1"/>
  <c r="N154" i="18" s="1"/>
  <c r="K154" i="15" a="1"/>
  <c r="K154" i="15" s="1"/>
  <c r="L154" i="14"/>
  <c r="L154" i="15" s="1" a="1"/>
  <c r="L154" i="15" s="1"/>
  <c r="L34" i="17"/>
  <c r="L34" i="18" s="1"/>
  <c r="M34" i="18" s="1"/>
  <c r="N34" i="18" s="1"/>
  <c r="L34" i="15" a="1"/>
  <c r="L34" i="15" s="1"/>
  <c r="H188" i="17"/>
  <c r="H188" i="18" s="1"/>
  <c r="H188" i="15" a="1"/>
  <c r="H188" i="15" s="1"/>
  <c r="J188" i="14"/>
  <c r="J64" i="17"/>
  <c r="J64" i="18" s="1"/>
  <c r="J64" i="15" a="1"/>
  <c r="J64" i="15" s="1"/>
  <c r="K64" i="14"/>
  <c r="I14" i="17"/>
  <c r="I14" i="18" s="1"/>
  <c r="I14" i="15" a="1"/>
  <c r="I14" i="15" s="1"/>
  <c r="K18" i="14"/>
  <c r="K139" i="17"/>
  <c r="K139" i="18" s="1"/>
  <c r="K139" i="15" a="1"/>
  <c r="K139" i="15" s="1"/>
  <c r="J38" i="17"/>
  <c r="J38" i="18" s="1"/>
  <c r="J38" i="15" a="1"/>
  <c r="J38" i="15" s="1"/>
  <c r="J88" i="17"/>
  <c r="J88" i="18" s="1"/>
  <c r="M88" i="18" s="1"/>
  <c r="N88" i="18" s="1"/>
  <c r="J88" i="15" a="1"/>
  <c r="J88" i="15" s="1"/>
  <c r="J90" i="14"/>
  <c r="K87" i="17"/>
  <c r="K87" i="18" s="1"/>
  <c r="K87" i="15" a="1"/>
  <c r="K87" i="15" s="1"/>
  <c r="J26" i="17"/>
  <c r="J26" i="18" s="1"/>
  <c r="J26" i="15" a="1"/>
  <c r="J26" i="15" s="1"/>
  <c r="H178" i="17"/>
  <c r="H178" i="18" s="1"/>
  <c r="H178" i="15" a="1"/>
  <c r="H178" i="15" s="1"/>
  <c r="I178" i="14"/>
  <c r="K15" i="17"/>
  <c r="K15" i="18" s="1"/>
  <c r="K15" i="15" a="1"/>
  <c r="K15" i="15" s="1"/>
  <c r="L107" i="17"/>
  <c r="L107" i="18" s="1"/>
  <c r="M107" i="18" s="1"/>
  <c r="N107" i="18" s="1"/>
  <c r="L107" i="15" a="1"/>
  <c r="L107" i="15" s="1"/>
  <c r="J187" i="17"/>
  <c r="J187" i="18" s="1"/>
  <c r="J187" i="15" a="1"/>
  <c r="J187" i="15" s="1"/>
  <c r="I90" i="14"/>
  <c r="K159" i="14"/>
  <c r="H157" i="17"/>
  <c r="H157" i="18" s="1"/>
  <c r="H157" i="15" a="1"/>
  <c r="H157" i="15" s="1"/>
  <c r="K179" i="14"/>
  <c r="J189" i="17"/>
  <c r="J189" i="18" s="1"/>
  <c r="J189" i="15" a="1"/>
  <c r="J189" i="15" s="1"/>
  <c r="K124" i="17"/>
  <c r="K124" i="18" s="1"/>
  <c r="M124" i="18" s="1"/>
  <c r="N124" i="18" s="1"/>
  <c r="K124" i="15" a="1"/>
  <c r="K124" i="15" s="1"/>
  <c r="L124" i="14"/>
  <c r="L124" i="15" s="1" a="1"/>
  <c r="L124" i="15" s="1"/>
  <c r="J23" i="14"/>
  <c r="K177" i="17"/>
  <c r="K177" i="18" s="1"/>
  <c r="M177" i="18" s="1"/>
  <c r="N177" i="18" s="1"/>
  <c r="K177" i="15" a="1"/>
  <c r="K177" i="15" s="1"/>
  <c r="K95" i="17"/>
  <c r="K95" i="18" s="1"/>
  <c r="M95" i="18" s="1"/>
  <c r="N95" i="18" s="1"/>
  <c r="K95" i="15" a="1"/>
  <c r="K95" i="15" s="1"/>
  <c r="H61" i="15" a="1"/>
  <c r="H61" i="15" s="1"/>
  <c r="J61" i="14"/>
  <c r="J61" i="15" s="1" a="1"/>
  <c r="J61" i="15" s="1"/>
  <c r="K61" i="14"/>
  <c r="K61" i="15" s="1" a="1"/>
  <c r="K61" i="15" s="1"/>
  <c r="H128" i="17"/>
  <c r="H128" i="18" s="1"/>
  <c r="H128" i="15" a="1"/>
  <c r="H128" i="15" s="1"/>
  <c r="J128" i="14"/>
  <c r="I97" i="17"/>
  <c r="I97" i="18" s="1"/>
  <c r="I97" i="15" a="1"/>
  <c r="I97" i="15" s="1"/>
  <c r="J83" i="14"/>
  <c r="H106" i="17"/>
  <c r="H106" i="18" s="1"/>
  <c r="H106" i="15" a="1"/>
  <c r="H106" i="15" s="1"/>
  <c r="J81" i="14"/>
  <c r="J72" i="14"/>
  <c r="J72" i="15" s="1" a="1"/>
  <c r="J72" i="15" s="1"/>
  <c r="J98" i="14"/>
  <c r="K187" i="14"/>
  <c r="J175" i="17"/>
  <c r="J175" i="18" s="1"/>
  <c r="J175" i="15" a="1"/>
  <c r="J175" i="15" s="1"/>
  <c r="L28" i="14"/>
  <c r="H5" i="17"/>
  <c r="H5" i="18" s="1"/>
  <c r="H5" i="15" a="1"/>
  <c r="H5" i="15" s="1"/>
  <c r="K119" i="14"/>
  <c r="H40" i="17"/>
  <c r="H40" i="18" s="1"/>
  <c r="H40" i="15" a="1"/>
  <c r="H40" i="15" s="1"/>
  <c r="H112" i="17"/>
  <c r="H112" i="18" s="1"/>
  <c r="H112" i="15" a="1"/>
  <c r="H112" i="15" s="1"/>
  <c r="G40" i="17"/>
  <c r="G40" i="18" s="1"/>
  <c r="G40" i="15" a="1"/>
  <c r="G40" i="15" s="1"/>
  <c r="I105" i="14"/>
  <c r="J105" i="14" s="1"/>
  <c r="J156" i="17"/>
  <c r="J156" i="18" s="1"/>
  <c r="J156" i="15" a="1"/>
  <c r="J156" i="15" s="1"/>
  <c r="K156" i="14"/>
  <c r="H29" i="17"/>
  <c r="H29" i="18" s="1"/>
  <c r="H29" i="15" a="1"/>
  <c r="H29" i="15" s="1"/>
  <c r="I152" i="17"/>
  <c r="I152" i="18" s="1"/>
  <c r="I152" i="15" a="1"/>
  <c r="I152" i="15" s="1"/>
  <c r="J152" i="14"/>
  <c r="K152" i="14" s="1"/>
  <c r="I79" i="17"/>
  <c r="I79" i="18" s="1"/>
  <c r="I79" i="15" a="1"/>
  <c r="I79" i="15" s="1"/>
  <c r="J79" i="14"/>
  <c r="K160" i="14"/>
  <c r="J123" i="14"/>
  <c r="H171" i="17"/>
  <c r="H171" i="18" s="1"/>
  <c r="H171" i="15" a="1"/>
  <c r="H171" i="15" s="1"/>
  <c r="K129" i="17"/>
  <c r="K129" i="18" s="1"/>
  <c r="K129" i="15" a="1"/>
  <c r="K129" i="15" s="1"/>
  <c r="L93" i="17"/>
  <c r="L93" i="18" s="1"/>
  <c r="M93" i="18" s="1"/>
  <c r="N93" i="18" s="1"/>
  <c r="L93" i="15" a="1"/>
  <c r="L93" i="15" s="1"/>
  <c r="H134" i="14"/>
  <c r="I58" i="17"/>
  <c r="I58" i="18" s="1"/>
  <c r="I58" i="15" a="1"/>
  <c r="I58" i="15" s="1"/>
  <c r="J58" i="14"/>
  <c r="H143" i="17"/>
  <c r="H143" i="18" s="1"/>
  <c r="H143" i="15" a="1"/>
  <c r="H143" i="15" s="1"/>
  <c r="J143" i="14"/>
  <c r="L97" i="14"/>
  <c r="J89" i="14"/>
  <c r="J89" i="15" s="1" a="1"/>
  <c r="J89" i="15" s="1"/>
  <c r="I83" i="17"/>
  <c r="I83" i="18" s="1"/>
  <c r="I83" i="15" a="1"/>
  <c r="I83" i="15" s="1"/>
  <c r="K25" i="14"/>
  <c r="K43" i="14"/>
  <c r="J115" i="14"/>
  <c r="H2" i="17"/>
  <c r="H2" i="18" s="1"/>
  <c r="H2" i="15" a="1"/>
  <c r="H2" i="15" s="1"/>
  <c r="L8" i="14"/>
  <c r="L8" i="15" s="1" a="1"/>
  <c r="L8" i="15" s="1"/>
  <c r="K68" i="17"/>
  <c r="K68" i="18" s="1"/>
  <c r="K68" i="15" a="1"/>
  <c r="K68" i="15" s="1"/>
  <c r="L68" i="14"/>
  <c r="J166" i="14"/>
  <c r="L21" i="14"/>
  <c r="L21" i="15" s="1" a="1"/>
  <c r="L21" i="15" s="1"/>
  <c r="K175" i="17"/>
  <c r="K175" i="18" s="1"/>
  <c r="K175" i="15" a="1"/>
  <c r="K175" i="15" s="1"/>
  <c r="J14" i="14"/>
  <c r="K14" i="14" s="1"/>
  <c r="I5" i="17"/>
  <c r="I5" i="18" s="1"/>
  <c r="I5" i="15" a="1"/>
  <c r="I5" i="15" s="1"/>
  <c r="I158" i="14"/>
  <c r="K110" i="17"/>
  <c r="K110" i="18" s="1"/>
  <c r="M110" i="18" s="1"/>
  <c r="N110" i="18" s="1"/>
  <c r="K110" i="15" a="1"/>
  <c r="K110" i="15" s="1"/>
  <c r="I182" i="17"/>
  <c r="I182" i="18" s="1"/>
  <c r="I182" i="15" a="1"/>
  <c r="I182" i="15" s="1"/>
  <c r="L129" i="17"/>
  <c r="L129" i="18" s="1"/>
  <c r="M129" i="18" s="1"/>
  <c r="N129" i="18" s="1"/>
  <c r="L129" i="15" a="1"/>
  <c r="L129" i="15" s="1"/>
  <c r="I147" i="17"/>
  <c r="I147" i="18" s="1"/>
  <c r="I147" i="15" a="1"/>
  <c r="I147" i="15" s="1"/>
  <c r="I29" i="14"/>
  <c r="J29" i="14" s="1"/>
  <c r="I63" i="17"/>
  <c r="I63" i="18" s="1"/>
  <c r="I63" i="15" a="1"/>
  <c r="I63" i="15" s="1"/>
  <c r="H161" i="17"/>
  <c r="H161" i="18" s="1"/>
  <c r="H161" i="15" a="1"/>
  <c r="H161" i="15" s="1"/>
  <c r="H92" i="17"/>
  <c r="H92" i="18" s="1"/>
  <c r="H92" i="15" a="1"/>
  <c r="H92" i="15" s="1"/>
  <c r="I92" i="14"/>
  <c r="J92" i="14" s="1"/>
  <c r="I143" i="14"/>
  <c r="K83" i="14"/>
  <c r="I183" i="17"/>
  <c r="I183" i="18" s="1"/>
  <c r="I183" i="15" a="1"/>
  <c r="I183" i="15" s="1"/>
  <c r="L151" i="17"/>
  <c r="L151" i="18" s="1"/>
  <c r="M151" i="18" s="1"/>
  <c r="N151" i="18" s="1"/>
  <c r="L151" i="15" a="1"/>
  <c r="L151" i="15" s="1"/>
  <c r="L43" i="14"/>
  <c r="K26" i="14"/>
  <c r="J2" i="14"/>
  <c r="K2" i="14" s="1"/>
  <c r="I98" i="17"/>
  <c r="I98" i="18" s="1"/>
  <c r="I98" i="15" a="1"/>
  <c r="I98" i="15" s="1"/>
  <c r="J68" i="17"/>
  <c r="J68" i="18" s="1"/>
  <c r="J68" i="15" a="1"/>
  <c r="J68" i="15" s="1"/>
  <c r="K2" i="17" l="1"/>
  <c r="K2" i="18" s="1"/>
  <c r="K2" i="15" a="1"/>
  <c r="K2" i="15" s="1"/>
  <c r="L2" i="14"/>
  <c r="K73" i="17"/>
  <c r="K73" i="18" s="1"/>
  <c r="K73" i="15" a="1"/>
  <c r="K73" i="15" s="1"/>
  <c r="L73" i="14"/>
  <c r="J29" i="17"/>
  <c r="J29" i="18" s="1"/>
  <c r="J29" i="15" a="1"/>
  <c r="J29" i="15" s="1"/>
  <c r="K29" i="14"/>
  <c r="K14" i="17"/>
  <c r="K14" i="18" s="1"/>
  <c r="K14" i="15" a="1"/>
  <c r="K14" i="15" s="1"/>
  <c r="L14" i="14"/>
  <c r="K152" i="17"/>
  <c r="K152" i="18" s="1"/>
  <c r="K152" i="15" a="1"/>
  <c r="K152" i="15" s="1"/>
  <c r="L152" i="14"/>
  <c r="J47" i="17"/>
  <c r="J47" i="18" s="1"/>
  <c r="J47" i="15" a="1"/>
  <c r="J47" i="15" s="1"/>
  <c r="K47" i="14"/>
  <c r="J36" i="17"/>
  <c r="J36" i="18" s="1"/>
  <c r="J36" i="15" a="1"/>
  <c r="J36" i="15" s="1"/>
  <c r="K36" i="14"/>
  <c r="I165" i="17"/>
  <c r="I165" i="18" s="1"/>
  <c r="I165" i="15" a="1"/>
  <c r="I165" i="15" s="1"/>
  <c r="J165" i="14"/>
  <c r="J92" i="17"/>
  <c r="J92" i="18" s="1"/>
  <c r="J92" i="15" a="1"/>
  <c r="J92" i="15" s="1"/>
  <c r="K92" i="14"/>
  <c r="J105" i="17"/>
  <c r="J105" i="18" s="1"/>
  <c r="J105" i="15" a="1"/>
  <c r="J105" i="15" s="1"/>
  <c r="K105" i="14"/>
  <c r="K185" i="17"/>
  <c r="K185" i="18" s="1"/>
  <c r="K185" i="15" a="1"/>
  <c r="K185" i="15" s="1"/>
  <c r="L185" i="14"/>
  <c r="K130" i="17"/>
  <c r="K130" i="18" s="1"/>
  <c r="M130" i="18" s="1"/>
  <c r="N130" i="18" s="1"/>
  <c r="K130" i="15" a="1"/>
  <c r="K130" i="15" s="1"/>
  <c r="L130" i="14"/>
  <c r="L130" i="15" s="1" a="1"/>
  <c r="L130" i="15" s="1"/>
  <c r="I3" i="17"/>
  <c r="I3" i="18" s="1"/>
  <c r="I3" i="15" a="1"/>
  <c r="I3" i="15" s="1"/>
  <c r="I149" i="17"/>
  <c r="I149" i="18" s="1"/>
  <c r="I149" i="15" a="1"/>
  <c r="I149" i="15" s="1"/>
  <c r="L117" i="17"/>
  <c r="L117" i="18" s="1"/>
  <c r="M117" i="18" s="1"/>
  <c r="N117" i="18" s="1"/>
  <c r="L117" i="15" a="1"/>
  <c r="L117" i="15" s="1"/>
  <c r="J82" i="17"/>
  <c r="J82" i="18" s="1"/>
  <c r="J82" i="15" a="1"/>
  <c r="J82" i="15" s="1"/>
  <c r="K82" i="14"/>
  <c r="I53" i="17"/>
  <c r="I53" i="18" s="1"/>
  <c r="M53" i="18" s="1"/>
  <c r="N53" i="18" s="1"/>
  <c r="I53" i="15" a="1"/>
  <c r="I53" i="15" s="1"/>
  <c r="J53" i="14"/>
  <c r="J100" i="15" a="1"/>
  <c r="J100" i="15" s="1"/>
  <c r="K100" i="14"/>
  <c r="K100" i="15" s="1" a="1"/>
  <c r="K100" i="15" s="1"/>
  <c r="K39" i="17"/>
  <c r="K39" i="18" s="1"/>
  <c r="K39" i="15" a="1"/>
  <c r="K39" i="15" s="1"/>
  <c r="L39" i="14"/>
  <c r="L29" i="14"/>
  <c r="I109" i="15" a="1"/>
  <c r="I109" i="15" s="1"/>
  <c r="J109" i="14"/>
  <c r="J109" i="15" s="1" a="1"/>
  <c r="J109" i="15" s="1"/>
  <c r="H74" i="17"/>
  <c r="H74" i="18" s="1"/>
  <c r="H74" i="15" a="1"/>
  <c r="H74" i="15" s="1"/>
  <c r="I74" i="14"/>
  <c r="J74" i="14"/>
  <c r="K49" i="17"/>
  <c r="K49" i="18" s="1"/>
  <c r="M49" i="18" s="1"/>
  <c r="N49" i="18" s="1"/>
  <c r="K49" i="15" a="1"/>
  <c r="K49" i="15" s="1"/>
  <c r="L49" i="14"/>
  <c r="L49" i="15" s="1" a="1"/>
  <c r="L49" i="15" s="1"/>
  <c r="I45" i="14"/>
  <c r="J66" i="17"/>
  <c r="J66" i="18" s="1"/>
  <c r="J66" i="15" a="1"/>
  <c r="J66" i="15" s="1"/>
  <c r="L69" i="17"/>
  <c r="L69" i="18" s="1"/>
  <c r="M69" i="18" s="1"/>
  <c r="N69" i="18" s="1"/>
  <c r="L69" i="15" a="1"/>
  <c r="L69" i="15" s="1"/>
  <c r="J9" i="17"/>
  <c r="J9" i="18" s="1"/>
  <c r="J9" i="15" a="1"/>
  <c r="J9" i="15" s="1"/>
  <c r="K9" i="14"/>
  <c r="I4" i="17"/>
  <c r="I4" i="18" s="1"/>
  <c r="I4" i="15" a="1"/>
  <c r="I4" i="15" s="1"/>
  <c r="J4" i="14"/>
  <c r="K166" i="14"/>
  <c r="K132" i="17"/>
  <c r="K132" i="18" s="1"/>
  <c r="M132" i="18" s="1"/>
  <c r="N132" i="18" s="1"/>
  <c r="K132" i="15" a="1"/>
  <c r="K132" i="15" s="1"/>
  <c r="L132" i="14"/>
  <c r="L132" i="15" s="1" a="1"/>
  <c r="L132" i="15" s="1"/>
  <c r="K26" i="17"/>
  <c r="K26" i="18" s="1"/>
  <c r="K26" i="15" a="1"/>
  <c r="K26" i="15" s="1"/>
  <c r="L26" i="14"/>
  <c r="I158" i="17"/>
  <c r="I158" i="18" s="1"/>
  <c r="I158" i="15" a="1"/>
  <c r="I158" i="15" s="1"/>
  <c r="J158" i="14"/>
  <c r="K119" i="17"/>
  <c r="K119" i="18" s="1"/>
  <c r="K119" i="15" a="1"/>
  <c r="K119" i="15" s="1"/>
  <c r="L119" i="14"/>
  <c r="J83" i="17"/>
  <c r="J83" i="18" s="1"/>
  <c r="J83" i="15" a="1"/>
  <c r="J83" i="15" s="1"/>
  <c r="J90" i="17"/>
  <c r="J90" i="18" s="1"/>
  <c r="J90" i="15" a="1"/>
  <c r="J90" i="15" s="1"/>
  <c r="J106" i="17"/>
  <c r="J106" i="18" s="1"/>
  <c r="M106" i="18" s="1"/>
  <c r="N106" i="18" s="1"/>
  <c r="J106" i="15" a="1"/>
  <c r="J106" i="15" s="1"/>
  <c r="K106" i="14"/>
  <c r="J121" i="15" a="1"/>
  <c r="J121" i="15" s="1"/>
  <c r="L121" i="14"/>
  <c r="L121" i="15" s="1" a="1"/>
  <c r="L121" i="15" s="1"/>
  <c r="K121" i="14"/>
  <c r="K121" i="15" s="1" a="1"/>
  <c r="K121" i="15" s="1"/>
  <c r="J99" i="17"/>
  <c r="J99" i="18" s="1"/>
  <c r="J99" i="15" a="1"/>
  <c r="J99" i="15" s="1"/>
  <c r="I169" i="17"/>
  <c r="I169" i="18" s="1"/>
  <c r="I169" i="15" a="1"/>
  <c r="I169" i="15" s="1"/>
  <c r="J51" i="17"/>
  <c r="J51" i="18" s="1"/>
  <c r="J51" i="15" a="1"/>
  <c r="J51" i="15" s="1"/>
  <c r="L60" i="14"/>
  <c r="L60" i="15" s="1" a="1"/>
  <c r="L60" i="15" s="1"/>
  <c r="J22" i="17"/>
  <c r="J22" i="18" s="1"/>
  <c r="J22" i="15" a="1"/>
  <c r="J22" i="15" s="1"/>
  <c r="I66" i="17"/>
  <c r="I66" i="18" s="1"/>
  <c r="I66" i="15" a="1"/>
  <c r="I66" i="15" s="1"/>
  <c r="K66" i="14"/>
  <c r="K147" i="17"/>
  <c r="K147" i="18" s="1"/>
  <c r="K147" i="15" a="1"/>
  <c r="K147" i="15" s="1"/>
  <c r="L147" i="14"/>
  <c r="J143" i="17"/>
  <c r="J143" i="18" s="1"/>
  <c r="J143" i="15" a="1"/>
  <c r="J143" i="15" s="1"/>
  <c r="K64" i="17"/>
  <c r="K64" i="18" s="1"/>
  <c r="K64" i="15" a="1"/>
  <c r="K64" i="15" s="1"/>
  <c r="M5" i="18"/>
  <c r="J58" i="17"/>
  <c r="J58" i="18" s="1"/>
  <c r="J58" i="15" a="1"/>
  <c r="J58" i="15" s="1"/>
  <c r="K58" i="14"/>
  <c r="L58" i="14"/>
  <c r="L58" i="15" s="1" a="1"/>
  <c r="L58" i="15" s="1"/>
  <c r="J123" i="17"/>
  <c r="J123" i="18" s="1"/>
  <c r="J123" i="15" a="1"/>
  <c r="J123" i="15" s="1"/>
  <c r="K156" i="17"/>
  <c r="K156" i="18" s="1"/>
  <c r="K156" i="15" a="1"/>
  <c r="K156" i="15" s="1"/>
  <c r="L156" i="14"/>
  <c r="J188" i="17"/>
  <c r="J188" i="18" s="1"/>
  <c r="J188" i="15" a="1"/>
  <c r="J188" i="15" s="1"/>
  <c r="K188" i="14"/>
  <c r="H45" i="17"/>
  <c r="H45" i="18" s="1"/>
  <c r="H45" i="15" a="1"/>
  <c r="H45" i="15" s="1"/>
  <c r="I36" i="17"/>
  <c r="I36" i="18" s="1"/>
  <c r="I36" i="15" a="1"/>
  <c r="I36" i="15" s="1"/>
  <c r="K99" i="14"/>
  <c r="J45" i="14"/>
  <c r="K51" i="14"/>
  <c r="K173" i="17"/>
  <c r="K173" i="18" s="1"/>
  <c r="K173" i="15" a="1"/>
  <c r="K173" i="15" s="1"/>
  <c r="L173" i="14"/>
  <c r="I111" i="17"/>
  <c r="I111" i="18" s="1"/>
  <c r="I111" i="15" a="1"/>
  <c r="I111" i="15" s="1"/>
  <c r="J111" i="14"/>
  <c r="I118" i="15" a="1"/>
  <c r="I118" i="15" s="1"/>
  <c r="J118" i="14"/>
  <c r="I47" i="17"/>
  <c r="I47" i="18" s="1"/>
  <c r="I47" i="15" a="1"/>
  <c r="I47" i="15" s="1"/>
  <c r="K161" i="17"/>
  <c r="K161" i="18" s="1"/>
  <c r="M161" i="18" s="1"/>
  <c r="N161" i="18" s="1"/>
  <c r="K161" i="15" a="1"/>
  <c r="K161" i="15" s="1"/>
  <c r="J40" i="17"/>
  <c r="J40" i="18" s="1"/>
  <c r="J40" i="15" a="1"/>
  <c r="J40" i="15" s="1"/>
  <c r="K40" i="14"/>
  <c r="M87" i="18"/>
  <c r="N87" i="18" s="1"/>
  <c r="K83" i="17"/>
  <c r="K83" i="18" s="1"/>
  <c r="K83" i="15" a="1"/>
  <c r="K83" i="15" s="1"/>
  <c r="J2" i="17"/>
  <c r="J2" i="18" s="1"/>
  <c r="J2" i="15" a="1"/>
  <c r="J2" i="15" s="1"/>
  <c r="L43" i="17"/>
  <c r="L43" i="18" s="1"/>
  <c r="L43" i="15" a="1"/>
  <c r="L43" i="15" s="1"/>
  <c r="K179" i="17"/>
  <c r="K179" i="18" s="1"/>
  <c r="K179" i="15" a="1"/>
  <c r="K179" i="15" s="1"/>
  <c r="L179" i="14"/>
  <c r="K75" i="17"/>
  <c r="K75" i="18" s="1"/>
  <c r="K75" i="15" a="1"/>
  <c r="K75" i="15" s="1"/>
  <c r="L75" i="14"/>
  <c r="K78" i="17"/>
  <c r="K78" i="18" s="1"/>
  <c r="K78" i="15" a="1"/>
  <c r="K78" i="15" s="1"/>
  <c r="H153" i="17"/>
  <c r="H153" i="18" s="1"/>
  <c r="H153" i="15" a="1"/>
  <c r="H153" i="15" s="1"/>
  <c r="I153" i="14"/>
  <c r="J10" i="17"/>
  <c r="J10" i="18" s="1"/>
  <c r="J10" i="15" a="1"/>
  <c r="J10" i="15" s="1"/>
  <c r="K10" i="14"/>
  <c r="J24" i="17"/>
  <c r="J24" i="18" s="1"/>
  <c r="J24" i="15" a="1"/>
  <c r="J24" i="15" s="1"/>
  <c r="K24" i="14"/>
  <c r="J161" i="17"/>
  <c r="J161" i="18" s="1"/>
  <c r="J161" i="15" a="1"/>
  <c r="J161" i="15" s="1"/>
  <c r="M139" i="18"/>
  <c r="N139" i="18" s="1"/>
  <c r="L189" i="17"/>
  <c r="L189" i="18" s="1"/>
  <c r="M189" i="18" s="1"/>
  <c r="N189" i="18" s="1"/>
  <c r="L189" i="15" a="1"/>
  <c r="L189" i="15" s="1"/>
  <c r="I22" i="17"/>
  <c r="I22" i="18" s="1"/>
  <c r="I22" i="15" a="1"/>
  <c r="I22" i="15" s="1"/>
  <c r="K160" i="15" a="1"/>
  <c r="K160" i="15" s="1"/>
  <c r="L160" i="14"/>
  <c r="L160" i="15" s="1" a="1"/>
  <c r="L160" i="15" s="1"/>
  <c r="K43" i="17"/>
  <c r="K43" i="18" s="1"/>
  <c r="K43" i="15" a="1"/>
  <c r="K43" i="15" s="1"/>
  <c r="J79" i="17"/>
  <c r="J79" i="18" s="1"/>
  <c r="J79" i="15" a="1"/>
  <c r="J79" i="15" s="1"/>
  <c r="K79" i="14"/>
  <c r="L28" i="17"/>
  <c r="L28" i="18" s="1"/>
  <c r="M28" i="18" s="1"/>
  <c r="N28" i="18" s="1"/>
  <c r="L28" i="15" a="1"/>
  <c r="L28" i="15" s="1"/>
  <c r="I72" i="17"/>
  <c r="I72" i="18" s="1"/>
  <c r="I72" i="15" a="1"/>
  <c r="I72" i="15" s="1"/>
  <c r="J80" i="17"/>
  <c r="J80" i="18" s="1"/>
  <c r="J80" i="15" a="1"/>
  <c r="J80" i="15" s="1"/>
  <c r="K80" i="14"/>
  <c r="J17" i="17"/>
  <c r="J17" i="18" s="1"/>
  <c r="J17" i="15" a="1"/>
  <c r="J17" i="15" s="1"/>
  <c r="L78" i="14"/>
  <c r="J163" i="17"/>
  <c r="J163" i="18" s="1"/>
  <c r="J163" i="15" a="1"/>
  <c r="J163" i="15" s="1"/>
  <c r="K163" i="14"/>
  <c r="L113" i="14"/>
  <c r="L113" i="15" s="1" a="1"/>
  <c r="L113" i="15" s="1"/>
  <c r="I31" i="17"/>
  <c r="I31" i="18" s="1"/>
  <c r="M31" i="18" s="1"/>
  <c r="N31" i="18" s="1"/>
  <c r="I31" i="15" a="1"/>
  <c r="I31" i="15" s="1"/>
  <c r="J31" i="14"/>
  <c r="K127" i="17"/>
  <c r="K127" i="18" s="1"/>
  <c r="M127" i="18" s="1"/>
  <c r="N127" i="18" s="1"/>
  <c r="K127" i="15" a="1"/>
  <c r="K127" i="15" s="1"/>
  <c r="H125" i="17"/>
  <c r="H125" i="18" s="1"/>
  <c r="H125" i="15" a="1"/>
  <c r="H125" i="15" s="1"/>
  <c r="I125" i="14"/>
  <c r="L83" i="14"/>
  <c r="I29" i="17"/>
  <c r="I29" i="18" s="1"/>
  <c r="I29" i="15" a="1"/>
  <c r="I29" i="15" s="1"/>
  <c r="J14" i="17"/>
  <c r="J14" i="18" s="1"/>
  <c r="J14" i="15" a="1"/>
  <c r="J14" i="15" s="1"/>
  <c r="J115" i="17"/>
  <c r="J115" i="18" s="1"/>
  <c r="J115" i="15" a="1"/>
  <c r="J115" i="15" s="1"/>
  <c r="K115" i="14"/>
  <c r="K89" i="14"/>
  <c r="I140" i="17"/>
  <c r="I140" i="18" s="1"/>
  <c r="I140" i="15" a="1"/>
  <c r="I140" i="15" s="1"/>
  <c r="H134" i="17"/>
  <c r="H134" i="18" s="1"/>
  <c r="H134" i="15" a="1"/>
  <c r="H134" i="15" s="1"/>
  <c r="I134" i="14"/>
  <c r="I105" i="17"/>
  <c r="I105" i="18" s="1"/>
  <c r="I105" i="15" a="1"/>
  <c r="I105" i="15" s="1"/>
  <c r="I178" i="17"/>
  <c r="I178" i="18" s="1"/>
  <c r="I178" i="15" a="1"/>
  <c r="I178" i="15" s="1"/>
  <c r="J178" i="14"/>
  <c r="K72" i="14"/>
  <c r="J159" i="17"/>
  <c r="J159" i="18" s="1"/>
  <c r="J159" i="15" a="1"/>
  <c r="J159" i="15" s="1"/>
  <c r="I17" i="17"/>
  <c r="I17" i="18" s="1"/>
  <c r="I17" i="15" a="1"/>
  <c r="I17" i="15" s="1"/>
  <c r="K17" i="14"/>
  <c r="L15" i="17"/>
  <c r="L15" i="18" s="1"/>
  <c r="M15" i="18" s="1"/>
  <c r="N15" i="18" s="1"/>
  <c r="L15" i="15" a="1"/>
  <c r="L15" i="15" s="1"/>
  <c r="J7" i="17"/>
  <c r="J7" i="18" s="1"/>
  <c r="J7" i="15" a="1"/>
  <c r="J7" i="15" s="1"/>
  <c r="K7" i="14"/>
  <c r="J112" i="17"/>
  <c r="J112" i="18" s="1"/>
  <c r="J112" i="15" a="1"/>
  <c r="J112" i="15" s="1"/>
  <c r="K112" i="14"/>
  <c r="J140" i="14"/>
  <c r="H165" i="17"/>
  <c r="H165" i="18" s="1"/>
  <c r="H165" i="15" a="1"/>
  <c r="H165" i="15" s="1"/>
  <c r="L70" i="17"/>
  <c r="L70" i="18" s="1"/>
  <c r="M70" i="18" s="1"/>
  <c r="N70" i="18" s="1"/>
  <c r="L70" i="15" a="1"/>
  <c r="L70" i="15" s="1"/>
  <c r="H36" i="17"/>
  <c r="H36" i="18" s="1"/>
  <c r="H36" i="15" a="1"/>
  <c r="H36" i="15" s="1"/>
  <c r="L36" i="14"/>
  <c r="M104" i="18"/>
  <c r="N104" i="18" s="1"/>
  <c r="L11" i="14"/>
  <c r="K63" i="17"/>
  <c r="K63" i="18" s="1"/>
  <c r="M63" i="18" s="1"/>
  <c r="N63" i="18" s="1"/>
  <c r="K63" i="15" a="1"/>
  <c r="K63" i="15" s="1"/>
  <c r="L63" i="14"/>
  <c r="L63" i="15" s="1" a="1"/>
  <c r="L63" i="15" s="1"/>
  <c r="K22" i="17"/>
  <c r="K22" i="18" s="1"/>
  <c r="M22" i="18" s="1"/>
  <c r="N22" i="18" s="1"/>
  <c r="K22" i="15" a="1"/>
  <c r="K22" i="15" s="1"/>
  <c r="L22" i="14"/>
  <c r="L22" i="15" s="1" a="1"/>
  <c r="L22" i="15" s="1"/>
  <c r="K94" i="17"/>
  <c r="K94" i="18" s="1"/>
  <c r="M94" i="18" s="1"/>
  <c r="N94" i="18" s="1"/>
  <c r="K94" i="15" a="1"/>
  <c r="K94" i="15" s="1"/>
  <c r="I174" i="17"/>
  <c r="I174" i="18" s="1"/>
  <c r="I174" i="15" a="1"/>
  <c r="I174" i="15" s="1"/>
  <c r="J174" i="14"/>
  <c r="J174" i="15" s="1" a="1"/>
  <c r="J174" i="15" s="1"/>
  <c r="M76" i="18"/>
  <c r="N76" i="18" s="1"/>
  <c r="J43" i="17"/>
  <c r="J43" i="18" s="1"/>
  <c r="J43" i="15" a="1"/>
  <c r="J43" i="15" s="1"/>
  <c r="I48" i="17"/>
  <c r="I48" i="18" s="1"/>
  <c r="I48" i="15" a="1"/>
  <c r="I48" i="15" s="1"/>
  <c r="J48" i="14"/>
  <c r="H90" i="17"/>
  <c r="H90" i="18" s="1"/>
  <c r="H90" i="15" a="1"/>
  <c r="H90" i="15" s="1"/>
  <c r="K114" i="17"/>
  <c r="K114" i="18" s="1"/>
  <c r="K114" i="15" a="1"/>
  <c r="K114" i="15" s="1"/>
  <c r="L114" i="14"/>
  <c r="L114" i="15" s="1" a="1"/>
  <c r="L114" i="15" s="1"/>
  <c r="K171" i="17"/>
  <c r="K171" i="18" s="1"/>
  <c r="K171" i="15" a="1"/>
  <c r="K171" i="15" s="1"/>
  <c r="L171" i="14"/>
  <c r="J128" i="17"/>
  <c r="J128" i="18" s="1"/>
  <c r="J128" i="15" a="1"/>
  <c r="J128" i="15" s="1"/>
  <c r="I143" i="17"/>
  <c r="I143" i="18" s="1"/>
  <c r="I143" i="15" a="1"/>
  <c r="I143" i="15" s="1"/>
  <c r="K143" i="14"/>
  <c r="J166" i="17"/>
  <c r="J166" i="18" s="1"/>
  <c r="J166" i="15" a="1"/>
  <c r="J166" i="15" s="1"/>
  <c r="K187" i="17"/>
  <c r="K187" i="18" s="1"/>
  <c r="M187" i="18" s="1"/>
  <c r="N187" i="18" s="1"/>
  <c r="K187" i="15" a="1"/>
  <c r="K187" i="15" s="1"/>
  <c r="L187" i="14"/>
  <c r="L187" i="15" s="1" a="1"/>
  <c r="L187" i="15" s="1"/>
  <c r="K128" i="14"/>
  <c r="K159" i="17"/>
  <c r="K159" i="18" s="1"/>
  <c r="K159" i="15" a="1"/>
  <c r="K159" i="15" s="1"/>
  <c r="M72" i="18"/>
  <c r="N72" i="18" s="1"/>
  <c r="I44" i="17"/>
  <c r="I44" i="18" s="1"/>
  <c r="I44" i="15" a="1"/>
  <c r="I44" i="15" s="1"/>
  <c r="J44" i="14"/>
  <c r="K67" i="17"/>
  <c r="K67" i="18" s="1"/>
  <c r="K67" i="15" a="1"/>
  <c r="K67" i="15" s="1"/>
  <c r="L67" i="14"/>
  <c r="J182" i="17"/>
  <c r="J182" i="18" s="1"/>
  <c r="J182" i="15" a="1"/>
  <c r="J182" i="15" s="1"/>
  <c r="K77" i="14"/>
  <c r="K77" i="15" s="1" a="1"/>
  <c r="K77" i="15" s="1"/>
  <c r="K155" i="17"/>
  <c r="K155" i="18" s="1"/>
  <c r="M155" i="18" s="1"/>
  <c r="N155" i="18" s="1"/>
  <c r="K155" i="15" a="1"/>
  <c r="K155" i="15" s="1"/>
  <c r="L155" i="14"/>
  <c r="L155" i="15" s="1" a="1"/>
  <c r="L155" i="15" s="1"/>
  <c r="L170" i="17"/>
  <c r="L170" i="18" s="1"/>
  <c r="M170" i="18" s="1"/>
  <c r="N170" i="18" s="1"/>
  <c r="L170" i="15" a="1"/>
  <c r="L170" i="15" s="1"/>
  <c r="L100" i="14"/>
  <c r="L100" i="15" s="1" a="1"/>
  <c r="L100" i="15" s="1"/>
  <c r="M175" i="18"/>
  <c r="N175" i="18" s="1"/>
  <c r="K116" i="17"/>
  <c r="K116" i="18" s="1"/>
  <c r="M116" i="18" s="1"/>
  <c r="N116" i="18" s="1"/>
  <c r="K116" i="15" a="1"/>
  <c r="K116" i="15" s="1"/>
  <c r="K148" i="17"/>
  <c r="K148" i="18" s="1"/>
  <c r="K148" i="15" a="1"/>
  <c r="K148" i="15" s="1"/>
  <c r="K90" i="14"/>
  <c r="K183" i="17"/>
  <c r="K183" i="18" s="1"/>
  <c r="M183" i="18" s="1"/>
  <c r="N183" i="18" s="1"/>
  <c r="K183" i="15" a="1"/>
  <c r="K183" i="15" s="1"/>
  <c r="L183" i="14"/>
  <c r="L183" i="15" s="1" a="1"/>
  <c r="L183" i="15" s="1"/>
  <c r="K25" i="17"/>
  <c r="K25" i="18" s="1"/>
  <c r="K25" i="15" a="1"/>
  <c r="K25" i="15" s="1"/>
  <c r="L25" i="14"/>
  <c r="I92" i="17"/>
  <c r="I92" i="18" s="1"/>
  <c r="I92" i="15" a="1"/>
  <c r="I92" i="15" s="1"/>
  <c r="L68" i="17"/>
  <c r="L68" i="18" s="1"/>
  <c r="M68" i="18" s="1"/>
  <c r="N68" i="18" s="1"/>
  <c r="L68" i="15" a="1"/>
  <c r="L68" i="15" s="1"/>
  <c r="J152" i="17"/>
  <c r="J152" i="18" s="1"/>
  <c r="J152" i="15" a="1"/>
  <c r="J152" i="15" s="1"/>
  <c r="J98" i="17"/>
  <c r="J98" i="18" s="1"/>
  <c r="J98" i="15" a="1"/>
  <c r="J98" i="15" s="1"/>
  <c r="K98" i="14"/>
  <c r="K123" i="14"/>
  <c r="K18" i="17"/>
  <c r="K18" i="18" s="1"/>
  <c r="M18" i="18" s="1"/>
  <c r="N18" i="18" s="1"/>
  <c r="K18" i="15" a="1"/>
  <c r="K18" i="15" s="1"/>
  <c r="L18" i="14"/>
  <c r="L18" i="15" s="1" a="1"/>
  <c r="L18" i="15" s="1"/>
  <c r="J126" i="15" a="1"/>
  <c r="J126" i="15" s="1"/>
  <c r="K126" i="14"/>
  <c r="L77" i="14"/>
  <c r="L77" i="15" s="1" a="1"/>
  <c r="L77" i="15" s="1"/>
  <c r="K135" i="17"/>
  <c r="K135" i="18" s="1"/>
  <c r="K135" i="15" a="1"/>
  <c r="K135" i="15" s="1"/>
  <c r="L135" i="14"/>
  <c r="K158" i="14"/>
  <c r="L167" i="17"/>
  <c r="L167" i="18" s="1"/>
  <c r="M167" i="18" s="1"/>
  <c r="N167" i="18" s="1"/>
  <c r="L167" i="15" a="1"/>
  <c r="L167" i="15" s="1"/>
  <c r="J73" i="17"/>
  <c r="J73" i="18" s="1"/>
  <c r="J73" i="15" a="1"/>
  <c r="J73" i="15" s="1"/>
  <c r="K138" i="17"/>
  <c r="K138" i="18" s="1"/>
  <c r="K138" i="15" a="1"/>
  <c r="K138" i="15" s="1"/>
  <c r="L138" i="14"/>
  <c r="J78" i="17"/>
  <c r="J78" i="18" s="1"/>
  <c r="J78" i="15" a="1"/>
  <c r="J78" i="15" s="1"/>
  <c r="M12" i="18"/>
  <c r="J3" i="14"/>
  <c r="L59" i="17"/>
  <c r="L59" i="18" s="1"/>
  <c r="M59" i="18" s="1"/>
  <c r="N59" i="18" s="1"/>
  <c r="L59" i="15" a="1"/>
  <c r="L59" i="15" s="1"/>
  <c r="J157" i="17"/>
  <c r="J157" i="18" s="1"/>
  <c r="J157" i="15" a="1"/>
  <c r="J157" i="15" s="1"/>
  <c r="K157" i="14"/>
  <c r="L123" i="14"/>
  <c r="J169" i="17"/>
  <c r="J169" i="18" s="1"/>
  <c r="J169" i="15" a="1"/>
  <c r="J169" i="15" s="1"/>
  <c r="L148" i="17"/>
  <c r="L148" i="18" s="1"/>
  <c r="M148" i="18" s="1"/>
  <c r="N148" i="18" s="1"/>
  <c r="L148" i="15" a="1"/>
  <c r="L148" i="15" s="1"/>
  <c r="I33" i="17"/>
  <c r="I33" i="18" s="1"/>
  <c r="I33" i="15" a="1"/>
  <c r="I33" i="15" s="1"/>
  <c r="J33" i="14"/>
  <c r="J149" i="14"/>
  <c r="J185" i="17"/>
  <c r="J185" i="18" s="1"/>
  <c r="J185" i="15" a="1"/>
  <c r="J185" i="15" s="1"/>
  <c r="L46" i="17"/>
  <c r="L46" i="18" s="1"/>
  <c r="M46" i="18" s="1"/>
  <c r="N46" i="18" s="1"/>
  <c r="L46" i="15" a="1"/>
  <c r="L46" i="15" s="1"/>
  <c r="K136" i="17"/>
  <c r="K136" i="18" s="1"/>
  <c r="K136" i="15" a="1"/>
  <c r="K136" i="15" s="1"/>
  <c r="L136" i="14"/>
  <c r="K122" i="15" a="1"/>
  <c r="K122" i="15" s="1"/>
  <c r="L122" i="14"/>
  <c r="L122" i="15" s="1" a="1"/>
  <c r="L122" i="15" s="1"/>
  <c r="I71" i="17"/>
  <c r="I71" i="18" s="1"/>
  <c r="I71" i="15" a="1"/>
  <c r="I71" i="15" s="1"/>
  <c r="J71" i="14"/>
  <c r="L42" i="14"/>
  <c r="J23" i="17"/>
  <c r="J23" i="18" s="1"/>
  <c r="M23" i="18" s="1"/>
  <c r="N23" i="18" s="1"/>
  <c r="J23" i="15" a="1"/>
  <c r="J23" i="15" s="1"/>
  <c r="K23" i="14"/>
  <c r="L97" i="17"/>
  <c r="L97" i="18" s="1"/>
  <c r="M97" i="18" s="1"/>
  <c r="N97" i="18" s="1"/>
  <c r="L97" i="15" a="1"/>
  <c r="L97" i="15" s="1"/>
  <c r="J81" i="17"/>
  <c r="J81" i="18" s="1"/>
  <c r="J81" i="15" a="1"/>
  <c r="J81" i="15" s="1"/>
  <c r="K81" i="14"/>
  <c r="L61" i="14"/>
  <c r="L61" i="15" s="1" a="1"/>
  <c r="L61" i="15" s="1"/>
  <c r="I90" i="17"/>
  <c r="I90" i="18" s="1"/>
  <c r="I90" i="15" a="1"/>
  <c r="I90" i="15" s="1"/>
  <c r="L38" i="17"/>
  <c r="L38" i="18" s="1"/>
  <c r="M38" i="18" s="1"/>
  <c r="N38" i="18" s="1"/>
  <c r="L38" i="15" a="1"/>
  <c r="L38" i="15" s="1"/>
  <c r="K169" i="14"/>
  <c r="I16" i="17"/>
  <c r="I16" i="18" s="1"/>
  <c r="I16" i="15" a="1"/>
  <c r="I16" i="15" s="1"/>
  <c r="J16" i="14"/>
  <c r="J16" i="15" s="1" a="1"/>
  <c r="J16" i="15" s="1"/>
  <c r="M114" i="18"/>
  <c r="N114" i="18" s="1"/>
  <c r="L142" i="17"/>
  <c r="L142" i="18" s="1"/>
  <c r="M142" i="18" s="1"/>
  <c r="N142" i="18" s="1"/>
  <c r="L142" i="15" a="1"/>
  <c r="L142" i="15" s="1"/>
  <c r="K120" i="17"/>
  <c r="K120" i="18" s="1"/>
  <c r="K120" i="15" a="1"/>
  <c r="K120" i="15" s="1"/>
  <c r="L120" i="14"/>
  <c r="H186" i="17"/>
  <c r="H186" i="18" s="1"/>
  <c r="H186" i="15" a="1"/>
  <c r="H186" i="15" s="1"/>
  <c r="I186" i="14"/>
  <c r="K181" i="15" a="1"/>
  <c r="K181" i="15" s="1"/>
  <c r="L181" i="14"/>
  <c r="L181" i="15" s="1" a="1"/>
  <c r="L181" i="15" s="1"/>
  <c r="L64" i="14"/>
  <c r="K182" i="14"/>
  <c r="K81" i="17" l="1"/>
  <c r="K81" i="18" s="1"/>
  <c r="M81" i="18" s="1"/>
  <c r="N81" i="18" s="1"/>
  <c r="K81" i="15" a="1"/>
  <c r="K81" i="15" s="1"/>
  <c r="L81" i="14"/>
  <c r="L81" i="15" s="1" a="1"/>
  <c r="L81" i="15" s="1"/>
  <c r="K158" i="17"/>
  <c r="K158" i="18" s="1"/>
  <c r="K158" i="15" a="1"/>
  <c r="K158" i="15" s="1"/>
  <c r="K98" i="17"/>
  <c r="K98" i="18" s="1"/>
  <c r="K98" i="15" a="1"/>
  <c r="K98" i="15" s="1"/>
  <c r="L98" i="14"/>
  <c r="K143" i="17"/>
  <c r="K143" i="18" s="1"/>
  <c r="K143" i="15" a="1"/>
  <c r="K143" i="15" s="1"/>
  <c r="L143" i="14"/>
  <c r="K24" i="17"/>
  <c r="K24" i="18" s="1"/>
  <c r="K24" i="15" a="1"/>
  <c r="K24" i="15" s="1"/>
  <c r="L24" i="14"/>
  <c r="J111" i="17"/>
  <c r="J111" i="18" s="1"/>
  <c r="J111" i="15" a="1"/>
  <c r="J111" i="15" s="1"/>
  <c r="K111" i="14"/>
  <c r="I45" i="17"/>
  <c r="I45" i="18" s="1"/>
  <c r="I45" i="15" a="1"/>
  <c r="I45" i="15" s="1"/>
  <c r="L29" i="17"/>
  <c r="L29" i="18" s="1"/>
  <c r="L29" i="15" a="1"/>
  <c r="L29" i="15" s="1"/>
  <c r="L14" i="17"/>
  <c r="L14" i="18" s="1"/>
  <c r="M14" i="18" s="1"/>
  <c r="N14" i="18" s="1"/>
  <c r="L14" i="15" a="1"/>
  <c r="L14" i="15" s="1"/>
  <c r="J48" i="17"/>
  <c r="J48" i="18" s="1"/>
  <c r="J48" i="15" a="1"/>
  <c r="J48" i="15" s="1"/>
  <c r="K48" i="14"/>
  <c r="I186" i="17"/>
  <c r="I186" i="18" s="1"/>
  <c r="I186" i="15" a="1"/>
  <c r="I186" i="15" s="1"/>
  <c r="J186" i="14"/>
  <c r="K186" i="14" s="1"/>
  <c r="K23" i="15" a="1"/>
  <c r="K23" i="15" s="1"/>
  <c r="L23" i="14"/>
  <c r="L23" i="15" s="1" a="1"/>
  <c r="L23" i="15" s="1"/>
  <c r="L120" i="17"/>
  <c r="L120" i="18" s="1"/>
  <c r="M120" i="18" s="1"/>
  <c r="N120" i="18" s="1"/>
  <c r="L120" i="15" a="1"/>
  <c r="L120" i="15" s="1"/>
  <c r="K182" i="17"/>
  <c r="K182" i="18" s="1"/>
  <c r="K182" i="15" a="1"/>
  <c r="K182" i="15" s="1"/>
  <c r="L182" i="14"/>
  <c r="J71" i="17"/>
  <c r="J71" i="18" s="1"/>
  <c r="J71" i="15" a="1"/>
  <c r="J71" i="15" s="1"/>
  <c r="K71" i="14"/>
  <c r="J149" i="17"/>
  <c r="J149" i="18" s="1"/>
  <c r="J149" i="15" a="1"/>
  <c r="J149" i="15" s="1"/>
  <c r="J3" i="17"/>
  <c r="J3" i="18" s="1"/>
  <c r="J3" i="15" a="1"/>
  <c r="J3" i="15" s="1"/>
  <c r="K3" i="14"/>
  <c r="L135" i="17"/>
  <c r="L135" i="18" s="1"/>
  <c r="M135" i="18" s="1"/>
  <c r="N135" i="18" s="1"/>
  <c r="L135" i="15" a="1"/>
  <c r="L135" i="15" s="1"/>
  <c r="L75" i="17"/>
  <c r="L75" i="18" s="1"/>
  <c r="M75" i="18" s="1"/>
  <c r="N75" i="18" s="1"/>
  <c r="L75" i="15" a="1"/>
  <c r="L75" i="15" s="1"/>
  <c r="K166" i="17"/>
  <c r="K166" i="18" s="1"/>
  <c r="K166" i="15" a="1"/>
  <c r="K166" i="15" s="1"/>
  <c r="L39" i="17"/>
  <c r="L39" i="18" s="1"/>
  <c r="M39" i="18" s="1"/>
  <c r="N39" i="18" s="1"/>
  <c r="L39" i="15" a="1"/>
  <c r="L39" i="15" s="1"/>
  <c r="K105" i="17"/>
  <c r="K105" i="18" s="1"/>
  <c r="K105" i="15" a="1"/>
  <c r="K105" i="15" s="1"/>
  <c r="L105" i="14"/>
  <c r="K36" i="17"/>
  <c r="K36" i="18" s="1"/>
  <c r="K36" i="15" a="1"/>
  <c r="K36" i="15" s="1"/>
  <c r="J31" i="15" a="1"/>
  <c r="J31" i="15" s="1"/>
  <c r="K31" i="14"/>
  <c r="K80" i="17"/>
  <c r="K80" i="18" s="1"/>
  <c r="K80" i="15" a="1"/>
  <c r="K80" i="15" s="1"/>
  <c r="L80" i="14"/>
  <c r="K40" i="17"/>
  <c r="K40" i="18" s="1"/>
  <c r="K40" i="15" a="1"/>
  <c r="K40" i="15" s="1"/>
  <c r="L40" i="14"/>
  <c r="K188" i="17"/>
  <c r="K188" i="18" s="1"/>
  <c r="K188" i="15" a="1"/>
  <c r="K188" i="15" s="1"/>
  <c r="L188" i="14"/>
  <c r="N5" i="18"/>
  <c r="L158" i="14"/>
  <c r="J4" i="17"/>
  <c r="J4" i="18" s="1"/>
  <c r="J4" i="15" a="1"/>
  <c r="J4" i="15" s="1"/>
  <c r="K4" i="14"/>
  <c r="L136" i="17"/>
  <c r="L136" i="18" s="1"/>
  <c r="M136" i="18" s="1"/>
  <c r="N136" i="18" s="1"/>
  <c r="L136" i="15" a="1"/>
  <c r="L136" i="15" s="1"/>
  <c r="K90" i="17"/>
  <c r="K90" i="18" s="1"/>
  <c r="K90" i="15" a="1"/>
  <c r="K90" i="15" s="1"/>
  <c r="L90" i="14"/>
  <c r="K10" i="17"/>
  <c r="K10" i="18" s="1"/>
  <c r="K10" i="15" a="1"/>
  <c r="K10" i="15" s="1"/>
  <c r="L10" i="14"/>
  <c r="L173" i="17"/>
  <c r="L173" i="18" s="1"/>
  <c r="M173" i="18" s="1"/>
  <c r="N173" i="18" s="1"/>
  <c r="L173" i="15" a="1"/>
  <c r="L173" i="15" s="1"/>
  <c r="J158" i="17"/>
  <c r="J158" i="18" s="1"/>
  <c r="J158" i="15" a="1"/>
  <c r="J158" i="15" s="1"/>
  <c r="K29" i="17"/>
  <c r="K29" i="18" s="1"/>
  <c r="K29" i="15" a="1"/>
  <c r="K29" i="15" s="1"/>
  <c r="K16" i="14"/>
  <c r="M159" i="18"/>
  <c r="N159" i="18" s="1"/>
  <c r="K17" i="17"/>
  <c r="K17" i="18" s="1"/>
  <c r="K17" i="15" a="1"/>
  <c r="K17" i="15" s="1"/>
  <c r="L17" i="14"/>
  <c r="I134" i="17"/>
  <c r="I134" i="18" s="1"/>
  <c r="I134" i="15" a="1"/>
  <c r="I134" i="15" s="1"/>
  <c r="J134" i="14"/>
  <c r="L179" i="17"/>
  <c r="L179" i="18" s="1"/>
  <c r="M179" i="18" s="1"/>
  <c r="N179" i="18" s="1"/>
  <c r="L179" i="15" a="1"/>
  <c r="L179" i="15" s="1"/>
  <c r="K106" i="15" a="1"/>
  <c r="K106" i="15" s="1"/>
  <c r="L106" i="14"/>
  <c r="L106" i="15" s="1" a="1"/>
  <c r="L106" i="15" s="1"/>
  <c r="J74" i="17"/>
  <c r="J74" i="18" s="1"/>
  <c r="J74" i="15" a="1"/>
  <c r="J74" i="15" s="1"/>
  <c r="K74" i="14"/>
  <c r="L138" i="17"/>
  <c r="L138" i="18" s="1"/>
  <c r="M138" i="18" s="1"/>
  <c r="N138" i="18" s="1"/>
  <c r="L138" i="15" a="1"/>
  <c r="L138" i="15" s="1"/>
  <c r="K128" i="17"/>
  <c r="K128" i="18" s="1"/>
  <c r="K128" i="15" a="1"/>
  <c r="K128" i="15" s="1"/>
  <c r="L128" i="14"/>
  <c r="L171" i="17"/>
  <c r="L171" i="18" s="1"/>
  <c r="M171" i="18" s="1"/>
  <c r="N171" i="18" s="1"/>
  <c r="L171" i="15" a="1"/>
  <c r="L171" i="15" s="1"/>
  <c r="L156" i="17"/>
  <c r="L156" i="18" s="1"/>
  <c r="M156" i="18" s="1"/>
  <c r="N156" i="18" s="1"/>
  <c r="L156" i="15" a="1"/>
  <c r="L156" i="15" s="1"/>
  <c r="K9" i="17"/>
  <c r="K9" i="18" s="1"/>
  <c r="K9" i="15" a="1"/>
  <c r="K9" i="15" s="1"/>
  <c r="L9" i="14"/>
  <c r="I74" i="17"/>
  <c r="I74" i="18" s="1"/>
  <c r="I74" i="15" a="1"/>
  <c r="I74" i="15" s="1"/>
  <c r="K174" i="14"/>
  <c r="L166" i="14"/>
  <c r="K169" i="17"/>
  <c r="K169" i="18" s="1"/>
  <c r="K169" i="15" a="1"/>
  <c r="K169" i="15" s="1"/>
  <c r="L169" i="14"/>
  <c r="K126" i="15" a="1"/>
  <c r="K126" i="15" s="1"/>
  <c r="L126" i="14"/>
  <c r="L126" i="15" s="1" a="1"/>
  <c r="L126" i="15" s="1"/>
  <c r="J140" i="17"/>
  <c r="J140" i="18" s="1"/>
  <c r="J140" i="15" a="1"/>
  <c r="J140" i="15" s="1"/>
  <c r="K140" i="14"/>
  <c r="L83" i="17"/>
  <c r="L83" i="18" s="1"/>
  <c r="M83" i="18" s="1"/>
  <c r="N83" i="18" s="1"/>
  <c r="L83" i="15" a="1"/>
  <c r="L83" i="15" s="1"/>
  <c r="K51" i="17"/>
  <c r="K51" i="18" s="1"/>
  <c r="K51" i="15" a="1"/>
  <c r="K51" i="15" s="1"/>
  <c r="L51" i="14"/>
  <c r="L26" i="17"/>
  <c r="L26" i="18" s="1"/>
  <c r="M26" i="18" s="1"/>
  <c r="L26" i="15" a="1"/>
  <c r="L26" i="15" s="1"/>
  <c r="J53" i="15" a="1"/>
  <c r="J53" i="15" s="1"/>
  <c r="K53" i="14"/>
  <c r="K53" i="15" s="1" a="1"/>
  <c r="K53" i="15" s="1"/>
  <c r="K47" i="17"/>
  <c r="K47" i="18" s="1"/>
  <c r="K47" i="15" a="1"/>
  <c r="K47" i="15" s="1"/>
  <c r="L47" i="14"/>
  <c r="L73" i="17"/>
  <c r="L73" i="18" s="1"/>
  <c r="M73" i="18" s="1"/>
  <c r="N73" i="18" s="1"/>
  <c r="L73" i="15" a="1"/>
  <c r="L73" i="15" s="1"/>
  <c r="N12" i="18"/>
  <c r="L123" i="17"/>
  <c r="L123" i="18" s="1"/>
  <c r="L123" i="15" a="1"/>
  <c r="L123" i="15" s="1"/>
  <c r="L11" i="17"/>
  <c r="L11" i="18" s="1"/>
  <c r="M11" i="18" s="1"/>
  <c r="N11" i="18" s="1"/>
  <c r="L11" i="15" a="1"/>
  <c r="L11" i="15" s="1"/>
  <c r="K112" i="17"/>
  <c r="K112" i="18" s="1"/>
  <c r="K112" i="15" a="1"/>
  <c r="K112" i="15" s="1"/>
  <c r="L112" i="14"/>
  <c r="I125" i="17"/>
  <c r="I125" i="18" s="1"/>
  <c r="I125" i="15" a="1"/>
  <c r="I125" i="15" s="1"/>
  <c r="J125" i="14"/>
  <c r="I153" i="17"/>
  <c r="I153" i="18" s="1"/>
  <c r="I153" i="15" a="1"/>
  <c r="I153" i="15" s="1"/>
  <c r="J153" i="14"/>
  <c r="J45" i="17"/>
  <c r="J45" i="18" s="1"/>
  <c r="J45" i="15" a="1"/>
  <c r="J45" i="15" s="1"/>
  <c r="L147" i="17"/>
  <c r="L147" i="18" s="1"/>
  <c r="M147" i="18" s="1"/>
  <c r="N147" i="18" s="1"/>
  <c r="L147" i="15" a="1"/>
  <c r="L147" i="15" s="1"/>
  <c r="K92" i="17"/>
  <c r="K92" i="18" s="1"/>
  <c r="K92" i="15" a="1"/>
  <c r="K92" i="15" s="1"/>
  <c r="L92" i="14"/>
  <c r="K163" i="17"/>
  <c r="K163" i="18" s="1"/>
  <c r="K163" i="15" a="1"/>
  <c r="K163" i="15" s="1"/>
  <c r="L163" i="14"/>
  <c r="M43" i="18"/>
  <c r="N43" i="18" s="1"/>
  <c r="K99" i="17"/>
  <c r="K99" i="18" s="1"/>
  <c r="K99" i="15" a="1"/>
  <c r="K99" i="15" s="1"/>
  <c r="L99" i="14"/>
  <c r="K157" i="17"/>
  <c r="K157" i="18" s="1"/>
  <c r="K157" i="15" a="1"/>
  <c r="K157" i="15" s="1"/>
  <c r="L157" i="14"/>
  <c r="L67" i="17"/>
  <c r="L67" i="18" s="1"/>
  <c r="M67" i="18" s="1"/>
  <c r="N67" i="18" s="1"/>
  <c r="L67" i="15" a="1"/>
  <c r="L67" i="15" s="1"/>
  <c r="L42" i="17"/>
  <c r="L42" i="18" s="1"/>
  <c r="M42" i="18" s="1"/>
  <c r="N42" i="18" s="1"/>
  <c r="L42" i="15" a="1"/>
  <c r="L42" i="15" s="1"/>
  <c r="L25" i="17"/>
  <c r="L25" i="18" s="1"/>
  <c r="M25" i="18" s="1"/>
  <c r="N25" i="18" s="1"/>
  <c r="L25" i="15" a="1"/>
  <c r="L25" i="15" s="1"/>
  <c r="L36" i="17"/>
  <c r="L36" i="18" s="1"/>
  <c r="M36" i="18" s="1"/>
  <c r="N36" i="18" s="1"/>
  <c r="L36" i="15" a="1"/>
  <c r="L36" i="15" s="1"/>
  <c r="K72" i="15" a="1"/>
  <c r="K72" i="15" s="1"/>
  <c r="L72" i="14"/>
  <c r="L72" i="15" s="1" a="1"/>
  <c r="L72" i="15" s="1"/>
  <c r="J118" i="15" a="1"/>
  <c r="J118" i="15" s="1"/>
  <c r="K118" i="14"/>
  <c r="K109" i="14"/>
  <c r="K82" i="17"/>
  <c r="K82" i="18" s="1"/>
  <c r="K82" i="15" a="1"/>
  <c r="K82" i="15" s="1"/>
  <c r="L82" i="14"/>
  <c r="L152" i="17"/>
  <c r="L152" i="18" s="1"/>
  <c r="M152" i="18" s="1"/>
  <c r="N152" i="18" s="1"/>
  <c r="L152" i="15" a="1"/>
  <c r="L152" i="15" s="1"/>
  <c r="L2" i="17"/>
  <c r="L2" i="18" s="1"/>
  <c r="M2" i="18" s="1"/>
  <c r="L2" i="15" a="1"/>
  <c r="L2" i="15" s="1"/>
  <c r="J178" i="17"/>
  <c r="J178" i="18" s="1"/>
  <c r="J178" i="15" a="1"/>
  <c r="J178" i="15" s="1"/>
  <c r="K178" i="14"/>
  <c r="K89" i="15" a="1"/>
  <c r="K89" i="15" s="1"/>
  <c r="L89" i="14"/>
  <c r="L89" i="15" s="1" a="1"/>
  <c r="L89" i="15" s="1"/>
  <c r="K79" i="17"/>
  <c r="K79" i="18" s="1"/>
  <c r="K79" i="15" a="1"/>
  <c r="K79" i="15" s="1"/>
  <c r="L79" i="14"/>
  <c r="L185" i="17"/>
  <c r="L185" i="18" s="1"/>
  <c r="M185" i="18" s="1"/>
  <c r="N185" i="18" s="1"/>
  <c r="L185" i="15" a="1"/>
  <c r="L185" i="15" s="1"/>
  <c r="J165" i="17"/>
  <c r="J165" i="18" s="1"/>
  <c r="J165" i="15" a="1"/>
  <c r="J165" i="15" s="1"/>
  <c r="K165" i="14"/>
  <c r="L64" i="17"/>
  <c r="L64" i="18" s="1"/>
  <c r="M64" i="18" s="1"/>
  <c r="N64" i="18" s="1"/>
  <c r="L64" i="15" a="1"/>
  <c r="L64" i="15" s="1"/>
  <c r="J33" i="17"/>
  <c r="J33" i="18" s="1"/>
  <c r="M33" i="18" s="1"/>
  <c r="N33" i="18" s="1"/>
  <c r="J33" i="15" a="1"/>
  <c r="J33" i="15" s="1"/>
  <c r="K33" i="14"/>
  <c r="K123" i="17"/>
  <c r="K123" i="18" s="1"/>
  <c r="K123" i="15" a="1"/>
  <c r="K123" i="15" s="1"/>
  <c r="J44" i="17"/>
  <c r="J44" i="18" s="1"/>
  <c r="J44" i="15" a="1"/>
  <c r="J44" i="15" s="1"/>
  <c r="K44" i="14"/>
  <c r="K7" i="17"/>
  <c r="K7" i="18" s="1"/>
  <c r="K7" i="15" a="1"/>
  <c r="K7" i="15" s="1"/>
  <c r="L7" i="14"/>
  <c r="K115" i="17"/>
  <c r="K115" i="18" s="1"/>
  <c r="M115" i="18" s="1"/>
  <c r="N115" i="18" s="1"/>
  <c r="K115" i="15" a="1"/>
  <c r="K115" i="15" s="1"/>
  <c r="L115" i="14"/>
  <c r="L115" i="15" s="1" a="1"/>
  <c r="L115" i="15" s="1"/>
  <c r="L78" i="17"/>
  <c r="L78" i="18" s="1"/>
  <c r="M78" i="18" s="1"/>
  <c r="N78" i="18" s="1"/>
  <c r="L78" i="15" a="1"/>
  <c r="L78" i="15" s="1"/>
  <c r="K45" i="14"/>
  <c r="K58" i="17"/>
  <c r="K58" i="18" s="1"/>
  <c r="M58" i="18" s="1"/>
  <c r="N58" i="18" s="1"/>
  <c r="K58" i="15" a="1"/>
  <c r="K58" i="15" s="1"/>
  <c r="K66" i="17"/>
  <c r="K66" i="18" s="1"/>
  <c r="K66" i="15" a="1"/>
  <c r="K66" i="15" s="1"/>
  <c r="L66" i="14"/>
  <c r="L119" i="17"/>
  <c r="L119" i="18" s="1"/>
  <c r="M119" i="18" s="1"/>
  <c r="N119" i="18" s="1"/>
  <c r="L119" i="15" a="1"/>
  <c r="L119" i="15" s="1"/>
  <c r="K149" i="14"/>
  <c r="K186" i="17" l="1"/>
  <c r="K186" i="18" s="1"/>
  <c r="K186" i="15" a="1"/>
  <c r="K186" i="15" s="1"/>
  <c r="L186" i="14"/>
  <c r="K45" i="17"/>
  <c r="K45" i="18" s="1"/>
  <c r="K45" i="15" a="1"/>
  <c r="K45" i="15" s="1"/>
  <c r="L45" i="14"/>
  <c r="L166" i="17"/>
  <c r="L166" i="18" s="1"/>
  <c r="M166" i="18" s="1"/>
  <c r="N166" i="18" s="1"/>
  <c r="L166" i="15" a="1"/>
  <c r="L166" i="15" s="1"/>
  <c r="J125" i="17"/>
  <c r="J125" i="18" s="1"/>
  <c r="J125" i="15" a="1"/>
  <c r="J125" i="15" s="1"/>
  <c r="K125" i="14"/>
  <c r="K174" i="17"/>
  <c r="K174" i="18" s="1"/>
  <c r="K174" i="15" a="1"/>
  <c r="K174" i="15" s="1"/>
  <c r="L174" i="14"/>
  <c r="L10" i="17"/>
  <c r="L10" i="18" s="1"/>
  <c r="M10" i="18" s="1"/>
  <c r="N10" i="18" s="1"/>
  <c r="L10" i="15" a="1"/>
  <c r="L10" i="15" s="1"/>
  <c r="L66" i="17"/>
  <c r="L66" i="18" s="1"/>
  <c r="M66" i="18" s="1"/>
  <c r="N66" i="18" s="1"/>
  <c r="L66" i="15" a="1"/>
  <c r="L66" i="15" s="1"/>
  <c r="K33" i="15" a="1"/>
  <c r="K33" i="15" s="1"/>
  <c r="L33" i="14"/>
  <c r="L33" i="15" s="1" a="1"/>
  <c r="L33" i="15" s="1"/>
  <c r="L17" i="17"/>
  <c r="L17" i="18" s="1"/>
  <c r="M17" i="18" s="1"/>
  <c r="L17" i="15" a="1"/>
  <c r="L17" i="15" s="1"/>
  <c r="L143" i="17"/>
  <c r="L143" i="18" s="1"/>
  <c r="M143" i="18" s="1"/>
  <c r="N143" i="18" s="1"/>
  <c r="L143" i="15" a="1"/>
  <c r="L143" i="15" s="1"/>
  <c r="L79" i="17"/>
  <c r="L79" i="18" s="1"/>
  <c r="M79" i="18" s="1"/>
  <c r="L79" i="15" a="1"/>
  <c r="L79" i="15" s="1"/>
  <c r="L82" i="17"/>
  <c r="L82" i="18" s="1"/>
  <c r="M82" i="18" s="1"/>
  <c r="N82" i="18" s="1"/>
  <c r="L82" i="15" a="1"/>
  <c r="L82" i="15" s="1"/>
  <c r="K109" i="15" a="1"/>
  <c r="K109" i="15" s="1"/>
  <c r="L109" i="14"/>
  <c r="L109" i="15" s="1" a="1"/>
  <c r="L109" i="15" s="1"/>
  <c r="L47" i="17"/>
  <c r="L47" i="18" s="1"/>
  <c r="M47" i="18" s="1"/>
  <c r="N47" i="18" s="1"/>
  <c r="L47" i="15" a="1"/>
  <c r="L47" i="15" s="1"/>
  <c r="L188" i="17"/>
  <c r="L188" i="18" s="1"/>
  <c r="M188" i="18" s="1"/>
  <c r="N188" i="18" s="1"/>
  <c r="L188" i="15" a="1"/>
  <c r="L188" i="15" s="1"/>
  <c r="K3" i="17"/>
  <c r="K3" i="18" s="1"/>
  <c r="K3" i="15" a="1"/>
  <c r="K3" i="15" s="1"/>
  <c r="L3" i="14"/>
  <c r="K165" i="17"/>
  <c r="K165" i="18" s="1"/>
  <c r="M165" i="18" s="1"/>
  <c r="N165" i="18" s="1"/>
  <c r="K165" i="15" a="1"/>
  <c r="K165" i="15" s="1"/>
  <c r="L165" i="14"/>
  <c r="L165" i="15" s="1" a="1"/>
  <c r="L165" i="15" s="1"/>
  <c r="L92" i="17"/>
  <c r="L92" i="18" s="1"/>
  <c r="M92" i="18" s="1"/>
  <c r="N92" i="18" s="1"/>
  <c r="L92" i="15" a="1"/>
  <c r="L92" i="15" s="1"/>
  <c r="K149" i="17"/>
  <c r="K149" i="18" s="1"/>
  <c r="K149" i="15" a="1"/>
  <c r="K149" i="15" s="1"/>
  <c r="L149" i="14"/>
  <c r="K118" i="15" a="1"/>
  <c r="K118" i="15" s="1"/>
  <c r="L118" i="14"/>
  <c r="L118" i="15" s="1" a="1"/>
  <c r="L118" i="15" s="1"/>
  <c r="L157" i="17"/>
  <c r="L157" i="18" s="1"/>
  <c r="M157" i="18" s="1"/>
  <c r="N157" i="18" s="1"/>
  <c r="L157" i="15" a="1"/>
  <c r="L157" i="15" s="1"/>
  <c r="L112" i="17"/>
  <c r="L112" i="18" s="1"/>
  <c r="M112" i="18" s="1"/>
  <c r="N112" i="18" s="1"/>
  <c r="L112" i="15" a="1"/>
  <c r="L112" i="15" s="1"/>
  <c r="K140" i="17"/>
  <c r="K140" i="18" s="1"/>
  <c r="K140" i="15" a="1"/>
  <c r="K140" i="15" s="1"/>
  <c r="L140" i="14"/>
  <c r="L9" i="17"/>
  <c r="L9" i="18" s="1"/>
  <c r="M9" i="18" s="1"/>
  <c r="L9" i="15" a="1"/>
  <c r="L9" i="15" s="1"/>
  <c r="K74" i="17"/>
  <c r="K74" i="18" s="1"/>
  <c r="K74" i="15" a="1"/>
  <c r="K74" i="15" s="1"/>
  <c r="L74" i="14"/>
  <c r="L90" i="17"/>
  <c r="L90" i="18" s="1"/>
  <c r="M90" i="18" s="1"/>
  <c r="N90" i="18" s="1"/>
  <c r="L90" i="15" a="1"/>
  <c r="L90" i="15" s="1"/>
  <c r="L105" i="17"/>
  <c r="L105" i="18" s="1"/>
  <c r="M105" i="18" s="1"/>
  <c r="N105" i="18" s="1"/>
  <c r="L105" i="15" a="1"/>
  <c r="L105" i="15" s="1"/>
  <c r="M29" i="18"/>
  <c r="N29" i="18" s="1"/>
  <c r="L98" i="17"/>
  <c r="L98" i="18" s="1"/>
  <c r="M98" i="18" s="1"/>
  <c r="N98" i="18" s="1"/>
  <c r="L98" i="15" a="1"/>
  <c r="L98" i="15" s="1"/>
  <c r="L7" i="17"/>
  <c r="L7" i="18" s="1"/>
  <c r="M7" i="18" s="1"/>
  <c r="L7" i="15" a="1"/>
  <c r="L7" i="15" s="1"/>
  <c r="L53" i="14"/>
  <c r="L53" i="15" s="1" a="1"/>
  <c r="L53" i="15" s="1"/>
  <c r="K16" i="17"/>
  <c r="K16" i="18" s="1"/>
  <c r="K16" i="15" a="1"/>
  <c r="K16" i="15" s="1"/>
  <c r="L16" i="14"/>
  <c r="L40" i="17"/>
  <c r="L40" i="18" s="1"/>
  <c r="M40" i="18" s="1"/>
  <c r="N40" i="18" s="1"/>
  <c r="L40" i="15" a="1"/>
  <c r="L40" i="15" s="1"/>
  <c r="L99" i="17"/>
  <c r="L99" i="18" s="1"/>
  <c r="M99" i="18" s="1"/>
  <c r="N99" i="18" s="1"/>
  <c r="L99" i="15" a="1"/>
  <c r="L99" i="15" s="1"/>
  <c r="K178" i="17"/>
  <c r="K178" i="18" s="1"/>
  <c r="K178" i="15" a="1"/>
  <c r="K178" i="15" s="1"/>
  <c r="L178" i="14"/>
  <c r="K71" i="17"/>
  <c r="K71" i="18" s="1"/>
  <c r="K71" i="15" a="1"/>
  <c r="K71" i="15" s="1"/>
  <c r="L71" i="14"/>
  <c r="J186" i="17"/>
  <c r="J186" i="18" s="1"/>
  <c r="J186" i="15" a="1"/>
  <c r="J186" i="15" s="1"/>
  <c r="K111" i="17"/>
  <c r="K111" i="18" s="1"/>
  <c r="M111" i="18" s="1"/>
  <c r="N111" i="18" s="1"/>
  <c r="K111" i="15" a="1"/>
  <c r="K111" i="15" s="1"/>
  <c r="L111" i="14"/>
  <c r="L111" i="15" s="1" a="1"/>
  <c r="L111" i="15" s="1"/>
  <c r="K4" i="17"/>
  <c r="K4" i="18" s="1"/>
  <c r="M4" i="18" s="1"/>
  <c r="N4" i="18" s="1"/>
  <c r="K4" i="15" a="1"/>
  <c r="K4" i="15" s="1"/>
  <c r="L4" i="14"/>
  <c r="L4" i="15" s="1" a="1"/>
  <c r="L4" i="15" s="1"/>
  <c r="L80" i="17"/>
  <c r="L80" i="18" s="1"/>
  <c r="M80" i="18" s="1"/>
  <c r="N80" i="18" s="1"/>
  <c r="L80" i="15" a="1"/>
  <c r="L80" i="15" s="1"/>
  <c r="L169" i="17"/>
  <c r="L169" i="18" s="1"/>
  <c r="M169" i="18" s="1"/>
  <c r="N169" i="18" s="1"/>
  <c r="L169" i="15" a="1"/>
  <c r="L169" i="15" s="1"/>
  <c r="M123" i="18"/>
  <c r="N123" i="18" s="1"/>
  <c r="N26" i="18"/>
  <c r="D10" i="5"/>
  <c r="G10" i="5" s="1"/>
  <c r="I10" i="5" s="1"/>
  <c r="D9" i="5"/>
  <c r="G9" i="5" s="1"/>
  <c r="I9" i="5" s="1"/>
  <c r="K44" i="17"/>
  <c r="K44" i="18" s="1"/>
  <c r="K44" i="15" a="1"/>
  <c r="K44" i="15" s="1"/>
  <c r="L44" i="14"/>
  <c r="N2" i="18"/>
  <c r="D8" i="5"/>
  <c r="G8" i="5" s="1"/>
  <c r="I8" i="5" s="1"/>
  <c r="J153" i="17"/>
  <c r="J153" i="18" s="1"/>
  <c r="J153" i="15" a="1"/>
  <c r="J153" i="15" s="1"/>
  <c r="K153" i="14"/>
  <c r="L163" i="17"/>
  <c r="L163" i="18" s="1"/>
  <c r="M163" i="18" s="1"/>
  <c r="N163" i="18" s="1"/>
  <c r="L163" i="15" a="1"/>
  <c r="L163" i="15" s="1"/>
  <c r="L51" i="17"/>
  <c r="L51" i="18" s="1"/>
  <c r="M51" i="18" s="1"/>
  <c r="N51" i="18" s="1"/>
  <c r="L51" i="15" a="1"/>
  <c r="L51" i="15" s="1"/>
  <c r="L128" i="17"/>
  <c r="L128" i="18" s="1"/>
  <c r="M128" i="18" s="1"/>
  <c r="N128" i="18" s="1"/>
  <c r="L128" i="15" a="1"/>
  <c r="L128" i="15" s="1"/>
  <c r="J134" i="17"/>
  <c r="J134" i="18" s="1"/>
  <c r="J134" i="15" a="1"/>
  <c r="J134" i="15" s="1"/>
  <c r="K134" i="14"/>
  <c r="L182" i="17"/>
  <c r="L182" i="18" s="1"/>
  <c r="M182" i="18" s="1"/>
  <c r="N182" i="18" s="1"/>
  <c r="L182" i="15" a="1"/>
  <c r="L182" i="15" s="1"/>
  <c r="K48" i="17"/>
  <c r="K48" i="18" s="1"/>
  <c r="M48" i="18" s="1"/>
  <c r="N48" i="18" s="1"/>
  <c r="K48" i="15" a="1"/>
  <c r="K48" i="15" s="1"/>
  <c r="L48" i="14"/>
  <c r="L48" i="15" s="1" a="1"/>
  <c r="L48" i="15" s="1"/>
  <c r="L24" i="17"/>
  <c r="L24" i="18" s="1"/>
  <c r="M24" i="18" s="1"/>
  <c r="N24" i="18" s="1"/>
  <c r="L24" i="15" a="1"/>
  <c r="L24" i="15" s="1"/>
  <c r="L158" i="17"/>
  <c r="L158" i="18" s="1"/>
  <c r="M158" i="18" s="1"/>
  <c r="N158" i="18" s="1"/>
  <c r="L158" i="15" a="1"/>
  <c r="L158" i="15" s="1"/>
  <c r="K31" i="15" a="1"/>
  <c r="K31" i="15" s="1"/>
  <c r="L31" i="14"/>
  <c r="L31" i="15" s="1" a="1"/>
  <c r="L31" i="15" s="1"/>
  <c r="L74" i="17" l="1"/>
  <c r="L74" i="18" s="1"/>
  <c r="M74" i="18" s="1"/>
  <c r="N74" i="18" s="1"/>
  <c r="L74" i="15" a="1"/>
  <c r="L74" i="15" s="1"/>
  <c r="K125" i="17"/>
  <c r="K125" i="18" s="1"/>
  <c r="K125" i="15" a="1"/>
  <c r="K125" i="15" s="1"/>
  <c r="L125" i="14"/>
  <c r="L71" i="17"/>
  <c r="L71" i="18" s="1"/>
  <c r="M71" i="18" s="1"/>
  <c r="N71" i="18" s="1"/>
  <c r="L71" i="15" a="1"/>
  <c r="L71" i="15" s="1"/>
  <c r="L149" i="17"/>
  <c r="L149" i="18" s="1"/>
  <c r="M149" i="18" s="1"/>
  <c r="N149" i="18" s="1"/>
  <c r="L149" i="15" a="1"/>
  <c r="L149" i="15" s="1"/>
  <c r="N17" i="18"/>
  <c r="L16" i="17"/>
  <c r="L16" i="18" s="1"/>
  <c r="M16" i="18" s="1"/>
  <c r="L16" i="15" a="1"/>
  <c r="L16" i="15" s="1"/>
  <c r="K134" i="17"/>
  <c r="K134" i="18" s="1"/>
  <c r="K134" i="15" a="1"/>
  <c r="K134" i="15" s="1"/>
  <c r="L134" i="14"/>
  <c r="L178" i="17"/>
  <c r="L178" i="18" s="1"/>
  <c r="M178" i="18" s="1"/>
  <c r="N178" i="18" s="1"/>
  <c r="L178" i="15" a="1"/>
  <c r="L178" i="15" s="1"/>
  <c r="N7" i="18"/>
  <c r="N9" i="18"/>
  <c r="D24" i="5"/>
  <c r="G24" i="5" s="1"/>
  <c r="I24" i="5" s="1"/>
  <c r="L140" i="17"/>
  <c r="L140" i="18" s="1"/>
  <c r="M140" i="18" s="1"/>
  <c r="N140" i="18" s="1"/>
  <c r="L140" i="15" a="1"/>
  <c r="L140" i="15" s="1"/>
  <c r="L45" i="17"/>
  <c r="L45" i="18" s="1"/>
  <c r="M45" i="18" s="1"/>
  <c r="L45" i="15" a="1"/>
  <c r="L45" i="15" s="1"/>
  <c r="K153" i="17"/>
  <c r="K153" i="18" s="1"/>
  <c r="M153" i="18" s="1"/>
  <c r="N153" i="18" s="1"/>
  <c r="K153" i="15" a="1"/>
  <c r="K153" i="15" s="1"/>
  <c r="L153" i="14"/>
  <c r="L153" i="15" s="1" a="1"/>
  <c r="L153" i="15" s="1"/>
  <c r="L44" i="17"/>
  <c r="L44" i="18" s="1"/>
  <c r="M44" i="18" s="1"/>
  <c r="N44" i="18" s="1"/>
  <c r="L44" i="15" a="1"/>
  <c r="L44" i="15" s="1"/>
  <c r="L186" i="17"/>
  <c r="L186" i="18" s="1"/>
  <c r="M186" i="18" s="1"/>
  <c r="N186" i="18" s="1"/>
  <c r="L186" i="15" a="1"/>
  <c r="L186" i="15" s="1"/>
  <c r="L174" i="17"/>
  <c r="L174" i="18" s="1"/>
  <c r="M174" i="18" s="1"/>
  <c r="N174" i="18" s="1"/>
  <c r="L174" i="15" a="1"/>
  <c r="L174" i="15" s="1"/>
  <c r="L3" i="17"/>
  <c r="L3" i="18" s="1"/>
  <c r="M3" i="18" s="1"/>
  <c r="L3" i="15" a="1"/>
  <c r="L3" i="15" s="1"/>
  <c r="N79" i="18"/>
  <c r="D11" i="5"/>
  <c r="G11" i="5" s="1"/>
  <c r="I11" i="5" s="1"/>
  <c r="D17" i="5" l="1"/>
  <c r="G17" i="5" s="1"/>
  <c r="I17" i="5" s="1"/>
  <c r="D25" i="5"/>
  <c r="G25" i="5" s="1"/>
  <c r="I25" i="5" s="1"/>
  <c r="L134" i="17"/>
  <c r="L134" i="18" s="1"/>
  <c r="M134" i="18" s="1"/>
  <c r="D18" i="5" s="1"/>
  <c r="G18" i="5" s="1"/>
  <c r="I18" i="5" s="1"/>
  <c r="L134" i="15" a="1"/>
  <c r="L134" i="15" s="1"/>
  <c r="L125" i="17"/>
  <c r="L125" i="18" s="1"/>
  <c r="M125" i="18" s="1"/>
  <c r="L125" i="15" a="1"/>
  <c r="L125" i="15" s="1"/>
  <c r="N45" i="18"/>
  <c r="D29" i="5"/>
  <c r="G29" i="5" s="1"/>
  <c r="I29" i="5" s="1"/>
  <c r="N3" i="18"/>
  <c r="D27" i="5"/>
  <c r="G27" i="5" s="1"/>
  <c r="I27" i="5" s="1"/>
  <c r="N16" i="18"/>
  <c r="D28" i="5"/>
  <c r="G28" i="5" s="1"/>
  <c r="I28" i="5" s="1"/>
  <c r="N125" i="18" l="1"/>
  <c r="D30" i="5"/>
  <c r="G30" i="5" s="1"/>
  <c r="I30" i="5" s="1"/>
  <c r="N134" i="18"/>
  <c r="D26" i="5"/>
  <c r="G26" i="5" s="1"/>
  <c r="I26" i="5" s="1"/>
  <c r="D19" i="5"/>
  <c r="G19" i="5" s="1"/>
  <c r="I19" i="5" s="1"/>
</calcChain>
</file>

<file path=xl/sharedStrings.xml><?xml version="1.0" encoding="utf-8"?>
<sst xmlns="http://schemas.openxmlformats.org/spreadsheetml/2006/main" count="3446" uniqueCount="680">
  <si>
    <t>IMF FAD Digital Infrastructure Costing Estimator (DICE)</t>
  </si>
  <si>
    <t>Developed by George Mason University and the Fiscal Affairs Department (FAD), International Monetary Fund (IMF)</t>
  </si>
  <si>
    <t>Contact: Edward Oughton (eoughton@gmu.edu); David Amaglobeli (damaglobeli@imf.org); Mariano Moszoro (mmoszoro@imf.org).</t>
  </si>
  <si>
    <t>Capabilities/Uses:</t>
  </si>
  <si>
    <t xml:space="preserve">    - Supporting high-level decisions pertaining to universal broadband investment by capturing the main cost drivers which affect the deployment of broadband infrastructure.</t>
  </si>
  <si>
    <t xml:space="preserve">    - Breaking down investment by specific country income groups and regions.</t>
  </si>
  <si>
    <t>Caveats to using DICE:</t>
  </si>
  <si>
    <t xml:space="preserve">    - DICE is not a replacement for detailed country-specific modeling. The aim is to provide comparative understanding across all countries globally.</t>
  </si>
  <si>
    <t xml:space="preserve">    - DICE is not an exact measurement tool. Accuracy and precision are commensurate with being able to make global cross-country comparisons.</t>
  </si>
  <si>
    <t xml:space="preserve">    - DICE is not a stand-alone policy option tool. If deep subject matter exertise are required, country teams should reach out to the DICE development team at GMU and the IMF (eoughton@gmu.edu; damaglobeli@imf.org; mmoszoro@imf.org).</t>
  </si>
  <si>
    <t>Main Datasets:</t>
  </si>
  <si>
    <t>WorldPop 2020 Unconstrained 1km Global Mosaic, UN Population Forecasts 2020-2030, IMF GDP Projections 2020-2030</t>
  </si>
  <si>
    <t>Reference:</t>
  </si>
  <si>
    <t xml:space="preserve">    - Working Paper Citation TBC.</t>
  </si>
  <si>
    <t>Read Me &amp; FAQ</t>
  </si>
  <si>
    <t>Time Parameters</t>
  </si>
  <si>
    <t>Parameter</t>
  </si>
  <si>
    <t>Option</t>
  </si>
  <si>
    <t>Start Year</t>
  </si>
  <si>
    <t>End Year</t>
  </si>
  <si>
    <t>Total Years</t>
  </si>
  <si>
    <t>Depreciation</t>
  </si>
  <si>
    <t>Demand Parameters</t>
  </si>
  <si>
    <t>Smartphone adoption (%)</t>
  </si>
  <si>
    <t>Market Share (%)</t>
  </si>
  <si>
    <t>Active Users (%)</t>
  </si>
  <si>
    <t>Minimum capacity per user (Mbps)</t>
  </si>
  <si>
    <t xml:space="preserve">Data demand per month (GB) </t>
  </si>
  <si>
    <t>Supply Parameters</t>
  </si>
  <si>
    <t>Infrastructure Strategy</t>
  </si>
  <si>
    <t>4G</t>
  </si>
  <si>
    <t>Existing Spectrum Availability</t>
  </si>
  <si>
    <t>Baseline</t>
  </si>
  <si>
    <t>Future Spectrum Availability</t>
  </si>
  <si>
    <t>Minimum Pop.Density to Serve (km^2)</t>
  </si>
  <si>
    <t>Select Countries For Comparison</t>
  </si>
  <si>
    <t>Country</t>
  </si>
  <si>
    <t>ISO3</t>
  </si>
  <si>
    <t>Afghanistan</t>
  </si>
  <si>
    <t>Bhutan</t>
  </si>
  <si>
    <t>Bangladesh</t>
  </si>
  <si>
    <t>India</t>
  </si>
  <si>
    <t>Cross-Country Comparisons</t>
  </si>
  <si>
    <t>Total Cost ($Bn)</t>
  </si>
  <si>
    <t>Mean Annual 10-Year GDP ($Bn)</t>
  </si>
  <si>
    <t>GDP Growth Rate (%)(2022-2030)</t>
  </si>
  <si>
    <t>Initial Investment ($Bn)</t>
  </si>
  <si>
    <t>2022 GDP ($Bn)</t>
  </si>
  <si>
    <t>Annual GDP Share (%)</t>
  </si>
  <si>
    <t>Cost by Income Group</t>
  </si>
  <si>
    <t>Income Group</t>
  </si>
  <si>
    <t>Advanced Economies</t>
  </si>
  <si>
    <t>Emerging Market Economies</t>
  </si>
  <si>
    <t>Low Income Developing Countries</t>
  </si>
  <si>
    <t>Cost by Region</t>
  </si>
  <si>
    <t>Region</t>
  </si>
  <si>
    <t>Caucasus and Central Asia</t>
  </si>
  <si>
    <t>Emerging and Developing Asia</t>
  </si>
  <si>
    <t>Emerging and Developing Europe</t>
  </si>
  <si>
    <t>Latin America and the Caribbean</t>
  </si>
  <si>
    <t>Middle East, North Africa, Afghanistan, and Pakistan</t>
  </si>
  <si>
    <t>Sub-Sahara Africa</t>
  </si>
  <si>
    <t>country_name</t>
  </si>
  <si>
    <t>10</t>
  </si>
  <si>
    <t>20</t>
  </si>
  <si>
    <t>30</t>
  </si>
  <si>
    <t>40</t>
  </si>
  <si>
    <t>50</t>
  </si>
  <si>
    <t>60</t>
  </si>
  <si>
    <t>70</t>
  </si>
  <si>
    <t>80</t>
  </si>
  <si>
    <t>90</t>
  </si>
  <si>
    <t>100</t>
  </si>
  <si>
    <t>Population Sum</t>
  </si>
  <si>
    <t>AFG</t>
  </si>
  <si>
    <t>ALB</t>
  </si>
  <si>
    <t>Albania</t>
  </si>
  <si>
    <t>DZA</t>
  </si>
  <si>
    <t>Algeria</t>
  </si>
  <si>
    <t>AGO</t>
  </si>
  <si>
    <t>Angola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</si>
  <si>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</si>
  <si>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</si>
  <si>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</si>
  <si>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</si>
  <si>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</si>
  <si>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</si>
  <si>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</si>
  <si>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</si>
  <si>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</si>
  <si>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</si>
  <si>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BHR</t>
  </si>
  <si>
    <t>Bahrain</t>
  </si>
  <si>
    <t>BGD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</si>
  <si>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</si>
  <si>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</si>
  <si>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</si>
  <si>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</si>
  <si>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</si>
  <si>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</si>
  <si>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</si>
  <si>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</si>
  <si>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</si>
  <si>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</si>
  <si>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</si>
  <si>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BOL</t>
  </si>
  <si>
    <t>Bolivia (Plurinational State of)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</si>
  <si>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</si>
  <si>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</si>
  <si>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</si>
  <si>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</si>
  <si>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</si>
  <si>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</si>
  <si>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</si>
  <si>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</si>
  <si>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</si>
  <si>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</si>
  <si>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</si>
  <si>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</si>
  <si>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</si>
  <si>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</si>
  <si>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</si>
  <si>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</si>
  <si>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</si>
  <si>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</si>
  <si>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</si>
  <si>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</si>
  <si>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</si>
  <si>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</si>
  <si>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CAF</t>
  </si>
  <si>
    <t>Central African Republic (the)</t>
  </si>
  <si>
    <t>TCD</t>
  </si>
  <si>
    <t>Chad</t>
  </si>
  <si>
    <t>CHL</t>
  </si>
  <si>
    <t>Chile</t>
  </si>
  <si>
    <t>CHN</t>
  </si>
  <si>
    <t>China</t>
  </si>
  <si>
    <t>COL</t>
  </si>
  <si>
    <t>Colombia</t>
  </si>
  <si>
    <t>COD</t>
  </si>
  <si>
    <t>Congo (the Democratic Republic of the)</t>
  </si>
  <si>
    <t>COG</t>
  </si>
  <si>
    <t>Congo (the)</t>
  </si>
  <si>
    <t>CRI</t>
  </si>
  <si>
    <t>Costa Rica</t>
  </si>
  <si>
    <t>CIV</t>
  </si>
  <si>
    <t>Côte d'Ivoire</t>
  </si>
  <si>
    <t>HRV</t>
  </si>
  <si>
    <t>Croatia</t>
  </si>
  <si>
    <t>CUB</t>
  </si>
  <si>
    <t>Cuba</t>
  </si>
  <si>
    <t>CYP</t>
  </si>
  <si>
    <t>Cyprus</t>
  </si>
  <si>
    <t>CZE</t>
  </si>
  <si>
    <t>Czechia</t>
  </si>
  <si>
    <t>DNK</t>
  </si>
  <si>
    <t>Denmark</t>
  </si>
  <si>
    <t>DJI</t>
  </si>
  <si>
    <t>Djibouti</t>
  </si>
  <si>
    <t>DMA</t>
  </si>
  <si>
    <t>Dominica</t>
  </si>
  <si>
    <t>DOM</t>
  </si>
  <si>
    <t>Dominican Republic (the)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</si>
  <si>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</si>
  <si>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</si>
  <si>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</si>
  <si>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</si>
  <si>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</si>
  <si>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</si>
  <si>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</si>
  <si>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</si>
  <si>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</si>
  <si>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</si>
  <si>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</si>
  <si>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</si>
  <si>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</si>
  <si>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</si>
  <si>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</si>
  <si>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</si>
  <si>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FRO</t>
  </si>
  <si>
    <t>Faroe Islands (the)</t>
  </si>
  <si>
    <t>FJI</t>
  </si>
  <si>
    <t>Fiji</t>
  </si>
  <si>
    <t>FIN</t>
  </si>
  <si>
    <t>Finland</t>
  </si>
  <si>
    <t>FRA</t>
  </si>
  <si>
    <t>France</t>
  </si>
  <si>
    <t>GUF</t>
  </si>
  <si>
    <t>French Guiana</t>
  </si>
  <si>
    <t>GAB</t>
  </si>
  <si>
    <t>Gabon</t>
  </si>
  <si>
    <t>GMB</t>
  </si>
  <si>
    <t>Gambia (the)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</si>
  <si>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</si>
  <si>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</si>
  <si>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</si>
  <si>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</si>
  <si>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</si>
  <si>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</si>
  <si>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</si>
  <si>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</si>
  <si>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</si>
  <si>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</si>
  <si>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GLP</t>
  </si>
  <si>
    <t>Guadeloupe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</si>
  <si>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</si>
  <si>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</si>
  <si>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</si>
  <si>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</si>
  <si>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</si>
  <si>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</si>
  <si>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</si>
  <si>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</si>
  <si>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</si>
  <si>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</si>
  <si>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</si>
  <si>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</si>
  <si>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</si>
  <si>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</si>
  <si>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</si>
  <si>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</si>
  <si>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</si>
  <si>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</si>
  <si>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</si>
  <si>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IDN</t>
  </si>
  <si>
    <t>Indonesia</t>
  </si>
  <si>
    <t>IRN</t>
  </si>
  <si>
    <t>Iran (Islamic Republic of)</t>
  </si>
  <si>
    <t>IRQ</t>
  </si>
  <si>
    <t>Iraq</t>
  </si>
  <si>
    <t>IRL</t>
  </si>
  <si>
    <t>Ireland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</si>
  <si>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</si>
  <si>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</si>
  <si>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</si>
  <si>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</si>
  <si>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</si>
  <si>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</si>
  <si>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</si>
  <si>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</si>
  <si>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</si>
  <si>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</si>
  <si>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</si>
  <si>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</si>
  <si>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</si>
  <si>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</si>
  <si>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</si>
  <si>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</si>
  <si>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PRK</t>
  </si>
  <si>
    <t>Korea (the Democratic People's Republic of)</t>
  </si>
  <si>
    <t>KOR</t>
  </si>
  <si>
    <t>Korea (the Republic of)</t>
  </si>
  <si>
    <t>KWT</t>
  </si>
  <si>
    <t>Kuwait</t>
  </si>
  <si>
    <t>KGZ</t>
  </si>
  <si>
    <t>Kyrgyzstan</t>
  </si>
  <si>
    <t>LAO</t>
  </si>
  <si>
    <t>Lao People's Democratic Republic (the)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</si>
  <si>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</si>
  <si>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</si>
  <si>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</si>
  <si>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</si>
  <si>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</si>
  <si>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</si>
  <si>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</si>
  <si>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</si>
  <si>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</si>
  <si>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</si>
  <si>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</si>
  <si>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</si>
  <si>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</si>
  <si>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</si>
  <si>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</si>
  <si>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</si>
  <si>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</si>
  <si>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</si>
  <si>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</si>
  <si>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</si>
  <si>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MLI</t>
  </si>
  <si>
    <t>Mali</t>
  </si>
  <si>
    <t>MLT</t>
  </si>
  <si>
    <t>Malta</t>
  </si>
  <si>
    <t>MTQ</t>
  </si>
  <si>
    <t>Martinique</t>
  </si>
  <si>
    <t>MRT</t>
  </si>
  <si>
    <t>Mauritania</t>
  </si>
  <si>
    <t>MUS</t>
  </si>
  <si>
    <t>Mauritius</t>
  </si>
  <si>
    <t>MEX</t>
  </si>
  <si>
    <t>Mexico</t>
  </si>
  <si>
    <t>MDA</t>
  </si>
  <si>
    <t>Moldova (the Republic of)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</si>
  <si>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</si>
  <si>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</si>
  <si>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</si>
  <si>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</si>
  <si>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</si>
  <si>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</si>
  <si>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</si>
  <si>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</si>
  <si>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</si>
  <si>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</si>
  <si>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</si>
  <si>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</si>
  <si>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</si>
  <si>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</si>
  <si>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</si>
  <si>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 (the)</t>
  </si>
  <si>
    <t>NCL</t>
  </si>
  <si>
    <t>New Caledonia</t>
  </si>
  <si>
    <t>NZL</t>
  </si>
  <si>
    <t>New Zealand</t>
  </si>
  <si>
    <t>NIC</t>
  </si>
  <si>
    <t>Nicaragua</t>
  </si>
  <si>
    <t>NER</t>
  </si>
  <si>
    <t>Niger (the)</t>
  </si>
  <si>
    <t>NGA</t>
  </si>
  <si>
    <t>Nigeria</t>
  </si>
  <si>
    <t>NOR</t>
  </si>
  <si>
    <t>Norway</t>
  </si>
  <si>
    <t>OMN</t>
  </si>
  <si>
    <t>Oman</t>
  </si>
  <si>
    <t>PAK</t>
  </si>
  <si>
    <t>Pakistan</t>
  </si>
  <si>
    <t>PSE</t>
  </si>
  <si>
    <t>Palestine, State of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</si>
  <si>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</si>
  <si>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</si>
  <si>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</si>
  <si>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</si>
  <si>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</si>
  <si>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</si>
  <si>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</si>
  <si>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</si>
  <si>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</si>
  <si>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 (the)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</si>
  <si>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</si>
  <si>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</si>
  <si>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</si>
  <si>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</si>
  <si>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</si>
  <si>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</si>
  <si>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</si>
  <si>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</si>
  <si>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REU</t>
  </si>
  <si>
    <t>Réunion</t>
  </si>
  <si>
    <t>ROU</t>
  </si>
  <si>
    <t>Romania</t>
  </si>
  <si>
    <t>RUS</t>
  </si>
  <si>
    <t>Russian Federation (the)</t>
  </si>
  <si>
    <t>RWA</t>
  </si>
  <si>
    <t>Rwanda</t>
  </si>
  <si>
    <t>WSM</t>
  </si>
  <si>
    <t>Samoa</t>
  </si>
  <si>
    <t>SMR</t>
  </si>
  <si>
    <t>San Marino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</si>
  <si>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</si>
  <si>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</si>
  <si>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</si>
  <si>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</si>
  <si>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</si>
  <si>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</si>
  <si>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</si>
  <si>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</si>
  <si>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</si>
  <si>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</si>
  <si>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</si>
  <si>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</si>
  <si>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</si>
  <si>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</si>
  <si>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</si>
  <si>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</si>
  <si>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</si>
  <si>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</si>
  <si>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</si>
  <si>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</si>
  <si>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</si>
  <si>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</si>
  <si>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</si>
  <si>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</si>
  <si>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</si>
  <si>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</si>
  <si>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</si>
  <si>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</si>
  <si>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SDN</t>
  </si>
  <si>
    <t>Sudan (the)</t>
  </si>
  <si>
    <t>SUR</t>
  </si>
  <si>
    <t>Suriname</t>
  </si>
  <si>
    <t>SWE</t>
  </si>
  <si>
    <t>Sweden</t>
  </si>
  <si>
    <t>CHE</t>
  </si>
  <si>
    <t>Switzerland</t>
  </si>
  <si>
    <t>SYR</t>
  </si>
  <si>
    <t>Syrian Arab Republic</t>
  </si>
  <si>
    <t>TWN</t>
  </si>
  <si>
    <t>Taiwan (Province of China)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</si>
  <si>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</si>
  <si>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</si>
  <si>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</si>
  <si>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</si>
  <si>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</si>
  <si>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</si>
  <si>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</si>
  <si>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</si>
  <si>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</si>
  <si>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</si>
  <si>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</si>
  <si>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</si>
  <si>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</si>
  <si>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</si>
  <si>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</si>
  <si>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</si>
  <si>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</si>
  <si>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</si>
  <si>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</si>
  <si>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</si>
  <si>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</si>
  <si>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</si>
  <si>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</si>
  <si>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</si>
  <si>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</si>
  <si>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</si>
  <si>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</si>
  <si>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 (the)</t>
  </si>
  <si>
    <t>GBR</t>
  </si>
  <si>
    <t>United Kingdom</t>
  </si>
  <si>
    <t>USA</t>
  </si>
  <si>
    <t>United States of America (the)</t>
  </si>
  <si>
    <t>URY</t>
  </si>
  <si>
    <t>Uruguay</t>
  </si>
  <si>
    <t>UZB</t>
  </si>
  <si>
    <t>Uzbekistan</t>
  </si>
  <si>
    <t>VUT</t>
  </si>
  <si>
    <t>Vanuatu</t>
  </si>
  <si>
    <t>VEN</t>
  </si>
  <si>
    <t>Venezuela (Bolivarian Republic of)</t>
  </si>
  <si>
    <t>VNM</t>
  </si>
  <si>
    <t>Viet Nam</t>
  </si>
  <si>
    <t>VIR</t>
  </si>
  <si>
    <t>Virgin Islands (U.S.)</t>
  </si>
  <si>
    <t>YEM</t>
  </si>
  <si>
    <t>Yemen</t>
  </si>
  <si>
    <t>ZMB</t>
  </si>
  <si>
    <t>Zambia</t>
  </si>
  <si>
    <t>ZWE</t>
  </si>
  <si>
    <t>Zimbabwe</t>
  </si>
  <si>
    <t>area_km2_sum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</si>
  <si>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</si>
  <si>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</si>
  <si>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</si>
  <si>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</si>
  <si>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</si>
  <si>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</si>
  <si>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</si>
  <si>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</si>
  <si>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</si>
  <si>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</si>
  <si>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</si>
  <si>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Mean 10-Year Population Growth Rate (%)</t>
  </si>
  <si>
    <t>ABW</t>
  </si>
  <si>
    <t>Aruba</t>
  </si>
  <si>
    <t>AND</t>
  </si>
  <si>
    <t>Andorra</t>
  </si>
  <si>
    <t>United Arab Emirates</t>
  </si>
  <si>
    <t>ATG</t>
  </si>
  <si>
    <t>Antigua and Barbuda</t>
  </si>
  <si>
    <t>BHS</t>
  </si>
  <si>
    <t>The Bahamas</t>
  </si>
  <si>
    <t>Bolivia</t>
  </si>
  <si>
    <t>Central African Republic</t>
  </si>
  <si>
    <t>Democratic Republic of the Congo</t>
  </si>
  <si>
    <t>Republic of Congo</t>
  </si>
  <si>
    <t>COM</t>
  </si>
  <si>
    <t>Comoros</t>
  </si>
  <si>
    <t>Czech Republic</t>
  </si>
  <si>
    <t>Dominican Republic</t>
  </si>
  <si>
    <t>FSM</t>
  </si>
  <si>
    <t>Micronesia</t>
  </si>
  <si>
    <t>The Gambia</t>
  </si>
  <si>
    <t>Hong Kong SAR</t>
  </si>
  <si>
    <t>Islamic Republic of Iran</t>
  </si>
  <si>
    <t>Kyrgyz Republic</t>
  </si>
  <si>
    <t>KIR</t>
  </si>
  <si>
    <t>Kiribati</t>
  </si>
  <si>
    <t>KNA</t>
  </si>
  <si>
    <t>St. Kitts and Nevis</t>
  </si>
  <si>
    <t>Korea</t>
  </si>
  <si>
    <t>KSV</t>
  </si>
  <si>
    <t>Kosovo</t>
  </si>
  <si>
    <t>Lao P.D.R.</t>
  </si>
  <si>
    <t>LCA</t>
  </si>
  <si>
    <t>St. Lucia</t>
  </si>
  <si>
    <t>MAC</t>
  </si>
  <si>
    <t>Macao SAR</t>
  </si>
  <si>
    <t>Moldova</t>
  </si>
  <si>
    <t>MDV</t>
  </si>
  <si>
    <t>Maldives</t>
  </si>
  <si>
    <t>MHL</t>
  </si>
  <si>
    <t>Marshall Islands</t>
  </si>
  <si>
    <t>MKD</t>
  </si>
  <si>
    <t>North Macedonia</t>
  </si>
  <si>
    <t>Niger</t>
  </si>
  <si>
    <t>Netherlands</t>
  </si>
  <si>
    <t>NRU</t>
  </si>
  <si>
    <t>Nauru</t>
  </si>
  <si>
    <t>Philippines</t>
  </si>
  <si>
    <t>PLW</t>
  </si>
  <si>
    <t>Palau</t>
  </si>
  <si>
    <t>Russia</t>
  </si>
  <si>
    <t>Sudan</t>
  </si>
  <si>
    <t>STP</t>
  </si>
  <si>
    <t>São Tomé and Príncipe</t>
  </si>
  <si>
    <t>Slovak Republic</t>
  </si>
  <si>
    <t>Syria</t>
  </si>
  <si>
    <t>Taiwan Province of China</t>
  </si>
  <si>
    <t>United States</t>
  </si>
  <si>
    <t>VCT</t>
  </si>
  <si>
    <t>St. Vincent and the Grenadines</t>
  </si>
  <si>
    <t>Venezuela</t>
  </si>
  <si>
    <t>Vietnam</t>
  </si>
  <si>
    <t>WBG</t>
  </si>
  <si>
    <t>West Bank and Gaza</t>
  </si>
  <si>
    <t>Spectrum Portfolio</t>
  </si>
  <si>
    <t>Density Lookup Table</t>
  </si>
  <si>
    <t>Scenario</t>
  </si>
  <si>
    <t>Bandwidth (MHz)</t>
  </si>
  <si>
    <t>sites_per_km2</t>
  </si>
  <si>
    <t>capacity_mbps_km2</t>
  </si>
  <si>
    <t>w_existing_spectrum</t>
  </si>
  <si>
    <t>w_future_spectrum</t>
  </si>
  <si>
    <t>High</t>
  </si>
  <si>
    <t>Low</t>
  </si>
  <si>
    <t>Equipment Costs</t>
  </si>
  <si>
    <t>Asset</t>
  </si>
  <si>
    <t>Cost ($)</t>
  </si>
  <si>
    <t>Unit</t>
  </si>
  <si>
    <t>RAN</t>
  </si>
  <si>
    <t>Per Tower</t>
  </si>
  <si>
    <t>Fiber</t>
  </si>
  <si>
    <t>Per Meter</t>
  </si>
  <si>
    <t>Towers</t>
  </si>
  <si>
    <t>coverage</t>
  </si>
  <si>
    <t>sites</t>
  </si>
  <si>
    <t>Population</t>
  </si>
  <si>
    <t>Sites per covered population</t>
  </si>
  <si>
    <t>AIA</t>
  </si>
  <si>
    <t>Anguilla</t>
  </si>
  <si>
    <t>ALA</t>
  </si>
  <si>
    <t>Aland Islands</t>
  </si>
  <si>
    <t>ASM</t>
  </si>
  <si>
    <t>American Samoa</t>
  </si>
  <si>
    <t>BES</t>
  </si>
  <si>
    <t>Bonaire; Sint Eustatius and Saba</t>
  </si>
  <si>
    <t>Bahamas</t>
  </si>
  <si>
    <t>BLM</t>
  </si>
  <si>
    <t>Saint Barthélemy</t>
  </si>
  <si>
    <t>BMU</t>
  </si>
  <si>
    <t>Bermuda</t>
  </si>
  <si>
    <t>Cote d'Ivoire</t>
  </si>
  <si>
    <t>Congo; Democratic Republic</t>
  </si>
  <si>
    <t>Congo</t>
  </si>
  <si>
    <t>COK</t>
  </si>
  <si>
    <t>Cook Islands</t>
  </si>
  <si>
    <t>CUW</t>
  </si>
  <si>
    <t>Curacao</t>
  </si>
  <si>
    <t>CYM</t>
  </si>
  <si>
    <t>Cayman Islands</t>
  </si>
  <si>
    <t>Faroe Islands</t>
  </si>
  <si>
    <t>GGY</t>
  </si>
  <si>
    <t>Guernsey</t>
  </si>
  <si>
    <t>GIB</t>
  </si>
  <si>
    <t>Gibraltar</t>
  </si>
  <si>
    <t>Gambia</t>
  </si>
  <si>
    <t>GRL</t>
  </si>
  <si>
    <t>Greenland</t>
  </si>
  <si>
    <t>GUM</t>
  </si>
  <si>
    <t>Guam</t>
  </si>
  <si>
    <t>Hong Kong; SAR China</t>
  </si>
  <si>
    <t>Iran</t>
  </si>
  <si>
    <t>JEY</t>
  </si>
  <si>
    <t>Jersey</t>
  </si>
  <si>
    <t>Saint Kitts and Nevis</t>
  </si>
  <si>
    <t>Korea; South</t>
  </si>
  <si>
    <t>Laos</t>
  </si>
  <si>
    <t>Saint Lucia</t>
  </si>
  <si>
    <t>LIE</t>
  </si>
  <si>
    <t>Liechtenstein</t>
  </si>
  <si>
    <t>Macao; SAR China</t>
  </si>
  <si>
    <t>MAF</t>
  </si>
  <si>
    <t>Saint Martin</t>
  </si>
  <si>
    <t>MCO</t>
  </si>
  <si>
    <t>Monaco</t>
  </si>
  <si>
    <t>MNP</t>
  </si>
  <si>
    <t>Northern Mariana Islands</t>
  </si>
  <si>
    <t>MSR</t>
  </si>
  <si>
    <t>Montserrat</t>
  </si>
  <si>
    <t>MYT</t>
  </si>
  <si>
    <t>Mayotte</t>
  </si>
  <si>
    <t>Korea; North</t>
  </si>
  <si>
    <t>Palestine</t>
  </si>
  <si>
    <t>PYF</t>
  </si>
  <si>
    <t>French Polynesia</t>
  </si>
  <si>
    <t>Reunion</t>
  </si>
  <si>
    <t>Russian Federation</t>
  </si>
  <si>
    <t>SJM</t>
  </si>
  <si>
    <t>Svalbard and Jan Mayen</t>
  </si>
  <si>
    <t>Sao Tome and Principe</t>
  </si>
  <si>
    <t>SXM</t>
  </si>
  <si>
    <t>Sint Maarten</t>
  </si>
  <si>
    <t>TCA</t>
  </si>
  <si>
    <t>Turks and Caicos Islands</t>
  </si>
  <si>
    <t>United States of America</t>
  </si>
  <si>
    <t>Saint Vincent and the Grenadines</t>
  </si>
  <si>
    <t>VGB</t>
  </si>
  <si>
    <t>Virgin Islands; British</t>
  </si>
  <si>
    <t>Virgin Islands; U.S.</t>
  </si>
  <si>
    <t>WLF</t>
  </si>
  <si>
    <t>Wallis and Futuna Islands</t>
  </si>
  <si>
    <t>XKX</t>
  </si>
  <si>
    <t>Cost Per User ($)</t>
  </si>
  <si>
    <t>Mean 10-Year GDP ($Bn)</t>
  </si>
  <si>
    <t>GDP Growth Rate (%)</t>
  </si>
  <si>
    <t>Strategy</t>
  </si>
  <si>
    <t>Spectrum</t>
  </si>
  <si>
    <t>ifscode</t>
  </si>
  <si>
    <t>region</t>
  </si>
  <si>
    <t>income</t>
  </si>
  <si>
    <t>Åland Islands</t>
  </si>
  <si>
    <t>Antarctica</t>
  </si>
  <si>
    <t>ATA</t>
  </si>
  <si>
    <t>Bahamas (the)</t>
  </si>
  <si>
    <t>Bonaire, Sint Eustatius and Saba</t>
  </si>
  <si>
    <t>Bouvet Island</t>
  </si>
  <si>
    <t>BVT</t>
  </si>
  <si>
    <t>British Indian Ocean Territory (the)</t>
  </si>
  <si>
    <t>IOT</t>
  </si>
  <si>
    <t>Cayman Islands (the)</t>
  </si>
  <si>
    <t>Christmas Island</t>
  </si>
  <si>
    <t>CXR</t>
  </si>
  <si>
    <t>Cocos (Keeling) Islands (the)</t>
  </si>
  <si>
    <t>CCK</t>
  </si>
  <si>
    <t>Comoros (the)</t>
  </si>
  <si>
    <t>Cook Islands (the)</t>
  </si>
  <si>
    <t>Curaçao</t>
  </si>
  <si>
    <t>Falkland Islands (the) [Malvinas]</t>
  </si>
  <si>
    <t>FLK</t>
  </si>
  <si>
    <t>French Southern Territories (the)</t>
  </si>
  <si>
    <t>ATF</t>
  </si>
  <si>
    <t>Heard Island and McDonald Islands</t>
  </si>
  <si>
    <t>HMD</t>
  </si>
  <si>
    <t>Holy See (the)</t>
  </si>
  <si>
    <t>VAT</t>
  </si>
  <si>
    <t>Macao</t>
  </si>
  <si>
    <t>Marshall Islands (the)</t>
  </si>
  <si>
    <t>Micronesia (Federated States of)</t>
  </si>
  <si>
    <t>Niue</t>
  </si>
  <si>
    <t>NIU</t>
  </si>
  <si>
    <t>Norfolk Island</t>
  </si>
  <si>
    <t>NFK</t>
  </si>
  <si>
    <t>Northern Mariana Islands (the)</t>
  </si>
  <si>
    <t>Pitcairn</t>
  </si>
  <si>
    <t>PCN</t>
  </si>
  <si>
    <t>Republic of North Macedonia</t>
  </si>
  <si>
    <t>Saint Helena, Ascension and Tristan da Cunha</t>
  </si>
  <si>
    <t>SHN</t>
  </si>
  <si>
    <t>Saint Martin (French part)</t>
  </si>
  <si>
    <t>Saint Pierre and Miquelon</t>
  </si>
  <si>
    <t>SPM</t>
  </si>
  <si>
    <t>Sint Maarten (Dutch part)</t>
  </si>
  <si>
    <t>South Georgia and the South Sandwich Islands</t>
  </si>
  <si>
    <t>SGS</t>
  </si>
  <si>
    <t>Tokelau</t>
  </si>
  <si>
    <t>TKL</t>
  </si>
  <si>
    <t>Turks and Caicos Islands (the)</t>
  </si>
  <si>
    <t>United States Minor Outlying Islands (the)</t>
  </si>
  <si>
    <t>UMI</t>
  </si>
  <si>
    <t>Virgin Islands (British)</t>
  </si>
  <si>
    <t>Wallis and Futuna</t>
  </si>
  <si>
    <t>Western Sahara</t>
  </si>
  <si>
    <t>ESH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</si>
</sst>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\ _$_-;\-* #,##0\ _$_-;_-* &quot;-&quot;\ _$_-;_-@_-"/>
    <numFmt numFmtId="165" formatCode="0.0"/>
    <numFmt numFmtId="166" formatCode="0.0%"/>
  </numFmts>
  <fonts count="9">
    <font>
      <sz val="11"/>
      <color theme="1"/>
      <name val="Calibri"/>
      <family val="2"/>
      <scheme val="minor"/>
    </font>
    <font>
      <sz val="11"/>
      <name val="Segoe UI"/>
    </font>
    <font>
      <sz val="20"/>
      <name val="Calibri"/>
    </font>
    <font>
      <u/>
      <sz val="11"/>
      <color rgb="FF0563C1"/>
      <name val="Calibri"/>
    </font>
    <font>
      <b/>
      <sz val="11"/>
      <name val="Calibri"/>
    </font>
    <font>
      <sz val="20"/>
      <color rgb="FFFFFFFF"/>
      <name val="Calibri"/>
    </font>
    <font>
      <sz val="12"/>
      <color theme="1"/>
      <name val="Calibri"/>
      <family val="2"/>
      <scheme val="minor"/>
    </font>
    <font>
      <sz val="11"/>
      <name val="Calibri"/>
    </font>
    <font>
      <b/>
      <sz val="11"/>
      <name val="Segoe UI"/>
    </font>
  </fonts>
  <fills count="4">
    <fill>
      <patternFill patternType="none"/>
    </fill>
    <fill>
      <patternFill patternType="gray125"/>
    </fill>
    <fill>
      <patternFill patternType="solid">
        <fgColor rgb="FF004C97"/>
        <bgColor rgb="FF004C97"/>
      </patternFill>
    </fill>
    <fill>
      <patternFill patternType="solid">
        <fgColor rgb="FFC00000"/>
        <bgColor rgb="FFC00000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9" fontId="6" fillId="0" borderId="0"/>
    <xf numFmtId="164" fontId="6" fillId="0" borderId="0"/>
  </cellStyleXfs>
  <cellXfs count="28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1" fillId="3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" fontId="1" fillId="0" borderId="1" xfId="1" applyNumberFormat="1" applyFont="1" applyBorder="1" applyAlignment="1">
      <alignment horizontal="center"/>
    </xf>
    <xf numFmtId="0" fontId="0" fillId="2" borderId="0" xfId="0" applyFill="1"/>
    <xf numFmtId="0" fontId="0" fillId="3" borderId="0" xfId="0" applyFill="1"/>
    <xf numFmtId="0" fontId="0" fillId="0" borderId="1" xfId="0" applyBorder="1"/>
    <xf numFmtId="165" fontId="7" fillId="0" borderId="1" xfId="2" applyNumberFormat="1" applyFont="1" applyBorder="1"/>
    <xf numFmtId="166" fontId="7" fillId="0" borderId="1" xfId="1" applyNumberFormat="1" applyFont="1" applyBorder="1"/>
    <xf numFmtId="10" fontId="7" fillId="0" borderId="1" xfId="1" applyNumberFormat="1" applyFont="1" applyBorder="1"/>
    <xf numFmtId="165" fontId="7" fillId="0" borderId="0" xfId="2" applyNumberFormat="1" applyFont="1"/>
    <xf numFmtId="1" fontId="7" fillId="0" borderId="1" xfId="2" applyNumberFormat="1" applyFont="1" applyBorder="1"/>
    <xf numFmtId="1" fontId="7" fillId="0" borderId="0" xfId="2" applyNumberFormat="1" applyFont="1"/>
    <xf numFmtId="0" fontId="5" fillId="2" borderId="0" xfId="0" applyFont="1" applyFill="1" applyAlignment="1">
      <alignment horizontal="center"/>
    </xf>
    <xf numFmtId="0" fontId="0" fillId="0" borderId="0" xfId="0"/>
    <xf numFmtId="0" fontId="8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1" xfId="0" applyBorder="1"/>
    <xf numFmtId="0" fontId="0" fillId="0" borderId="3" xfId="0" applyBorder="1"/>
    <xf numFmtId="0" fontId="0" fillId="0" borderId="2" xfId="0" applyBorder="1"/>
  </cellXfs>
  <cellStyles count="3">
    <cellStyle name="Comma [0]" xfId="2" builtinId="6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6</xdr:row>
      <xdr:rowOff>0</xdr:rowOff>
    </xdr:from>
    <xdr:ext cx="1428750" cy="1428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266825" cy="12668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4C97"/>
  </sheetPr>
  <dimension ref="A1:AZ1000"/>
  <sheetViews>
    <sheetView showGridLines="0" workbookViewId="0"/>
  </sheetViews>
  <sheetFormatPr defaultRowHeight="15"/>
  <sheetData>
    <row r="1" spans="1:52" ht="34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ht="14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 spans="1:52" ht="16.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</row>
    <row r="4" spans="1:52" ht="26.25">
      <c r="A4" s="3"/>
      <c r="B4" s="4" t="s">
        <v>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</row>
    <row r="5" spans="1:52" ht="16.5">
      <c r="A5" s="3"/>
      <c r="B5" s="3" t="s">
        <v>1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</row>
    <row r="6" spans="1:52" ht="16.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</row>
    <row r="7" spans="1:52" ht="16.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</row>
    <row r="8" spans="1:52" ht="16.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</row>
    <row r="9" spans="1:52" ht="16.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</row>
    <row r="10" spans="1:52" ht="16.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</row>
    <row r="11" spans="1:52" ht="16.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</row>
    <row r="12" spans="1:52" ht="16.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</row>
    <row r="13" spans="1:52" ht="16.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</row>
    <row r="14" spans="1:52" ht="16.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</row>
    <row r="15" spans="1:52" ht="16.5">
      <c r="A15" s="3"/>
      <c r="B15" s="3" t="s">
        <v>2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</row>
    <row r="16" spans="1:52" ht="16.5">
      <c r="A16" s="3"/>
      <c r="B16" s="5" t="str">
        <f>HYPERLINK("https://github.com/edwardoughton/dice")</f>
        <v>https://github.com/edwardoughton/dice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</row>
    <row r="17" spans="1:52" ht="16.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</row>
    <row r="18" spans="1:52" ht="16.5">
      <c r="A18" s="3"/>
      <c r="B18" s="6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</row>
    <row r="19" spans="1:52" ht="16.5">
      <c r="A19" s="3"/>
      <c r="B19" s="3" t="s">
        <v>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</row>
    <row r="20" spans="1:52" ht="16.5">
      <c r="A20" s="3"/>
      <c r="B20" s="3" t="s">
        <v>5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1:52" ht="16.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</row>
    <row r="22" spans="1:52" ht="16.5">
      <c r="A22" s="3"/>
      <c r="B22" s="6" t="s">
        <v>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</row>
    <row r="23" spans="1:52" ht="16.5">
      <c r="A23" s="3"/>
      <c r="B23" s="3" t="s">
        <v>7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4" spans="1:52" ht="16.5">
      <c r="A24" s="3"/>
      <c r="B24" s="3" t="s">
        <v>8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</row>
    <row r="25" spans="1:52" ht="16.5">
      <c r="A25" s="3"/>
      <c r="B25" s="3" t="s">
        <v>9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</row>
    <row r="26" spans="1:52" ht="16.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</row>
    <row r="27" spans="1:52" ht="16.5">
      <c r="A27" s="3"/>
      <c r="B27" s="6" t="s">
        <v>10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</row>
    <row r="28" spans="1:52" ht="16.5">
      <c r="A28" s="3"/>
      <c r="B28" s="3" t="s">
        <v>11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</row>
    <row r="29" spans="1:52" ht="16.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</row>
    <row r="30" spans="1:52" ht="16.5">
      <c r="A30" s="3"/>
      <c r="B30" s="6" t="s">
        <v>12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</row>
    <row r="31" spans="1:52" ht="16.5">
      <c r="A31" s="3"/>
      <c r="B31" s="3" t="s">
        <v>13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</row>
    <row r="32" spans="1:52" ht="16.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</row>
    <row r="33" spans="1:52" ht="16.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1:52" ht="16.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</row>
    <row r="35" spans="1:52" ht="16.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</row>
    <row r="36" spans="1:52" ht="16.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</row>
    <row r="37" spans="1:52" ht="16.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</row>
    <row r="38" spans="1:52" ht="16.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ht="16.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ht="16.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ht="16.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ht="16.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ht="16.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  <row r="44" spans="1:52" ht="16.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</row>
    <row r="45" spans="1:52" ht="16.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6" spans="1:52" ht="16.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</row>
    <row r="47" spans="1:52" ht="16.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</row>
    <row r="48" spans="1:52" ht="16.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</row>
    <row r="49" spans="1:52" ht="16.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</row>
    <row r="50" spans="1:52" ht="16.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</row>
    <row r="51" spans="1:52" ht="16.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</row>
    <row r="52" spans="1:52" ht="16.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</row>
    <row r="53" spans="1:52" ht="16.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</row>
    <row r="54" spans="1:52" ht="16.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</row>
    <row r="55" spans="1:52" ht="16.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</row>
    <row r="56" spans="1:52" ht="16.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</row>
    <row r="57" spans="1:52" ht="16.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</row>
    <row r="58" spans="1:52" ht="16.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</row>
    <row r="59" spans="1:52" ht="16.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</row>
    <row r="60" spans="1:52" ht="16.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</row>
    <row r="61" spans="1:52" ht="16.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</row>
    <row r="62" spans="1:52" ht="16.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</row>
    <row r="63" spans="1:52" ht="16.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</row>
    <row r="64" spans="1:52" ht="16.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</row>
    <row r="65" spans="1:52" ht="16.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</row>
    <row r="66" spans="1:52" ht="16.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</row>
    <row r="67" spans="1:52" ht="16.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</row>
    <row r="68" spans="1:52" ht="16.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</row>
    <row r="69" spans="1:52" ht="16.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</row>
    <row r="70" spans="1:52" ht="16.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</row>
    <row r="71" spans="1:52" ht="16.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</row>
    <row r="72" spans="1:52" ht="16.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</row>
    <row r="73" spans="1:52" ht="16.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</row>
    <row r="74" spans="1:52" ht="16.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</row>
    <row r="75" spans="1:52" ht="16.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</row>
    <row r="76" spans="1:52" ht="16.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</row>
    <row r="77" spans="1:52" ht="16.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</row>
    <row r="78" spans="1:52" ht="16.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</row>
    <row r="79" spans="1:52" ht="16.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</row>
    <row r="80" spans="1:52" ht="16.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</row>
    <row r="81" spans="1:52" ht="16.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</row>
    <row r="82" spans="1:52" ht="16.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</row>
    <row r="83" spans="1:52" ht="16.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</row>
    <row r="84" spans="1:52" ht="16.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</row>
    <row r="85" spans="1:52" ht="16.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</row>
    <row r="86" spans="1:52" ht="16.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</row>
    <row r="87" spans="1:52" ht="16.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</row>
    <row r="88" spans="1:52" ht="16.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</row>
    <row r="89" spans="1:52" ht="16.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</row>
    <row r="90" spans="1:52" ht="16.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</row>
    <row r="91" spans="1:52" ht="16.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</row>
    <row r="92" spans="1:52" ht="16.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</row>
    <row r="93" spans="1:52" ht="16.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</row>
    <row r="94" spans="1:52" ht="16.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</row>
    <row r="95" spans="1:52" ht="16.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</row>
    <row r="96" spans="1:52" ht="16.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</row>
    <row r="97" spans="1:52" ht="16.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</row>
    <row r="98" spans="1:52" ht="16.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</row>
    <row r="99" spans="1:52" ht="16.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</row>
    <row r="100" spans="1:52" ht="16.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</row>
    <row r="101" spans="1:52" ht="16.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</row>
    <row r="102" spans="1:52" ht="16.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</row>
    <row r="103" spans="1:52" ht="16.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</row>
    <row r="104" spans="1:52" ht="16.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</row>
    <row r="105" spans="1:52" ht="16.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</row>
    <row r="106" spans="1:52" ht="16.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</row>
    <row r="107" spans="1:52" ht="16.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</row>
    <row r="108" spans="1:52" ht="16.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</row>
    <row r="109" spans="1:52" ht="16.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</row>
    <row r="110" spans="1:52" ht="16.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</row>
    <row r="111" spans="1:52" ht="16.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</row>
    <row r="112" spans="1:52" ht="16.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</row>
    <row r="113" spans="1:52" ht="16.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</row>
    <row r="114" spans="1:52" ht="16.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</row>
    <row r="115" spans="1:52" ht="16.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</row>
    <row r="116" spans="1:52" ht="16.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</row>
    <row r="117" spans="1:52" ht="16.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</row>
    <row r="118" spans="1:52" ht="16.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</row>
    <row r="119" spans="1:52" ht="16.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</row>
    <row r="120" spans="1:52" ht="16.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</row>
    <row r="121" spans="1:52" ht="16.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</row>
    <row r="122" spans="1:52" ht="16.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</row>
    <row r="123" spans="1:52" ht="16.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</row>
    <row r="124" spans="1:52" ht="16.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</row>
    <row r="125" spans="1:52" ht="16.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</row>
    <row r="126" spans="1:52" ht="16.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</row>
    <row r="127" spans="1:52" ht="16.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</row>
    <row r="128" spans="1:52" ht="16.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</row>
    <row r="129" spans="1:52" ht="16.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</row>
    <row r="130" spans="1:52" ht="16.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</row>
    <row r="131" spans="1:52" ht="16.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</row>
    <row r="132" spans="1:52" ht="16.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</row>
    <row r="133" spans="1:52" ht="16.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</row>
    <row r="134" spans="1:52" ht="16.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</row>
    <row r="135" spans="1:52" ht="16.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</row>
    <row r="136" spans="1:52" ht="16.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</row>
    <row r="137" spans="1:52" ht="16.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</row>
    <row r="138" spans="1:52" ht="16.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</row>
    <row r="139" spans="1:52" ht="16.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</row>
    <row r="140" spans="1:52" ht="16.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</row>
    <row r="141" spans="1:52" ht="16.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</row>
    <row r="142" spans="1:52" ht="16.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</row>
    <row r="143" spans="1:52" ht="16.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</row>
    <row r="144" spans="1:52" ht="16.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</row>
    <row r="145" spans="1:52" ht="16.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</row>
    <row r="146" spans="1:52" ht="16.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</row>
    <row r="147" spans="1:52" ht="16.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</row>
    <row r="148" spans="1:52" ht="16.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</row>
    <row r="149" spans="1:52" ht="16.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</row>
    <row r="150" spans="1:52" ht="16.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</row>
    <row r="151" spans="1:52" ht="16.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</row>
    <row r="152" spans="1:52" ht="16.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</row>
    <row r="153" spans="1:52" ht="16.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</row>
    <row r="154" spans="1:52" ht="16.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</row>
    <row r="155" spans="1:52" ht="16.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</row>
    <row r="156" spans="1:52" ht="16.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</row>
    <row r="157" spans="1:52" ht="16.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</row>
    <row r="158" spans="1:52" ht="16.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</row>
    <row r="159" spans="1:52" ht="16.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</row>
    <row r="160" spans="1:52" ht="16.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</row>
    <row r="161" spans="1:52" ht="16.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</row>
    <row r="162" spans="1:52" ht="16.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</row>
    <row r="163" spans="1:52" ht="16.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</row>
    <row r="164" spans="1:52" ht="16.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</row>
    <row r="165" spans="1:52" ht="16.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</row>
    <row r="166" spans="1:52" ht="16.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</row>
    <row r="167" spans="1:52" ht="16.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</row>
    <row r="168" spans="1:52" ht="16.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</row>
    <row r="169" spans="1:52" ht="16.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</row>
    <row r="170" spans="1:52" ht="16.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</row>
    <row r="171" spans="1:52" ht="16.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</row>
    <row r="172" spans="1:52" ht="16.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</row>
    <row r="173" spans="1:52" ht="16.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</row>
    <row r="174" spans="1:52" ht="16.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</row>
    <row r="175" spans="1:52" ht="16.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</row>
    <row r="176" spans="1:52" ht="16.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</row>
    <row r="177" spans="1:52" ht="16.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</row>
    <row r="178" spans="1:52" ht="16.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</row>
    <row r="179" spans="1:52" ht="16.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</row>
    <row r="180" spans="1:52" ht="16.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</row>
    <row r="181" spans="1:52" ht="16.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</row>
    <row r="182" spans="1:52" ht="16.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</row>
    <row r="183" spans="1:52" ht="16.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</row>
    <row r="184" spans="1:52" ht="16.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</row>
    <row r="185" spans="1:52" ht="16.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</row>
    <row r="186" spans="1:52" ht="16.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</row>
    <row r="187" spans="1:52" ht="16.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</row>
    <row r="188" spans="1:52" ht="16.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</row>
    <row r="189" spans="1:52" ht="16.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</row>
    <row r="190" spans="1:52" ht="16.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</row>
    <row r="191" spans="1:52" ht="16.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</row>
    <row r="192" spans="1:52" ht="16.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</row>
    <row r="193" spans="1:52" ht="16.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</row>
    <row r="194" spans="1:52" ht="16.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</row>
    <row r="195" spans="1:52" ht="16.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</row>
    <row r="196" spans="1:52" ht="16.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</row>
    <row r="197" spans="1:52" ht="16.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</row>
    <row r="198" spans="1:52" ht="16.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</row>
    <row r="199" spans="1:52" ht="16.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</row>
    <row r="200" spans="1:52" ht="16.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</row>
    <row r="201" spans="1:52" ht="16.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</row>
    <row r="202" spans="1:52" ht="16.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</row>
    <row r="203" spans="1:52" ht="16.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</row>
    <row r="204" spans="1:52" ht="16.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</row>
    <row r="205" spans="1:52" ht="16.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</row>
    <row r="206" spans="1:52" ht="16.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</row>
    <row r="207" spans="1:52" ht="16.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</row>
    <row r="208" spans="1:52" ht="16.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</row>
    <row r="209" spans="1:52" ht="16.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</row>
    <row r="210" spans="1:52" ht="16.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</row>
    <row r="211" spans="1:52" ht="16.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1:52" ht="16.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1:52" ht="16.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</row>
    <row r="214" spans="1:52" ht="16.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</row>
    <row r="215" spans="1:52" ht="16.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</row>
    <row r="216" spans="1:52" ht="16.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</row>
    <row r="217" spans="1:52" ht="16.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</row>
    <row r="218" spans="1:52" ht="16.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</row>
    <row r="219" spans="1:52" ht="16.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</row>
    <row r="220" spans="1:52" ht="16.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</row>
    <row r="221" spans="1:52" ht="16.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</row>
    <row r="222" spans="1:52" ht="16.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</row>
    <row r="223" spans="1:52" ht="16.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</row>
    <row r="224" spans="1:52" ht="16.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</row>
    <row r="225" spans="1:52" ht="16.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</row>
    <row r="226" spans="1:52" ht="16.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</row>
    <row r="227" spans="1:52" ht="16.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</row>
    <row r="228" spans="1:52" ht="16.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</row>
    <row r="229" spans="1:52" ht="16.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</row>
    <row r="230" spans="1:52" ht="16.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</row>
    <row r="231" spans="1:52" ht="16.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</row>
    <row r="232" spans="1:52" ht="16.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</row>
    <row r="233" spans="1:52" ht="16.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</row>
    <row r="234" spans="1:52" ht="16.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</row>
    <row r="235" spans="1:52" ht="16.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</row>
    <row r="236" spans="1:52" ht="16.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</row>
    <row r="237" spans="1:52" ht="16.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</row>
    <row r="238" spans="1:52" ht="16.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</row>
    <row r="239" spans="1:52" ht="16.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</row>
    <row r="240" spans="1:52" ht="16.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</row>
    <row r="241" spans="1:52" ht="16.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</row>
    <row r="242" spans="1:52" ht="16.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</row>
    <row r="243" spans="1:52" ht="16.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</row>
    <row r="244" spans="1:52" ht="16.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</row>
    <row r="245" spans="1:52" ht="16.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</row>
    <row r="246" spans="1:52" ht="16.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</row>
    <row r="247" spans="1:52" ht="16.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</row>
    <row r="248" spans="1:52" ht="16.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</row>
    <row r="249" spans="1:52" ht="16.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</row>
    <row r="250" spans="1:52" ht="16.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</row>
    <row r="251" spans="1:52" ht="16.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</row>
    <row r="252" spans="1:52" ht="16.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</row>
    <row r="253" spans="1:52" ht="16.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</row>
    <row r="254" spans="1:52" ht="16.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</row>
    <row r="255" spans="1:52" ht="16.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</row>
    <row r="256" spans="1:52" ht="16.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</row>
    <row r="257" spans="1:52" ht="16.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</row>
    <row r="258" spans="1:52" ht="16.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</row>
    <row r="259" spans="1:52" ht="16.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</row>
    <row r="260" spans="1:52" ht="16.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</row>
    <row r="261" spans="1:52" ht="16.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</row>
    <row r="262" spans="1:52" ht="16.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</row>
    <row r="263" spans="1:52" ht="16.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</row>
    <row r="264" spans="1:52" ht="16.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</row>
    <row r="265" spans="1:52" ht="16.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</row>
    <row r="266" spans="1:52" ht="16.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</row>
    <row r="267" spans="1:52" ht="16.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</row>
    <row r="268" spans="1:52" ht="16.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</row>
    <row r="269" spans="1:52" ht="16.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</row>
    <row r="270" spans="1:52" ht="16.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</row>
    <row r="271" spans="1:52" ht="16.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</row>
    <row r="272" spans="1:52" ht="16.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</row>
    <row r="273" spans="1:52" ht="16.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</row>
    <row r="274" spans="1:52" ht="16.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</row>
    <row r="275" spans="1:52" ht="16.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</row>
    <row r="276" spans="1:52" ht="16.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</row>
    <row r="277" spans="1:52" ht="16.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</row>
    <row r="278" spans="1:52" ht="16.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</row>
    <row r="279" spans="1:52" ht="16.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</row>
    <row r="280" spans="1:52" ht="16.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</row>
    <row r="281" spans="1:52" ht="16.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</row>
    <row r="282" spans="1:52" ht="16.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</row>
    <row r="283" spans="1:52" ht="16.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</row>
    <row r="284" spans="1:52" ht="16.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</row>
    <row r="285" spans="1:52" ht="16.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</row>
    <row r="286" spans="1:52" ht="16.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</row>
    <row r="287" spans="1:52" ht="16.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</row>
    <row r="288" spans="1:52" ht="16.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</row>
    <row r="289" spans="1:52" ht="16.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</row>
    <row r="290" spans="1:52" ht="16.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</row>
    <row r="291" spans="1:52" ht="16.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</row>
    <row r="292" spans="1:52" ht="16.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</row>
    <row r="293" spans="1:52" ht="16.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</row>
    <row r="294" spans="1:52" ht="16.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</row>
    <row r="295" spans="1:52" ht="16.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</row>
    <row r="296" spans="1:52" ht="16.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</row>
    <row r="297" spans="1:52" ht="16.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</row>
    <row r="298" spans="1:52" ht="16.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</row>
    <row r="299" spans="1:52" ht="16.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</row>
    <row r="300" spans="1:52" ht="16.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</row>
    <row r="301" spans="1:52" ht="16.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</row>
    <row r="302" spans="1:52" ht="16.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</row>
    <row r="303" spans="1:52" ht="16.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</row>
    <row r="304" spans="1:52" ht="16.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</row>
    <row r="305" spans="1:52" ht="16.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</row>
    <row r="306" spans="1:52" ht="16.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</row>
    <row r="307" spans="1:52" ht="16.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</row>
    <row r="308" spans="1:52" ht="16.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</row>
    <row r="309" spans="1:52" ht="16.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</row>
    <row r="310" spans="1:52" ht="16.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</row>
    <row r="311" spans="1:52" ht="16.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</row>
    <row r="312" spans="1:52" ht="16.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</row>
    <row r="313" spans="1:52" ht="16.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</row>
    <row r="314" spans="1:52" ht="16.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</row>
    <row r="315" spans="1:52" ht="16.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</row>
    <row r="316" spans="1:52" ht="16.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</row>
    <row r="317" spans="1:52" ht="16.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</row>
    <row r="318" spans="1:52" ht="16.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</row>
    <row r="319" spans="1:52" ht="16.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</row>
    <row r="320" spans="1:52" ht="16.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</row>
    <row r="321" spans="1:52" ht="16.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</row>
    <row r="322" spans="1:52" ht="16.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</row>
    <row r="323" spans="1:52" ht="16.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</row>
    <row r="324" spans="1:52" ht="16.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</row>
    <row r="325" spans="1:52" ht="16.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</row>
    <row r="326" spans="1:52" ht="16.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</row>
    <row r="327" spans="1:52" ht="16.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</row>
    <row r="328" spans="1:52" ht="16.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</row>
    <row r="329" spans="1:52" ht="16.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</row>
    <row r="330" spans="1:52" ht="16.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</row>
    <row r="331" spans="1:52" ht="16.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</row>
    <row r="332" spans="1:52" ht="16.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</row>
    <row r="333" spans="1:52" ht="16.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</row>
    <row r="334" spans="1:52" ht="16.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</row>
    <row r="335" spans="1:52" ht="16.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</row>
    <row r="336" spans="1:52" ht="16.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</row>
    <row r="337" spans="1:52" ht="16.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</row>
    <row r="338" spans="1:52" ht="16.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</row>
    <row r="339" spans="1:52" ht="16.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</row>
    <row r="340" spans="1:52" ht="16.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</row>
    <row r="341" spans="1:52" ht="16.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</row>
    <row r="342" spans="1:52" ht="16.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</row>
    <row r="343" spans="1:52" ht="16.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</row>
    <row r="344" spans="1:52" ht="16.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</row>
    <row r="345" spans="1:52" ht="16.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</row>
    <row r="346" spans="1:52" ht="16.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</row>
    <row r="347" spans="1:52" ht="16.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</row>
    <row r="348" spans="1:52" ht="16.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</row>
    <row r="349" spans="1:52" ht="16.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</row>
    <row r="350" spans="1:52" ht="16.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</row>
    <row r="351" spans="1:52" ht="16.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</row>
    <row r="352" spans="1:52" ht="16.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</row>
    <row r="353" spans="1:52" ht="16.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</row>
    <row r="354" spans="1:52" ht="16.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</row>
    <row r="355" spans="1:52" ht="16.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</row>
    <row r="356" spans="1:52" ht="16.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</row>
    <row r="357" spans="1:52" ht="16.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</row>
    <row r="358" spans="1:52" ht="16.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</row>
    <row r="359" spans="1:52" ht="16.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</row>
    <row r="360" spans="1:52" ht="16.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</row>
    <row r="361" spans="1:52" ht="16.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</row>
    <row r="362" spans="1:52" ht="16.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</row>
    <row r="363" spans="1:52" ht="16.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</row>
    <row r="364" spans="1:52" ht="16.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</row>
    <row r="365" spans="1:52" ht="16.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</row>
    <row r="366" spans="1:52" ht="16.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</row>
    <row r="367" spans="1:52" ht="16.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</row>
    <row r="368" spans="1:52" ht="16.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</row>
    <row r="369" spans="1:52" ht="16.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</row>
    <row r="370" spans="1:52" ht="16.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</row>
    <row r="371" spans="1:52" ht="16.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</row>
    <row r="372" spans="1:52" ht="16.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</row>
    <row r="373" spans="1:52" ht="16.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</row>
    <row r="374" spans="1:52" ht="16.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</row>
    <row r="375" spans="1:52" ht="16.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</row>
    <row r="376" spans="1:52" ht="16.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</row>
    <row r="377" spans="1:52" ht="16.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</row>
    <row r="378" spans="1:52" ht="16.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</row>
    <row r="379" spans="1:52" ht="16.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</row>
    <row r="380" spans="1:52" ht="16.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</row>
    <row r="381" spans="1:52" ht="16.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</row>
    <row r="382" spans="1:52" ht="16.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</row>
    <row r="383" spans="1:52" ht="16.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</row>
    <row r="384" spans="1:52" ht="16.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</row>
    <row r="385" spans="1:52" ht="16.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</row>
    <row r="386" spans="1:52" ht="16.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</row>
    <row r="387" spans="1:52" ht="16.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</row>
    <row r="388" spans="1:52" ht="16.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</row>
    <row r="389" spans="1:52" ht="16.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</row>
    <row r="390" spans="1:52" ht="16.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</row>
    <row r="391" spans="1:52" ht="16.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</row>
    <row r="392" spans="1:52" ht="16.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</row>
    <row r="393" spans="1:52" ht="16.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</row>
    <row r="394" spans="1:52" ht="16.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</row>
    <row r="395" spans="1:52" ht="16.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</row>
    <row r="396" spans="1:52" ht="16.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</row>
    <row r="397" spans="1:52" ht="16.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</row>
    <row r="398" spans="1:52" ht="16.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</row>
    <row r="399" spans="1:52" ht="16.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</row>
    <row r="400" spans="1:52" ht="16.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</row>
    <row r="401" spans="1:52" ht="16.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</row>
    <row r="402" spans="1:52" ht="16.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</row>
    <row r="403" spans="1:52" ht="16.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</row>
    <row r="404" spans="1:52" ht="16.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</row>
    <row r="405" spans="1:52" ht="16.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</row>
    <row r="406" spans="1:52" ht="16.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</row>
    <row r="407" spans="1:52" ht="16.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</row>
    <row r="408" spans="1:52" ht="16.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</row>
    <row r="409" spans="1:52" ht="16.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</row>
    <row r="410" spans="1:52" ht="16.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</row>
    <row r="411" spans="1:52" ht="16.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</row>
    <row r="412" spans="1:52" ht="16.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</row>
    <row r="413" spans="1:52" ht="16.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</row>
    <row r="414" spans="1:52" ht="16.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</row>
    <row r="415" spans="1:52" ht="16.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</row>
    <row r="416" spans="1:52" ht="16.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</row>
    <row r="417" spans="1:52" ht="16.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</row>
    <row r="418" spans="1:52" ht="16.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</row>
    <row r="419" spans="1:52" ht="16.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</row>
    <row r="420" spans="1:52" ht="16.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</row>
    <row r="421" spans="1:52" ht="16.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</row>
    <row r="422" spans="1:52" ht="16.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</row>
    <row r="423" spans="1:52" ht="16.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</row>
    <row r="424" spans="1:52" ht="16.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</row>
    <row r="425" spans="1:52" ht="16.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</row>
    <row r="426" spans="1:52" ht="16.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</row>
    <row r="427" spans="1:52" ht="16.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</row>
    <row r="428" spans="1:52" ht="16.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</row>
    <row r="429" spans="1:52" ht="16.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</row>
    <row r="430" spans="1:52" ht="16.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</row>
    <row r="431" spans="1:52" ht="16.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</row>
    <row r="432" spans="1:52" ht="16.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</row>
    <row r="433" spans="1:52" ht="16.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</row>
    <row r="434" spans="1:52" ht="16.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</row>
    <row r="435" spans="1:52" ht="16.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</row>
    <row r="436" spans="1:52" ht="16.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</row>
    <row r="437" spans="1:52" ht="16.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</row>
    <row r="438" spans="1:52" ht="16.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</row>
    <row r="439" spans="1:52" ht="16.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</row>
    <row r="440" spans="1:52" ht="16.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</row>
    <row r="441" spans="1:52" ht="16.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</row>
    <row r="442" spans="1:52" ht="16.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</row>
    <row r="443" spans="1:52" ht="16.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</row>
    <row r="444" spans="1:52" ht="16.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</row>
    <row r="445" spans="1:52" ht="16.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</row>
    <row r="446" spans="1:52" ht="16.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</row>
    <row r="447" spans="1:52" ht="16.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</row>
    <row r="448" spans="1:52" ht="16.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</row>
    <row r="449" spans="1:52" ht="16.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</row>
    <row r="450" spans="1:52" ht="16.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</row>
    <row r="451" spans="1:52" ht="16.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</row>
    <row r="452" spans="1:52" ht="16.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</row>
    <row r="453" spans="1:52" ht="16.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</row>
    <row r="454" spans="1:52" ht="16.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</row>
    <row r="455" spans="1:52" ht="16.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</row>
    <row r="456" spans="1:52" ht="16.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</row>
    <row r="457" spans="1:52" ht="16.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</row>
    <row r="458" spans="1:52" ht="16.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</row>
    <row r="459" spans="1:52" ht="16.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</row>
    <row r="460" spans="1:52" ht="16.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</row>
    <row r="461" spans="1:52" ht="16.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</row>
    <row r="462" spans="1:52" ht="16.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</row>
    <row r="463" spans="1:52" ht="16.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</row>
    <row r="464" spans="1:52" ht="16.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</row>
    <row r="465" spans="1:52" ht="16.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</row>
    <row r="466" spans="1:52" ht="16.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</row>
    <row r="467" spans="1:52" ht="16.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</row>
    <row r="468" spans="1:52" ht="16.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</row>
    <row r="469" spans="1:52" ht="16.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</row>
    <row r="470" spans="1:52" ht="16.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</row>
    <row r="471" spans="1:52" ht="16.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</row>
    <row r="472" spans="1:52" ht="16.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</row>
    <row r="473" spans="1:52" ht="16.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</row>
    <row r="474" spans="1:52" ht="16.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</row>
    <row r="475" spans="1:52" ht="16.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</row>
    <row r="476" spans="1:52" ht="16.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</row>
    <row r="477" spans="1:52" ht="16.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</row>
    <row r="478" spans="1:52" ht="16.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</row>
    <row r="479" spans="1:52" ht="16.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</row>
    <row r="480" spans="1:52" ht="16.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</row>
    <row r="481" spans="1:52" ht="16.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</row>
    <row r="482" spans="1:52" ht="16.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</row>
    <row r="483" spans="1:52" ht="16.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</row>
    <row r="484" spans="1:52" ht="16.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</row>
    <row r="485" spans="1:52" ht="16.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</row>
    <row r="486" spans="1:52" ht="16.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</row>
    <row r="487" spans="1:52" ht="16.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</row>
    <row r="488" spans="1:52" ht="16.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</row>
    <row r="489" spans="1:52" ht="16.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</row>
    <row r="490" spans="1:52" ht="16.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</row>
    <row r="491" spans="1:52" ht="16.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</row>
    <row r="492" spans="1:52" ht="16.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</row>
    <row r="493" spans="1:52" ht="16.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</row>
    <row r="494" spans="1:52" ht="16.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</row>
    <row r="495" spans="1:52" ht="16.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</row>
    <row r="496" spans="1:52" ht="16.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</row>
    <row r="497" spans="1:52" ht="16.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</row>
    <row r="498" spans="1:52" ht="16.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</row>
    <row r="499" spans="1:52" ht="16.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</row>
    <row r="500" spans="1:52" ht="16.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</row>
    <row r="501" spans="1:52" ht="16.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</row>
    <row r="502" spans="1:52" ht="16.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</row>
    <row r="503" spans="1:52" ht="16.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</row>
    <row r="504" spans="1:52" ht="16.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</row>
    <row r="505" spans="1:52" ht="16.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</row>
    <row r="506" spans="1:52" ht="16.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</row>
    <row r="507" spans="1:52" ht="16.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</row>
    <row r="508" spans="1:52" ht="16.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</row>
    <row r="509" spans="1:52" ht="16.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</row>
    <row r="510" spans="1:52" ht="16.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</row>
    <row r="511" spans="1:52" ht="16.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</row>
    <row r="512" spans="1:52" ht="16.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</row>
    <row r="513" spans="1:52" ht="16.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</row>
    <row r="514" spans="1:52" ht="16.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</row>
    <row r="515" spans="1:52" ht="16.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</row>
    <row r="516" spans="1:52" ht="16.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</row>
    <row r="517" spans="1:52" ht="16.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</row>
    <row r="518" spans="1:52" ht="16.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</row>
    <row r="519" spans="1:52" ht="16.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</row>
    <row r="520" spans="1:52" ht="16.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</row>
    <row r="521" spans="1:52" ht="16.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</row>
    <row r="522" spans="1:52" ht="16.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</row>
    <row r="523" spans="1:52" ht="16.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</row>
    <row r="524" spans="1:52" ht="16.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</row>
    <row r="525" spans="1:52" ht="16.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</row>
    <row r="526" spans="1:52" ht="16.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</row>
    <row r="527" spans="1:52" ht="16.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</row>
    <row r="528" spans="1:52" ht="16.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</row>
    <row r="529" spans="1:52" ht="16.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</row>
    <row r="530" spans="1:52" ht="16.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</row>
    <row r="531" spans="1:52" ht="16.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</row>
    <row r="532" spans="1:52" ht="16.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</row>
    <row r="533" spans="1:52" ht="16.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</row>
    <row r="534" spans="1:52" ht="16.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</row>
    <row r="535" spans="1:52" ht="16.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</row>
    <row r="536" spans="1:52" ht="16.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</row>
    <row r="537" spans="1:52" ht="16.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</row>
    <row r="538" spans="1:52" ht="16.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</row>
    <row r="539" spans="1:52" ht="16.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</row>
    <row r="540" spans="1:52" ht="16.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</row>
    <row r="541" spans="1:52" ht="16.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</row>
    <row r="542" spans="1:52" ht="16.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</row>
    <row r="543" spans="1:52" ht="16.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</row>
    <row r="544" spans="1:52" ht="16.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</row>
    <row r="545" spans="1:52" ht="16.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</row>
    <row r="546" spans="1:52" ht="16.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</row>
    <row r="547" spans="1:52" ht="16.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</row>
    <row r="548" spans="1:52" ht="16.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</row>
    <row r="549" spans="1:52" ht="16.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</row>
    <row r="550" spans="1:52" ht="16.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</row>
    <row r="551" spans="1:52" ht="16.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</row>
    <row r="552" spans="1:52" ht="16.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</row>
    <row r="553" spans="1:52" ht="16.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</row>
    <row r="554" spans="1:52" ht="16.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</row>
    <row r="555" spans="1:52" ht="16.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</row>
    <row r="556" spans="1:52" ht="16.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</row>
    <row r="557" spans="1:52" ht="16.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</row>
    <row r="558" spans="1:52" ht="16.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</row>
    <row r="559" spans="1:52" ht="16.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</row>
    <row r="560" spans="1:52" ht="16.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</row>
    <row r="561" spans="1:52" ht="16.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</row>
    <row r="562" spans="1:52" ht="16.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</row>
    <row r="563" spans="1:52" ht="16.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</row>
    <row r="564" spans="1:52" ht="16.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</row>
    <row r="565" spans="1:52" ht="16.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</row>
    <row r="566" spans="1:52" ht="16.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</row>
    <row r="567" spans="1:52" ht="16.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</row>
    <row r="568" spans="1:52" ht="16.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</row>
    <row r="569" spans="1:52" ht="16.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</row>
    <row r="570" spans="1:52" ht="16.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</row>
    <row r="571" spans="1:52" ht="16.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</row>
    <row r="572" spans="1:52" ht="16.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</row>
    <row r="573" spans="1:52" ht="16.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</row>
    <row r="574" spans="1:52" ht="16.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</row>
    <row r="575" spans="1:52" ht="16.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</row>
    <row r="576" spans="1:52" ht="16.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</row>
    <row r="577" spans="1:52" ht="16.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</row>
    <row r="578" spans="1:52" ht="16.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</row>
    <row r="579" spans="1:52" ht="16.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</row>
    <row r="580" spans="1:52" ht="16.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</row>
    <row r="581" spans="1:52" ht="16.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</row>
    <row r="582" spans="1:52" ht="16.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</row>
    <row r="583" spans="1:52" ht="16.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</row>
    <row r="584" spans="1:52" ht="16.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</row>
    <row r="585" spans="1:52" ht="16.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</row>
    <row r="586" spans="1:52" ht="16.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</row>
    <row r="587" spans="1:52" ht="16.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</row>
    <row r="588" spans="1:52" ht="16.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</row>
    <row r="589" spans="1:52" ht="16.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</row>
    <row r="590" spans="1:52" ht="16.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</row>
    <row r="591" spans="1:52" ht="16.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</row>
    <row r="592" spans="1:52" ht="16.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</row>
    <row r="593" spans="1:52" ht="16.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</row>
    <row r="594" spans="1:52" ht="16.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</row>
    <row r="595" spans="1:52" ht="16.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</row>
    <row r="596" spans="1:52" ht="16.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</row>
    <row r="597" spans="1:52" ht="16.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</row>
    <row r="598" spans="1:52" ht="16.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</row>
    <row r="599" spans="1:52" ht="16.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</row>
    <row r="600" spans="1:52" ht="16.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</row>
    <row r="601" spans="1:52" ht="16.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</row>
    <row r="602" spans="1:52" ht="16.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</row>
    <row r="603" spans="1:52" ht="16.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</row>
    <row r="604" spans="1:52" ht="16.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</row>
    <row r="605" spans="1:52" ht="16.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</row>
    <row r="606" spans="1:52" ht="16.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</row>
    <row r="607" spans="1:52" ht="16.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</row>
    <row r="608" spans="1:52" ht="16.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</row>
    <row r="609" spans="1:52" ht="16.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</row>
    <row r="610" spans="1:52" ht="16.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</row>
    <row r="611" spans="1:52" ht="16.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</row>
    <row r="612" spans="1:52" ht="16.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</row>
    <row r="613" spans="1:52" ht="16.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</row>
    <row r="614" spans="1:52" ht="16.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</row>
    <row r="615" spans="1:52" ht="16.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</row>
    <row r="616" spans="1:52" ht="16.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</row>
    <row r="617" spans="1:52" ht="16.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</row>
    <row r="618" spans="1:52" ht="16.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</row>
    <row r="619" spans="1:52" ht="16.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</row>
    <row r="620" spans="1:52" ht="16.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</row>
    <row r="621" spans="1:52" ht="16.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</row>
    <row r="622" spans="1:52" ht="16.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</row>
    <row r="623" spans="1:52" ht="16.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</row>
    <row r="624" spans="1:52" ht="16.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</row>
    <row r="625" spans="1:52" ht="16.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</row>
    <row r="626" spans="1:52" ht="16.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</row>
    <row r="627" spans="1:52" ht="16.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</row>
    <row r="628" spans="1:52" ht="16.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</row>
    <row r="629" spans="1:52" ht="16.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</row>
    <row r="630" spans="1:52" ht="16.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</row>
    <row r="631" spans="1:52" ht="16.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</row>
    <row r="632" spans="1:52" ht="16.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</row>
    <row r="633" spans="1:52" ht="16.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</row>
    <row r="634" spans="1:52" ht="16.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</row>
    <row r="635" spans="1:52" ht="16.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</row>
    <row r="636" spans="1:52" ht="16.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</row>
    <row r="637" spans="1:52" ht="16.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</row>
    <row r="638" spans="1:52" ht="16.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</row>
    <row r="639" spans="1:52" ht="16.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</row>
    <row r="640" spans="1:52" ht="16.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</row>
    <row r="641" spans="1:52" ht="16.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</row>
    <row r="642" spans="1:52" ht="16.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</row>
    <row r="643" spans="1:52" ht="16.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</row>
    <row r="644" spans="1:52" ht="16.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</row>
    <row r="645" spans="1:52" ht="16.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</row>
    <row r="646" spans="1:52" ht="16.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</row>
    <row r="647" spans="1:52" ht="16.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</row>
    <row r="648" spans="1:52" ht="16.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</row>
    <row r="649" spans="1:52" ht="16.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</row>
    <row r="650" spans="1:52" ht="16.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</row>
    <row r="651" spans="1:52" ht="16.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</row>
    <row r="652" spans="1:52" ht="16.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</row>
    <row r="653" spans="1:52" ht="16.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</row>
    <row r="654" spans="1:52" ht="16.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</row>
    <row r="655" spans="1:52" ht="16.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</row>
    <row r="656" spans="1:52" ht="16.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</row>
    <row r="657" spans="1:52" ht="16.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</row>
    <row r="658" spans="1:52" ht="16.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</row>
    <row r="659" spans="1:52" ht="16.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</row>
    <row r="660" spans="1:52" ht="16.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</row>
    <row r="661" spans="1:52" ht="16.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</row>
    <row r="662" spans="1:52" ht="16.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</row>
    <row r="663" spans="1:52" ht="16.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</row>
    <row r="664" spans="1:52" ht="16.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</row>
    <row r="665" spans="1:52" ht="16.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</row>
    <row r="666" spans="1:52" ht="16.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</row>
    <row r="667" spans="1:52" ht="16.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</row>
    <row r="668" spans="1:52" ht="16.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</row>
    <row r="669" spans="1:52" ht="16.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</row>
    <row r="670" spans="1:52" ht="16.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</row>
    <row r="671" spans="1:52" ht="16.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</row>
    <row r="672" spans="1:52" ht="16.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</row>
    <row r="673" spans="1:52" ht="16.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</row>
    <row r="674" spans="1:52" ht="16.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</row>
    <row r="675" spans="1:52" ht="16.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</row>
    <row r="676" spans="1:52" ht="16.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</row>
    <row r="677" spans="1:52" ht="16.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</row>
    <row r="678" spans="1:52" ht="16.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</row>
    <row r="679" spans="1:52" ht="16.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</row>
    <row r="680" spans="1:52" ht="16.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</row>
    <row r="681" spans="1:52" ht="16.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</row>
    <row r="682" spans="1:52" ht="16.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</row>
    <row r="683" spans="1:52" ht="16.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</row>
    <row r="684" spans="1:52" ht="16.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</row>
    <row r="685" spans="1:52" ht="16.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</row>
    <row r="686" spans="1:52" ht="16.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</row>
    <row r="687" spans="1:52" ht="16.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</row>
    <row r="688" spans="1:52" ht="16.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</row>
    <row r="689" spans="1:52" ht="16.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</row>
    <row r="690" spans="1:52" ht="16.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</row>
    <row r="691" spans="1:52" ht="16.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</row>
    <row r="692" spans="1:52" ht="16.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</row>
    <row r="693" spans="1:52" ht="16.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</row>
    <row r="694" spans="1:52" ht="16.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</row>
    <row r="695" spans="1:52" ht="16.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</row>
    <row r="696" spans="1:52" ht="16.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</row>
    <row r="697" spans="1:52" ht="16.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</row>
    <row r="698" spans="1:52" ht="16.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</row>
    <row r="699" spans="1:52" ht="16.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</row>
    <row r="700" spans="1:52" ht="16.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</row>
    <row r="701" spans="1:52" ht="16.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</row>
    <row r="702" spans="1:52" ht="16.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</row>
    <row r="703" spans="1:52" ht="16.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</row>
    <row r="704" spans="1:52" ht="16.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</row>
    <row r="705" spans="1:52" ht="16.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</row>
    <row r="706" spans="1:52" ht="16.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</row>
    <row r="707" spans="1:52" ht="16.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</row>
    <row r="708" spans="1:52" ht="16.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</row>
    <row r="709" spans="1:52" ht="16.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</row>
    <row r="710" spans="1:52" ht="16.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</row>
    <row r="711" spans="1:52" ht="16.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</row>
    <row r="712" spans="1:52" ht="16.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</row>
    <row r="713" spans="1:52" ht="16.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</row>
    <row r="714" spans="1:52" ht="16.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</row>
    <row r="715" spans="1:52" ht="16.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</row>
    <row r="716" spans="1:52" ht="16.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</row>
    <row r="717" spans="1:52" ht="16.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</row>
    <row r="718" spans="1:52" ht="16.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</row>
    <row r="719" spans="1:52" ht="16.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</row>
    <row r="720" spans="1:52" ht="16.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</row>
    <row r="721" spans="1:52" ht="16.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</row>
    <row r="722" spans="1:52" ht="16.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</row>
    <row r="723" spans="1:52" ht="16.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</row>
    <row r="724" spans="1:52" ht="16.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</row>
    <row r="725" spans="1:52" ht="16.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</row>
    <row r="726" spans="1:52" ht="16.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</row>
    <row r="727" spans="1:52" ht="16.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</row>
    <row r="728" spans="1:52" ht="16.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</row>
    <row r="729" spans="1:52" ht="16.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</row>
    <row r="730" spans="1:52" ht="16.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</row>
    <row r="731" spans="1:52" ht="16.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</row>
    <row r="732" spans="1:52" ht="16.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</row>
    <row r="733" spans="1:52" ht="16.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</row>
    <row r="734" spans="1:52" ht="16.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</row>
    <row r="735" spans="1:52" ht="16.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</row>
    <row r="736" spans="1:52" ht="16.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</row>
    <row r="737" spans="1:52" ht="16.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</row>
    <row r="738" spans="1:52" ht="16.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</row>
    <row r="739" spans="1:52" ht="16.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</row>
    <row r="740" spans="1:52" ht="16.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</row>
    <row r="741" spans="1:52" ht="16.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</row>
    <row r="742" spans="1:52" ht="16.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</row>
    <row r="743" spans="1:52" ht="16.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</row>
    <row r="744" spans="1:52" ht="16.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</row>
    <row r="745" spans="1:52" ht="16.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</row>
    <row r="746" spans="1:52" ht="16.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</row>
    <row r="747" spans="1:52" ht="16.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</row>
    <row r="748" spans="1:52" ht="16.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</row>
    <row r="749" spans="1:52" ht="16.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</row>
    <row r="750" spans="1:52" ht="16.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</row>
    <row r="751" spans="1:52" ht="16.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</row>
    <row r="752" spans="1:52" ht="16.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</row>
    <row r="753" spans="1:52" ht="16.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</row>
    <row r="754" spans="1:52" ht="16.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</row>
    <row r="755" spans="1:52" ht="16.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</row>
    <row r="756" spans="1:52" ht="16.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</row>
    <row r="757" spans="1:52" ht="16.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</row>
    <row r="758" spans="1:52" ht="16.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</row>
    <row r="759" spans="1:52" ht="16.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</row>
    <row r="760" spans="1:52" ht="16.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</row>
    <row r="761" spans="1:52" ht="16.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</row>
    <row r="762" spans="1:52" ht="16.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</row>
    <row r="763" spans="1:52" ht="16.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</row>
    <row r="764" spans="1:52" ht="16.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</row>
    <row r="765" spans="1:52" ht="16.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</row>
    <row r="766" spans="1:52" ht="16.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</row>
    <row r="767" spans="1:52" ht="16.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</row>
    <row r="768" spans="1:52" ht="16.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</row>
    <row r="769" spans="1:52" ht="16.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</row>
    <row r="770" spans="1:52" ht="16.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</row>
    <row r="771" spans="1:52" ht="16.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</row>
    <row r="772" spans="1:52" ht="16.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</row>
    <row r="773" spans="1:52" ht="16.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</row>
    <row r="774" spans="1:52" ht="16.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</row>
    <row r="775" spans="1:52" ht="16.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</row>
    <row r="776" spans="1:52" ht="16.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</row>
    <row r="777" spans="1:52" ht="16.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</row>
    <row r="778" spans="1:52" ht="16.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</row>
    <row r="779" spans="1:52" ht="16.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</row>
    <row r="780" spans="1:52" ht="16.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</row>
    <row r="781" spans="1:52" ht="16.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</row>
    <row r="782" spans="1:52" ht="16.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</row>
    <row r="783" spans="1:52" ht="16.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</row>
    <row r="784" spans="1:52" ht="16.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</row>
    <row r="785" spans="1:52" ht="16.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</row>
    <row r="786" spans="1:52" ht="16.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</row>
    <row r="787" spans="1:52" ht="16.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</row>
    <row r="788" spans="1:52" ht="16.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</row>
    <row r="789" spans="1:52" ht="16.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</row>
    <row r="790" spans="1:52" ht="16.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</row>
    <row r="791" spans="1:52" ht="16.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</row>
    <row r="792" spans="1:52" ht="16.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</row>
    <row r="793" spans="1:52" ht="16.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</row>
    <row r="794" spans="1:52" ht="16.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</row>
    <row r="795" spans="1:52" ht="16.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</row>
    <row r="796" spans="1:52" ht="16.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</row>
    <row r="797" spans="1:52" ht="16.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</row>
    <row r="798" spans="1:52" ht="16.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</row>
    <row r="799" spans="1:52" ht="16.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</row>
    <row r="800" spans="1:52" ht="16.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</row>
    <row r="801" spans="1:52" ht="16.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</row>
    <row r="802" spans="1:52" ht="16.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</row>
    <row r="803" spans="1:52" ht="16.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</row>
    <row r="804" spans="1:52" ht="16.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</row>
    <row r="805" spans="1:52" ht="16.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</row>
    <row r="806" spans="1:52" ht="16.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</row>
    <row r="807" spans="1:52" ht="16.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</row>
    <row r="808" spans="1:52" ht="16.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</row>
    <row r="809" spans="1:52" ht="16.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</row>
    <row r="810" spans="1:52" ht="16.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</row>
    <row r="811" spans="1:52" ht="16.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</row>
    <row r="812" spans="1:52" ht="16.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</row>
    <row r="813" spans="1:52" ht="16.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</row>
    <row r="814" spans="1:52" ht="16.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</row>
    <row r="815" spans="1:52" ht="16.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</row>
    <row r="816" spans="1:52" ht="16.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</row>
    <row r="817" spans="1:52" ht="16.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</row>
    <row r="818" spans="1:52" ht="16.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</row>
    <row r="819" spans="1:52" ht="16.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</row>
    <row r="820" spans="1:52" ht="16.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</row>
    <row r="821" spans="1:52" ht="16.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</row>
    <row r="822" spans="1:52" ht="16.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</row>
    <row r="823" spans="1:52" ht="16.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</row>
    <row r="824" spans="1:52" ht="16.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</row>
    <row r="825" spans="1:52" ht="16.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</row>
    <row r="826" spans="1:52" ht="16.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</row>
    <row r="827" spans="1:52" ht="16.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</row>
    <row r="828" spans="1:52" ht="16.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</row>
    <row r="829" spans="1:52" ht="16.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</row>
    <row r="830" spans="1:52" ht="16.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</row>
    <row r="831" spans="1:52" ht="16.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</row>
    <row r="832" spans="1:52" ht="16.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</row>
    <row r="833" spans="1:52" ht="16.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</row>
    <row r="834" spans="1:52" ht="16.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</row>
    <row r="835" spans="1:52" ht="16.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</row>
    <row r="836" spans="1:52" ht="16.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</row>
    <row r="837" spans="1:52" ht="16.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</row>
    <row r="838" spans="1:52" ht="16.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</row>
    <row r="839" spans="1:52" ht="16.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</row>
    <row r="840" spans="1:52" ht="16.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</row>
    <row r="841" spans="1:52" ht="16.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</row>
    <row r="842" spans="1:52" ht="16.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</row>
    <row r="843" spans="1:52" ht="16.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</row>
    <row r="844" spans="1:52" ht="16.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</row>
    <row r="845" spans="1:52" ht="16.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</row>
    <row r="846" spans="1:52" ht="16.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</row>
    <row r="847" spans="1:52" ht="16.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</row>
    <row r="848" spans="1:52" ht="16.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</row>
    <row r="849" spans="1:52" ht="16.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</row>
    <row r="850" spans="1:52" ht="16.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</row>
    <row r="851" spans="1:52" ht="16.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</row>
    <row r="852" spans="1:52" ht="16.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</row>
    <row r="853" spans="1:52" ht="16.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</row>
    <row r="854" spans="1:52" ht="16.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</row>
    <row r="855" spans="1:52" ht="16.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</row>
    <row r="856" spans="1:52" ht="16.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</row>
    <row r="857" spans="1:52" ht="16.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</row>
    <row r="858" spans="1:52" ht="16.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</row>
    <row r="859" spans="1:52" ht="16.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</row>
    <row r="860" spans="1:52" ht="16.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</row>
    <row r="861" spans="1:52" ht="16.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</row>
    <row r="862" spans="1:52" ht="16.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</row>
    <row r="863" spans="1:52" ht="16.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</row>
    <row r="864" spans="1:52" ht="16.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</row>
    <row r="865" spans="1:52" ht="16.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</row>
    <row r="866" spans="1:52" ht="16.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</row>
    <row r="867" spans="1:52" ht="16.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</row>
    <row r="868" spans="1:52" ht="16.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</row>
    <row r="869" spans="1:52" ht="16.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</row>
    <row r="870" spans="1:52" ht="16.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</row>
    <row r="871" spans="1:52" ht="16.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</row>
    <row r="872" spans="1:52" ht="16.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</row>
    <row r="873" spans="1:52" ht="16.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</row>
    <row r="874" spans="1:52" ht="16.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</row>
    <row r="875" spans="1:52" ht="16.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</row>
    <row r="876" spans="1:52" ht="16.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</row>
    <row r="877" spans="1:52" ht="16.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</row>
    <row r="878" spans="1:52" ht="16.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</row>
    <row r="879" spans="1:52" ht="16.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</row>
    <row r="880" spans="1:52" ht="16.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</row>
    <row r="881" spans="1:52" ht="16.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</row>
    <row r="882" spans="1:52" ht="16.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</row>
    <row r="883" spans="1:52" ht="16.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</row>
    <row r="884" spans="1:52" ht="16.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</row>
    <row r="885" spans="1:52" ht="16.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</row>
    <row r="886" spans="1:52" ht="16.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</row>
    <row r="887" spans="1:52" ht="16.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</row>
    <row r="888" spans="1:52" ht="16.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</row>
    <row r="889" spans="1:52" ht="16.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</row>
    <row r="890" spans="1:52" ht="16.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</row>
    <row r="891" spans="1:52" ht="16.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</row>
    <row r="892" spans="1:52" ht="16.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</row>
    <row r="893" spans="1:52" ht="16.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</row>
    <row r="894" spans="1:52" ht="16.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</row>
    <row r="895" spans="1:52" ht="16.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</row>
    <row r="896" spans="1:52" ht="16.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</row>
    <row r="897" spans="1:52" ht="16.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</row>
    <row r="898" spans="1:52" ht="16.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</row>
    <row r="899" spans="1:52" ht="16.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</row>
    <row r="900" spans="1:52" ht="16.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</row>
    <row r="901" spans="1:52" ht="16.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</row>
    <row r="902" spans="1:52" ht="16.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</row>
    <row r="903" spans="1:52" ht="16.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</row>
    <row r="904" spans="1:52" ht="16.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</row>
    <row r="905" spans="1:52" ht="16.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</row>
    <row r="906" spans="1:52" ht="16.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</row>
    <row r="907" spans="1:52" ht="16.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</row>
    <row r="908" spans="1:52" ht="16.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</row>
    <row r="909" spans="1:52" ht="16.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</row>
    <row r="910" spans="1:52" ht="16.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</row>
    <row r="911" spans="1:52" ht="16.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</row>
    <row r="912" spans="1:52" ht="16.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</row>
    <row r="913" spans="1:52" ht="16.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</row>
    <row r="914" spans="1:52" ht="16.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</row>
    <row r="915" spans="1:52" ht="16.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</row>
    <row r="916" spans="1:52" ht="16.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</row>
    <row r="917" spans="1:52" ht="16.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</row>
    <row r="918" spans="1:52" ht="16.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</row>
    <row r="919" spans="1:52" ht="16.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</row>
    <row r="920" spans="1:52" ht="16.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</row>
    <row r="921" spans="1:52" ht="16.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</row>
    <row r="922" spans="1:52" ht="16.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</row>
    <row r="923" spans="1:52" ht="16.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</row>
    <row r="924" spans="1:52" ht="16.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</row>
    <row r="925" spans="1:52" ht="16.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</row>
    <row r="926" spans="1:52" ht="16.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</row>
    <row r="927" spans="1:52" ht="16.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</row>
    <row r="928" spans="1:52" ht="16.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</row>
    <row r="929" spans="1:52" ht="16.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</row>
    <row r="930" spans="1:52" ht="16.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</row>
    <row r="931" spans="1:52" ht="16.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</row>
    <row r="932" spans="1:52" ht="16.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</row>
    <row r="933" spans="1:52" ht="16.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</row>
    <row r="934" spans="1:52" ht="16.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</row>
    <row r="935" spans="1:52" ht="16.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</row>
    <row r="936" spans="1:52" ht="16.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</row>
    <row r="937" spans="1:52" ht="16.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</row>
    <row r="938" spans="1:52" ht="16.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</row>
    <row r="939" spans="1:52" ht="16.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</row>
    <row r="940" spans="1:52" ht="16.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</row>
    <row r="941" spans="1:52" ht="16.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</row>
    <row r="942" spans="1:52" ht="16.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</row>
    <row r="943" spans="1:52" ht="16.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</row>
    <row r="944" spans="1:52" ht="16.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</row>
    <row r="945" spans="1:52" ht="16.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</row>
    <row r="946" spans="1:52" ht="16.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</row>
    <row r="947" spans="1:52" ht="16.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</row>
    <row r="948" spans="1:52" ht="16.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</row>
    <row r="949" spans="1:52" ht="16.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</row>
    <row r="950" spans="1:52" ht="16.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</row>
    <row r="951" spans="1:52" ht="16.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</row>
    <row r="952" spans="1:52" ht="16.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</row>
    <row r="953" spans="1:52" ht="16.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</row>
    <row r="954" spans="1:52" ht="16.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</row>
    <row r="955" spans="1:52" ht="16.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</row>
    <row r="956" spans="1:52" ht="16.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</row>
    <row r="957" spans="1:52" ht="16.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</row>
    <row r="958" spans="1:52" ht="16.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</row>
    <row r="959" spans="1:52" ht="16.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</row>
    <row r="960" spans="1:52" ht="16.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</row>
    <row r="961" spans="1:52" ht="16.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</row>
    <row r="962" spans="1:52" ht="16.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</row>
    <row r="963" spans="1:52" ht="16.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</row>
    <row r="964" spans="1:52" ht="16.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</row>
    <row r="965" spans="1:52" ht="16.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</row>
    <row r="966" spans="1:52" ht="16.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</row>
    <row r="967" spans="1:52" ht="16.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</row>
    <row r="968" spans="1:52" ht="16.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</row>
    <row r="969" spans="1:52" ht="16.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</row>
    <row r="970" spans="1:52" ht="16.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</row>
    <row r="971" spans="1:52" ht="16.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</row>
    <row r="972" spans="1:52" ht="16.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</row>
    <row r="973" spans="1:52" ht="16.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</row>
    <row r="974" spans="1:52" ht="16.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</row>
    <row r="975" spans="1:52" ht="16.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</row>
    <row r="976" spans="1:52" ht="16.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</row>
    <row r="977" spans="1:52" ht="16.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</row>
    <row r="978" spans="1:52" ht="16.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</row>
    <row r="979" spans="1:52" ht="16.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</row>
    <row r="980" spans="1:52" ht="16.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</row>
    <row r="981" spans="1:52" ht="16.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</row>
    <row r="982" spans="1:52" ht="16.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</row>
    <row r="983" spans="1:52" ht="16.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</row>
    <row r="984" spans="1:52" ht="16.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</row>
    <row r="985" spans="1:52" ht="16.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</row>
    <row r="986" spans="1:52" ht="16.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</row>
    <row r="987" spans="1:52" ht="16.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</row>
    <row r="988" spans="1:52" ht="16.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</row>
    <row r="989" spans="1:52" ht="16.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</row>
    <row r="990" spans="1:52" ht="16.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</row>
    <row r="991" spans="1:52" ht="16.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</row>
    <row r="992" spans="1:52" ht="16.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</row>
    <row r="993" spans="1:52" ht="16.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</row>
    <row r="994" spans="1:52" ht="16.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</row>
    <row r="995" spans="1:52" ht="16.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</row>
    <row r="996" spans="1:52" ht="16.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</row>
    <row r="997" spans="1:52" ht="16.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</row>
    <row r="998" spans="1:52" ht="16.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</row>
    <row r="999" spans="1:52" ht="16.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</row>
    <row r="1000" spans="1:52" ht="16.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4C97"/>
  </sheetPr>
  <dimension ref="A1:AZ1000"/>
  <sheetViews>
    <sheetView showGridLines="0" workbookViewId="0"/>
  </sheetViews>
  <sheetFormatPr defaultRowHeight="15"/>
  <sheetData>
    <row r="1" spans="1:52" ht="16.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</row>
    <row r="2" spans="1:52" ht="16.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</row>
    <row r="3" spans="1:52" ht="16.5">
      <c r="A3" s="21" t="s">
        <v>14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</row>
    <row r="4" spans="1:52" ht="16.5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</row>
    <row r="5" spans="1:52" ht="16.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</row>
    <row r="6" spans="1:52" ht="16.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</row>
    <row r="7" spans="1:52" ht="16.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</row>
    <row r="8" spans="1:52" ht="16.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</row>
    <row r="9" spans="1:52" ht="16.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</row>
    <row r="10" spans="1:52" ht="16.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</row>
    <row r="11" spans="1:52" ht="16.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</row>
    <row r="12" spans="1:52" ht="16.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</row>
    <row r="13" spans="1:52" ht="16.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</row>
    <row r="14" spans="1:52" ht="16.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</row>
    <row r="15" spans="1:52" ht="16.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</row>
    <row r="16" spans="1:52" ht="16.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</row>
    <row r="17" spans="1:52" ht="16.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</row>
    <row r="18" spans="1:52" ht="16.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</row>
    <row r="19" spans="1:52" ht="16.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</row>
    <row r="20" spans="1:52" ht="16.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1:52" ht="16.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</row>
    <row r="22" spans="1:52" ht="16.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</row>
    <row r="23" spans="1:52" ht="16.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4" spans="1:52" ht="16.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</row>
    <row r="25" spans="1:52" ht="16.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</row>
    <row r="26" spans="1:52" ht="16.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</row>
    <row r="27" spans="1:52" ht="16.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</row>
    <row r="28" spans="1:52" ht="16.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</row>
    <row r="29" spans="1:52" ht="16.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</row>
    <row r="30" spans="1:52" ht="16.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</row>
    <row r="31" spans="1:52" ht="16.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</row>
    <row r="32" spans="1:52" ht="16.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</row>
    <row r="33" spans="1:52" ht="16.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1:52" ht="16.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</row>
    <row r="35" spans="1:52" ht="16.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</row>
    <row r="36" spans="1:52" ht="16.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</row>
    <row r="37" spans="1:52" ht="16.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</row>
    <row r="38" spans="1:52" ht="16.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ht="16.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ht="16.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ht="16.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ht="16.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ht="16.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  <row r="44" spans="1:52" ht="16.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</row>
    <row r="45" spans="1:52" ht="16.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6" spans="1:52" ht="16.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</row>
    <row r="47" spans="1:52" ht="16.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</row>
    <row r="48" spans="1:52" ht="16.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</row>
    <row r="49" spans="1:52" ht="16.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</row>
    <row r="50" spans="1:52" ht="16.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</row>
    <row r="51" spans="1:52" ht="16.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</row>
    <row r="52" spans="1:52" ht="16.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</row>
    <row r="53" spans="1:52" ht="16.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</row>
    <row r="54" spans="1:52" ht="16.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</row>
    <row r="55" spans="1:52" ht="16.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</row>
    <row r="56" spans="1:52" ht="16.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</row>
    <row r="57" spans="1:52" ht="16.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</row>
    <row r="58" spans="1:52" ht="16.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</row>
    <row r="59" spans="1:52" ht="16.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</row>
    <row r="60" spans="1:52" ht="16.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</row>
    <row r="61" spans="1:52" ht="16.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</row>
    <row r="62" spans="1:52" ht="16.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</row>
    <row r="63" spans="1:52" ht="16.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</row>
    <row r="64" spans="1:52" ht="16.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</row>
    <row r="65" spans="1:52" ht="16.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</row>
    <row r="66" spans="1:52" ht="16.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</row>
    <row r="67" spans="1:52" ht="16.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</row>
    <row r="68" spans="1:52" ht="16.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</row>
    <row r="69" spans="1:52" ht="16.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</row>
    <row r="70" spans="1:52" ht="16.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</row>
    <row r="71" spans="1:52" ht="16.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</row>
    <row r="72" spans="1:52" ht="16.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</row>
    <row r="73" spans="1:52" ht="16.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</row>
    <row r="74" spans="1:52" ht="16.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</row>
    <row r="75" spans="1:52" ht="16.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</row>
    <row r="76" spans="1:52" ht="16.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</row>
    <row r="77" spans="1:52" ht="16.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</row>
    <row r="78" spans="1:52" ht="16.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</row>
    <row r="79" spans="1:52" ht="16.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</row>
    <row r="80" spans="1:52" ht="16.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</row>
    <row r="81" spans="1:52" ht="16.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</row>
    <row r="82" spans="1:52" ht="16.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</row>
    <row r="83" spans="1:52" ht="16.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</row>
    <row r="84" spans="1:52" ht="16.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</row>
    <row r="85" spans="1:52" ht="16.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</row>
    <row r="86" spans="1:52" ht="16.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</row>
    <row r="87" spans="1:52" ht="16.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</row>
    <row r="88" spans="1:52" ht="16.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</row>
    <row r="89" spans="1:52" ht="16.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</row>
    <row r="90" spans="1:52" ht="16.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</row>
    <row r="91" spans="1:52" ht="16.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</row>
    <row r="92" spans="1:52" ht="16.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</row>
    <row r="93" spans="1:52" ht="16.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</row>
    <row r="94" spans="1:52" ht="16.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</row>
    <row r="95" spans="1:52" ht="16.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</row>
    <row r="96" spans="1:52" ht="16.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</row>
    <row r="97" spans="1:52" ht="16.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</row>
    <row r="98" spans="1:52" ht="16.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</row>
    <row r="99" spans="1:52" ht="16.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</row>
    <row r="100" spans="1:52" ht="16.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</row>
    <row r="101" spans="1:52" ht="16.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</row>
    <row r="102" spans="1:52" ht="16.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</row>
    <row r="103" spans="1:52" ht="16.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</row>
    <row r="104" spans="1:52" ht="16.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</row>
    <row r="105" spans="1:52" ht="16.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</row>
    <row r="106" spans="1:52" ht="16.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</row>
    <row r="107" spans="1:52" ht="16.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</row>
    <row r="108" spans="1:52" ht="16.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</row>
    <row r="109" spans="1:52" ht="16.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</row>
    <row r="110" spans="1:52" ht="16.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</row>
    <row r="111" spans="1:52" ht="16.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</row>
    <row r="112" spans="1:52" ht="16.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</row>
    <row r="113" spans="1:52" ht="16.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</row>
    <row r="114" spans="1:52" ht="16.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</row>
    <row r="115" spans="1:52" ht="16.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</row>
    <row r="116" spans="1:52" ht="16.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</row>
    <row r="117" spans="1:52" ht="16.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</row>
    <row r="118" spans="1:52" ht="16.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</row>
    <row r="119" spans="1:52" ht="16.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</row>
    <row r="120" spans="1:52" ht="16.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</row>
    <row r="121" spans="1:52" ht="16.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</row>
    <row r="122" spans="1:52" ht="16.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</row>
    <row r="123" spans="1:52" ht="16.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</row>
    <row r="124" spans="1:52" ht="16.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</row>
    <row r="125" spans="1:52" ht="16.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</row>
    <row r="126" spans="1:52" ht="16.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</row>
    <row r="127" spans="1:52" ht="16.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</row>
    <row r="128" spans="1:52" ht="16.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</row>
    <row r="129" spans="1:52" ht="16.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</row>
    <row r="130" spans="1:52" ht="16.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</row>
    <row r="131" spans="1:52" ht="16.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</row>
    <row r="132" spans="1:52" ht="16.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</row>
    <row r="133" spans="1:52" ht="16.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</row>
    <row r="134" spans="1:52" ht="16.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</row>
    <row r="135" spans="1:52" ht="16.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</row>
    <row r="136" spans="1:52" ht="16.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</row>
    <row r="137" spans="1:52" ht="16.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</row>
    <row r="138" spans="1:52" ht="16.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</row>
    <row r="139" spans="1:52" ht="16.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</row>
    <row r="140" spans="1:52" ht="16.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</row>
    <row r="141" spans="1:52" ht="16.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</row>
    <row r="142" spans="1:52" ht="16.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</row>
    <row r="143" spans="1:52" ht="16.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</row>
    <row r="144" spans="1:52" ht="16.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</row>
    <row r="145" spans="1:52" ht="16.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</row>
    <row r="146" spans="1:52" ht="16.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</row>
    <row r="147" spans="1:52" ht="16.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</row>
    <row r="148" spans="1:52" ht="16.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</row>
    <row r="149" spans="1:52" ht="16.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</row>
    <row r="150" spans="1:52" ht="16.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</row>
    <row r="151" spans="1:52" ht="16.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</row>
    <row r="152" spans="1:52" ht="16.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</row>
    <row r="153" spans="1:52" ht="16.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</row>
    <row r="154" spans="1:52" ht="16.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</row>
    <row r="155" spans="1:52" ht="16.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</row>
    <row r="156" spans="1:52" ht="16.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</row>
    <row r="157" spans="1:52" ht="16.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</row>
    <row r="158" spans="1:52" ht="16.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</row>
    <row r="159" spans="1:52" ht="16.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</row>
    <row r="160" spans="1:52" ht="16.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</row>
    <row r="161" spans="1:52" ht="16.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</row>
    <row r="162" spans="1:52" ht="16.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</row>
    <row r="163" spans="1:52" ht="16.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</row>
    <row r="164" spans="1:52" ht="16.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</row>
    <row r="165" spans="1:52" ht="16.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</row>
    <row r="166" spans="1:52" ht="16.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</row>
    <row r="167" spans="1:52" ht="16.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</row>
    <row r="168" spans="1:52" ht="16.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</row>
    <row r="169" spans="1:52" ht="16.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</row>
    <row r="170" spans="1:52" ht="16.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</row>
    <row r="171" spans="1:52" ht="16.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</row>
    <row r="172" spans="1:52" ht="16.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</row>
    <row r="173" spans="1:52" ht="16.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</row>
    <row r="174" spans="1:52" ht="16.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</row>
    <row r="175" spans="1:52" ht="16.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</row>
    <row r="176" spans="1:52" ht="16.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</row>
    <row r="177" spans="1:52" ht="16.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</row>
    <row r="178" spans="1:52" ht="16.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</row>
    <row r="179" spans="1:52" ht="16.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</row>
    <row r="180" spans="1:52" ht="16.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</row>
    <row r="181" spans="1:52" ht="16.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</row>
    <row r="182" spans="1:52" ht="16.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</row>
    <row r="183" spans="1:52" ht="16.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</row>
    <row r="184" spans="1:52" ht="16.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</row>
    <row r="185" spans="1:52" ht="16.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</row>
    <row r="186" spans="1:52" ht="16.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</row>
    <row r="187" spans="1:52" ht="16.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</row>
    <row r="188" spans="1:52" ht="16.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</row>
    <row r="189" spans="1:52" ht="16.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</row>
    <row r="190" spans="1:52" ht="16.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</row>
    <row r="191" spans="1:52" ht="16.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</row>
    <row r="192" spans="1:52" ht="16.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</row>
    <row r="193" spans="1:52" ht="16.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</row>
    <row r="194" spans="1:52" ht="16.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</row>
    <row r="195" spans="1:52" ht="16.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</row>
    <row r="196" spans="1:52" ht="16.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</row>
    <row r="197" spans="1:52" ht="16.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</row>
    <row r="198" spans="1:52" ht="16.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</row>
    <row r="199" spans="1:52" ht="16.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</row>
    <row r="200" spans="1:52" ht="16.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</row>
    <row r="201" spans="1:52" ht="16.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</row>
    <row r="202" spans="1:52" ht="16.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</row>
    <row r="203" spans="1:52" ht="16.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</row>
    <row r="204" spans="1:52" ht="16.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</row>
    <row r="205" spans="1:52" ht="16.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</row>
    <row r="206" spans="1:52" ht="16.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</row>
    <row r="207" spans="1:52" ht="16.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</row>
    <row r="208" spans="1:52" ht="16.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</row>
    <row r="209" spans="1:52" ht="16.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</row>
    <row r="210" spans="1:52" ht="16.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</row>
    <row r="211" spans="1:52" ht="16.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1:52" ht="16.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1:52" ht="16.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</row>
    <row r="214" spans="1:52" ht="16.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</row>
    <row r="215" spans="1:52" ht="16.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</row>
    <row r="216" spans="1:52" ht="16.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</row>
    <row r="217" spans="1:52" ht="16.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</row>
    <row r="218" spans="1:52" ht="16.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</row>
    <row r="219" spans="1:52" ht="16.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</row>
    <row r="220" spans="1:52" ht="16.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</row>
    <row r="221" spans="1:52" ht="16.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</row>
    <row r="222" spans="1:52" ht="16.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</row>
    <row r="223" spans="1:52" ht="16.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</row>
    <row r="224" spans="1:52" ht="16.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</row>
    <row r="225" spans="1:52" ht="16.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</row>
    <row r="226" spans="1:52" ht="16.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</row>
    <row r="227" spans="1:52" ht="16.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</row>
    <row r="228" spans="1:52" ht="16.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</row>
    <row r="229" spans="1:52" ht="16.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</row>
    <row r="230" spans="1:52" ht="16.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</row>
    <row r="231" spans="1:52" ht="16.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</row>
    <row r="232" spans="1:52" ht="16.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</row>
    <row r="233" spans="1:52" ht="16.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</row>
    <row r="234" spans="1:52" ht="16.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</row>
    <row r="235" spans="1:52" ht="16.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</row>
    <row r="236" spans="1:52" ht="16.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</row>
    <row r="237" spans="1:52" ht="16.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</row>
    <row r="238" spans="1:52" ht="16.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</row>
    <row r="239" spans="1:52" ht="16.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</row>
    <row r="240" spans="1:52" ht="16.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</row>
    <row r="241" spans="1:52" ht="16.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</row>
    <row r="242" spans="1:52" ht="16.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</row>
    <row r="243" spans="1:52" ht="16.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</row>
    <row r="244" spans="1:52" ht="16.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</row>
    <row r="245" spans="1:52" ht="16.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</row>
    <row r="246" spans="1:52" ht="16.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</row>
    <row r="247" spans="1:52" ht="16.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</row>
    <row r="248" spans="1:52" ht="16.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</row>
    <row r="249" spans="1:52" ht="16.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</row>
    <row r="250" spans="1:52" ht="16.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</row>
    <row r="251" spans="1:52" ht="16.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</row>
    <row r="252" spans="1:52" ht="16.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</row>
    <row r="253" spans="1:52" ht="16.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</row>
    <row r="254" spans="1:52" ht="16.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</row>
    <row r="255" spans="1:52" ht="16.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</row>
    <row r="256" spans="1:52" ht="16.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</row>
    <row r="257" spans="1:52" ht="16.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</row>
    <row r="258" spans="1:52" ht="16.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</row>
    <row r="259" spans="1:52" ht="16.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</row>
    <row r="260" spans="1:52" ht="16.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</row>
    <row r="261" spans="1:52" ht="16.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</row>
    <row r="262" spans="1:52" ht="16.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</row>
    <row r="263" spans="1:52" ht="16.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</row>
    <row r="264" spans="1:52" ht="16.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</row>
    <row r="265" spans="1:52" ht="16.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</row>
    <row r="266" spans="1:52" ht="16.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</row>
    <row r="267" spans="1:52" ht="16.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</row>
    <row r="268" spans="1:52" ht="16.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</row>
    <row r="269" spans="1:52" ht="16.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</row>
    <row r="270" spans="1:52" ht="16.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</row>
    <row r="271" spans="1:52" ht="16.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</row>
    <row r="272" spans="1:52" ht="16.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</row>
    <row r="273" spans="1:52" ht="16.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</row>
    <row r="274" spans="1:52" ht="16.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</row>
    <row r="275" spans="1:52" ht="16.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</row>
    <row r="276" spans="1:52" ht="16.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</row>
    <row r="277" spans="1:52" ht="16.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</row>
    <row r="278" spans="1:52" ht="16.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</row>
    <row r="279" spans="1:52" ht="16.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</row>
    <row r="280" spans="1:52" ht="16.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</row>
    <row r="281" spans="1:52" ht="16.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</row>
    <row r="282" spans="1:52" ht="16.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</row>
    <row r="283" spans="1:52" ht="16.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</row>
    <row r="284" spans="1:52" ht="16.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</row>
    <row r="285" spans="1:52" ht="16.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</row>
    <row r="286" spans="1:52" ht="16.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</row>
    <row r="287" spans="1:52" ht="16.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</row>
    <row r="288" spans="1:52" ht="16.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</row>
    <row r="289" spans="1:52" ht="16.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</row>
    <row r="290" spans="1:52" ht="16.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</row>
    <row r="291" spans="1:52" ht="16.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</row>
    <row r="292" spans="1:52" ht="16.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</row>
    <row r="293" spans="1:52" ht="16.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</row>
    <row r="294" spans="1:52" ht="16.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</row>
    <row r="295" spans="1:52" ht="16.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</row>
    <row r="296" spans="1:52" ht="16.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</row>
    <row r="297" spans="1:52" ht="16.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</row>
    <row r="298" spans="1:52" ht="16.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</row>
    <row r="299" spans="1:52" ht="16.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</row>
    <row r="300" spans="1:52" ht="16.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</row>
    <row r="301" spans="1:52" ht="16.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</row>
    <row r="302" spans="1:52" ht="16.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</row>
    <row r="303" spans="1:52" ht="16.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</row>
    <row r="304" spans="1:52" ht="16.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</row>
    <row r="305" spans="1:52" ht="16.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</row>
    <row r="306" spans="1:52" ht="16.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</row>
    <row r="307" spans="1:52" ht="16.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</row>
    <row r="308" spans="1:52" ht="16.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</row>
    <row r="309" spans="1:52" ht="16.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</row>
    <row r="310" spans="1:52" ht="16.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</row>
    <row r="311" spans="1:52" ht="16.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</row>
    <row r="312" spans="1:52" ht="16.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</row>
    <row r="313" spans="1:52" ht="16.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</row>
    <row r="314" spans="1:52" ht="16.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</row>
    <row r="315" spans="1:52" ht="16.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</row>
    <row r="316" spans="1:52" ht="16.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</row>
    <row r="317" spans="1:52" ht="16.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</row>
    <row r="318" spans="1:52" ht="16.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</row>
    <row r="319" spans="1:52" ht="16.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</row>
    <row r="320" spans="1:52" ht="16.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</row>
    <row r="321" spans="1:52" ht="16.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</row>
    <row r="322" spans="1:52" ht="16.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</row>
    <row r="323" spans="1:52" ht="16.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</row>
    <row r="324" spans="1:52" ht="16.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</row>
    <row r="325" spans="1:52" ht="16.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</row>
    <row r="326" spans="1:52" ht="16.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</row>
    <row r="327" spans="1:52" ht="16.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</row>
    <row r="328" spans="1:52" ht="16.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</row>
    <row r="329" spans="1:52" ht="16.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</row>
    <row r="330" spans="1:52" ht="16.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</row>
    <row r="331" spans="1:52" ht="16.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</row>
    <row r="332" spans="1:52" ht="16.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</row>
    <row r="333" spans="1:52" ht="16.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</row>
    <row r="334" spans="1:52" ht="16.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</row>
    <row r="335" spans="1:52" ht="16.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</row>
    <row r="336" spans="1:52" ht="16.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</row>
    <row r="337" spans="1:52" ht="16.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</row>
    <row r="338" spans="1:52" ht="16.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</row>
    <row r="339" spans="1:52" ht="16.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</row>
    <row r="340" spans="1:52" ht="16.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</row>
    <row r="341" spans="1:52" ht="16.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</row>
    <row r="342" spans="1:52" ht="16.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</row>
    <row r="343" spans="1:52" ht="16.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</row>
    <row r="344" spans="1:52" ht="16.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</row>
    <row r="345" spans="1:52" ht="16.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</row>
    <row r="346" spans="1:52" ht="16.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</row>
    <row r="347" spans="1:52" ht="16.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</row>
    <row r="348" spans="1:52" ht="16.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</row>
    <row r="349" spans="1:52" ht="16.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</row>
    <row r="350" spans="1:52" ht="16.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</row>
    <row r="351" spans="1:52" ht="16.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</row>
    <row r="352" spans="1:52" ht="16.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</row>
    <row r="353" spans="1:52" ht="16.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</row>
    <row r="354" spans="1:52" ht="16.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</row>
    <row r="355" spans="1:52" ht="16.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</row>
    <row r="356" spans="1:52" ht="16.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</row>
    <row r="357" spans="1:52" ht="16.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</row>
    <row r="358" spans="1:52" ht="16.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</row>
    <row r="359" spans="1:52" ht="16.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</row>
    <row r="360" spans="1:52" ht="16.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</row>
    <row r="361" spans="1:52" ht="16.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</row>
    <row r="362" spans="1:52" ht="16.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</row>
    <row r="363" spans="1:52" ht="16.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</row>
    <row r="364" spans="1:52" ht="16.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</row>
    <row r="365" spans="1:52" ht="16.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</row>
    <row r="366" spans="1:52" ht="16.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</row>
    <row r="367" spans="1:52" ht="16.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</row>
    <row r="368" spans="1:52" ht="16.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</row>
    <row r="369" spans="1:52" ht="16.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</row>
    <row r="370" spans="1:52" ht="16.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</row>
    <row r="371" spans="1:52" ht="16.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</row>
    <row r="372" spans="1:52" ht="16.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</row>
    <row r="373" spans="1:52" ht="16.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</row>
    <row r="374" spans="1:52" ht="16.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</row>
    <row r="375" spans="1:52" ht="16.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</row>
    <row r="376" spans="1:52" ht="16.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</row>
    <row r="377" spans="1:52" ht="16.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</row>
    <row r="378" spans="1:52" ht="16.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</row>
    <row r="379" spans="1:52" ht="16.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</row>
    <row r="380" spans="1:52" ht="16.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</row>
    <row r="381" spans="1:52" ht="16.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</row>
    <row r="382" spans="1:52" ht="16.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</row>
    <row r="383" spans="1:52" ht="16.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</row>
    <row r="384" spans="1:52" ht="16.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</row>
    <row r="385" spans="1:52" ht="16.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</row>
    <row r="386" spans="1:52" ht="16.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</row>
    <row r="387" spans="1:52" ht="16.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</row>
    <row r="388" spans="1:52" ht="16.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</row>
    <row r="389" spans="1:52" ht="16.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</row>
    <row r="390" spans="1:52" ht="16.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</row>
    <row r="391" spans="1:52" ht="16.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</row>
    <row r="392" spans="1:52" ht="16.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</row>
    <row r="393" spans="1:52" ht="16.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</row>
    <row r="394" spans="1:52" ht="16.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</row>
    <row r="395" spans="1:52" ht="16.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</row>
    <row r="396" spans="1:52" ht="16.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</row>
    <row r="397" spans="1:52" ht="16.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</row>
    <row r="398" spans="1:52" ht="16.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</row>
    <row r="399" spans="1:52" ht="16.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</row>
    <row r="400" spans="1:52" ht="16.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</row>
    <row r="401" spans="1:52" ht="16.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</row>
    <row r="402" spans="1:52" ht="16.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</row>
    <row r="403" spans="1:52" ht="16.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</row>
    <row r="404" spans="1:52" ht="16.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</row>
    <row r="405" spans="1:52" ht="16.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</row>
    <row r="406" spans="1:52" ht="16.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</row>
    <row r="407" spans="1:52" ht="16.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</row>
    <row r="408" spans="1:52" ht="16.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</row>
    <row r="409" spans="1:52" ht="16.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</row>
    <row r="410" spans="1:52" ht="16.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</row>
    <row r="411" spans="1:52" ht="16.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</row>
    <row r="412" spans="1:52" ht="16.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</row>
    <row r="413" spans="1:52" ht="16.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</row>
    <row r="414" spans="1:52" ht="16.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</row>
    <row r="415" spans="1:52" ht="16.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</row>
    <row r="416" spans="1:52" ht="16.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</row>
    <row r="417" spans="1:52" ht="16.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</row>
    <row r="418" spans="1:52" ht="16.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</row>
    <row r="419" spans="1:52" ht="16.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</row>
    <row r="420" spans="1:52" ht="16.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</row>
    <row r="421" spans="1:52" ht="16.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</row>
    <row r="422" spans="1:52" ht="16.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</row>
    <row r="423" spans="1:52" ht="16.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</row>
    <row r="424" spans="1:52" ht="16.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</row>
    <row r="425" spans="1:52" ht="16.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</row>
    <row r="426" spans="1:52" ht="16.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</row>
    <row r="427" spans="1:52" ht="16.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</row>
    <row r="428" spans="1:52" ht="16.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</row>
    <row r="429" spans="1:52" ht="16.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</row>
    <row r="430" spans="1:52" ht="16.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</row>
    <row r="431" spans="1:52" ht="16.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</row>
    <row r="432" spans="1:52" ht="16.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</row>
    <row r="433" spans="1:52" ht="16.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</row>
    <row r="434" spans="1:52" ht="16.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</row>
    <row r="435" spans="1:52" ht="16.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</row>
    <row r="436" spans="1:52" ht="16.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</row>
    <row r="437" spans="1:52" ht="16.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</row>
    <row r="438" spans="1:52" ht="16.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</row>
    <row r="439" spans="1:52" ht="16.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</row>
    <row r="440" spans="1:52" ht="16.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</row>
    <row r="441" spans="1:52" ht="16.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</row>
    <row r="442" spans="1:52" ht="16.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</row>
    <row r="443" spans="1:52" ht="16.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</row>
    <row r="444" spans="1:52" ht="16.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</row>
    <row r="445" spans="1:52" ht="16.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</row>
    <row r="446" spans="1:52" ht="16.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</row>
    <row r="447" spans="1:52" ht="16.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</row>
    <row r="448" spans="1:52" ht="16.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</row>
    <row r="449" spans="1:52" ht="16.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</row>
    <row r="450" spans="1:52" ht="16.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</row>
    <row r="451" spans="1:52" ht="16.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</row>
    <row r="452" spans="1:52" ht="16.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</row>
    <row r="453" spans="1:52" ht="16.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</row>
    <row r="454" spans="1:52" ht="16.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</row>
    <row r="455" spans="1:52" ht="16.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</row>
    <row r="456" spans="1:52" ht="16.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</row>
    <row r="457" spans="1:52" ht="16.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</row>
    <row r="458" spans="1:52" ht="16.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</row>
    <row r="459" spans="1:52" ht="16.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</row>
    <row r="460" spans="1:52" ht="16.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</row>
    <row r="461" spans="1:52" ht="16.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</row>
    <row r="462" spans="1:52" ht="16.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</row>
    <row r="463" spans="1:52" ht="16.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</row>
    <row r="464" spans="1:52" ht="16.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</row>
    <row r="465" spans="1:52" ht="16.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</row>
    <row r="466" spans="1:52" ht="16.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</row>
    <row r="467" spans="1:52" ht="16.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</row>
    <row r="468" spans="1:52" ht="16.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</row>
    <row r="469" spans="1:52" ht="16.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</row>
    <row r="470" spans="1:52" ht="16.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</row>
    <row r="471" spans="1:52" ht="16.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</row>
    <row r="472" spans="1:52" ht="16.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</row>
    <row r="473" spans="1:52" ht="16.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</row>
    <row r="474" spans="1:52" ht="16.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</row>
    <row r="475" spans="1:52" ht="16.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</row>
    <row r="476" spans="1:52" ht="16.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</row>
    <row r="477" spans="1:52" ht="16.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</row>
    <row r="478" spans="1:52" ht="16.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</row>
    <row r="479" spans="1:52" ht="16.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</row>
    <row r="480" spans="1:52" ht="16.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</row>
    <row r="481" spans="1:52" ht="16.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</row>
    <row r="482" spans="1:52" ht="16.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</row>
    <row r="483" spans="1:52" ht="16.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</row>
    <row r="484" spans="1:52" ht="16.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</row>
    <row r="485" spans="1:52" ht="16.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</row>
    <row r="486" spans="1:52" ht="16.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</row>
    <row r="487" spans="1:52" ht="16.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</row>
    <row r="488" spans="1:52" ht="16.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</row>
    <row r="489" spans="1:52" ht="16.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</row>
    <row r="490" spans="1:52" ht="16.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</row>
    <row r="491" spans="1:52" ht="16.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</row>
    <row r="492" spans="1:52" ht="16.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</row>
    <row r="493" spans="1:52" ht="16.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</row>
    <row r="494" spans="1:52" ht="16.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</row>
    <row r="495" spans="1:52" ht="16.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</row>
    <row r="496" spans="1:52" ht="16.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</row>
    <row r="497" spans="1:52" ht="16.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</row>
    <row r="498" spans="1:52" ht="16.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</row>
    <row r="499" spans="1:52" ht="16.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</row>
    <row r="500" spans="1:52" ht="16.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</row>
    <row r="501" spans="1:52" ht="16.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</row>
    <row r="502" spans="1:52" ht="16.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</row>
    <row r="503" spans="1:52" ht="16.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</row>
    <row r="504" spans="1:52" ht="16.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</row>
    <row r="505" spans="1:52" ht="16.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</row>
    <row r="506" spans="1:52" ht="16.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</row>
    <row r="507" spans="1:52" ht="16.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</row>
    <row r="508" spans="1:52" ht="16.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</row>
    <row r="509" spans="1:52" ht="16.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</row>
    <row r="510" spans="1:52" ht="16.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</row>
    <row r="511" spans="1:52" ht="16.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</row>
    <row r="512" spans="1:52" ht="16.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</row>
    <row r="513" spans="1:52" ht="16.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</row>
    <row r="514" spans="1:52" ht="16.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</row>
    <row r="515" spans="1:52" ht="16.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</row>
    <row r="516" spans="1:52" ht="16.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</row>
    <row r="517" spans="1:52" ht="16.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</row>
    <row r="518" spans="1:52" ht="16.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</row>
    <row r="519" spans="1:52" ht="16.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</row>
    <row r="520" spans="1:52" ht="16.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</row>
    <row r="521" spans="1:52" ht="16.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</row>
    <row r="522" spans="1:52" ht="16.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</row>
    <row r="523" spans="1:52" ht="16.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</row>
    <row r="524" spans="1:52" ht="16.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</row>
    <row r="525" spans="1:52" ht="16.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</row>
    <row r="526" spans="1:52" ht="16.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</row>
    <row r="527" spans="1:52" ht="16.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</row>
    <row r="528" spans="1:52" ht="16.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</row>
    <row r="529" spans="1:52" ht="16.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</row>
    <row r="530" spans="1:52" ht="16.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</row>
    <row r="531" spans="1:52" ht="16.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</row>
    <row r="532" spans="1:52" ht="16.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</row>
    <row r="533" spans="1:52" ht="16.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</row>
    <row r="534" spans="1:52" ht="16.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</row>
    <row r="535" spans="1:52" ht="16.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</row>
    <row r="536" spans="1:52" ht="16.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</row>
    <row r="537" spans="1:52" ht="16.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</row>
    <row r="538" spans="1:52" ht="16.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</row>
    <row r="539" spans="1:52" ht="16.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</row>
    <row r="540" spans="1:52" ht="16.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</row>
    <row r="541" spans="1:52" ht="16.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</row>
    <row r="542" spans="1:52" ht="16.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</row>
    <row r="543" spans="1:52" ht="16.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</row>
    <row r="544" spans="1:52" ht="16.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</row>
    <row r="545" spans="1:52" ht="16.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</row>
    <row r="546" spans="1:52" ht="16.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</row>
    <row r="547" spans="1:52" ht="16.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</row>
    <row r="548" spans="1:52" ht="16.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</row>
    <row r="549" spans="1:52" ht="16.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</row>
    <row r="550" spans="1:52" ht="16.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</row>
    <row r="551" spans="1:52" ht="16.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</row>
    <row r="552" spans="1:52" ht="16.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</row>
    <row r="553" spans="1:52" ht="16.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</row>
    <row r="554" spans="1:52" ht="16.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</row>
    <row r="555" spans="1:52" ht="16.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</row>
    <row r="556" spans="1:52" ht="16.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</row>
    <row r="557" spans="1:52" ht="16.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</row>
    <row r="558" spans="1:52" ht="16.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</row>
    <row r="559" spans="1:52" ht="16.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</row>
    <row r="560" spans="1:52" ht="16.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</row>
    <row r="561" spans="1:52" ht="16.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</row>
    <row r="562" spans="1:52" ht="16.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</row>
    <row r="563" spans="1:52" ht="16.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</row>
    <row r="564" spans="1:52" ht="16.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</row>
    <row r="565" spans="1:52" ht="16.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</row>
    <row r="566" spans="1:52" ht="16.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</row>
    <row r="567" spans="1:52" ht="16.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</row>
    <row r="568" spans="1:52" ht="16.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</row>
    <row r="569" spans="1:52" ht="16.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</row>
    <row r="570" spans="1:52" ht="16.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</row>
    <row r="571" spans="1:52" ht="16.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</row>
    <row r="572" spans="1:52" ht="16.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</row>
    <row r="573" spans="1:52" ht="16.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</row>
    <row r="574" spans="1:52" ht="16.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</row>
    <row r="575" spans="1:52" ht="16.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</row>
    <row r="576" spans="1:52" ht="16.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</row>
    <row r="577" spans="1:52" ht="16.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</row>
    <row r="578" spans="1:52" ht="16.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</row>
    <row r="579" spans="1:52" ht="16.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</row>
    <row r="580" spans="1:52" ht="16.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</row>
    <row r="581" spans="1:52" ht="16.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</row>
    <row r="582" spans="1:52" ht="16.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</row>
    <row r="583" spans="1:52" ht="16.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</row>
    <row r="584" spans="1:52" ht="16.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</row>
    <row r="585" spans="1:52" ht="16.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</row>
    <row r="586" spans="1:52" ht="16.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</row>
    <row r="587" spans="1:52" ht="16.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</row>
    <row r="588" spans="1:52" ht="16.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</row>
    <row r="589" spans="1:52" ht="16.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</row>
    <row r="590" spans="1:52" ht="16.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</row>
    <row r="591" spans="1:52" ht="16.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</row>
    <row r="592" spans="1:52" ht="16.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</row>
    <row r="593" spans="1:52" ht="16.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</row>
    <row r="594" spans="1:52" ht="16.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</row>
    <row r="595" spans="1:52" ht="16.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</row>
    <row r="596" spans="1:52" ht="16.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</row>
    <row r="597" spans="1:52" ht="16.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</row>
    <row r="598" spans="1:52" ht="16.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</row>
    <row r="599" spans="1:52" ht="16.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</row>
    <row r="600" spans="1:52" ht="16.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</row>
    <row r="601" spans="1:52" ht="16.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</row>
    <row r="602" spans="1:52" ht="16.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</row>
    <row r="603" spans="1:52" ht="16.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</row>
    <row r="604" spans="1:52" ht="16.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</row>
    <row r="605" spans="1:52" ht="16.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</row>
    <row r="606" spans="1:52" ht="16.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</row>
    <row r="607" spans="1:52" ht="16.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</row>
    <row r="608" spans="1:52" ht="16.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</row>
    <row r="609" spans="1:52" ht="16.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</row>
    <row r="610" spans="1:52" ht="16.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</row>
    <row r="611" spans="1:52" ht="16.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</row>
    <row r="612" spans="1:52" ht="16.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</row>
    <row r="613" spans="1:52" ht="16.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</row>
    <row r="614" spans="1:52" ht="16.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</row>
    <row r="615" spans="1:52" ht="16.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</row>
    <row r="616" spans="1:52" ht="16.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</row>
    <row r="617" spans="1:52" ht="16.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</row>
    <row r="618" spans="1:52" ht="16.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</row>
    <row r="619" spans="1:52" ht="16.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</row>
    <row r="620" spans="1:52" ht="16.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</row>
    <row r="621" spans="1:52" ht="16.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</row>
    <row r="622" spans="1:52" ht="16.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</row>
    <row r="623" spans="1:52" ht="16.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</row>
    <row r="624" spans="1:52" ht="16.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</row>
    <row r="625" spans="1:52" ht="16.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</row>
    <row r="626" spans="1:52" ht="16.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</row>
    <row r="627" spans="1:52" ht="16.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</row>
    <row r="628" spans="1:52" ht="16.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</row>
    <row r="629" spans="1:52" ht="16.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</row>
    <row r="630" spans="1:52" ht="16.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</row>
    <row r="631" spans="1:52" ht="16.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</row>
    <row r="632" spans="1:52" ht="16.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</row>
    <row r="633" spans="1:52" ht="16.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</row>
    <row r="634" spans="1:52" ht="16.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</row>
    <row r="635" spans="1:52" ht="16.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</row>
    <row r="636" spans="1:52" ht="16.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</row>
    <row r="637" spans="1:52" ht="16.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</row>
    <row r="638" spans="1:52" ht="16.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</row>
    <row r="639" spans="1:52" ht="16.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</row>
    <row r="640" spans="1:52" ht="16.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</row>
    <row r="641" spans="1:52" ht="16.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</row>
    <row r="642" spans="1:52" ht="16.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</row>
    <row r="643" spans="1:52" ht="16.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</row>
    <row r="644" spans="1:52" ht="16.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</row>
    <row r="645" spans="1:52" ht="16.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</row>
    <row r="646" spans="1:52" ht="16.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</row>
    <row r="647" spans="1:52" ht="16.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</row>
    <row r="648" spans="1:52" ht="16.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</row>
    <row r="649" spans="1:52" ht="16.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</row>
    <row r="650" spans="1:52" ht="16.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</row>
    <row r="651" spans="1:52" ht="16.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</row>
    <row r="652" spans="1:52" ht="16.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</row>
    <row r="653" spans="1:52" ht="16.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</row>
    <row r="654" spans="1:52" ht="16.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</row>
    <row r="655" spans="1:52" ht="16.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</row>
    <row r="656" spans="1:52" ht="16.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</row>
    <row r="657" spans="1:52" ht="16.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</row>
    <row r="658" spans="1:52" ht="16.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</row>
    <row r="659" spans="1:52" ht="16.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</row>
    <row r="660" spans="1:52" ht="16.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</row>
    <row r="661" spans="1:52" ht="16.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</row>
    <row r="662" spans="1:52" ht="16.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</row>
    <row r="663" spans="1:52" ht="16.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</row>
    <row r="664" spans="1:52" ht="16.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</row>
    <row r="665" spans="1:52" ht="16.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</row>
    <row r="666" spans="1:52" ht="16.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</row>
    <row r="667" spans="1:52" ht="16.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</row>
    <row r="668" spans="1:52" ht="16.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</row>
    <row r="669" spans="1:52" ht="16.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</row>
    <row r="670" spans="1:52" ht="16.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</row>
    <row r="671" spans="1:52" ht="16.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</row>
    <row r="672" spans="1:52" ht="16.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</row>
    <row r="673" spans="1:52" ht="16.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</row>
    <row r="674" spans="1:52" ht="16.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</row>
    <row r="675" spans="1:52" ht="16.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</row>
    <row r="676" spans="1:52" ht="16.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</row>
    <row r="677" spans="1:52" ht="16.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</row>
    <row r="678" spans="1:52" ht="16.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</row>
    <row r="679" spans="1:52" ht="16.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</row>
    <row r="680" spans="1:52" ht="16.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</row>
    <row r="681" spans="1:52" ht="16.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</row>
    <row r="682" spans="1:52" ht="16.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</row>
    <row r="683" spans="1:52" ht="16.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</row>
    <row r="684" spans="1:52" ht="16.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</row>
    <row r="685" spans="1:52" ht="16.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</row>
    <row r="686" spans="1:52" ht="16.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</row>
    <row r="687" spans="1:52" ht="16.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</row>
    <row r="688" spans="1:52" ht="16.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</row>
    <row r="689" spans="1:52" ht="16.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</row>
    <row r="690" spans="1:52" ht="16.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</row>
    <row r="691" spans="1:52" ht="16.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</row>
    <row r="692" spans="1:52" ht="16.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</row>
    <row r="693" spans="1:52" ht="16.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</row>
    <row r="694" spans="1:52" ht="16.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</row>
    <row r="695" spans="1:52" ht="16.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</row>
    <row r="696" spans="1:52" ht="16.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</row>
    <row r="697" spans="1:52" ht="16.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</row>
    <row r="698" spans="1:52" ht="16.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</row>
    <row r="699" spans="1:52" ht="16.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</row>
    <row r="700" spans="1:52" ht="16.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</row>
    <row r="701" spans="1:52" ht="16.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</row>
    <row r="702" spans="1:52" ht="16.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</row>
    <row r="703" spans="1:52" ht="16.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</row>
    <row r="704" spans="1:52" ht="16.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</row>
    <row r="705" spans="1:52" ht="16.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</row>
    <row r="706" spans="1:52" ht="16.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</row>
    <row r="707" spans="1:52" ht="16.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</row>
    <row r="708" spans="1:52" ht="16.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</row>
    <row r="709" spans="1:52" ht="16.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</row>
    <row r="710" spans="1:52" ht="16.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</row>
    <row r="711" spans="1:52" ht="16.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</row>
    <row r="712" spans="1:52" ht="16.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</row>
    <row r="713" spans="1:52" ht="16.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</row>
    <row r="714" spans="1:52" ht="16.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</row>
    <row r="715" spans="1:52" ht="16.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</row>
    <row r="716" spans="1:52" ht="16.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</row>
    <row r="717" spans="1:52" ht="16.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</row>
    <row r="718" spans="1:52" ht="16.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</row>
    <row r="719" spans="1:52" ht="16.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</row>
    <row r="720" spans="1:52" ht="16.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</row>
    <row r="721" spans="1:52" ht="16.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</row>
    <row r="722" spans="1:52" ht="16.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</row>
    <row r="723" spans="1:52" ht="16.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</row>
    <row r="724" spans="1:52" ht="16.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</row>
    <row r="725" spans="1:52" ht="16.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</row>
    <row r="726" spans="1:52" ht="16.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</row>
    <row r="727" spans="1:52" ht="16.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</row>
    <row r="728" spans="1:52" ht="16.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</row>
    <row r="729" spans="1:52" ht="16.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</row>
    <row r="730" spans="1:52" ht="16.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</row>
    <row r="731" spans="1:52" ht="16.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</row>
    <row r="732" spans="1:52" ht="16.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</row>
    <row r="733" spans="1:52" ht="16.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</row>
    <row r="734" spans="1:52" ht="16.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</row>
    <row r="735" spans="1:52" ht="16.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</row>
    <row r="736" spans="1:52" ht="16.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</row>
    <row r="737" spans="1:52" ht="16.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</row>
    <row r="738" spans="1:52" ht="16.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</row>
    <row r="739" spans="1:52" ht="16.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</row>
    <row r="740" spans="1:52" ht="16.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</row>
    <row r="741" spans="1:52" ht="16.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</row>
    <row r="742" spans="1:52" ht="16.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</row>
    <row r="743" spans="1:52" ht="16.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</row>
    <row r="744" spans="1:52" ht="16.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</row>
    <row r="745" spans="1:52" ht="16.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</row>
    <row r="746" spans="1:52" ht="16.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</row>
    <row r="747" spans="1:52" ht="16.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</row>
    <row r="748" spans="1:52" ht="16.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</row>
    <row r="749" spans="1:52" ht="16.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</row>
    <row r="750" spans="1:52" ht="16.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</row>
    <row r="751" spans="1:52" ht="16.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</row>
    <row r="752" spans="1:52" ht="16.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</row>
    <row r="753" spans="1:52" ht="16.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</row>
    <row r="754" spans="1:52" ht="16.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</row>
    <row r="755" spans="1:52" ht="16.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</row>
    <row r="756" spans="1:52" ht="16.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</row>
    <row r="757" spans="1:52" ht="16.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</row>
    <row r="758" spans="1:52" ht="16.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</row>
    <row r="759" spans="1:52" ht="16.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</row>
    <row r="760" spans="1:52" ht="16.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</row>
    <row r="761" spans="1:52" ht="16.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</row>
    <row r="762" spans="1:52" ht="16.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</row>
    <row r="763" spans="1:52" ht="16.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</row>
    <row r="764" spans="1:52" ht="16.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</row>
    <row r="765" spans="1:52" ht="16.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</row>
    <row r="766" spans="1:52" ht="16.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</row>
    <row r="767" spans="1:52" ht="16.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</row>
    <row r="768" spans="1:52" ht="16.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</row>
    <row r="769" spans="1:52" ht="16.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</row>
    <row r="770" spans="1:52" ht="16.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</row>
    <row r="771" spans="1:52" ht="16.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</row>
    <row r="772" spans="1:52" ht="16.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</row>
    <row r="773" spans="1:52" ht="16.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</row>
    <row r="774" spans="1:52" ht="16.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</row>
    <row r="775" spans="1:52" ht="16.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</row>
    <row r="776" spans="1:52" ht="16.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</row>
    <row r="777" spans="1:52" ht="16.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</row>
    <row r="778" spans="1:52" ht="16.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</row>
    <row r="779" spans="1:52" ht="16.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</row>
    <row r="780" spans="1:52" ht="16.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</row>
    <row r="781" spans="1:52" ht="16.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</row>
    <row r="782" spans="1:52" ht="16.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</row>
    <row r="783" spans="1:52" ht="16.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</row>
    <row r="784" spans="1:52" ht="16.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</row>
    <row r="785" spans="1:52" ht="16.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</row>
    <row r="786" spans="1:52" ht="16.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</row>
    <row r="787" spans="1:52" ht="16.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</row>
    <row r="788" spans="1:52" ht="16.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</row>
    <row r="789" spans="1:52" ht="16.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</row>
    <row r="790" spans="1:52" ht="16.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</row>
    <row r="791" spans="1:52" ht="16.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</row>
    <row r="792" spans="1:52" ht="16.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</row>
    <row r="793" spans="1:52" ht="16.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</row>
    <row r="794" spans="1:52" ht="16.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</row>
    <row r="795" spans="1:52" ht="16.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</row>
    <row r="796" spans="1:52" ht="16.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</row>
    <row r="797" spans="1:52" ht="16.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</row>
    <row r="798" spans="1:52" ht="16.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</row>
    <row r="799" spans="1:52" ht="16.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</row>
    <row r="800" spans="1:52" ht="16.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</row>
    <row r="801" spans="1:52" ht="16.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</row>
    <row r="802" spans="1:52" ht="16.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</row>
    <row r="803" spans="1:52" ht="16.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</row>
    <row r="804" spans="1:52" ht="16.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</row>
    <row r="805" spans="1:52" ht="16.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</row>
    <row r="806" spans="1:52" ht="16.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</row>
    <row r="807" spans="1:52" ht="16.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</row>
    <row r="808" spans="1:52" ht="16.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</row>
    <row r="809" spans="1:52" ht="16.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</row>
    <row r="810" spans="1:52" ht="16.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</row>
    <row r="811" spans="1:52" ht="16.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</row>
    <row r="812" spans="1:52" ht="16.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</row>
    <row r="813" spans="1:52" ht="16.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</row>
    <row r="814" spans="1:52" ht="16.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</row>
    <row r="815" spans="1:52" ht="16.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</row>
    <row r="816" spans="1:52" ht="16.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</row>
    <row r="817" spans="1:52" ht="16.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</row>
    <row r="818" spans="1:52" ht="16.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</row>
    <row r="819" spans="1:52" ht="16.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</row>
    <row r="820" spans="1:52" ht="16.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</row>
    <row r="821" spans="1:52" ht="16.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</row>
    <row r="822" spans="1:52" ht="16.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</row>
    <row r="823" spans="1:52" ht="16.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</row>
    <row r="824" spans="1:52" ht="16.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</row>
    <row r="825" spans="1:52" ht="16.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</row>
    <row r="826" spans="1:52" ht="16.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</row>
    <row r="827" spans="1:52" ht="16.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</row>
    <row r="828" spans="1:52" ht="16.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</row>
    <row r="829" spans="1:52" ht="16.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</row>
    <row r="830" spans="1:52" ht="16.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</row>
    <row r="831" spans="1:52" ht="16.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</row>
    <row r="832" spans="1:52" ht="16.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</row>
    <row r="833" spans="1:52" ht="16.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</row>
    <row r="834" spans="1:52" ht="16.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</row>
    <row r="835" spans="1:52" ht="16.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</row>
    <row r="836" spans="1:52" ht="16.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</row>
    <row r="837" spans="1:52" ht="16.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</row>
    <row r="838" spans="1:52" ht="16.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</row>
    <row r="839" spans="1:52" ht="16.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</row>
    <row r="840" spans="1:52" ht="16.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</row>
    <row r="841" spans="1:52" ht="16.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</row>
    <row r="842" spans="1:52" ht="16.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</row>
    <row r="843" spans="1:52" ht="16.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</row>
    <row r="844" spans="1:52" ht="16.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</row>
    <row r="845" spans="1:52" ht="16.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</row>
    <row r="846" spans="1:52" ht="16.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</row>
    <row r="847" spans="1:52" ht="16.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</row>
    <row r="848" spans="1:52" ht="16.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</row>
    <row r="849" spans="1:52" ht="16.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</row>
    <row r="850" spans="1:52" ht="16.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</row>
    <row r="851" spans="1:52" ht="16.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</row>
    <row r="852" spans="1:52" ht="16.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</row>
    <row r="853" spans="1:52" ht="16.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</row>
    <row r="854" spans="1:52" ht="16.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</row>
    <row r="855" spans="1:52" ht="16.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</row>
    <row r="856" spans="1:52" ht="16.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</row>
    <row r="857" spans="1:52" ht="16.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</row>
    <row r="858" spans="1:52" ht="16.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</row>
    <row r="859" spans="1:52" ht="16.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</row>
    <row r="860" spans="1:52" ht="16.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</row>
    <row r="861" spans="1:52" ht="16.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</row>
    <row r="862" spans="1:52" ht="16.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</row>
    <row r="863" spans="1:52" ht="16.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</row>
    <row r="864" spans="1:52" ht="16.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</row>
    <row r="865" spans="1:52" ht="16.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</row>
    <row r="866" spans="1:52" ht="16.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</row>
    <row r="867" spans="1:52" ht="16.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</row>
    <row r="868" spans="1:52" ht="16.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</row>
    <row r="869" spans="1:52" ht="16.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</row>
    <row r="870" spans="1:52" ht="16.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</row>
    <row r="871" spans="1:52" ht="16.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</row>
    <row r="872" spans="1:52" ht="16.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</row>
    <row r="873" spans="1:52" ht="16.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</row>
    <row r="874" spans="1:52" ht="16.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</row>
    <row r="875" spans="1:52" ht="16.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</row>
    <row r="876" spans="1:52" ht="16.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</row>
    <row r="877" spans="1:52" ht="16.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</row>
    <row r="878" spans="1:52" ht="16.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</row>
    <row r="879" spans="1:52" ht="16.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</row>
    <row r="880" spans="1:52" ht="16.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</row>
    <row r="881" spans="1:52" ht="16.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</row>
    <row r="882" spans="1:52" ht="16.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</row>
    <row r="883" spans="1:52" ht="16.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</row>
    <row r="884" spans="1:52" ht="16.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</row>
    <row r="885" spans="1:52" ht="16.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</row>
    <row r="886" spans="1:52" ht="16.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</row>
    <row r="887" spans="1:52" ht="16.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</row>
    <row r="888" spans="1:52" ht="16.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</row>
    <row r="889" spans="1:52" ht="16.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</row>
    <row r="890" spans="1:52" ht="16.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</row>
    <row r="891" spans="1:52" ht="16.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</row>
    <row r="892" spans="1:52" ht="16.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</row>
    <row r="893" spans="1:52" ht="16.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</row>
    <row r="894" spans="1:52" ht="16.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</row>
    <row r="895" spans="1:52" ht="16.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</row>
    <row r="896" spans="1:52" ht="16.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</row>
    <row r="897" spans="1:52" ht="16.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</row>
    <row r="898" spans="1:52" ht="16.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</row>
    <row r="899" spans="1:52" ht="16.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</row>
    <row r="900" spans="1:52" ht="16.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</row>
    <row r="901" spans="1:52" ht="16.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</row>
    <row r="902" spans="1:52" ht="16.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</row>
    <row r="903" spans="1:52" ht="16.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</row>
    <row r="904" spans="1:52" ht="16.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</row>
    <row r="905" spans="1:52" ht="16.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</row>
    <row r="906" spans="1:52" ht="16.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</row>
    <row r="907" spans="1:52" ht="16.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</row>
    <row r="908" spans="1:52" ht="16.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</row>
    <row r="909" spans="1:52" ht="16.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</row>
    <row r="910" spans="1:52" ht="16.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</row>
    <row r="911" spans="1:52" ht="16.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</row>
    <row r="912" spans="1:52" ht="16.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</row>
    <row r="913" spans="1:52" ht="16.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</row>
    <row r="914" spans="1:52" ht="16.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</row>
    <row r="915" spans="1:52" ht="16.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</row>
    <row r="916" spans="1:52" ht="16.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</row>
    <row r="917" spans="1:52" ht="16.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</row>
    <row r="918" spans="1:52" ht="16.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</row>
    <row r="919" spans="1:52" ht="16.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</row>
    <row r="920" spans="1:52" ht="16.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</row>
    <row r="921" spans="1:52" ht="16.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</row>
    <row r="922" spans="1:52" ht="16.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</row>
    <row r="923" spans="1:52" ht="16.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</row>
    <row r="924" spans="1:52" ht="16.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</row>
    <row r="925" spans="1:52" ht="16.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</row>
    <row r="926" spans="1:52" ht="16.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</row>
    <row r="927" spans="1:52" ht="16.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</row>
    <row r="928" spans="1:52" ht="16.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</row>
    <row r="929" spans="1:52" ht="16.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</row>
    <row r="930" spans="1:52" ht="16.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</row>
    <row r="931" spans="1:52" ht="16.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</row>
    <row r="932" spans="1:52" ht="16.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</row>
    <row r="933" spans="1:52" ht="16.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</row>
    <row r="934" spans="1:52" ht="16.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</row>
    <row r="935" spans="1:52" ht="16.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</row>
    <row r="936" spans="1:52" ht="16.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</row>
    <row r="937" spans="1:52" ht="16.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</row>
    <row r="938" spans="1:52" ht="16.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</row>
    <row r="939" spans="1:52" ht="16.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</row>
    <row r="940" spans="1:52" ht="16.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</row>
    <row r="941" spans="1:52" ht="16.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</row>
    <row r="942" spans="1:52" ht="16.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</row>
    <row r="943" spans="1:52" ht="16.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</row>
    <row r="944" spans="1:52" ht="16.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</row>
    <row r="945" spans="1:52" ht="16.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</row>
    <row r="946" spans="1:52" ht="16.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</row>
    <row r="947" spans="1:52" ht="16.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</row>
    <row r="948" spans="1:52" ht="16.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</row>
    <row r="949" spans="1:52" ht="16.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</row>
    <row r="950" spans="1:52" ht="16.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</row>
    <row r="951" spans="1:52" ht="16.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</row>
    <row r="952" spans="1:52" ht="16.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</row>
    <row r="953" spans="1:52" ht="16.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</row>
    <row r="954" spans="1:52" ht="16.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</row>
    <row r="955" spans="1:52" ht="16.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</row>
    <row r="956" spans="1:52" ht="16.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</row>
    <row r="957" spans="1:52" ht="16.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</row>
    <row r="958" spans="1:52" ht="16.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</row>
    <row r="959" spans="1:52" ht="16.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</row>
    <row r="960" spans="1:52" ht="16.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</row>
    <row r="961" spans="1:52" ht="16.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</row>
    <row r="962" spans="1:52" ht="16.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</row>
    <row r="963" spans="1:52" ht="16.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</row>
    <row r="964" spans="1:52" ht="16.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</row>
    <row r="965" spans="1:52" ht="16.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</row>
    <row r="966" spans="1:52" ht="16.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</row>
    <row r="967" spans="1:52" ht="16.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</row>
    <row r="968" spans="1:52" ht="16.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</row>
    <row r="969" spans="1:52" ht="16.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</row>
    <row r="970" spans="1:52" ht="16.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</row>
    <row r="971" spans="1:52" ht="16.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</row>
    <row r="972" spans="1:52" ht="16.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</row>
    <row r="973" spans="1:52" ht="16.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</row>
    <row r="974" spans="1:52" ht="16.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</row>
    <row r="975" spans="1:52" ht="16.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</row>
    <row r="976" spans="1:52" ht="16.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</row>
    <row r="977" spans="1:52" ht="16.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</row>
    <row r="978" spans="1:52" ht="16.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</row>
    <row r="979" spans="1:52" ht="16.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</row>
    <row r="980" spans="1:52" ht="16.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</row>
    <row r="981" spans="1:52" ht="16.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</row>
    <row r="982" spans="1:52" ht="16.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</row>
    <row r="983" spans="1:52" ht="16.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</row>
    <row r="984" spans="1:52" ht="16.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</row>
    <row r="985" spans="1:52" ht="16.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</row>
    <row r="986" spans="1:52" ht="16.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</row>
    <row r="987" spans="1:52" ht="16.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</row>
    <row r="988" spans="1:52" ht="16.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</row>
    <row r="989" spans="1:52" ht="16.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</row>
    <row r="990" spans="1:52" ht="16.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</row>
    <row r="991" spans="1:52" ht="16.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</row>
    <row r="992" spans="1:52" ht="16.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</row>
    <row r="993" spans="1:52" ht="16.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</row>
    <row r="994" spans="1:52" ht="16.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</row>
    <row r="995" spans="1:52" ht="16.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</row>
    <row r="996" spans="1:52" ht="16.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</row>
    <row r="997" spans="1:52" ht="16.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</row>
    <row r="998" spans="1:52" ht="16.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</row>
    <row r="999" spans="1:52" ht="16.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</row>
    <row r="1000" spans="1:52" ht="16.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</row>
  </sheetData>
  <mergeCells count="1">
    <mergeCell ref="A3:O4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4C97"/>
  </sheetPr>
  <dimension ref="A1:AZ1000"/>
  <sheetViews>
    <sheetView showGridLines="0" workbookViewId="0"/>
  </sheetViews>
  <sheetFormatPr defaultRowHeight="15"/>
  <cols>
    <col min="2" max="3" width="40" customWidth="1"/>
  </cols>
  <sheetData>
    <row r="1" spans="1:52" ht="16.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ht="16.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</row>
    <row r="3" spans="1:52" ht="16.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</row>
    <row r="4" spans="1:52" ht="16.5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</row>
    <row r="5" spans="1:52" ht="16.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</row>
    <row r="6" spans="1:52" ht="16.5">
      <c r="A6" s="8"/>
      <c r="B6" s="23" t="s">
        <v>15</v>
      </c>
      <c r="C6" s="24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</row>
    <row r="7" spans="1:52" ht="16.5">
      <c r="A7" s="8"/>
      <c r="B7" s="9" t="s">
        <v>16</v>
      </c>
      <c r="C7" s="9" t="s">
        <v>17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</row>
    <row r="8" spans="1:52" ht="16.5">
      <c r="A8" s="8"/>
      <c r="B8" s="10" t="s">
        <v>18</v>
      </c>
      <c r="C8" s="10">
        <v>2022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</row>
    <row r="9" spans="1:52" ht="16.5">
      <c r="A9" s="8"/>
      <c r="B9" s="10" t="s">
        <v>19</v>
      </c>
      <c r="C9" s="10">
        <v>2030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</row>
    <row r="10" spans="1:52" ht="16.5">
      <c r="A10" s="8"/>
      <c r="B10" s="10" t="s">
        <v>20</v>
      </c>
      <c r="C10" s="10">
        <f>C9-C8</f>
        <v>8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</row>
    <row r="11" spans="1:52" ht="16.5">
      <c r="A11" s="8"/>
      <c r="B11" s="10" t="s">
        <v>21</v>
      </c>
      <c r="C11" s="11">
        <f>0.08</f>
        <v>0.08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</row>
    <row r="12" spans="1:52" ht="16.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</row>
    <row r="13" spans="1:52" ht="16.5">
      <c r="A13" s="8"/>
      <c r="B13" s="23" t="s">
        <v>22</v>
      </c>
      <c r="C13" s="24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</row>
    <row r="14" spans="1:52" ht="16.5">
      <c r="A14" s="8"/>
      <c r="B14" s="9" t="s">
        <v>16</v>
      </c>
      <c r="C14" s="9" t="s">
        <v>17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</row>
    <row r="15" spans="1:52" ht="16.5">
      <c r="A15" s="8"/>
      <c r="B15" s="10" t="s">
        <v>23</v>
      </c>
      <c r="C15" s="10">
        <v>95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</row>
    <row r="16" spans="1:52" ht="16.5">
      <c r="A16" s="8"/>
      <c r="B16" s="10" t="s">
        <v>24</v>
      </c>
      <c r="C16" s="10">
        <v>25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</row>
    <row r="17" spans="1:52" ht="16.5">
      <c r="A17" s="8"/>
      <c r="B17" s="10" t="s">
        <v>25</v>
      </c>
      <c r="C17" s="10">
        <v>5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</row>
    <row r="18" spans="1:52" ht="16.5">
      <c r="A18" s="8"/>
      <c r="B18" s="10" t="s">
        <v>26</v>
      </c>
      <c r="C18" s="10">
        <v>10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</row>
    <row r="19" spans="1:52" ht="16.5">
      <c r="A19" s="8"/>
      <c r="B19" s="10" t="s">
        <v>27</v>
      </c>
      <c r="C19" s="10">
        <v>2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</row>
    <row r="20" spans="1:52" ht="16.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</row>
    <row r="21" spans="1:52" ht="16.5">
      <c r="A21" s="8"/>
      <c r="B21" s="23" t="s">
        <v>28</v>
      </c>
      <c r="C21" s="24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</row>
    <row r="22" spans="1:52" ht="16.5">
      <c r="A22" s="8"/>
      <c r="B22" s="9" t="s">
        <v>16</v>
      </c>
      <c r="C22" s="9" t="s">
        <v>17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</row>
    <row r="23" spans="1:52" ht="16.5">
      <c r="A23" s="8"/>
      <c r="B23" s="10" t="s">
        <v>29</v>
      </c>
      <c r="C23" s="10" t="s">
        <v>30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</row>
    <row r="24" spans="1:52" ht="16.5">
      <c r="A24" s="8"/>
      <c r="B24" s="10" t="s">
        <v>31</v>
      </c>
      <c r="C24" s="10" t="s">
        <v>32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</row>
    <row r="25" spans="1:52" ht="16.5">
      <c r="A25" s="8"/>
      <c r="B25" s="10" t="s">
        <v>33</v>
      </c>
      <c r="C25" s="10" t="s">
        <v>32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</row>
    <row r="26" spans="1:52" ht="16.5">
      <c r="A26" s="8"/>
      <c r="B26" s="10" t="s">
        <v>34</v>
      </c>
      <c r="C26" s="10">
        <v>5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</row>
    <row r="27" spans="1:52" ht="16.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</row>
    <row r="28" spans="1:52" ht="16.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</row>
    <row r="29" spans="1:52" ht="16.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</row>
    <row r="30" spans="1:52" ht="16.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</row>
    <row r="31" spans="1:52" ht="16.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</row>
    <row r="32" spans="1:52" ht="16.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</row>
    <row r="33" spans="1:52" ht="16.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</row>
    <row r="34" spans="1:52" ht="16.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</row>
    <row r="35" spans="1:52" ht="16.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</row>
    <row r="36" spans="1:52" ht="16.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</row>
    <row r="37" spans="1:52" ht="16.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</row>
    <row r="38" spans="1:52" ht="16.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</row>
    <row r="39" spans="1:52" ht="16.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</row>
    <row r="40" spans="1:52" ht="16.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</row>
    <row r="41" spans="1:52" ht="16.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</row>
    <row r="42" spans="1:52" ht="16.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</row>
    <row r="43" spans="1:52" ht="16.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</row>
    <row r="44" spans="1:52" ht="16.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</row>
    <row r="45" spans="1:52" ht="16.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</row>
    <row r="46" spans="1:52" ht="16.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</row>
    <row r="47" spans="1:52" ht="16.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</row>
    <row r="48" spans="1:52" ht="16.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</row>
    <row r="49" spans="1:52" ht="16.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</row>
    <row r="50" spans="1:52" ht="16.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</row>
    <row r="51" spans="1:52" ht="16.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</row>
    <row r="52" spans="1:52" ht="16.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</row>
    <row r="53" spans="1:52" ht="16.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</row>
    <row r="54" spans="1:52" ht="16.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</row>
    <row r="55" spans="1:52" ht="16.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</row>
    <row r="56" spans="1:52" ht="16.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</row>
    <row r="57" spans="1:52" ht="16.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</row>
    <row r="58" spans="1:52" ht="16.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</row>
    <row r="59" spans="1:52" ht="16.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</row>
    <row r="60" spans="1:52" ht="16.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</row>
    <row r="61" spans="1:52" ht="16.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</row>
    <row r="62" spans="1:52" ht="16.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</row>
    <row r="63" spans="1:52" ht="16.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</row>
    <row r="64" spans="1:52" ht="16.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</row>
    <row r="65" spans="1:52" ht="16.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</row>
    <row r="66" spans="1:52" ht="16.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</row>
    <row r="67" spans="1:52" ht="16.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</row>
    <row r="68" spans="1:52" ht="16.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</row>
    <row r="69" spans="1:52" ht="16.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</row>
    <row r="70" spans="1:52" ht="16.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</row>
    <row r="71" spans="1:52" ht="16.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</row>
    <row r="72" spans="1:52" ht="16.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</row>
    <row r="73" spans="1:52" ht="16.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</row>
    <row r="74" spans="1:52" ht="16.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</row>
    <row r="75" spans="1:52" ht="16.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</row>
    <row r="76" spans="1:52" ht="16.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</row>
    <row r="77" spans="1:52" ht="16.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</row>
    <row r="78" spans="1:52" ht="16.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</row>
    <row r="79" spans="1:52" ht="16.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</row>
    <row r="80" spans="1:52" ht="16.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</row>
    <row r="81" spans="1:52" ht="16.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</row>
    <row r="82" spans="1:52" ht="16.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</row>
    <row r="83" spans="1:52" ht="16.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</row>
    <row r="84" spans="1:52" ht="16.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</row>
    <row r="85" spans="1:52" ht="16.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</row>
    <row r="86" spans="1:52" ht="16.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</row>
    <row r="87" spans="1:52" ht="16.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</row>
    <row r="88" spans="1:52" ht="16.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</row>
    <row r="89" spans="1:52" ht="16.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</row>
    <row r="90" spans="1:52" ht="16.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</row>
    <row r="91" spans="1:52" ht="16.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</row>
    <row r="92" spans="1:52" ht="16.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</row>
    <row r="93" spans="1:52" ht="16.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</row>
    <row r="94" spans="1:52" ht="16.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</row>
    <row r="95" spans="1:52" ht="16.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</row>
    <row r="96" spans="1:52" ht="16.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</row>
    <row r="97" spans="1:52" ht="16.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</row>
    <row r="98" spans="1:52" ht="16.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</row>
    <row r="99" spans="1:52" ht="16.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</row>
    <row r="100" spans="1:52" ht="16.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</row>
    <row r="101" spans="1:52" ht="16.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</row>
    <row r="102" spans="1:52" ht="16.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</row>
    <row r="103" spans="1:52" ht="16.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</row>
    <row r="104" spans="1:52" ht="16.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</row>
    <row r="105" spans="1:52" ht="16.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</row>
    <row r="106" spans="1:52" ht="16.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</row>
    <row r="107" spans="1:52" ht="16.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</row>
    <row r="108" spans="1:52" ht="16.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</row>
    <row r="109" spans="1:52" ht="16.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</row>
    <row r="110" spans="1:52" ht="16.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</row>
    <row r="111" spans="1:52" ht="16.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</row>
    <row r="112" spans="1:52" ht="16.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</row>
    <row r="113" spans="1:52" ht="16.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</row>
    <row r="114" spans="1:52" ht="16.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</row>
    <row r="115" spans="1:52" ht="16.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</row>
    <row r="116" spans="1:52" ht="16.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</row>
    <row r="117" spans="1:52" ht="16.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</row>
    <row r="118" spans="1:52" ht="16.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</row>
    <row r="119" spans="1:52" ht="16.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</row>
    <row r="120" spans="1:52" ht="16.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</row>
    <row r="121" spans="1:52" ht="16.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</row>
    <row r="122" spans="1:52" ht="16.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</row>
    <row r="123" spans="1:52" ht="16.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</row>
    <row r="124" spans="1:52" ht="16.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</row>
    <row r="125" spans="1:52" ht="16.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</row>
    <row r="126" spans="1:52" ht="16.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</row>
    <row r="127" spans="1:52" ht="16.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</row>
    <row r="128" spans="1:52" ht="16.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</row>
    <row r="129" spans="1:52" ht="16.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</row>
    <row r="130" spans="1:52" ht="16.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</row>
    <row r="131" spans="1:52" ht="16.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</row>
    <row r="132" spans="1:52" ht="16.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</row>
    <row r="133" spans="1:52" ht="16.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</row>
    <row r="134" spans="1:52" ht="16.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</row>
    <row r="135" spans="1:52" ht="16.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</row>
    <row r="136" spans="1:52" ht="16.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</row>
    <row r="137" spans="1:52" ht="16.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</row>
    <row r="138" spans="1:52" ht="16.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</row>
    <row r="139" spans="1:52" ht="16.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</row>
    <row r="140" spans="1:52" ht="16.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</row>
    <row r="141" spans="1:52" ht="16.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</row>
    <row r="142" spans="1:52" ht="16.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</row>
    <row r="143" spans="1:52" ht="16.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</row>
    <row r="144" spans="1:52" ht="16.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</row>
    <row r="145" spans="1:52" ht="16.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</row>
    <row r="146" spans="1:52" ht="16.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</row>
    <row r="147" spans="1:52" ht="16.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</row>
    <row r="148" spans="1:52" ht="16.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</row>
    <row r="149" spans="1:52" ht="16.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</row>
    <row r="150" spans="1:52" ht="16.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</row>
    <row r="151" spans="1:52" ht="16.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</row>
    <row r="152" spans="1:52" ht="16.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</row>
    <row r="153" spans="1:52" ht="16.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</row>
    <row r="154" spans="1:52" ht="16.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</row>
    <row r="155" spans="1:52" ht="16.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</row>
    <row r="156" spans="1:52" ht="16.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</row>
    <row r="157" spans="1:52" ht="16.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</row>
    <row r="158" spans="1:52" ht="16.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</row>
    <row r="159" spans="1:52" ht="16.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</row>
    <row r="160" spans="1:52" ht="16.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</row>
    <row r="161" spans="1:52" ht="16.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</row>
    <row r="162" spans="1:52" ht="16.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</row>
    <row r="163" spans="1:52" ht="16.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</row>
    <row r="164" spans="1:52" ht="16.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</row>
    <row r="165" spans="1:52" ht="16.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</row>
    <row r="166" spans="1:52" ht="16.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</row>
    <row r="167" spans="1:52" ht="16.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</row>
    <row r="168" spans="1:52" ht="16.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</row>
    <row r="169" spans="1:52" ht="16.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</row>
    <row r="170" spans="1:52" ht="16.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</row>
    <row r="171" spans="1:52" ht="16.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</row>
    <row r="172" spans="1:52" ht="16.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</row>
    <row r="173" spans="1:52" ht="16.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</row>
    <row r="174" spans="1:52" ht="16.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</row>
    <row r="175" spans="1:52" ht="16.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</row>
    <row r="176" spans="1:52" ht="16.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</row>
    <row r="177" spans="1:52" ht="16.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</row>
    <row r="178" spans="1:52" ht="16.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</row>
    <row r="179" spans="1:52" ht="16.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</row>
    <row r="180" spans="1:52" ht="16.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</row>
    <row r="181" spans="1:52" ht="16.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</row>
    <row r="182" spans="1:52" ht="16.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</row>
    <row r="183" spans="1:52" ht="16.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</row>
    <row r="184" spans="1:52" ht="16.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</row>
    <row r="185" spans="1:52" ht="16.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</row>
    <row r="186" spans="1:52" ht="16.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</row>
    <row r="187" spans="1:52" ht="16.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</row>
    <row r="188" spans="1:52" ht="16.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</row>
    <row r="189" spans="1:52" ht="16.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</row>
    <row r="190" spans="1:52" ht="16.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</row>
    <row r="191" spans="1:52" ht="16.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</row>
    <row r="192" spans="1:52" ht="16.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</row>
    <row r="193" spans="1:52" ht="16.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</row>
    <row r="194" spans="1:52" ht="16.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</row>
    <row r="195" spans="1:52" ht="16.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</row>
    <row r="196" spans="1:52" ht="16.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</row>
    <row r="197" spans="1:52" ht="16.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</row>
    <row r="198" spans="1:52" ht="16.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</row>
    <row r="199" spans="1:52" ht="16.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</row>
    <row r="200" spans="1:52" ht="16.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</row>
    <row r="201" spans="1:52" ht="16.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</row>
    <row r="202" spans="1:52" ht="16.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</row>
    <row r="203" spans="1:52" ht="16.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</row>
    <row r="204" spans="1:52" ht="16.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</row>
    <row r="205" spans="1:52" ht="16.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</row>
    <row r="206" spans="1:52" ht="16.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</row>
    <row r="207" spans="1:52" ht="16.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</row>
    <row r="208" spans="1:52" ht="16.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</row>
    <row r="209" spans="1:52" ht="16.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</row>
    <row r="210" spans="1:52" ht="16.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</row>
    <row r="211" spans="1:52" ht="16.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</row>
    <row r="212" spans="1:52" ht="16.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</row>
    <row r="213" spans="1:52" ht="16.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</row>
    <row r="214" spans="1:52" ht="16.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</row>
    <row r="215" spans="1:52" ht="16.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</row>
    <row r="216" spans="1:52" ht="16.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</row>
    <row r="217" spans="1:52" ht="16.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</row>
    <row r="218" spans="1:52" ht="16.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</row>
    <row r="219" spans="1:52" ht="16.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</row>
    <row r="220" spans="1:52" ht="16.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</row>
    <row r="221" spans="1:52" ht="16.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</row>
    <row r="222" spans="1:52" ht="16.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</row>
    <row r="223" spans="1:52" ht="16.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</row>
    <row r="224" spans="1:52" ht="16.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</row>
    <row r="225" spans="1:52" ht="16.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</row>
    <row r="226" spans="1:52" ht="16.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</row>
    <row r="227" spans="1:52" ht="16.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</row>
    <row r="228" spans="1:52" ht="16.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</row>
    <row r="229" spans="1:52" ht="16.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</row>
    <row r="230" spans="1:52" ht="16.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</row>
    <row r="231" spans="1:52" ht="16.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</row>
    <row r="232" spans="1:52" ht="16.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</row>
    <row r="233" spans="1:52" ht="16.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</row>
    <row r="234" spans="1:52" ht="16.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</row>
    <row r="235" spans="1:52" ht="16.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</row>
    <row r="236" spans="1:52" ht="16.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</row>
    <row r="237" spans="1:52" ht="16.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</row>
    <row r="238" spans="1:52" ht="16.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</row>
    <row r="239" spans="1:52" ht="16.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</row>
    <row r="240" spans="1:52" ht="16.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</row>
    <row r="241" spans="1:52" ht="16.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</row>
    <row r="242" spans="1:52" ht="16.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</row>
    <row r="243" spans="1:52" ht="16.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</row>
    <row r="244" spans="1:52" ht="16.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</row>
    <row r="245" spans="1:52" ht="16.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</row>
    <row r="246" spans="1:52" ht="16.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</row>
    <row r="247" spans="1:52" ht="16.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</row>
    <row r="248" spans="1:52" ht="16.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</row>
    <row r="249" spans="1:52" ht="16.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</row>
    <row r="250" spans="1:52" ht="16.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</row>
    <row r="251" spans="1:52" ht="16.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</row>
    <row r="252" spans="1:52" ht="16.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</row>
    <row r="253" spans="1:52" ht="16.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</row>
    <row r="254" spans="1:52" ht="16.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</row>
    <row r="255" spans="1:52" ht="16.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</row>
    <row r="256" spans="1:52" ht="16.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</row>
    <row r="257" spans="1:52" ht="16.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</row>
    <row r="258" spans="1:52" ht="16.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</row>
    <row r="259" spans="1:52" ht="16.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</row>
    <row r="260" spans="1:52" ht="16.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</row>
    <row r="261" spans="1:52" ht="16.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</row>
    <row r="262" spans="1:52" ht="16.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</row>
    <row r="263" spans="1:52" ht="16.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</row>
    <row r="264" spans="1:52" ht="16.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</row>
    <row r="265" spans="1:52" ht="16.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</row>
    <row r="266" spans="1:52" ht="16.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</row>
    <row r="267" spans="1:52" ht="16.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</row>
    <row r="268" spans="1:52" ht="16.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</row>
    <row r="269" spans="1:52" ht="16.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</row>
    <row r="270" spans="1:52" ht="16.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</row>
    <row r="271" spans="1:52" ht="16.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</row>
    <row r="272" spans="1:52" ht="16.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</row>
    <row r="273" spans="1:52" ht="16.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</row>
    <row r="274" spans="1:52" ht="16.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</row>
    <row r="275" spans="1:52" ht="16.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</row>
    <row r="276" spans="1:52" ht="16.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</row>
    <row r="277" spans="1:52" ht="16.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</row>
    <row r="278" spans="1:52" ht="16.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</row>
    <row r="279" spans="1:52" ht="16.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</row>
    <row r="280" spans="1:52" ht="16.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</row>
    <row r="281" spans="1:52" ht="16.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</row>
    <row r="282" spans="1:52" ht="16.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</row>
    <row r="283" spans="1:52" ht="16.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</row>
    <row r="284" spans="1:52" ht="16.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</row>
    <row r="285" spans="1:52" ht="16.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</row>
    <row r="286" spans="1:52" ht="16.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</row>
    <row r="287" spans="1:52" ht="16.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</row>
    <row r="288" spans="1:52" ht="16.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</row>
    <row r="289" spans="1:52" ht="16.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</row>
    <row r="290" spans="1:52" ht="16.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</row>
    <row r="291" spans="1:52" ht="16.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</row>
    <row r="292" spans="1:52" ht="16.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</row>
    <row r="293" spans="1:52" ht="16.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</row>
    <row r="294" spans="1:52" ht="16.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</row>
    <row r="295" spans="1:52" ht="16.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</row>
    <row r="296" spans="1:52" ht="16.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</row>
    <row r="297" spans="1:52" ht="16.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</row>
    <row r="298" spans="1:52" ht="16.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</row>
    <row r="299" spans="1:52" ht="16.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</row>
    <row r="300" spans="1:52" ht="16.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</row>
    <row r="301" spans="1:52" ht="16.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</row>
    <row r="302" spans="1:52" ht="16.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</row>
    <row r="303" spans="1:52" ht="16.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</row>
    <row r="304" spans="1:52" ht="16.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</row>
    <row r="305" spans="1:52" ht="16.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</row>
    <row r="306" spans="1:52" ht="16.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</row>
    <row r="307" spans="1:52" ht="16.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</row>
    <row r="308" spans="1:52" ht="16.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</row>
    <row r="309" spans="1:52" ht="16.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</row>
    <row r="310" spans="1:52" ht="16.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</row>
    <row r="311" spans="1:52" ht="16.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</row>
    <row r="312" spans="1:52" ht="16.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</row>
    <row r="313" spans="1:52" ht="16.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</row>
    <row r="314" spans="1:52" ht="16.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</row>
    <row r="315" spans="1:52" ht="16.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</row>
    <row r="316" spans="1:52" ht="16.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</row>
    <row r="317" spans="1:52" ht="16.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</row>
    <row r="318" spans="1:52" ht="16.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</row>
    <row r="319" spans="1:52" ht="16.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</row>
    <row r="320" spans="1:52" ht="16.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</row>
    <row r="321" spans="1:52" ht="16.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</row>
    <row r="322" spans="1:52" ht="16.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</row>
    <row r="323" spans="1:52" ht="16.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</row>
    <row r="324" spans="1:52" ht="16.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</row>
    <row r="325" spans="1:52" ht="16.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</row>
    <row r="326" spans="1:52" ht="16.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</row>
    <row r="327" spans="1:52" ht="16.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</row>
    <row r="328" spans="1:52" ht="16.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</row>
    <row r="329" spans="1:52" ht="16.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</row>
    <row r="330" spans="1:52" ht="16.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</row>
    <row r="331" spans="1:52" ht="16.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</row>
    <row r="332" spans="1:52" ht="16.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</row>
    <row r="333" spans="1:52" ht="16.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</row>
    <row r="334" spans="1:52" ht="16.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</row>
    <row r="335" spans="1:52" ht="16.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</row>
    <row r="336" spans="1:52" ht="16.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</row>
    <row r="337" spans="1:52" ht="16.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</row>
    <row r="338" spans="1:52" ht="16.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</row>
    <row r="339" spans="1:52" ht="16.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</row>
    <row r="340" spans="1:52" ht="16.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</row>
    <row r="341" spans="1:52" ht="16.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</row>
    <row r="342" spans="1:52" ht="16.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</row>
    <row r="343" spans="1:52" ht="16.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</row>
    <row r="344" spans="1:52" ht="16.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</row>
    <row r="345" spans="1:52" ht="16.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</row>
    <row r="346" spans="1:52" ht="16.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</row>
    <row r="347" spans="1:52" ht="16.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</row>
    <row r="348" spans="1:52" ht="16.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</row>
    <row r="349" spans="1:52" ht="16.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</row>
    <row r="350" spans="1:52" ht="16.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</row>
    <row r="351" spans="1:52" ht="16.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</row>
    <row r="352" spans="1:52" ht="16.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</row>
    <row r="353" spans="1:52" ht="16.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</row>
    <row r="354" spans="1:52" ht="16.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</row>
    <row r="355" spans="1:52" ht="16.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</row>
    <row r="356" spans="1:52" ht="16.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</row>
    <row r="357" spans="1:52" ht="16.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</row>
    <row r="358" spans="1:52" ht="16.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</row>
    <row r="359" spans="1:52" ht="16.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</row>
    <row r="360" spans="1:52" ht="16.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</row>
    <row r="361" spans="1:52" ht="16.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</row>
    <row r="362" spans="1:52" ht="16.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</row>
    <row r="363" spans="1:52" ht="16.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</row>
    <row r="364" spans="1:52" ht="16.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</row>
    <row r="365" spans="1:52" ht="16.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</row>
    <row r="366" spans="1:52" ht="16.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</row>
    <row r="367" spans="1:52" ht="16.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</row>
    <row r="368" spans="1:52" ht="16.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</row>
    <row r="369" spans="1:52" ht="16.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</row>
    <row r="370" spans="1:52" ht="16.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</row>
    <row r="371" spans="1:52" ht="16.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</row>
    <row r="372" spans="1:52" ht="16.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</row>
    <row r="373" spans="1:52" ht="16.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</row>
    <row r="374" spans="1:52" ht="16.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</row>
    <row r="375" spans="1:52" ht="16.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</row>
    <row r="376" spans="1:52" ht="16.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</row>
    <row r="377" spans="1:52" ht="16.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</row>
    <row r="378" spans="1:52" ht="16.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</row>
    <row r="379" spans="1:52" ht="16.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</row>
    <row r="380" spans="1:52" ht="16.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</row>
    <row r="381" spans="1:52" ht="16.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</row>
    <row r="382" spans="1:52" ht="16.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</row>
    <row r="383" spans="1:52" ht="16.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</row>
    <row r="384" spans="1:52" ht="16.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</row>
    <row r="385" spans="1:52" ht="16.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</row>
    <row r="386" spans="1:52" ht="16.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</row>
    <row r="387" spans="1:52" ht="16.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</row>
    <row r="388" spans="1:52" ht="16.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</row>
    <row r="389" spans="1:52" ht="16.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</row>
    <row r="390" spans="1:52" ht="16.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</row>
    <row r="391" spans="1:52" ht="16.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</row>
    <row r="392" spans="1:52" ht="16.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</row>
    <row r="393" spans="1:52" ht="16.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</row>
    <row r="394" spans="1:52" ht="16.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</row>
    <row r="395" spans="1:52" ht="16.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</row>
    <row r="396" spans="1:52" ht="16.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</row>
    <row r="397" spans="1:52" ht="16.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</row>
    <row r="398" spans="1:52" ht="16.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</row>
    <row r="399" spans="1:52" ht="16.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</row>
    <row r="400" spans="1:52" ht="16.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</row>
    <row r="401" spans="1:52" ht="16.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</row>
    <row r="402" spans="1:52" ht="16.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</row>
    <row r="403" spans="1:52" ht="16.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</row>
    <row r="404" spans="1:52" ht="16.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</row>
    <row r="405" spans="1:52" ht="16.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</row>
    <row r="406" spans="1:52" ht="16.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</row>
    <row r="407" spans="1:52" ht="16.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</row>
    <row r="408" spans="1:52" ht="16.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</row>
    <row r="409" spans="1:52" ht="16.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</row>
    <row r="410" spans="1:52" ht="16.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</row>
    <row r="411" spans="1:52" ht="16.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</row>
    <row r="412" spans="1:52" ht="16.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</row>
    <row r="413" spans="1:52" ht="16.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</row>
    <row r="414" spans="1:52" ht="16.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</row>
    <row r="415" spans="1:52" ht="16.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</row>
    <row r="416" spans="1:52" ht="16.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</row>
    <row r="417" spans="1:52" ht="16.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</row>
    <row r="418" spans="1:52" ht="16.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</row>
    <row r="419" spans="1:52" ht="16.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</row>
    <row r="420" spans="1:52" ht="16.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</row>
    <row r="421" spans="1:52" ht="16.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</row>
    <row r="422" spans="1:52" ht="16.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</row>
    <row r="423" spans="1:52" ht="16.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</row>
    <row r="424" spans="1:52" ht="16.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</row>
    <row r="425" spans="1:52" ht="16.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</row>
    <row r="426" spans="1:52" ht="16.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</row>
    <row r="427" spans="1:52" ht="16.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</row>
    <row r="428" spans="1:52" ht="16.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</row>
    <row r="429" spans="1:52" ht="16.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</row>
    <row r="430" spans="1:52" ht="16.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</row>
    <row r="431" spans="1:52" ht="16.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</row>
    <row r="432" spans="1:52" ht="16.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</row>
    <row r="433" spans="1:52" ht="16.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</row>
    <row r="434" spans="1:52" ht="16.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</row>
    <row r="435" spans="1:52" ht="16.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</row>
    <row r="436" spans="1:52" ht="16.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</row>
    <row r="437" spans="1:52" ht="16.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</row>
    <row r="438" spans="1:52" ht="16.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</row>
    <row r="439" spans="1:52" ht="16.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</row>
    <row r="440" spans="1:52" ht="16.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</row>
    <row r="441" spans="1:52" ht="16.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</row>
    <row r="442" spans="1:52" ht="16.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</row>
    <row r="443" spans="1:52" ht="16.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</row>
    <row r="444" spans="1:52" ht="16.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</row>
    <row r="445" spans="1:52" ht="16.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</row>
    <row r="446" spans="1:52" ht="16.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</row>
    <row r="447" spans="1:52" ht="16.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</row>
    <row r="448" spans="1:52" ht="16.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</row>
    <row r="449" spans="1:52" ht="16.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</row>
    <row r="450" spans="1:52" ht="16.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</row>
    <row r="451" spans="1:52" ht="16.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</row>
    <row r="452" spans="1:52" ht="16.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</row>
    <row r="453" spans="1:52" ht="16.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</row>
    <row r="454" spans="1:52" ht="16.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</row>
    <row r="455" spans="1:52" ht="16.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</row>
    <row r="456" spans="1:52" ht="16.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</row>
    <row r="457" spans="1:52" ht="16.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</row>
    <row r="458" spans="1:52" ht="16.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</row>
    <row r="459" spans="1:52" ht="16.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</row>
    <row r="460" spans="1:52" ht="16.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</row>
    <row r="461" spans="1:52" ht="16.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</row>
    <row r="462" spans="1:52" ht="16.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</row>
    <row r="463" spans="1:52" ht="16.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</row>
    <row r="464" spans="1:52" ht="16.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</row>
    <row r="465" spans="1:52" ht="16.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</row>
    <row r="466" spans="1:52" ht="16.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</row>
    <row r="467" spans="1:52" ht="16.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</row>
    <row r="468" spans="1:52" ht="16.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</row>
    <row r="469" spans="1:52" ht="16.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</row>
    <row r="470" spans="1:52" ht="16.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</row>
    <row r="471" spans="1:52" ht="16.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</row>
    <row r="472" spans="1:52" ht="16.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</row>
    <row r="473" spans="1:52" ht="16.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</row>
    <row r="474" spans="1:52" ht="16.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</row>
    <row r="475" spans="1:52" ht="16.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</row>
    <row r="476" spans="1:52" ht="16.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</row>
    <row r="477" spans="1:52" ht="16.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</row>
    <row r="478" spans="1:52" ht="16.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</row>
    <row r="479" spans="1:52" ht="16.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</row>
    <row r="480" spans="1:52" ht="16.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</row>
    <row r="481" spans="1:52" ht="16.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</row>
    <row r="482" spans="1:52" ht="16.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</row>
    <row r="483" spans="1:52" ht="16.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</row>
    <row r="484" spans="1:52" ht="16.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</row>
    <row r="485" spans="1:52" ht="16.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</row>
    <row r="486" spans="1:52" ht="16.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</row>
    <row r="487" spans="1:52" ht="16.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</row>
    <row r="488" spans="1:52" ht="16.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</row>
    <row r="489" spans="1:52" ht="16.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</row>
    <row r="490" spans="1:52" ht="16.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</row>
    <row r="491" spans="1:52" ht="16.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</row>
    <row r="492" spans="1:52" ht="16.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</row>
    <row r="493" spans="1:52" ht="16.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</row>
    <row r="494" spans="1:52" ht="16.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</row>
    <row r="495" spans="1:52" ht="16.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</row>
    <row r="496" spans="1:52" ht="16.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</row>
    <row r="497" spans="1:52" ht="16.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</row>
    <row r="498" spans="1:52" ht="16.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</row>
    <row r="499" spans="1:52" ht="16.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</row>
    <row r="500" spans="1:52" ht="16.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</row>
    <row r="501" spans="1:52" ht="16.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</row>
    <row r="502" spans="1:52" ht="16.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</row>
    <row r="503" spans="1:52" ht="16.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</row>
    <row r="504" spans="1:52" ht="16.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</row>
    <row r="505" spans="1:52" ht="16.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</row>
    <row r="506" spans="1:52" ht="16.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</row>
    <row r="507" spans="1:52" ht="16.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</row>
    <row r="508" spans="1:52" ht="16.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</row>
    <row r="509" spans="1:52" ht="16.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</row>
    <row r="510" spans="1:52" ht="16.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</row>
    <row r="511" spans="1:52" ht="16.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</row>
    <row r="512" spans="1:52" ht="16.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</row>
    <row r="513" spans="1:52" ht="16.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</row>
    <row r="514" spans="1:52" ht="16.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</row>
    <row r="515" spans="1:52" ht="16.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</row>
    <row r="516" spans="1:52" ht="16.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</row>
    <row r="517" spans="1:52" ht="16.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</row>
    <row r="518" spans="1:52" ht="16.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</row>
    <row r="519" spans="1:52" ht="16.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</row>
    <row r="520" spans="1:52" ht="16.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</row>
    <row r="521" spans="1:52" ht="16.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</row>
    <row r="522" spans="1:52" ht="16.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</row>
    <row r="523" spans="1:52" ht="16.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</row>
    <row r="524" spans="1:52" ht="16.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</row>
    <row r="525" spans="1:52" ht="16.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</row>
    <row r="526" spans="1:52" ht="16.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</row>
    <row r="527" spans="1:52" ht="16.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</row>
    <row r="528" spans="1:52" ht="16.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</row>
    <row r="529" spans="1:52" ht="16.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</row>
    <row r="530" spans="1:52" ht="16.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</row>
    <row r="531" spans="1:52" ht="16.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</row>
    <row r="532" spans="1:52" ht="16.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</row>
    <row r="533" spans="1:52" ht="16.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</row>
    <row r="534" spans="1:52" ht="16.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</row>
    <row r="535" spans="1:52" ht="16.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</row>
    <row r="536" spans="1:52" ht="16.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</row>
    <row r="537" spans="1:52" ht="16.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</row>
    <row r="538" spans="1:52" ht="16.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</row>
    <row r="539" spans="1:52" ht="16.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</row>
    <row r="540" spans="1:52" ht="16.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</row>
    <row r="541" spans="1:52" ht="16.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</row>
    <row r="542" spans="1:52" ht="16.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</row>
    <row r="543" spans="1:52" ht="16.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</row>
    <row r="544" spans="1:52" ht="16.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</row>
    <row r="545" spans="1:52" ht="16.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</row>
    <row r="546" spans="1:52" ht="16.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</row>
    <row r="547" spans="1:52" ht="16.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</row>
    <row r="548" spans="1:52" ht="16.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</row>
    <row r="549" spans="1:52" ht="16.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</row>
    <row r="550" spans="1:52" ht="16.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</row>
    <row r="551" spans="1:52" ht="16.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</row>
    <row r="552" spans="1:52" ht="16.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</row>
    <row r="553" spans="1:52" ht="16.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</row>
    <row r="554" spans="1:52" ht="16.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</row>
    <row r="555" spans="1:52" ht="16.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</row>
    <row r="556" spans="1:52" ht="16.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</row>
    <row r="557" spans="1:52" ht="16.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</row>
    <row r="558" spans="1:52" ht="16.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</row>
    <row r="559" spans="1:52" ht="16.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</row>
    <row r="560" spans="1:52" ht="16.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</row>
    <row r="561" spans="1:52" ht="16.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</row>
    <row r="562" spans="1:52" ht="16.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</row>
    <row r="563" spans="1:52" ht="16.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</row>
    <row r="564" spans="1:52" ht="16.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</row>
    <row r="565" spans="1:52" ht="16.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</row>
    <row r="566" spans="1:52" ht="16.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</row>
    <row r="567" spans="1:52" ht="16.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</row>
    <row r="568" spans="1:52" ht="16.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</row>
    <row r="569" spans="1:52" ht="16.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</row>
    <row r="570" spans="1:52" ht="16.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</row>
    <row r="571" spans="1:52" ht="16.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</row>
    <row r="572" spans="1:52" ht="16.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</row>
    <row r="573" spans="1:52" ht="16.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</row>
    <row r="574" spans="1:52" ht="16.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</row>
    <row r="575" spans="1:52" ht="16.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</row>
    <row r="576" spans="1:52" ht="16.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</row>
    <row r="577" spans="1:52" ht="16.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</row>
    <row r="578" spans="1:52" ht="16.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</row>
    <row r="579" spans="1:52" ht="16.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</row>
    <row r="580" spans="1:52" ht="16.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</row>
    <row r="581" spans="1:52" ht="16.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</row>
    <row r="582" spans="1:52" ht="16.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</row>
    <row r="583" spans="1:52" ht="16.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</row>
    <row r="584" spans="1:52" ht="16.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</row>
    <row r="585" spans="1:52" ht="16.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</row>
    <row r="586" spans="1:52" ht="16.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</row>
    <row r="587" spans="1:52" ht="16.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</row>
    <row r="588" spans="1:52" ht="16.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</row>
    <row r="589" spans="1:52" ht="16.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</row>
    <row r="590" spans="1:52" ht="16.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</row>
    <row r="591" spans="1:52" ht="16.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</row>
    <row r="592" spans="1:52" ht="16.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</row>
    <row r="593" spans="1:52" ht="16.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</row>
    <row r="594" spans="1:52" ht="16.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</row>
    <row r="595" spans="1:52" ht="16.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</row>
    <row r="596" spans="1:52" ht="16.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</row>
    <row r="597" spans="1:52" ht="16.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</row>
    <row r="598" spans="1:52" ht="16.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</row>
    <row r="599" spans="1:52" ht="16.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</row>
    <row r="600" spans="1:52" ht="16.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</row>
    <row r="601" spans="1:52" ht="16.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</row>
    <row r="602" spans="1:52" ht="16.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</row>
    <row r="603" spans="1:52" ht="16.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</row>
    <row r="604" spans="1:52" ht="16.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</row>
    <row r="605" spans="1:52" ht="16.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</row>
    <row r="606" spans="1:52" ht="16.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</row>
    <row r="607" spans="1:52" ht="16.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</row>
    <row r="608" spans="1:52" ht="16.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</row>
    <row r="609" spans="1:52" ht="16.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</row>
    <row r="610" spans="1:52" ht="16.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</row>
    <row r="611" spans="1:52" ht="16.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</row>
    <row r="612" spans="1:52" ht="16.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</row>
    <row r="613" spans="1:52" ht="16.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</row>
    <row r="614" spans="1:52" ht="16.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</row>
    <row r="615" spans="1:52" ht="16.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</row>
    <row r="616" spans="1:52" ht="16.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</row>
    <row r="617" spans="1:52" ht="16.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</row>
    <row r="618" spans="1:52" ht="16.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</row>
    <row r="619" spans="1:52" ht="16.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</row>
    <row r="620" spans="1:52" ht="16.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</row>
    <row r="621" spans="1:52" ht="16.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</row>
    <row r="622" spans="1:52" ht="16.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</row>
    <row r="623" spans="1:52" ht="16.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</row>
    <row r="624" spans="1:52" ht="16.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</row>
    <row r="625" spans="1:52" ht="16.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</row>
    <row r="626" spans="1:52" ht="16.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</row>
    <row r="627" spans="1:52" ht="16.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</row>
    <row r="628" spans="1:52" ht="16.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</row>
    <row r="629" spans="1:52" ht="16.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</row>
    <row r="630" spans="1:52" ht="16.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</row>
    <row r="631" spans="1:52" ht="16.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</row>
    <row r="632" spans="1:52" ht="16.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</row>
    <row r="633" spans="1:52" ht="16.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</row>
    <row r="634" spans="1:52" ht="16.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</row>
    <row r="635" spans="1:52" ht="16.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</row>
    <row r="636" spans="1:52" ht="16.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</row>
    <row r="637" spans="1:52" ht="16.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</row>
    <row r="638" spans="1:52" ht="16.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</row>
    <row r="639" spans="1:52" ht="16.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</row>
    <row r="640" spans="1:52" ht="16.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</row>
    <row r="641" spans="1:52" ht="16.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</row>
    <row r="642" spans="1:52" ht="16.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</row>
    <row r="643" spans="1:52" ht="16.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</row>
    <row r="644" spans="1:52" ht="16.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</row>
    <row r="645" spans="1:52" ht="16.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</row>
    <row r="646" spans="1:52" ht="16.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</row>
    <row r="647" spans="1:52" ht="16.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</row>
    <row r="648" spans="1:52" ht="16.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</row>
    <row r="649" spans="1:52" ht="16.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</row>
    <row r="650" spans="1:52" ht="16.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</row>
    <row r="651" spans="1:52" ht="16.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</row>
    <row r="652" spans="1:52" ht="16.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</row>
    <row r="653" spans="1:52" ht="16.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</row>
    <row r="654" spans="1:52" ht="16.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</row>
    <row r="655" spans="1:52" ht="16.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</row>
    <row r="656" spans="1:52" ht="16.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</row>
    <row r="657" spans="1:52" ht="16.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</row>
    <row r="658" spans="1:52" ht="16.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</row>
    <row r="659" spans="1:52" ht="16.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</row>
    <row r="660" spans="1:52" ht="16.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</row>
    <row r="661" spans="1:52" ht="16.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</row>
    <row r="662" spans="1:52" ht="16.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</row>
    <row r="663" spans="1:52" ht="16.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</row>
    <row r="664" spans="1:52" ht="16.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</row>
    <row r="665" spans="1:52" ht="16.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</row>
    <row r="666" spans="1:52" ht="16.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</row>
    <row r="667" spans="1:52" ht="16.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</row>
    <row r="668" spans="1:52" ht="16.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</row>
    <row r="669" spans="1:52" ht="16.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</row>
    <row r="670" spans="1:52" ht="16.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</row>
    <row r="671" spans="1:52" ht="16.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</row>
    <row r="672" spans="1:52" ht="16.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</row>
    <row r="673" spans="1:52" ht="16.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</row>
    <row r="674" spans="1:52" ht="16.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</row>
    <row r="675" spans="1:52" ht="16.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</row>
    <row r="676" spans="1:52" ht="16.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</row>
    <row r="677" spans="1:52" ht="16.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</row>
    <row r="678" spans="1:52" ht="16.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</row>
    <row r="679" spans="1:52" ht="16.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</row>
    <row r="680" spans="1:52" ht="16.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</row>
    <row r="681" spans="1:52" ht="16.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</row>
    <row r="682" spans="1:52" ht="16.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</row>
    <row r="683" spans="1:52" ht="16.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</row>
    <row r="684" spans="1:52" ht="16.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</row>
    <row r="685" spans="1:52" ht="16.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</row>
    <row r="686" spans="1:52" ht="16.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</row>
    <row r="687" spans="1:52" ht="16.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</row>
    <row r="688" spans="1:52" ht="16.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</row>
    <row r="689" spans="1:52" ht="16.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</row>
    <row r="690" spans="1:52" ht="16.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</row>
    <row r="691" spans="1:52" ht="16.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</row>
    <row r="692" spans="1:52" ht="16.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</row>
    <row r="693" spans="1:52" ht="16.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</row>
    <row r="694" spans="1:52" ht="16.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</row>
    <row r="695" spans="1:52" ht="16.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</row>
    <row r="696" spans="1:52" ht="16.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</row>
    <row r="697" spans="1:52" ht="16.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</row>
    <row r="698" spans="1:52" ht="16.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</row>
    <row r="699" spans="1:52" ht="16.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</row>
    <row r="700" spans="1:52" ht="16.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</row>
    <row r="701" spans="1:52" ht="16.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</row>
    <row r="702" spans="1:52" ht="16.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</row>
    <row r="703" spans="1:52" ht="16.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</row>
    <row r="704" spans="1:52" ht="16.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</row>
    <row r="705" spans="1:52" ht="16.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</row>
    <row r="706" spans="1:52" ht="16.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</row>
    <row r="707" spans="1:52" ht="16.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</row>
    <row r="708" spans="1:52" ht="16.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</row>
    <row r="709" spans="1:52" ht="16.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</row>
    <row r="710" spans="1:52" ht="16.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</row>
    <row r="711" spans="1:52" ht="16.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</row>
    <row r="712" spans="1:52" ht="16.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</row>
    <row r="713" spans="1:52" ht="16.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</row>
    <row r="714" spans="1:52" ht="16.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</row>
    <row r="715" spans="1:52" ht="16.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</row>
    <row r="716" spans="1:52" ht="16.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</row>
    <row r="717" spans="1:52" ht="16.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</row>
    <row r="718" spans="1:52" ht="16.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</row>
    <row r="719" spans="1:52" ht="16.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</row>
    <row r="720" spans="1:52" ht="16.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</row>
    <row r="721" spans="1:52" ht="16.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</row>
    <row r="722" spans="1:52" ht="16.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</row>
    <row r="723" spans="1:52" ht="16.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</row>
    <row r="724" spans="1:52" ht="16.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</row>
    <row r="725" spans="1:52" ht="16.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</row>
    <row r="726" spans="1:52" ht="16.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</row>
    <row r="727" spans="1:52" ht="16.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</row>
    <row r="728" spans="1:52" ht="16.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</row>
    <row r="729" spans="1:52" ht="16.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</row>
    <row r="730" spans="1:52" ht="16.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</row>
    <row r="731" spans="1:52" ht="16.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</row>
    <row r="732" spans="1:52" ht="16.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</row>
    <row r="733" spans="1:52" ht="16.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</row>
    <row r="734" spans="1:52" ht="16.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</row>
    <row r="735" spans="1:52" ht="16.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</row>
    <row r="736" spans="1:52" ht="16.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</row>
    <row r="737" spans="1:52" ht="16.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</row>
    <row r="738" spans="1:52" ht="16.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</row>
    <row r="739" spans="1:52" ht="16.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</row>
    <row r="740" spans="1:52" ht="16.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</row>
    <row r="741" spans="1:52" ht="16.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</row>
    <row r="742" spans="1:52" ht="16.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</row>
    <row r="743" spans="1:52" ht="16.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</row>
    <row r="744" spans="1:52" ht="16.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</row>
    <row r="745" spans="1:52" ht="16.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</row>
    <row r="746" spans="1:52" ht="16.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</row>
    <row r="747" spans="1:52" ht="16.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</row>
    <row r="748" spans="1:52" ht="16.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</row>
    <row r="749" spans="1:52" ht="16.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</row>
    <row r="750" spans="1:52" ht="16.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</row>
    <row r="751" spans="1:52" ht="16.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</row>
    <row r="752" spans="1:52" ht="16.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</row>
    <row r="753" spans="1:52" ht="16.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</row>
    <row r="754" spans="1:52" ht="16.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</row>
    <row r="755" spans="1:52" ht="16.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</row>
    <row r="756" spans="1:52" ht="16.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</row>
    <row r="757" spans="1:52" ht="16.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</row>
    <row r="758" spans="1:52" ht="16.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</row>
    <row r="759" spans="1:52" ht="16.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</row>
    <row r="760" spans="1:52" ht="16.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</row>
    <row r="761" spans="1:52" ht="16.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</row>
    <row r="762" spans="1:52" ht="16.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</row>
    <row r="763" spans="1:52" ht="16.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</row>
    <row r="764" spans="1:52" ht="16.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</row>
    <row r="765" spans="1:52" ht="16.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</row>
    <row r="766" spans="1:52" ht="16.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</row>
    <row r="767" spans="1:52" ht="16.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</row>
    <row r="768" spans="1:52" ht="16.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</row>
    <row r="769" spans="1:52" ht="16.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</row>
    <row r="770" spans="1:52" ht="16.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</row>
    <row r="771" spans="1:52" ht="16.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</row>
    <row r="772" spans="1:52" ht="16.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</row>
    <row r="773" spans="1:52" ht="16.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</row>
    <row r="774" spans="1:52" ht="16.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</row>
    <row r="775" spans="1:52" ht="16.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</row>
    <row r="776" spans="1:52" ht="16.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</row>
    <row r="777" spans="1:52" ht="16.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</row>
    <row r="778" spans="1:52" ht="16.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</row>
    <row r="779" spans="1:52" ht="16.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</row>
    <row r="780" spans="1:52" ht="16.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</row>
    <row r="781" spans="1:52" ht="16.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</row>
    <row r="782" spans="1:52" ht="16.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</row>
    <row r="783" spans="1:52" ht="16.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</row>
    <row r="784" spans="1:52" ht="16.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</row>
    <row r="785" spans="1:52" ht="16.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</row>
    <row r="786" spans="1:52" ht="16.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</row>
    <row r="787" spans="1:52" ht="16.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</row>
    <row r="788" spans="1:52" ht="16.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</row>
    <row r="789" spans="1:52" ht="16.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</row>
    <row r="790" spans="1:52" ht="16.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</row>
    <row r="791" spans="1:52" ht="16.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</row>
    <row r="792" spans="1:52" ht="16.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</row>
    <row r="793" spans="1:52" ht="16.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</row>
    <row r="794" spans="1:52" ht="16.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</row>
    <row r="795" spans="1:52" ht="16.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</row>
    <row r="796" spans="1:52" ht="16.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</row>
    <row r="797" spans="1:52" ht="16.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</row>
    <row r="798" spans="1:52" ht="16.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</row>
    <row r="799" spans="1:52" ht="16.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</row>
    <row r="800" spans="1:52" ht="16.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</row>
    <row r="801" spans="1:52" ht="16.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</row>
    <row r="802" spans="1:52" ht="16.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</row>
    <row r="803" spans="1:52" ht="16.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</row>
    <row r="804" spans="1:52" ht="16.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</row>
    <row r="805" spans="1:52" ht="16.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</row>
    <row r="806" spans="1:52" ht="16.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</row>
    <row r="807" spans="1:52" ht="16.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</row>
    <row r="808" spans="1:52" ht="16.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</row>
    <row r="809" spans="1:52" ht="16.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</row>
    <row r="810" spans="1:52" ht="16.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</row>
    <row r="811" spans="1:52" ht="16.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</row>
    <row r="812" spans="1:52" ht="16.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</row>
    <row r="813" spans="1:52" ht="16.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</row>
    <row r="814" spans="1:52" ht="16.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</row>
    <row r="815" spans="1:52" ht="16.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</row>
    <row r="816" spans="1:52" ht="16.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</row>
    <row r="817" spans="1:52" ht="16.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</row>
    <row r="818" spans="1:52" ht="16.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</row>
    <row r="819" spans="1:52" ht="16.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</row>
    <row r="820" spans="1:52" ht="16.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</row>
    <row r="821" spans="1:52" ht="16.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</row>
    <row r="822" spans="1:52" ht="16.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</row>
    <row r="823" spans="1:52" ht="16.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</row>
    <row r="824" spans="1:52" ht="16.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</row>
    <row r="825" spans="1:52" ht="16.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</row>
    <row r="826" spans="1:52" ht="16.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</row>
    <row r="827" spans="1:52" ht="16.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</row>
    <row r="828" spans="1:52" ht="16.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</row>
    <row r="829" spans="1:52" ht="16.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</row>
    <row r="830" spans="1:52" ht="16.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</row>
    <row r="831" spans="1:52" ht="16.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</row>
    <row r="832" spans="1:52" ht="16.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</row>
    <row r="833" spans="1:52" ht="16.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</row>
    <row r="834" spans="1:52" ht="16.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</row>
    <row r="835" spans="1:52" ht="16.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</row>
    <row r="836" spans="1:52" ht="16.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</row>
    <row r="837" spans="1:52" ht="16.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</row>
    <row r="838" spans="1:52" ht="16.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</row>
    <row r="839" spans="1:52" ht="16.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</row>
    <row r="840" spans="1:52" ht="16.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</row>
    <row r="841" spans="1:52" ht="16.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</row>
    <row r="842" spans="1:52" ht="16.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</row>
    <row r="843" spans="1:52" ht="16.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</row>
    <row r="844" spans="1:52" ht="16.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</row>
    <row r="845" spans="1:52" ht="16.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</row>
    <row r="846" spans="1:52" ht="16.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</row>
    <row r="847" spans="1:52" ht="16.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</row>
    <row r="848" spans="1:52" ht="16.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</row>
    <row r="849" spans="1:52" ht="16.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</row>
    <row r="850" spans="1:52" ht="16.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</row>
    <row r="851" spans="1:52" ht="16.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</row>
    <row r="852" spans="1:52" ht="16.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</row>
    <row r="853" spans="1:52" ht="16.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</row>
    <row r="854" spans="1:52" ht="16.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</row>
    <row r="855" spans="1:52" ht="16.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</row>
    <row r="856" spans="1:52" ht="16.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</row>
    <row r="857" spans="1:52" ht="16.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</row>
    <row r="858" spans="1:52" ht="16.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</row>
    <row r="859" spans="1:52" ht="16.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</row>
    <row r="860" spans="1:52" ht="16.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</row>
    <row r="861" spans="1:52" ht="16.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</row>
    <row r="862" spans="1:52" ht="16.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</row>
    <row r="863" spans="1:52" ht="16.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</row>
    <row r="864" spans="1:52" ht="16.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</row>
    <row r="865" spans="1:52" ht="16.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</row>
    <row r="866" spans="1:52" ht="16.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</row>
    <row r="867" spans="1:52" ht="16.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</row>
    <row r="868" spans="1:52" ht="16.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</row>
    <row r="869" spans="1:52" ht="16.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</row>
    <row r="870" spans="1:52" ht="16.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</row>
    <row r="871" spans="1:52" ht="16.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</row>
    <row r="872" spans="1:52" ht="16.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</row>
    <row r="873" spans="1:52" ht="16.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</row>
    <row r="874" spans="1:52" ht="16.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</row>
    <row r="875" spans="1:52" ht="16.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</row>
    <row r="876" spans="1:52" ht="16.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</row>
    <row r="877" spans="1:52" ht="16.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</row>
    <row r="878" spans="1:52" ht="16.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</row>
    <row r="879" spans="1:52" ht="16.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</row>
    <row r="880" spans="1:52" ht="16.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</row>
    <row r="881" spans="1:52" ht="16.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</row>
    <row r="882" spans="1:52" ht="16.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</row>
    <row r="883" spans="1:52" ht="16.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</row>
    <row r="884" spans="1:52" ht="16.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</row>
    <row r="885" spans="1:52" ht="16.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</row>
    <row r="886" spans="1:52" ht="16.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</row>
    <row r="887" spans="1:52" ht="16.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</row>
    <row r="888" spans="1:52" ht="16.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</row>
    <row r="889" spans="1:52" ht="16.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</row>
    <row r="890" spans="1:52" ht="16.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</row>
    <row r="891" spans="1:52" ht="16.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</row>
    <row r="892" spans="1:52" ht="16.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</row>
    <row r="893" spans="1:52" ht="16.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</row>
    <row r="894" spans="1:52" ht="16.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</row>
    <row r="895" spans="1:52" ht="16.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</row>
    <row r="896" spans="1:52" ht="16.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</row>
    <row r="897" spans="1:52" ht="16.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</row>
    <row r="898" spans="1:52" ht="16.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</row>
    <row r="899" spans="1:52" ht="16.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</row>
    <row r="900" spans="1:52" ht="16.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</row>
    <row r="901" spans="1:52" ht="16.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</row>
    <row r="902" spans="1:52" ht="16.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</row>
    <row r="903" spans="1:52" ht="16.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</row>
    <row r="904" spans="1:52" ht="16.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</row>
    <row r="905" spans="1:52" ht="16.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</row>
    <row r="906" spans="1:52" ht="16.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</row>
    <row r="907" spans="1:52" ht="16.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</row>
    <row r="908" spans="1:52" ht="16.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</row>
    <row r="909" spans="1:52" ht="16.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</row>
    <row r="910" spans="1:52" ht="16.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</row>
    <row r="911" spans="1:52" ht="16.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</row>
    <row r="912" spans="1:52" ht="16.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</row>
    <row r="913" spans="1:52" ht="16.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</row>
    <row r="914" spans="1:52" ht="16.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</row>
    <row r="915" spans="1:52" ht="16.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</row>
    <row r="916" spans="1:52" ht="16.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</row>
    <row r="917" spans="1:52" ht="16.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</row>
    <row r="918" spans="1:52" ht="16.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</row>
    <row r="919" spans="1:52" ht="16.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</row>
    <row r="920" spans="1:52" ht="16.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</row>
    <row r="921" spans="1:52" ht="16.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</row>
    <row r="922" spans="1:52" ht="16.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</row>
    <row r="923" spans="1:52" ht="16.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</row>
    <row r="924" spans="1:52" ht="16.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</row>
    <row r="925" spans="1:52" ht="16.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</row>
    <row r="926" spans="1:52" ht="16.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</row>
    <row r="927" spans="1:52" ht="16.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</row>
    <row r="928" spans="1:52" ht="16.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</row>
    <row r="929" spans="1:52" ht="16.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</row>
    <row r="930" spans="1:52" ht="16.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</row>
    <row r="931" spans="1:52" ht="16.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</row>
    <row r="932" spans="1:52" ht="16.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</row>
    <row r="933" spans="1:52" ht="16.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</row>
    <row r="934" spans="1:52" ht="16.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</row>
    <row r="935" spans="1:52" ht="16.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</row>
    <row r="936" spans="1:52" ht="16.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</row>
    <row r="937" spans="1:52" ht="16.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</row>
    <row r="938" spans="1:52" ht="16.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</row>
    <row r="939" spans="1:52" ht="16.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</row>
    <row r="940" spans="1:52" ht="16.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</row>
    <row r="941" spans="1:52" ht="16.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</row>
    <row r="942" spans="1:52" ht="16.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</row>
    <row r="943" spans="1:52" ht="16.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</row>
    <row r="944" spans="1:52" ht="16.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</row>
    <row r="945" spans="1:52" ht="16.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</row>
    <row r="946" spans="1:52" ht="16.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</row>
    <row r="947" spans="1:52" ht="16.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</row>
    <row r="948" spans="1:52" ht="16.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</row>
    <row r="949" spans="1:52" ht="16.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</row>
    <row r="950" spans="1:52" ht="16.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</row>
    <row r="951" spans="1:52" ht="16.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</row>
    <row r="952" spans="1:52" ht="16.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</row>
    <row r="953" spans="1:52" ht="16.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</row>
    <row r="954" spans="1:52" ht="16.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</row>
    <row r="955" spans="1:52" ht="16.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</row>
    <row r="956" spans="1:52" ht="16.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</row>
    <row r="957" spans="1:52" ht="16.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</row>
    <row r="958" spans="1:52" ht="16.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</row>
    <row r="959" spans="1:52" ht="16.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</row>
    <row r="960" spans="1:52" ht="16.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</row>
    <row r="961" spans="1:52" ht="16.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</row>
    <row r="962" spans="1:52" ht="16.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</row>
    <row r="963" spans="1:52" ht="16.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</row>
    <row r="964" spans="1:52" ht="16.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</row>
    <row r="965" spans="1:52" ht="16.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</row>
    <row r="966" spans="1:52" ht="16.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</row>
    <row r="967" spans="1:52" ht="16.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</row>
    <row r="968" spans="1:52" ht="16.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</row>
    <row r="969" spans="1:52" ht="16.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</row>
    <row r="970" spans="1:52" ht="16.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</row>
    <row r="971" spans="1:52" ht="16.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</row>
    <row r="972" spans="1:52" ht="16.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</row>
    <row r="973" spans="1:52" ht="16.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</row>
    <row r="974" spans="1:52" ht="16.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</row>
    <row r="975" spans="1:52" ht="16.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</row>
    <row r="976" spans="1:52" ht="16.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</row>
    <row r="977" spans="1:52" ht="16.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</row>
    <row r="978" spans="1:52" ht="16.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</row>
    <row r="979" spans="1:52" ht="16.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</row>
    <row r="980" spans="1:52" ht="16.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</row>
    <row r="981" spans="1:52" ht="16.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</row>
    <row r="982" spans="1:52" ht="16.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</row>
    <row r="983" spans="1:52" ht="16.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</row>
    <row r="984" spans="1:52" ht="16.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</row>
    <row r="985" spans="1:52" ht="16.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</row>
    <row r="986" spans="1:52" ht="16.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</row>
    <row r="987" spans="1:52" ht="16.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</row>
    <row r="988" spans="1:52" ht="16.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</row>
    <row r="989" spans="1:52" ht="16.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</row>
    <row r="990" spans="1:52" ht="16.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</row>
    <row r="991" spans="1:52" ht="16.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</row>
    <row r="992" spans="1:52" ht="16.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</row>
    <row r="993" spans="1:52" ht="16.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</row>
    <row r="994" spans="1:52" ht="16.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</row>
    <row r="995" spans="1:52" ht="16.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</row>
    <row r="996" spans="1:52" ht="16.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</row>
    <row r="997" spans="1:52" ht="16.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</row>
    <row r="998" spans="1:52" ht="16.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</row>
    <row r="999" spans="1:52" ht="16.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</row>
    <row r="1000" spans="1:52" ht="16.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</row>
  </sheetData>
  <mergeCells count="3">
    <mergeCell ref="B6:C6"/>
    <mergeCell ref="B13:C13"/>
    <mergeCell ref="B21:C21"/>
  </mergeCells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showInputMessage="1" showErrorMessage="1" xr:uid="{00000000-0002-0000-0200-000000000000}">
          <x14:formula1>
            <xm:f>Options!D2:D6</xm:f>
          </x14:formula1>
          <xm:sqref>C23</xm:sqref>
        </x14:dataValidation>
        <x14:dataValidation type="list" showInputMessage="1" showErrorMessage="1" xr:uid="{00000000-0002-0000-0200-000001000000}">
          <x14:formula1>
            <xm:f>Options!E2:E4</xm:f>
          </x14:formula1>
          <xm:sqref>C24</xm:sqref>
        </x14:dataValidation>
        <x14:dataValidation type="list" showInputMessage="1" showErrorMessage="1" xr:uid="{00000000-0002-0000-0200-000002000000}">
          <x14:formula1>
            <xm:f>Options!E2:E4</xm:f>
          </x14:formula1>
          <xm:sqref>C25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4C97"/>
  </sheetPr>
  <dimension ref="A1:AZ1000"/>
  <sheetViews>
    <sheetView showGridLines="0" workbookViewId="0"/>
  </sheetViews>
  <sheetFormatPr defaultRowHeight="15"/>
  <cols>
    <col min="2" max="3" width="40" customWidth="1"/>
  </cols>
  <sheetData>
    <row r="1" spans="1:52" ht="16.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ht="16.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</row>
    <row r="3" spans="1:52" ht="16.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</row>
    <row r="4" spans="1:52" ht="16.5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</row>
    <row r="5" spans="1:52" ht="16.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</row>
    <row r="6" spans="1:52" ht="16.5">
      <c r="A6" s="8"/>
      <c r="B6" s="23" t="s">
        <v>35</v>
      </c>
      <c r="C6" s="24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</row>
    <row r="7" spans="1:52" ht="16.5">
      <c r="A7" s="8"/>
      <c r="B7" s="9" t="s">
        <v>36</v>
      </c>
      <c r="C7" s="9" t="s">
        <v>37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</row>
    <row r="8" spans="1:52" ht="16.5">
      <c r="A8" s="8"/>
      <c r="B8" s="10" t="s">
        <v>38</v>
      </c>
      <c r="C8" s="10" t="str">
        <f>IFERROR(INDEX(Options!B2:B1611,MATCH(B8, Options!A2:A1611)), "")</f>
        <v>AFG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</row>
    <row r="9" spans="1:52" ht="16.5">
      <c r="A9" s="8"/>
      <c r="B9" s="10" t="s">
        <v>39</v>
      </c>
      <c r="C9" s="10" t="str">
        <f>IFERROR(INDEX(Options!B2:B1611,MATCH(B9, Options!A2:A1611)), "")</f>
        <v>BTN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</row>
    <row r="10" spans="1:52" ht="16.5">
      <c r="A10" s="8"/>
      <c r="B10" s="10" t="s">
        <v>40</v>
      </c>
      <c r="C10" s="10" t="str">
        <f>IFERROR(INDEX(Options!B2:B1611,MATCH(B10, Options!A2:A1611)), "")</f>
        <v>BGD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</row>
    <row r="11" spans="1:52" ht="16.5">
      <c r="A11" s="8"/>
      <c r="B11" s="10" t="s">
        <v>41</v>
      </c>
      <c r="C11" s="11" t="str">
        <f>IFERROR(INDEX(Options!B2:B1611,MATCH(B11, Options!A2:A1611)), "")</f>
        <v>IND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</row>
    <row r="12" spans="1:52" ht="16.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</row>
    <row r="13" spans="1:52" ht="16.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</row>
    <row r="14" spans="1:52" ht="16.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</row>
    <row r="15" spans="1:52" ht="16.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</row>
    <row r="16" spans="1:52" ht="16.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</row>
    <row r="17" spans="1:52" ht="16.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</row>
    <row r="18" spans="1:52" ht="16.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</row>
    <row r="19" spans="1:52" ht="16.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</row>
    <row r="20" spans="1:52" ht="16.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</row>
    <row r="21" spans="1:52" ht="16.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</row>
    <row r="22" spans="1:52" ht="16.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</row>
    <row r="23" spans="1:52" ht="16.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</row>
    <row r="24" spans="1:52" ht="16.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</row>
    <row r="25" spans="1:52" ht="16.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</row>
    <row r="26" spans="1:52" ht="16.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</row>
    <row r="27" spans="1:52" ht="16.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</row>
    <row r="28" spans="1:52" ht="16.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</row>
    <row r="29" spans="1:52" ht="16.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</row>
    <row r="30" spans="1:52" ht="16.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</row>
    <row r="31" spans="1:52" ht="16.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</row>
    <row r="32" spans="1:52" ht="16.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</row>
    <row r="33" spans="1:52" ht="16.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</row>
    <row r="34" spans="1:52" ht="16.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</row>
    <row r="35" spans="1:52" ht="16.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</row>
    <row r="36" spans="1:52" ht="16.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</row>
    <row r="37" spans="1:52" ht="16.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</row>
    <row r="38" spans="1:52" ht="16.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</row>
    <row r="39" spans="1:52" ht="16.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</row>
    <row r="40" spans="1:52" ht="16.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</row>
    <row r="41" spans="1:52" ht="16.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</row>
    <row r="42" spans="1:52" ht="16.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</row>
    <row r="43" spans="1:52" ht="16.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</row>
    <row r="44" spans="1:52" ht="16.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</row>
    <row r="45" spans="1:52" ht="16.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</row>
    <row r="46" spans="1:52" ht="16.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</row>
    <row r="47" spans="1:52" ht="16.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</row>
    <row r="48" spans="1:52" ht="16.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</row>
    <row r="49" spans="1:52" ht="16.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</row>
    <row r="50" spans="1:52" ht="16.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</row>
    <row r="51" spans="1:52" ht="16.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</row>
    <row r="52" spans="1:52" ht="16.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</row>
    <row r="53" spans="1:52" ht="16.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</row>
    <row r="54" spans="1:52" ht="16.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</row>
    <row r="55" spans="1:52" ht="16.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</row>
    <row r="56" spans="1:52" ht="16.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</row>
    <row r="57" spans="1:52" ht="16.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</row>
    <row r="58" spans="1:52" ht="16.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</row>
    <row r="59" spans="1:52" ht="16.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</row>
    <row r="60" spans="1:52" ht="16.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</row>
    <row r="61" spans="1:52" ht="16.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</row>
    <row r="62" spans="1:52" ht="16.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</row>
    <row r="63" spans="1:52" ht="16.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</row>
    <row r="64" spans="1:52" ht="16.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</row>
    <row r="65" spans="1:52" ht="16.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</row>
    <row r="66" spans="1:52" ht="16.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</row>
    <row r="67" spans="1:52" ht="16.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</row>
    <row r="68" spans="1:52" ht="16.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</row>
    <row r="69" spans="1:52" ht="16.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</row>
    <row r="70" spans="1:52" ht="16.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</row>
    <row r="71" spans="1:52" ht="16.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</row>
    <row r="72" spans="1:52" ht="16.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</row>
    <row r="73" spans="1:52" ht="16.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</row>
    <row r="74" spans="1:52" ht="16.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</row>
    <row r="75" spans="1:52" ht="16.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</row>
    <row r="76" spans="1:52" ht="16.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</row>
    <row r="77" spans="1:52" ht="16.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</row>
    <row r="78" spans="1:52" ht="16.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</row>
    <row r="79" spans="1:52" ht="16.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</row>
    <row r="80" spans="1:52" ht="16.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</row>
    <row r="81" spans="1:52" ht="16.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</row>
    <row r="82" spans="1:52" ht="16.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</row>
    <row r="83" spans="1:52" ht="16.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</row>
    <row r="84" spans="1:52" ht="16.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</row>
    <row r="85" spans="1:52" ht="16.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</row>
    <row r="86" spans="1:52" ht="16.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</row>
    <row r="87" spans="1:52" ht="16.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</row>
    <row r="88" spans="1:52" ht="16.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</row>
    <row r="89" spans="1:52" ht="16.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</row>
    <row r="90" spans="1:52" ht="16.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</row>
    <row r="91" spans="1:52" ht="16.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</row>
    <row r="92" spans="1:52" ht="16.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</row>
    <row r="93" spans="1:52" ht="16.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</row>
    <row r="94" spans="1:52" ht="16.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</row>
    <row r="95" spans="1:52" ht="16.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</row>
    <row r="96" spans="1:52" ht="16.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</row>
    <row r="97" spans="1:52" ht="16.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</row>
    <row r="98" spans="1:52" ht="16.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</row>
    <row r="99" spans="1:52" ht="16.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</row>
    <row r="100" spans="1:52" ht="16.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</row>
    <row r="101" spans="1:52" ht="16.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</row>
    <row r="102" spans="1:52" ht="16.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</row>
    <row r="103" spans="1:52" ht="16.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</row>
    <row r="104" spans="1:52" ht="16.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</row>
    <row r="105" spans="1:52" ht="16.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</row>
    <row r="106" spans="1:52" ht="16.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</row>
    <row r="107" spans="1:52" ht="16.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</row>
    <row r="108" spans="1:52" ht="16.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</row>
    <row r="109" spans="1:52" ht="16.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</row>
    <row r="110" spans="1:52" ht="16.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</row>
    <row r="111" spans="1:52" ht="16.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</row>
    <row r="112" spans="1:52" ht="16.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</row>
    <row r="113" spans="1:52" ht="16.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</row>
    <row r="114" spans="1:52" ht="16.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</row>
    <row r="115" spans="1:52" ht="16.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</row>
    <row r="116" spans="1:52" ht="16.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</row>
    <row r="117" spans="1:52" ht="16.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</row>
    <row r="118" spans="1:52" ht="16.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</row>
    <row r="119" spans="1:52" ht="16.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</row>
    <row r="120" spans="1:52" ht="16.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</row>
    <row r="121" spans="1:52" ht="16.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</row>
    <row r="122" spans="1:52" ht="16.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</row>
    <row r="123" spans="1:52" ht="16.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</row>
    <row r="124" spans="1:52" ht="16.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</row>
    <row r="125" spans="1:52" ht="16.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</row>
    <row r="126" spans="1:52" ht="16.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</row>
    <row r="127" spans="1:52" ht="16.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</row>
    <row r="128" spans="1:52" ht="16.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</row>
    <row r="129" spans="1:52" ht="16.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</row>
    <row r="130" spans="1:52" ht="16.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</row>
    <row r="131" spans="1:52" ht="16.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</row>
    <row r="132" spans="1:52" ht="16.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</row>
    <row r="133" spans="1:52" ht="16.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</row>
    <row r="134" spans="1:52" ht="16.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</row>
    <row r="135" spans="1:52" ht="16.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</row>
    <row r="136" spans="1:52" ht="16.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</row>
    <row r="137" spans="1:52" ht="16.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</row>
    <row r="138" spans="1:52" ht="16.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</row>
    <row r="139" spans="1:52" ht="16.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</row>
    <row r="140" spans="1:52" ht="16.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</row>
    <row r="141" spans="1:52" ht="16.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</row>
    <row r="142" spans="1:52" ht="16.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</row>
    <row r="143" spans="1:52" ht="16.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</row>
    <row r="144" spans="1:52" ht="16.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</row>
    <row r="145" spans="1:52" ht="16.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</row>
    <row r="146" spans="1:52" ht="16.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</row>
    <row r="147" spans="1:52" ht="16.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</row>
    <row r="148" spans="1:52" ht="16.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</row>
    <row r="149" spans="1:52" ht="16.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</row>
    <row r="150" spans="1:52" ht="16.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</row>
    <row r="151" spans="1:52" ht="16.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</row>
    <row r="152" spans="1:52" ht="16.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</row>
    <row r="153" spans="1:52" ht="16.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</row>
    <row r="154" spans="1:52" ht="16.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</row>
    <row r="155" spans="1:52" ht="16.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</row>
    <row r="156" spans="1:52" ht="16.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</row>
    <row r="157" spans="1:52" ht="16.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</row>
    <row r="158" spans="1:52" ht="16.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</row>
    <row r="159" spans="1:52" ht="16.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</row>
    <row r="160" spans="1:52" ht="16.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</row>
    <row r="161" spans="1:52" ht="16.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</row>
    <row r="162" spans="1:52" ht="16.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</row>
    <row r="163" spans="1:52" ht="16.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</row>
    <row r="164" spans="1:52" ht="16.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</row>
    <row r="165" spans="1:52" ht="16.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</row>
    <row r="166" spans="1:52" ht="16.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</row>
    <row r="167" spans="1:52" ht="16.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</row>
    <row r="168" spans="1:52" ht="16.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</row>
    <row r="169" spans="1:52" ht="16.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</row>
    <row r="170" spans="1:52" ht="16.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</row>
    <row r="171" spans="1:52" ht="16.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</row>
    <row r="172" spans="1:52" ht="16.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</row>
    <row r="173" spans="1:52" ht="16.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</row>
    <row r="174" spans="1:52" ht="16.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</row>
    <row r="175" spans="1:52" ht="16.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</row>
    <row r="176" spans="1:52" ht="16.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</row>
    <row r="177" spans="1:52" ht="16.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</row>
    <row r="178" spans="1:52" ht="16.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</row>
    <row r="179" spans="1:52" ht="16.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</row>
    <row r="180" spans="1:52" ht="16.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</row>
    <row r="181" spans="1:52" ht="16.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</row>
    <row r="182" spans="1:52" ht="16.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</row>
    <row r="183" spans="1:52" ht="16.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</row>
    <row r="184" spans="1:52" ht="16.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</row>
    <row r="185" spans="1:52" ht="16.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</row>
    <row r="186" spans="1:52" ht="16.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</row>
    <row r="187" spans="1:52" ht="16.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</row>
    <row r="188" spans="1:52" ht="16.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</row>
    <row r="189" spans="1:52" ht="16.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</row>
    <row r="190" spans="1:52" ht="16.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</row>
    <row r="191" spans="1:52" ht="16.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</row>
    <row r="192" spans="1:52" ht="16.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</row>
    <row r="193" spans="1:52" ht="16.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</row>
    <row r="194" spans="1:52" ht="16.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</row>
    <row r="195" spans="1:52" ht="16.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</row>
    <row r="196" spans="1:52" ht="16.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</row>
    <row r="197" spans="1:52" ht="16.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</row>
    <row r="198" spans="1:52" ht="16.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</row>
    <row r="199" spans="1:52" ht="16.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</row>
    <row r="200" spans="1:52" ht="16.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</row>
    <row r="201" spans="1:52" ht="16.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</row>
    <row r="202" spans="1:52" ht="16.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</row>
    <row r="203" spans="1:52" ht="16.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</row>
    <row r="204" spans="1:52" ht="16.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</row>
    <row r="205" spans="1:52" ht="16.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</row>
    <row r="206" spans="1:52" ht="16.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</row>
    <row r="207" spans="1:52" ht="16.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</row>
    <row r="208" spans="1:52" ht="16.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</row>
    <row r="209" spans="1:52" ht="16.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</row>
    <row r="210" spans="1:52" ht="16.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</row>
    <row r="211" spans="1:52" ht="16.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</row>
    <row r="212" spans="1:52" ht="16.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</row>
    <row r="213" spans="1:52" ht="16.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</row>
    <row r="214" spans="1:52" ht="16.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</row>
    <row r="215" spans="1:52" ht="16.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</row>
    <row r="216" spans="1:52" ht="16.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</row>
    <row r="217" spans="1:52" ht="16.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</row>
    <row r="218" spans="1:52" ht="16.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</row>
    <row r="219" spans="1:52" ht="16.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</row>
    <row r="220" spans="1:52" ht="16.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</row>
    <row r="221" spans="1:52" ht="16.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</row>
    <row r="222" spans="1:52" ht="16.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</row>
    <row r="223" spans="1:52" ht="16.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</row>
    <row r="224" spans="1:52" ht="16.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</row>
    <row r="225" spans="1:52" ht="16.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</row>
    <row r="226" spans="1:52" ht="16.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</row>
    <row r="227" spans="1:52" ht="16.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</row>
    <row r="228" spans="1:52" ht="16.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</row>
    <row r="229" spans="1:52" ht="16.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</row>
    <row r="230" spans="1:52" ht="16.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</row>
    <row r="231" spans="1:52" ht="16.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</row>
    <row r="232" spans="1:52" ht="16.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</row>
    <row r="233" spans="1:52" ht="16.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</row>
    <row r="234" spans="1:52" ht="16.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</row>
    <row r="235" spans="1:52" ht="16.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</row>
    <row r="236" spans="1:52" ht="16.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</row>
    <row r="237" spans="1:52" ht="16.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</row>
    <row r="238" spans="1:52" ht="16.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</row>
    <row r="239" spans="1:52" ht="16.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</row>
    <row r="240" spans="1:52" ht="16.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</row>
    <row r="241" spans="1:52" ht="16.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</row>
    <row r="242" spans="1:52" ht="16.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</row>
    <row r="243" spans="1:52" ht="16.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</row>
    <row r="244" spans="1:52" ht="16.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</row>
    <row r="245" spans="1:52" ht="16.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</row>
    <row r="246" spans="1:52" ht="16.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</row>
    <row r="247" spans="1:52" ht="16.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</row>
    <row r="248" spans="1:52" ht="16.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</row>
    <row r="249" spans="1:52" ht="16.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</row>
    <row r="250" spans="1:52" ht="16.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</row>
    <row r="251" spans="1:52" ht="16.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</row>
    <row r="252" spans="1:52" ht="16.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</row>
    <row r="253" spans="1:52" ht="16.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</row>
    <row r="254" spans="1:52" ht="16.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</row>
    <row r="255" spans="1:52" ht="16.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</row>
    <row r="256" spans="1:52" ht="16.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</row>
    <row r="257" spans="1:52" ht="16.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</row>
    <row r="258" spans="1:52" ht="16.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</row>
    <row r="259" spans="1:52" ht="16.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</row>
    <row r="260" spans="1:52" ht="16.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</row>
    <row r="261" spans="1:52" ht="16.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</row>
    <row r="262" spans="1:52" ht="16.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</row>
    <row r="263" spans="1:52" ht="16.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</row>
    <row r="264" spans="1:52" ht="16.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</row>
    <row r="265" spans="1:52" ht="16.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</row>
    <row r="266" spans="1:52" ht="16.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</row>
    <row r="267" spans="1:52" ht="16.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</row>
    <row r="268" spans="1:52" ht="16.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</row>
    <row r="269" spans="1:52" ht="16.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</row>
    <row r="270" spans="1:52" ht="16.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</row>
    <row r="271" spans="1:52" ht="16.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</row>
    <row r="272" spans="1:52" ht="16.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</row>
    <row r="273" spans="1:52" ht="16.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</row>
    <row r="274" spans="1:52" ht="16.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</row>
    <row r="275" spans="1:52" ht="16.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</row>
    <row r="276" spans="1:52" ht="16.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</row>
    <row r="277" spans="1:52" ht="16.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</row>
    <row r="278" spans="1:52" ht="16.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</row>
    <row r="279" spans="1:52" ht="16.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</row>
    <row r="280" spans="1:52" ht="16.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</row>
    <row r="281" spans="1:52" ht="16.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</row>
    <row r="282" spans="1:52" ht="16.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</row>
    <row r="283" spans="1:52" ht="16.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</row>
    <row r="284" spans="1:52" ht="16.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</row>
    <row r="285" spans="1:52" ht="16.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</row>
    <row r="286" spans="1:52" ht="16.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</row>
    <row r="287" spans="1:52" ht="16.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</row>
    <row r="288" spans="1:52" ht="16.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</row>
    <row r="289" spans="1:52" ht="16.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</row>
    <row r="290" spans="1:52" ht="16.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</row>
    <row r="291" spans="1:52" ht="16.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</row>
    <row r="292" spans="1:52" ht="16.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</row>
    <row r="293" spans="1:52" ht="16.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</row>
    <row r="294" spans="1:52" ht="16.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</row>
    <row r="295" spans="1:52" ht="16.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</row>
    <row r="296" spans="1:52" ht="16.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</row>
    <row r="297" spans="1:52" ht="16.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</row>
    <row r="298" spans="1:52" ht="16.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</row>
    <row r="299" spans="1:52" ht="16.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</row>
    <row r="300" spans="1:52" ht="16.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</row>
    <row r="301" spans="1:52" ht="16.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</row>
    <row r="302" spans="1:52" ht="16.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</row>
    <row r="303" spans="1:52" ht="16.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</row>
    <row r="304" spans="1:52" ht="16.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</row>
    <row r="305" spans="1:52" ht="16.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</row>
    <row r="306" spans="1:52" ht="16.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</row>
    <row r="307" spans="1:52" ht="16.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</row>
    <row r="308" spans="1:52" ht="16.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</row>
    <row r="309" spans="1:52" ht="16.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</row>
    <row r="310" spans="1:52" ht="16.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</row>
    <row r="311" spans="1:52" ht="16.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</row>
    <row r="312" spans="1:52" ht="16.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</row>
    <row r="313" spans="1:52" ht="16.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</row>
    <row r="314" spans="1:52" ht="16.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</row>
    <row r="315" spans="1:52" ht="16.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</row>
    <row r="316" spans="1:52" ht="16.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</row>
    <row r="317" spans="1:52" ht="16.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</row>
    <row r="318" spans="1:52" ht="16.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</row>
    <row r="319" spans="1:52" ht="16.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</row>
    <row r="320" spans="1:52" ht="16.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</row>
    <row r="321" spans="1:52" ht="16.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</row>
    <row r="322" spans="1:52" ht="16.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</row>
    <row r="323" spans="1:52" ht="16.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</row>
    <row r="324" spans="1:52" ht="16.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</row>
    <row r="325" spans="1:52" ht="16.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</row>
    <row r="326" spans="1:52" ht="16.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</row>
    <row r="327" spans="1:52" ht="16.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</row>
    <row r="328" spans="1:52" ht="16.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</row>
    <row r="329" spans="1:52" ht="16.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</row>
    <row r="330" spans="1:52" ht="16.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</row>
    <row r="331" spans="1:52" ht="16.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</row>
    <row r="332" spans="1:52" ht="16.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</row>
    <row r="333" spans="1:52" ht="16.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</row>
    <row r="334" spans="1:52" ht="16.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</row>
    <row r="335" spans="1:52" ht="16.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</row>
    <row r="336" spans="1:52" ht="16.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</row>
    <row r="337" spans="1:52" ht="16.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</row>
    <row r="338" spans="1:52" ht="16.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</row>
    <row r="339" spans="1:52" ht="16.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</row>
    <row r="340" spans="1:52" ht="16.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</row>
    <row r="341" spans="1:52" ht="16.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</row>
    <row r="342" spans="1:52" ht="16.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</row>
    <row r="343" spans="1:52" ht="16.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</row>
    <row r="344" spans="1:52" ht="16.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</row>
    <row r="345" spans="1:52" ht="16.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</row>
    <row r="346" spans="1:52" ht="16.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</row>
    <row r="347" spans="1:52" ht="16.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</row>
    <row r="348" spans="1:52" ht="16.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</row>
    <row r="349" spans="1:52" ht="16.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</row>
    <row r="350" spans="1:52" ht="16.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</row>
    <row r="351" spans="1:52" ht="16.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</row>
    <row r="352" spans="1:52" ht="16.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</row>
    <row r="353" spans="1:52" ht="16.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</row>
    <row r="354" spans="1:52" ht="16.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</row>
    <row r="355" spans="1:52" ht="16.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</row>
    <row r="356" spans="1:52" ht="16.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</row>
    <row r="357" spans="1:52" ht="16.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</row>
    <row r="358" spans="1:52" ht="16.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</row>
    <row r="359" spans="1:52" ht="16.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</row>
    <row r="360" spans="1:52" ht="16.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</row>
    <row r="361" spans="1:52" ht="16.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</row>
    <row r="362" spans="1:52" ht="16.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</row>
    <row r="363" spans="1:52" ht="16.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</row>
    <row r="364" spans="1:52" ht="16.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</row>
    <row r="365" spans="1:52" ht="16.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</row>
    <row r="366" spans="1:52" ht="16.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</row>
    <row r="367" spans="1:52" ht="16.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</row>
    <row r="368" spans="1:52" ht="16.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</row>
    <row r="369" spans="1:52" ht="16.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</row>
    <row r="370" spans="1:52" ht="16.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</row>
    <row r="371" spans="1:52" ht="16.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</row>
    <row r="372" spans="1:52" ht="16.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</row>
    <row r="373" spans="1:52" ht="16.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</row>
    <row r="374" spans="1:52" ht="16.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</row>
    <row r="375" spans="1:52" ht="16.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</row>
    <row r="376" spans="1:52" ht="16.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</row>
    <row r="377" spans="1:52" ht="16.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</row>
    <row r="378" spans="1:52" ht="16.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</row>
    <row r="379" spans="1:52" ht="16.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</row>
    <row r="380" spans="1:52" ht="16.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</row>
    <row r="381" spans="1:52" ht="16.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</row>
    <row r="382" spans="1:52" ht="16.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</row>
    <row r="383" spans="1:52" ht="16.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</row>
    <row r="384" spans="1:52" ht="16.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</row>
    <row r="385" spans="1:52" ht="16.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</row>
    <row r="386" spans="1:52" ht="16.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</row>
    <row r="387" spans="1:52" ht="16.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</row>
    <row r="388" spans="1:52" ht="16.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</row>
    <row r="389" spans="1:52" ht="16.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</row>
    <row r="390" spans="1:52" ht="16.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</row>
    <row r="391" spans="1:52" ht="16.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</row>
    <row r="392" spans="1:52" ht="16.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</row>
    <row r="393" spans="1:52" ht="16.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</row>
    <row r="394" spans="1:52" ht="16.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</row>
    <row r="395" spans="1:52" ht="16.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</row>
    <row r="396" spans="1:52" ht="16.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</row>
    <row r="397" spans="1:52" ht="16.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</row>
    <row r="398" spans="1:52" ht="16.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</row>
    <row r="399" spans="1:52" ht="16.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</row>
    <row r="400" spans="1:52" ht="16.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</row>
    <row r="401" spans="1:52" ht="16.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</row>
    <row r="402" spans="1:52" ht="16.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</row>
    <row r="403" spans="1:52" ht="16.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</row>
    <row r="404" spans="1:52" ht="16.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</row>
    <row r="405" spans="1:52" ht="16.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</row>
    <row r="406" spans="1:52" ht="16.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</row>
    <row r="407" spans="1:52" ht="16.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</row>
    <row r="408" spans="1:52" ht="16.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</row>
    <row r="409" spans="1:52" ht="16.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</row>
    <row r="410" spans="1:52" ht="16.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</row>
    <row r="411" spans="1:52" ht="16.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</row>
    <row r="412" spans="1:52" ht="16.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</row>
    <row r="413" spans="1:52" ht="16.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</row>
    <row r="414" spans="1:52" ht="16.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</row>
    <row r="415" spans="1:52" ht="16.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</row>
    <row r="416" spans="1:52" ht="16.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</row>
    <row r="417" spans="1:52" ht="16.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</row>
    <row r="418" spans="1:52" ht="16.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</row>
    <row r="419" spans="1:52" ht="16.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</row>
    <row r="420" spans="1:52" ht="16.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</row>
    <row r="421" spans="1:52" ht="16.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</row>
    <row r="422" spans="1:52" ht="16.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</row>
    <row r="423" spans="1:52" ht="16.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</row>
    <row r="424" spans="1:52" ht="16.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</row>
    <row r="425" spans="1:52" ht="16.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</row>
    <row r="426" spans="1:52" ht="16.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</row>
    <row r="427" spans="1:52" ht="16.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</row>
    <row r="428" spans="1:52" ht="16.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</row>
    <row r="429" spans="1:52" ht="16.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</row>
    <row r="430" spans="1:52" ht="16.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</row>
    <row r="431" spans="1:52" ht="16.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</row>
    <row r="432" spans="1:52" ht="16.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</row>
    <row r="433" spans="1:52" ht="16.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</row>
    <row r="434" spans="1:52" ht="16.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</row>
    <row r="435" spans="1:52" ht="16.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</row>
    <row r="436" spans="1:52" ht="16.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</row>
    <row r="437" spans="1:52" ht="16.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</row>
    <row r="438" spans="1:52" ht="16.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</row>
    <row r="439" spans="1:52" ht="16.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</row>
    <row r="440" spans="1:52" ht="16.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</row>
    <row r="441" spans="1:52" ht="16.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</row>
    <row r="442" spans="1:52" ht="16.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</row>
    <row r="443" spans="1:52" ht="16.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</row>
    <row r="444" spans="1:52" ht="16.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</row>
    <row r="445" spans="1:52" ht="16.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</row>
    <row r="446" spans="1:52" ht="16.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</row>
    <row r="447" spans="1:52" ht="16.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</row>
    <row r="448" spans="1:52" ht="16.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</row>
    <row r="449" spans="1:52" ht="16.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</row>
    <row r="450" spans="1:52" ht="16.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</row>
    <row r="451" spans="1:52" ht="16.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</row>
    <row r="452" spans="1:52" ht="16.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</row>
    <row r="453" spans="1:52" ht="16.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</row>
    <row r="454" spans="1:52" ht="16.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</row>
    <row r="455" spans="1:52" ht="16.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</row>
    <row r="456" spans="1:52" ht="16.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</row>
    <row r="457" spans="1:52" ht="16.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</row>
    <row r="458" spans="1:52" ht="16.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</row>
    <row r="459" spans="1:52" ht="16.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</row>
    <row r="460" spans="1:52" ht="16.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</row>
    <row r="461" spans="1:52" ht="16.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</row>
    <row r="462" spans="1:52" ht="16.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</row>
    <row r="463" spans="1:52" ht="16.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</row>
    <row r="464" spans="1:52" ht="16.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</row>
    <row r="465" spans="1:52" ht="16.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</row>
    <row r="466" spans="1:52" ht="16.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</row>
    <row r="467" spans="1:52" ht="16.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</row>
    <row r="468" spans="1:52" ht="16.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</row>
    <row r="469" spans="1:52" ht="16.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</row>
    <row r="470" spans="1:52" ht="16.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</row>
    <row r="471" spans="1:52" ht="16.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</row>
    <row r="472" spans="1:52" ht="16.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</row>
    <row r="473" spans="1:52" ht="16.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</row>
    <row r="474" spans="1:52" ht="16.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</row>
    <row r="475" spans="1:52" ht="16.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</row>
    <row r="476" spans="1:52" ht="16.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</row>
    <row r="477" spans="1:52" ht="16.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</row>
    <row r="478" spans="1:52" ht="16.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</row>
    <row r="479" spans="1:52" ht="16.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</row>
    <row r="480" spans="1:52" ht="16.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</row>
    <row r="481" spans="1:52" ht="16.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</row>
    <row r="482" spans="1:52" ht="16.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</row>
    <row r="483" spans="1:52" ht="16.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</row>
    <row r="484" spans="1:52" ht="16.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</row>
    <row r="485" spans="1:52" ht="16.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</row>
    <row r="486" spans="1:52" ht="16.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</row>
    <row r="487" spans="1:52" ht="16.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</row>
    <row r="488" spans="1:52" ht="16.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</row>
    <row r="489" spans="1:52" ht="16.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</row>
    <row r="490" spans="1:52" ht="16.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</row>
    <row r="491" spans="1:52" ht="16.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</row>
    <row r="492" spans="1:52" ht="16.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</row>
    <row r="493" spans="1:52" ht="16.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</row>
    <row r="494" spans="1:52" ht="16.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</row>
    <row r="495" spans="1:52" ht="16.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</row>
    <row r="496" spans="1:52" ht="16.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</row>
    <row r="497" spans="1:52" ht="16.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</row>
    <row r="498" spans="1:52" ht="16.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</row>
    <row r="499" spans="1:52" ht="16.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</row>
    <row r="500" spans="1:52" ht="16.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</row>
    <row r="501" spans="1:52" ht="16.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</row>
    <row r="502" spans="1:52" ht="16.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</row>
    <row r="503" spans="1:52" ht="16.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</row>
    <row r="504" spans="1:52" ht="16.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</row>
    <row r="505" spans="1:52" ht="16.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</row>
    <row r="506" spans="1:52" ht="16.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</row>
    <row r="507" spans="1:52" ht="16.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</row>
    <row r="508" spans="1:52" ht="16.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</row>
    <row r="509" spans="1:52" ht="16.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</row>
    <row r="510" spans="1:52" ht="16.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</row>
    <row r="511" spans="1:52" ht="16.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</row>
    <row r="512" spans="1:52" ht="16.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</row>
    <row r="513" spans="1:52" ht="16.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</row>
    <row r="514" spans="1:52" ht="16.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</row>
    <row r="515" spans="1:52" ht="16.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</row>
    <row r="516" spans="1:52" ht="16.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</row>
    <row r="517" spans="1:52" ht="16.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</row>
    <row r="518" spans="1:52" ht="16.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</row>
    <row r="519" spans="1:52" ht="16.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</row>
    <row r="520" spans="1:52" ht="16.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</row>
    <row r="521" spans="1:52" ht="16.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</row>
    <row r="522" spans="1:52" ht="16.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</row>
    <row r="523" spans="1:52" ht="16.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</row>
    <row r="524" spans="1:52" ht="16.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</row>
    <row r="525" spans="1:52" ht="16.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</row>
    <row r="526" spans="1:52" ht="16.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</row>
    <row r="527" spans="1:52" ht="16.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</row>
    <row r="528" spans="1:52" ht="16.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</row>
    <row r="529" spans="1:52" ht="16.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</row>
    <row r="530" spans="1:52" ht="16.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</row>
    <row r="531" spans="1:52" ht="16.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</row>
    <row r="532" spans="1:52" ht="16.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</row>
    <row r="533" spans="1:52" ht="16.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</row>
    <row r="534" spans="1:52" ht="16.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</row>
    <row r="535" spans="1:52" ht="16.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</row>
    <row r="536" spans="1:52" ht="16.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</row>
    <row r="537" spans="1:52" ht="16.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</row>
    <row r="538" spans="1:52" ht="16.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</row>
    <row r="539" spans="1:52" ht="16.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</row>
    <row r="540" spans="1:52" ht="16.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</row>
    <row r="541" spans="1:52" ht="16.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</row>
    <row r="542" spans="1:52" ht="16.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</row>
    <row r="543" spans="1:52" ht="16.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</row>
    <row r="544" spans="1:52" ht="16.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</row>
    <row r="545" spans="1:52" ht="16.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</row>
    <row r="546" spans="1:52" ht="16.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</row>
    <row r="547" spans="1:52" ht="16.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</row>
    <row r="548" spans="1:52" ht="16.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</row>
    <row r="549" spans="1:52" ht="16.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</row>
    <row r="550" spans="1:52" ht="16.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</row>
    <row r="551" spans="1:52" ht="16.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</row>
    <row r="552" spans="1:52" ht="16.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</row>
    <row r="553" spans="1:52" ht="16.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</row>
    <row r="554" spans="1:52" ht="16.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</row>
    <row r="555" spans="1:52" ht="16.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</row>
    <row r="556" spans="1:52" ht="16.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</row>
    <row r="557" spans="1:52" ht="16.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</row>
    <row r="558" spans="1:52" ht="16.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</row>
    <row r="559" spans="1:52" ht="16.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</row>
    <row r="560" spans="1:52" ht="16.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</row>
    <row r="561" spans="1:52" ht="16.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</row>
    <row r="562" spans="1:52" ht="16.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</row>
    <row r="563" spans="1:52" ht="16.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</row>
    <row r="564" spans="1:52" ht="16.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</row>
    <row r="565" spans="1:52" ht="16.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</row>
    <row r="566" spans="1:52" ht="16.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</row>
    <row r="567" spans="1:52" ht="16.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</row>
    <row r="568" spans="1:52" ht="16.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</row>
    <row r="569" spans="1:52" ht="16.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</row>
    <row r="570" spans="1:52" ht="16.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</row>
    <row r="571" spans="1:52" ht="16.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</row>
    <row r="572" spans="1:52" ht="16.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</row>
    <row r="573" spans="1:52" ht="16.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</row>
    <row r="574" spans="1:52" ht="16.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</row>
    <row r="575" spans="1:52" ht="16.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</row>
    <row r="576" spans="1:52" ht="16.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</row>
    <row r="577" spans="1:52" ht="16.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</row>
    <row r="578" spans="1:52" ht="16.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</row>
    <row r="579" spans="1:52" ht="16.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</row>
    <row r="580" spans="1:52" ht="16.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</row>
    <row r="581" spans="1:52" ht="16.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</row>
    <row r="582" spans="1:52" ht="16.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</row>
    <row r="583" spans="1:52" ht="16.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</row>
    <row r="584" spans="1:52" ht="16.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</row>
    <row r="585" spans="1:52" ht="16.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</row>
    <row r="586" spans="1:52" ht="16.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</row>
    <row r="587" spans="1:52" ht="16.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</row>
    <row r="588" spans="1:52" ht="16.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</row>
    <row r="589" spans="1:52" ht="16.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</row>
    <row r="590" spans="1:52" ht="16.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</row>
    <row r="591" spans="1:52" ht="16.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</row>
    <row r="592" spans="1:52" ht="16.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</row>
    <row r="593" spans="1:52" ht="16.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</row>
    <row r="594" spans="1:52" ht="16.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</row>
    <row r="595" spans="1:52" ht="16.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</row>
    <row r="596" spans="1:52" ht="16.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</row>
    <row r="597" spans="1:52" ht="16.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</row>
    <row r="598" spans="1:52" ht="16.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</row>
    <row r="599" spans="1:52" ht="16.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</row>
    <row r="600" spans="1:52" ht="16.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</row>
    <row r="601" spans="1:52" ht="16.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</row>
    <row r="602" spans="1:52" ht="16.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</row>
    <row r="603" spans="1:52" ht="16.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</row>
    <row r="604" spans="1:52" ht="16.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</row>
    <row r="605" spans="1:52" ht="16.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</row>
    <row r="606" spans="1:52" ht="16.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</row>
    <row r="607" spans="1:52" ht="16.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</row>
    <row r="608" spans="1:52" ht="16.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</row>
    <row r="609" spans="1:52" ht="16.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</row>
    <row r="610" spans="1:52" ht="16.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</row>
    <row r="611" spans="1:52" ht="16.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</row>
    <row r="612" spans="1:52" ht="16.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</row>
    <row r="613" spans="1:52" ht="16.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</row>
    <row r="614" spans="1:52" ht="16.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</row>
    <row r="615" spans="1:52" ht="16.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</row>
    <row r="616" spans="1:52" ht="16.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</row>
    <row r="617" spans="1:52" ht="16.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</row>
    <row r="618" spans="1:52" ht="16.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</row>
    <row r="619" spans="1:52" ht="16.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</row>
    <row r="620" spans="1:52" ht="16.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</row>
    <row r="621" spans="1:52" ht="16.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</row>
    <row r="622" spans="1:52" ht="16.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</row>
    <row r="623" spans="1:52" ht="16.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</row>
    <row r="624" spans="1:52" ht="16.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</row>
    <row r="625" spans="1:52" ht="16.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</row>
    <row r="626" spans="1:52" ht="16.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</row>
    <row r="627" spans="1:52" ht="16.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</row>
    <row r="628" spans="1:52" ht="16.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</row>
    <row r="629" spans="1:52" ht="16.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</row>
    <row r="630" spans="1:52" ht="16.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</row>
    <row r="631" spans="1:52" ht="16.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</row>
    <row r="632" spans="1:52" ht="16.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</row>
    <row r="633" spans="1:52" ht="16.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</row>
    <row r="634" spans="1:52" ht="16.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</row>
    <row r="635" spans="1:52" ht="16.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</row>
    <row r="636" spans="1:52" ht="16.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</row>
    <row r="637" spans="1:52" ht="16.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</row>
    <row r="638" spans="1:52" ht="16.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</row>
    <row r="639" spans="1:52" ht="16.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</row>
    <row r="640" spans="1:52" ht="16.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</row>
    <row r="641" spans="1:52" ht="16.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</row>
    <row r="642" spans="1:52" ht="16.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</row>
    <row r="643" spans="1:52" ht="16.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</row>
    <row r="644" spans="1:52" ht="16.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</row>
    <row r="645" spans="1:52" ht="16.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</row>
    <row r="646" spans="1:52" ht="16.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</row>
    <row r="647" spans="1:52" ht="16.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</row>
    <row r="648" spans="1:52" ht="16.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</row>
    <row r="649" spans="1:52" ht="16.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</row>
    <row r="650" spans="1:52" ht="16.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</row>
    <row r="651" spans="1:52" ht="16.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</row>
    <row r="652" spans="1:52" ht="16.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</row>
    <row r="653" spans="1:52" ht="16.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</row>
    <row r="654" spans="1:52" ht="16.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</row>
    <row r="655" spans="1:52" ht="16.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</row>
    <row r="656" spans="1:52" ht="16.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</row>
    <row r="657" spans="1:52" ht="16.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</row>
    <row r="658" spans="1:52" ht="16.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</row>
    <row r="659" spans="1:52" ht="16.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</row>
    <row r="660" spans="1:52" ht="16.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</row>
    <row r="661" spans="1:52" ht="16.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</row>
    <row r="662" spans="1:52" ht="16.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</row>
    <row r="663" spans="1:52" ht="16.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</row>
    <row r="664" spans="1:52" ht="16.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</row>
    <row r="665" spans="1:52" ht="16.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</row>
    <row r="666" spans="1:52" ht="16.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</row>
    <row r="667" spans="1:52" ht="16.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</row>
    <row r="668" spans="1:52" ht="16.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</row>
    <row r="669" spans="1:52" ht="16.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</row>
    <row r="670" spans="1:52" ht="16.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</row>
    <row r="671" spans="1:52" ht="16.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</row>
    <row r="672" spans="1:52" ht="16.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</row>
    <row r="673" spans="1:52" ht="16.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</row>
    <row r="674" spans="1:52" ht="16.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</row>
    <row r="675" spans="1:52" ht="16.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</row>
    <row r="676" spans="1:52" ht="16.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</row>
    <row r="677" spans="1:52" ht="16.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</row>
    <row r="678" spans="1:52" ht="16.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</row>
    <row r="679" spans="1:52" ht="16.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</row>
    <row r="680" spans="1:52" ht="16.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</row>
    <row r="681" spans="1:52" ht="16.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</row>
    <row r="682" spans="1:52" ht="16.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</row>
    <row r="683" spans="1:52" ht="16.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</row>
    <row r="684" spans="1:52" ht="16.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</row>
    <row r="685" spans="1:52" ht="16.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</row>
    <row r="686" spans="1:52" ht="16.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</row>
    <row r="687" spans="1:52" ht="16.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</row>
    <row r="688" spans="1:52" ht="16.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</row>
    <row r="689" spans="1:52" ht="16.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</row>
    <row r="690" spans="1:52" ht="16.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</row>
    <row r="691" spans="1:52" ht="16.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</row>
    <row r="692" spans="1:52" ht="16.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</row>
    <row r="693" spans="1:52" ht="16.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</row>
    <row r="694" spans="1:52" ht="16.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</row>
    <row r="695" spans="1:52" ht="16.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</row>
    <row r="696" spans="1:52" ht="16.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</row>
    <row r="697" spans="1:52" ht="16.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</row>
    <row r="698" spans="1:52" ht="16.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</row>
    <row r="699" spans="1:52" ht="16.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</row>
    <row r="700" spans="1:52" ht="16.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</row>
    <row r="701" spans="1:52" ht="16.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</row>
    <row r="702" spans="1:52" ht="16.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</row>
    <row r="703" spans="1:52" ht="16.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</row>
    <row r="704" spans="1:52" ht="16.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</row>
    <row r="705" spans="1:52" ht="16.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</row>
    <row r="706" spans="1:52" ht="16.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</row>
    <row r="707" spans="1:52" ht="16.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</row>
    <row r="708" spans="1:52" ht="16.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</row>
    <row r="709" spans="1:52" ht="16.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</row>
    <row r="710" spans="1:52" ht="16.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</row>
    <row r="711" spans="1:52" ht="16.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</row>
    <row r="712" spans="1:52" ht="16.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</row>
    <row r="713" spans="1:52" ht="16.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</row>
    <row r="714" spans="1:52" ht="16.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</row>
    <row r="715" spans="1:52" ht="16.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</row>
    <row r="716" spans="1:52" ht="16.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</row>
    <row r="717" spans="1:52" ht="16.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</row>
    <row r="718" spans="1:52" ht="16.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</row>
    <row r="719" spans="1:52" ht="16.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</row>
    <row r="720" spans="1:52" ht="16.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</row>
    <row r="721" spans="1:52" ht="16.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</row>
    <row r="722" spans="1:52" ht="16.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</row>
    <row r="723" spans="1:52" ht="16.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</row>
    <row r="724" spans="1:52" ht="16.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</row>
    <row r="725" spans="1:52" ht="16.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</row>
    <row r="726" spans="1:52" ht="16.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</row>
    <row r="727" spans="1:52" ht="16.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</row>
    <row r="728" spans="1:52" ht="16.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</row>
    <row r="729" spans="1:52" ht="16.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</row>
    <row r="730" spans="1:52" ht="16.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</row>
    <row r="731" spans="1:52" ht="16.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</row>
    <row r="732" spans="1:52" ht="16.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</row>
    <row r="733" spans="1:52" ht="16.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</row>
    <row r="734" spans="1:52" ht="16.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</row>
    <row r="735" spans="1:52" ht="16.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</row>
    <row r="736" spans="1:52" ht="16.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</row>
    <row r="737" spans="1:52" ht="16.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</row>
    <row r="738" spans="1:52" ht="16.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</row>
    <row r="739" spans="1:52" ht="16.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</row>
    <row r="740" spans="1:52" ht="16.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</row>
    <row r="741" spans="1:52" ht="16.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</row>
    <row r="742" spans="1:52" ht="16.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</row>
    <row r="743" spans="1:52" ht="16.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</row>
    <row r="744" spans="1:52" ht="16.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</row>
    <row r="745" spans="1:52" ht="16.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</row>
    <row r="746" spans="1:52" ht="16.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</row>
    <row r="747" spans="1:52" ht="16.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</row>
    <row r="748" spans="1:52" ht="16.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</row>
    <row r="749" spans="1:52" ht="16.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</row>
    <row r="750" spans="1:52" ht="16.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</row>
    <row r="751" spans="1:52" ht="16.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</row>
    <row r="752" spans="1:52" ht="16.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</row>
    <row r="753" spans="1:52" ht="16.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</row>
    <row r="754" spans="1:52" ht="16.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</row>
    <row r="755" spans="1:52" ht="16.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</row>
    <row r="756" spans="1:52" ht="16.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</row>
    <row r="757" spans="1:52" ht="16.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</row>
    <row r="758" spans="1:52" ht="16.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</row>
    <row r="759" spans="1:52" ht="16.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</row>
    <row r="760" spans="1:52" ht="16.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</row>
    <row r="761" spans="1:52" ht="16.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</row>
    <row r="762" spans="1:52" ht="16.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</row>
    <row r="763" spans="1:52" ht="16.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</row>
    <row r="764" spans="1:52" ht="16.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</row>
    <row r="765" spans="1:52" ht="16.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</row>
    <row r="766" spans="1:52" ht="16.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</row>
    <row r="767" spans="1:52" ht="16.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</row>
    <row r="768" spans="1:52" ht="16.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</row>
    <row r="769" spans="1:52" ht="16.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</row>
    <row r="770" spans="1:52" ht="16.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</row>
    <row r="771" spans="1:52" ht="16.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</row>
    <row r="772" spans="1:52" ht="16.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</row>
    <row r="773" spans="1:52" ht="16.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</row>
    <row r="774" spans="1:52" ht="16.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</row>
    <row r="775" spans="1:52" ht="16.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</row>
    <row r="776" spans="1:52" ht="16.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</row>
    <row r="777" spans="1:52" ht="16.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</row>
    <row r="778" spans="1:52" ht="16.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</row>
    <row r="779" spans="1:52" ht="16.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</row>
    <row r="780" spans="1:52" ht="16.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</row>
    <row r="781" spans="1:52" ht="16.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</row>
    <row r="782" spans="1:52" ht="16.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</row>
    <row r="783" spans="1:52" ht="16.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</row>
    <row r="784" spans="1:52" ht="16.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</row>
    <row r="785" spans="1:52" ht="16.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</row>
    <row r="786" spans="1:52" ht="16.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</row>
    <row r="787" spans="1:52" ht="16.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</row>
    <row r="788" spans="1:52" ht="16.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</row>
    <row r="789" spans="1:52" ht="16.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</row>
    <row r="790" spans="1:52" ht="16.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</row>
    <row r="791" spans="1:52" ht="16.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</row>
    <row r="792" spans="1:52" ht="16.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</row>
    <row r="793" spans="1:52" ht="16.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</row>
    <row r="794" spans="1:52" ht="16.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</row>
    <row r="795" spans="1:52" ht="16.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</row>
    <row r="796" spans="1:52" ht="16.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</row>
    <row r="797" spans="1:52" ht="16.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</row>
    <row r="798" spans="1:52" ht="16.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</row>
    <row r="799" spans="1:52" ht="16.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</row>
    <row r="800" spans="1:52" ht="16.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</row>
    <row r="801" spans="1:52" ht="16.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</row>
    <row r="802" spans="1:52" ht="16.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</row>
    <row r="803" spans="1:52" ht="16.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</row>
    <row r="804" spans="1:52" ht="16.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</row>
    <row r="805" spans="1:52" ht="16.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</row>
    <row r="806" spans="1:52" ht="16.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</row>
    <row r="807" spans="1:52" ht="16.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</row>
    <row r="808" spans="1:52" ht="16.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</row>
    <row r="809" spans="1:52" ht="16.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</row>
    <row r="810" spans="1:52" ht="16.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</row>
    <row r="811" spans="1:52" ht="16.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</row>
    <row r="812" spans="1:52" ht="16.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</row>
    <row r="813" spans="1:52" ht="16.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</row>
    <row r="814" spans="1:52" ht="16.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</row>
    <row r="815" spans="1:52" ht="16.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</row>
    <row r="816" spans="1:52" ht="16.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</row>
    <row r="817" spans="1:52" ht="16.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</row>
    <row r="818" spans="1:52" ht="16.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</row>
    <row r="819" spans="1:52" ht="16.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</row>
    <row r="820" spans="1:52" ht="16.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</row>
    <row r="821" spans="1:52" ht="16.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</row>
    <row r="822" spans="1:52" ht="16.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</row>
    <row r="823" spans="1:52" ht="16.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</row>
    <row r="824" spans="1:52" ht="16.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</row>
    <row r="825" spans="1:52" ht="16.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</row>
    <row r="826" spans="1:52" ht="16.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</row>
    <row r="827" spans="1:52" ht="16.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</row>
    <row r="828" spans="1:52" ht="16.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</row>
    <row r="829" spans="1:52" ht="16.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</row>
    <row r="830" spans="1:52" ht="16.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</row>
    <row r="831" spans="1:52" ht="16.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</row>
    <row r="832" spans="1:52" ht="16.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</row>
    <row r="833" spans="1:52" ht="16.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</row>
    <row r="834" spans="1:52" ht="16.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</row>
    <row r="835" spans="1:52" ht="16.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</row>
    <row r="836" spans="1:52" ht="16.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</row>
    <row r="837" spans="1:52" ht="16.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</row>
    <row r="838" spans="1:52" ht="16.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</row>
    <row r="839" spans="1:52" ht="16.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</row>
    <row r="840" spans="1:52" ht="16.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</row>
    <row r="841" spans="1:52" ht="16.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</row>
    <row r="842" spans="1:52" ht="16.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</row>
    <row r="843" spans="1:52" ht="16.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</row>
    <row r="844" spans="1:52" ht="16.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</row>
    <row r="845" spans="1:52" ht="16.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</row>
    <row r="846" spans="1:52" ht="16.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</row>
    <row r="847" spans="1:52" ht="16.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</row>
    <row r="848" spans="1:52" ht="16.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</row>
    <row r="849" spans="1:52" ht="16.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</row>
    <row r="850" spans="1:52" ht="16.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</row>
    <row r="851" spans="1:52" ht="16.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</row>
    <row r="852" spans="1:52" ht="16.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</row>
    <row r="853" spans="1:52" ht="16.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</row>
    <row r="854" spans="1:52" ht="16.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</row>
    <row r="855" spans="1:52" ht="16.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</row>
    <row r="856" spans="1:52" ht="16.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</row>
    <row r="857" spans="1:52" ht="16.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</row>
    <row r="858" spans="1:52" ht="16.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</row>
    <row r="859" spans="1:52" ht="16.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</row>
    <row r="860" spans="1:52" ht="16.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</row>
    <row r="861" spans="1:52" ht="16.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</row>
    <row r="862" spans="1:52" ht="16.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</row>
    <row r="863" spans="1:52" ht="16.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</row>
    <row r="864" spans="1:52" ht="16.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</row>
    <row r="865" spans="1:52" ht="16.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</row>
    <row r="866" spans="1:52" ht="16.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</row>
    <row r="867" spans="1:52" ht="16.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</row>
    <row r="868" spans="1:52" ht="16.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</row>
    <row r="869" spans="1:52" ht="16.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</row>
    <row r="870" spans="1:52" ht="16.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</row>
    <row r="871" spans="1:52" ht="16.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</row>
    <row r="872" spans="1:52" ht="16.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</row>
    <row r="873" spans="1:52" ht="16.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</row>
    <row r="874" spans="1:52" ht="16.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</row>
    <row r="875" spans="1:52" ht="16.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</row>
    <row r="876" spans="1:52" ht="16.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</row>
    <row r="877" spans="1:52" ht="16.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</row>
    <row r="878" spans="1:52" ht="16.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</row>
    <row r="879" spans="1:52" ht="16.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</row>
    <row r="880" spans="1:52" ht="16.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</row>
    <row r="881" spans="1:52" ht="16.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</row>
    <row r="882" spans="1:52" ht="16.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</row>
    <row r="883" spans="1:52" ht="16.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</row>
    <row r="884" spans="1:52" ht="16.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</row>
    <row r="885" spans="1:52" ht="16.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</row>
    <row r="886" spans="1:52" ht="16.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</row>
    <row r="887" spans="1:52" ht="16.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</row>
    <row r="888" spans="1:52" ht="16.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</row>
    <row r="889" spans="1:52" ht="16.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</row>
    <row r="890" spans="1:52" ht="16.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</row>
    <row r="891" spans="1:52" ht="16.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</row>
    <row r="892" spans="1:52" ht="16.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</row>
    <row r="893" spans="1:52" ht="16.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</row>
    <row r="894" spans="1:52" ht="16.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</row>
    <row r="895" spans="1:52" ht="16.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</row>
    <row r="896" spans="1:52" ht="16.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</row>
    <row r="897" spans="1:52" ht="16.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</row>
    <row r="898" spans="1:52" ht="16.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</row>
    <row r="899" spans="1:52" ht="16.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</row>
    <row r="900" spans="1:52" ht="16.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</row>
    <row r="901" spans="1:52" ht="16.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</row>
    <row r="902" spans="1:52" ht="16.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</row>
    <row r="903" spans="1:52" ht="16.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</row>
    <row r="904" spans="1:52" ht="16.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</row>
    <row r="905" spans="1:52" ht="16.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</row>
    <row r="906" spans="1:52" ht="16.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</row>
    <row r="907" spans="1:52" ht="16.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</row>
    <row r="908" spans="1:52" ht="16.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</row>
    <row r="909" spans="1:52" ht="16.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</row>
    <row r="910" spans="1:52" ht="16.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</row>
    <row r="911" spans="1:52" ht="16.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</row>
    <row r="912" spans="1:52" ht="16.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</row>
    <row r="913" spans="1:52" ht="16.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</row>
    <row r="914" spans="1:52" ht="16.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</row>
    <row r="915" spans="1:52" ht="16.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</row>
    <row r="916" spans="1:52" ht="16.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</row>
    <row r="917" spans="1:52" ht="16.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</row>
    <row r="918" spans="1:52" ht="16.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</row>
    <row r="919" spans="1:52" ht="16.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</row>
    <row r="920" spans="1:52" ht="16.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</row>
    <row r="921" spans="1:52" ht="16.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</row>
    <row r="922" spans="1:52" ht="16.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</row>
    <row r="923" spans="1:52" ht="16.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</row>
    <row r="924" spans="1:52" ht="16.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</row>
    <row r="925" spans="1:52" ht="16.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</row>
    <row r="926" spans="1:52" ht="16.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</row>
    <row r="927" spans="1:52" ht="16.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</row>
    <row r="928" spans="1:52" ht="16.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</row>
    <row r="929" spans="1:52" ht="16.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</row>
    <row r="930" spans="1:52" ht="16.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</row>
    <row r="931" spans="1:52" ht="16.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</row>
    <row r="932" spans="1:52" ht="16.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</row>
    <row r="933" spans="1:52" ht="16.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</row>
    <row r="934" spans="1:52" ht="16.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</row>
    <row r="935" spans="1:52" ht="16.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</row>
    <row r="936" spans="1:52" ht="16.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</row>
    <row r="937" spans="1:52" ht="16.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</row>
    <row r="938" spans="1:52" ht="16.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</row>
    <row r="939" spans="1:52" ht="16.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</row>
    <row r="940" spans="1:52" ht="16.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</row>
    <row r="941" spans="1:52" ht="16.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</row>
    <row r="942" spans="1:52" ht="16.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</row>
    <row r="943" spans="1:52" ht="16.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</row>
    <row r="944" spans="1:52" ht="16.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</row>
    <row r="945" spans="1:52" ht="16.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</row>
    <row r="946" spans="1:52" ht="16.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</row>
    <row r="947" spans="1:52" ht="16.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</row>
    <row r="948" spans="1:52" ht="16.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</row>
    <row r="949" spans="1:52" ht="16.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</row>
    <row r="950" spans="1:52" ht="16.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</row>
    <row r="951" spans="1:52" ht="16.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</row>
    <row r="952" spans="1:52" ht="16.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</row>
    <row r="953" spans="1:52" ht="16.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</row>
    <row r="954" spans="1:52" ht="16.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</row>
    <row r="955" spans="1:52" ht="16.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</row>
    <row r="956" spans="1:52" ht="16.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</row>
    <row r="957" spans="1:52" ht="16.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</row>
    <row r="958" spans="1:52" ht="16.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</row>
    <row r="959" spans="1:52" ht="16.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</row>
    <row r="960" spans="1:52" ht="16.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</row>
    <row r="961" spans="1:52" ht="16.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</row>
    <row r="962" spans="1:52" ht="16.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</row>
    <row r="963" spans="1:52" ht="16.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</row>
    <row r="964" spans="1:52" ht="16.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</row>
    <row r="965" spans="1:52" ht="16.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</row>
    <row r="966" spans="1:52" ht="16.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</row>
    <row r="967" spans="1:52" ht="16.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</row>
    <row r="968" spans="1:52" ht="16.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</row>
    <row r="969" spans="1:52" ht="16.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</row>
    <row r="970" spans="1:52" ht="16.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</row>
    <row r="971" spans="1:52" ht="16.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</row>
    <row r="972" spans="1:52" ht="16.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</row>
    <row r="973" spans="1:52" ht="16.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</row>
    <row r="974" spans="1:52" ht="16.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</row>
    <row r="975" spans="1:52" ht="16.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</row>
    <row r="976" spans="1:52" ht="16.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</row>
    <row r="977" spans="1:52" ht="16.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</row>
    <row r="978" spans="1:52" ht="16.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</row>
    <row r="979" spans="1:52" ht="16.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</row>
    <row r="980" spans="1:52" ht="16.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</row>
    <row r="981" spans="1:52" ht="16.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</row>
    <row r="982" spans="1:52" ht="16.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</row>
    <row r="983" spans="1:52" ht="16.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</row>
    <row r="984" spans="1:52" ht="16.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</row>
    <row r="985" spans="1:52" ht="16.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</row>
    <row r="986" spans="1:52" ht="16.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</row>
    <row r="987" spans="1:52" ht="16.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</row>
    <row r="988" spans="1:52" ht="16.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</row>
    <row r="989" spans="1:52" ht="16.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</row>
    <row r="990" spans="1:52" ht="16.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</row>
    <row r="991" spans="1:52" ht="16.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</row>
    <row r="992" spans="1:52" ht="16.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</row>
    <row r="993" spans="1:52" ht="16.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</row>
    <row r="994" spans="1:52" ht="16.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</row>
    <row r="995" spans="1:52" ht="16.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</row>
    <row r="996" spans="1:52" ht="16.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</row>
    <row r="997" spans="1:52" ht="16.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</row>
    <row r="998" spans="1:52" ht="16.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</row>
    <row r="999" spans="1:52" ht="16.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</row>
    <row r="1000" spans="1:52" ht="16.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</row>
  </sheetData>
  <mergeCells count="1">
    <mergeCell ref="B6:C6"/>
  </mergeCells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showInputMessage="1" showErrorMessage="1" xr:uid="{00000000-0002-0000-0300-000000000000}">
          <x14:formula1>
            <xm:f>Options!A2:A251</xm:f>
          </x14:formula1>
          <xm:sqref>B8</xm:sqref>
        </x14:dataValidation>
        <x14:dataValidation type="list" showInputMessage="1" showErrorMessage="1" xr:uid="{00000000-0002-0000-0300-000001000000}">
          <x14:formula1>
            <xm:f>Options!A2:A251</xm:f>
          </x14:formula1>
          <xm:sqref>B9</xm:sqref>
        </x14:dataValidation>
        <x14:dataValidation type="list" showInputMessage="1" showErrorMessage="1" xr:uid="{00000000-0002-0000-0300-000002000000}">
          <x14:formula1>
            <xm:f>Options!A2:A251</xm:f>
          </x14:formula1>
          <xm:sqref>B10</xm:sqref>
        </x14:dataValidation>
        <x14:dataValidation type="list" showInputMessage="1" showErrorMessage="1" xr:uid="{00000000-0002-0000-0300-000003000000}">
          <x14:formula1>
            <xm:f>Options!A2:A251</xm:f>
          </x14:formula1>
          <xm:sqref>B11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4C97"/>
  </sheetPr>
  <dimension ref="A1:AZ30"/>
  <sheetViews>
    <sheetView showGridLines="0" tabSelected="1" workbookViewId="0">
      <selection activeCell="H31" sqref="H31"/>
    </sheetView>
  </sheetViews>
  <sheetFormatPr defaultRowHeight="15"/>
  <cols>
    <col min="1" max="1" width="5" customWidth="1"/>
    <col min="2" max="9" width="30" customWidth="1"/>
  </cols>
  <sheetData>
    <row r="1" spans="1:52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</row>
    <row r="2" spans="1:52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</row>
    <row r="6" spans="1:52">
      <c r="B6" s="25" t="s">
        <v>42</v>
      </c>
      <c r="C6" s="25"/>
      <c r="D6" s="25"/>
      <c r="E6" s="25"/>
      <c r="F6" s="25"/>
      <c r="G6" s="25"/>
      <c r="H6" s="25"/>
      <c r="I6" s="25"/>
    </row>
    <row r="7" spans="1:52">
      <c r="B7" s="14" t="s">
        <v>36</v>
      </c>
      <c r="C7" s="14" t="s">
        <v>37</v>
      </c>
      <c r="D7" s="14" t="s">
        <v>43</v>
      </c>
      <c r="E7" s="14" t="s">
        <v>44</v>
      </c>
      <c r="F7" s="14" t="s">
        <v>45</v>
      </c>
      <c r="G7" s="14" t="s">
        <v>46</v>
      </c>
      <c r="H7" s="14" t="s">
        <v>47</v>
      </c>
      <c r="I7" s="14" t="s">
        <v>48</v>
      </c>
    </row>
    <row r="8" spans="1:52">
      <c r="B8" s="14" t="str">
        <f>IFERROR(Countries!B8, "")</f>
        <v>Afghanistan</v>
      </c>
      <c r="C8" s="14" t="str">
        <f>IFERROR(Countries!C8, "")</f>
        <v>AFG</v>
      </c>
      <c r="D8" s="15">
        <f>IFERROR(INDEX(Costs!M2:M1611,MATCH(C8, Costs!A2:A1611)), "")</f>
        <v>2.9516454719893921</v>
      </c>
      <c r="E8" s="15">
        <f>IFERROR(INDEX(GDP!L2:L1611,MATCH(C8, GDP!A2:A1611)), "")</f>
        <v>20.139999999999997</v>
      </c>
      <c r="F8" s="16">
        <f>IFERROR(INDEX(GDP!M2:M1611,MATCH(C8, GDP!A2:A1611)), )</f>
        <v>0</v>
      </c>
      <c r="G8" s="15">
        <f>IF(F8=0,D8/Settings!C10,(D8*(1-(1+F8)/(1-Settings!C11)))/((1-Settings!C11)^Settings!C10*(1-((1+F8)/(1-Settings!C11))^(Settings!C10+1))))</f>
        <v>0.36895568399867401</v>
      </c>
      <c r="H8" s="15">
        <f>IFERROR(INDEX(GDP!C2:C1611,MATCH(C8, GDP!A2:A1611)), "")</f>
        <v>20.14</v>
      </c>
      <c r="I8" s="17">
        <f>IFERROR(G8/H8, "")</f>
        <v>1.8319547368355213E-2</v>
      </c>
    </row>
    <row r="9" spans="1:52">
      <c r="B9" s="14" t="str">
        <f>IFERROR(Countries!B9, "")</f>
        <v>Bhutan</v>
      </c>
      <c r="C9" s="14" t="str">
        <f>IFERROR(Countries!C9, "")</f>
        <v>BTN</v>
      </c>
      <c r="D9" s="15">
        <f>IFERROR(INDEX(Costs!M2:M1611,MATCH(C9, Costs!A2:A1611)), "")</f>
        <v>0.94671101367004562</v>
      </c>
      <c r="E9" s="15">
        <f>IFERROR(INDEX(GDP!L2:L1611,MATCH(C9, GDP!A2:A1611)), "")</f>
        <v>3.1960000000000006</v>
      </c>
      <c r="F9" s="16">
        <f>IFERROR(INDEX(GDP!M2:M1611,MATCH(C9, GDP!A2:A1611)), )</f>
        <v>0.65447154471544733</v>
      </c>
      <c r="G9" s="15">
        <f>IF(F8=0,D9/Settings!C10,(D9*(1-(1+F9)/(1-Settings!C11)))/((1-Settings!C11)^Settings!C10*(1-((1+F9)/(1-Settings!C11))^(Settings!C10+1))))</f>
        <v>0.1183388767087557</v>
      </c>
      <c r="H9" s="15">
        <f>IFERROR(INDEX(GDP!C2:C1611,MATCH(C9, GDP!A2:A1611)), "")</f>
        <v>2.56</v>
      </c>
      <c r="I9" s="17">
        <f>IFERROR(G9/H9, "")</f>
        <v>4.6226123714357692E-2</v>
      </c>
    </row>
    <row r="10" spans="1:52">
      <c r="B10" s="14" t="str">
        <f>IFERROR(Countries!B10, "")</f>
        <v>Bangladesh</v>
      </c>
      <c r="C10" s="14" t="str">
        <f>IFERROR(Countries!C10, "")</f>
        <v>BGD</v>
      </c>
      <c r="D10" s="15">
        <f>IFERROR(INDEX(Costs!M2:M1611,MATCH(C10, Costs!A2:A1611)), "")</f>
        <v>0.94671101367004562</v>
      </c>
      <c r="E10" s="15">
        <f>IFERROR(INDEX(GDP!L2:L1611,MATCH(C10, GDP!A2:A1611)), "")</f>
        <v>467.8309999999999</v>
      </c>
      <c r="F10" s="16">
        <f>IFERROR(INDEX(GDP!M2:M1611,MATCH(C10, GDP!A2:A1611)), )</f>
        <v>0.84954573703057024</v>
      </c>
      <c r="G10" s="15">
        <f>IF(F8=0,D10/Settings!C10,(D10*(1-(1+F10)/(1-Settings!C11)))/((1-Settings!C11)^Settings!C10*(1-((1+F10)/(1-Settings!C11))^(Settings!C10+1))))</f>
        <v>0.1183388767087557</v>
      </c>
      <c r="H10" s="15">
        <f>IFERROR(INDEX(GDP!C2:C1611,MATCH(C10, GDP!A2:A1611)), "")</f>
        <v>360.03</v>
      </c>
      <c r="I10" s="17">
        <f>IFERROR(G10/H10, "")</f>
        <v>3.2869171099284981E-4</v>
      </c>
    </row>
    <row r="11" spans="1:52">
      <c r="B11" s="14" t="str">
        <f>IFERROR(Countries!B11, "")</f>
        <v>India</v>
      </c>
      <c r="C11" s="14" t="str">
        <f>IFERROR(Countries!C11, "")</f>
        <v>IND</v>
      </c>
      <c r="D11" s="15">
        <f>IFERROR(INDEX(Costs!M2:M1611,MATCH(C11, Costs!A2:A1611)), "")</f>
        <v>28.577075814013288</v>
      </c>
      <c r="E11" s="15">
        <f>IFERROR(INDEX(GDP!L2:L1611,MATCH(C11, GDP!A2:A1611)), "")</f>
        <v>3959.674</v>
      </c>
      <c r="F11" s="16">
        <f>IFERROR(INDEX(GDP!M2:M1611,MATCH(C11, GDP!A2:A1611)), )</f>
        <v>0.75319958254373665</v>
      </c>
      <c r="G11" s="15">
        <f>IF(F8=0,D11/Settings!C10,(D11*(1-(1+F11)/(1-Settings!C11)))/((1-Settings!C11)^Settings!C10*(1-((1+F11)/(1-Settings!C11))^(Settings!C10+1))))</f>
        <v>3.572134476751661</v>
      </c>
      <c r="H11" s="15">
        <f>IFERROR(INDEX(GDP!C2:C1611,MATCH(C11, GDP!A2:A1611)), "")</f>
        <v>3161.15</v>
      </c>
      <c r="I11" s="17">
        <f>IFERROR(G11/H11, "")</f>
        <v>1.1300110645656363E-3</v>
      </c>
    </row>
    <row r="15" spans="1:52">
      <c r="B15" s="25" t="s">
        <v>49</v>
      </c>
      <c r="C15" s="25"/>
      <c r="D15" s="25"/>
      <c r="E15" s="25"/>
      <c r="F15" s="25"/>
      <c r="G15" s="25"/>
      <c r="H15" s="25"/>
      <c r="I15" s="25"/>
    </row>
    <row r="16" spans="1:52">
      <c r="B16" s="25" t="s">
        <v>50</v>
      </c>
      <c r="C16" s="25"/>
      <c r="D16" s="14" t="s">
        <v>43</v>
      </c>
      <c r="E16" s="14" t="s">
        <v>44</v>
      </c>
      <c r="F16" s="14" t="s">
        <v>45</v>
      </c>
      <c r="G16" s="14" t="s">
        <v>46</v>
      </c>
      <c r="H16" s="14" t="s">
        <v>47</v>
      </c>
      <c r="I16" s="14" t="s">
        <v>48</v>
      </c>
    </row>
    <row r="17" spans="2:9">
      <c r="B17" s="25" t="s">
        <v>51</v>
      </c>
      <c r="C17" s="25"/>
      <c r="D17" s="15">
        <f>SUMIF(Costs!$O$2:$O$250,B17,Costs!$M$2:$M$250)</f>
        <v>93.223091724370676</v>
      </c>
      <c r="E17" s="15">
        <f>SUMIF(GDP!$N$2:$N$250,B17,GDP!$L$2:$L$250)</f>
        <v>59063.952000000005</v>
      </c>
      <c r="F17" s="16">
        <f>AVERAGEIF(GDP!$N$2:$N$250,B17,GDP!$M$2:$M$250)</f>
        <v>0.25799391768838759</v>
      </c>
      <c r="G17" s="15">
        <f>IF(F17=0,D17/Settings!C10,(D17*(1-(1+F17)/(1-Settings!C11)))/((1-Settings!C11)^Settings!C10*(1-((1+F17)/(1-Settings!C11))^(Settings!C10+1))))</f>
        <v>4.2474007125895659</v>
      </c>
      <c r="H17" s="15">
        <f>SUMIF(GDP!$N$2:$N$250,B17,GDP!$C$2:$C$250)</f>
        <v>55711.430000000008</v>
      </c>
      <c r="I17" s="17">
        <f>IFERROR(G17/H17, "")</f>
        <v>7.6239305158556613E-5</v>
      </c>
    </row>
    <row r="18" spans="2:9">
      <c r="B18" s="25" t="s">
        <v>52</v>
      </c>
      <c r="C18" s="25"/>
      <c r="D18" s="15">
        <f>SUMIF(Costs!$O$2:$O$250,B18,Costs!$M$2:$M$250)</f>
        <v>465.04441702068311</v>
      </c>
      <c r="E18" s="15">
        <f>SUMIF(GDP!$N$2:$N$250,B18,GDP!$L$2:$L$250)</f>
        <v>41977.219999999994</v>
      </c>
      <c r="F18" s="16">
        <f>AVERAGEIF(GDP!$N$2:$N$250,B18,GDP!$M$2:$M$250)</f>
        <v>0.35333860545260554</v>
      </c>
      <c r="G18" s="15">
        <f>IF(F18=0,D18/Settings!C10,(D18*(1-(1+F18)/(1-Settings!C11)))/((1-Settings!C11)^Settings!C10*(1-((1+F17)/(1-Settings!C11))^(Settings!C10+1))))</f>
        <v>27.165184853781607</v>
      </c>
      <c r="H18" s="15">
        <f>SUMIF(GDP!$N$2:$N$250,B18,GDP!$C$2:$C$250)</f>
        <v>35890.509999999995</v>
      </c>
      <c r="I18" s="17">
        <f>IFERROR(G18/H18, "")</f>
        <v>7.5689046641526164E-4</v>
      </c>
    </row>
    <row r="19" spans="2:9">
      <c r="B19" s="25" t="s">
        <v>53</v>
      </c>
      <c r="C19" s="25"/>
      <c r="D19" s="15">
        <f>SUMIF(Costs!$O$2:$O$250,B19,Costs!$M$2:$M$250)</f>
        <v>155.0859436121869</v>
      </c>
      <c r="E19" s="15">
        <f>SUMIF(GDP!$N$2:$N$250,B19,GDP!$L$2:$L$250)</f>
        <v>2970.3599999999992</v>
      </c>
      <c r="F19" s="16">
        <f>AVERAGEIF(GDP!$N$2:$N$250,B19,GDP!$M$2:$M$250)</f>
        <v>0.5276993772664712</v>
      </c>
      <c r="G19" s="15">
        <f>IF(F19=0,D19/Settings!C10,(D19*(1-(1+F19)/(1-Settings!C11)))/((1-Settings!C11)^Settings!C10*(1-((1+F17)/(1-Settings!C11))^(Settings!C10+1))))</f>
        <v>12.704339077645225</v>
      </c>
      <c r="H19" s="15">
        <f>SUMIF(GDP!$N$2:$N$250,B19,GDP!$C$2:$C$250)</f>
        <v>2458.8200000000006</v>
      </c>
      <c r="I19" s="17">
        <f>IFERROR(G19/H19, "")</f>
        <v>5.1668438835072196E-3</v>
      </c>
    </row>
    <row r="22" spans="2:9">
      <c r="B22" s="25" t="s">
        <v>54</v>
      </c>
      <c r="C22" s="25"/>
      <c r="D22" s="25"/>
      <c r="E22" s="25"/>
      <c r="F22" s="25"/>
      <c r="G22" s="25"/>
      <c r="H22" s="25"/>
      <c r="I22" s="25"/>
    </row>
    <row r="23" spans="2:9">
      <c r="B23" s="25" t="s">
        <v>55</v>
      </c>
      <c r="C23" s="25"/>
      <c r="D23" s="14" t="s">
        <v>43</v>
      </c>
      <c r="E23" s="14" t="s">
        <v>44</v>
      </c>
      <c r="F23" s="14" t="s">
        <v>45</v>
      </c>
      <c r="G23" s="14" t="s">
        <v>46</v>
      </c>
      <c r="H23" s="14" t="s">
        <v>47</v>
      </c>
      <c r="I23" s="14" t="s">
        <v>48</v>
      </c>
    </row>
    <row r="24" spans="2:9">
      <c r="B24" s="25" t="s">
        <v>51</v>
      </c>
      <c r="C24" s="25"/>
      <c r="D24" s="15">
        <f>SUMIF(Costs!$P$2:$P$250,B24,Costs!$M$2:$M$250)</f>
        <v>93.223091724370676</v>
      </c>
      <c r="E24" s="15">
        <f>SUMIF(GDP!$O$2:$O$250,B24,GDP!$L$2:$L$250)</f>
        <v>59063.952000000005</v>
      </c>
      <c r="F24" s="16">
        <f>AVERAGEIF(GDP!$O$2:$O$250,B24,GDP!$M$2:$M$250)</f>
        <v>0.25799391768838759</v>
      </c>
      <c r="G24" s="15">
        <f>IF(F24=0,D24/Settings!C17,(D24*(1-(1+F24)/(1-Settings!C11)))/((1-Settings!C11)^Settings!C17*(1-((1+F24)/(1-Settings!C11))^(Settings!C10+1))))</f>
        <v>3.3073999660849447</v>
      </c>
      <c r="H24" s="15">
        <f>SUMIF(GDP!$O$2:$O$250,B24,GDP!$C$2:$C$250)</f>
        <v>55711.430000000008</v>
      </c>
      <c r="I24" s="17">
        <f t="shared" ref="I24:I30" si="0">IFERROR(G24/H24, )</f>
        <v>5.9366632055306145E-5</v>
      </c>
    </row>
    <row r="25" spans="2:9">
      <c r="B25" s="25" t="s">
        <v>56</v>
      </c>
      <c r="C25" s="25"/>
      <c r="D25" s="15">
        <f>SUMIF(Costs!$P$2:$P$250,B25,Costs!$M$2:$M$250)</f>
        <v>7.5949819030790096</v>
      </c>
      <c r="E25" s="15">
        <f>SUMIF(GDP!$O$2:$O$250,B25,GDP!$L$2:$L$250)</f>
        <v>453.07700000000011</v>
      </c>
      <c r="F25" s="16">
        <f>AVERAGEIF(GDP!$O$2:$O$250,B25,GDP!$M$2:$M$250)</f>
        <v>0.41250980948685578</v>
      </c>
      <c r="G25" s="15">
        <f>IF(F25=0,D25/Settings!C17,(D25*(1-(1+F25)/(1-Settings!C11)))/((1-Settings!C11)^Settings!C17*(1-((1+F25)/(1-Settings!C11))^(Settings!C10+1))))</f>
        <v>0.13293552183135837</v>
      </c>
      <c r="H25" s="15">
        <f>SUMIF(GDP!$O$2:$O$250,B25,GDP!$C$2:$C$250)</f>
        <v>393.39</v>
      </c>
      <c r="I25" s="17">
        <f t="shared" si="0"/>
        <v>3.3792298185352545E-4</v>
      </c>
    </row>
    <row r="26" spans="2:9">
      <c r="B26" s="25" t="s">
        <v>57</v>
      </c>
      <c r="C26" s="25"/>
      <c r="D26" s="15">
        <f>SUMIF(Costs!$P$2:$P$250,B26,Costs!$M$2:$M$250)</f>
        <v>328.7971627469293</v>
      </c>
      <c r="E26" s="15">
        <f>SUMIF(GDP!$O$2:$O$250,B26,GDP!$L$2:$L$250)</f>
        <v>28621.457999999995</v>
      </c>
      <c r="F26" s="16">
        <f>AVERAGEIF(GDP!$O$2:$O$250,B26,GDP!$M$2:$M$250)</f>
        <v>0.46418249021563418</v>
      </c>
      <c r="G26" s="15">
        <f>IF(F26=0,D26/Settings!C17,(D26*(1-(1+F26)/(1-Settings!C11)))/((1-Settings!C11)^Settings!C17*(1-((1+F26)/(1-Settings!C11))^(Settings!C10+1))))</f>
        <v>4.5746768592192097</v>
      </c>
      <c r="H26" s="15">
        <f>SUMIF(GDP!$O$2:$O$250,B26,GDP!$C$2:$C$250)</f>
        <v>23620.220000000012</v>
      </c>
      <c r="I26" s="17">
        <f t="shared" si="0"/>
        <v>1.9367630188115128E-4</v>
      </c>
    </row>
    <row r="27" spans="2:9">
      <c r="B27" s="25" t="s">
        <v>58</v>
      </c>
      <c r="C27" s="25"/>
      <c r="D27" s="15">
        <f>SUMIF(Costs!$P$2:$P$250,B27,Costs!$M$2:$M$250)</f>
        <v>34.263604385662255</v>
      </c>
      <c r="E27" s="15">
        <f>SUMIF(GDP!$O$2:$O$250,B27,GDP!$L$2:$L$250)</f>
        <v>4418.7790000000005</v>
      </c>
      <c r="F27" s="16">
        <f>AVERAGEIF(GDP!$O$2:$O$250,B27,GDP!$M$2:$M$250)</f>
        <v>0.35023733240301835</v>
      </c>
      <c r="G27" s="15">
        <f>IF(F27=0,D27/Settings!C17,(D27*(1-(1+F27)/(1-Settings!C11)))/((1-Settings!C11)^Settings!C17*(1-((1+F27)/(1-Settings!C11))^(Settings!C10+1))))</f>
        <v>0.79466136960357181</v>
      </c>
      <c r="H27" s="15">
        <f>SUMIF(GDP!$O$2:$O$250,B27,GDP!$C$2:$C$250)</f>
        <v>4019.91</v>
      </c>
      <c r="I27" s="17">
        <f t="shared" si="0"/>
        <v>1.9768138331544035E-4</v>
      </c>
    </row>
    <row r="28" spans="2:9">
      <c r="B28" s="25" t="s">
        <v>59</v>
      </c>
      <c r="C28" s="25"/>
      <c r="D28" s="15">
        <f>SUMIF(Costs!$P$2:$P$250,B28,Costs!$M$2:$M$250)</f>
        <v>65.074165068265941</v>
      </c>
      <c r="E28" s="15">
        <f>SUMIF(GDP!$O$2:$O$250,B28,GDP!$L$2:$L$250)</f>
        <v>5162.5119999999997</v>
      </c>
      <c r="F28" s="16">
        <f>AVERAGEIF(GDP!$O$2:$O$250,B28,GDP!$M$2:$M$250)</f>
        <v>0.33905072988622259</v>
      </c>
      <c r="G28" s="15">
        <f>IF(F28=0,D28/Settings!C17,(D28*(1-(1+F28)/(1-Settings!C11)))/((1-Settings!C11)^Settings!C17*(1-((1+F28)/(1-Settings!C11))^(Settings!C10+1))))</f>
        <v>1.5883236236125176</v>
      </c>
      <c r="H28" s="15">
        <f>SUMIF(GDP!$O$2:$O$250,B28,GDP!$C$2:$C$250)</f>
        <v>4739.5399999999991</v>
      </c>
      <c r="I28" s="17">
        <f t="shared" si="0"/>
        <v>3.3512189444809368E-4</v>
      </c>
    </row>
    <row r="29" spans="2:9">
      <c r="B29" s="25" t="s">
        <v>60</v>
      </c>
      <c r="C29" s="25"/>
      <c r="D29" s="15">
        <f>SUMIF(Costs!$P$2:$P$250,B29,Costs!$M$2:$M$250)</f>
        <v>74.305568513417484</v>
      </c>
      <c r="E29" s="15">
        <f>SUMIF(GDP!$O$2:$O$250,B29,GDP!$L$2:$L$250)</f>
        <v>4250.5379999999996</v>
      </c>
      <c r="F29" s="16">
        <f>AVERAGEIF(GDP!$O$2:$O$250,B29,GDP!$M$2:$M$250)</f>
        <v>0.35124358374021519</v>
      </c>
      <c r="G29" s="15">
        <f>IF(F29=0,D29/Settings!C17,(D29*(1-(1+F29)/(1-Settings!C11)))/((1-Settings!C11)^Settings!C17*(1-((1+F29)/(1-Settings!C11))^(Settings!C10+1))))</f>
        <v>1.7154510234643736</v>
      </c>
      <c r="H29" s="15">
        <f>SUMIF(GDP!$O$2:$O$250,B29,GDP!$C$2:$C$250)</f>
        <v>3788.9600000000005</v>
      </c>
      <c r="I29" s="17">
        <f t="shared" si="0"/>
        <v>4.5274983728104106E-4</v>
      </c>
    </row>
    <row r="30" spans="2:9">
      <c r="B30" s="25" t="s">
        <v>61</v>
      </c>
      <c r="C30" s="25"/>
      <c r="D30" s="15">
        <f>SUMIF(Costs!$P$2:$P$250,B30,Costs!$M$2:$M$250)</f>
        <v>110.09487801551589</v>
      </c>
      <c r="E30" s="15">
        <f>SUMIF(GDP!$O$2:$O$250,B30,GDP!$L$2:$L$250)</f>
        <v>2041.2160000000003</v>
      </c>
      <c r="F30" s="16">
        <f>AVERAGEIF(GDP!$O$2:$O$250,B30,GDP!$M$2:$M$250)</f>
        <v>0.51022749757337504</v>
      </c>
      <c r="G30" s="15">
        <f>IF(F30=0,D30/Settings!C17,(D30*(1-(1+F30)/(1-Settings!C11)))/((1-Settings!C11)^Settings!C17*(1-((1+F30)/(1-Settings!C11))^(Settings!C10+1))))</f>
        <v>1.252608786624746</v>
      </c>
      <c r="H30" s="15">
        <f>SUMIF(GDP!$O$2:$O$250,B30,GDP!$C$2:$C$250)</f>
        <v>1787.31</v>
      </c>
      <c r="I30" s="17">
        <f t="shared" si="0"/>
        <v>7.0083465466245142E-4</v>
      </c>
    </row>
  </sheetData>
  <mergeCells count="15">
    <mergeCell ref="B26:C26"/>
    <mergeCell ref="B27:C27"/>
    <mergeCell ref="B28:C28"/>
    <mergeCell ref="B29:C29"/>
    <mergeCell ref="B30:C30"/>
    <mergeCell ref="B19:C19"/>
    <mergeCell ref="B22:I22"/>
    <mergeCell ref="B23:C23"/>
    <mergeCell ref="B24:C24"/>
    <mergeCell ref="B25:C25"/>
    <mergeCell ref="B6:I6"/>
    <mergeCell ref="B15:I15"/>
    <mergeCell ref="B16:C16"/>
    <mergeCell ref="B17:C17"/>
    <mergeCell ref="B18:C1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666600"/>
  </sheetPr>
  <dimension ref="A1:M189"/>
  <sheetViews>
    <sheetView workbookViewId="0"/>
  </sheetViews>
  <sheetFormatPr defaultRowHeight="15"/>
  <cols>
    <col min="2" max="2" width="30" customWidth="1"/>
    <col min="13" max="13" width="20" customWidth="1"/>
  </cols>
  <sheetData>
    <row r="1" spans="1:13">
      <c r="A1" s="14" t="s">
        <v>37</v>
      </c>
      <c r="B1" s="14" t="s">
        <v>62</v>
      </c>
      <c r="C1" s="14" t="s">
        <v>63</v>
      </c>
      <c r="D1" s="14" t="s">
        <v>64</v>
      </c>
      <c r="E1" s="14" t="s">
        <v>65</v>
      </c>
      <c r="F1" s="14" t="s">
        <v>66</v>
      </c>
      <c r="G1" s="14" t="s">
        <v>67</v>
      </c>
      <c r="H1" s="14" t="s">
        <v>68</v>
      </c>
      <c r="I1" s="14" t="s">
        <v>69</v>
      </c>
      <c r="J1" s="14" t="s">
        <v>70</v>
      </c>
      <c r="K1" s="14" t="s">
        <v>71</v>
      </c>
      <c r="L1" s="14" t="s">
        <v>72</v>
      </c>
      <c r="M1" s="14" t="s">
        <v>73</v>
      </c>
    </row>
    <row r="2" spans="1:13">
      <c r="A2" s="14" t="s">
        <v>74</v>
      </c>
      <c r="B2" s="14" t="s">
        <v>38</v>
      </c>
      <c r="C2" s="14">
        <v>9469741</v>
      </c>
      <c r="D2" s="14">
        <v>2665061</v>
      </c>
      <c r="E2" s="14">
        <v>2915517</v>
      </c>
      <c r="F2" s="14">
        <v>2540871</v>
      </c>
      <c r="G2" s="14">
        <v>2660109</v>
      </c>
      <c r="H2" s="14">
        <v>2500780</v>
      </c>
      <c r="I2" s="14">
        <v>2528815</v>
      </c>
      <c r="J2" s="14">
        <v>2186660</v>
      </c>
      <c r="K2" s="14">
        <v>1893471</v>
      </c>
      <c r="L2" s="14">
        <v>1028675</v>
      </c>
      <c r="M2" s="14">
        <f t="shared" ref="M2:M33" si="0">SUM(C2:L2)</f>
        <v>30389700</v>
      </c>
    </row>
    <row r="3" spans="1:13">
      <c r="A3" s="14" t="s">
        <v>75</v>
      </c>
      <c r="B3" s="14" t="s">
        <v>76</v>
      </c>
      <c r="C3" s="14">
        <v>1326086</v>
      </c>
      <c r="D3" s="14">
        <v>359589</v>
      </c>
      <c r="E3" s="14">
        <v>120974</v>
      </c>
      <c r="F3" s="14">
        <v>305196</v>
      </c>
      <c r="G3" s="14">
        <v>255557</v>
      </c>
      <c r="H3" s="14">
        <v>133861</v>
      </c>
      <c r="I3" s="14">
        <v>103038</v>
      </c>
      <c r="J3" s="14">
        <v>81767</v>
      </c>
      <c r="K3" s="14">
        <v>61259</v>
      </c>
      <c r="L3" s="14">
        <v>40289</v>
      </c>
      <c r="M3" s="14">
        <f t="shared" si="0"/>
        <v>2787616</v>
      </c>
    </row>
    <row r="4" spans="1:13">
      <c r="A4" s="14" t="s">
        <v>77</v>
      </c>
      <c r="B4" s="14" t="s">
        <v>78</v>
      </c>
      <c r="C4" s="14">
        <v>18583179</v>
      </c>
      <c r="D4" s="14">
        <v>5644390</v>
      </c>
      <c r="E4" s="14">
        <v>4180520</v>
      </c>
      <c r="F4" s="14">
        <v>3260085</v>
      </c>
      <c r="G4" s="14">
        <v>2683755</v>
      </c>
      <c r="H4" s="14">
        <v>2055684</v>
      </c>
      <c r="I4" s="14">
        <v>2128004</v>
      </c>
      <c r="J4" s="14">
        <v>1763772</v>
      </c>
      <c r="K4" s="14">
        <v>1739151</v>
      </c>
      <c r="L4" s="14">
        <v>1956872</v>
      </c>
      <c r="M4" s="14">
        <f t="shared" si="0"/>
        <v>43995412</v>
      </c>
    </row>
    <row r="5" spans="1:13">
      <c r="A5" s="14" t="s">
        <v>79</v>
      </c>
      <c r="B5" s="14" t="s">
        <v>80</v>
      </c>
      <c r="C5" s="14">
        <v>22367436</v>
      </c>
      <c r="D5" s="14">
        <v>3496433</v>
      </c>
      <c r="E5" s="14">
        <v>2735637</v>
      </c>
      <c r="F5" s="14">
        <v>2025377</v>
      </c>
      <c r="G5" s="14">
        <v>1569076</v>
      </c>
      <c r="H5" s="14">
        <v>1251701</v>
      </c>
      <c r="I5" s="14">
        <v>951178</v>
      </c>
      <c r="J5" s="14">
        <v>746529</v>
      </c>
      <c r="K5" s="14">
        <v>556729</v>
      </c>
      <c r="L5" s="14">
        <v>371660</v>
      </c>
      <c r="M5" s="14">
        <f t="shared" si="0"/>
        <v>36071756</v>
      </c>
    </row>
    <row r="6" spans="1:13">
      <c r="A6" s="14" t="s">
        <v>81</v>
      </c>
      <c r="B6" s="14" t="s">
        <v>82</v>
      </c>
      <c r="C6" s="14">
        <v>23645937</v>
      </c>
      <c r="D6" s="14">
        <v>7094059</v>
      </c>
      <c r="E6" s="14">
        <v>3816174</v>
      </c>
      <c r="F6" s="14">
        <v>4064060</v>
      </c>
      <c r="G6" s="14">
        <v>2262987</v>
      </c>
      <c r="H6" s="14">
        <v>1781396</v>
      </c>
      <c r="I6" s="14">
        <v>1028689</v>
      </c>
      <c r="J6" s="14">
        <v>1119308</v>
      </c>
      <c r="K6" s="14">
        <v>621085</v>
      </c>
      <c r="L6" s="14">
        <v>328987</v>
      </c>
      <c r="M6" s="14">
        <f t="shared" si="0"/>
        <v>45762682</v>
      </c>
    </row>
    <row r="7" spans="1:13">
      <c r="A7" s="14" t="s">
        <v>83</v>
      </c>
      <c r="B7" s="14" t="s">
        <v>84</v>
      </c>
      <c r="C7" s="14">
        <v>998494</v>
      </c>
      <c r="D7" s="14">
        <v>303801</v>
      </c>
      <c r="E7" s="14">
        <v>259765</v>
      </c>
      <c r="F7" s="14">
        <v>212401</v>
      </c>
      <c r="G7" s="14">
        <v>220125</v>
      </c>
      <c r="H7" s="14">
        <v>191189</v>
      </c>
      <c r="I7" s="14">
        <v>129528</v>
      </c>
      <c r="J7" s="14">
        <v>110057</v>
      </c>
      <c r="K7" s="14">
        <v>210800</v>
      </c>
      <c r="L7" s="14">
        <v>153801</v>
      </c>
      <c r="M7" s="14">
        <f t="shared" si="0"/>
        <v>2789961</v>
      </c>
    </row>
    <row r="8" spans="1:13">
      <c r="A8" s="14" t="s">
        <v>85</v>
      </c>
      <c r="B8" s="14" t="s">
        <v>86</v>
      </c>
      <c r="C8" s="14">
        <v>4486595</v>
      </c>
      <c r="D8" s="14">
        <v>6843828</v>
      </c>
      <c r="E8" s="14">
        <v>5998408</v>
      </c>
      <c r="F8" s="14">
        <v>3005461</v>
      </c>
      <c r="G8" s="14">
        <v>1517668</v>
      </c>
      <c r="H8" s="14">
        <v>1263001</v>
      </c>
      <c r="I8" s="14">
        <v>631663</v>
      </c>
      <c r="J8" s="14">
        <v>359314</v>
      </c>
      <c r="K8" s="14">
        <v>194274</v>
      </c>
      <c r="L8" s="14">
        <v>115728</v>
      </c>
      <c r="M8" s="14">
        <f t="shared" si="0"/>
        <v>24415940</v>
      </c>
    </row>
    <row r="9" spans="1:13">
      <c r="A9" s="14" t="s">
        <v>87</v>
      </c>
      <c r="B9" s="14" t="s">
        <v>88</v>
      </c>
      <c r="C9" s="14">
        <v>4361120</v>
      </c>
      <c r="D9" s="14">
        <v>929260</v>
      </c>
      <c r="E9" s="14">
        <v>729461</v>
      </c>
      <c r="F9" s="14">
        <v>505418</v>
      </c>
      <c r="G9" s="14">
        <v>533787</v>
      </c>
      <c r="H9" s="14">
        <v>443753</v>
      </c>
      <c r="I9" s="14">
        <v>354298</v>
      </c>
      <c r="J9" s="14">
        <v>377494</v>
      </c>
      <c r="K9" s="14">
        <v>319848</v>
      </c>
      <c r="L9" s="14">
        <v>231108</v>
      </c>
      <c r="M9" s="14">
        <f t="shared" si="0"/>
        <v>8785547</v>
      </c>
    </row>
    <row r="10" spans="1:13">
      <c r="A10" s="14" t="s">
        <v>89</v>
      </c>
      <c r="B10" s="14" t="s">
        <v>90</v>
      </c>
      <c r="C10" s="14">
        <v>3362731</v>
      </c>
      <c r="D10" s="14">
        <v>1082087</v>
      </c>
      <c r="E10" s="14">
        <v>1186514</v>
      </c>
      <c r="F10" s="14">
        <v>800550</v>
      </c>
      <c r="G10" s="14">
        <v>692711</v>
      </c>
      <c r="H10" s="14">
        <v>764422</v>
      </c>
      <c r="I10" s="14">
        <v>819584</v>
      </c>
      <c r="J10" s="14">
        <v>672328</v>
      </c>
      <c r="K10" s="14">
        <v>506538</v>
      </c>
      <c r="L10" s="14">
        <v>332834</v>
      </c>
      <c r="M10" s="14">
        <f t="shared" si="0"/>
        <v>10220299</v>
      </c>
    </row>
    <row r="11" spans="1:13">
      <c r="A11" s="14" t="s">
        <v>91</v>
      </c>
      <c r="B11" s="14" t="s">
        <v>92</v>
      </c>
      <c r="C11" s="14">
        <v>624938</v>
      </c>
      <c r="D11" s="14">
        <v>0</v>
      </c>
      <c r="E11" s="14">
        <v>311962</v>
      </c>
      <c r="F11" s="14">
        <v>0</v>
      </c>
      <c r="G11" s="14">
        <v>0</v>
      </c>
      <c r="H11" s="14">
        <v>614354</v>
      </c>
      <c r="I11" s="14">
        <v>0</v>
      </c>
      <c r="J11" s="14">
        <v>449411</v>
      </c>
      <c r="K11" s="14">
        <v>0</v>
      </c>
      <c r="L11" s="14">
        <v>239097</v>
      </c>
      <c r="M11" s="14">
        <f t="shared" si="0"/>
        <v>2239762</v>
      </c>
    </row>
    <row r="12" spans="1:13">
      <c r="A12" s="14" t="s">
        <v>93</v>
      </c>
      <c r="B12" s="14" t="s">
        <v>40</v>
      </c>
      <c r="C12" s="14">
        <v>17750065</v>
      </c>
      <c r="D12" s="14">
        <v>26658099</v>
      </c>
      <c r="E12" s="14">
        <v>21248529</v>
      </c>
      <c r="F12" s="14">
        <v>19358557</v>
      </c>
      <c r="G12" s="14">
        <v>17124182</v>
      </c>
      <c r="H12" s="14">
        <v>16895611</v>
      </c>
      <c r="I12" s="14">
        <v>13303923</v>
      </c>
      <c r="J12" s="14">
        <v>13371945</v>
      </c>
      <c r="K12" s="14">
        <v>11849044</v>
      </c>
      <c r="L12" s="14">
        <v>7160951</v>
      </c>
      <c r="M12" s="14">
        <f t="shared" si="0"/>
        <v>164720906</v>
      </c>
    </row>
    <row r="13" spans="1:13">
      <c r="A13" s="14" t="s">
        <v>94</v>
      </c>
      <c r="B13" s="14" t="s">
        <v>95</v>
      </c>
      <c r="C13" s="14">
        <v>82748</v>
      </c>
      <c r="D13" s="14">
        <v>51535</v>
      </c>
      <c r="E13" s="14">
        <v>27121</v>
      </c>
      <c r="F13" s="14">
        <v>37264</v>
      </c>
      <c r="G13" s="14">
        <v>17288</v>
      </c>
      <c r="H13" s="14">
        <v>20466</v>
      </c>
      <c r="I13" s="14">
        <v>10627</v>
      </c>
      <c r="J13" s="14">
        <v>9142</v>
      </c>
      <c r="K13" s="14">
        <v>9118</v>
      </c>
      <c r="L13" s="14">
        <v>10137</v>
      </c>
      <c r="M13" s="14">
        <f t="shared" si="0"/>
        <v>275446</v>
      </c>
    </row>
    <row r="14" spans="1:13">
      <c r="A14" s="14" t="s">
        <v>96</v>
      </c>
      <c r="B14" s="14" t="s">
        <v>97</v>
      </c>
      <c r="C14" s="14">
        <v>5369484</v>
      </c>
      <c r="D14" s="14">
        <v>1298640</v>
      </c>
      <c r="E14" s="14">
        <v>617936</v>
      </c>
      <c r="F14" s="14">
        <v>416965</v>
      </c>
      <c r="G14" s="14">
        <v>362606</v>
      </c>
      <c r="H14" s="14">
        <v>293268</v>
      </c>
      <c r="I14" s="14">
        <v>210193</v>
      </c>
      <c r="J14" s="14">
        <v>222546</v>
      </c>
      <c r="K14" s="14">
        <v>196132</v>
      </c>
      <c r="L14" s="14">
        <v>181720</v>
      </c>
      <c r="M14" s="14">
        <f t="shared" si="0"/>
        <v>9169490</v>
      </c>
    </row>
    <row r="15" spans="1:13">
      <c r="A15" s="14" t="s">
        <v>98</v>
      </c>
      <c r="B15" s="14" t="s">
        <v>99</v>
      </c>
      <c r="C15" s="14">
        <v>3472380</v>
      </c>
      <c r="D15" s="14">
        <v>1579585</v>
      </c>
      <c r="E15" s="14">
        <v>1168656</v>
      </c>
      <c r="F15" s="14">
        <v>1364790</v>
      </c>
      <c r="G15" s="14">
        <v>1346077</v>
      </c>
      <c r="H15" s="14">
        <v>996781</v>
      </c>
      <c r="I15" s="14">
        <v>381139</v>
      </c>
      <c r="J15" s="14">
        <v>378695</v>
      </c>
      <c r="K15" s="14">
        <v>571235</v>
      </c>
      <c r="L15" s="14">
        <v>339246</v>
      </c>
      <c r="M15" s="14">
        <f t="shared" si="0"/>
        <v>11598584</v>
      </c>
    </row>
    <row r="16" spans="1:13">
      <c r="A16" s="14" t="s">
        <v>100</v>
      </c>
      <c r="B16" s="14" t="s">
        <v>101</v>
      </c>
      <c r="C16" s="14">
        <v>129640</v>
      </c>
      <c r="D16" s="14">
        <v>0</v>
      </c>
      <c r="E16" s="14">
        <v>52926</v>
      </c>
      <c r="F16" s="14">
        <v>0</v>
      </c>
      <c r="G16" s="14">
        <v>46163</v>
      </c>
      <c r="H16" s="14">
        <v>0</v>
      </c>
      <c r="I16" s="14">
        <v>98797</v>
      </c>
      <c r="J16" s="14">
        <v>0</v>
      </c>
      <c r="K16" s="14">
        <v>46413</v>
      </c>
      <c r="L16" s="14">
        <v>36682</v>
      </c>
      <c r="M16" s="14">
        <f t="shared" si="0"/>
        <v>410621</v>
      </c>
    </row>
    <row r="17" spans="1:13">
      <c r="A17" s="14" t="s">
        <v>102</v>
      </c>
      <c r="B17" s="14" t="s">
        <v>103</v>
      </c>
      <c r="C17" s="14">
        <v>3033395</v>
      </c>
      <c r="D17" s="14">
        <v>1320379</v>
      </c>
      <c r="E17" s="14">
        <v>933318</v>
      </c>
      <c r="F17" s="14">
        <v>1060272</v>
      </c>
      <c r="G17" s="14">
        <v>852005</v>
      </c>
      <c r="H17" s="14">
        <v>701654</v>
      </c>
      <c r="I17" s="14">
        <v>1370380</v>
      </c>
      <c r="J17" s="14">
        <v>1398367</v>
      </c>
      <c r="K17" s="14">
        <v>1261314</v>
      </c>
      <c r="L17" s="14">
        <v>1084110</v>
      </c>
      <c r="M17" s="14">
        <f t="shared" si="0"/>
        <v>13015194</v>
      </c>
    </row>
    <row r="18" spans="1:13">
      <c r="A18" s="14" t="s">
        <v>104</v>
      </c>
      <c r="B18" s="14" t="s">
        <v>39</v>
      </c>
      <c r="C18" s="14">
        <v>256276</v>
      </c>
      <c r="D18" s="14">
        <v>102254</v>
      </c>
      <c r="E18" s="14">
        <v>106184</v>
      </c>
      <c r="F18" s="14">
        <v>72835</v>
      </c>
      <c r="G18" s="14">
        <v>61559</v>
      </c>
      <c r="H18" s="14">
        <v>71887</v>
      </c>
      <c r="I18" s="14">
        <v>57771</v>
      </c>
      <c r="J18" s="14">
        <v>49076</v>
      </c>
      <c r="K18" s="14">
        <v>52487</v>
      </c>
      <c r="L18" s="14">
        <v>28107</v>
      </c>
      <c r="M18" s="14">
        <f t="shared" si="0"/>
        <v>858436</v>
      </c>
    </row>
    <row r="19" spans="1:13">
      <c r="A19" s="14" t="s">
        <v>105</v>
      </c>
      <c r="B19" s="14" t="s">
        <v>106</v>
      </c>
      <c r="C19" s="14">
        <v>6799358</v>
      </c>
      <c r="D19" s="14">
        <v>846383</v>
      </c>
      <c r="E19" s="14">
        <v>842794</v>
      </c>
      <c r="F19" s="14">
        <v>497856</v>
      </c>
      <c r="G19" s="14">
        <v>588090</v>
      </c>
      <c r="H19" s="14">
        <v>737932</v>
      </c>
      <c r="I19" s="14">
        <v>464622</v>
      </c>
      <c r="J19" s="14">
        <v>432711</v>
      </c>
      <c r="K19" s="14">
        <v>355203</v>
      </c>
      <c r="L19" s="14">
        <v>295488</v>
      </c>
      <c r="M19" s="14">
        <f t="shared" si="0"/>
        <v>11860437</v>
      </c>
    </row>
    <row r="20" spans="1:13">
      <c r="A20" s="14" t="s">
        <v>107</v>
      </c>
      <c r="B20" s="14" t="s">
        <v>108</v>
      </c>
      <c r="C20" s="14">
        <v>515776</v>
      </c>
      <c r="D20" s="14">
        <v>471153</v>
      </c>
      <c r="E20" s="14">
        <v>475781</v>
      </c>
      <c r="F20" s="14">
        <v>246380</v>
      </c>
      <c r="G20" s="14">
        <v>251483</v>
      </c>
      <c r="H20" s="14">
        <v>377198</v>
      </c>
      <c r="I20" s="14">
        <v>522383</v>
      </c>
      <c r="J20" s="14">
        <v>237766</v>
      </c>
      <c r="K20" s="14">
        <v>151687</v>
      </c>
      <c r="L20" s="14">
        <v>101618</v>
      </c>
      <c r="M20" s="14">
        <f t="shared" si="0"/>
        <v>3351225</v>
      </c>
    </row>
    <row r="21" spans="1:13">
      <c r="A21" s="14" t="s">
        <v>109</v>
      </c>
      <c r="B21" s="14" t="s">
        <v>110</v>
      </c>
      <c r="C21" s="14">
        <v>172465</v>
      </c>
      <c r="D21" s="14">
        <v>381412</v>
      </c>
      <c r="E21" s="14">
        <v>394651</v>
      </c>
      <c r="F21" s="14">
        <v>288706</v>
      </c>
      <c r="G21" s="14">
        <v>211130</v>
      </c>
      <c r="H21" s="14">
        <v>187006</v>
      </c>
      <c r="I21" s="14">
        <v>379956</v>
      </c>
      <c r="J21" s="14">
        <v>200897</v>
      </c>
      <c r="K21" s="14">
        <v>129470</v>
      </c>
      <c r="L21" s="14">
        <v>57031</v>
      </c>
      <c r="M21" s="14">
        <f t="shared" si="0"/>
        <v>2402724</v>
      </c>
    </row>
    <row r="22" spans="1:13">
      <c r="A22" s="14" t="s">
        <v>111</v>
      </c>
      <c r="B22" s="14" t="s">
        <v>112</v>
      </c>
      <c r="C22" s="14">
        <v>117097140</v>
      </c>
      <c r="D22" s="14">
        <v>29026601</v>
      </c>
      <c r="E22" s="14">
        <v>16556516</v>
      </c>
      <c r="F22" s="14">
        <v>11346773</v>
      </c>
      <c r="G22" s="14">
        <v>9204272</v>
      </c>
      <c r="H22" s="14">
        <v>7993518</v>
      </c>
      <c r="I22" s="14">
        <v>6690136</v>
      </c>
      <c r="J22" s="14">
        <v>5960341</v>
      </c>
      <c r="K22" s="14">
        <v>5798744</v>
      </c>
      <c r="L22" s="14">
        <v>6099027</v>
      </c>
      <c r="M22" s="14">
        <f t="shared" si="0"/>
        <v>215773068</v>
      </c>
    </row>
    <row r="23" spans="1:13">
      <c r="A23" s="14" t="s">
        <v>113</v>
      </c>
      <c r="B23" s="14" t="s">
        <v>114</v>
      </c>
      <c r="C23" s="14">
        <v>173492</v>
      </c>
      <c r="D23" s="14">
        <v>92435</v>
      </c>
      <c r="E23" s="14">
        <v>67011</v>
      </c>
      <c r="F23" s="14">
        <v>46091</v>
      </c>
      <c r="G23" s="14">
        <v>35429</v>
      </c>
      <c r="H23" s="14">
        <v>19880</v>
      </c>
      <c r="I23" s="14">
        <v>11212</v>
      </c>
      <c r="J23" s="14">
        <v>5298</v>
      </c>
      <c r="K23" s="14">
        <v>3058</v>
      </c>
      <c r="L23" s="14">
        <v>838</v>
      </c>
      <c r="M23" s="14">
        <f t="shared" si="0"/>
        <v>454744</v>
      </c>
    </row>
    <row r="24" spans="1:13">
      <c r="A24" s="14" t="s">
        <v>115</v>
      </c>
      <c r="B24" s="14" t="s">
        <v>116</v>
      </c>
      <c r="C24" s="14">
        <v>3629130</v>
      </c>
      <c r="D24" s="14">
        <v>860760</v>
      </c>
      <c r="E24" s="14">
        <v>677118</v>
      </c>
      <c r="F24" s="14">
        <v>408538</v>
      </c>
      <c r="G24" s="14">
        <v>359983</v>
      </c>
      <c r="H24" s="14">
        <v>315482</v>
      </c>
      <c r="I24" s="14">
        <v>227701</v>
      </c>
      <c r="J24" s="14">
        <v>187828</v>
      </c>
      <c r="K24" s="14">
        <v>151699</v>
      </c>
      <c r="L24" s="14">
        <v>97640</v>
      </c>
      <c r="M24" s="14">
        <f t="shared" si="0"/>
        <v>6915879</v>
      </c>
    </row>
    <row r="25" spans="1:13">
      <c r="A25" s="14" t="s">
        <v>117</v>
      </c>
      <c r="B25" s="14" t="s">
        <v>118</v>
      </c>
      <c r="C25" s="14">
        <v>7827690</v>
      </c>
      <c r="D25" s="14">
        <v>1463769</v>
      </c>
      <c r="E25" s="14">
        <v>2446414</v>
      </c>
      <c r="F25" s="14">
        <v>1472016</v>
      </c>
      <c r="G25" s="14">
        <v>1534317</v>
      </c>
      <c r="H25" s="14">
        <v>2034260</v>
      </c>
      <c r="I25" s="14">
        <v>1425054</v>
      </c>
      <c r="J25" s="14">
        <v>1704370</v>
      </c>
      <c r="K25" s="14">
        <v>1406767</v>
      </c>
      <c r="L25" s="14">
        <v>1503143</v>
      </c>
      <c r="M25" s="14">
        <f t="shared" si="0"/>
        <v>22817800</v>
      </c>
    </row>
    <row r="26" spans="1:13">
      <c r="A26" s="14" t="s">
        <v>119</v>
      </c>
      <c r="B26" s="14" t="s">
        <v>120</v>
      </c>
      <c r="C26" s="14">
        <v>1146190</v>
      </c>
      <c r="D26" s="14">
        <v>1983476</v>
      </c>
      <c r="E26" s="14">
        <v>1107856</v>
      </c>
      <c r="F26" s="14">
        <v>1309449</v>
      </c>
      <c r="G26" s="14">
        <v>1369291</v>
      </c>
      <c r="H26" s="14">
        <v>957586</v>
      </c>
      <c r="I26" s="14">
        <v>1174241</v>
      </c>
      <c r="J26" s="14">
        <v>877354</v>
      </c>
      <c r="K26" s="14">
        <v>835136</v>
      </c>
      <c r="L26" s="14">
        <v>594002</v>
      </c>
      <c r="M26" s="14">
        <f t="shared" si="0"/>
        <v>11354581</v>
      </c>
    </row>
    <row r="27" spans="1:13">
      <c r="A27" s="14" t="s">
        <v>121</v>
      </c>
      <c r="B27" s="14" t="s">
        <v>122</v>
      </c>
      <c r="C27" s="14">
        <v>181703</v>
      </c>
      <c r="D27" s="14">
        <v>61119</v>
      </c>
      <c r="E27" s="14">
        <v>118477</v>
      </c>
      <c r="F27" s="14">
        <v>38816</v>
      </c>
      <c r="G27" s="14">
        <v>40681</v>
      </c>
      <c r="H27" s="14">
        <v>16309</v>
      </c>
      <c r="I27" s="14">
        <v>14111</v>
      </c>
      <c r="J27" s="14">
        <v>10136</v>
      </c>
      <c r="K27" s="14">
        <v>26923</v>
      </c>
      <c r="L27" s="14">
        <v>22894</v>
      </c>
      <c r="M27" s="14">
        <f t="shared" si="0"/>
        <v>531169</v>
      </c>
    </row>
    <row r="28" spans="1:13">
      <c r="A28" s="14" t="s">
        <v>123</v>
      </c>
      <c r="B28" s="14" t="s">
        <v>124</v>
      </c>
      <c r="C28" s="14">
        <v>4227072</v>
      </c>
      <c r="D28" s="14">
        <v>3816765</v>
      </c>
      <c r="E28" s="14">
        <v>1722529</v>
      </c>
      <c r="F28" s="14">
        <v>1947352</v>
      </c>
      <c r="G28" s="14">
        <v>1509796</v>
      </c>
      <c r="H28" s="14">
        <v>1746796</v>
      </c>
      <c r="I28" s="14">
        <v>1797472</v>
      </c>
      <c r="J28" s="14">
        <v>1410596</v>
      </c>
      <c r="K28" s="14">
        <v>996694</v>
      </c>
      <c r="L28" s="14">
        <v>431118</v>
      </c>
      <c r="M28" s="14">
        <f t="shared" si="0"/>
        <v>19606190</v>
      </c>
    </row>
    <row r="29" spans="1:13">
      <c r="A29" s="14" t="s">
        <v>125</v>
      </c>
      <c r="B29" s="14" t="s">
        <v>126</v>
      </c>
      <c r="C29" s="14">
        <v>9246476</v>
      </c>
      <c r="D29" s="14">
        <v>3440230</v>
      </c>
      <c r="E29" s="14">
        <v>2805131</v>
      </c>
      <c r="F29" s="14">
        <v>2074836</v>
      </c>
      <c r="G29" s="14">
        <v>3076237</v>
      </c>
      <c r="H29" s="14">
        <v>2070241</v>
      </c>
      <c r="I29" s="14">
        <v>1412892</v>
      </c>
      <c r="J29" s="14">
        <v>1721255</v>
      </c>
      <c r="K29" s="14">
        <v>1463821</v>
      </c>
      <c r="L29" s="14">
        <v>898226</v>
      </c>
      <c r="M29" s="14">
        <f t="shared" si="0"/>
        <v>28209345</v>
      </c>
    </row>
    <row r="30" spans="1:13">
      <c r="A30" s="14" t="s">
        <v>127</v>
      </c>
      <c r="B30" s="14" t="s">
        <v>128</v>
      </c>
      <c r="C30" s="14">
        <v>24684716</v>
      </c>
      <c r="D30" s="14">
        <v>2885372</v>
      </c>
      <c r="E30" s="14">
        <v>2444346</v>
      </c>
      <c r="F30" s="14">
        <v>1932225</v>
      </c>
      <c r="G30" s="14">
        <v>1568680</v>
      </c>
      <c r="H30" s="14">
        <v>849416</v>
      </c>
      <c r="I30" s="14">
        <v>780262</v>
      </c>
      <c r="J30" s="14">
        <v>776556</v>
      </c>
      <c r="K30" s="14">
        <v>419382</v>
      </c>
      <c r="L30" s="14">
        <v>46720</v>
      </c>
      <c r="M30" s="14">
        <f t="shared" si="0"/>
        <v>36387675</v>
      </c>
    </row>
    <row r="31" spans="1:13">
      <c r="A31" s="14" t="s">
        <v>129</v>
      </c>
      <c r="B31" s="14" t="s">
        <v>130</v>
      </c>
      <c r="C31" s="14">
        <v>1529042</v>
      </c>
      <c r="D31" s="14">
        <v>931210</v>
      </c>
      <c r="E31" s="14">
        <v>787708</v>
      </c>
      <c r="F31" s="14">
        <v>460901</v>
      </c>
      <c r="G31" s="14">
        <v>354107</v>
      </c>
      <c r="H31" s="14">
        <v>545637</v>
      </c>
      <c r="I31" s="14">
        <v>287113</v>
      </c>
      <c r="J31" s="14">
        <v>264653</v>
      </c>
      <c r="K31" s="14">
        <v>172189</v>
      </c>
      <c r="L31" s="14">
        <v>66451</v>
      </c>
      <c r="M31" s="14">
        <f t="shared" si="0"/>
        <v>5399011</v>
      </c>
    </row>
    <row r="32" spans="1:13">
      <c r="A32" s="14" t="s">
        <v>131</v>
      </c>
      <c r="B32" s="14" t="s">
        <v>132</v>
      </c>
      <c r="C32" s="14">
        <v>2761039</v>
      </c>
      <c r="D32" s="14">
        <v>1683305</v>
      </c>
      <c r="E32" s="14">
        <v>2010848</v>
      </c>
      <c r="F32" s="14">
        <v>1569700</v>
      </c>
      <c r="G32" s="14">
        <v>1677090</v>
      </c>
      <c r="H32" s="14">
        <v>1916914</v>
      </c>
      <c r="I32" s="14">
        <v>1526642</v>
      </c>
      <c r="J32" s="14">
        <v>1405231</v>
      </c>
      <c r="K32" s="14">
        <v>1227352</v>
      </c>
      <c r="L32" s="14">
        <v>798065</v>
      </c>
      <c r="M32" s="14">
        <f t="shared" si="0"/>
        <v>16576186</v>
      </c>
    </row>
    <row r="33" spans="1:13">
      <c r="A33" s="14" t="s">
        <v>133</v>
      </c>
      <c r="B33" s="14" t="s">
        <v>134</v>
      </c>
      <c r="C33" s="14">
        <v>10850575</v>
      </c>
      <c r="D33" s="14">
        <v>1473201</v>
      </c>
      <c r="E33" s="14">
        <v>2294881</v>
      </c>
      <c r="F33" s="14">
        <v>1743486</v>
      </c>
      <c r="G33" s="14">
        <v>1506992</v>
      </c>
      <c r="H33" s="14">
        <v>432855</v>
      </c>
      <c r="I33" s="14">
        <v>1023802</v>
      </c>
      <c r="J33" s="14">
        <v>1117840</v>
      </c>
      <c r="K33" s="14">
        <v>159289</v>
      </c>
      <c r="L33" s="14">
        <v>50527</v>
      </c>
      <c r="M33" s="14">
        <f t="shared" si="0"/>
        <v>20653448</v>
      </c>
    </row>
    <row r="34" spans="1:13">
      <c r="A34" s="14" t="s">
        <v>135</v>
      </c>
      <c r="B34" s="14" t="s">
        <v>136</v>
      </c>
      <c r="C34" s="14">
        <v>400765037</v>
      </c>
      <c r="D34" s="14">
        <v>203481544</v>
      </c>
      <c r="E34" s="14">
        <v>187075505</v>
      </c>
      <c r="F34" s="14">
        <v>166532181</v>
      </c>
      <c r="G34" s="14">
        <v>133883129</v>
      </c>
      <c r="H34" s="14">
        <v>119380523</v>
      </c>
      <c r="I34" s="14">
        <v>81842727</v>
      </c>
      <c r="J34" s="14">
        <v>67881995</v>
      </c>
      <c r="K34" s="14">
        <v>55742149</v>
      </c>
      <c r="L34" s="14">
        <v>24150170</v>
      </c>
      <c r="M34" s="14">
        <f t="shared" ref="M34:M65" si="1">SUM(C34:L34)</f>
        <v>1440734960</v>
      </c>
    </row>
    <row r="35" spans="1:13">
      <c r="A35" s="14" t="s">
        <v>137</v>
      </c>
      <c r="B35" s="14" t="s">
        <v>138</v>
      </c>
      <c r="C35" s="14">
        <v>36377049</v>
      </c>
      <c r="D35" s="14">
        <v>5977664</v>
      </c>
      <c r="E35" s="14">
        <v>4498631</v>
      </c>
      <c r="F35" s="14">
        <v>3559867</v>
      </c>
      <c r="G35" s="14">
        <v>2944754</v>
      </c>
      <c r="H35" s="14">
        <v>2124155</v>
      </c>
      <c r="I35" s="14">
        <v>2315208</v>
      </c>
      <c r="J35" s="14">
        <v>1872692</v>
      </c>
      <c r="K35" s="14">
        <v>1585739</v>
      </c>
      <c r="L35" s="14">
        <v>1759422</v>
      </c>
      <c r="M35" s="14">
        <f t="shared" si="1"/>
        <v>63015181</v>
      </c>
    </row>
    <row r="36" spans="1:13">
      <c r="A36" s="14" t="s">
        <v>139</v>
      </c>
      <c r="B36" s="14" t="s">
        <v>140</v>
      </c>
      <c r="C36" s="14">
        <v>17335627</v>
      </c>
      <c r="D36" s="14">
        <v>10280901</v>
      </c>
      <c r="E36" s="14">
        <v>3411547</v>
      </c>
      <c r="F36" s="14">
        <v>12102929</v>
      </c>
      <c r="G36" s="14">
        <v>20437293</v>
      </c>
      <c r="H36" s="14">
        <v>16960582</v>
      </c>
      <c r="I36" s="14">
        <v>14135778</v>
      </c>
      <c r="J36" s="14">
        <v>9533380</v>
      </c>
      <c r="K36" s="14">
        <v>6481143</v>
      </c>
      <c r="L36" s="14">
        <v>3731158</v>
      </c>
      <c r="M36" s="14">
        <f t="shared" si="1"/>
        <v>114410338</v>
      </c>
    </row>
    <row r="37" spans="1:13">
      <c r="A37" s="14" t="s">
        <v>141</v>
      </c>
      <c r="B37" s="14" t="s">
        <v>142</v>
      </c>
      <c r="C37" s="14">
        <v>1678342</v>
      </c>
      <c r="D37" s="14">
        <v>378919</v>
      </c>
      <c r="E37" s="14">
        <v>1052750</v>
      </c>
      <c r="F37" s="14">
        <v>211451</v>
      </c>
      <c r="G37" s="14">
        <v>151773</v>
      </c>
      <c r="H37" s="14">
        <v>154691</v>
      </c>
      <c r="I37" s="14">
        <v>111903</v>
      </c>
      <c r="J37" s="14">
        <v>165314</v>
      </c>
      <c r="K37" s="14">
        <v>122272</v>
      </c>
      <c r="L37" s="14">
        <v>12460</v>
      </c>
      <c r="M37" s="14">
        <f t="shared" si="1"/>
        <v>4039875</v>
      </c>
    </row>
    <row r="38" spans="1:13">
      <c r="A38" s="14" t="s">
        <v>143</v>
      </c>
      <c r="B38" s="14" t="s">
        <v>144</v>
      </c>
      <c r="C38" s="14">
        <v>742540</v>
      </c>
      <c r="D38" s="14">
        <v>662080</v>
      </c>
      <c r="E38" s="14">
        <v>817922</v>
      </c>
      <c r="F38" s="14">
        <v>396716</v>
      </c>
      <c r="G38" s="14">
        <v>303690</v>
      </c>
      <c r="H38" s="14">
        <v>392963</v>
      </c>
      <c r="I38" s="14">
        <v>576014</v>
      </c>
      <c r="J38" s="14">
        <v>429932</v>
      </c>
      <c r="K38" s="14">
        <v>256916</v>
      </c>
      <c r="L38" s="14">
        <v>230584</v>
      </c>
      <c r="M38" s="14">
        <f t="shared" si="1"/>
        <v>4809357</v>
      </c>
    </row>
    <row r="39" spans="1:13">
      <c r="A39" s="14" t="s">
        <v>145</v>
      </c>
      <c r="B39" s="14" t="s">
        <v>146</v>
      </c>
      <c r="C39" s="14">
        <v>8088529</v>
      </c>
      <c r="D39" s="14">
        <v>3455766</v>
      </c>
      <c r="E39" s="14">
        <v>3498665</v>
      </c>
      <c r="F39" s="14">
        <v>1855783</v>
      </c>
      <c r="G39" s="14">
        <v>2138716</v>
      </c>
      <c r="H39" s="14">
        <v>2281748</v>
      </c>
      <c r="I39" s="14">
        <v>1578371</v>
      </c>
      <c r="J39" s="14">
        <v>1313540</v>
      </c>
      <c r="K39" s="14">
        <v>1425197</v>
      </c>
      <c r="L39" s="14">
        <v>869467</v>
      </c>
      <c r="M39" s="14">
        <f t="shared" si="1"/>
        <v>26505782</v>
      </c>
    </row>
    <row r="40" spans="1:13">
      <c r="A40" s="14" t="s">
        <v>147</v>
      </c>
      <c r="B40" s="14" t="s">
        <v>148</v>
      </c>
      <c r="C40" s="14">
        <v>1952492</v>
      </c>
      <c r="D40" s="14">
        <v>492585</v>
      </c>
      <c r="E40" s="14">
        <v>384505</v>
      </c>
      <c r="F40" s="14">
        <v>333709</v>
      </c>
      <c r="G40" s="14">
        <v>209172</v>
      </c>
      <c r="H40" s="14">
        <v>188684</v>
      </c>
      <c r="I40" s="14">
        <v>163997</v>
      </c>
      <c r="J40" s="14">
        <v>169679</v>
      </c>
      <c r="K40" s="14">
        <v>139702</v>
      </c>
      <c r="L40" s="14">
        <v>108343</v>
      </c>
      <c r="M40" s="14">
        <f t="shared" si="1"/>
        <v>4142868</v>
      </c>
    </row>
    <row r="41" spans="1:13">
      <c r="A41" s="14" t="s">
        <v>149</v>
      </c>
      <c r="B41" s="14" t="s">
        <v>150</v>
      </c>
      <c r="C41" s="14">
        <v>2408972</v>
      </c>
      <c r="D41" s="14">
        <v>2889766</v>
      </c>
      <c r="E41" s="14">
        <v>1247285</v>
      </c>
      <c r="F41" s="14">
        <v>770920</v>
      </c>
      <c r="G41" s="14">
        <v>776398</v>
      </c>
      <c r="H41" s="14">
        <v>798384</v>
      </c>
      <c r="I41" s="14">
        <v>575752</v>
      </c>
      <c r="J41" s="14">
        <v>619316</v>
      </c>
      <c r="K41" s="14">
        <v>580188</v>
      </c>
      <c r="L41" s="14">
        <v>390840</v>
      </c>
      <c r="M41" s="14">
        <f t="shared" si="1"/>
        <v>11057821</v>
      </c>
    </row>
    <row r="42" spans="1:13">
      <c r="A42" s="14" t="s">
        <v>151</v>
      </c>
      <c r="B42" s="14" t="s">
        <v>152</v>
      </c>
      <c r="C42" s="14">
        <v>50949</v>
      </c>
      <c r="D42" s="14">
        <v>0</v>
      </c>
      <c r="E42" s="14">
        <v>271283</v>
      </c>
      <c r="F42" s="14">
        <v>0</v>
      </c>
      <c r="G42" s="14">
        <v>0</v>
      </c>
      <c r="H42" s="14">
        <v>345447</v>
      </c>
      <c r="I42" s="14">
        <v>0</v>
      </c>
      <c r="J42" s="14">
        <v>158721</v>
      </c>
      <c r="K42" s="14">
        <v>0</v>
      </c>
      <c r="L42" s="14">
        <v>119242</v>
      </c>
      <c r="M42" s="14">
        <f t="shared" si="1"/>
        <v>945642</v>
      </c>
    </row>
    <row r="43" spans="1:13">
      <c r="A43" s="14" t="s">
        <v>153</v>
      </c>
      <c r="B43" s="14" t="s">
        <v>154</v>
      </c>
      <c r="C43" s="14">
        <v>631322</v>
      </c>
      <c r="D43" s="14">
        <v>619241</v>
      </c>
      <c r="E43" s="14">
        <v>1837075</v>
      </c>
      <c r="F43" s="14">
        <v>1509782</v>
      </c>
      <c r="G43" s="14">
        <v>1485384</v>
      </c>
      <c r="H43" s="14">
        <v>1284103</v>
      </c>
      <c r="I43" s="14">
        <v>981499</v>
      </c>
      <c r="J43" s="14">
        <v>855444</v>
      </c>
      <c r="K43" s="14">
        <v>975595</v>
      </c>
      <c r="L43" s="14">
        <v>661110</v>
      </c>
      <c r="M43" s="14">
        <f t="shared" si="1"/>
        <v>10840555</v>
      </c>
    </row>
    <row r="44" spans="1:13">
      <c r="A44" s="14" t="s">
        <v>155</v>
      </c>
      <c r="B44" s="14" t="s">
        <v>156</v>
      </c>
      <c r="C44" s="14">
        <v>1107002</v>
      </c>
      <c r="D44" s="14">
        <v>685872</v>
      </c>
      <c r="E44" s="14">
        <v>614843</v>
      </c>
      <c r="F44" s="14">
        <v>803524</v>
      </c>
      <c r="G44" s="14">
        <v>562503</v>
      </c>
      <c r="H44" s="14">
        <v>461141</v>
      </c>
      <c r="I44" s="14">
        <v>504947</v>
      </c>
      <c r="J44" s="14">
        <v>474287</v>
      </c>
      <c r="K44" s="14">
        <v>361300</v>
      </c>
      <c r="L44" s="14">
        <v>268441</v>
      </c>
      <c r="M44" s="14">
        <f t="shared" si="1"/>
        <v>5843860</v>
      </c>
    </row>
    <row r="45" spans="1:13">
      <c r="A45" s="14" t="s">
        <v>157</v>
      </c>
      <c r="B45" s="14" t="s">
        <v>158</v>
      </c>
      <c r="C45" s="14">
        <v>611426</v>
      </c>
      <c r="D45" s="14">
        <v>136118</v>
      </c>
      <c r="E45" s="14">
        <v>58322</v>
      </c>
      <c r="F45" s="14">
        <v>49501</v>
      </c>
      <c r="G45" s="14">
        <v>46855</v>
      </c>
      <c r="H45" s="14">
        <v>36726</v>
      </c>
      <c r="I45" s="14">
        <v>33213</v>
      </c>
      <c r="J45" s="14">
        <v>52391</v>
      </c>
      <c r="K45" s="14">
        <v>28858</v>
      </c>
      <c r="L45" s="14">
        <v>68738</v>
      </c>
      <c r="M45" s="14">
        <f t="shared" si="1"/>
        <v>1122148</v>
      </c>
    </row>
    <row r="46" spans="1:13">
      <c r="A46" s="14" t="s">
        <v>159</v>
      </c>
      <c r="B46" s="14" t="s">
        <v>160</v>
      </c>
      <c r="C46" s="14">
        <v>21141</v>
      </c>
      <c r="D46" s="14">
        <v>1282</v>
      </c>
      <c r="E46" s="14">
        <v>10841</v>
      </c>
      <c r="F46" s="14">
        <v>1649</v>
      </c>
      <c r="G46" s="14">
        <v>6574</v>
      </c>
      <c r="H46" s="14">
        <v>6673</v>
      </c>
      <c r="I46" s="14">
        <v>8035</v>
      </c>
      <c r="J46" s="14">
        <v>5261</v>
      </c>
      <c r="K46" s="14">
        <v>5159</v>
      </c>
      <c r="L46" s="14">
        <v>1325</v>
      </c>
      <c r="M46" s="14">
        <f t="shared" si="1"/>
        <v>67940</v>
      </c>
    </row>
    <row r="47" spans="1:13">
      <c r="A47" s="14" t="s">
        <v>161</v>
      </c>
      <c r="B47" s="14" t="s">
        <v>162</v>
      </c>
      <c r="C47" s="14">
        <v>6145736</v>
      </c>
      <c r="D47" s="14">
        <v>1431560</v>
      </c>
      <c r="E47" s="14">
        <v>1382244</v>
      </c>
      <c r="F47" s="14">
        <v>769159</v>
      </c>
      <c r="G47" s="14">
        <v>531422</v>
      </c>
      <c r="H47" s="14">
        <v>485331</v>
      </c>
      <c r="I47" s="14">
        <v>502380</v>
      </c>
      <c r="J47" s="14">
        <v>293410</v>
      </c>
      <c r="K47" s="14">
        <v>206840</v>
      </c>
      <c r="L47" s="14">
        <v>251597</v>
      </c>
      <c r="M47" s="14">
        <f t="shared" si="1"/>
        <v>11999679</v>
      </c>
    </row>
    <row r="48" spans="1:13">
      <c r="A48" s="14" t="s">
        <v>163</v>
      </c>
      <c r="B48" s="14" t="s">
        <v>164</v>
      </c>
      <c r="C48" s="14">
        <v>8699167</v>
      </c>
      <c r="D48" s="14">
        <v>2774132</v>
      </c>
      <c r="E48" s="14">
        <v>1104355</v>
      </c>
      <c r="F48" s="14">
        <v>945177</v>
      </c>
      <c r="G48" s="14">
        <v>1033044</v>
      </c>
      <c r="H48" s="14">
        <v>1112231</v>
      </c>
      <c r="I48" s="14">
        <v>628637</v>
      </c>
      <c r="J48" s="14">
        <v>490292</v>
      </c>
      <c r="K48" s="14">
        <v>564645</v>
      </c>
      <c r="L48" s="14">
        <v>287320</v>
      </c>
      <c r="M48" s="14">
        <f t="shared" si="1"/>
        <v>17639000</v>
      </c>
    </row>
    <row r="49" spans="1:13">
      <c r="A49" s="14" t="s">
        <v>165</v>
      </c>
      <c r="B49" s="14" t="s">
        <v>166</v>
      </c>
      <c r="C49" s="14">
        <v>10161433</v>
      </c>
      <c r="D49" s="14">
        <v>14287589</v>
      </c>
      <c r="E49" s="14">
        <v>10043617</v>
      </c>
      <c r="F49" s="14">
        <v>12781266</v>
      </c>
      <c r="G49" s="14">
        <v>15103280</v>
      </c>
      <c r="H49" s="14">
        <v>14299825</v>
      </c>
      <c r="I49" s="14">
        <v>9635855</v>
      </c>
      <c r="J49" s="14">
        <v>5629749</v>
      </c>
      <c r="K49" s="14">
        <v>2178228</v>
      </c>
      <c r="L49" s="14">
        <v>827844</v>
      </c>
      <c r="M49" s="14">
        <f t="shared" si="1"/>
        <v>94948686</v>
      </c>
    </row>
    <row r="50" spans="1:13">
      <c r="A50" s="14" t="s">
        <v>167</v>
      </c>
      <c r="B50" s="14" t="s">
        <v>168</v>
      </c>
      <c r="C50" s="14">
        <v>2404057</v>
      </c>
      <c r="D50" s="14">
        <v>935874</v>
      </c>
      <c r="E50" s="14">
        <v>1067458</v>
      </c>
      <c r="F50" s="14">
        <v>435953</v>
      </c>
      <c r="G50" s="14">
        <v>520331</v>
      </c>
      <c r="H50" s="14">
        <v>382475</v>
      </c>
      <c r="I50" s="14">
        <v>299362</v>
      </c>
      <c r="J50" s="14">
        <v>356239</v>
      </c>
      <c r="K50" s="14">
        <v>192543</v>
      </c>
      <c r="L50" s="14">
        <v>147246</v>
      </c>
      <c r="M50" s="14">
        <f t="shared" si="1"/>
        <v>6741538</v>
      </c>
    </row>
    <row r="51" spans="1:13">
      <c r="A51" s="14" t="s">
        <v>169</v>
      </c>
      <c r="B51" s="14" t="s">
        <v>170</v>
      </c>
      <c r="C51" s="14">
        <v>320785</v>
      </c>
      <c r="D51" s="14">
        <v>67732</v>
      </c>
      <c r="E51" s="14">
        <v>212900</v>
      </c>
      <c r="F51" s="14">
        <v>197040</v>
      </c>
      <c r="G51" s="14">
        <v>84834</v>
      </c>
      <c r="H51" s="14">
        <v>90636</v>
      </c>
      <c r="I51" s="14">
        <v>57877</v>
      </c>
      <c r="J51" s="14">
        <v>61838</v>
      </c>
      <c r="K51" s="14">
        <v>79120</v>
      </c>
      <c r="L51" s="14">
        <v>111856</v>
      </c>
      <c r="M51" s="14">
        <f t="shared" si="1"/>
        <v>1284618</v>
      </c>
    </row>
    <row r="52" spans="1:13">
      <c r="A52" s="14" t="s">
        <v>171</v>
      </c>
      <c r="B52" s="14" t="s">
        <v>172</v>
      </c>
      <c r="C52" s="14">
        <v>683624</v>
      </c>
      <c r="D52" s="14">
        <v>437273</v>
      </c>
      <c r="E52" s="14">
        <v>553208</v>
      </c>
      <c r="F52" s="14">
        <v>319108</v>
      </c>
      <c r="G52" s="14">
        <v>341653</v>
      </c>
      <c r="H52" s="14">
        <v>470077</v>
      </c>
      <c r="I52" s="14">
        <v>489244</v>
      </c>
      <c r="J52" s="14">
        <v>406788</v>
      </c>
      <c r="K52" s="14">
        <v>299871</v>
      </c>
      <c r="L52" s="14">
        <v>186271</v>
      </c>
      <c r="M52" s="14">
        <f t="shared" si="1"/>
        <v>4187117</v>
      </c>
    </row>
    <row r="53" spans="1:13">
      <c r="A53" s="14" t="s">
        <v>173</v>
      </c>
      <c r="B53" s="14" t="s">
        <v>174</v>
      </c>
      <c r="C53" s="14">
        <v>722164</v>
      </c>
      <c r="D53" s="14">
        <v>319990</v>
      </c>
      <c r="E53" s="14">
        <v>92789</v>
      </c>
      <c r="F53" s="14">
        <v>71960</v>
      </c>
      <c r="G53" s="14">
        <v>56874</v>
      </c>
      <c r="H53" s="14">
        <v>45745</v>
      </c>
      <c r="I53" s="14">
        <v>22552</v>
      </c>
      <c r="J53" s="14">
        <v>24066</v>
      </c>
      <c r="K53" s="14">
        <v>19273</v>
      </c>
      <c r="L53" s="14">
        <v>10839</v>
      </c>
      <c r="M53" s="14">
        <f t="shared" si="1"/>
        <v>1386252</v>
      </c>
    </row>
    <row r="54" spans="1:13">
      <c r="A54" s="14" t="s">
        <v>175</v>
      </c>
      <c r="B54" s="14" t="s">
        <v>176</v>
      </c>
      <c r="C54" s="14">
        <v>195040</v>
      </c>
      <c r="D54" s="14">
        <v>112241</v>
      </c>
      <c r="E54" s="14">
        <v>139798</v>
      </c>
      <c r="F54" s="14">
        <v>92256</v>
      </c>
      <c r="G54" s="14">
        <v>101906</v>
      </c>
      <c r="H54" s="14">
        <v>80025</v>
      </c>
      <c r="I54" s="14">
        <v>138091</v>
      </c>
      <c r="J54" s="14">
        <v>111941</v>
      </c>
      <c r="K54" s="14">
        <v>62547</v>
      </c>
      <c r="L54" s="14">
        <v>63796</v>
      </c>
      <c r="M54" s="14">
        <f t="shared" si="1"/>
        <v>1097641</v>
      </c>
    </row>
    <row r="55" spans="1:13">
      <c r="A55" s="14" t="s">
        <v>177</v>
      </c>
      <c r="B55" s="14" t="s">
        <v>178</v>
      </c>
      <c r="C55" s="14">
        <v>14878015</v>
      </c>
      <c r="D55" s="14">
        <v>14420100</v>
      </c>
      <c r="E55" s="14">
        <v>20356940</v>
      </c>
      <c r="F55" s="14">
        <v>12841799</v>
      </c>
      <c r="G55" s="14">
        <v>9240048</v>
      </c>
      <c r="H55" s="14">
        <v>9228800</v>
      </c>
      <c r="I55" s="14">
        <v>8565988</v>
      </c>
      <c r="J55" s="14">
        <v>5429523</v>
      </c>
      <c r="K55" s="14">
        <v>5520426</v>
      </c>
      <c r="L55" s="14">
        <v>3344327</v>
      </c>
      <c r="M55" s="14">
        <f t="shared" si="1"/>
        <v>103825966</v>
      </c>
    </row>
    <row r="56" spans="1:13">
      <c r="A56" s="14" t="s">
        <v>179</v>
      </c>
      <c r="B56" s="14" t="s">
        <v>180</v>
      </c>
      <c r="C56" s="14">
        <v>25267</v>
      </c>
      <c r="D56" s="14">
        <v>4470</v>
      </c>
      <c r="E56" s="14">
        <v>6683</v>
      </c>
      <c r="F56" s="14">
        <v>5896</v>
      </c>
      <c r="G56" s="14">
        <v>1910</v>
      </c>
      <c r="H56" s="14">
        <v>2614</v>
      </c>
      <c r="I56" s="14">
        <v>1428</v>
      </c>
      <c r="J56" s="14">
        <v>2306</v>
      </c>
      <c r="K56" s="14">
        <v>340</v>
      </c>
      <c r="L56" s="14">
        <v>275</v>
      </c>
      <c r="M56" s="14">
        <f t="shared" si="1"/>
        <v>51189</v>
      </c>
    </row>
    <row r="57" spans="1:13">
      <c r="A57" s="14" t="s">
        <v>181</v>
      </c>
      <c r="B57" s="14" t="s">
        <v>182</v>
      </c>
      <c r="C57" s="14">
        <v>547700</v>
      </c>
      <c r="D57" s="14">
        <v>41243</v>
      </c>
      <c r="E57" s="14">
        <v>14545</v>
      </c>
      <c r="F57" s="14">
        <v>64134</v>
      </c>
      <c r="G57" s="14">
        <v>55852</v>
      </c>
      <c r="H57" s="14">
        <v>52266</v>
      </c>
      <c r="I57" s="14">
        <v>26449</v>
      </c>
      <c r="J57" s="14">
        <v>20819</v>
      </c>
      <c r="K57" s="14">
        <v>49908</v>
      </c>
      <c r="L57" s="14">
        <v>18159</v>
      </c>
      <c r="M57" s="14">
        <f t="shared" si="1"/>
        <v>891075</v>
      </c>
    </row>
    <row r="58" spans="1:13">
      <c r="A58" s="14" t="s">
        <v>183</v>
      </c>
      <c r="B58" s="14" t="s">
        <v>184</v>
      </c>
      <c r="C58" s="14">
        <v>2592004</v>
      </c>
      <c r="D58" s="14">
        <v>607876</v>
      </c>
      <c r="E58" s="14">
        <v>679207</v>
      </c>
      <c r="F58" s="14">
        <v>363026</v>
      </c>
      <c r="G58" s="14">
        <v>249059</v>
      </c>
      <c r="H58" s="14">
        <v>696262</v>
      </c>
      <c r="I58" s="14">
        <v>476632</v>
      </c>
      <c r="J58" s="14">
        <v>319592</v>
      </c>
      <c r="K58" s="14">
        <v>190643</v>
      </c>
      <c r="L58" s="14">
        <v>405508</v>
      </c>
      <c r="M58" s="14">
        <f t="shared" si="1"/>
        <v>6579809</v>
      </c>
    </row>
    <row r="59" spans="1:13">
      <c r="A59" s="14" t="s">
        <v>185</v>
      </c>
      <c r="B59" s="14" t="s">
        <v>186</v>
      </c>
      <c r="C59" s="14">
        <v>17822290</v>
      </c>
      <c r="D59" s="14">
        <v>10510117</v>
      </c>
      <c r="E59" s="14">
        <v>10620690</v>
      </c>
      <c r="F59" s="14">
        <v>6882568</v>
      </c>
      <c r="G59" s="14">
        <v>6384361</v>
      </c>
      <c r="H59" s="14">
        <v>4360707</v>
      </c>
      <c r="I59" s="14">
        <v>4192560</v>
      </c>
      <c r="J59" s="14">
        <v>2905189</v>
      </c>
      <c r="K59" s="14">
        <v>2481921</v>
      </c>
      <c r="L59" s="14">
        <v>1793909</v>
      </c>
      <c r="M59" s="14">
        <f t="shared" si="1"/>
        <v>67954312</v>
      </c>
    </row>
    <row r="60" spans="1:13">
      <c r="A60" s="14" t="s">
        <v>187</v>
      </c>
      <c r="B60" s="14" t="s">
        <v>188</v>
      </c>
      <c r="C60" s="14">
        <v>123899</v>
      </c>
      <c r="D60" s="14">
        <v>95450</v>
      </c>
      <c r="E60" s="14">
        <v>36401</v>
      </c>
      <c r="F60" s="14">
        <v>17495</v>
      </c>
      <c r="G60" s="14">
        <v>17605</v>
      </c>
      <c r="H60" s="14">
        <v>13043</v>
      </c>
      <c r="I60" s="14">
        <v>17941</v>
      </c>
      <c r="J60" s="14">
        <v>20767</v>
      </c>
      <c r="K60" s="14">
        <v>4086</v>
      </c>
      <c r="L60" s="14">
        <v>1238</v>
      </c>
      <c r="M60" s="14">
        <f t="shared" si="1"/>
        <v>347925</v>
      </c>
    </row>
    <row r="61" spans="1:13">
      <c r="A61" s="14" t="s">
        <v>189</v>
      </c>
      <c r="B61" s="14" t="s">
        <v>190</v>
      </c>
      <c r="C61" s="14">
        <v>1803923</v>
      </c>
      <c r="D61" s="14">
        <v>411494</v>
      </c>
      <c r="E61" s="14">
        <v>162446</v>
      </c>
      <c r="F61" s="14">
        <v>141752</v>
      </c>
      <c r="G61" s="14">
        <v>75993</v>
      </c>
      <c r="H61" s="14">
        <v>154581</v>
      </c>
      <c r="I61" s="14">
        <v>82469</v>
      </c>
      <c r="J61" s="14">
        <v>78372</v>
      </c>
      <c r="K61" s="14">
        <v>63471</v>
      </c>
      <c r="L61" s="14">
        <v>43184</v>
      </c>
      <c r="M61" s="14">
        <f t="shared" si="1"/>
        <v>3017685</v>
      </c>
    </row>
    <row r="62" spans="1:13">
      <c r="A62" s="14" t="s">
        <v>191</v>
      </c>
      <c r="B62" s="14" t="s">
        <v>192</v>
      </c>
      <c r="C62" s="14">
        <v>1199753</v>
      </c>
      <c r="D62" s="14">
        <v>400150</v>
      </c>
      <c r="E62" s="14">
        <v>120696</v>
      </c>
      <c r="F62" s="14">
        <v>220615</v>
      </c>
      <c r="G62" s="14">
        <v>64673</v>
      </c>
      <c r="H62" s="14">
        <v>104945</v>
      </c>
      <c r="I62" s="14">
        <v>117708</v>
      </c>
      <c r="J62" s="14">
        <v>60435</v>
      </c>
      <c r="K62" s="14">
        <v>66290</v>
      </c>
      <c r="L62" s="14">
        <v>37663</v>
      </c>
      <c r="M62" s="14">
        <f t="shared" si="1"/>
        <v>2392928</v>
      </c>
    </row>
    <row r="63" spans="1:13">
      <c r="A63" s="14" t="s">
        <v>193</v>
      </c>
      <c r="B63" s="14" t="s">
        <v>194</v>
      </c>
      <c r="C63" s="14">
        <v>1827898</v>
      </c>
      <c r="D63" s="14">
        <v>405582</v>
      </c>
      <c r="E63" s="14">
        <v>323092</v>
      </c>
      <c r="F63" s="14">
        <v>333539</v>
      </c>
      <c r="G63" s="14">
        <v>185076</v>
      </c>
      <c r="H63" s="14">
        <v>214618</v>
      </c>
      <c r="I63" s="14">
        <v>129391</v>
      </c>
      <c r="J63" s="14">
        <v>145944</v>
      </c>
      <c r="K63" s="14">
        <v>104014</v>
      </c>
      <c r="L63" s="14">
        <v>41857</v>
      </c>
      <c r="M63" s="14">
        <f t="shared" si="1"/>
        <v>3711011</v>
      </c>
    </row>
    <row r="64" spans="1:13">
      <c r="A64" s="14" t="s">
        <v>195</v>
      </c>
      <c r="B64" s="14" t="s">
        <v>196</v>
      </c>
      <c r="C64" s="14">
        <v>18187323</v>
      </c>
      <c r="D64" s="14">
        <v>5950413</v>
      </c>
      <c r="E64" s="14">
        <v>10177279</v>
      </c>
      <c r="F64" s="14">
        <v>7867438</v>
      </c>
      <c r="G64" s="14">
        <v>8960697</v>
      </c>
      <c r="H64" s="14">
        <v>6663829</v>
      </c>
      <c r="I64" s="14">
        <v>5881361</v>
      </c>
      <c r="J64" s="14">
        <v>5294231</v>
      </c>
      <c r="K64" s="14">
        <v>4742870</v>
      </c>
      <c r="L64" s="14">
        <v>4613182</v>
      </c>
      <c r="M64" s="14">
        <f t="shared" si="1"/>
        <v>78338623</v>
      </c>
    </row>
    <row r="65" spans="1:13">
      <c r="A65" s="14" t="s">
        <v>197</v>
      </c>
      <c r="B65" s="14" t="s">
        <v>198</v>
      </c>
      <c r="C65" s="14">
        <v>12056723</v>
      </c>
      <c r="D65" s="14">
        <v>3473733</v>
      </c>
      <c r="E65" s="14">
        <v>2339165</v>
      </c>
      <c r="F65" s="14">
        <v>2432769</v>
      </c>
      <c r="G65" s="14">
        <v>1900859</v>
      </c>
      <c r="H65" s="14">
        <v>2369462</v>
      </c>
      <c r="I65" s="14">
        <v>2115903</v>
      </c>
      <c r="J65" s="14">
        <v>2162205</v>
      </c>
      <c r="K65" s="14">
        <v>2292407</v>
      </c>
      <c r="L65" s="14">
        <v>1767145</v>
      </c>
      <c r="M65" s="14">
        <f t="shared" si="1"/>
        <v>32910371</v>
      </c>
    </row>
    <row r="66" spans="1:13">
      <c r="A66" s="14" t="s">
        <v>199</v>
      </c>
      <c r="B66" s="14" t="s">
        <v>200</v>
      </c>
      <c r="C66" s="14">
        <v>5589793</v>
      </c>
      <c r="D66" s="14">
        <v>188870</v>
      </c>
      <c r="E66" s="14">
        <v>623264</v>
      </c>
      <c r="F66" s="14">
        <v>924023</v>
      </c>
      <c r="G66" s="14">
        <v>718693</v>
      </c>
      <c r="H66" s="14">
        <v>181013</v>
      </c>
      <c r="I66" s="14">
        <v>934274</v>
      </c>
      <c r="J66" s="14">
        <v>541494</v>
      </c>
      <c r="K66" s="14">
        <v>519823</v>
      </c>
      <c r="L66" s="14">
        <v>276707</v>
      </c>
      <c r="M66" s="14">
        <f t="shared" ref="M66:M97" si="2">SUM(C66:L66)</f>
        <v>10497954</v>
      </c>
    </row>
    <row r="67" spans="1:13">
      <c r="A67" s="14" t="s">
        <v>201</v>
      </c>
      <c r="B67" s="14" t="s">
        <v>202</v>
      </c>
      <c r="C67" s="14">
        <v>32531</v>
      </c>
      <c r="D67" s="14">
        <v>13254</v>
      </c>
      <c r="E67" s="14">
        <v>0</v>
      </c>
      <c r="F67" s="14">
        <v>24289</v>
      </c>
      <c r="G67" s="14">
        <v>0</v>
      </c>
      <c r="H67" s="14">
        <v>10086</v>
      </c>
      <c r="I67" s="14">
        <v>6697</v>
      </c>
      <c r="J67" s="14">
        <v>0</v>
      </c>
      <c r="K67" s="14">
        <v>4065</v>
      </c>
      <c r="L67" s="14">
        <v>3793</v>
      </c>
      <c r="M67" s="14">
        <f t="shared" si="2"/>
        <v>94715</v>
      </c>
    </row>
    <row r="68" spans="1:13">
      <c r="A68" s="14" t="s">
        <v>203</v>
      </c>
      <c r="B68" s="14" t="s">
        <v>204</v>
      </c>
      <c r="C68" s="14">
        <v>110521</v>
      </c>
      <c r="D68" s="14">
        <v>61196</v>
      </c>
      <c r="E68" s="14">
        <v>50386</v>
      </c>
      <c r="F68" s="14">
        <v>48169</v>
      </c>
      <c r="G68" s="14">
        <v>19414</v>
      </c>
      <c r="H68" s="14">
        <v>64591</v>
      </c>
      <c r="I68" s="14">
        <v>12236</v>
      </c>
      <c r="J68" s="14">
        <v>20666</v>
      </c>
      <c r="K68" s="14">
        <v>12935</v>
      </c>
      <c r="L68" s="14">
        <v>9325</v>
      </c>
      <c r="M68" s="14">
        <f t="shared" si="2"/>
        <v>409439</v>
      </c>
    </row>
    <row r="69" spans="1:13">
      <c r="A69" s="14" t="s">
        <v>205</v>
      </c>
      <c r="B69" s="14" t="s">
        <v>206</v>
      </c>
      <c r="C69" s="14">
        <v>3063142</v>
      </c>
      <c r="D69" s="14">
        <v>1888537</v>
      </c>
      <c r="E69" s="14">
        <v>1944609</v>
      </c>
      <c r="F69" s="14">
        <v>1652215</v>
      </c>
      <c r="G69" s="14">
        <v>2005368</v>
      </c>
      <c r="H69" s="14">
        <v>1593439</v>
      </c>
      <c r="I69" s="14">
        <v>1589539</v>
      </c>
      <c r="J69" s="14">
        <v>1455767</v>
      </c>
      <c r="K69" s="14">
        <v>1483695</v>
      </c>
      <c r="L69" s="14">
        <v>1588024</v>
      </c>
      <c r="M69" s="14">
        <f t="shared" si="2"/>
        <v>18264335</v>
      </c>
    </row>
    <row r="70" spans="1:13">
      <c r="A70" s="14" t="s">
        <v>207</v>
      </c>
      <c r="B70" s="14" t="s">
        <v>208</v>
      </c>
      <c r="C70" s="14">
        <v>3472750</v>
      </c>
      <c r="D70" s="14">
        <v>673352</v>
      </c>
      <c r="E70" s="14">
        <v>954065</v>
      </c>
      <c r="F70" s="14">
        <v>1983434</v>
      </c>
      <c r="G70" s="14">
        <v>552947</v>
      </c>
      <c r="H70" s="14">
        <v>844269</v>
      </c>
      <c r="I70" s="14">
        <v>1160380</v>
      </c>
      <c r="J70" s="14">
        <v>1089309</v>
      </c>
      <c r="K70" s="14">
        <v>724522</v>
      </c>
      <c r="L70" s="14">
        <v>893243</v>
      </c>
      <c r="M70" s="14">
        <f t="shared" si="2"/>
        <v>12348271</v>
      </c>
    </row>
    <row r="71" spans="1:13">
      <c r="A71" s="14" t="s">
        <v>209</v>
      </c>
      <c r="B71" s="14" t="s">
        <v>210</v>
      </c>
      <c r="C71" s="14">
        <v>679846</v>
      </c>
      <c r="D71" s="14">
        <v>170173</v>
      </c>
      <c r="E71" s="14">
        <v>146221</v>
      </c>
      <c r="F71" s="14">
        <v>195354</v>
      </c>
      <c r="G71" s="14">
        <v>197635</v>
      </c>
      <c r="H71" s="14">
        <v>145408</v>
      </c>
      <c r="I71" s="14">
        <v>132099</v>
      </c>
      <c r="J71" s="14">
        <v>60673</v>
      </c>
      <c r="K71" s="14">
        <v>74145</v>
      </c>
      <c r="L71" s="14">
        <v>49878</v>
      </c>
      <c r="M71" s="14">
        <f t="shared" si="2"/>
        <v>1851432</v>
      </c>
    </row>
    <row r="72" spans="1:13">
      <c r="A72" s="14" t="s">
        <v>211</v>
      </c>
      <c r="B72" s="14" t="s">
        <v>212</v>
      </c>
      <c r="C72" s="14">
        <v>235434</v>
      </c>
      <c r="D72" s="14">
        <v>101571</v>
      </c>
      <c r="E72" s="14">
        <v>90808</v>
      </c>
      <c r="F72" s="14">
        <v>87328</v>
      </c>
      <c r="G72" s="14">
        <v>39573</v>
      </c>
      <c r="H72" s="14">
        <v>42132</v>
      </c>
      <c r="I72" s="14">
        <v>47748</v>
      </c>
      <c r="J72" s="14">
        <v>36519</v>
      </c>
      <c r="K72" s="14">
        <v>22515</v>
      </c>
      <c r="L72" s="14">
        <v>15794</v>
      </c>
      <c r="M72" s="14">
        <f t="shared" si="2"/>
        <v>719422</v>
      </c>
    </row>
    <row r="73" spans="1:13">
      <c r="A73" s="14" t="s">
        <v>213</v>
      </c>
      <c r="B73" s="14" t="s">
        <v>214</v>
      </c>
      <c r="C73" s="14">
        <v>4312172</v>
      </c>
      <c r="D73" s="14">
        <v>2109019</v>
      </c>
      <c r="E73" s="14">
        <v>1684310</v>
      </c>
      <c r="F73" s="14">
        <v>1281520</v>
      </c>
      <c r="G73" s="14">
        <v>578767</v>
      </c>
      <c r="H73" s="14">
        <v>577716</v>
      </c>
      <c r="I73" s="14">
        <v>1541244</v>
      </c>
      <c r="J73" s="14">
        <v>959584</v>
      </c>
      <c r="K73" s="14">
        <v>853354</v>
      </c>
      <c r="L73" s="14">
        <v>629684</v>
      </c>
      <c r="M73" s="14">
        <f t="shared" si="2"/>
        <v>14527370</v>
      </c>
    </row>
    <row r="74" spans="1:13">
      <c r="A74" s="14" t="s">
        <v>215</v>
      </c>
      <c r="B74" s="14" t="s">
        <v>216</v>
      </c>
      <c r="C74" s="14">
        <v>4157740</v>
      </c>
      <c r="D74" s="14">
        <v>864602</v>
      </c>
      <c r="E74" s="14">
        <v>605342</v>
      </c>
      <c r="F74" s="14">
        <v>652160</v>
      </c>
      <c r="G74" s="14">
        <v>848994</v>
      </c>
      <c r="H74" s="14">
        <v>437675</v>
      </c>
      <c r="I74" s="14">
        <v>668229</v>
      </c>
      <c r="J74" s="14">
        <v>434368</v>
      </c>
      <c r="K74" s="14">
        <v>380697</v>
      </c>
      <c r="L74" s="14">
        <v>498751</v>
      </c>
      <c r="M74" s="14">
        <f t="shared" si="2"/>
        <v>9548558</v>
      </c>
    </row>
    <row r="75" spans="1:13">
      <c r="A75" s="14" t="s">
        <v>217</v>
      </c>
      <c r="B75" s="14" t="s">
        <v>218</v>
      </c>
      <c r="C75" s="14">
        <v>1100391</v>
      </c>
      <c r="D75" s="14">
        <v>820622</v>
      </c>
      <c r="E75" s="14">
        <v>768629</v>
      </c>
      <c r="F75" s="14">
        <v>229500</v>
      </c>
      <c r="G75" s="14">
        <v>598372</v>
      </c>
      <c r="H75" s="14">
        <v>1352909</v>
      </c>
      <c r="I75" s="14">
        <v>457126</v>
      </c>
      <c r="J75" s="14">
        <v>480537</v>
      </c>
      <c r="K75" s="14">
        <v>892382</v>
      </c>
      <c r="L75" s="14">
        <v>396709</v>
      </c>
      <c r="M75" s="14">
        <f t="shared" si="2"/>
        <v>7097177</v>
      </c>
    </row>
    <row r="76" spans="1:13">
      <c r="A76" s="14" t="s">
        <v>219</v>
      </c>
      <c r="B76" s="14" t="s">
        <v>220</v>
      </c>
      <c r="C76" s="14">
        <v>3899933</v>
      </c>
      <c r="D76" s="14">
        <v>1007225</v>
      </c>
      <c r="E76" s="14">
        <v>913471</v>
      </c>
      <c r="F76" s="14">
        <v>798613</v>
      </c>
      <c r="G76" s="14">
        <v>620535</v>
      </c>
      <c r="H76" s="14">
        <v>599162</v>
      </c>
      <c r="I76" s="14">
        <v>438188</v>
      </c>
      <c r="J76" s="14">
        <v>437944</v>
      </c>
      <c r="K76" s="14">
        <v>387364</v>
      </c>
      <c r="L76" s="14">
        <v>267299</v>
      </c>
      <c r="M76" s="14">
        <f t="shared" si="2"/>
        <v>9369734</v>
      </c>
    </row>
    <row r="77" spans="1:13">
      <c r="A77" s="14" t="s">
        <v>221</v>
      </c>
      <c r="B77" s="14" t="s">
        <v>222</v>
      </c>
      <c r="C77" s="14">
        <v>262458</v>
      </c>
      <c r="D77" s="14">
        <v>23178</v>
      </c>
      <c r="E77" s="14">
        <v>12915</v>
      </c>
      <c r="F77" s="14">
        <v>7603</v>
      </c>
      <c r="G77" s="14">
        <v>12626</v>
      </c>
      <c r="H77" s="14">
        <v>5330</v>
      </c>
      <c r="I77" s="14">
        <v>5418</v>
      </c>
      <c r="J77" s="14">
        <v>4089</v>
      </c>
      <c r="K77" s="14">
        <v>2191</v>
      </c>
      <c r="L77" s="14">
        <v>2049</v>
      </c>
      <c r="M77" s="14">
        <f t="shared" si="2"/>
        <v>337857</v>
      </c>
    </row>
    <row r="78" spans="1:13">
      <c r="A78" s="14" t="s">
        <v>223</v>
      </c>
      <c r="B78" s="14" t="s">
        <v>41</v>
      </c>
      <c r="C78" s="14">
        <v>436688284</v>
      </c>
      <c r="D78" s="14">
        <v>242684990</v>
      </c>
      <c r="E78" s="14">
        <v>170333164</v>
      </c>
      <c r="F78" s="14">
        <v>121938466</v>
      </c>
      <c r="G78" s="14">
        <v>103279002</v>
      </c>
      <c r="H78" s="14">
        <v>85197669</v>
      </c>
      <c r="I78" s="14">
        <v>77543591</v>
      </c>
      <c r="J78" s="14">
        <v>71196490</v>
      </c>
      <c r="K78" s="14">
        <v>66097222</v>
      </c>
      <c r="L78" s="14">
        <v>32286110</v>
      </c>
      <c r="M78" s="14">
        <f t="shared" si="2"/>
        <v>1407244988</v>
      </c>
    </row>
    <row r="79" spans="1:13">
      <c r="A79" s="14" t="s">
        <v>224</v>
      </c>
      <c r="B79" s="14" t="s">
        <v>225</v>
      </c>
      <c r="C79" s="14">
        <v>58847708</v>
      </c>
      <c r="D79" s="14">
        <v>52470064</v>
      </c>
      <c r="E79" s="14">
        <v>54156047</v>
      </c>
      <c r="F79" s="14">
        <v>30070155</v>
      </c>
      <c r="G79" s="14">
        <v>18396048</v>
      </c>
      <c r="H79" s="14">
        <v>17449083</v>
      </c>
      <c r="I79" s="14">
        <v>15171767</v>
      </c>
      <c r="J79" s="14">
        <v>13447414</v>
      </c>
      <c r="K79" s="14">
        <v>12356499</v>
      </c>
      <c r="L79" s="14">
        <v>7281124</v>
      </c>
      <c r="M79" s="14">
        <f t="shared" si="2"/>
        <v>279645909</v>
      </c>
    </row>
    <row r="80" spans="1:13">
      <c r="A80" s="14" t="s">
        <v>226</v>
      </c>
      <c r="B80" s="14" t="s">
        <v>227</v>
      </c>
      <c r="C80" s="14">
        <v>18162525</v>
      </c>
      <c r="D80" s="14">
        <v>18196187</v>
      </c>
      <c r="E80" s="14">
        <v>9496923</v>
      </c>
      <c r="F80" s="14">
        <v>6483025</v>
      </c>
      <c r="G80" s="14">
        <v>6666050</v>
      </c>
      <c r="H80" s="14">
        <v>5219124</v>
      </c>
      <c r="I80" s="14">
        <v>3730143</v>
      </c>
      <c r="J80" s="14">
        <v>4561474</v>
      </c>
      <c r="K80" s="14">
        <v>4978993</v>
      </c>
      <c r="L80" s="14">
        <v>2988883</v>
      </c>
      <c r="M80" s="14">
        <f t="shared" si="2"/>
        <v>80483327</v>
      </c>
    </row>
    <row r="81" spans="1:13">
      <c r="A81" s="14" t="s">
        <v>228</v>
      </c>
      <c r="B81" s="14" t="s">
        <v>229</v>
      </c>
      <c r="C81" s="14">
        <v>13540495</v>
      </c>
      <c r="D81" s="14">
        <v>8789177</v>
      </c>
      <c r="E81" s="14">
        <v>4385965</v>
      </c>
      <c r="F81" s="14">
        <v>4311562</v>
      </c>
      <c r="G81" s="14">
        <v>3774254</v>
      </c>
      <c r="H81" s="14">
        <v>3238881</v>
      </c>
      <c r="I81" s="14">
        <v>1940080</v>
      </c>
      <c r="J81" s="14">
        <v>1696424</v>
      </c>
      <c r="K81" s="14">
        <v>1992332</v>
      </c>
      <c r="L81" s="14">
        <v>825728</v>
      </c>
      <c r="M81" s="14">
        <f t="shared" si="2"/>
        <v>44494898</v>
      </c>
    </row>
    <row r="82" spans="1:13">
      <c r="A82" s="14" t="s">
        <v>230</v>
      </c>
      <c r="B82" s="14" t="s">
        <v>231</v>
      </c>
      <c r="C82" s="14">
        <v>1900576</v>
      </c>
      <c r="D82" s="14">
        <v>430826</v>
      </c>
      <c r="E82" s="14">
        <v>991467</v>
      </c>
      <c r="F82" s="14">
        <v>246516</v>
      </c>
      <c r="G82" s="14">
        <v>263593</v>
      </c>
      <c r="H82" s="14">
        <v>194915</v>
      </c>
      <c r="I82" s="14">
        <v>430108</v>
      </c>
      <c r="J82" s="14">
        <v>260451</v>
      </c>
      <c r="K82" s="14">
        <v>479714</v>
      </c>
      <c r="L82" s="14">
        <v>264588</v>
      </c>
      <c r="M82" s="14">
        <f t="shared" si="2"/>
        <v>5462754</v>
      </c>
    </row>
    <row r="83" spans="1:13">
      <c r="A83" s="14" t="s">
        <v>232</v>
      </c>
      <c r="B83" s="14" t="s">
        <v>233</v>
      </c>
      <c r="C83" s="14">
        <v>41492</v>
      </c>
      <c r="D83" s="14">
        <v>4542</v>
      </c>
      <c r="E83" s="14">
        <v>3327</v>
      </c>
      <c r="F83" s="14">
        <v>18539</v>
      </c>
      <c r="G83" s="14">
        <v>4587</v>
      </c>
      <c r="H83" s="14">
        <v>3557</v>
      </c>
      <c r="I83" s="14">
        <v>5384</v>
      </c>
      <c r="J83" s="14">
        <v>2466</v>
      </c>
      <c r="K83" s="14">
        <v>2187</v>
      </c>
      <c r="L83" s="14">
        <v>4113</v>
      </c>
      <c r="M83" s="14">
        <f t="shared" si="2"/>
        <v>90194</v>
      </c>
    </row>
    <row r="84" spans="1:13">
      <c r="A84" s="14" t="s">
        <v>234</v>
      </c>
      <c r="B84" s="14" t="s">
        <v>235</v>
      </c>
      <c r="C84" s="14">
        <v>1448695</v>
      </c>
      <c r="D84" s="14">
        <v>1200958</v>
      </c>
      <c r="E84" s="14">
        <v>0</v>
      </c>
      <c r="F84" s="14">
        <v>2412443</v>
      </c>
      <c r="G84" s="14">
        <v>0</v>
      </c>
      <c r="H84" s="14">
        <v>1012860</v>
      </c>
      <c r="I84" s="14">
        <v>1507850</v>
      </c>
      <c r="J84" s="14">
        <v>0</v>
      </c>
      <c r="K84" s="14">
        <v>1256413</v>
      </c>
      <c r="L84" s="14">
        <v>44506</v>
      </c>
      <c r="M84" s="14">
        <f t="shared" si="2"/>
        <v>8883725</v>
      </c>
    </row>
    <row r="85" spans="1:13">
      <c r="A85" s="14" t="s">
        <v>236</v>
      </c>
      <c r="B85" s="14" t="s">
        <v>237</v>
      </c>
      <c r="C85" s="14">
        <v>15143868</v>
      </c>
      <c r="D85" s="14">
        <v>9961675</v>
      </c>
      <c r="E85" s="14">
        <v>8708972</v>
      </c>
      <c r="F85" s="14">
        <v>6219847</v>
      </c>
      <c r="G85" s="14">
        <v>4041221</v>
      </c>
      <c r="H85" s="14">
        <v>3903582</v>
      </c>
      <c r="I85" s="14">
        <v>3932796</v>
      </c>
      <c r="J85" s="14">
        <v>5141989</v>
      </c>
      <c r="K85" s="14">
        <v>2575915</v>
      </c>
      <c r="L85" s="14">
        <v>1952824</v>
      </c>
      <c r="M85" s="14">
        <f t="shared" si="2"/>
        <v>61582689</v>
      </c>
    </row>
    <row r="86" spans="1:13">
      <c r="A86" s="14" t="s">
        <v>238</v>
      </c>
      <c r="B86" s="14" t="s">
        <v>239</v>
      </c>
      <c r="C86" s="14">
        <v>647081</v>
      </c>
      <c r="D86" s="14">
        <v>541268</v>
      </c>
      <c r="E86" s="14">
        <v>184186</v>
      </c>
      <c r="F86" s="14">
        <v>445152</v>
      </c>
      <c r="G86" s="14">
        <v>145694</v>
      </c>
      <c r="H86" s="14">
        <v>110731</v>
      </c>
      <c r="I86" s="14">
        <v>238784</v>
      </c>
      <c r="J86" s="14">
        <v>153020</v>
      </c>
      <c r="K86" s="14">
        <v>93450</v>
      </c>
      <c r="L86" s="14">
        <v>152463</v>
      </c>
      <c r="M86" s="14">
        <f t="shared" si="2"/>
        <v>2711829</v>
      </c>
    </row>
    <row r="87" spans="1:13">
      <c r="A87" s="14" t="s">
        <v>240</v>
      </c>
      <c r="B87" s="14" t="s">
        <v>241</v>
      </c>
      <c r="C87" s="14">
        <v>48232917</v>
      </c>
      <c r="D87" s="14">
        <v>24580846</v>
      </c>
      <c r="E87" s="14">
        <v>16301116</v>
      </c>
      <c r="F87" s="14">
        <v>11079160</v>
      </c>
      <c r="G87" s="14">
        <v>9302574</v>
      </c>
      <c r="H87" s="14">
        <v>6518749</v>
      </c>
      <c r="I87" s="14">
        <v>4728197</v>
      </c>
      <c r="J87" s="14">
        <v>3428734</v>
      </c>
      <c r="K87" s="14">
        <v>1804310</v>
      </c>
      <c r="L87" s="14">
        <v>821071</v>
      </c>
      <c r="M87" s="14">
        <f t="shared" si="2"/>
        <v>126797674</v>
      </c>
    </row>
    <row r="88" spans="1:13">
      <c r="A88" s="14" t="s">
        <v>242</v>
      </c>
      <c r="B88" s="14" t="s">
        <v>243</v>
      </c>
      <c r="C88" s="14">
        <v>2686757</v>
      </c>
      <c r="D88" s="14">
        <v>1557821</v>
      </c>
      <c r="E88" s="14">
        <v>965795</v>
      </c>
      <c r="F88" s="14">
        <v>297918</v>
      </c>
      <c r="G88" s="14">
        <v>552186</v>
      </c>
      <c r="H88" s="14">
        <v>362521</v>
      </c>
      <c r="I88" s="14">
        <v>243295</v>
      </c>
      <c r="J88" s="14">
        <v>235455</v>
      </c>
      <c r="K88" s="14">
        <v>69274</v>
      </c>
      <c r="L88" s="14">
        <v>170967</v>
      </c>
      <c r="M88" s="14">
        <f t="shared" si="2"/>
        <v>7141989</v>
      </c>
    </row>
    <row r="89" spans="1:13">
      <c r="A89" s="14" t="s">
        <v>244</v>
      </c>
      <c r="B89" s="14" t="s">
        <v>245</v>
      </c>
      <c r="C89" s="14">
        <v>9066803</v>
      </c>
      <c r="D89" s="14">
        <v>3545776</v>
      </c>
      <c r="E89" s="14">
        <v>1555814</v>
      </c>
      <c r="F89" s="14">
        <v>924964</v>
      </c>
      <c r="G89" s="14">
        <v>675385</v>
      </c>
      <c r="H89" s="14">
        <v>620103</v>
      </c>
      <c r="I89" s="14">
        <v>723458</v>
      </c>
      <c r="J89" s="14">
        <v>488271</v>
      </c>
      <c r="K89" s="14">
        <v>469646</v>
      </c>
      <c r="L89" s="14">
        <v>337818</v>
      </c>
      <c r="M89" s="14">
        <f t="shared" si="2"/>
        <v>18408038</v>
      </c>
    </row>
    <row r="90" spans="1:13">
      <c r="A90" s="14" t="s">
        <v>246</v>
      </c>
      <c r="B90" s="14" t="s">
        <v>247</v>
      </c>
      <c r="C90" s="14">
        <v>7399561</v>
      </c>
      <c r="D90" s="14">
        <v>5272307</v>
      </c>
      <c r="E90" s="14">
        <v>5422396</v>
      </c>
      <c r="F90" s="14">
        <v>5356850</v>
      </c>
      <c r="G90" s="14">
        <v>5197588</v>
      </c>
      <c r="H90" s="14">
        <v>4965970</v>
      </c>
      <c r="I90" s="14">
        <v>5061841</v>
      </c>
      <c r="J90" s="14">
        <v>6161664</v>
      </c>
      <c r="K90" s="14">
        <v>6012335</v>
      </c>
      <c r="L90" s="14">
        <v>4323337</v>
      </c>
      <c r="M90" s="14">
        <f t="shared" si="2"/>
        <v>55173849</v>
      </c>
    </row>
    <row r="91" spans="1:13">
      <c r="A91" s="14" t="s">
        <v>248</v>
      </c>
      <c r="B91" s="14" t="s">
        <v>249</v>
      </c>
      <c r="C91" s="14">
        <v>6294371</v>
      </c>
      <c r="D91" s="14">
        <v>3417533</v>
      </c>
      <c r="E91" s="14">
        <v>2519511</v>
      </c>
      <c r="F91" s="14">
        <v>2310686</v>
      </c>
      <c r="G91" s="14">
        <v>2214822</v>
      </c>
      <c r="H91" s="14">
        <v>1948598</v>
      </c>
      <c r="I91" s="14">
        <v>1545139</v>
      </c>
      <c r="J91" s="14">
        <v>1303244</v>
      </c>
      <c r="K91" s="14">
        <v>1038157</v>
      </c>
      <c r="L91" s="14">
        <v>787330</v>
      </c>
      <c r="M91" s="14">
        <f t="shared" si="2"/>
        <v>23379391</v>
      </c>
    </row>
    <row r="92" spans="1:13">
      <c r="A92" s="14" t="s">
        <v>250</v>
      </c>
      <c r="B92" s="14" t="s">
        <v>251</v>
      </c>
      <c r="C92" s="14">
        <v>8704883</v>
      </c>
      <c r="D92" s="14">
        <v>9876084</v>
      </c>
      <c r="E92" s="14">
        <v>7944479</v>
      </c>
      <c r="F92" s="14">
        <v>11462091</v>
      </c>
      <c r="G92" s="14">
        <v>4961513</v>
      </c>
      <c r="H92" s="14">
        <v>4535722</v>
      </c>
      <c r="I92" s="14">
        <v>1641713</v>
      </c>
      <c r="J92" s="14">
        <v>1093529</v>
      </c>
      <c r="K92" s="14">
        <v>826176</v>
      </c>
      <c r="L92" s="14">
        <v>583721</v>
      </c>
      <c r="M92" s="14">
        <f t="shared" si="2"/>
        <v>51629911</v>
      </c>
    </row>
    <row r="93" spans="1:13">
      <c r="A93" s="14" t="s">
        <v>252</v>
      </c>
      <c r="B93" s="14" t="s">
        <v>253</v>
      </c>
      <c r="C93" s="14">
        <v>660539</v>
      </c>
      <c r="D93" s="14">
        <v>0</v>
      </c>
      <c r="E93" s="14">
        <v>351844</v>
      </c>
      <c r="F93" s="14">
        <v>0</v>
      </c>
      <c r="G93" s="14">
        <v>378326</v>
      </c>
      <c r="H93" s="14">
        <v>0</v>
      </c>
      <c r="I93" s="14">
        <v>1084946</v>
      </c>
      <c r="J93" s="14">
        <v>0</v>
      </c>
      <c r="K93" s="14">
        <v>708964</v>
      </c>
      <c r="L93" s="14">
        <v>359992</v>
      </c>
      <c r="M93" s="14">
        <f t="shared" si="2"/>
        <v>3544611</v>
      </c>
    </row>
    <row r="94" spans="1:13">
      <c r="A94" s="14" t="s">
        <v>254</v>
      </c>
      <c r="B94" s="14" t="s">
        <v>255</v>
      </c>
      <c r="C94" s="14">
        <v>2100972</v>
      </c>
      <c r="D94" s="14">
        <v>716258</v>
      </c>
      <c r="E94" s="14">
        <v>506947</v>
      </c>
      <c r="F94" s="14">
        <v>695533</v>
      </c>
      <c r="G94" s="14">
        <v>405252</v>
      </c>
      <c r="H94" s="14">
        <v>275870</v>
      </c>
      <c r="I94" s="14">
        <v>417060</v>
      </c>
      <c r="J94" s="14">
        <v>201954</v>
      </c>
      <c r="K94" s="14">
        <v>193017</v>
      </c>
      <c r="L94" s="14">
        <v>126830</v>
      </c>
      <c r="M94" s="14">
        <f t="shared" si="2"/>
        <v>5639693</v>
      </c>
    </row>
    <row r="95" spans="1:13">
      <c r="A95" s="14" t="s">
        <v>256</v>
      </c>
      <c r="B95" s="14" t="s">
        <v>257</v>
      </c>
      <c r="C95" s="14">
        <v>1598788</v>
      </c>
      <c r="D95" s="14">
        <v>1016041</v>
      </c>
      <c r="E95" s="14">
        <v>1042685</v>
      </c>
      <c r="F95" s="14">
        <v>653022</v>
      </c>
      <c r="G95" s="14">
        <v>822456</v>
      </c>
      <c r="H95" s="14">
        <v>674921</v>
      </c>
      <c r="I95" s="14">
        <v>688171</v>
      </c>
      <c r="J95" s="14">
        <v>370962</v>
      </c>
      <c r="K95" s="14">
        <v>430107</v>
      </c>
      <c r="L95" s="14">
        <v>286432</v>
      </c>
      <c r="M95" s="14">
        <f t="shared" si="2"/>
        <v>7583585</v>
      </c>
    </row>
    <row r="96" spans="1:13">
      <c r="A96" s="14" t="s">
        <v>258</v>
      </c>
      <c r="B96" s="14" t="s">
        <v>259</v>
      </c>
      <c r="C96" s="14">
        <v>1310210</v>
      </c>
      <c r="D96" s="14">
        <v>205505</v>
      </c>
      <c r="E96" s="14">
        <v>177261</v>
      </c>
      <c r="F96" s="14">
        <v>122095</v>
      </c>
      <c r="G96" s="14">
        <v>163065</v>
      </c>
      <c r="H96" s="14">
        <v>90441</v>
      </c>
      <c r="I96" s="14">
        <v>139729</v>
      </c>
      <c r="J96" s="14">
        <v>73869</v>
      </c>
      <c r="K96" s="14">
        <v>106840</v>
      </c>
      <c r="L96" s="14">
        <v>86795</v>
      </c>
      <c r="M96" s="14">
        <f t="shared" si="2"/>
        <v>2475810</v>
      </c>
    </row>
    <row r="97" spans="1:13">
      <c r="A97" s="14" t="s">
        <v>260</v>
      </c>
      <c r="B97" s="14" t="s">
        <v>261</v>
      </c>
      <c r="C97" s="14">
        <v>3475434</v>
      </c>
      <c r="D97" s="14">
        <v>2196608</v>
      </c>
      <c r="E97" s="14">
        <v>989759</v>
      </c>
      <c r="F97" s="14">
        <v>1167873</v>
      </c>
      <c r="G97" s="14">
        <v>419868</v>
      </c>
      <c r="H97" s="14">
        <v>412746</v>
      </c>
      <c r="I97" s="14">
        <v>223991</v>
      </c>
      <c r="J97" s="14">
        <v>729352</v>
      </c>
      <c r="K97" s="14">
        <v>193571</v>
      </c>
      <c r="L97" s="14">
        <v>119562</v>
      </c>
      <c r="M97" s="14">
        <f t="shared" si="2"/>
        <v>9928764</v>
      </c>
    </row>
    <row r="98" spans="1:13">
      <c r="A98" s="14" t="s">
        <v>262</v>
      </c>
      <c r="B98" s="14" t="s">
        <v>263</v>
      </c>
      <c r="C98" s="14">
        <v>279175</v>
      </c>
      <c r="D98" s="14">
        <v>451695</v>
      </c>
      <c r="E98" s="14">
        <v>274488</v>
      </c>
      <c r="F98" s="14">
        <v>173406</v>
      </c>
      <c r="G98" s="14">
        <v>106688</v>
      </c>
      <c r="H98" s="14">
        <v>157424</v>
      </c>
      <c r="I98" s="14">
        <v>118975</v>
      </c>
      <c r="J98" s="14">
        <v>68052</v>
      </c>
      <c r="K98" s="14">
        <v>113134</v>
      </c>
      <c r="L98" s="14">
        <v>125491</v>
      </c>
      <c r="M98" s="14">
        <f t="shared" ref="M98:M129" si="3">SUM(C98:L98)</f>
        <v>1868528</v>
      </c>
    </row>
    <row r="99" spans="1:13">
      <c r="A99" s="14" t="s">
        <v>264</v>
      </c>
      <c r="B99" s="14" t="s">
        <v>265</v>
      </c>
      <c r="C99" s="14">
        <v>1729405</v>
      </c>
      <c r="D99" s="14">
        <v>716722</v>
      </c>
      <c r="E99" s="14">
        <v>395357</v>
      </c>
      <c r="F99" s="14">
        <v>272080</v>
      </c>
      <c r="G99" s="14">
        <v>304910</v>
      </c>
      <c r="H99" s="14">
        <v>234098</v>
      </c>
      <c r="I99" s="14">
        <v>224447</v>
      </c>
      <c r="J99" s="14">
        <v>297999</v>
      </c>
      <c r="K99" s="14">
        <v>162647</v>
      </c>
      <c r="L99" s="14">
        <v>148276</v>
      </c>
      <c r="M99" s="14">
        <f t="shared" si="3"/>
        <v>4485941</v>
      </c>
    </row>
    <row r="100" spans="1:13">
      <c r="A100" s="14" t="s">
        <v>266</v>
      </c>
      <c r="B100" s="14" t="s">
        <v>267</v>
      </c>
      <c r="C100" s="14">
        <v>2259132</v>
      </c>
      <c r="D100" s="14">
        <v>1583475</v>
      </c>
      <c r="E100" s="14">
        <v>632214</v>
      </c>
      <c r="F100" s="14">
        <v>602458</v>
      </c>
      <c r="G100" s="14">
        <v>335330</v>
      </c>
      <c r="H100" s="14">
        <v>444795</v>
      </c>
      <c r="I100" s="14">
        <v>365553</v>
      </c>
      <c r="J100" s="14">
        <v>344429</v>
      </c>
      <c r="K100" s="14">
        <v>153985</v>
      </c>
      <c r="L100" s="14">
        <v>184007</v>
      </c>
      <c r="M100" s="14">
        <f t="shared" si="3"/>
        <v>6905378</v>
      </c>
    </row>
    <row r="101" spans="1:13">
      <c r="A101" s="14" t="s">
        <v>268</v>
      </c>
      <c r="B101" s="14" t="s">
        <v>269</v>
      </c>
      <c r="C101" s="14">
        <v>1185875</v>
      </c>
      <c r="D101" s="14">
        <v>413026</v>
      </c>
      <c r="E101" s="14">
        <v>235736</v>
      </c>
      <c r="F101" s="14">
        <v>175161</v>
      </c>
      <c r="G101" s="14">
        <v>149983</v>
      </c>
      <c r="H101" s="14">
        <v>156014</v>
      </c>
      <c r="I101" s="14">
        <v>105603</v>
      </c>
      <c r="J101" s="14">
        <v>109818</v>
      </c>
      <c r="K101" s="14">
        <v>112308</v>
      </c>
      <c r="L101" s="14">
        <v>108415</v>
      </c>
      <c r="M101" s="14">
        <f t="shared" si="3"/>
        <v>2751939</v>
      </c>
    </row>
    <row r="102" spans="1:13">
      <c r="A102" s="14" t="s">
        <v>270</v>
      </c>
      <c r="B102" s="14" t="s">
        <v>271</v>
      </c>
      <c r="C102" s="14">
        <v>351102</v>
      </c>
      <c r="D102" s="14">
        <v>44873</v>
      </c>
      <c r="E102" s="14">
        <v>22671</v>
      </c>
      <c r="F102" s="14">
        <v>33225</v>
      </c>
      <c r="G102" s="14">
        <v>30069</v>
      </c>
      <c r="H102" s="14">
        <v>31406</v>
      </c>
      <c r="I102" s="14">
        <v>17600</v>
      </c>
      <c r="J102" s="14">
        <v>18837</v>
      </c>
      <c r="K102" s="14">
        <v>5155</v>
      </c>
      <c r="L102" s="14">
        <v>34019</v>
      </c>
      <c r="M102" s="14">
        <f t="shared" si="3"/>
        <v>588957</v>
      </c>
    </row>
    <row r="103" spans="1:13">
      <c r="A103" s="14" t="s">
        <v>272</v>
      </c>
      <c r="B103" s="14" t="s">
        <v>273</v>
      </c>
      <c r="C103" s="14">
        <v>7318883</v>
      </c>
      <c r="D103" s="14">
        <v>3236407</v>
      </c>
      <c r="E103" s="14">
        <v>2450665</v>
      </c>
      <c r="F103" s="14">
        <v>2434955</v>
      </c>
      <c r="G103" s="14">
        <v>2054773</v>
      </c>
      <c r="H103" s="14">
        <v>1854823</v>
      </c>
      <c r="I103" s="14">
        <v>1865714</v>
      </c>
      <c r="J103" s="14">
        <v>2452168</v>
      </c>
      <c r="K103" s="14">
        <v>2276407</v>
      </c>
      <c r="L103" s="14">
        <v>1844114</v>
      </c>
      <c r="M103" s="14">
        <f t="shared" si="3"/>
        <v>27788909</v>
      </c>
    </row>
    <row r="104" spans="1:13">
      <c r="A104" s="14" t="s">
        <v>274</v>
      </c>
      <c r="B104" s="14" t="s">
        <v>275</v>
      </c>
      <c r="C104" s="14">
        <v>3063833</v>
      </c>
      <c r="D104" s="14">
        <v>1873210</v>
      </c>
      <c r="E104" s="14">
        <v>2233520</v>
      </c>
      <c r="F104" s="14">
        <v>2135381</v>
      </c>
      <c r="G104" s="14">
        <v>2153172</v>
      </c>
      <c r="H104" s="14">
        <v>2119790</v>
      </c>
      <c r="I104" s="14">
        <v>2059949</v>
      </c>
      <c r="J104" s="14">
        <v>1612755</v>
      </c>
      <c r="K104" s="14">
        <v>804804</v>
      </c>
      <c r="L104" s="14">
        <v>393144</v>
      </c>
      <c r="M104" s="14">
        <f t="shared" si="3"/>
        <v>18449558</v>
      </c>
    </row>
    <row r="105" spans="1:13">
      <c r="A105" s="14" t="s">
        <v>276</v>
      </c>
      <c r="B105" s="14" t="s">
        <v>277</v>
      </c>
      <c r="C105" s="14">
        <v>13423124</v>
      </c>
      <c r="D105" s="14">
        <v>5808310</v>
      </c>
      <c r="E105" s="14">
        <v>2956020</v>
      </c>
      <c r="F105" s="14">
        <v>2923467</v>
      </c>
      <c r="G105" s="14">
        <v>2663318</v>
      </c>
      <c r="H105" s="14">
        <v>2162470</v>
      </c>
      <c r="I105" s="14">
        <v>1402762</v>
      </c>
      <c r="J105" s="14">
        <v>1414174</v>
      </c>
      <c r="K105" s="14">
        <v>967331</v>
      </c>
      <c r="L105" s="14">
        <v>704299</v>
      </c>
      <c r="M105" s="14">
        <f t="shared" si="3"/>
        <v>34425275</v>
      </c>
    </row>
    <row r="106" spans="1:13">
      <c r="A106" s="14" t="s">
        <v>278</v>
      </c>
      <c r="B106" s="14" t="s">
        <v>279</v>
      </c>
      <c r="C106" s="14">
        <v>7621397</v>
      </c>
      <c r="D106" s="14">
        <v>2630212</v>
      </c>
      <c r="E106" s="14">
        <v>2532343</v>
      </c>
      <c r="F106" s="14">
        <v>1802208</v>
      </c>
      <c r="G106" s="14">
        <v>2700200</v>
      </c>
      <c r="H106" s="14">
        <v>1268949</v>
      </c>
      <c r="I106" s="14">
        <v>1670669</v>
      </c>
      <c r="J106" s="14">
        <v>1735601</v>
      </c>
      <c r="K106" s="14">
        <v>889595</v>
      </c>
      <c r="L106" s="14">
        <v>414733</v>
      </c>
      <c r="M106" s="14">
        <f t="shared" si="3"/>
        <v>23265907</v>
      </c>
    </row>
    <row r="107" spans="1:13">
      <c r="A107" s="14" t="s">
        <v>280</v>
      </c>
      <c r="B107" s="14" t="s">
        <v>281</v>
      </c>
      <c r="C107" s="14">
        <v>75884</v>
      </c>
      <c r="D107" s="14">
        <v>60687</v>
      </c>
      <c r="E107" s="14">
        <v>58352</v>
      </c>
      <c r="F107" s="14">
        <v>35012</v>
      </c>
      <c r="G107" s="14">
        <v>45176</v>
      </c>
      <c r="H107" s="14">
        <v>55288</v>
      </c>
      <c r="I107" s="14">
        <v>24823</v>
      </c>
      <c r="J107" s="14">
        <v>35421</v>
      </c>
      <c r="K107" s="14">
        <v>21585</v>
      </c>
      <c r="L107" s="14">
        <v>5189</v>
      </c>
      <c r="M107" s="14">
        <f t="shared" si="3"/>
        <v>417417</v>
      </c>
    </row>
    <row r="108" spans="1:13">
      <c r="A108" s="14" t="s">
        <v>282</v>
      </c>
      <c r="B108" s="14" t="s">
        <v>283</v>
      </c>
      <c r="C108" s="14">
        <v>144838</v>
      </c>
      <c r="D108" s="14">
        <v>72623</v>
      </c>
      <c r="E108" s="14">
        <v>46510</v>
      </c>
      <c r="F108" s="14">
        <v>30124</v>
      </c>
      <c r="G108" s="14">
        <v>39333</v>
      </c>
      <c r="H108" s="14">
        <v>36011</v>
      </c>
      <c r="I108" s="14">
        <v>9805</v>
      </c>
      <c r="J108" s="14">
        <v>12741</v>
      </c>
      <c r="K108" s="14">
        <v>11495</v>
      </c>
      <c r="L108" s="14">
        <v>8177</v>
      </c>
      <c r="M108" s="14">
        <f t="shared" si="3"/>
        <v>411657</v>
      </c>
    </row>
    <row r="109" spans="1:13">
      <c r="A109" s="14" t="s">
        <v>284</v>
      </c>
      <c r="B109" s="14" t="s">
        <v>285</v>
      </c>
      <c r="C109" s="14">
        <v>1569451</v>
      </c>
      <c r="D109" s="14">
        <v>532071</v>
      </c>
      <c r="E109" s="14">
        <v>302071</v>
      </c>
      <c r="F109" s="14">
        <v>672473</v>
      </c>
      <c r="G109" s="14">
        <v>478136</v>
      </c>
      <c r="H109" s="14">
        <v>437878</v>
      </c>
      <c r="I109" s="14">
        <v>265186</v>
      </c>
      <c r="J109" s="14">
        <v>148834</v>
      </c>
      <c r="K109" s="14">
        <v>43320</v>
      </c>
      <c r="L109" s="14">
        <v>93582</v>
      </c>
      <c r="M109" s="14">
        <f t="shared" si="3"/>
        <v>4543002</v>
      </c>
    </row>
    <row r="110" spans="1:13">
      <c r="A110" s="14" t="s">
        <v>286</v>
      </c>
      <c r="B110" s="14" t="s">
        <v>287</v>
      </c>
      <c r="C110" s="14">
        <v>473335</v>
      </c>
      <c r="D110" s="14">
        <v>145994</v>
      </c>
      <c r="E110" s="14">
        <v>107593</v>
      </c>
      <c r="F110" s="14">
        <v>141527</v>
      </c>
      <c r="G110" s="14">
        <v>105903</v>
      </c>
      <c r="H110" s="14">
        <v>90369</v>
      </c>
      <c r="I110" s="14">
        <v>42599</v>
      </c>
      <c r="J110" s="14">
        <v>84698</v>
      </c>
      <c r="K110" s="14">
        <v>66189</v>
      </c>
      <c r="L110" s="14">
        <v>209</v>
      </c>
      <c r="M110" s="14">
        <f t="shared" si="3"/>
        <v>1258416</v>
      </c>
    </row>
    <row r="111" spans="1:13">
      <c r="A111" s="14" t="s">
        <v>288</v>
      </c>
      <c r="B111" s="14" t="s">
        <v>289</v>
      </c>
      <c r="C111" s="14">
        <v>66286736</v>
      </c>
      <c r="D111" s="14">
        <v>18419249</v>
      </c>
      <c r="E111" s="14">
        <v>11602879</v>
      </c>
      <c r="F111" s="14">
        <v>10877339</v>
      </c>
      <c r="G111" s="14">
        <v>8918096</v>
      </c>
      <c r="H111" s="14">
        <v>8756888</v>
      </c>
      <c r="I111" s="14">
        <v>6068598</v>
      </c>
      <c r="J111" s="14">
        <v>5829395</v>
      </c>
      <c r="K111" s="14">
        <v>3465537</v>
      </c>
      <c r="L111" s="14">
        <v>1245928</v>
      </c>
      <c r="M111" s="14">
        <f t="shared" si="3"/>
        <v>141470645</v>
      </c>
    </row>
    <row r="112" spans="1:13">
      <c r="A112" s="14" t="s">
        <v>290</v>
      </c>
      <c r="B112" s="14" t="s">
        <v>291</v>
      </c>
      <c r="C112" s="14">
        <v>979975</v>
      </c>
      <c r="D112" s="14">
        <v>634258</v>
      </c>
      <c r="E112" s="14">
        <v>328447</v>
      </c>
      <c r="F112" s="14">
        <v>431374</v>
      </c>
      <c r="G112" s="14">
        <v>221633</v>
      </c>
      <c r="H112" s="14">
        <v>279421</v>
      </c>
      <c r="I112" s="14">
        <v>210425</v>
      </c>
      <c r="J112" s="14">
        <v>175842</v>
      </c>
      <c r="K112" s="14">
        <v>239168</v>
      </c>
      <c r="L112" s="14">
        <v>192256</v>
      </c>
      <c r="M112" s="14">
        <f t="shared" si="3"/>
        <v>3692799</v>
      </c>
    </row>
    <row r="113" spans="1:13">
      <c r="A113" s="14" t="s">
        <v>292</v>
      </c>
      <c r="B113" s="14" t="s">
        <v>293</v>
      </c>
      <c r="C113" s="14">
        <v>2374455</v>
      </c>
      <c r="D113" s="14">
        <v>163257</v>
      </c>
      <c r="E113" s="14">
        <v>104185</v>
      </c>
      <c r="F113" s="14">
        <v>110403</v>
      </c>
      <c r="G113" s="14">
        <v>82420</v>
      </c>
      <c r="H113" s="14">
        <v>77865</v>
      </c>
      <c r="I113" s="14">
        <v>68576</v>
      </c>
      <c r="J113" s="14">
        <v>64047</v>
      </c>
      <c r="K113" s="14">
        <v>56700</v>
      </c>
      <c r="L113" s="14">
        <v>60508</v>
      </c>
      <c r="M113" s="14">
        <f t="shared" si="3"/>
        <v>3162416</v>
      </c>
    </row>
    <row r="114" spans="1:13">
      <c r="A114" s="14" t="s">
        <v>294</v>
      </c>
      <c r="B114" s="14" t="s">
        <v>295</v>
      </c>
      <c r="C114" s="14">
        <v>33282</v>
      </c>
      <c r="D114" s="14">
        <v>232664</v>
      </c>
      <c r="E114" s="14">
        <v>64857</v>
      </c>
      <c r="F114" s="14">
        <v>42632</v>
      </c>
      <c r="G114" s="14">
        <v>52672</v>
      </c>
      <c r="H114" s="14">
        <v>103157</v>
      </c>
      <c r="I114" s="14">
        <v>19666</v>
      </c>
      <c r="J114" s="14">
        <v>40806</v>
      </c>
      <c r="K114" s="14">
        <v>10782</v>
      </c>
      <c r="L114" s="14">
        <v>6818</v>
      </c>
      <c r="M114" s="14">
        <f t="shared" si="3"/>
        <v>607336</v>
      </c>
    </row>
    <row r="115" spans="1:13">
      <c r="A115" s="14" t="s">
        <v>296</v>
      </c>
      <c r="B115" s="14" t="s">
        <v>297</v>
      </c>
      <c r="C115" s="14">
        <v>6938387</v>
      </c>
      <c r="D115" s="14">
        <v>4773288</v>
      </c>
      <c r="E115" s="14">
        <v>4559746</v>
      </c>
      <c r="F115" s="14">
        <v>4280753</v>
      </c>
      <c r="G115" s="14">
        <v>3934721</v>
      </c>
      <c r="H115" s="14">
        <v>2521327</v>
      </c>
      <c r="I115" s="14">
        <v>3817723</v>
      </c>
      <c r="J115" s="14">
        <v>2085608</v>
      </c>
      <c r="K115" s="14">
        <v>2158111</v>
      </c>
      <c r="L115" s="14">
        <v>518624</v>
      </c>
      <c r="M115" s="14">
        <f t="shared" si="3"/>
        <v>35588288</v>
      </c>
    </row>
    <row r="116" spans="1:13">
      <c r="A116" s="14" t="s">
        <v>298</v>
      </c>
      <c r="B116" s="14" t="s">
        <v>299</v>
      </c>
      <c r="C116" s="14">
        <v>7613054</v>
      </c>
      <c r="D116" s="14">
        <v>5323627</v>
      </c>
      <c r="E116" s="14">
        <v>4266187</v>
      </c>
      <c r="F116" s="14">
        <v>3384880</v>
      </c>
      <c r="G116" s="14">
        <v>3233787</v>
      </c>
      <c r="H116" s="14">
        <v>2212686</v>
      </c>
      <c r="I116" s="14">
        <v>1850887</v>
      </c>
      <c r="J116" s="14">
        <v>1625917</v>
      </c>
      <c r="K116" s="14">
        <v>858019</v>
      </c>
      <c r="L116" s="14">
        <v>600548</v>
      </c>
      <c r="M116" s="14">
        <f t="shared" si="3"/>
        <v>30969592</v>
      </c>
    </row>
    <row r="117" spans="1:13">
      <c r="A117" s="14" t="s">
        <v>300</v>
      </c>
      <c r="B117" s="14" t="s">
        <v>301</v>
      </c>
      <c r="C117" s="14">
        <v>11404968</v>
      </c>
      <c r="D117" s="14">
        <v>5491365</v>
      </c>
      <c r="E117" s="14">
        <v>6888017</v>
      </c>
      <c r="F117" s="14">
        <v>5851293</v>
      </c>
      <c r="G117" s="14">
        <v>6281244</v>
      </c>
      <c r="H117" s="14">
        <v>2843766</v>
      </c>
      <c r="I117" s="14">
        <v>2990533</v>
      </c>
      <c r="J117" s="14">
        <v>3430229</v>
      </c>
      <c r="K117" s="14">
        <v>3493734</v>
      </c>
      <c r="L117" s="14">
        <v>1492905</v>
      </c>
      <c r="M117" s="14">
        <f t="shared" si="3"/>
        <v>50168054</v>
      </c>
    </row>
    <row r="118" spans="1:13">
      <c r="A118" s="14" t="s">
        <v>302</v>
      </c>
      <c r="B118" s="14" t="s">
        <v>303</v>
      </c>
      <c r="C118" s="14">
        <v>524500</v>
      </c>
      <c r="D118" s="14">
        <v>350261</v>
      </c>
      <c r="E118" s="14">
        <v>287277</v>
      </c>
      <c r="F118" s="14">
        <v>154986</v>
      </c>
      <c r="G118" s="14">
        <v>232802</v>
      </c>
      <c r="H118" s="14">
        <v>238012</v>
      </c>
      <c r="I118" s="14">
        <v>227402</v>
      </c>
      <c r="J118" s="14">
        <v>160876</v>
      </c>
      <c r="K118" s="14">
        <v>138449</v>
      </c>
      <c r="L118" s="14">
        <v>119370</v>
      </c>
      <c r="M118" s="14">
        <f t="shared" si="3"/>
        <v>2433935</v>
      </c>
    </row>
    <row r="119" spans="1:13">
      <c r="A119" s="14" t="s">
        <v>304</v>
      </c>
      <c r="B119" s="14" t="s">
        <v>305</v>
      </c>
      <c r="C119" s="14">
        <v>15079581</v>
      </c>
      <c r="D119" s="14">
        <v>4809998</v>
      </c>
      <c r="E119" s="14">
        <v>3336762</v>
      </c>
      <c r="F119" s="14">
        <v>5321232</v>
      </c>
      <c r="G119" s="14">
        <v>2636401</v>
      </c>
      <c r="H119" s="14">
        <v>1551561</v>
      </c>
      <c r="I119" s="14">
        <v>4146760</v>
      </c>
      <c r="J119" s="14">
        <v>1628631</v>
      </c>
      <c r="K119" s="14">
        <v>1544467</v>
      </c>
      <c r="L119" s="14">
        <v>784327</v>
      </c>
      <c r="M119" s="14">
        <f t="shared" si="3"/>
        <v>40839720</v>
      </c>
    </row>
    <row r="120" spans="1:13">
      <c r="A120" s="14" t="s">
        <v>306</v>
      </c>
      <c r="B120" s="14" t="s">
        <v>307</v>
      </c>
      <c r="C120" s="14">
        <v>5506822</v>
      </c>
      <c r="D120" s="14">
        <v>2544695</v>
      </c>
      <c r="E120" s="14">
        <v>2078134</v>
      </c>
      <c r="F120" s="14">
        <v>1240070</v>
      </c>
      <c r="G120" s="14">
        <v>1167274</v>
      </c>
      <c r="H120" s="14">
        <v>1128290</v>
      </c>
      <c r="I120" s="14">
        <v>964356</v>
      </c>
      <c r="J120" s="14">
        <v>948100</v>
      </c>
      <c r="K120" s="14">
        <v>914924</v>
      </c>
      <c r="L120" s="14">
        <v>812536</v>
      </c>
      <c r="M120" s="14">
        <f t="shared" si="3"/>
        <v>17305201</v>
      </c>
    </row>
    <row r="121" spans="1:13">
      <c r="A121" s="14" t="s">
        <v>308</v>
      </c>
      <c r="B121" s="14" t="s">
        <v>309</v>
      </c>
      <c r="C121" s="14">
        <v>178706</v>
      </c>
      <c r="D121" s="14">
        <v>9399</v>
      </c>
      <c r="E121" s="14">
        <v>10830</v>
      </c>
      <c r="F121" s="14">
        <v>9137</v>
      </c>
      <c r="G121" s="14">
        <v>9544</v>
      </c>
      <c r="H121" s="14">
        <v>14457</v>
      </c>
      <c r="I121" s="14">
        <v>8000</v>
      </c>
      <c r="J121" s="14">
        <v>6927</v>
      </c>
      <c r="K121" s="14">
        <v>5098</v>
      </c>
      <c r="L121" s="14">
        <v>4917</v>
      </c>
      <c r="M121" s="14">
        <f t="shared" si="3"/>
        <v>257015</v>
      </c>
    </row>
    <row r="122" spans="1:13">
      <c r="A122" s="14" t="s">
        <v>310</v>
      </c>
      <c r="B122" s="14" t="s">
        <v>311</v>
      </c>
      <c r="C122" s="14">
        <v>2055494</v>
      </c>
      <c r="D122" s="14">
        <v>622994</v>
      </c>
      <c r="E122" s="14">
        <v>507732</v>
      </c>
      <c r="F122" s="14">
        <v>372749</v>
      </c>
      <c r="G122" s="14">
        <v>127724</v>
      </c>
      <c r="H122" s="14">
        <v>274793</v>
      </c>
      <c r="I122" s="14">
        <v>166295</v>
      </c>
      <c r="J122" s="14">
        <v>130861</v>
      </c>
      <c r="K122" s="14">
        <v>70898</v>
      </c>
      <c r="L122" s="14">
        <v>43389</v>
      </c>
      <c r="M122" s="14">
        <f t="shared" si="3"/>
        <v>4372929</v>
      </c>
    </row>
    <row r="123" spans="1:13">
      <c r="A123" s="14" t="s">
        <v>312</v>
      </c>
      <c r="B123" s="14" t="s">
        <v>313</v>
      </c>
      <c r="C123" s="14">
        <v>1644844</v>
      </c>
      <c r="D123" s="14">
        <v>808087</v>
      </c>
      <c r="E123" s="14">
        <v>973995</v>
      </c>
      <c r="F123" s="14">
        <v>394763</v>
      </c>
      <c r="G123" s="14">
        <v>342259</v>
      </c>
      <c r="H123" s="14">
        <v>465253</v>
      </c>
      <c r="I123" s="14">
        <v>500967</v>
      </c>
      <c r="J123" s="14">
        <v>567799</v>
      </c>
      <c r="K123" s="14">
        <v>723023</v>
      </c>
      <c r="L123" s="14">
        <v>441517</v>
      </c>
      <c r="M123" s="14">
        <f t="shared" si="3"/>
        <v>6862507</v>
      </c>
    </row>
    <row r="124" spans="1:13">
      <c r="A124" s="14" t="s">
        <v>314</v>
      </c>
      <c r="B124" s="14" t="s">
        <v>315</v>
      </c>
      <c r="C124" s="14">
        <v>3502868</v>
      </c>
      <c r="D124" s="14">
        <v>2827173</v>
      </c>
      <c r="E124" s="14">
        <v>4014480</v>
      </c>
      <c r="F124" s="14">
        <v>1741787</v>
      </c>
      <c r="G124" s="14">
        <v>2382760</v>
      </c>
      <c r="H124" s="14">
        <v>1642625</v>
      </c>
      <c r="I124" s="14">
        <v>2610604</v>
      </c>
      <c r="J124" s="14">
        <v>1783025</v>
      </c>
      <c r="K124" s="14">
        <v>2539923</v>
      </c>
      <c r="L124" s="14">
        <v>926280</v>
      </c>
      <c r="M124" s="14">
        <f t="shared" si="3"/>
        <v>23971525</v>
      </c>
    </row>
    <row r="125" spans="1:13">
      <c r="A125" s="14" t="s">
        <v>316</v>
      </c>
      <c r="B125" s="14" t="s">
        <v>317</v>
      </c>
      <c r="C125" s="14">
        <v>35018833</v>
      </c>
      <c r="D125" s="14">
        <v>24233383</v>
      </c>
      <c r="E125" s="14">
        <v>21101961</v>
      </c>
      <c r="F125" s="14">
        <v>19115673</v>
      </c>
      <c r="G125" s="14">
        <v>18457177</v>
      </c>
      <c r="H125" s="14">
        <v>20494177</v>
      </c>
      <c r="I125" s="14">
        <v>21223199</v>
      </c>
      <c r="J125" s="14">
        <v>19540267</v>
      </c>
      <c r="K125" s="14">
        <v>19025776</v>
      </c>
      <c r="L125" s="14">
        <v>17182500</v>
      </c>
      <c r="M125" s="14">
        <f t="shared" si="3"/>
        <v>215392946</v>
      </c>
    </row>
    <row r="126" spans="1:13">
      <c r="A126" s="14" t="s">
        <v>318</v>
      </c>
      <c r="B126" s="14" t="s">
        <v>319</v>
      </c>
      <c r="C126" s="14">
        <v>4132584</v>
      </c>
      <c r="D126" s="14">
        <v>2670495</v>
      </c>
      <c r="E126" s="14">
        <v>1875312</v>
      </c>
      <c r="F126" s="14">
        <v>1061903</v>
      </c>
      <c r="G126" s="14">
        <v>532987</v>
      </c>
      <c r="H126" s="14">
        <v>363836</v>
      </c>
      <c r="I126" s="14">
        <v>247310</v>
      </c>
      <c r="J126" s="14">
        <v>150726</v>
      </c>
      <c r="K126" s="14">
        <v>111976</v>
      </c>
      <c r="L126" s="14">
        <v>67901</v>
      </c>
      <c r="M126" s="14">
        <f t="shared" si="3"/>
        <v>11215030</v>
      </c>
    </row>
    <row r="127" spans="1:13">
      <c r="A127" s="14" t="s">
        <v>320</v>
      </c>
      <c r="B127" s="14" t="s">
        <v>321</v>
      </c>
      <c r="C127" s="14">
        <v>1016836</v>
      </c>
      <c r="D127" s="14">
        <v>547159</v>
      </c>
      <c r="E127" s="14">
        <v>469974</v>
      </c>
      <c r="F127" s="14">
        <v>307900</v>
      </c>
      <c r="G127" s="14">
        <v>130432</v>
      </c>
      <c r="H127" s="14">
        <v>315287</v>
      </c>
      <c r="I127" s="14">
        <v>326572</v>
      </c>
      <c r="J127" s="14">
        <v>94052</v>
      </c>
      <c r="K127" s="14">
        <v>248311</v>
      </c>
      <c r="L127" s="14">
        <v>272359</v>
      </c>
      <c r="M127" s="14">
        <f t="shared" si="3"/>
        <v>3728882</v>
      </c>
    </row>
    <row r="128" spans="1:13">
      <c r="A128" s="14" t="s">
        <v>322</v>
      </c>
      <c r="B128" s="14" t="s">
        <v>323</v>
      </c>
      <c r="C128" s="14">
        <v>50841164</v>
      </c>
      <c r="D128" s="14">
        <v>42512844</v>
      </c>
      <c r="E128" s="14">
        <v>33096280</v>
      </c>
      <c r="F128" s="14">
        <v>23367983</v>
      </c>
      <c r="G128" s="14">
        <v>26864381</v>
      </c>
      <c r="H128" s="14">
        <v>19955883</v>
      </c>
      <c r="I128" s="14">
        <v>19033000</v>
      </c>
      <c r="J128" s="14">
        <v>6594664</v>
      </c>
      <c r="K128" s="14">
        <v>4738713</v>
      </c>
      <c r="L128" s="14">
        <v>4630306</v>
      </c>
      <c r="M128" s="14">
        <f t="shared" si="3"/>
        <v>231635218</v>
      </c>
    </row>
    <row r="129" spans="1:13">
      <c r="A129" s="14" t="s">
        <v>324</v>
      </c>
      <c r="B129" s="14" t="s">
        <v>325</v>
      </c>
      <c r="C129" s="14">
        <v>1172578</v>
      </c>
      <c r="D129" s="14">
        <v>307412</v>
      </c>
      <c r="E129" s="14">
        <v>655602</v>
      </c>
      <c r="F129" s="14">
        <v>693456</v>
      </c>
      <c r="G129" s="14">
        <v>435508</v>
      </c>
      <c r="H129" s="14">
        <v>141927</v>
      </c>
      <c r="I129" s="14">
        <v>913796</v>
      </c>
      <c r="J129" s="14">
        <v>605359</v>
      </c>
      <c r="K129" s="14">
        <v>652346</v>
      </c>
      <c r="L129" s="14">
        <v>164400</v>
      </c>
      <c r="M129" s="14">
        <f t="shared" si="3"/>
        <v>5742384</v>
      </c>
    </row>
    <row r="130" spans="1:13">
      <c r="A130" s="14" t="s">
        <v>326</v>
      </c>
      <c r="B130" s="14" t="s">
        <v>327</v>
      </c>
      <c r="C130" s="14">
        <v>2361074</v>
      </c>
      <c r="D130" s="14">
        <v>436082</v>
      </c>
      <c r="E130" s="14">
        <v>260223</v>
      </c>
      <c r="F130" s="14">
        <v>182600</v>
      </c>
      <c r="G130" s="14">
        <v>224235</v>
      </c>
      <c r="H130" s="14">
        <v>115059</v>
      </c>
      <c r="I130" s="14">
        <v>148746</v>
      </c>
      <c r="J130" s="14">
        <v>103717</v>
      </c>
      <c r="K130" s="14">
        <v>117555</v>
      </c>
      <c r="L130" s="14">
        <v>75551</v>
      </c>
      <c r="M130" s="14">
        <f t="shared" ref="M130:M161" si="4">SUM(C130:L130)</f>
        <v>4024842</v>
      </c>
    </row>
    <row r="131" spans="1:13">
      <c r="A131" s="14" t="s">
        <v>328</v>
      </c>
      <c r="B131" s="14" t="s">
        <v>329</v>
      </c>
      <c r="C131" s="14">
        <v>1271258</v>
      </c>
      <c r="D131" s="14">
        <v>1249152</v>
      </c>
      <c r="E131" s="14">
        <v>881703</v>
      </c>
      <c r="F131" s="14">
        <v>1229082</v>
      </c>
      <c r="G131" s="14">
        <v>892645</v>
      </c>
      <c r="H131" s="14">
        <v>860485</v>
      </c>
      <c r="I131" s="14">
        <v>641436</v>
      </c>
      <c r="J131" s="14">
        <v>815133</v>
      </c>
      <c r="K131" s="14">
        <v>716009</v>
      </c>
      <c r="L131" s="14">
        <v>599125</v>
      </c>
      <c r="M131" s="14">
        <f t="shared" si="4"/>
        <v>9156028</v>
      </c>
    </row>
    <row r="132" spans="1:13">
      <c r="A132" s="14" t="s">
        <v>330</v>
      </c>
      <c r="B132" s="14" t="s">
        <v>331</v>
      </c>
      <c r="C132" s="14">
        <v>3452697</v>
      </c>
      <c r="D132" s="14">
        <v>786643</v>
      </c>
      <c r="E132" s="14">
        <v>434617</v>
      </c>
      <c r="F132" s="14">
        <v>378747</v>
      </c>
      <c r="G132" s="14">
        <v>474735</v>
      </c>
      <c r="H132" s="14">
        <v>691112</v>
      </c>
      <c r="I132" s="14">
        <v>382562</v>
      </c>
      <c r="J132" s="14">
        <v>313086</v>
      </c>
      <c r="K132" s="14">
        <v>309162</v>
      </c>
      <c r="L132" s="14">
        <v>269902</v>
      </c>
      <c r="M132" s="14">
        <f t="shared" si="4"/>
        <v>7493263</v>
      </c>
    </row>
    <row r="133" spans="1:13">
      <c r="A133" s="14" t="s">
        <v>332</v>
      </c>
      <c r="B133" s="14" t="s">
        <v>333</v>
      </c>
      <c r="C133" s="14">
        <v>19148368</v>
      </c>
      <c r="D133" s="14">
        <v>3733444</v>
      </c>
      <c r="E133" s="14">
        <v>2401502</v>
      </c>
      <c r="F133" s="14">
        <v>2197699</v>
      </c>
      <c r="G133" s="14">
        <v>1487404</v>
      </c>
      <c r="H133" s="14">
        <v>1499763</v>
      </c>
      <c r="I133" s="14">
        <v>1478126</v>
      </c>
      <c r="J133" s="14">
        <v>834480</v>
      </c>
      <c r="K133" s="14">
        <v>1416385</v>
      </c>
      <c r="L133" s="14">
        <v>1069823</v>
      </c>
      <c r="M133" s="14">
        <f t="shared" si="4"/>
        <v>35266994</v>
      </c>
    </row>
    <row r="134" spans="1:13">
      <c r="A134" s="14" t="s">
        <v>334</v>
      </c>
      <c r="B134" s="14" t="s">
        <v>335</v>
      </c>
      <c r="C134" s="14">
        <v>39166487</v>
      </c>
      <c r="D134" s="14">
        <v>13961980</v>
      </c>
      <c r="E134" s="14">
        <v>10746512</v>
      </c>
      <c r="F134" s="14">
        <v>8103264</v>
      </c>
      <c r="G134" s="14">
        <v>6541674</v>
      </c>
      <c r="H134" s="14">
        <v>6322051</v>
      </c>
      <c r="I134" s="14">
        <v>5869279</v>
      </c>
      <c r="J134" s="14">
        <v>6352734</v>
      </c>
      <c r="K134" s="14">
        <v>4821218</v>
      </c>
      <c r="L134" s="14">
        <v>2879834</v>
      </c>
      <c r="M134" s="14">
        <f t="shared" si="4"/>
        <v>104765033</v>
      </c>
    </row>
    <row r="135" spans="1:13">
      <c r="A135" s="14" t="s">
        <v>336</v>
      </c>
      <c r="B135" s="14" t="s">
        <v>337</v>
      </c>
      <c r="C135" s="14">
        <v>10067201</v>
      </c>
      <c r="D135" s="14">
        <v>3697788</v>
      </c>
      <c r="E135" s="14">
        <v>4923713</v>
      </c>
      <c r="F135" s="14">
        <v>4148315</v>
      </c>
      <c r="G135" s="14">
        <v>3556646</v>
      </c>
      <c r="H135" s="14">
        <v>3252422</v>
      </c>
      <c r="I135" s="14">
        <v>2916948</v>
      </c>
      <c r="J135" s="14">
        <v>2464578</v>
      </c>
      <c r="K135" s="14">
        <v>2276412</v>
      </c>
      <c r="L135" s="14">
        <v>1891882</v>
      </c>
      <c r="M135" s="14">
        <f t="shared" si="4"/>
        <v>39195905</v>
      </c>
    </row>
    <row r="136" spans="1:13">
      <c r="A136" s="14" t="s">
        <v>338</v>
      </c>
      <c r="B136" s="14" t="s">
        <v>339</v>
      </c>
      <c r="C136" s="14">
        <v>4586925</v>
      </c>
      <c r="D136" s="14">
        <v>1905687</v>
      </c>
      <c r="E136" s="14">
        <v>1203040</v>
      </c>
      <c r="F136" s="14">
        <v>815275</v>
      </c>
      <c r="G136" s="14">
        <v>534344</v>
      </c>
      <c r="H136" s="14">
        <v>486457</v>
      </c>
      <c r="I136" s="14">
        <v>391571</v>
      </c>
      <c r="J136" s="14">
        <v>275697</v>
      </c>
      <c r="K136" s="14">
        <v>261983</v>
      </c>
      <c r="L136" s="14">
        <v>164873</v>
      </c>
      <c r="M136" s="14">
        <f t="shared" si="4"/>
        <v>10625852</v>
      </c>
    </row>
    <row r="137" spans="1:13">
      <c r="A137" s="14" t="s">
        <v>340</v>
      </c>
      <c r="B137" s="14" t="s">
        <v>341</v>
      </c>
      <c r="C137" s="14">
        <v>1080606</v>
      </c>
      <c r="D137" s="14">
        <v>453308</v>
      </c>
      <c r="E137" s="14">
        <v>422012</v>
      </c>
      <c r="F137" s="14">
        <v>272647</v>
      </c>
      <c r="G137" s="14">
        <v>295181</v>
      </c>
      <c r="H137" s="14">
        <v>275248</v>
      </c>
      <c r="I137" s="14">
        <v>301611</v>
      </c>
      <c r="J137" s="14">
        <v>256072</v>
      </c>
      <c r="K137" s="14">
        <v>170303</v>
      </c>
      <c r="L137" s="14">
        <v>110250</v>
      </c>
      <c r="M137" s="14">
        <f t="shared" si="4"/>
        <v>3637238</v>
      </c>
    </row>
    <row r="138" spans="1:13">
      <c r="A138" s="14" t="s">
        <v>342</v>
      </c>
      <c r="B138" s="14" t="s">
        <v>343</v>
      </c>
      <c r="C138" s="14">
        <v>3031343</v>
      </c>
      <c r="D138" s="14">
        <v>213058</v>
      </c>
      <c r="E138" s="14">
        <v>0</v>
      </c>
      <c r="F138" s="14">
        <v>827197</v>
      </c>
      <c r="G138" s="14">
        <v>0</v>
      </c>
      <c r="H138" s="14">
        <v>112857</v>
      </c>
      <c r="I138" s="14">
        <v>1885430</v>
      </c>
      <c r="J138" s="14">
        <v>0</v>
      </c>
      <c r="K138" s="14">
        <v>602510</v>
      </c>
      <c r="L138" s="14">
        <v>31418</v>
      </c>
      <c r="M138" s="14">
        <f t="shared" si="4"/>
        <v>6703813</v>
      </c>
    </row>
    <row r="139" spans="1:13">
      <c r="A139" s="14" t="s">
        <v>344</v>
      </c>
      <c r="B139" s="14" t="s">
        <v>345</v>
      </c>
      <c r="C139" s="14">
        <v>252293</v>
      </c>
      <c r="D139" s="14">
        <v>145408</v>
      </c>
      <c r="E139" s="14">
        <v>42842</v>
      </c>
      <c r="F139" s="14">
        <v>242044</v>
      </c>
      <c r="G139" s="14">
        <v>29651</v>
      </c>
      <c r="H139" s="14">
        <v>79207</v>
      </c>
      <c r="I139" s="14">
        <v>88069</v>
      </c>
      <c r="J139" s="14">
        <v>23861</v>
      </c>
      <c r="K139" s="14">
        <v>14268</v>
      </c>
      <c r="L139" s="14">
        <v>20500</v>
      </c>
      <c r="M139" s="14">
        <f t="shared" si="4"/>
        <v>938143</v>
      </c>
    </row>
    <row r="140" spans="1:13">
      <c r="A140" s="14" t="s">
        <v>346</v>
      </c>
      <c r="B140" s="14" t="s">
        <v>347</v>
      </c>
      <c r="C140" s="14">
        <v>24642325</v>
      </c>
      <c r="D140" s="14">
        <v>1854213</v>
      </c>
      <c r="E140" s="14">
        <v>1352629</v>
      </c>
      <c r="F140" s="14">
        <v>1298283</v>
      </c>
      <c r="G140" s="14">
        <v>979959</v>
      </c>
      <c r="H140" s="14">
        <v>920740</v>
      </c>
      <c r="I140" s="14">
        <v>886312</v>
      </c>
      <c r="J140" s="14">
        <v>756455</v>
      </c>
      <c r="K140" s="14">
        <v>691942</v>
      </c>
      <c r="L140" s="14">
        <v>510443</v>
      </c>
      <c r="M140" s="14">
        <f t="shared" si="4"/>
        <v>33893301</v>
      </c>
    </row>
    <row r="141" spans="1:13">
      <c r="A141" s="14" t="s">
        <v>348</v>
      </c>
      <c r="B141" s="14" t="s">
        <v>349</v>
      </c>
      <c r="C141" s="14">
        <v>43845948</v>
      </c>
      <c r="D141" s="14">
        <v>28420265</v>
      </c>
      <c r="E141" s="14">
        <v>21708745</v>
      </c>
      <c r="F141" s="14">
        <v>11733791</v>
      </c>
      <c r="G141" s="14">
        <v>9022060</v>
      </c>
      <c r="H141" s="14">
        <v>6255170</v>
      </c>
      <c r="I141" s="14">
        <v>5550964</v>
      </c>
      <c r="J141" s="14">
        <v>5549731</v>
      </c>
      <c r="K141" s="14">
        <v>4926977</v>
      </c>
      <c r="L141" s="14">
        <v>3438447</v>
      </c>
      <c r="M141" s="14">
        <f t="shared" si="4"/>
        <v>140452098</v>
      </c>
    </row>
    <row r="142" spans="1:13">
      <c r="A142" s="14" t="s">
        <v>350</v>
      </c>
      <c r="B142" s="14" t="s">
        <v>351</v>
      </c>
      <c r="C142" s="14">
        <v>1681525</v>
      </c>
      <c r="D142" s="14">
        <v>1381840</v>
      </c>
      <c r="E142" s="14">
        <v>1267744</v>
      </c>
      <c r="F142" s="14">
        <v>1127232</v>
      </c>
      <c r="G142" s="14">
        <v>1165361</v>
      </c>
      <c r="H142" s="14">
        <v>1161011</v>
      </c>
      <c r="I142" s="14">
        <v>1636077</v>
      </c>
      <c r="J142" s="14">
        <v>1491102</v>
      </c>
      <c r="K142" s="14">
        <v>1317869</v>
      </c>
      <c r="L142" s="14">
        <v>1280023</v>
      </c>
      <c r="M142" s="14">
        <f t="shared" si="4"/>
        <v>13509784</v>
      </c>
    </row>
    <row r="143" spans="1:13">
      <c r="A143" s="14" t="s">
        <v>352</v>
      </c>
      <c r="B143" s="14" t="s">
        <v>353</v>
      </c>
      <c r="C143" s="14">
        <v>66427</v>
      </c>
      <c r="D143" s="14">
        <v>24812</v>
      </c>
      <c r="E143" s="14">
        <v>27371</v>
      </c>
      <c r="F143" s="14">
        <v>10761</v>
      </c>
      <c r="G143" s="14">
        <v>11544</v>
      </c>
      <c r="H143" s="14">
        <v>13700</v>
      </c>
      <c r="I143" s="14">
        <v>7831</v>
      </c>
      <c r="J143" s="14">
        <v>10085</v>
      </c>
      <c r="K143" s="14">
        <v>10440</v>
      </c>
      <c r="L143" s="14">
        <v>10636</v>
      </c>
      <c r="M143" s="14">
        <f t="shared" si="4"/>
        <v>193607</v>
      </c>
    </row>
    <row r="144" spans="1:13">
      <c r="A144" s="14" t="s">
        <v>354</v>
      </c>
      <c r="B144" s="14" t="s">
        <v>355</v>
      </c>
      <c r="C144" s="14">
        <v>11899</v>
      </c>
      <c r="D144" s="14">
        <v>7208</v>
      </c>
      <c r="E144" s="14">
        <v>3348</v>
      </c>
      <c r="F144" s="14">
        <v>2406</v>
      </c>
      <c r="G144" s="14">
        <v>0</v>
      </c>
      <c r="H144" s="14">
        <v>3158</v>
      </c>
      <c r="I144" s="14">
        <v>2773</v>
      </c>
      <c r="J144" s="14">
        <v>1152</v>
      </c>
      <c r="K144" s="14">
        <v>1576</v>
      </c>
      <c r="L144" s="14">
        <v>935</v>
      </c>
      <c r="M144" s="14">
        <f t="shared" si="4"/>
        <v>34455</v>
      </c>
    </row>
    <row r="145" spans="1:13">
      <c r="A145" s="14" t="s">
        <v>356</v>
      </c>
      <c r="B145" s="14" t="s">
        <v>357</v>
      </c>
      <c r="C145" s="14">
        <v>11111577</v>
      </c>
      <c r="D145" s="14">
        <v>495947</v>
      </c>
      <c r="E145" s="14">
        <v>1650793</v>
      </c>
      <c r="F145" s="14">
        <v>2275141</v>
      </c>
      <c r="G145" s="14">
        <v>9768954</v>
      </c>
      <c r="H145" s="14">
        <v>8123399</v>
      </c>
      <c r="I145" s="14">
        <v>786376</v>
      </c>
      <c r="J145" s="14">
        <v>641015</v>
      </c>
      <c r="K145" s="14">
        <v>801960</v>
      </c>
      <c r="L145" s="14">
        <v>1262449</v>
      </c>
      <c r="M145" s="14">
        <f t="shared" si="4"/>
        <v>36917611</v>
      </c>
    </row>
    <row r="146" spans="1:13">
      <c r="A146" s="14" t="s">
        <v>358</v>
      </c>
      <c r="B146" s="14" t="s">
        <v>359</v>
      </c>
      <c r="C146" s="14">
        <v>4443303</v>
      </c>
      <c r="D146" s="14">
        <v>2857732</v>
      </c>
      <c r="E146" s="14">
        <v>1977716</v>
      </c>
      <c r="F146" s="14">
        <v>1063814</v>
      </c>
      <c r="G146" s="14">
        <v>813449</v>
      </c>
      <c r="H146" s="14">
        <v>1333329</v>
      </c>
      <c r="I146" s="14">
        <v>1153157</v>
      </c>
      <c r="J146" s="14">
        <v>1225212</v>
      </c>
      <c r="K146" s="14">
        <v>993531</v>
      </c>
      <c r="L146" s="14">
        <v>393305</v>
      </c>
      <c r="M146" s="14">
        <f t="shared" si="4"/>
        <v>16254548</v>
      </c>
    </row>
    <row r="147" spans="1:13">
      <c r="A147" s="14" t="s">
        <v>360</v>
      </c>
      <c r="B147" s="14" t="s">
        <v>361</v>
      </c>
      <c r="C147" s="14">
        <v>2429958</v>
      </c>
      <c r="D147" s="14">
        <v>1213306</v>
      </c>
      <c r="E147" s="14">
        <v>1001067</v>
      </c>
      <c r="F147" s="14">
        <v>527798</v>
      </c>
      <c r="G147" s="14">
        <v>461153</v>
      </c>
      <c r="H147" s="14">
        <v>381683</v>
      </c>
      <c r="I147" s="14">
        <v>345373</v>
      </c>
      <c r="J147" s="14">
        <v>217368</v>
      </c>
      <c r="K147" s="14">
        <v>260685</v>
      </c>
      <c r="L147" s="14">
        <v>144748</v>
      </c>
      <c r="M147" s="14">
        <f t="shared" si="4"/>
        <v>6983139</v>
      </c>
    </row>
    <row r="148" spans="1:13">
      <c r="A148" s="14" t="s">
        <v>362</v>
      </c>
      <c r="B148" s="14" t="s">
        <v>363</v>
      </c>
      <c r="C148" s="14">
        <v>11980</v>
      </c>
      <c r="D148" s="14">
        <v>5488</v>
      </c>
      <c r="E148" s="14">
        <v>13873</v>
      </c>
      <c r="F148" s="14">
        <v>9541</v>
      </c>
      <c r="G148" s="14">
        <v>10100</v>
      </c>
      <c r="H148" s="14">
        <v>5670</v>
      </c>
      <c r="I148" s="14">
        <v>10518</v>
      </c>
      <c r="J148" s="14">
        <v>7642</v>
      </c>
      <c r="K148" s="14">
        <v>12131</v>
      </c>
      <c r="L148" s="14">
        <v>3458</v>
      </c>
      <c r="M148" s="14">
        <f t="shared" si="4"/>
        <v>90401</v>
      </c>
    </row>
    <row r="149" spans="1:13">
      <c r="A149" s="14" t="s">
        <v>364</v>
      </c>
      <c r="B149" s="14" t="s">
        <v>365</v>
      </c>
      <c r="C149" s="14">
        <v>1404292</v>
      </c>
      <c r="D149" s="14">
        <v>733526</v>
      </c>
      <c r="E149" s="14">
        <v>512447</v>
      </c>
      <c r="F149" s="14">
        <v>1058353</v>
      </c>
      <c r="G149" s="14">
        <v>397531</v>
      </c>
      <c r="H149" s="14">
        <v>582856</v>
      </c>
      <c r="I149" s="14">
        <v>972844</v>
      </c>
      <c r="J149" s="14">
        <v>296193</v>
      </c>
      <c r="K149" s="14">
        <v>173634</v>
      </c>
      <c r="L149" s="14">
        <v>632554</v>
      </c>
      <c r="M149" s="14">
        <f t="shared" si="4"/>
        <v>6764230</v>
      </c>
    </row>
    <row r="150" spans="1:13">
      <c r="A150" s="14" t="s">
        <v>366</v>
      </c>
      <c r="B150" s="14" t="s">
        <v>367</v>
      </c>
      <c r="C150" s="14">
        <v>1066216</v>
      </c>
      <c r="D150" s="14">
        <v>0</v>
      </c>
      <c r="E150" s="14">
        <v>910042</v>
      </c>
      <c r="F150" s="14">
        <v>0</v>
      </c>
      <c r="G150" s="14">
        <v>0</v>
      </c>
      <c r="H150" s="14">
        <v>719475</v>
      </c>
      <c r="I150" s="14">
        <v>0</v>
      </c>
      <c r="J150" s="14">
        <v>717676</v>
      </c>
      <c r="K150" s="14">
        <v>0</v>
      </c>
      <c r="L150" s="14">
        <v>1061096</v>
      </c>
      <c r="M150" s="14">
        <f t="shared" si="4"/>
        <v>4474505</v>
      </c>
    </row>
    <row r="151" spans="1:13">
      <c r="A151" s="14" t="s">
        <v>368</v>
      </c>
      <c r="B151" s="14" t="s">
        <v>369</v>
      </c>
      <c r="C151" s="14">
        <v>578290</v>
      </c>
      <c r="D151" s="14">
        <v>845827</v>
      </c>
      <c r="E151" s="14">
        <v>593349</v>
      </c>
      <c r="F151" s="14">
        <v>677077</v>
      </c>
      <c r="G151" s="14">
        <v>591304</v>
      </c>
      <c r="H151" s="14">
        <v>630599</v>
      </c>
      <c r="I151" s="14">
        <v>451925</v>
      </c>
      <c r="J151" s="14">
        <v>480352</v>
      </c>
      <c r="K151" s="14">
        <v>365581</v>
      </c>
      <c r="L151" s="14">
        <v>233310</v>
      </c>
      <c r="M151" s="14">
        <f t="shared" si="4"/>
        <v>5447614</v>
      </c>
    </row>
    <row r="152" spans="1:13">
      <c r="A152" s="14" t="s">
        <v>370</v>
      </c>
      <c r="B152" s="14" t="s">
        <v>371</v>
      </c>
      <c r="C152" s="14">
        <v>794565</v>
      </c>
      <c r="D152" s="14">
        <v>255582</v>
      </c>
      <c r="E152" s="14">
        <v>241243</v>
      </c>
      <c r="F152" s="14">
        <v>196751</v>
      </c>
      <c r="G152" s="14">
        <v>177949</v>
      </c>
      <c r="H152" s="14">
        <v>156383</v>
      </c>
      <c r="I152" s="14">
        <v>116173</v>
      </c>
      <c r="J152" s="14">
        <v>96839</v>
      </c>
      <c r="K152" s="14">
        <v>97383</v>
      </c>
      <c r="L152" s="14">
        <v>50674</v>
      </c>
      <c r="M152" s="14">
        <f t="shared" si="4"/>
        <v>2183542</v>
      </c>
    </row>
    <row r="153" spans="1:13">
      <c r="A153" s="14" t="s">
        <v>372</v>
      </c>
      <c r="B153" s="14" t="s">
        <v>373</v>
      </c>
      <c r="C153" s="14">
        <v>124418</v>
      </c>
      <c r="D153" s="14">
        <v>65956</v>
      </c>
      <c r="E153" s="14">
        <v>94186</v>
      </c>
      <c r="F153" s="14">
        <v>61974</v>
      </c>
      <c r="G153" s="14">
        <v>57605</v>
      </c>
      <c r="H153" s="14">
        <v>62261</v>
      </c>
      <c r="I153" s="14">
        <v>39918</v>
      </c>
      <c r="J153" s="14">
        <v>37343</v>
      </c>
      <c r="K153" s="14">
        <v>28337</v>
      </c>
      <c r="L153" s="14">
        <v>10424</v>
      </c>
      <c r="M153" s="14">
        <f t="shared" si="4"/>
        <v>582422</v>
      </c>
    </row>
    <row r="154" spans="1:13">
      <c r="A154" s="14" t="s">
        <v>374</v>
      </c>
      <c r="B154" s="14" t="s">
        <v>375</v>
      </c>
      <c r="C154" s="14">
        <v>3792583</v>
      </c>
      <c r="D154" s="14">
        <v>1406361</v>
      </c>
      <c r="E154" s="14">
        <v>1315764</v>
      </c>
      <c r="F154" s="14">
        <v>804903</v>
      </c>
      <c r="G154" s="14">
        <v>617500</v>
      </c>
      <c r="H154" s="14">
        <v>794878</v>
      </c>
      <c r="I154" s="14">
        <v>814649</v>
      </c>
      <c r="J154" s="14">
        <v>600006</v>
      </c>
      <c r="K154" s="14">
        <v>470035</v>
      </c>
      <c r="L154" s="14">
        <v>408180</v>
      </c>
      <c r="M154" s="14">
        <f t="shared" si="4"/>
        <v>11024859</v>
      </c>
    </row>
    <row r="155" spans="1:13">
      <c r="A155" s="14" t="s">
        <v>376</v>
      </c>
      <c r="B155" s="14" t="s">
        <v>377</v>
      </c>
      <c r="C155" s="14">
        <v>23613886</v>
      </c>
      <c r="D155" s="14">
        <v>4082431</v>
      </c>
      <c r="E155" s="14">
        <v>6238893</v>
      </c>
      <c r="F155" s="14">
        <v>6170753</v>
      </c>
      <c r="G155" s="14">
        <v>5169484</v>
      </c>
      <c r="H155" s="14">
        <v>3736713</v>
      </c>
      <c r="I155" s="14">
        <v>4148416</v>
      </c>
      <c r="J155" s="14">
        <v>2953643</v>
      </c>
      <c r="K155" s="14">
        <v>2428694</v>
      </c>
      <c r="L155" s="14">
        <v>1367855</v>
      </c>
      <c r="M155" s="14">
        <f t="shared" si="4"/>
        <v>59910768</v>
      </c>
    </row>
    <row r="156" spans="1:13">
      <c r="A156" s="14" t="s">
        <v>378</v>
      </c>
      <c r="B156" s="14" t="s">
        <v>379</v>
      </c>
      <c r="C156" s="14">
        <v>4740530</v>
      </c>
      <c r="D156" s="14">
        <v>3262461</v>
      </c>
      <c r="E156" s="14">
        <v>1801064</v>
      </c>
      <c r="F156" s="14">
        <v>809004</v>
      </c>
      <c r="G156" s="14">
        <v>1056700</v>
      </c>
      <c r="H156" s="14">
        <v>1377576</v>
      </c>
      <c r="I156" s="14">
        <v>1244001</v>
      </c>
      <c r="J156" s="14">
        <v>917893</v>
      </c>
      <c r="K156" s="14">
        <v>549475</v>
      </c>
      <c r="L156" s="14">
        <v>1011448</v>
      </c>
      <c r="M156" s="14">
        <f t="shared" si="4"/>
        <v>16770152</v>
      </c>
    </row>
    <row r="157" spans="1:13">
      <c r="A157" s="14" t="s">
        <v>380</v>
      </c>
      <c r="B157" s="14" t="s">
        <v>381</v>
      </c>
      <c r="C157" s="14">
        <v>17069848</v>
      </c>
      <c r="D157" s="14">
        <v>7346249</v>
      </c>
      <c r="E157" s="14">
        <v>6105585</v>
      </c>
      <c r="F157" s="14">
        <v>6339893</v>
      </c>
      <c r="G157" s="14">
        <v>3656429</v>
      </c>
      <c r="H157" s="14">
        <v>4118288</v>
      </c>
      <c r="I157" s="14">
        <v>2414525</v>
      </c>
      <c r="J157" s="14">
        <v>2597190</v>
      </c>
      <c r="K157" s="14">
        <v>1528158</v>
      </c>
      <c r="L157" s="14">
        <v>1073874</v>
      </c>
      <c r="M157" s="14">
        <f t="shared" si="4"/>
        <v>52250039</v>
      </c>
    </row>
    <row r="158" spans="1:13">
      <c r="A158" s="14" t="s">
        <v>382</v>
      </c>
      <c r="B158" s="14" t="s">
        <v>383</v>
      </c>
      <c r="C158" s="14">
        <v>5239450</v>
      </c>
      <c r="D158" s="14">
        <v>2790762</v>
      </c>
      <c r="E158" s="14">
        <v>2139189</v>
      </c>
      <c r="F158" s="14">
        <v>1991323</v>
      </c>
      <c r="G158" s="14">
        <v>2266978</v>
      </c>
      <c r="H158" s="14">
        <v>2011359</v>
      </c>
      <c r="I158" s="14">
        <v>1463602</v>
      </c>
      <c r="J158" s="14">
        <v>1465778</v>
      </c>
      <c r="K158" s="14">
        <v>1279443</v>
      </c>
      <c r="L158" s="14">
        <v>592209</v>
      </c>
      <c r="M158" s="14">
        <f t="shared" si="4"/>
        <v>21240093</v>
      </c>
    </row>
    <row r="159" spans="1:13">
      <c r="A159" s="14" t="s">
        <v>384</v>
      </c>
      <c r="B159" s="14" t="s">
        <v>385</v>
      </c>
      <c r="C159" s="14">
        <v>7744791</v>
      </c>
      <c r="D159" s="14">
        <v>4348196</v>
      </c>
      <c r="E159" s="14">
        <v>5445401</v>
      </c>
      <c r="F159" s="14">
        <v>6506592</v>
      </c>
      <c r="G159" s="14">
        <v>5693331</v>
      </c>
      <c r="H159" s="14">
        <v>3622330</v>
      </c>
      <c r="I159" s="14">
        <v>2469049</v>
      </c>
      <c r="J159" s="14">
        <v>3131306</v>
      </c>
      <c r="K159" s="14">
        <v>1569560</v>
      </c>
      <c r="L159" s="14">
        <v>2167004</v>
      </c>
      <c r="M159" s="14">
        <f t="shared" si="4"/>
        <v>42697560</v>
      </c>
    </row>
    <row r="160" spans="1:13">
      <c r="A160" s="14" t="s">
        <v>386</v>
      </c>
      <c r="B160" s="14" t="s">
        <v>387</v>
      </c>
      <c r="C160" s="14">
        <v>138935</v>
      </c>
      <c r="D160" s="14">
        <v>124200</v>
      </c>
      <c r="E160" s="14">
        <v>123012</v>
      </c>
      <c r="F160" s="14">
        <v>60018</v>
      </c>
      <c r="G160" s="14">
        <v>52086</v>
      </c>
      <c r="H160" s="14">
        <v>42045</v>
      </c>
      <c r="I160" s="14">
        <v>49610</v>
      </c>
      <c r="J160" s="14">
        <v>8755</v>
      </c>
      <c r="K160" s="14">
        <v>18876</v>
      </c>
      <c r="L160" s="14">
        <v>7210</v>
      </c>
      <c r="M160" s="14">
        <f t="shared" si="4"/>
        <v>624747</v>
      </c>
    </row>
    <row r="161" spans="1:13">
      <c r="A161" s="14" t="s">
        <v>388</v>
      </c>
      <c r="B161" s="14" t="s">
        <v>389</v>
      </c>
      <c r="C161" s="14">
        <v>3788934</v>
      </c>
      <c r="D161" s="14">
        <v>1920465</v>
      </c>
      <c r="E161" s="14">
        <v>1645582</v>
      </c>
      <c r="F161" s="14">
        <v>1219761</v>
      </c>
      <c r="G161" s="14">
        <v>668660</v>
      </c>
      <c r="H161" s="14">
        <v>540707</v>
      </c>
      <c r="I161" s="14">
        <v>461002</v>
      </c>
      <c r="J161" s="14">
        <v>463558</v>
      </c>
      <c r="K161" s="14">
        <v>267477</v>
      </c>
      <c r="L161" s="14">
        <v>215658</v>
      </c>
      <c r="M161" s="14">
        <f t="shared" si="4"/>
        <v>11191804</v>
      </c>
    </row>
    <row r="162" spans="1:13">
      <c r="A162" s="14" t="s">
        <v>390</v>
      </c>
      <c r="B162" s="14" t="s">
        <v>391</v>
      </c>
      <c r="C162" s="14">
        <v>2647353</v>
      </c>
      <c r="D162" s="14">
        <v>1467631</v>
      </c>
      <c r="E162" s="14">
        <v>984404</v>
      </c>
      <c r="F162" s="14">
        <v>864421</v>
      </c>
      <c r="G162" s="14">
        <v>663695</v>
      </c>
      <c r="H162" s="14">
        <v>577864</v>
      </c>
      <c r="I162" s="14">
        <v>500941</v>
      </c>
      <c r="J162" s="14">
        <v>473616</v>
      </c>
      <c r="K162" s="14">
        <v>365102</v>
      </c>
      <c r="L162" s="14">
        <v>160411</v>
      </c>
      <c r="M162" s="14">
        <f t="shared" ref="M162:M193" si="5">SUM(C162:L162)</f>
        <v>8705438</v>
      </c>
    </row>
    <row r="163" spans="1:13">
      <c r="A163" s="14" t="s">
        <v>392</v>
      </c>
      <c r="B163" s="14" t="s">
        <v>393</v>
      </c>
      <c r="C163" s="14">
        <v>8615985</v>
      </c>
      <c r="D163" s="14">
        <v>2276414</v>
      </c>
      <c r="E163" s="14">
        <v>2274829</v>
      </c>
      <c r="F163" s="14">
        <v>1729636</v>
      </c>
      <c r="G163" s="14">
        <v>2721759</v>
      </c>
      <c r="H163" s="14">
        <v>1217078</v>
      </c>
      <c r="I163" s="14">
        <v>2122471</v>
      </c>
      <c r="J163" s="14">
        <v>2501880</v>
      </c>
      <c r="K163" s="14">
        <v>2355085</v>
      </c>
      <c r="L163" s="14">
        <v>972964</v>
      </c>
      <c r="M163" s="14">
        <f t="shared" si="5"/>
        <v>26788101</v>
      </c>
    </row>
    <row r="164" spans="1:13">
      <c r="A164" s="14" t="s">
        <v>394</v>
      </c>
      <c r="B164" s="14" t="s">
        <v>395</v>
      </c>
      <c r="C164" s="14">
        <v>3384007</v>
      </c>
      <c r="D164" s="14">
        <v>3180401</v>
      </c>
      <c r="E164" s="14">
        <v>7399508</v>
      </c>
      <c r="F164" s="14">
        <v>3991629</v>
      </c>
      <c r="G164" s="14">
        <v>1779621</v>
      </c>
      <c r="H164" s="14">
        <v>1119401</v>
      </c>
      <c r="I164" s="14">
        <v>581501</v>
      </c>
      <c r="J164" s="14">
        <v>1166791</v>
      </c>
      <c r="K164" s="14">
        <v>839826</v>
      </c>
      <c r="L164" s="14">
        <v>483606</v>
      </c>
      <c r="M164" s="14">
        <f t="shared" si="5"/>
        <v>23926291</v>
      </c>
    </row>
    <row r="165" spans="1:13">
      <c r="A165" s="14" t="s">
        <v>396</v>
      </c>
      <c r="B165" s="14" t="s">
        <v>397</v>
      </c>
      <c r="C165" s="14">
        <v>2286628</v>
      </c>
      <c r="D165" s="14">
        <v>1604054</v>
      </c>
      <c r="E165" s="14">
        <v>1594460</v>
      </c>
      <c r="F165" s="14">
        <v>716640</v>
      </c>
      <c r="G165" s="14">
        <v>918067</v>
      </c>
      <c r="H165" s="14">
        <v>643891</v>
      </c>
      <c r="I165" s="14">
        <v>754300</v>
      </c>
      <c r="J165" s="14">
        <v>430430</v>
      </c>
      <c r="K165" s="14">
        <v>286218</v>
      </c>
      <c r="L165" s="14">
        <v>150993</v>
      </c>
      <c r="M165" s="14">
        <f t="shared" si="5"/>
        <v>9385681</v>
      </c>
    </row>
    <row r="166" spans="1:13">
      <c r="A166" s="14" t="s">
        <v>398</v>
      </c>
      <c r="B166" s="14" t="s">
        <v>399</v>
      </c>
      <c r="C166" s="14">
        <v>12016261</v>
      </c>
      <c r="D166" s="14">
        <v>3467235</v>
      </c>
      <c r="E166" s="14">
        <v>7022089</v>
      </c>
      <c r="F166" s="14">
        <v>5679352</v>
      </c>
      <c r="G166" s="14">
        <v>5546420</v>
      </c>
      <c r="H166" s="14">
        <v>5821464</v>
      </c>
      <c r="I166" s="14">
        <v>5707651</v>
      </c>
      <c r="J166" s="14">
        <v>5148735</v>
      </c>
      <c r="K166" s="14">
        <v>4528946</v>
      </c>
      <c r="L166" s="14">
        <v>1277742</v>
      </c>
      <c r="M166" s="14">
        <f t="shared" si="5"/>
        <v>56215895</v>
      </c>
    </row>
    <row r="167" spans="1:13">
      <c r="A167" s="14" t="s">
        <v>400</v>
      </c>
      <c r="B167" s="14" t="s">
        <v>401</v>
      </c>
      <c r="C167" s="14">
        <v>26325003</v>
      </c>
      <c r="D167" s="14">
        <v>9523969</v>
      </c>
      <c r="E167" s="14">
        <v>6978294</v>
      </c>
      <c r="F167" s="14">
        <v>5733706</v>
      </c>
      <c r="G167" s="14">
        <v>5721210</v>
      </c>
      <c r="H167" s="14">
        <v>4591579</v>
      </c>
      <c r="I167" s="14">
        <v>4773182</v>
      </c>
      <c r="J167" s="14">
        <v>4356715</v>
      </c>
      <c r="K167" s="14">
        <v>4037184</v>
      </c>
      <c r="L167" s="14">
        <v>2702639</v>
      </c>
      <c r="M167" s="14">
        <f t="shared" si="5"/>
        <v>74743481</v>
      </c>
    </row>
    <row r="168" spans="1:13">
      <c r="A168" s="14" t="s">
        <v>402</v>
      </c>
      <c r="B168" s="14" t="s">
        <v>403</v>
      </c>
      <c r="C168" s="14">
        <v>536045</v>
      </c>
      <c r="D168" s="14">
        <v>201048</v>
      </c>
      <c r="E168" s="14">
        <v>113534</v>
      </c>
      <c r="F168" s="14">
        <v>108931</v>
      </c>
      <c r="G168" s="14">
        <v>112157</v>
      </c>
      <c r="H168" s="14">
        <v>109796</v>
      </c>
      <c r="I168" s="14">
        <v>80803</v>
      </c>
      <c r="J168" s="14">
        <v>47916</v>
      </c>
      <c r="K168" s="14">
        <v>46523</v>
      </c>
      <c r="L168" s="14">
        <v>38744</v>
      </c>
      <c r="M168" s="14">
        <f t="shared" si="5"/>
        <v>1395497</v>
      </c>
    </row>
    <row r="169" spans="1:13">
      <c r="A169" s="14" t="s">
        <v>404</v>
      </c>
      <c r="B169" s="14" t="s">
        <v>405</v>
      </c>
      <c r="C169" s="14">
        <v>2709043</v>
      </c>
      <c r="D169" s="14">
        <v>1023607</v>
      </c>
      <c r="E169" s="14">
        <v>1165709</v>
      </c>
      <c r="F169" s="14">
        <v>266801</v>
      </c>
      <c r="G169" s="14">
        <v>820200</v>
      </c>
      <c r="H169" s="14">
        <v>890843</v>
      </c>
      <c r="I169" s="14">
        <v>318824</v>
      </c>
      <c r="J169" s="14">
        <v>351418</v>
      </c>
      <c r="K169" s="14">
        <v>381329</v>
      </c>
      <c r="L169" s="14">
        <v>819656</v>
      </c>
      <c r="M169" s="14">
        <f t="shared" si="5"/>
        <v>8747430</v>
      </c>
    </row>
    <row r="170" spans="1:13">
      <c r="A170" s="14" t="s">
        <v>406</v>
      </c>
      <c r="B170" s="14" t="s">
        <v>407</v>
      </c>
      <c r="C170" s="14">
        <v>74923</v>
      </c>
      <c r="D170" s="14">
        <v>0</v>
      </c>
      <c r="E170" s="14">
        <v>11823</v>
      </c>
      <c r="F170" s="14">
        <v>0</v>
      </c>
      <c r="G170" s="14">
        <v>0</v>
      </c>
      <c r="H170" s="14">
        <v>4495</v>
      </c>
      <c r="I170" s="14">
        <v>0</v>
      </c>
      <c r="J170" s="14">
        <v>2779</v>
      </c>
      <c r="K170" s="14">
        <v>0</v>
      </c>
      <c r="L170" s="14">
        <v>661</v>
      </c>
      <c r="M170" s="14">
        <f t="shared" si="5"/>
        <v>94681</v>
      </c>
    </row>
    <row r="171" spans="1:13">
      <c r="A171" s="14" t="s">
        <v>408</v>
      </c>
      <c r="B171" s="14" t="s">
        <v>409</v>
      </c>
      <c r="C171" s="14">
        <v>80142</v>
      </c>
      <c r="D171" s="14">
        <v>25416</v>
      </c>
      <c r="E171" s="14">
        <v>203428</v>
      </c>
      <c r="F171" s="14">
        <v>153768</v>
      </c>
      <c r="G171" s="14">
        <v>18788</v>
      </c>
      <c r="H171" s="14">
        <v>308746</v>
      </c>
      <c r="I171" s="14">
        <v>190727</v>
      </c>
      <c r="J171" s="14">
        <v>154584</v>
      </c>
      <c r="K171" s="14">
        <v>107413</v>
      </c>
      <c r="L171" s="14">
        <v>121682</v>
      </c>
      <c r="M171" s="14">
        <f t="shared" si="5"/>
        <v>1364694</v>
      </c>
    </row>
    <row r="172" spans="1:13">
      <c r="A172" s="14" t="s">
        <v>410</v>
      </c>
      <c r="B172" s="14" t="s">
        <v>411</v>
      </c>
      <c r="C172" s="14">
        <v>1681801</v>
      </c>
      <c r="D172" s="14">
        <v>1834466</v>
      </c>
      <c r="E172" s="14">
        <v>1656739</v>
      </c>
      <c r="F172" s="14">
        <v>1430259</v>
      </c>
      <c r="G172" s="14">
        <v>1088483</v>
      </c>
      <c r="H172" s="14">
        <v>1071298</v>
      </c>
      <c r="I172" s="14">
        <v>993962</v>
      </c>
      <c r="J172" s="14">
        <v>699521</v>
      </c>
      <c r="K172" s="14">
        <v>642978</v>
      </c>
      <c r="L172" s="14">
        <v>524917</v>
      </c>
      <c r="M172" s="14">
        <f t="shared" si="5"/>
        <v>11624424</v>
      </c>
    </row>
    <row r="173" spans="1:13">
      <c r="A173" s="14" t="s">
        <v>412</v>
      </c>
      <c r="B173" s="14" t="s">
        <v>413</v>
      </c>
      <c r="C173" s="14">
        <v>42500145</v>
      </c>
      <c r="D173" s="14">
        <v>13852572</v>
      </c>
      <c r="E173" s="14">
        <v>7697402</v>
      </c>
      <c r="F173" s="14">
        <v>5228189</v>
      </c>
      <c r="G173" s="14">
        <v>3732280</v>
      </c>
      <c r="H173" s="14">
        <v>2601845</v>
      </c>
      <c r="I173" s="14">
        <v>1975267</v>
      </c>
      <c r="J173" s="14">
        <v>1309792</v>
      </c>
      <c r="K173" s="14">
        <v>904922</v>
      </c>
      <c r="L173" s="14">
        <v>510975</v>
      </c>
      <c r="M173" s="14">
        <f t="shared" si="5"/>
        <v>80313389</v>
      </c>
    </row>
    <row r="174" spans="1:13">
      <c r="A174" s="14" t="s">
        <v>414</v>
      </c>
      <c r="B174" s="14" t="s">
        <v>415</v>
      </c>
      <c r="C174" s="14">
        <v>1152790</v>
      </c>
      <c r="D174" s="14">
        <v>0</v>
      </c>
      <c r="E174" s="14">
        <v>2015959</v>
      </c>
      <c r="F174" s="14">
        <v>0</v>
      </c>
      <c r="G174" s="14">
        <v>2173298</v>
      </c>
      <c r="H174" s="14">
        <v>0</v>
      </c>
      <c r="I174" s="14">
        <v>1956916</v>
      </c>
      <c r="J174" s="14">
        <v>0</v>
      </c>
      <c r="K174" s="14">
        <v>1748459</v>
      </c>
      <c r="L174" s="14">
        <v>821091</v>
      </c>
      <c r="M174" s="14">
        <f t="shared" si="5"/>
        <v>9868513</v>
      </c>
    </row>
    <row r="175" spans="1:13">
      <c r="A175" s="14" t="s">
        <v>416</v>
      </c>
      <c r="B175" s="14" t="s">
        <v>417</v>
      </c>
      <c r="C175" s="14">
        <v>1763</v>
      </c>
      <c r="D175" s="14">
        <v>1302</v>
      </c>
      <c r="E175" s="14">
        <v>547</v>
      </c>
      <c r="F175" s="14">
        <v>317</v>
      </c>
      <c r="G175" s="14">
        <v>0</v>
      </c>
      <c r="H175" s="14">
        <v>375</v>
      </c>
      <c r="I175" s="14">
        <v>366</v>
      </c>
      <c r="J175" s="14">
        <v>398</v>
      </c>
      <c r="K175" s="14">
        <v>22</v>
      </c>
      <c r="L175" s="14">
        <v>38</v>
      </c>
      <c r="M175" s="14">
        <f t="shared" si="5"/>
        <v>5128</v>
      </c>
    </row>
    <row r="176" spans="1:13">
      <c r="A176" s="14" t="s">
        <v>418</v>
      </c>
      <c r="B176" s="14" t="s">
        <v>419</v>
      </c>
      <c r="C176" s="14">
        <v>5945016</v>
      </c>
      <c r="D176" s="14">
        <v>5061723</v>
      </c>
      <c r="E176" s="14">
        <v>5251859</v>
      </c>
      <c r="F176" s="14">
        <v>4478784</v>
      </c>
      <c r="G176" s="14">
        <v>4366567</v>
      </c>
      <c r="H176" s="14">
        <v>4535856</v>
      </c>
      <c r="I176" s="14">
        <v>4221592</v>
      </c>
      <c r="J176" s="14">
        <v>2804744</v>
      </c>
      <c r="K176" s="14">
        <v>2935393</v>
      </c>
      <c r="L176" s="14">
        <v>2529507</v>
      </c>
      <c r="M176" s="14">
        <f t="shared" si="5"/>
        <v>42131041</v>
      </c>
    </row>
    <row r="177" spans="1:13">
      <c r="A177" s="14" t="s">
        <v>420</v>
      </c>
      <c r="B177" s="14" t="s">
        <v>421</v>
      </c>
      <c r="C177" s="14">
        <v>15240178</v>
      </c>
      <c r="D177" s="14">
        <v>5638855</v>
      </c>
      <c r="E177" s="14">
        <v>6157127</v>
      </c>
      <c r="F177" s="14">
        <v>3914214</v>
      </c>
      <c r="G177" s="14">
        <v>3154105</v>
      </c>
      <c r="H177" s="14">
        <v>2495347</v>
      </c>
      <c r="I177" s="14">
        <v>2196272</v>
      </c>
      <c r="J177" s="14">
        <v>2019081</v>
      </c>
      <c r="K177" s="14">
        <v>1629670</v>
      </c>
      <c r="L177" s="14">
        <v>1263207</v>
      </c>
      <c r="M177" s="14">
        <f t="shared" si="5"/>
        <v>43708056</v>
      </c>
    </row>
    <row r="178" spans="1:13">
      <c r="A178" s="14" t="s">
        <v>422</v>
      </c>
      <c r="B178" s="14" t="s">
        <v>423</v>
      </c>
      <c r="C178" s="14">
        <v>117609</v>
      </c>
      <c r="D178" s="14">
        <v>875947</v>
      </c>
      <c r="E178" s="14">
        <v>1342065</v>
      </c>
      <c r="F178" s="14">
        <v>188324</v>
      </c>
      <c r="G178" s="14">
        <v>1153916</v>
      </c>
      <c r="H178" s="14">
        <v>1436736</v>
      </c>
      <c r="I178" s="14">
        <v>134582</v>
      </c>
      <c r="J178" s="14">
        <v>427130</v>
      </c>
      <c r="K178" s="14">
        <v>2164804</v>
      </c>
      <c r="L178" s="14">
        <v>1238581</v>
      </c>
      <c r="M178" s="14">
        <f t="shared" si="5"/>
        <v>9079694</v>
      </c>
    </row>
    <row r="179" spans="1:13">
      <c r="A179" s="14" t="s">
        <v>424</v>
      </c>
      <c r="B179" s="14" t="s">
        <v>425</v>
      </c>
      <c r="C179" s="14">
        <v>13164302</v>
      </c>
      <c r="D179" s="14">
        <v>7618145</v>
      </c>
      <c r="E179" s="14">
        <v>8555565</v>
      </c>
      <c r="F179" s="14">
        <v>5870392</v>
      </c>
      <c r="G179" s="14">
        <v>6494716</v>
      </c>
      <c r="H179" s="14">
        <v>5409870</v>
      </c>
      <c r="I179" s="14">
        <v>6261995</v>
      </c>
      <c r="J179" s="14">
        <v>5757545</v>
      </c>
      <c r="K179" s="14">
        <v>4305028</v>
      </c>
      <c r="L179" s="14">
        <v>3845880</v>
      </c>
      <c r="M179" s="14">
        <f t="shared" si="5"/>
        <v>67283438</v>
      </c>
    </row>
    <row r="180" spans="1:13">
      <c r="A180" s="14" t="s">
        <v>426</v>
      </c>
      <c r="B180" s="14" t="s">
        <v>427</v>
      </c>
      <c r="C180" s="14">
        <v>197220867</v>
      </c>
      <c r="D180" s="14">
        <v>59925378</v>
      </c>
      <c r="E180" s="14">
        <v>30016894</v>
      </c>
      <c r="F180" s="14">
        <v>16477232</v>
      </c>
      <c r="G180" s="14">
        <v>11930316</v>
      </c>
      <c r="H180" s="14">
        <v>8706150</v>
      </c>
      <c r="I180" s="14">
        <v>6758661</v>
      </c>
      <c r="J180" s="14">
        <v>5266334</v>
      </c>
      <c r="K180" s="14">
        <v>3811996</v>
      </c>
      <c r="L180" s="14">
        <v>1515334</v>
      </c>
      <c r="M180" s="14">
        <f t="shared" si="5"/>
        <v>341629162</v>
      </c>
    </row>
    <row r="181" spans="1:13">
      <c r="A181" s="14" t="s">
        <v>428</v>
      </c>
      <c r="B181" s="14" t="s">
        <v>429</v>
      </c>
      <c r="C181" s="14">
        <v>2477500</v>
      </c>
      <c r="D181" s="14">
        <v>487774</v>
      </c>
      <c r="E181" s="14">
        <v>161630</v>
      </c>
      <c r="F181" s="14">
        <v>91546</v>
      </c>
      <c r="G181" s="14">
        <v>50478</v>
      </c>
      <c r="H181" s="14">
        <v>36245</v>
      </c>
      <c r="I181" s="14">
        <v>17812</v>
      </c>
      <c r="J181" s="14">
        <v>10080</v>
      </c>
      <c r="K181" s="14">
        <v>5017</v>
      </c>
      <c r="L181" s="14">
        <v>2609</v>
      </c>
      <c r="M181" s="14">
        <f t="shared" si="5"/>
        <v>3340691</v>
      </c>
    </row>
    <row r="182" spans="1:13">
      <c r="A182" s="14" t="s">
        <v>430</v>
      </c>
      <c r="B182" s="14" t="s">
        <v>431</v>
      </c>
      <c r="C182" s="14">
        <v>6078843</v>
      </c>
      <c r="D182" s="14">
        <v>4419688</v>
      </c>
      <c r="E182" s="14">
        <v>4425271</v>
      </c>
      <c r="F182" s="14">
        <v>3785381</v>
      </c>
      <c r="G182" s="14">
        <v>3191101</v>
      </c>
      <c r="H182" s="14">
        <v>2192457</v>
      </c>
      <c r="I182" s="14">
        <v>3385154</v>
      </c>
      <c r="J182" s="14">
        <v>2039793</v>
      </c>
      <c r="K182" s="14">
        <v>2209364</v>
      </c>
      <c r="L182" s="14">
        <v>2002382</v>
      </c>
      <c r="M182" s="14">
        <f t="shared" si="5"/>
        <v>33729434</v>
      </c>
    </row>
    <row r="183" spans="1:13">
      <c r="A183" s="14" t="s">
        <v>432</v>
      </c>
      <c r="B183" s="14" t="s">
        <v>433</v>
      </c>
      <c r="C183" s="14">
        <v>90188</v>
      </c>
      <c r="D183" s="14">
        <v>29086</v>
      </c>
      <c r="E183" s="14">
        <v>26587</v>
      </c>
      <c r="F183" s="14">
        <v>14304</v>
      </c>
      <c r="G183" s="14">
        <v>18285</v>
      </c>
      <c r="H183" s="14">
        <v>33168</v>
      </c>
      <c r="I183" s="14">
        <v>16688</v>
      </c>
      <c r="J183" s="14">
        <v>17629</v>
      </c>
      <c r="K183" s="14">
        <v>12187</v>
      </c>
      <c r="L183" s="14">
        <v>15100</v>
      </c>
      <c r="M183" s="14">
        <f t="shared" si="5"/>
        <v>273222</v>
      </c>
    </row>
    <row r="184" spans="1:13">
      <c r="A184" s="14" t="s">
        <v>434</v>
      </c>
      <c r="B184" s="14" t="s">
        <v>435</v>
      </c>
      <c r="C184" s="14">
        <v>9963367</v>
      </c>
      <c r="D184" s="14">
        <v>6081044</v>
      </c>
      <c r="E184" s="14">
        <v>3232907</v>
      </c>
      <c r="F184" s="14">
        <v>2522940</v>
      </c>
      <c r="G184" s="14">
        <v>2096283</v>
      </c>
      <c r="H184" s="14">
        <v>2375063</v>
      </c>
      <c r="I184" s="14">
        <v>1611328</v>
      </c>
      <c r="J184" s="14">
        <v>1477736</v>
      </c>
      <c r="K184" s="14">
        <v>1427759</v>
      </c>
      <c r="L184" s="14">
        <v>998382</v>
      </c>
      <c r="M184" s="14">
        <f t="shared" si="5"/>
        <v>31786809</v>
      </c>
    </row>
    <row r="185" spans="1:13">
      <c r="A185" s="14" t="s">
        <v>436</v>
      </c>
      <c r="B185" s="14" t="s">
        <v>437</v>
      </c>
      <c r="C185" s="14">
        <v>24261108</v>
      </c>
      <c r="D185" s="14">
        <v>12069890</v>
      </c>
      <c r="E185" s="14">
        <v>11946011</v>
      </c>
      <c r="F185" s="14">
        <v>9665771</v>
      </c>
      <c r="G185" s="14">
        <v>9730640</v>
      </c>
      <c r="H185" s="14">
        <v>8657944</v>
      </c>
      <c r="I185" s="14">
        <v>7977677</v>
      </c>
      <c r="J185" s="14">
        <v>6376421</v>
      </c>
      <c r="K185" s="14">
        <v>5054416</v>
      </c>
      <c r="L185" s="14">
        <v>3078865</v>
      </c>
      <c r="M185" s="14">
        <f t="shared" si="5"/>
        <v>98818743</v>
      </c>
    </row>
    <row r="186" spans="1:13">
      <c r="A186" s="14" t="s">
        <v>438</v>
      </c>
      <c r="B186" s="14" t="s">
        <v>439</v>
      </c>
      <c r="C186" s="14">
        <v>21982</v>
      </c>
      <c r="D186" s="14">
        <v>4323</v>
      </c>
      <c r="E186" s="14">
        <v>19855</v>
      </c>
      <c r="F186" s="14">
        <v>21373</v>
      </c>
      <c r="G186" s="14">
        <v>6711</v>
      </c>
      <c r="H186" s="14">
        <v>11405</v>
      </c>
      <c r="I186" s="14">
        <v>6439</v>
      </c>
      <c r="J186" s="14">
        <v>4715</v>
      </c>
      <c r="K186" s="14">
        <v>3230</v>
      </c>
      <c r="L186" s="14">
        <v>1265</v>
      </c>
      <c r="M186" s="14">
        <f t="shared" si="5"/>
        <v>101298</v>
      </c>
    </row>
    <row r="187" spans="1:13">
      <c r="A187" s="14" t="s">
        <v>440</v>
      </c>
      <c r="B187" s="14" t="s">
        <v>441</v>
      </c>
      <c r="C187" s="14">
        <v>5842055</v>
      </c>
      <c r="D187" s="14">
        <v>5028308</v>
      </c>
      <c r="E187" s="14">
        <v>3187377</v>
      </c>
      <c r="F187" s="14">
        <v>3692957</v>
      </c>
      <c r="G187" s="14">
        <v>3339364</v>
      </c>
      <c r="H187" s="14">
        <v>3011076</v>
      </c>
      <c r="I187" s="14">
        <v>2084709</v>
      </c>
      <c r="J187" s="14">
        <v>1954822</v>
      </c>
      <c r="K187" s="14">
        <v>1258323</v>
      </c>
      <c r="L187" s="14">
        <v>792556</v>
      </c>
      <c r="M187" s="14">
        <f t="shared" si="5"/>
        <v>30191547</v>
      </c>
    </row>
    <row r="188" spans="1:13">
      <c r="A188" s="14" t="s">
        <v>442</v>
      </c>
      <c r="B188" s="14" t="s">
        <v>443</v>
      </c>
      <c r="C188" s="14">
        <v>4561851</v>
      </c>
      <c r="D188" s="14">
        <v>3426599</v>
      </c>
      <c r="E188" s="14">
        <v>1677375</v>
      </c>
      <c r="F188" s="14">
        <v>1876431</v>
      </c>
      <c r="G188" s="14">
        <v>1073205</v>
      </c>
      <c r="H188" s="14">
        <v>1427615</v>
      </c>
      <c r="I188" s="14">
        <v>1577284</v>
      </c>
      <c r="J188" s="14">
        <v>1109872</v>
      </c>
      <c r="K188" s="14">
        <v>970553</v>
      </c>
      <c r="L188" s="14">
        <v>991314</v>
      </c>
      <c r="M188" s="14">
        <f t="shared" si="5"/>
        <v>18692099</v>
      </c>
    </row>
    <row r="189" spans="1:13">
      <c r="A189" s="14" t="s">
        <v>444</v>
      </c>
      <c r="B189" s="14" t="s">
        <v>445</v>
      </c>
      <c r="C189" s="14">
        <v>4137390</v>
      </c>
      <c r="D189" s="14">
        <v>1587498</v>
      </c>
      <c r="E189" s="14">
        <v>1272816</v>
      </c>
      <c r="F189" s="14">
        <v>1320547</v>
      </c>
      <c r="G189" s="14">
        <v>1303726</v>
      </c>
      <c r="H189" s="14">
        <v>1238236</v>
      </c>
      <c r="I189" s="14">
        <v>930529</v>
      </c>
      <c r="J189" s="14">
        <v>1205304</v>
      </c>
      <c r="K189" s="14">
        <v>701252</v>
      </c>
      <c r="L189" s="14">
        <v>663228</v>
      </c>
      <c r="M189" s="14">
        <f t="shared" si="5"/>
        <v>14360526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666600"/>
  </sheetPr>
  <dimension ref="A1:M189"/>
  <sheetViews>
    <sheetView workbookViewId="0"/>
  </sheetViews>
  <sheetFormatPr defaultRowHeight="15"/>
  <cols>
    <col min="2" max="2" width="30" customWidth="1"/>
    <col min="13" max="13" width="20" customWidth="1"/>
  </cols>
  <sheetData>
    <row r="1" spans="1:13">
      <c r="A1" s="14" t="s">
        <v>37</v>
      </c>
      <c r="B1" s="14" t="s">
        <v>62</v>
      </c>
      <c r="C1" s="14" t="s">
        <v>63</v>
      </c>
      <c r="D1" s="14" t="s">
        <v>64</v>
      </c>
      <c r="E1" s="14" t="s">
        <v>65</v>
      </c>
      <c r="F1" s="14" t="s">
        <v>66</v>
      </c>
      <c r="G1" s="14" t="s">
        <v>67</v>
      </c>
      <c r="H1" s="14" t="s">
        <v>68</v>
      </c>
      <c r="I1" s="14" t="s">
        <v>69</v>
      </c>
      <c r="J1" s="14" t="s">
        <v>70</v>
      </c>
      <c r="K1" s="14" t="s">
        <v>71</v>
      </c>
      <c r="L1" s="14" t="s">
        <v>72</v>
      </c>
      <c r="M1" s="14" t="s">
        <v>446</v>
      </c>
    </row>
    <row r="2" spans="1:13">
      <c r="A2" s="14" t="s">
        <v>74</v>
      </c>
      <c r="B2" s="14" t="s">
        <v>38</v>
      </c>
      <c r="C2" s="14">
        <v>11471</v>
      </c>
      <c r="D2" s="14">
        <v>13967</v>
      </c>
      <c r="E2" s="14">
        <v>23962</v>
      </c>
      <c r="F2" s="14">
        <v>29430</v>
      </c>
      <c r="G2" s="14">
        <v>41917</v>
      </c>
      <c r="H2" s="14">
        <v>55897</v>
      </c>
      <c r="I2" s="14">
        <v>72334</v>
      </c>
      <c r="J2" s="14">
        <v>86118</v>
      </c>
      <c r="K2" s="14">
        <v>111367</v>
      </c>
      <c r="L2" s="14">
        <v>197472</v>
      </c>
      <c r="M2" s="14">
        <f t="shared" ref="M2:M33" si="0">SUM(C2:L2)</f>
        <v>643935</v>
      </c>
    </row>
    <row r="3" spans="1:13">
      <c r="A3" s="14" t="s">
        <v>75</v>
      </c>
      <c r="B3" s="14" t="s">
        <v>76</v>
      </c>
      <c r="C3" s="14">
        <v>2570</v>
      </c>
      <c r="D3" s="14">
        <v>2553</v>
      </c>
      <c r="E3" s="14">
        <v>949</v>
      </c>
      <c r="F3" s="14">
        <v>3094</v>
      </c>
      <c r="G3" s="14">
        <v>4021</v>
      </c>
      <c r="H3" s="14">
        <v>2746</v>
      </c>
      <c r="I3" s="14">
        <v>2660</v>
      </c>
      <c r="J3" s="14">
        <v>2978</v>
      </c>
      <c r="K3" s="14">
        <v>3499</v>
      </c>
      <c r="L3" s="14">
        <v>3660</v>
      </c>
      <c r="M3" s="14">
        <f t="shared" si="0"/>
        <v>28730</v>
      </c>
    </row>
    <row r="4" spans="1:13">
      <c r="A4" s="14" t="s">
        <v>77</v>
      </c>
      <c r="B4" s="14" t="s">
        <v>78</v>
      </c>
      <c r="C4" s="14">
        <v>9482</v>
      </c>
      <c r="D4" s="14">
        <v>11864</v>
      </c>
      <c r="E4" s="14">
        <v>14558</v>
      </c>
      <c r="F4" s="14">
        <v>16742</v>
      </c>
      <c r="G4" s="14">
        <v>19942</v>
      </c>
      <c r="H4" s="14">
        <v>22685</v>
      </c>
      <c r="I4" s="14">
        <v>34792</v>
      </c>
      <c r="J4" s="14">
        <v>45607</v>
      </c>
      <c r="K4" s="14">
        <v>110655</v>
      </c>
      <c r="L4" s="14">
        <v>2021722</v>
      </c>
      <c r="M4" s="14">
        <f t="shared" si="0"/>
        <v>2308049</v>
      </c>
    </row>
    <row r="5" spans="1:13">
      <c r="A5" s="14" t="s">
        <v>79</v>
      </c>
      <c r="B5" s="14" t="s">
        <v>80</v>
      </c>
      <c r="C5" s="14">
        <v>26553</v>
      </c>
      <c r="D5" s="14">
        <v>56382</v>
      </c>
      <c r="E5" s="14">
        <v>73180</v>
      </c>
      <c r="F5" s="14">
        <v>80465</v>
      </c>
      <c r="G5" s="14">
        <v>93997</v>
      </c>
      <c r="H5" s="14">
        <v>115822</v>
      </c>
      <c r="I5" s="14">
        <v>131806</v>
      </c>
      <c r="J5" s="14">
        <v>152037</v>
      </c>
      <c r="K5" s="14">
        <v>182804</v>
      </c>
      <c r="L5" s="14">
        <v>334375</v>
      </c>
      <c r="M5" s="14">
        <f t="shared" si="0"/>
        <v>1247421</v>
      </c>
    </row>
    <row r="6" spans="1:13">
      <c r="A6" s="14" t="s">
        <v>81</v>
      </c>
      <c r="B6" s="14" t="s">
        <v>82</v>
      </c>
      <c r="C6" s="14">
        <v>16876</v>
      </c>
      <c r="D6" s="14">
        <v>91571</v>
      </c>
      <c r="E6" s="14">
        <v>134537</v>
      </c>
      <c r="F6" s="14">
        <v>244361</v>
      </c>
      <c r="G6" s="14">
        <v>223978</v>
      </c>
      <c r="H6" s="14">
        <v>265518</v>
      </c>
      <c r="I6" s="14">
        <v>242911</v>
      </c>
      <c r="J6" s="14">
        <v>413540</v>
      </c>
      <c r="K6" s="14">
        <v>401057</v>
      </c>
      <c r="L6" s="14">
        <v>745473</v>
      </c>
      <c r="M6" s="14">
        <f t="shared" si="0"/>
        <v>2779822</v>
      </c>
    </row>
    <row r="7" spans="1:13">
      <c r="A7" s="14" t="s">
        <v>83</v>
      </c>
      <c r="B7" s="14" t="s">
        <v>84</v>
      </c>
      <c r="C7" s="14">
        <v>283</v>
      </c>
      <c r="D7" s="14">
        <v>1303</v>
      </c>
      <c r="E7" s="14">
        <v>2224</v>
      </c>
      <c r="F7" s="14">
        <v>1972</v>
      </c>
      <c r="G7" s="14">
        <v>2985</v>
      </c>
      <c r="H7" s="14">
        <v>3582</v>
      </c>
      <c r="I7" s="14">
        <v>2881</v>
      </c>
      <c r="J7" s="14">
        <v>2570</v>
      </c>
      <c r="K7" s="14">
        <v>5132</v>
      </c>
      <c r="L7" s="14">
        <v>6810</v>
      </c>
      <c r="M7" s="14">
        <f t="shared" si="0"/>
        <v>29742</v>
      </c>
    </row>
    <row r="8" spans="1:13">
      <c r="A8" s="14" t="s">
        <v>85</v>
      </c>
      <c r="B8" s="14" t="s">
        <v>86</v>
      </c>
      <c r="C8" s="14">
        <v>1699</v>
      </c>
      <c r="D8" s="14">
        <v>10328</v>
      </c>
      <c r="E8" s="14">
        <v>41026</v>
      </c>
      <c r="F8" s="14">
        <v>152187</v>
      </c>
      <c r="G8" s="14">
        <v>202856</v>
      </c>
      <c r="H8" s="14">
        <v>459254</v>
      </c>
      <c r="I8" s="14">
        <v>548800</v>
      </c>
      <c r="J8" s="14">
        <v>627334</v>
      </c>
      <c r="K8" s="14">
        <v>805948</v>
      </c>
      <c r="L8" s="14">
        <v>4844789</v>
      </c>
      <c r="M8" s="14">
        <f t="shared" si="0"/>
        <v>7694221</v>
      </c>
    </row>
    <row r="9" spans="1:13">
      <c r="A9" s="14" t="s">
        <v>87</v>
      </c>
      <c r="B9" s="14" t="s">
        <v>88</v>
      </c>
      <c r="C9" s="14">
        <v>3759</v>
      </c>
      <c r="D9" s="14">
        <v>4296</v>
      </c>
      <c r="E9" s="14">
        <v>5368</v>
      </c>
      <c r="F9" s="14">
        <v>5120</v>
      </c>
      <c r="G9" s="14">
        <v>6700</v>
      </c>
      <c r="H9" s="14">
        <v>7190</v>
      </c>
      <c r="I9" s="14">
        <v>7183</v>
      </c>
      <c r="J9" s="14">
        <v>10291</v>
      </c>
      <c r="K9" s="14">
        <v>13003</v>
      </c>
      <c r="L9" s="14">
        <v>20944</v>
      </c>
      <c r="M9" s="14">
        <f t="shared" si="0"/>
        <v>83854</v>
      </c>
    </row>
    <row r="10" spans="1:13">
      <c r="A10" s="14" t="s">
        <v>89</v>
      </c>
      <c r="B10" s="14" t="s">
        <v>90</v>
      </c>
      <c r="C10" s="14">
        <v>2665</v>
      </c>
      <c r="D10" s="14">
        <v>4582</v>
      </c>
      <c r="E10" s="14">
        <v>8113</v>
      </c>
      <c r="F10" s="14">
        <v>7675</v>
      </c>
      <c r="G10" s="14">
        <v>7943</v>
      </c>
      <c r="H10" s="14">
        <v>10041</v>
      </c>
      <c r="I10" s="14">
        <v>11852</v>
      </c>
      <c r="J10" s="14">
        <v>11320</v>
      </c>
      <c r="K10" s="14">
        <v>11286</v>
      </c>
      <c r="L10" s="14">
        <v>11358</v>
      </c>
      <c r="M10" s="14">
        <f t="shared" si="0"/>
        <v>86835</v>
      </c>
    </row>
    <row r="11" spans="1:13">
      <c r="A11" s="14" t="s">
        <v>91</v>
      </c>
      <c r="B11" s="14" t="s">
        <v>92</v>
      </c>
      <c r="C11" s="14">
        <v>32</v>
      </c>
      <c r="D11" s="14">
        <v>0</v>
      </c>
      <c r="E11" s="14">
        <v>35</v>
      </c>
      <c r="F11" s="14">
        <v>0</v>
      </c>
      <c r="G11" s="14">
        <v>0</v>
      </c>
      <c r="H11" s="14">
        <v>77</v>
      </c>
      <c r="I11" s="14">
        <v>0</v>
      </c>
      <c r="J11" s="14">
        <v>150</v>
      </c>
      <c r="K11" s="14">
        <v>0</v>
      </c>
      <c r="L11" s="14">
        <v>401</v>
      </c>
      <c r="M11" s="14">
        <f t="shared" si="0"/>
        <v>695</v>
      </c>
    </row>
    <row r="12" spans="1:13">
      <c r="A12" s="14" t="s">
        <v>93</v>
      </c>
      <c r="B12" s="14" t="s">
        <v>40</v>
      </c>
      <c r="C12" s="14">
        <v>605</v>
      </c>
      <c r="D12" s="14">
        <v>8939</v>
      </c>
      <c r="E12" s="14">
        <v>12510</v>
      </c>
      <c r="F12" s="14">
        <v>13840</v>
      </c>
      <c r="G12" s="14">
        <v>14195</v>
      </c>
      <c r="H12" s="14">
        <v>15911</v>
      </c>
      <c r="I12" s="14">
        <v>13994</v>
      </c>
      <c r="J12" s="14">
        <v>15983</v>
      </c>
      <c r="K12" s="14">
        <v>16252</v>
      </c>
      <c r="L12" s="14">
        <v>26783</v>
      </c>
      <c r="M12" s="14">
        <f t="shared" si="0"/>
        <v>139012</v>
      </c>
    </row>
    <row r="13" spans="1:13">
      <c r="A13" s="14" t="s">
        <v>94</v>
      </c>
      <c r="B13" s="14" t="s">
        <v>95</v>
      </c>
      <c r="C13" s="14">
        <v>41</v>
      </c>
      <c r="D13" s="14">
        <v>60</v>
      </c>
      <c r="E13" s="14">
        <v>33</v>
      </c>
      <c r="F13" s="14">
        <v>62</v>
      </c>
      <c r="G13" s="14">
        <v>34</v>
      </c>
      <c r="H13" s="14">
        <v>43</v>
      </c>
      <c r="I13" s="14">
        <v>34</v>
      </c>
      <c r="J13" s="14">
        <v>35</v>
      </c>
      <c r="K13" s="14">
        <v>36</v>
      </c>
      <c r="L13" s="14">
        <v>58</v>
      </c>
      <c r="M13" s="14">
        <f t="shared" si="0"/>
        <v>436</v>
      </c>
    </row>
    <row r="14" spans="1:13">
      <c r="A14" s="14" t="s">
        <v>96</v>
      </c>
      <c r="B14" s="14" t="s">
        <v>97</v>
      </c>
      <c r="C14" s="14">
        <v>23743</v>
      </c>
      <c r="D14" s="14">
        <v>24034</v>
      </c>
      <c r="E14" s="14">
        <v>20154</v>
      </c>
      <c r="F14" s="14">
        <v>19321</v>
      </c>
      <c r="G14" s="14">
        <v>20504</v>
      </c>
      <c r="H14" s="14">
        <v>19306</v>
      </c>
      <c r="I14" s="14">
        <v>15610</v>
      </c>
      <c r="J14" s="14">
        <v>19775</v>
      </c>
      <c r="K14" s="14">
        <v>20254</v>
      </c>
      <c r="L14" s="14">
        <v>24372</v>
      </c>
      <c r="M14" s="14">
        <f t="shared" si="0"/>
        <v>207073</v>
      </c>
    </row>
    <row r="15" spans="1:13">
      <c r="A15" s="14" t="s">
        <v>98</v>
      </c>
      <c r="B15" s="14" t="s">
        <v>99</v>
      </c>
      <c r="C15" s="14">
        <v>2640</v>
      </c>
      <c r="D15" s="14">
        <v>2398</v>
      </c>
      <c r="E15" s="14">
        <v>2017</v>
      </c>
      <c r="F15" s="14">
        <v>3011</v>
      </c>
      <c r="G15" s="14">
        <v>3606</v>
      </c>
      <c r="H15" s="14">
        <v>3465</v>
      </c>
      <c r="I15" s="14">
        <v>1630</v>
      </c>
      <c r="J15" s="14">
        <v>2032</v>
      </c>
      <c r="K15" s="14">
        <v>4197</v>
      </c>
      <c r="L15" s="14">
        <v>5704</v>
      </c>
      <c r="M15" s="14">
        <f t="shared" si="0"/>
        <v>30700</v>
      </c>
    </row>
    <row r="16" spans="1:13">
      <c r="A16" s="14" t="s">
        <v>100</v>
      </c>
      <c r="B16" s="14" t="s">
        <v>101</v>
      </c>
      <c r="C16" s="14">
        <v>3275</v>
      </c>
      <c r="D16" s="14">
        <v>0</v>
      </c>
      <c r="E16" s="14">
        <v>1992</v>
      </c>
      <c r="F16" s="14">
        <v>0</v>
      </c>
      <c r="G16" s="14">
        <v>2306</v>
      </c>
      <c r="H16" s="14">
        <v>0</v>
      </c>
      <c r="I16" s="14">
        <v>5293</v>
      </c>
      <c r="J16" s="14">
        <v>0</v>
      </c>
      <c r="K16" s="14">
        <v>4605</v>
      </c>
      <c r="L16" s="14">
        <v>4399</v>
      </c>
      <c r="M16" s="14">
        <f t="shared" si="0"/>
        <v>21870</v>
      </c>
    </row>
    <row r="17" spans="1:13">
      <c r="A17" s="14" t="s">
        <v>102</v>
      </c>
      <c r="B17" s="14" t="s">
        <v>103</v>
      </c>
      <c r="C17" s="14">
        <v>1150</v>
      </c>
      <c r="D17" s="14">
        <v>1578</v>
      </c>
      <c r="E17" s="14">
        <v>2001</v>
      </c>
      <c r="F17" s="14">
        <v>2993</v>
      </c>
      <c r="G17" s="14">
        <v>3681</v>
      </c>
      <c r="H17" s="14">
        <v>5469</v>
      </c>
      <c r="I17" s="14">
        <v>16433</v>
      </c>
      <c r="J17" s="14">
        <v>20223</v>
      </c>
      <c r="K17" s="14">
        <v>25018</v>
      </c>
      <c r="L17" s="14">
        <v>36871</v>
      </c>
      <c r="M17" s="14">
        <f t="shared" si="0"/>
        <v>115417</v>
      </c>
    </row>
    <row r="18" spans="1:13">
      <c r="A18" s="14" t="s">
        <v>104</v>
      </c>
      <c r="B18" s="14" t="s">
        <v>39</v>
      </c>
      <c r="C18" s="14">
        <v>974</v>
      </c>
      <c r="D18" s="14">
        <v>1151</v>
      </c>
      <c r="E18" s="14">
        <v>1713</v>
      </c>
      <c r="F18" s="14">
        <v>1542</v>
      </c>
      <c r="G18" s="14">
        <v>1694</v>
      </c>
      <c r="H18" s="14">
        <v>2956</v>
      </c>
      <c r="I18" s="14">
        <v>3787</v>
      </c>
      <c r="J18" s="14">
        <v>4782</v>
      </c>
      <c r="K18" s="14">
        <v>7736</v>
      </c>
      <c r="L18" s="14">
        <v>12429</v>
      </c>
      <c r="M18" s="14">
        <f t="shared" si="0"/>
        <v>38764</v>
      </c>
    </row>
    <row r="19" spans="1:13">
      <c r="A19" s="14" t="s">
        <v>105</v>
      </c>
      <c r="B19" s="14" t="s">
        <v>106</v>
      </c>
      <c r="C19" s="14">
        <v>18304</v>
      </c>
      <c r="D19" s="14">
        <v>17394</v>
      </c>
      <c r="E19" s="14">
        <v>34509</v>
      </c>
      <c r="F19" s="14">
        <v>29612</v>
      </c>
      <c r="G19" s="14">
        <v>49804</v>
      </c>
      <c r="H19" s="14">
        <v>89576</v>
      </c>
      <c r="I19" s="14">
        <v>80003</v>
      </c>
      <c r="J19" s="14">
        <v>108212</v>
      </c>
      <c r="K19" s="14">
        <v>210736</v>
      </c>
      <c r="L19" s="14">
        <v>445237</v>
      </c>
      <c r="M19" s="14">
        <f t="shared" si="0"/>
        <v>1083387</v>
      </c>
    </row>
    <row r="20" spans="1:13">
      <c r="A20" s="14" t="s">
        <v>107</v>
      </c>
      <c r="B20" s="14" t="s">
        <v>108</v>
      </c>
      <c r="C20" s="14">
        <v>1769</v>
      </c>
      <c r="D20" s="14">
        <v>2994</v>
      </c>
      <c r="E20" s="14">
        <v>4640</v>
      </c>
      <c r="F20" s="14">
        <v>3202</v>
      </c>
      <c r="G20" s="14">
        <v>3635</v>
      </c>
      <c r="H20" s="14">
        <v>6071</v>
      </c>
      <c r="I20" s="14">
        <v>9717</v>
      </c>
      <c r="J20" s="14">
        <v>4726</v>
      </c>
      <c r="K20" s="14">
        <v>7330</v>
      </c>
      <c r="L20" s="14">
        <v>6987</v>
      </c>
      <c r="M20" s="14">
        <f t="shared" si="0"/>
        <v>51071</v>
      </c>
    </row>
    <row r="21" spans="1:13">
      <c r="A21" s="14" t="s">
        <v>109</v>
      </c>
      <c r="B21" s="14" t="s">
        <v>110</v>
      </c>
      <c r="C21" s="14">
        <v>163</v>
      </c>
      <c r="D21" s="14">
        <v>2023</v>
      </c>
      <c r="E21" s="14">
        <v>10929</v>
      </c>
      <c r="F21" s="14">
        <v>20788</v>
      </c>
      <c r="G21" s="14">
        <v>26706</v>
      </c>
      <c r="H21" s="14">
        <v>30432</v>
      </c>
      <c r="I21" s="14">
        <v>103645</v>
      </c>
      <c r="J21" s="14">
        <v>100675</v>
      </c>
      <c r="K21" s="14">
        <v>137868</v>
      </c>
      <c r="L21" s="14">
        <v>145005</v>
      </c>
      <c r="M21" s="14">
        <f t="shared" si="0"/>
        <v>578234</v>
      </c>
    </row>
    <row r="22" spans="1:13">
      <c r="A22" s="14" t="s">
        <v>111</v>
      </c>
      <c r="B22" s="14" t="s">
        <v>112</v>
      </c>
      <c r="C22" s="14">
        <v>100456</v>
      </c>
      <c r="D22" s="14">
        <v>223832</v>
      </c>
      <c r="E22" s="14">
        <v>285455</v>
      </c>
      <c r="F22" s="14">
        <v>308833</v>
      </c>
      <c r="G22" s="14">
        <v>351784</v>
      </c>
      <c r="H22" s="14">
        <v>411287</v>
      </c>
      <c r="I22" s="14">
        <v>481027</v>
      </c>
      <c r="J22" s="14">
        <v>635009</v>
      </c>
      <c r="K22" s="14">
        <v>1091092</v>
      </c>
      <c r="L22" s="14">
        <v>4617165</v>
      </c>
      <c r="M22" s="14">
        <f t="shared" si="0"/>
        <v>8505940</v>
      </c>
    </row>
    <row r="23" spans="1:13">
      <c r="A23" s="14" t="s">
        <v>113</v>
      </c>
      <c r="B23" s="14" t="s">
        <v>114</v>
      </c>
      <c r="C23" s="14">
        <v>162</v>
      </c>
      <c r="D23" s="14">
        <v>156</v>
      </c>
      <c r="E23" s="14">
        <v>154</v>
      </c>
      <c r="F23" s="14">
        <v>192</v>
      </c>
      <c r="G23" s="14">
        <v>310</v>
      </c>
      <c r="H23" s="14">
        <v>251</v>
      </c>
      <c r="I23" s="14">
        <v>366</v>
      </c>
      <c r="J23" s="14">
        <v>862</v>
      </c>
      <c r="K23" s="14">
        <v>1219</v>
      </c>
      <c r="L23" s="14">
        <v>2107</v>
      </c>
      <c r="M23" s="14">
        <f t="shared" si="0"/>
        <v>5779</v>
      </c>
    </row>
    <row r="24" spans="1:13">
      <c r="A24" s="14" t="s">
        <v>115</v>
      </c>
      <c r="B24" s="14" t="s">
        <v>116</v>
      </c>
      <c r="C24" s="14">
        <v>12003</v>
      </c>
      <c r="D24" s="14">
        <v>11301</v>
      </c>
      <c r="E24" s="14">
        <v>13651</v>
      </c>
      <c r="F24" s="14">
        <v>10604</v>
      </c>
      <c r="G24" s="14">
        <v>11189</v>
      </c>
      <c r="H24" s="14">
        <v>11489</v>
      </c>
      <c r="I24" s="14">
        <v>9725</v>
      </c>
      <c r="J24" s="14">
        <v>10103</v>
      </c>
      <c r="K24" s="14">
        <v>10559</v>
      </c>
      <c r="L24" s="14">
        <v>11383</v>
      </c>
      <c r="M24" s="14">
        <f t="shared" si="0"/>
        <v>112007</v>
      </c>
    </row>
    <row r="25" spans="1:13">
      <c r="A25" s="14" t="s">
        <v>117</v>
      </c>
      <c r="B25" s="14" t="s">
        <v>118</v>
      </c>
      <c r="C25" s="14">
        <v>28015</v>
      </c>
      <c r="D25" s="14">
        <v>13183</v>
      </c>
      <c r="E25" s="14">
        <v>25099</v>
      </c>
      <c r="F25" s="14">
        <v>19497</v>
      </c>
      <c r="G25" s="14">
        <v>22000</v>
      </c>
      <c r="H25" s="14">
        <v>32439</v>
      </c>
      <c r="I25" s="14">
        <v>24308</v>
      </c>
      <c r="J25" s="14">
        <v>32832</v>
      </c>
      <c r="K25" s="14">
        <v>32629</v>
      </c>
      <c r="L25" s="14">
        <v>43415</v>
      </c>
      <c r="M25" s="14">
        <f t="shared" si="0"/>
        <v>273417</v>
      </c>
    </row>
    <row r="26" spans="1:13">
      <c r="A26" s="14" t="s">
        <v>119</v>
      </c>
      <c r="B26" s="14" t="s">
        <v>120</v>
      </c>
      <c r="C26" s="14">
        <v>300</v>
      </c>
      <c r="D26" s="14">
        <v>2020</v>
      </c>
      <c r="E26" s="14">
        <v>1752</v>
      </c>
      <c r="F26" s="14">
        <v>2487</v>
      </c>
      <c r="G26" s="14">
        <v>2990</v>
      </c>
      <c r="H26" s="14">
        <v>2389</v>
      </c>
      <c r="I26" s="14">
        <v>3423</v>
      </c>
      <c r="J26" s="14">
        <v>2919</v>
      </c>
      <c r="K26" s="14">
        <v>3445</v>
      </c>
      <c r="L26" s="14">
        <v>5214</v>
      </c>
      <c r="M26" s="14">
        <f t="shared" si="0"/>
        <v>26939</v>
      </c>
    </row>
    <row r="27" spans="1:13">
      <c r="A27" s="14" t="s">
        <v>121</v>
      </c>
      <c r="B27" s="14" t="s">
        <v>122</v>
      </c>
      <c r="C27" s="14">
        <v>122</v>
      </c>
      <c r="D27" s="14">
        <v>167</v>
      </c>
      <c r="E27" s="14">
        <v>488</v>
      </c>
      <c r="F27" s="14">
        <v>269</v>
      </c>
      <c r="G27" s="14">
        <v>381</v>
      </c>
      <c r="H27" s="14">
        <v>195</v>
      </c>
      <c r="I27" s="14">
        <v>211</v>
      </c>
      <c r="J27" s="14">
        <v>195</v>
      </c>
      <c r="K27" s="14">
        <v>864</v>
      </c>
      <c r="L27" s="14">
        <v>1188</v>
      </c>
      <c r="M27" s="14">
        <f t="shared" si="0"/>
        <v>4080</v>
      </c>
    </row>
    <row r="28" spans="1:13">
      <c r="A28" s="14" t="s">
        <v>123</v>
      </c>
      <c r="B28" s="14" t="s">
        <v>124</v>
      </c>
      <c r="C28" s="14">
        <v>2960</v>
      </c>
      <c r="D28" s="14">
        <v>9828</v>
      </c>
      <c r="E28" s="14">
        <v>6928</v>
      </c>
      <c r="F28" s="14">
        <v>9863</v>
      </c>
      <c r="G28" s="14">
        <v>9604</v>
      </c>
      <c r="H28" s="14">
        <v>14225</v>
      </c>
      <c r="I28" s="14">
        <v>19840</v>
      </c>
      <c r="J28" s="14">
        <v>23908</v>
      </c>
      <c r="K28" s="14">
        <v>36857</v>
      </c>
      <c r="L28" s="14">
        <v>47421</v>
      </c>
      <c r="M28" s="14">
        <f t="shared" si="0"/>
        <v>181434</v>
      </c>
    </row>
    <row r="29" spans="1:13">
      <c r="A29" s="14" t="s">
        <v>125</v>
      </c>
      <c r="B29" s="14" t="s">
        <v>126</v>
      </c>
      <c r="C29" s="14">
        <v>6824</v>
      </c>
      <c r="D29" s="14">
        <v>13636</v>
      </c>
      <c r="E29" s="14">
        <v>15493</v>
      </c>
      <c r="F29" s="14">
        <v>15450</v>
      </c>
      <c r="G29" s="14">
        <v>30729</v>
      </c>
      <c r="H29" s="14">
        <v>40914</v>
      </c>
      <c r="I29" s="14">
        <v>45790</v>
      </c>
      <c r="J29" s="14">
        <v>80231</v>
      </c>
      <c r="K29" s="14">
        <v>94229</v>
      </c>
      <c r="L29" s="14">
        <v>122743</v>
      </c>
      <c r="M29" s="14">
        <f t="shared" si="0"/>
        <v>466039</v>
      </c>
    </row>
    <row r="30" spans="1:13">
      <c r="A30" s="14" t="s">
        <v>127</v>
      </c>
      <c r="B30" s="14" t="s">
        <v>128</v>
      </c>
      <c r="C30" s="14">
        <v>21721</v>
      </c>
      <c r="D30" s="14">
        <v>13235</v>
      </c>
      <c r="E30" s="14">
        <v>30488</v>
      </c>
      <c r="F30" s="14">
        <v>57536</v>
      </c>
      <c r="G30" s="14">
        <v>96283</v>
      </c>
      <c r="H30" s="14">
        <v>98459</v>
      </c>
      <c r="I30" s="14">
        <v>187294</v>
      </c>
      <c r="J30" s="14">
        <v>544318</v>
      </c>
      <c r="K30" s="14">
        <v>2030900</v>
      </c>
      <c r="L30" s="14">
        <v>6961605</v>
      </c>
      <c r="M30" s="14">
        <f t="shared" si="0"/>
        <v>10041839</v>
      </c>
    </row>
    <row r="31" spans="1:13">
      <c r="A31" s="14" t="s">
        <v>129</v>
      </c>
      <c r="B31" s="14" t="s">
        <v>130</v>
      </c>
      <c r="C31" s="14">
        <v>15044</v>
      </c>
      <c r="D31" s="14">
        <v>39847</v>
      </c>
      <c r="E31" s="14">
        <v>49828</v>
      </c>
      <c r="F31" s="14">
        <v>37406</v>
      </c>
      <c r="G31" s="14">
        <v>36435</v>
      </c>
      <c r="H31" s="14">
        <v>63928</v>
      </c>
      <c r="I31" s="14">
        <v>40751</v>
      </c>
      <c r="J31" s="14">
        <v>66216</v>
      </c>
      <c r="K31" s="14">
        <v>109224</v>
      </c>
      <c r="L31" s="14">
        <v>161521</v>
      </c>
      <c r="M31" s="14">
        <f t="shared" si="0"/>
        <v>620200</v>
      </c>
    </row>
    <row r="32" spans="1:13">
      <c r="A32" s="14" t="s">
        <v>131</v>
      </c>
      <c r="B32" s="14" t="s">
        <v>132</v>
      </c>
      <c r="C32" s="14">
        <v>12306</v>
      </c>
      <c r="D32" s="14">
        <v>19343</v>
      </c>
      <c r="E32" s="14">
        <v>34981</v>
      </c>
      <c r="F32" s="14">
        <v>40291</v>
      </c>
      <c r="G32" s="14">
        <v>53325</v>
      </c>
      <c r="H32" s="14">
        <v>75323</v>
      </c>
      <c r="I32" s="14">
        <v>87720</v>
      </c>
      <c r="J32" s="14">
        <v>121608</v>
      </c>
      <c r="K32" s="14">
        <v>206211</v>
      </c>
      <c r="L32" s="14">
        <v>618853</v>
      </c>
      <c r="M32" s="14">
        <f t="shared" si="0"/>
        <v>1269961</v>
      </c>
    </row>
    <row r="33" spans="1:13">
      <c r="A33" s="14" t="s">
        <v>133</v>
      </c>
      <c r="B33" s="14" t="s">
        <v>134</v>
      </c>
      <c r="C33" s="14">
        <v>17416</v>
      </c>
      <c r="D33" s="14">
        <v>15361</v>
      </c>
      <c r="E33" s="14">
        <v>46764</v>
      </c>
      <c r="F33" s="14">
        <v>47281</v>
      </c>
      <c r="G33" s="14">
        <v>50836</v>
      </c>
      <c r="H33" s="14">
        <v>20505</v>
      </c>
      <c r="I33" s="14">
        <v>90043</v>
      </c>
      <c r="J33" s="14">
        <v>187124</v>
      </c>
      <c r="K33" s="14">
        <v>123601</v>
      </c>
      <c r="L33" s="14">
        <v>148241</v>
      </c>
      <c r="M33" s="14">
        <f t="shared" si="0"/>
        <v>747172</v>
      </c>
    </row>
    <row r="34" spans="1:13">
      <c r="A34" s="14" t="s">
        <v>135</v>
      </c>
      <c r="B34" s="14" t="s">
        <v>136</v>
      </c>
      <c r="C34" s="14">
        <v>151164</v>
      </c>
      <c r="D34" s="14">
        <v>260047</v>
      </c>
      <c r="E34" s="14">
        <v>342635</v>
      </c>
      <c r="F34" s="14">
        <v>417149</v>
      </c>
      <c r="G34" s="14">
        <v>471734</v>
      </c>
      <c r="H34" s="14">
        <v>596738</v>
      </c>
      <c r="I34" s="14">
        <v>587875</v>
      </c>
      <c r="J34" s="14">
        <v>701292</v>
      </c>
      <c r="K34" s="14">
        <v>1181009</v>
      </c>
      <c r="L34" s="14">
        <v>4683169</v>
      </c>
      <c r="M34" s="14">
        <f t="shared" ref="M34:M65" si="1">SUM(C34:L34)</f>
        <v>9392812</v>
      </c>
    </row>
    <row r="35" spans="1:13">
      <c r="A35" s="14" t="s">
        <v>137</v>
      </c>
      <c r="B35" s="14" t="s">
        <v>138</v>
      </c>
      <c r="C35" s="14">
        <v>30288</v>
      </c>
      <c r="D35" s="14">
        <v>30252</v>
      </c>
      <c r="E35" s="14">
        <v>39049</v>
      </c>
      <c r="F35" s="14">
        <v>45104</v>
      </c>
      <c r="G35" s="14">
        <v>48874</v>
      </c>
      <c r="H35" s="14">
        <v>49873</v>
      </c>
      <c r="I35" s="14">
        <v>71098</v>
      </c>
      <c r="J35" s="14">
        <v>76936</v>
      </c>
      <c r="K35" s="14">
        <v>98187</v>
      </c>
      <c r="L35" s="14">
        <v>647012</v>
      </c>
      <c r="M35" s="14">
        <f t="shared" si="1"/>
        <v>1136673</v>
      </c>
    </row>
    <row r="36" spans="1:13">
      <c r="A36" s="14" t="s">
        <v>139</v>
      </c>
      <c r="B36" s="14" t="s">
        <v>140</v>
      </c>
      <c r="C36" s="14">
        <v>4120</v>
      </c>
      <c r="D36" s="14">
        <v>14482</v>
      </c>
      <c r="E36" s="14">
        <v>9268</v>
      </c>
      <c r="F36" s="14">
        <v>56091</v>
      </c>
      <c r="G36" s="14">
        <v>197126</v>
      </c>
      <c r="H36" s="14">
        <v>306257</v>
      </c>
      <c r="I36" s="14">
        <v>381995</v>
      </c>
      <c r="J36" s="14">
        <v>376746</v>
      </c>
      <c r="K36" s="14">
        <v>417783</v>
      </c>
      <c r="L36" s="14">
        <v>574339</v>
      </c>
      <c r="M36" s="14">
        <f t="shared" si="1"/>
        <v>2338207</v>
      </c>
    </row>
    <row r="37" spans="1:13">
      <c r="A37" s="14" t="s">
        <v>141</v>
      </c>
      <c r="B37" s="14" t="s">
        <v>142</v>
      </c>
      <c r="C37" s="14">
        <v>9668</v>
      </c>
      <c r="D37" s="14">
        <v>16701</v>
      </c>
      <c r="E37" s="14">
        <v>67757</v>
      </c>
      <c r="F37" s="14">
        <v>26254</v>
      </c>
      <c r="G37" s="14">
        <v>21488</v>
      </c>
      <c r="H37" s="14">
        <v>28068</v>
      </c>
      <c r="I37" s="14">
        <v>27943</v>
      </c>
      <c r="J37" s="14">
        <v>52391</v>
      </c>
      <c r="K37" s="14">
        <v>64902</v>
      </c>
      <c r="L37" s="14">
        <v>26559</v>
      </c>
      <c r="M37" s="14">
        <f t="shared" si="1"/>
        <v>341731</v>
      </c>
    </row>
    <row r="38" spans="1:13">
      <c r="A38" s="14" t="s">
        <v>143</v>
      </c>
      <c r="B38" s="14" t="s">
        <v>144</v>
      </c>
      <c r="C38" s="14">
        <v>186</v>
      </c>
      <c r="D38" s="14">
        <v>362</v>
      </c>
      <c r="E38" s="14">
        <v>1270</v>
      </c>
      <c r="F38" s="14">
        <v>1515</v>
      </c>
      <c r="G38" s="14">
        <v>2786</v>
      </c>
      <c r="H38" s="14">
        <v>5274</v>
      </c>
      <c r="I38" s="14">
        <v>9770</v>
      </c>
      <c r="J38" s="14">
        <v>8805</v>
      </c>
      <c r="K38" s="14">
        <v>8298</v>
      </c>
      <c r="L38" s="14">
        <v>12869</v>
      </c>
      <c r="M38" s="14">
        <f t="shared" si="1"/>
        <v>51135</v>
      </c>
    </row>
    <row r="39" spans="1:13">
      <c r="A39" s="14" t="s">
        <v>145</v>
      </c>
      <c r="B39" s="14" t="s">
        <v>146</v>
      </c>
      <c r="C39" s="14">
        <v>18249</v>
      </c>
      <c r="D39" s="14">
        <v>26702</v>
      </c>
      <c r="E39" s="14">
        <v>34713</v>
      </c>
      <c r="F39" s="14">
        <v>20127</v>
      </c>
      <c r="G39" s="14">
        <v>26914</v>
      </c>
      <c r="H39" s="14">
        <v>32311</v>
      </c>
      <c r="I39" s="14">
        <v>32451</v>
      </c>
      <c r="J39" s="14">
        <v>30463</v>
      </c>
      <c r="K39" s="14">
        <v>47842</v>
      </c>
      <c r="L39" s="14">
        <v>51885</v>
      </c>
      <c r="M39" s="14">
        <f t="shared" si="1"/>
        <v>321657</v>
      </c>
    </row>
    <row r="40" spans="1:13">
      <c r="A40" s="14" t="s">
        <v>147</v>
      </c>
      <c r="B40" s="14" t="s">
        <v>148</v>
      </c>
      <c r="C40" s="14">
        <v>2797</v>
      </c>
      <c r="D40" s="14">
        <v>3254</v>
      </c>
      <c r="E40" s="14">
        <v>3873</v>
      </c>
      <c r="F40" s="14">
        <v>4678</v>
      </c>
      <c r="G40" s="14">
        <v>4008</v>
      </c>
      <c r="H40" s="14">
        <v>4630</v>
      </c>
      <c r="I40" s="14">
        <v>5147</v>
      </c>
      <c r="J40" s="14">
        <v>7164</v>
      </c>
      <c r="K40" s="14">
        <v>8501</v>
      </c>
      <c r="L40" s="14">
        <v>12909</v>
      </c>
      <c r="M40" s="14">
        <f t="shared" si="1"/>
        <v>56961</v>
      </c>
    </row>
    <row r="41" spans="1:13">
      <c r="A41" s="14" t="s">
        <v>149</v>
      </c>
      <c r="B41" s="14" t="s">
        <v>150</v>
      </c>
      <c r="C41" s="14">
        <v>1499</v>
      </c>
      <c r="D41" s="14">
        <v>9548</v>
      </c>
      <c r="E41" s="14">
        <v>9069</v>
      </c>
      <c r="F41" s="14">
        <v>7781</v>
      </c>
      <c r="G41" s="14">
        <v>9211</v>
      </c>
      <c r="H41" s="14">
        <v>11355</v>
      </c>
      <c r="I41" s="14">
        <v>10145</v>
      </c>
      <c r="J41" s="14">
        <v>13190</v>
      </c>
      <c r="K41" s="14">
        <v>15790</v>
      </c>
      <c r="L41" s="14">
        <v>22348</v>
      </c>
      <c r="M41" s="14">
        <f t="shared" si="1"/>
        <v>109936</v>
      </c>
    </row>
    <row r="42" spans="1:13">
      <c r="A42" s="14" t="s">
        <v>151</v>
      </c>
      <c r="B42" s="14" t="s">
        <v>152</v>
      </c>
      <c r="C42" s="14">
        <v>204</v>
      </c>
      <c r="D42" s="14">
        <v>0</v>
      </c>
      <c r="E42" s="14">
        <v>1264</v>
      </c>
      <c r="F42" s="14">
        <v>0</v>
      </c>
      <c r="G42" s="14">
        <v>0</v>
      </c>
      <c r="H42" s="14">
        <v>1972</v>
      </c>
      <c r="I42" s="14">
        <v>0</v>
      </c>
      <c r="J42" s="14">
        <v>913</v>
      </c>
      <c r="K42" s="14">
        <v>0</v>
      </c>
      <c r="L42" s="14">
        <v>1367</v>
      </c>
      <c r="M42" s="14">
        <f t="shared" si="1"/>
        <v>5720</v>
      </c>
    </row>
    <row r="43" spans="1:13">
      <c r="A43" s="14" t="s">
        <v>153</v>
      </c>
      <c r="B43" s="14" t="s">
        <v>154</v>
      </c>
      <c r="C43" s="14">
        <v>170</v>
      </c>
      <c r="D43" s="14">
        <v>262</v>
      </c>
      <c r="E43" s="14">
        <v>3026</v>
      </c>
      <c r="F43" s="14">
        <v>7408</v>
      </c>
      <c r="G43" s="14">
        <v>10115</v>
      </c>
      <c r="H43" s="14">
        <v>10168</v>
      </c>
      <c r="I43" s="14">
        <v>9683</v>
      </c>
      <c r="J43" s="14">
        <v>10554</v>
      </c>
      <c r="K43" s="14">
        <v>13815</v>
      </c>
      <c r="L43" s="14">
        <v>14116</v>
      </c>
      <c r="M43" s="14">
        <f t="shared" si="1"/>
        <v>79317</v>
      </c>
    </row>
    <row r="44" spans="1:13">
      <c r="A44" s="14" t="s">
        <v>155</v>
      </c>
      <c r="B44" s="14" t="s">
        <v>156</v>
      </c>
      <c r="C44" s="14">
        <v>256</v>
      </c>
      <c r="D44" s="14">
        <v>845</v>
      </c>
      <c r="E44" s="14">
        <v>1257</v>
      </c>
      <c r="F44" s="14">
        <v>4666</v>
      </c>
      <c r="G44" s="14">
        <v>4282</v>
      </c>
      <c r="H44" s="14">
        <v>4462</v>
      </c>
      <c r="I44" s="14">
        <v>6433</v>
      </c>
      <c r="J44" s="14">
        <v>7152</v>
      </c>
      <c r="K44" s="14">
        <v>6785</v>
      </c>
      <c r="L44" s="14">
        <v>6870</v>
      </c>
      <c r="M44" s="14">
        <f t="shared" si="1"/>
        <v>43008</v>
      </c>
    </row>
    <row r="45" spans="1:13">
      <c r="A45" s="14" t="s">
        <v>157</v>
      </c>
      <c r="B45" s="14" t="s">
        <v>158</v>
      </c>
      <c r="C45" s="14">
        <v>776</v>
      </c>
      <c r="D45" s="14">
        <v>2099</v>
      </c>
      <c r="E45" s="14">
        <v>980</v>
      </c>
      <c r="F45" s="14">
        <v>1850</v>
      </c>
      <c r="G45" s="14">
        <v>1776</v>
      </c>
      <c r="H45" s="14">
        <v>1844</v>
      </c>
      <c r="I45" s="14">
        <v>1785</v>
      </c>
      <c r="J45" s="14">
        <v>2856</v>
      </c>
      <c r="K45" s="14">
        <v>2085</v>
      </c>
      <c r="L45" s="14">
        <v>5810</v>
      </c>
      <c r="M45" s="14">
        <f t="shared" si="1"/>
        <v>21861</v>
      </c>
    </row>
    <row r="46" spans="1:13">
      <c r="A46" s="14" t="s">
        <v>159</v>
      </c>
      <c r="B46" s="14" t="s">
        <v>160</v>
      </c>
      <c r="C46" s="14">
        <v>56</v>
      </c>
      <c r="D46" s="14">
        <v>8</v>
      </c>
      <c r="E46" s="14">
        <v>68</v>
      </c>
      <c r="F46" s="14">
        <v>11</v>
      </c>
      <c r="G46" s="14">
        <v>59</v>
      </c>
      <c r="H46" s="14">
        <v>88</v>
      </c>
      <c r="I46" s="14">
        <v>183</v>
      </c>
      <c r="J46" s="14">
        <v>125</v>
      </c>
      <c r="K46" s="14">
        <v>123</v>
      </c>
      <c r="L46" s="14">
        <v>34</v>
      </c>
      <c r="M46" s="14">
        <f t="shared" si="1"/>
        <v>755</v>
      </c>
    </row>
    <row r="47" spans="1:13">
      <c r="A47" s="14" t="s">
        <v>161</v>
      </c>
      <c r="B47" s="14" t="s">
        <v>162</v>
      </c>
      <c r="C47" s="14">
        <v>2145</v>
      </c>
      <c r="D47" s="14">
        <v>3050</v>
      </c>
      <c r="E47" s="14">
        <v>4906</v>
      </c>
      <c r="F47" s="14">
        <v>3952</v>
      </c>
      <c r="G47" s="14">
        <v>3849</v>
      </c>
      <c r="H47" s="14">
        <v>4676</v>
      </c>
      <c r="I47" s="14">
        <v>6676</v>
      </c>
      <c r="J47" s="14">
        <v>5204</v>
      </c>
      <c r="K47" s="14">
        <v>4821</v>
      </c>
      <c r="L47" s="14">
        <v>8976</v>
      </c>
      <c r="M47" s="14">
        <f t="shared" si="1"/>
        <v>48255</v>
      </c>
    </row>
    <row r="48" spans="1:13">
      <c r="A48" s="14" t="s">
        <v>163</v>
      </c>
      <c r="B48" s="14" t="s">
        <v>164</v>
      </c>
      <c r="C48" s="14">
        <v>15341</v>
      </c>
      <c r="D48" s="14">
        <v>16625</v>
      </c>
      <c r="E48" s="14">
        <v>8980</v>
      </c>
      <c r="F48" s="14">
        <v>10899</v>
      </c>
      <c r="G48" s="14">
        <v>17667</v>
      </c>
      <c r="H48" s="14">
        <v>24456</v>
      </c>
      <c r="I48" s="14">
        <v>19604</v>
      </c>
      <c r="J48" s="14">
        <v>20656</v>
      </c>
      <c r="K48" s="14">
        <v>39180</v>
      </c>
      <c r="L48" s="14">
        <v>82909</v>
      </c>
      <c r="M48" s="14">
        <f t="shared" si="1"/>
        <v>256317</v>
      </c>
    </row>
    <row r="49" spans="1:13">
      <c r="A49" s="14" t="s">
        <v>165</v>
      </c>
      <c r="B49" s="14" t="s">
        <v>166</v>
      </c>
      <c r="C49" s="14">
        <v>200</v>
      </c>
      <c r="D49" s="14">
        <v>879</v>
      </c>
      <c r="E49" s="14">
        <v>2074</v>
      </c>
      <c r="F49" s="14">
        <v>4529</v>
      </c>
      <c r="G49" s="14">
        <v>6698</v>
      </c>
      <c r="H49" s="14">
        <v>8152</v>
      </c>
      <c r="I49" s="14">
        <v>8020</v>
      </c>
      <c r="J49" s="14">
        <v>14042</v>
      </c>
      <c r="K49" s="14">
        <v>204871</v>
      </c>
      <c r="L49" s="14">
        <v>736057</v>
      </c>
      <c r="M49" s="14">
        <f t="shared" si="1"/>
        <v>985522</v>
      </c>
    </row>
    <row r="50" spans="1:13">
      <c r="A50" s="14" t="s">
        <v>167</v>
      </c>
      <c r="B50" s="14" t="s">
        <v>168</v>
      </c>
      <c r="C50" s="14">
        <v>911</v>
      </c>
      <c r="D50" s="14">
        <v>1423</v>
      </c>
      <c r="E50" s="14">
        <v>2634</v>
      </c>
      <c r="F50" s="14">
        <v>1444</v>
      </c>
      <c r="G50" s="14">
        <v>2094</v>
      </c>
      <c r="H50" s="14">
        <v>2018</v>
      </c>
      <c r="I50" s="14">
        <v>2045</v>
      </c>
      <c r="J50" s="14">
        <v>3146</v>
      </c>
      <c r="K50" s="14">
        <v>2112</v>
      </c>
      <c r="L50" s="14">
        <v>2573</v>
      </c>
      <c r="M50" s="14">
        <f t="shared" si="1"/>
        <v>20400</v>
      </c>
    </row>
    <row r="51" spans="1:13">
      <c r="A51" s="14" t="s">
        <v>169</v>
      </c>
      <c r="B51" s="14" t="s">
        <v>170</v>
      </c>
      <c r="C51" s="14">
        <v>603</v>
      </c>
      <c r="D51" s="14">
        <v>897</v>
      </c>
      <c r="E51" s="14">
        <v>3442</v>
      </c>
      <c r="F51" s="14">
        <v>3691</v>
      </c>
      <c r="G51" s="14">
        <v>1820</v>
      </c>
      <c r="H51" s="14">
        <v>2227</v>
      </c>
      <c r="I51" s="14">
        <v>1686</v>
      </c>
      <c r="J51" s="14">
        <v>2204</v>
      </c>
      <c r="K51" s="14">
        <v>3392</v>
      </c>
      <c r="L51" s="14">
        <v>6994</v>
      </c>
      <c r="M51" s="14">
        <f t="shared" si="1"/>
        <v>26956</v>
      </c>
    </row>
    <row r="52" spans="1:13">
      <c r="A52" s="14" t="s">
        <v>171</v>
      </c>
      <c r="B52" s="14" t="s">
        <v>172</v>
      </c>
      <c r="C52" s="14">
        <v>1347</v>
      </c>
      <c r="D52" s="14">
        <v>3183</v>
      </c>
      <c r="E52" s="14">
        <v>5278</v>
      </c>
      <c r="F52" s="14">
        <v>3771</v>
      </c>
      <c r="G52" s="14">
        <v>5379</v>
      </c>
      <c r="H52" s="14">
        <v>9426</v>
      </c>
      <c r="I52" s="14">
        <v>17002</v>
      </c>
      <c r="J52" s="14">
        <v>17013</v>
      </c>
      <c r="K52" s="14">
        <v>24378</v>
      </c>
      <c r="L52" s="14">
        <v>33367</v>
      </c>
      <c r="M52" s="14">
        <f t="shared" si="1"/>
        <v>120144</v>
      </c>
    </row>
    <row r="53" spans="1:13">
      <c r="A53" s="14" t="s">
        <v>173</v>
      </c>
      <c r="B53" s="14" t="s">
        <v>174</v>
      </c>
      <c r="C53" s="14">
        <v>650</v>
      </c>
      <c r="D53" s="14">
        <v>2327</v>
      </c>
      <c r="E53" s="14">
        <v>2757</v>
      </c>
      <c r="F53" s="14">
        <v>5132</v>
      </c>
      <c r="G53" s="14">
        <v>6092</v>
      </c>
      <c r="H53" s="14">
        <v>6537</v>
      </c>
      <c r="I53" s="14">
        <v>4046</v>
      </c>
      <c r="J53" s="14">
        <v>5216</v>
      </c>
      <c r="K53" s="14">
        <v>5423</v>
      </c>
      <c r="L53" s="14">
        <v>7333</v>
      </c>
      <c r="M53" s="14">
        <f t="shared" si="1"/>
        <v>45513</v>
      </c>
    </row>
    <row r="54" spans="1:13">
      <c r="A54" s="14" t="s">
        <v>175</v>
      </c>
      <c r="B54" s="14" t="s">
        <v>176</v>
      </c>
      <c r="C54" s="14">
        <v>288</v>
      </c>
      <c r="D54" s="14">
        <v>757</v>
      </c>
      <c r="E54" s="14">
        <v>1460</v>
      </c>
      <c r="F54" s="14">
        <v>1262</v>
      </c>
      <c r="G54" s="14">
        <v>1521</v>
      </c>
      <c r="H54" s="14">
        <v>1331</v>
      </c>
      <c r="I54" s="14">
        <v>2726</v>
      </c>
      <c r="J54" s="14">
        <v>2929</v>
      </c>
      <c r="K54" s="14">
        <v>2163</v>
      </c>
      <c r="L54" s="14">
        <v>2948</v>
      </c>
      <c r="M54" s="14">
        <f t="shared" si="1"/>
        <v>17385</v>
      </c>
    </row>
    <row r="55" spans="1:13">
      <c r="A55" s="14" t="s">
        <v>177</v>
      </c>
      <c r="B55" s="14" t="s">
        <v>178</v>
      </c>
      <c r="C55" s="14">
        <v>18650</v>
      </c>
      <c r="D55" s="14">
        <v>57941</v>
      </c>
      <c r="E55" s="14">
        <v>105661</v>
      </c>
      <c r="F55" s="14">
        <v>79417</v>
      </c>
      <c r="G55" s="14">
        <v>60326</v>
      </c>
      <c r="H55" s="14">
        <v>74372</v>
      </c>
      <c r="I55" s="14">
        <v>95908</v>
      </c>
      <c r="J55" s="14">
        <v>136890</v>
      </c>
      <c r="K55" s="14">
        <v>242392</v>
      </c>
      <c r="L55" s="14">
        <v>258727</v>
      </c>
      <c r="M55" s="14">
        <f t="shared" si="1"/>
        <v>1130284</v>
      </c>
    </row>
    <row r="56" spans="1:13">
      <c r="A56" s="14" t="s">
        <v>179</v>
      </c>
      <c r="B56" s="14" t="s">
        <v>180</v>
      </c>
      <c r="C56" s="14">
        <v>210</v>
      </c>
      <c r="D56" s="14">
        <v>85</v>
      </c>
      <c r="E56" s="14">
        <v>163</v>
      </c>
      <c r="F56" s="14">
        <v>240</v>
      </c>
      <c r="G56" s="14">
        <v>108</v>
      </c>
      <c r="H56" s="14">
        <v>177</v>
      </c>
      <c r="I56" s="14">
        <v>109</v>
      </c>
      <c r="J56" s="14">
        <v>190</v>
      </c>
      <c r="K56" s="14">
        <v>69</v>
      </c>
      <c r="L56" s="14">
        <v>84</v>
      </c>
      <c r="M56" s="14">
        <f t="shared" si="1"/>
        <v>1435</v>
      </c>
    </row>
    <row r="57" spans="1:13">
      <c r="A57" s="14" t="s">
        <v>181</v>
      </c>
      <c r="B57" s="14" t="s">
        <v>182</v>
      </c>
      <c r="C57" s="14">
        <v>3235</v>
      </c>
      <c r="D57" s="14">
        <v>953</v>
      </c>
      <c r="E57" s="14">
        <v>447</v>
      </c>
      <c r="F57" s="14">
        <v>2196</v>
      </c>
      <c r="G57" s="14">
        <v>2424</v>
      </c>
      <c r="H57" s="14">
        <v>2390</v>
      </c>
      <c r="I57" s="14">
        <v>1286</v>
      </c>
      <c r="J57" s="14">
        <v>1073</v>
      </c>
      <c r="K57" s="14">
        <v>2741</v>
      </c>
      <c r="L57" s="14">
        <v>1872</v>
      </c>
      <c r="M57" s="14">
        <f t="shared" si="1"/>
        <v>18617</v>
      </c>
    </row>
    <row r="58" spans="1:13">
      <c r="A58" s="14" t="s">
        <v>183</v>
      </c>
      <c r="B58" s="14" t="s">
        <v>184</v>
      </c>
      <c r="C58" s="14">
        <v>17087</v>
      </c>
      <c r="D58" s="14">
        <v>10644</v>
      </c>
      <c r="E58" s="14">
        <v>17820</v>
      </c>
      <c r="F58" s="14">
        <v>11445</v>
      </c>
      <c r="G58" s="14">
        <v>9202</v>
      </c>
      <c r="H58" s="14">
        <v>44407</v>
      </c>
      <c r="I58" s="14">
        <v>33364</v>
      </c>
      <c r="J58" s="14">
        <v>25406</v>
      </c>
      <c r="K58" s="14">
        <v>24022</v>
      </c>
      <c r="L58" s="14">
        <v>142684</v>
      </c>
      <c r="M58" s="14">
        <f t="shared" si="1"/>
        <v>336081</v>
      </c>
    </row>
    <row r="59" spans="1:13">
      <c r="A59" s="14" t="s">
        <v>185</v>
      </c>
      <c r="B59" s="14" t="s">
        <v>186</v>
      </c>
      <c r="C59" s="14">
        <v>20392</v>
      </c>
      <c r="D59" s="14">
        <v>45535</v>
      </c>
      <c r="E59" s="14">
        <v>62477</v>
      </c>
      <c r="F59" s="14">
        <v>54411</v>
      </c>
      <c r="G59" s="14">
        <v>64507</v>
      </c>
      <c r="H59" s="14">
        <v>57748</v>
      </c>
      <c r="I59" s="14">
        <v>64786</v>
      </c>
      <c r="J59" s="14">
        <v>56991</v>
      </c>
      <c r="K59" s="14">
        <v>59222</v>
      </c>
      <c r="L59" s="14">
        <v>63748</v>
      </c>
      <c r="M59" s="14">
        <f t="shared" si="1"/>
        <v>549817</v>
      </c>
    </row>
    <row r="60" spans="1:13">
      <c r="A60" s="14" t="s">
        <v>187</v>
      </c>
      <c r="B60" s="14" t="s">
        <v>188</v>
      </c>
      <c r="C60" s="14">
        <v>221</v>
      </c>
      <c r="D60" s="14">
        <v>4449</v>
      </c>
      <c r="E60" s="14">
        <v>2446</v>
      </c>
      <c r="F60" s="14">
        <v>2776</v>
      </c>
      <c r="G60" s="14">
        <v>4787</v>
      </c>
      <c r="H60" s="14">
        <v>4162</v>
      </c>
      <c r="I60" s="14">
        <v>9268</v>
      </c>
      <c r="J60" s="14">
        <v>22010</v>
      </c>
      <c r="K60" s="14">
        <v>16188</v>
      </c>
      <c r="L60" s="14">
        <v>16985</v>
      </c>
      <c r="M60" s="14">
        <f t="shared" si="1"/>
        <v>83292</v>
      </c>
    </row>
    <row r="61" spans="1:13">
      <c r="A61" s="14" t="s">
        <v>189</v>
      </c>
      <c r="B61" s="14" t="s">
        <v>190</v>
      </c>
      <c r="C61" s="14">
        <v>16520</v>
      </c>
      <c r="D61" s="14">
        <v>22998</v>
      </c>
      <c r="E61" s="14">
        <v>19036</v>
      </c>
      <c r="F61" s="14">
        <v>22978</v>
      </c>
      <c r="G61" s="14">
        <v>15327</v>
      </c>
      <c r="H61" s="14">
        <v>42430</v>
      </c>
      <c r="I61" s="14">
        <v>31960</v>
      </c>
      <c r="J61" s="14">
        <v>33642</v>
      </c>
      <c r="K61" s="14">
        <v>30905</v>
      </c>
      <c r="L61" s="14">
        <v>28721</v>
      </c>
      <c r="M61" s="14">
        <f t="shared" si="1"/>
        <v>264517</v>
      </c>
    </row>
    <row r="62" spans="1:13">
      <c r="A62" s="14" t="s">
        <v>191</v>
      </c>
      <c r="B62" s="14" t="s">
        <v>192</v>
      </c>
      <c r="C62" s="14">
        <v>450</v>
      </c>
      <c r="D62" s="14">
        <v>1487</v>
      </c>
      <c r="E62" s="14">
        <v>732</v>
      </c>
      <c r="F62" s="14">
        <v>1875</v>
      </c>
      <c r="G62" s="14">
        <v>623</v>
      </c>
      <c r="H62" s="14">
        <v>1134</v>
      </c>
      <c r="I62" s="14">
        <v>1371</v>
      </c>
      <c r="J62" s="14">
        <v>808</v>
      </c>
      <c r="K62" s="14">
        <v>1070</v>
      </c>
      <c r="L62" s="14">
        <v>1122</v>
      </c>
      <c r="M62" s="14">
        <f t="shared" si="1"/>
        <v>10672</v>
      </c>
    </row>
    <row r="63" spans="1:13">
      <c r="A63" s="14" t="s">
        <v>193</v>
      </c>
      <c r="B63" s="14" t="s">
        <v>194</v>
      </c>
      <c r="C63" s="14">
        <v>3616</v>
      </c>
      <c r="D63" s="14">
        <v>4260</v>
      </c>
      <c r="E63" s="14">
        <v>5383</v>
      </c>
      <c r="F63" s="14">
        <v>6938</v>
      </c>
      <c r="G63" s="14">
        <v>4899</v>
      </c>
      <c r="H63" s="14">
        <v>6834</v>
      </c>
      <c r="I63" s="14">
        <v>5720</v>
      </c>
      <c r="J63" s="14">
        <v>8551</v>
      </c>
      <c r="K63" s="14">
        <v>10953</v>
      </c>
      <c r="L63" s="14">
        <v>12693</v>
      </c>
      <c r="M63" s="14">
        <f t="shared" si="1"/>
        <v>69847</v>
      </c>
    </row>
    <row r="64" spans="1:13">
      <c r="A64" s="14" t="s">
        <v>195</v>
      </c>
      <c r="B64" s="14" t="s">
        <v>196</v>
      </c>
      <c r="C64" s="14">
        <v>7648</v>
      </c>
      <c r="D64" s="14">
        <v>5374</v>
      </c>
      <c r="E64" s="14">
        <v>17030</v>
      </c>
      <c r="F64" s="14">
        <v>22996</v>
      </c>
      <c r="G64" s="14">
        <v>39853</v>
      </c>
      <c r="H64" s="14">
        <v>40189</v>
      </c>
      <c r="I64" s="14">
        <v>45241</v>
      </c>
      <c r="J64" s="14">
        <v>48691</v>
      </c>
      <c r="K64" s="14">
        <v>53278</v>
      </c>
      <c r="L64" s="14">
        <v>80994</v>
      </c>
      <c r="M64" s="14">
        <f t="shared" si="1"/>
        <v>361294</v>
      </c>
    </row>
    <row r="65" spans="1:13">
      <c r="A65" s="14" t="s">
        <v>197</v>
      </c>
      <c r="B65" s="14" t="s">
        <v>198</v>
      </c>
      <c r="C65" s="14">
        <v>5708</v>
      </c>
      <c r="D65" s="14">
        <v>9232</v>
      </c>
      <c r="E65" s="14">
        <v>9425</v>
      </c>
      <c r="F65" s="14">
        <v>13463</v>
      </c>
      <c r="G65" s="14">
        <v>13542</v>
      </c>
      <c r="H65" s="14">
        <v>20129</v>
      </c>
      <c r="I65" s="14">
        <v>22345</v>
      </c>
      <c r="J65" s="14">
        <v>30801</v>
      </c>
      <c r="K65" s="14">
        <v>41708</v>
      </c>
      <c r="L65" s="14">
        <v>71958</v>
      </c>
      <c r="M65" s="14">
        <f t="shared" si="1"/>
        <v>238311</v>
      </c>
    </row>
    <row r="66" spans="1:13">
      <c r="A66" s="14" t="s">
        <v>199</v>
      </c>
      <c r="B66" s="14" t="s">
        <v>200</v>
      </c>
      <c r="C66" s="14">
        <v>22707</v>
      </c>
      <c r="D66" s="14">
        <v>2284</v>
      </c>
      <c r="E66" s="14">
        <v>8336</v>
      </c>
      <c r="F66" s="14">
        <v>16548</v>
      </c>
      <c r="G66" s="14">
        <v>14082</v>
      </c>
      <c r="H66" s="14">
        <v>3861</v>
      </c>
      <c r="I66" s="14">
        <v>23403</v>
      </c>
      <c r="J66" s="14">
        <v>15505</v>
      </c>
      <c r="K66" s="14">
        <v>15553</v>
      </c>
      <c r="L66" s="14">
        <v>9858</v>
      </c>
      <c r="M66" s="14">
        <f t="shared" ref="M66:M97" si="2">SUM(C66:L66)</f>
        <v>132137</v>
      </c>
    </row>
    <row r="67" spans="1:13">
      <c r="A67" s="14" t="s">
        <v>201</v>
      </c>
      <c r="B67" s="14" t="s">
        <v>202</v>
      </c>
      <c r="C67" s="14">
        <v>74</v>
      </c>
      <c r="D67" s="14">
        <v>40</v>
      </c>
      <c r="E67" s="14">
        <v>0</v>
      </c>
      <c r="F67" s="14">
        <v>95</v>
      </c>
      <c r="G67" s="14">
        <v>0</v>
      </c>
      <c r="H67" s="14">
        <v>53</v>
      </c>
      <c r="I67" s="14">
        <v>38</v>
      </c>
      <c r="J67" s="14">
        <v>0</v>
      </c>
      <c r="K67" s="14">
        <v>24</v>
      </c>
      <c r="L67" s="14">
        <v>36</v>
      </c>
      <c r="M67" s="14">
        <f t="shared" si="2"/>
        <v>360</v>
      </c>
    </row>
    <row r="68" spans="1:13">
      <c r="A68" s="14" t="s">
        <v>203</v>
      </c>
      <c r="B68" s="14" t="s">
        <v>204</v>
      </c>
      <c r="C68" s="14">
        <v>128</v>
      </c>
      <c r="D68" s="14">
        <v>150</v>
      </c>
      <c r="E68" s="14">
        <v>162</v>
      </c>
      <c r="F68" s="14">
        <v>184</v>
      </c>
      <c r="G68" s="14">
        <v>92</v>
      </c>
      <c r="H68" s="14">
        <v>357</v>
      </c>
      <c r="I68" s="14">
        <v>83</v>
      </c>
      <c r="J68" s="14">
        <v>179</v>
      </c>
      <c r="K68" s="14">
        <v>138</v>
      </c>
      <c r="L68" s="14">
        <v>177</v>
      </c>
      <c r="M68" s="14">
        <f t="shared" si="2"/>
        <v>1650</v>
      </c>
    </row>
    <row r="69" spans="1:13">
      <c r="A69" s="14" t="s">
        <v>205</v>
      </c>
      <c r="B69" s="14" t="s">
        <v>206</v>
      </c>
      <c r="C69" s="14">
        <v>697</v>
      </c>
      <c r="D69" s="14">
        <v>1760</v>
      </c>
      <c r="E69" s="14">
        <v>3157</v>
      </c>
      <c r="F69" s="14">
        <v>4034</v>
      </c>
      <c r="G69" s="14">
        <v>6815</v>
      </c>
      <c r="H69" s="14">
        <v>7109</v>
      </c>
      <c r="I69" s="14">
        <v>8966</v>
      </c>
      <c r="J69" s="14">
        <v>10530</v>
      </c>
      <c r="K69" s="14">
        <v>14919</v>
      </c>
      <c r="L69" s="14">
        <v>51169</v>
      </c>
      <c r="M69" s="14">
        <f t="shared" si="2"/>
        <v>109156</v>
      </c>
    </row>
    <row r="70" spans="1:13">
      <c r="A70" s="14" t="s">
        <v>207</v>
      </c>
      <c r="B70" s="14" t="s">
        <v>208</v>
      </c>
      <c r="C70" s="14">
        <v>7853</v>
      </c>
      <c r="D70" s="14">
        <v>10309</v>
      </c>
      <c r="E70" s="14">
        <v>15763</v>
      </c>
      <c r="F70" s="14">
        <v>38467</v>
      </c>
      <c r="G70" s="14">
        <v>12775</v>
      </c>
      <c r="H70" s="14">
        <v>21213</v>
      </c>
      <c r="I70" s="14">
        <v>33072</v>
      </c>
      <c r="J70" s="14">
        <v>33322</v>
      </c>
      <c r="K70" s="14">
        <v>27550</v>
      </c>
      <c r="L70" s="14">
        <v>44428</v>
      </c>
      <c r="M70" s="14">
        <f t="shared" si="2"/>
        <v>244752</v>
      </c>
    </row>
    <row r="71" spans="1:13">
      <c r="A71" s="14" t="s">
        <v>209</v>
      </c>
      <c r="B71" s="14" t="s">
        <v>210</v>
      </c>
      <c r="C71" s="14">
        <v>1022</v>
      </c>
      <c r="D71" s="14">
        <v>1998</v>
      </c>
      <c r="E71" s="14">
        <v>2433</v>
      </c>
      <c r="F71" s="14">
        <v>4068</v>
      </c>
      <c r="G71" s="14">
        <v>4817</v>
      </c>
      <c r="H71" s="14">
        <v>4131</v>
      </c>
      <c r="I71" s="14">
        <v>4416</v>
      </c>
      <c r="J71" s="14">
        <v>2454</v>
      </c>
      <c r="K71" s="14">
        <v>3795</v>
      </c>
      <c r="L71" s="14">
        <v>4640</v>
      </c>
      <c r="M71" s="14">
        <f t="shared" si="2"/>
        <v>33774</v>
      </c>
    </row>
    <row r="72" spans="1:13">
      <c r="A72" s="14" t="s">
        <v>211</v>
      </c>
      <c r="B72" s="14" t="s">
        <v>212</v>
      </c>
      <c r="C72" s="14">
        <v>191</v>
      </c>
      <c r="D72" s="14">
        <v>233</v>
      </c>
      <c r="E72" s="14">
        <v>349</v>
      </c>
      <c r="F72" s="14">
        <v>721</v>
      </c>
      <c r="G72" s="14">
        <v>581</v>
      </c>
      <c r="H72" s="14">
        <v>1605</v>
      </c>
      <c r="I72" s="14">
        <v>8809</v>
      </c>
      <c r="J72" s="14">
        <v>21544</v>
      </c>
      <c r="K72" s="14">
        <v>34427</v>
      </c>
      <c r="L72" s="14">
        <v>142491</v>
      </c>
      <c r="M72" s="14">
        <f t="shared" si="2"/>
        <v>210951</v>
      </c>
    </row>
    <row r="73" spans="1:13">
      <c r="A73" s="14" t="s">
        <v>213</v>
      </c>
      <c r="B73" s="14" t="s">
        <v>214</v>
      </c>
      <c r="C73" s="14">
        <v>1330</v>
      </c>
      <c r="D73" s="14">
        <v>3042</v>
      </c>
      <c r="E73" s="14">
        <v>3100</v>
      </c>
      <c r="F73" s="14">
        <v>2731</v>
      </c>
      <c r="G73" s="14">
        <v>1307</v>
      </c>
      <c r="H73" s="14">
        <v>1619</v>
      </c>
      <c r="I73" s="14">
        <v>4547</v>
      </c>
      <c r="J73" s="14">
        <v>3242</v>
      </c>
      <c r="K73" s="14">
        <v>3366</v>
      </c>
      <c r="L73" s="14">
        <v>2816</v>
      </c>
      <c r="M73" s="14">
        <f t="shared" si="2"/>
        <v>27100</v>
      </c>
    </row>
    <row r="74" spans="1:13">
      <c r="A74" s="14" t="s">
        <v>215</v>
      </c>
      <c r="B74" s="14" t="s">
        <v>216</v>
      </c>
      <c r="C74" s="14">
        <v>8198</v>
      </c>
      <c r="D74" s="14">
        <v>5798</v>
      </c>
      <c r="E74" s="14">
        <v>4873</v>
      </c>
      <c r="F74" s="14">
        <v>6267</v>
      </c>
      <c r="G74" s="14">
        <v>9603</v>
      </c>
      <c r="H74" s="14">
        <v>6070</v>
      </c>
      <c r="I74" s="14">
        <v>11168</v>
      </c>
      <c r="J74" s="14">
        <v>9096</v>
      </c>
      <c r="K74" s="14">
        <v>10034</v>
      </c>
      <c r="L74" s="14">
        <v>41145</v>
      </c>
      <c r="M74" s="14">
        <f t="shared" si="2"/>
        <v>112252</v>
      </c>
    </row>
    <row r="75" spans="1:13">
      <c r="A75" s="14" t="s">
        <v>217</v>
      </c>
      <c r="B75" s="14" t="s">
        <v>218</v>
      </c>
      <c r="C75" s="14">
        <v>21</v>
      </c>
      <c r="D75" s="14">
        <v>20</v>
      </c>
      <c r="E75" s="14">
        <v>27</v>
      </c>
      <c r="F75" s="14">
        <v>12</v>
      </c>
      <c r="G75" s="14">
        <v>34</v>
      </c>
      <c r="H75" s="14">
        <v>205</v>
      </c>
      <c r="I75" s="14">
        <v>91</v>
      </c>
      <c r="J75" s="14">
        <v>104</v>
      </c>
      <c r="K75" s="14">
        <v>259</v>
      </c>
      <c r="L75" s="14">
        <v>312</v>
      </c>
      <c r="M75" s="14">
        <f t="shared" si="2"/>
        <v>1085</v>
      </c>
    </row>
    <row r="76" spans="1:13">
      <c r="A76" s="14" t="s">
        <v>219</v>
      </c>
      <c r="B76" s="14" t="s">
        <v>220</v>
      </c>
      <c r="C76" s="14">
        <v>8095</v>
      </c>
      <c r="D76" s="14">
        <v>7086</v>
      </c>
      <c r="E76" s="14">
        <v>9247</v>
      </c>
      <c r="F76" s="14">
        <v>10840</v>
      </c>
      <c r="G76" s="14">
        <v>9548</v>
      </c>
      <c r="H76" s="14">
        <v>10672</v>
      </c>
      <c r="I76" s="14">
        <v>8792</v>
      </c>
      <c r="J76" s="14">
        <v>9660</v>
      </c>
      <c r="K76" s="14">
        <v>10022</v>
      </c>
      <c r="L76" s="14">
        <v>9089</v>
      </c>
      <c r="M76" s="14">
        <f t="shared" si="2"/>
        <v>93051</v>
      </c>
    </row>
    <row r="77" spans="1:13">
      <c r="A77" s="14" t="s">
        <v>221</v>
      </c>
      <c r="B77" s="14" t="s">
        <v>222</v>
      </c>
      <c r="C77" s="14">
        <v>1044</v>
      </c>
      <c r="D77" s="14">
        <v>1262</v>
      </c>
      <c r="E77" s="14">
        <v>3296</v>
      </c>
      <c r="F77" s="14">
        <v>5105</v>
      </c>
      <c r="G77" s="14">
        <v>13281</v>
      </c>
      <c r="H77" s="14">
        <v>10447</v>
      </c>
      <c r="I77" s="14">
        <v>15401</v>
      </c>
      <c r="J77" s="14">
        <v>14110</v>
      </c>
      <c r="K77" s="14">
        <v>10698</v>
      </c>
      <c r="L77" s="14">
        <v>27541</v>
      </c>
      <c r="M77" s="14">
        <f t="shared" si="2"/>
        <v>102185</v>
      </c>
    </row>
    <row r="78" spans="1:13">
      <c r="A78" s="14" t="s">
        <v>223</v>
      </c>
      <c r="B78" s="14" t="s">
        <v>41</v>
      </c>
      <c r="C78" s="14">
        <v>204791</v>
      </c>
      <c r="D78" s="14">
        <v>256149</v>
      </c>
      <c r="E78" s="14">
        <v>261066</v>
      </c>
      <c r="F78" s="14">
        <v>254749</v>
      </c>
      <c r="G78" s="14">
        <v>274243</v>
      </c>
      <c r="H78" s="14">
        <v>272457</v>
      </c>
      <c r="I78" s="14">
        <v>296602</v>
      </c>
      <c r="J78" s="14">
        <v>334715</v>
      </c>
      <c r="K78" s="14">
        <v>410665</v>
      </c>
      <c r="L78" s="14">
        <v>588938</v>
      </c>
      <c r="M78" s="14">
        <f t="shared" si="2"/>
        <v>3154375</v>
      </c>
    </row>
    <row r="79" spans="1:13">
      <c r="A79" s="14" t="s">
        <v>224</v>
      </c>
      <c r="B79" s="14" t="s">
        <v>225</v>
      </c>
      <c r="C79" s="14">
        <v>8393</v>
      </c>
      <c r="D79" s="14">
        <v>35573</v>
      </c>
      <c r="E79" s="14">
        <v>69257</v>
      </c>
      <c r="F79" s="14">
        <v>63328</v>
      </c>
      <c r="G79" s="14">
        <v>89848</v>
      </c>
      <c r="H79" s="14">
        <v>145079</v>
      </c>
      <c r="I79" s="14">
        <v>183686</v>
      </c>
      <c r="J79" s="14">
        <v>228835</v>
      </c>
      <c r="K79" s="14">
        <v>336777</v>
      </c>
      <c r="L79" s="14">
        <v>714036</v>
      </c>
      <c r="M79" s="14">
        <f t="shared" si="2"/>
        <v>1874812</v>
      </c>
    </row>
    <row r="80" spans="1:13">
      <c r="A80" s="14" t="s">
        <v>226</v>
      </c>
      <c r="B80" s="14" t="s">
        <v>227</v>
      </c>
      <c r="C80" s="14">
        <v>16356</v>
      </c>
      <c r="D80" s="14">
        <v>90859</v>
      </c>
      <c r="E80" s="14">
        <v>80656</v>
      </c>
      <c r="F80" s="14">
        <v>78809</v>
      </c>
      <c r="G80" s="14">
        <v>110779</v>
      </c>
      <c r="H80" s="14">
        <v>118559</v>
      </c>
      <c r="I80" s="14">
        <v>112062</v>
      </c>
      <c r="J80" s="14">
        <v>201125</v>
      </c>
      <c r="K80" s="14">
        <v>316555</v>
      </c>
      <c r="L80" s="14">
        <v>495859</v>
      </c>
      <c r="M80" s="14">
        <f t="shared" si="2"/>
        <v>1621619</v>
      </c>
    </row>
    <row r="81" spans="1:13">
      <c r="A81" s="14" t="s">
        <v>228</v>
      </c>
      <c r="B81" s="14" t="s">
        <v>229</v>
      </c>
      <c r="C81" s="14">
        <v>9006</v>
      </c>
      <c r="D81" s="14">
        <v>20980</v>
      </c>
      <c r="E81" s="14">
        <v>16595</v>
      </c>
      <c r="F81" s="14">
        <v>21811</v>
      </c>
      <c r="G81" s="14">
        <v>27994</v>
      </c>
      <c r="H81" s="14">
        <v>30020</v>
      </c>
      <c r="I81" s="14">
        <v>24023</v>
      </c>
      <c r="J81" s="14">
        <v>30796</v>
      </c>
      <c r="K81" s="14">
        <v>66111</v>
      </c>
      <c r="L81" s="14">
        <v>197803</v>
      </c>
      <c r="M81" s="14">
        <f t="shared" si="2"/>
        <v>445139</v>
      </c>
    </row>
    <row r="82" spans="1:13">
      <c r="A82" s="14" t="s">
        <v>230</v>
      </c>
      <c r="B82" s="14" t="s">
        <v>231</v>
      </c>
      <c r="C82" s="14">
        <v>3576</v>
      </c>
      <c r="D82" s="14">
        <v>4110</v>
      </c>
      <c r="E82" s="14">
        <v>12682</v>
      </c>
      <c r="F82" s="14">
        <v>3499</v>
      </c>
      <c r="G82" s="14">
        <v>4398</v>
      </c>
      <c r="H82" s="14">
        <v>3869</v>
      </c>
      <c r="I82" s="14">
        <v>9235</v>
      </c>
      <c r="J82" s="14">
        <v>6345</v>
      </c>
      <c r="K82" s="14">
        <v>12759</v>
      </c>
      <c r="L82" s="14">
        <v>9705</v>
      </c>
      <c r="M82" s="14">
        <f t="shared" si="2"/>
        <v>70178</v>
      </c>
    </row>
    <row r="83" spans="1:13">
      <c r="A83" s="14" t="s">
        <v>232</v>
      </c>
      <c r="B83" s="14" t="s">
        <v>233</v>
      </c>
      <c r="C83" s="14">
        <v>17</v>
      </c>
      <c r="D83" s="14">
        <v>4</v>
      </c>
      <c r="E83" s="14">
        <v>5</v>
      </c>
      <c r="F83" s="14">
        <v>92</v>
      </c>
      <c r="G83" s="14">
        <v>45</v>
      </c>
      <c r="H83" s="14">
        <v>67</v>
      </c>
      <c r="I83" s="14">
        <v>111</v>
      </c>
      <c r="J83" s="14">
        <v>55</v>
      </c>
      <c r="K83" s="14">
        <v>51</v>
      </c>
      <c r="L83" s="14">
        <v>132</v>
      </c>
      <c r="M83" s="14">
        <f t="shared" si="2"/>
        <v>579</v>
      </c>
    </row>
    <row r="84" spans="1:13">
      <c r="A84" s="14" t="s">
        <v>234</v>
      </c>
      <c r="B84" s="14" t="s">
        <v>235</v>
      </c>
      <c r="C84" s="14">
        <v>177</v>
      </c>
      <c r="D84" s="14">
        <v>584</v>
      </c>
      <c r="E84" s="14">
        <v>0</v>
      </c>
      <c r="F84" s="14">
        <v>1239</v>
      </c>
      <c r="G84" s="14">
        <v>0</v>
      </c>
      <c r="H84" s="14">
        <v>884</v>
      </c>
      <c r="I84" s="14">
        <v>3528</v>
      </c>
      <c r="J84" s="14">
        <v>0</v>
      </c>
      <c r="K84" s="14">
        <v>14511</v>
      </c>
      <c r="L84" s="14">
        <v>1235</v>
      </c>
      <c r="M84" s="14">
        <f t="shared" si="2"/>
        <v>22158</v>
      </c>
    </row>
    <row r="85" spans="1:13">
      <c r="A85" s="14" t="s">
        <v>236</v>
      </c>
      <c r="B85" s="14" t="s">
        <v>237</v>
      </c>
      <c r="C85" s="14">
        <v>15070</v>
      </c>
      <c r="D85" s="14">
        <v>27314</v>
      </c>
      <c r="E85" s="14">
        <v>30140</v>
      </c>
      <c r="F85" s="14">
        <v>26290</v>
      </c>
      <c r="G85" s="14">
        <v>21591</v>
      </c>
      <c r="H85" s="14">
        <v>24774</v>
      </c>
      <c r="I85" s="14">
        <v>29330</v>
      </c>
      <c r="J85" s="14">
        <v>51064</v>
      </c>
      <c r="K85" s="14">
        <v>36087</v>
      </c>
      <c r="L85" s="14">
        <v>39060</v>
      </c>
      <c r="M85" s="14">
        <f t="shared" si="2"/>
        <v>300720</v>
      </c>
    </row>
    <row r="86" spans="1:13">
      <c r="A86" s="14" t="s">
        <v>238</v>
      </c>
      <c r="B86" s="14" t="s">
        <v>239</v>
      </c>
      <c r="C86" s="14">
        <v>450</v>
      </c>
      <c r="D86" s="14">
        <v>1186</v>
      </c>
      <c r="E86" s="14">
        <v>593</v>
      </c>
      <c r="F86" s="14">
        <v>2023</v>
      </c>
      <c r="G86" s="14">
        <v>787</v>
      </c>
      <c r="H86" s="14">
        <v>627</v>
      </c>
      <c r="I86" s="14">
        <v>1678</v>
      </c>
      <c r="J86" s="14">
        <v>1200</v>
      </c>
      <c r="K86" s="14">
        <v>737</v>
      </c>
      <c r="L86" s="14">
        <v>1712</v>
      </c>
      <c r="M86" s="14">
        <f t="shared" si="2"/>
        <v>10993</v>
      </c>
    </row>
    <row r="87" spans="1:13">
      <c r="A87" s="14" t="s">
        <v>240</v>
      </c>
      <c r="B87" s="14" t="s">
        <v>241</v>
      </c>
      <c r="C87" s="14">
        <v>7258</v>
      </c>
      <c r="D87" s="14">
        <v>15418</v>
      </c>
      <c r="E87" s="14">
        <v>19904</v>
      </c>
      <c r="F87" s="14">
        <v>25455</v>
      </c>
      <c r="G87" s="14">
        <v>35041</v>
      </c>
      <c r="H87" s="14">
        <v>38577</v>
      </c>
      <c r="I87" s="14">
        <v>45964</v>
      </c>
      <c r="J87" s="14">
        <v>54178</v>
      </c>
      <c r="K87" s="14">
        <v>54390</v>
      </c>
      <c r="L87" s="14">
        <v>75410</v>
      </c>
      <c r="M87" s="14">
        <f t="shared" si="2"/>
        <v>371595</v>
      </c>
    </row>
    <row r="88" spans="1:13">
      <c r="A88" s="14" t="s">
        <v>242</v>
      </c>
      <c r="B88" s="14" t="s">
        <v>243</v>
      </c>
      <c r="C88" s="14">
        <v>794</v>
      </c>
      <c r="D88" s="14">
        <v>1232</v>
      </c>
      <c r="E88" s="14">
        <v>1708</v>
      </c>
      <c r="F88" s="14">
        <v>879</v>
      </c>
      <c r="G88" s="14">
        <v>2266</v>
      </c>
      <c r="H88" s="14">
        <v>2197</v>
      </c>
      <c r="I88" s="14">
        <v>3353</v>
      </c>
      <c r="J88" s="14">
        <v>5032</v>
      </c>
      <c r="K88" s="14">
        <v>3040</v>
      </c>
      <c r="L88" s="14">
        <v>68610</v>
      </c>
      <c r="M88" s="14">
        <f t="shared" si="2"/>
        <v>89111</v>
      </c>
    </row>
    <row r="89" spans="1:13">
      <c r="A89" s="14" t="s">
        <v>244</v>
      </c>
      <c r="B89" s="14" t="s">
        <v>245</v>
      </c>
      <c r="C89" s="14">
        <v>69198</v>
      </c>
      <c r="D89" s="14">
        <v>118725</v>
      </c>
      <c r="E89" s="14">
        <v>177214</v>
      </c>
      <c r="F89" s="14">
        <v>181656</v>
      </c>
      <c r="G89" s="14">
        <v>191936</v>
      </c>
      <c r="H89" s="14">
        <v>232110</v>
      </c>
      <c r="I89" s="14">
        <v>376599</v>
      </c>
      <c r="J89" s="14">
        <v>346671</v>
      </c>
      <c r="K89" s="14">
        <v>408864</v>
      </c>
      <c r="L89" s="14">
        <v>627505</v>
      </c>
      <c r="M89" s="14">
        <f t="shared" si="2"/>
        <v>2730478</v>
      </c>
    </row>
    <row r="90" spans="1:13">
      <c r="A90" s="14" t="s">
        <v>246</v>
      </c>
      <c r="B90" s="14" t="s">
        <v>247</v>
      </c>
      <c r="C90" s="14">
        <v>1563</v>
      </c>
      <c r="D90" s="14">
        <v>5034</v>
      </c>
      <c r="E90" s="14">
        <v>7822</v>
      </c>
      <c r="F90" s="14">
        <v>10041</v>
      </c>
      <c r="G90" s="14">
        <v>12840</v>
      </c>
      <c r="H90" s="14">
        <v>16536</v>
      </c>
      <c r="I90" s="14">
        <v>25429</v>
      </c>
      <c r="J90" s="14">
        <v>53414</v>
      </c>
      <c r="K90" s="14">
        <v>129494</v>
      </c>
      <c r="L90" s="14">
        <v>323765</v>
      </c>
      <c r="M90" s="14">
        <f t="shared" si="2"/>
        <v>585938</v>
      </c>
    </row>
    <row r="91" spans="1:13">
      <c r="A91" s="14" t="s">
        <v>248</v>
      </c>
      <c r="B91" s="14" t="s">
        <v>249</v>
      </c>
      <c r="C91" s="14">
        <v>3904</v>
      </c>
      <c r="D91" s="14">
        <v>6864</v>
      </c>
      <c r="E91" s="14">
        <v>6843</v>
      </c>
      <c r="F91" s="14">
        <v>8155</v>
      </c>
      <c r="G91" s="14">
        <v>10443</v>
      </c>
      <c r="H91" s="14">
        <v>12001</v>
      </c>
      <c r="I91" s="14">
        <v>13300</v>
      </c>
      <c r="J91" s="14">
        <v>15967</v>
      </c>
      <c r="K91" s="14">
        <v>19258</v>
      </c>
      <c r="L91" s="14">
        <v>25953</v>
      </c>
      <c r="M91" s="14">
        <f t="shared" si="2"/>
        <v>122688</v>
      </c>
    </row>
    <row r="92" spans="1:13">
      <c r="A92" s="14" t="s">
        <v>250</v>
      </c>
      <c r="B92" s="14" t="s">
        <v>251</v>
      </c>
      <c r="C92" s="14">
        <v>499</v>
      </c>
      <c r="D92" s="14">
        <v>1018</v>
      </c>
      <c r="E92" s="14">
        <v>1921</v>
      </c>
      <c r="F92" s="14">
        <v>6630</v>
      </c>
      <c r="G92" s="14">
        <v>8177</v>
      </c>
      <c r="H92" s="14">
        <v>16179</v>
      </c>
      <c r="I92" s="14">
        <v>12875</v>
      </c>
      <c r="J92" s="14">
        <v>13621</v>
      </c>
      <c r="K92" s="14">
        <v>17034</v>
      </c>
      <c r="L92" s="14">
        <v>21806</v>
      </c>
      <c r="M92" s="14">
        <f t="shared" si="2"/>
        <v>99760</v>
      </c>
    </row>
    <row r="93" spans="1:13">
      <c r="A93" s="14" t="s">
        <v>252</v>
      </c>
      <c r="B93" s="14" t="s">
        <v>253</v>
      </c>
      <c r="C93" s="14">
        <v>55</v>
      </c>
      <c r="D93" s="14">
        <v>0</v>
      </c>
      <c r="E93" s="14">
        <v>46</v>
      </c>
      <c r="F93" s="14">
        <v>0</v>
      </c>
      <c r="G93" s="14">
        <v>72</v>
      </c>
      <c r="H93" s="14">
        <v>0</v>
      </c>
      <c r="I93" s="14">
        <v>218</v>
      </c>
      <c r="J93" s="14">
        <v>0</v>
      </c>
      <c r="K93" s="14">
        <v>4617</v>
      </c>
      <c r="L93" s="14">
        <v>12362</v>
      </c>
      <c r="M93" s="14">
        <f t="shared" si="2"/>
        <v>17370</v>
      </c>
    </row>
    <row r="94" spans="1:13">
      <c r="A94" s="14" t="s">
        <v>254</v>
      </c>
      <c r="B94" s="14" t="s">
        <v>255</v>
      </c>
      <c r="C94" s="14">
        <v>6453</v>
      </c>
      <c r="D94" s="14">
        <v>9148</v>
      </c>
      <c r="E94" s="14">
        <v>7674</v>
      </c>
      <c r="F94" s="14">
        <v>17113</v>
      </c>
      <c r="G94" s="14">
        <v>15539</v>
      </c>
      <c r="H94" s="14">
        <v>15502</v>
      </c>
      <c r="I94" s="14">
        <v>32511</v>
      </c>
      <c r="J94" s="14">
        <v>24430</v>
      </c>
      <c r="K94" s="14">
        <v>32643</v>
      </c>
      <c r="L94" s="14">
        <v>38052</v>
      </c>
      <c r="M94" s="14">
        <f t="shared" si="2"/>
        <v>199065</v>
      </c>
    </row>
    <row r="95" spans="1:13">
      <c r="A95" s="14" t="s">
        <v>256</v>
      </c>
      <c r="B95" s="14" t="s">
        <v>257</v>
      </c>
      <c r="C95" s="14">
        <v>6559</v>
      </c>
      <c r="D95" s="14">
        <v>10953</v>
      </c>
      <c r="E95" s="14">
        <v>18558</v>
      </c>
      <c r="F95" s="14">
        <v>16570</v>
      </c>
      <c r="G95" s="14">
        <v>25696</v>
      </c>
      <c r="H95" s="14">
        <v>25221</v>
      </c>
      <c r="I95" s="14">
        <v>32246</v>
      </c>
      <c r="J95" s="14">
        <v>21548</v>
      </c>
      <c r="K95" s="14">
        <v>34461</v>
      </c>
      <c r="L95" s="14">
        <v>38189</v>
      </c>
      <c r="M95" s="14">
        <f t="shared" si="2"/>
        <v>230001</v>
      </c>
    </row>
    <row r="96" spans="1:13">
      <c r="A96" s="14" t="s">
        <v>258</v>
      </c>
      <c r="B96" s="14" t="s">
        <v>259</v>
      </c>
      <c r="C96" s="14">
        <v>7693</v>
      </c>
      <c r="D96" s="14">
        <v>5593</v>
      </c>
      <c r="E96" s="14">
        <v>6305</v>
      </c>
      <c r="F96" s="14">
        <v>4871</v>
      </c>
      <c r="G96" s="14">
        <v>7640</v>
      </c>
      <c r="H96" s="14">
        <v>4843</v>
      </c>
      <c r="I96" s="14">
        <v>8128</v>
      </c>
      <c r="J96" s="14">
        <v>4835</v>
      </c>
      <c r="K96" s="14">
        <v>7629</v>
      </c>
      <c r="L96" s="14">
        <v>7179</v>
      </c>
      <c r="M96" s="14">
        <f t="shared" si="2"/>
        <v>64716</v>
      </c>
    </row>
    <row r="97" spans="1:13">
      <c r="A97" s="14" t="s">
        <v>260</v>
      </c>
      <c r="B97" s="14" t="s">
        <v>261</v>
      </c>
      <c r="C97" s="14">
        <v>243</v>
      </c>
      <c r="D97" s="14">
        <v>798</v>
      </c>
      <c r="E97" s="14">
        <v>717</v>
      </c>
      <c r="F97" s="14">
        <v>1263</v>
      </c>
      <c r="G97" s="14">
        <v>540</v>
      </c>
      <c r="H97" s="14">
        <v>709</v>
      </c>
      <c r="I97" s="14">
        <v>507</v>
      </c>
      <c r="J97" s="14">
        <v>3234</v>
      </c>
      <c r="K97" s="14">
        <v>1111</v>
      </c>
      <c r="L97" s="14">
        <v>1117</v>
      </c>
      <c r="M97" s="14">
        <f t="shared" si="2"/>
        <v>10239</v>
      </c>
    </row>
    <row r="98" spans="1:13">
      <c r="A98" s="14" t="s">
        <v>262</v>
      </c>
      <c r="B98" s="14" t="s">
        <v>263</v>
      </c>
      <c r="C98" s="14">
        <v>1992</v>
      </c>
      <c r="D98" s="14">
        <v>3768</v>
      </c>
      <c r="E98" s="14">
        <v>2818</v>
      </c>
      <c r="F98" s="14">
        <v>2650</v>
      </c>
      <c r="G98" s="14">
        <v>1789</v>
      </c>
      <c r="H98" s="14">
        <v>3440</v>
      </c>
      <c r="I98" s="14">
        <v>2965</v>
      </c>
      <c r="J98" s="14">
        <v>2123</v>
      </c>
      <c r="K98" s="14">
        <v>4169</v>
      </c>
      <c r="L98" s="14">
        <v>4832</v>
      </c>
      <c r="M98" s="14">
        <f t="shared" ref="M98:M129" si="3">SUM(C98:L98)</f>
        <v>30546</v>
      </c>
    </row>
    <row r="99" spans="1:13">
      <c r="A99" s="14" t="s">
        <v>264</v>
      </c>
      <c r="B99" s="14" t="s">
        <v>265</v>
      </c>
      <c r="C99" s="14">
        <v>2491</v>
      </c>
      <c r="D99" s="14">
        <v>8777</v>
      </c>
      <c r="E99" s="14">
        <v>6416</v>
      </c>
      <c r="F99" s="14">
        <v>5825</v>
      </c>
      <c r="G99" s="14">
        <v>8968</v>
      </c>
      <c r="H99" s="14">
        <v>8323</v>
      </c>
      <c r="I99" s="14">
        <v>10488</v>
      </c>
      <c r="J99" s="14">
        <v>16444</v>
      </c>
      <c r="K99" s="14">
        <v>11714</v>
      </c>
      <c r="L99" s="14">
        <v>16471</v>
      </c>
      <c r="M99" s="14">
        <f t="shared" si="3"/>
        <v>95917</v>
      </c>
    </row>
    <row r="100" spans="1:13">
      <c r="A100" s="14" t="s">
        <v>266</v>
      </c>
      <c r="B100" s="14" t="s">
        <v>267</v>
      </c>
      <c r="C100" s="14">
        <v>7351</v>
      </c>
      <c r="D100" s="14">
        <v>23554</v>
      </c>
      <c r="E100" s="14">
        <v>14872</v>
      </c>
      <c r="F100" s="14">
        <v>38301</v>
      </c>
      <c r="G100" s="14">
        <v>35664</v>
      </c>
      <c r="H100" s="14">
        <v>118876</v>
      </c>
      <c r="I100" s="14">
        <v>161443</v>
      </c>
      <c r="J100" s="14">
        <v>260975</v>
      </c>
      <c r="K100" s="14">
        <v>204816</v>
      </c>
      <c r="L100" s="14">
        <v>750198</v>
      </c>
      <c r="M100" s="14">
        <f t="shared" si="3"/>
        <v>1616050</v>
      </c>
    </row>
    <row r="101" spans="1:13">
      <c r="A101" s="14" t="s">
        <v>268</v>
      </c>
      <c r="B101" s="14" t="s">
        <v>269</v>
      </c>
      <c r="C101" s="14">
        <v>5646</v>
      </c>
      <c r="D101" s="14">
        <v>7300</v>
      </c>
      <c r="E101" s="14">
        <v>5739</v>
      </c>
      <c r="F101" s="14">
        <v>6116</v>
      </c>
      <c r="G101" s="14">
        <v>5646</v>
      </c>
      <c r="H101" s="14">
        <v>6806</v>
      </c>
      <c r="I101" s="14">
        <v>5407</v>
      </c>
      <c r="J101" s="14">
        <v>6410</v>
      </c>
      <c r="K101" s="14">
        <v>7167</v>
      </c>
      <c r="L101" s="14">
        <v>8811</v>
      </c>
      <c r="M101" s="14">
        <f t="shared" si="3"/>
        <v>65048</v>
      </c>
    </row>
    <row r="102" spans="1:13">
      <c r="A102" s="14" t="s">
        <v>270</v>
      </c>
      <c r="B102" s="14" t="s">
        <v>271</v>
      </c>
      <c r="C102" s="14">
        <v>488</v>
      </c>
      <c r="D102" s="14">
        <v>186</v>
      </c>
      <c r="E102" s="14">
        <v>128</v>
      </c>
      <c r="F102" s="14">
        <v>223</v>
      </c>
      <c r="G102" s="14">
        <v>213</v>
      </c>
      <c r="H102" s="14">
        <v>233</v>
      </c>
      <c r="I102" s="14">
        <v>185</v>
      </c>
      <c r="J102" s="14">
        <v>259</v>
      </c>
      <c r="K102" s="14">
        <v>74</v>
      </c>
      <c r="L102" s="14">
        <v>592</v>
      </c>
      <c r="M102" s="14">
        <f t="shared" si="3"/>
        <v>2581</v>
      </c>
    </row>
    <row r="103" spans="1:13">
      <c r="A103" s="14" t="s">
        <v>272</v>
      </c>
      <c r="B103" s="14" t="s">
        <v>273</v>
      </c>
      <c r="C103" s="14">
        <v>41855</v>
      </c>
      <c r="D103" s="14">
        <v>37213</v>
      </c>
      <c r="E103" s="14">
        <v>40791</v>
      </c>
      <c r="F103" s="14">
        <v>42705</v>
      </c>
      <c r="G103" s="14">
        <v>43791</v>
      </c>
      <c r="H103" s="14">
        <v>43954</v>
      </c>
      <c r="I103" s="14">
        <v>48105</v>
      </c>
      <c r="J103" s="14">
        <v>80724</v>
      </c>
      <c r="K103" s="14">
        <v>92769</v>
      </c>
      <c r="L103" s="14">
        <v>119297</v>
      </c>
      <c r="M103" s="14">
        <f t="shared" si="3"/>
        <v>591204</v>
      </c>
    </row>
    <row r="104" spans="1:13">
      <c r="A104" s="14" t="s">
        <v>274</v>
      </c>
      <c r="B104" s="14" t="s">
        <v>275</v>
      </c>
      <c r="C104" s="14">
        <v>1182</v>
      </c>
      <c r="D104" s="14">
        <v>3726</v>
      </c>
      <c r="E104" s="14">
        <v>6266</v>
      </c>
      <c r="F104" s="14">
        <v>7865</v>
      </c>
      <c r="G104" s="14">
        <v>9615</v>
      </c>
      <c r="H104" s="14">
        <v>11459</v>
      </c>
      <c r="I104" s="14">
        <v>13488</v>
      </c>
      <c r="J104" s="14">
        <v>14599</v>
      </c>
      <c r="K104" s="14">
        <v>14578</v>
      </c>
      <c r="L104" s="14">
        <v>35399</v>
      </c>
      <c r="M104" s="14">
        <f t="shared" si="3"/>
        <v>118177</v>
      </c>
    </row>
    <row r="105" spans="1:13">
      <c r="A105" s="14" t="s">
        <v>276</v>
      </c>
      <c r="B105" s="14" t="s">
        <v>277</v>
      </c>
      <c r="C105" s="14">
        <v>5750</v>
      </c>
      <c r="D105" s="14">
        <v>10016</v>
      </c>
      <c r="E105" s="14">
        <v>10698</v>
      </c>
      <c r="F105" s="14">
        <v>15334</v>
      </c>
      <c r="G105" s="14">
        <v>24257</v>
      </c>
      <c r="H105" s="14">
        <v>29047</v>
      </c>
      <c r="I105" s="14">
        <v>26785</v>
      </c>
      <c r="J105" s="14">
        <v>42888</v>
      </c>
      <c r="K105" s="14">
        <v>49396</v>
      </c>
      <c r="L105" s="14">
        <v>114934</v>
      </c>
      <c r="M105" s="14">
        <f t="shared" si="3"/>
        <v>329105</v>
      </c>
    </row>
    <row r="106" spans="1:13">
      <c r="A106" s="14" t="s">
        <v>278</v>
      </c>
      <c r="B106" s="14" t="s">
        <v>279</v>
      </c>
      <c r="C106" s="14">
        <v>38369</v>
      </c>
      <c r="D106" s="14">
        <v>38078</v>
      </c>
      <c r="E106" s="14">
        <v>41309</v>
      </c>
      <c r="F106" s="14">
        <v>36705</v>
      </c>
      <c r="G106" s="14">
        <v>72886</v>
      </c>
      <c r="H106" s="14">
        <v>42603</v>
      </c>
      <c r="I106" s="14">
        <v>82739</v>
      </c>
      <c r="J106" s="14">
        <v>117222</v>
      </c>
      <c r="K106" s="14">
        <v>240795</v>
      </c>
      <c r="L106" s="14">
        <v>540979</v>
      </c>
      <c r="M106" s="14">
        <f t="shared" si="3"/>
        <v>1251685</v>
      </c>
    </row>
    <row r="107" spans="1:13">
      <c r="A107" s="14" t="s">
        <v>280</v>
      </c>
      <c r="B107" s="14" t="s">
        <v>281</v>
      </c>
      <c r="C107" s="14">
        <v>10</v>
      </c>
      <c r="D107" s="14">
        <v>16</v>
      </c>
      <c r="E107" s="14">
        <v>21</v>
      </c>
      <c r="F107" s="14">
        <v>17</v>
      </c>
      <c r="G107" s="14">
        <v>30</v>
      </c>
      <c r="H107" s="14">
        <v>44</v>
      </c>
      <c r="I107" s="14">
        <v>32</v>
      </c>
      <c r="J107" s="14">
        <v>74</v>
      </c>
      <c r="K107" s="14">
        <v>69</v>
      </c>
      <c r="L107" s="14">
        <v>8</v>
      </c>
      <c r="M107" s="14">
        <f t="shared" si="3"/>
        <v>321</v>
      </c>
    </row>
    <row r="108" spans="1:13">
      <c r="A108" s="14" t="s">
        <v>282</v>
      </c>
      <c r="B108" s="14" t="s">
        <v>283</v>
      </c>
      <c r="C108" s="14">
        <v>142</v>
      </c>
      <c r="D108" s="14">
        <v>144</v>
      </c>
      <c r="E108" s="14">
        <v>123</v>
      </c>
      <c r="F108" s="14">
        <v>84</v>
      </c>
      <c r="G108" s="14">
        <v>127</v>
      </c>
      <c r="H108" s="14">
        <v>139</v>
      </c>
      <c r="I108" s="14">
        <v>49</v>
      </c>
      <c r="J108" s="14">
        <v>89</v>
      </c>
      <c r="K108" s="14">
        <v>94</v>
      </c>
      <c r="L108" s="14">
        <v>128</v>
      </c>
      <c r="M108" s="14">
        <f t="shared" si="3"/>
        <v>1119</v>
      </c>
    </row>
    <row r="109" spans="1:13">
      <c r="A109" s="14" t="s">
        <v>284</v>
      </c>
      <c r="B109" s="14" t="s">
        <v>285</v>
      </c>
      <c r="C109" s="14">
        <v>5917</v>
      </c>
      <c r="D109" s="14">
        <v>15417</v>
      </c>
      <c r="E109" s="14">
        <v>14291</v>
      </c>
      <c r="F109" s="14">
        <v>51447</v>
      </c>
      <c r="G109" s="14">
        <v>39761</v>
      </c>
      <c r="H109" s="14">
        <v>49372</v>
      </c>
      <c r="I109" s="14">
        <v>64679</v>
      </c>
      <c r="J109" s="14">
        <v>81024</v>
      </c>
      <c r="K109" s="14">
        <v>88311</v>
      </c>
      <c r="L109" s="14">
        <v>631805</v>
      </c>
      <c r="M109" s="14">
        <f t="shared" si="3"/>
        <v>1042024</v>
      </c>
    </row>
    <row r="110" spans="1:13">
      <c r="A110" s="14" t="s">
        <v>286</v>
      </c>
      <c r="B110" s="14" t="s">
        <v>287</v>
      </c>
      <c r="C110" s="14">
        <v>241</v>
      </c>
      <c r="D110" s="14">
        <v>183</v>
      </c>
      <c r="E110" s="14">
        <v>147</v>
      </c>
      <c r="F110" s="14">
        <v>297</v>
      </c>
      <c r="G110" s="14">
        <v>258</v>
      </c>
      <c r="H110" s="14">
        <v>237</v>
      </c>
      <c r="I110" s="14">
        <v>114</v>
      </c>
      <c r="J110" s="14">
        <v>259</v>
      </c>
      <c r="K110" s="14">
        <v>246</v>
      </c>
      <c r="L110" s="14">
        <v>32</v>
      </c>
      <c r="M110" s="14">
        <f t="shared" si="3"/>
        <v>2014</v>
      </c>
    </row>
    <row r="111" spans="1:13">
      <c r="A111" s="14" t="s">
        <v>288</v>
      </c>
      <c r="B111" s="14" t="s">
        <v>289</v>
      </c>
      <c r="C111" s="14">
        <v>38912</v>
      </c>
      <c r="D111" s="14">
        <v>53495</v>
      </c>
      <c r="E111" s="14">
        <v>66696</v>
      </c>
      <c r="F111" s="14">
        <v>96376</v>
      </c>
      <c r="G111" s="14">
        <v>113441</v>
      </c>
      <c r="H111" s="14">
        <v>156735</v>
      </c>
      <c r="I111" s="14">
        <v>175610</v>
      </c>
      <c r="J111" s="14">
        <v>296886</v>
      </c>
      <c r="K111" s="14">
        <v>411722</v>
      </c>
      <c r="L111" s="14">
        <v>541617</v>
      </c>
      <c r="M111" s="14">
        <f t="shared" si="3"/>
        <v>1951490</v>
      </c>
    </row>
    <row r="112" spans="1:13">
      <c r="A112" s="14" t="s">
        <v>290</v>
      </c>
      <c r="B112" s="14" t="s">
        <v>291</v>
      </c>
      <c r="C112" s="14">
        <v>1588</v>
      </c>
      <c r="D112" s="14">
        <v>5315</v>
      </c>
      <c r="E112" s="14">
        <v>3002</v>
      </c>
      <c r="F112" s="14">
        <v>4534</v>
      </c>
      <c r="G112" s="14">
        <v>2624</v>
      </c>
      <c r="H112" s="14">
        <v>3522</v>
      </c>
      <c r="I112" s="14">
        <v>2885</v>
      </c>
      <c r="J112" s="14">
        <v>2772</v>
      </c>
      <c r="K112" s="14">
        <v>4030</v>
      </c>
      <c r="L112" s="14">
        <v>3666</v>
      </c>
      <c r="M112" s="14">
        <f t="shared" si="3"/>
        <v>33938</v>
      </c>
    </row>
    <row r="113" spans="1:13">
      <c r="A113" s="14" t="s">
        <v>292</v>
      </c>
      <c r="B113" s="14" t="s">
        <v>293</v>
      </c>
      <c r="C113" s="14">
        <v>47868</v>
      </c>
      <c r="D113" s="14">
        <v>88610</v>
      </c>
      <c r="E113" s="14">
        <v>89359</v>
      </c>
      <c r="F113" s="14">
        <v>121717</v>
      </c>
      <c r="G113" s="14">
        <v>118652</v>
      </c>
      <c r="H113" s="14">
        <v>144504</v>
      </c>
      <c r="I113" s="14">
        <v>154638</v>
      </c>
      <c r="J113" s="14">
        <v>178844</v>
      </c>
      <c r="K113" s="14">
        <v>220837</v>
      </c>
      <c r="L113" s="14">
        <v>402869</v>
      </c>
      <c r="M113" s="14">
        <f t="shared" si="3"/>
        <v>1567898</v>
      </c>
    </row>
    <row r="114" spans="1:13">
      <c r="A114" s="14" t="s">
        <v>294</v>
      </c>
      <c r="B114" s="14" t="s">
        <v>295</v>
      </c>
      <c r="C114" s="14">
        <v>180</v>
      </c>
      <c r="D114" s="14">
        <v>1669</v>
      </c>
      <c r="E114" s="14">
        <v>825</v>
      </c>
      <c r="F114" s="14">
        <v>701</v>
      </c>
      <c r="G114" s="14">
        <v>1170</v>
      </c>
      <c r="H114" s="14">
        <v>2768</v>
      </c>
      <c r="I114" s="14">
        <v>767</v>
      </c>
      <c r="J114" s="14">
        <v>2260</v>
      </c>
      <c r="K114" s="14">
        <v>1118</v>
      </c>
      <c r="L114" s="14">
        <v>1877</v>
      </c>
      <c r="M114" s="14">
        <f t="shared" si="3"/>
        <v>13335</v>
      </c>
    </row>
    <row r="115" spans="1:13">
      <c r="A115" s="14" t="s">
        <v>296</v>
      </c>
      <c r="B115" s="14" t="s">
        <v>297</v>
      </c>
      <c r="C115" s="14">
        <v>2162</v>
      </c>
      <c r="D115" s="14">
        <v>7016</v>
      </c>
      <c r="E115" s="14">
        <v>12813</v>
      </c>
      <c r="F115" s="14">
        <v>25186</v>
      </c>
      <c r="G115" s="14">
        <v>30664</v>
      </c>
      <c r="H115" s="14">
        <v>23406</v>
      </c>
      <c r="I115" s="14">
        <v>52764</v>
      </c>
      <c r="J115" s="14">
        <v>40947</v>
      </c>
      <c r="K115" s="14">
        <v>113637</v>
      </c>
      <c r="L115" s="14">
        <v>105602</v>
      </c>
      <c r="M115" s="14">
        <f t="shared" si="3"/>
        <v>414197</v>
      </c>
    </row>
    <row r="116" spans="1:13">
      <c r="A116" s="14" t="s">
        <v>298</v>
      </c>
      <c r="B116" s="14" t="s">
        <v>299</v>
      </c>
      <c r="C116" s="14">
        <v>26018</v>
      </c>
      <c r="D116" s="14">
        <v>54452</v>
      </c>
      <c r="E116" s="14">
        <v>59486</v>
      </c>
      <c r="F116" s="14">
        <v>62261</v>
      </c>
      <c r="G116" s="14">
        <v>72146</v>
      </c>
      <c r="H116" s="14">
        <v>72405</v>
      </c>
      <c r="I116" s="14">
        <v>74316</v>
      </c>
      <c r="J116" s="14">
        <v>108078</v>
      </c>
      <c r="K116" s="14">
        <v>98038</v>
      </c>
      <c r="L116" s="14">
        <v>160012</v>
      </c>
      <c r="M116" s="14">
        <f t="shared" si="3"/>
        <v>787212</v>
      </c>
    </row>
    <row r="117" spans="1:13">
      <c r="A117" s="14" t="s">
        <v>300</v>
      </c>
      <c r="B117" s="14" t="s">
        <v>301</v>
      </c>
      <c r="C117" s="14">
        <v>19617</v>
      </c>
      <c r="D117" s="14">
        <v>30791</v>
      </c>
      <c r="E117" s="14">
        <v>49290</v>
      </c>
      <c r="F117" s="14">
        <v>53801</v>
      </c>
      <c r="G117" s="14">
        <v>75173</v>
      </c>
      <c r="H117" s="14">
        <v>41608</v>
      </c>
      <c r="I117" s="14">
        <v>57968</v>
      </c>
      <c r="J117" s="14">
        <v>83629</v>
      </c>
      <c r="K117" s="14">
        <v>130876</v>
      </c>
      <c r="L117" s="14">
        <v>125769</v>
      </c>
      <c r="M117" s="14">
        <f t="shared" si="3"/>
        <v>668522</v>
      </c>
    </row>
    <row r="118" spans="1:13">
      <c r="A118" s="14" t="s">
        <v>302</v>
      </c>
      <c r="B118" s="14" t="s">
        <v>303</v>
      </c>
      <c r="C118" s="14">
        <v>369</v>
      </c>
      <c r="D118" s="14">
        <v>2497</v>
      </c>
      <c r="E118" s="14">
        <v>5215</v>
      </c>
      <c r="F118" s="14">
        <v>4702</v>
      </c>
      <c r="G118" s="14">
        <v>18674</v>
      </c>
      <c r="H118" s="14">
        <v>47257</v>
      </c>
      <c r="I118" s="14">
        <v>86033</v>
      </c>
      <c r="J118" s="14">
        <v>135254</v>
      </c>
      <c r="K118" s="14">
        <v>186494</v>
      </c>
      <c r="L118" s="14">
        <v>338870</v>
      </c>
      <c r="M118" s="14">
        <f t="shared" si="3"/>
        <v>825365</v>
      </c>
    </row>
    <row r="119" spans="1:13">
      <c r="A119" s="14" t="s">
        <v>304</v>
      </c>
      <c r="B119" s="14" t="s">
        <v>305</v>
      </c>
      <c r="C119" s="14">
        <v>18993</v>
      </c>
      <c r="D119" s="14">
        <v>8405</v>
      </c>
      <c r="E119" s="14">
        <v>8918</v>
      </c>
      <c r="F119" s="14">
        <v>16600</v>
      </c>
      <c r="G119" s="14">
        <v>10737</v>
      </c>
      <c r="H119" s="14">
        <v>8169</v>
      </c>
      <c r="I119" s="14">
        <v>22860</v>
      </c>
      <c r="J119" s="14">
        <v>11042</v>
      </c>
      <c r="K119" s="14">
        <v>12324</v>
      </c>
      <c r="L119" s="14">
        <v>29616</v>
      </c>
      <c r="M119" s="14">
        <f t="shared" si="3"/>
        <v>147664</v>
      </c>
    </row>
    <row r="120" spans="1:13">
      <c r="A120" s="14" t="s">
        <v>306</v>
      </c>
      <c r="B120" s="14" t="s">
        <v>307</v>
      </c>
      <c r="C120" s="14">
        <v>1866</v>
      </c>
      <c r="D120" s="14">
        <v>1731</v>
      </c>
      <c r="E120" s="14">
        <v>2183</v>
      </c>
      <c r="F120" s="14">
        <v>2018</v>
      </c>
      <c r="G120" s="14">
        <v>2580</v>
      </c>
      <c r="H120" s="14">
        <v>3268</v>
      </c>
      <c r="I120" s="14">
        <v>3530</v>
      </c>
      <c r="J120" s="14">
        <v>4368</v>
      </c>
      <c r="K120" s="14">
        <v>5762</v>
      </c>
      <c r="L120" s="14">
        <v>10381</v>
      </c>
      <c r="M120" s="14">
        <f t="shared" si="3"/>
        <v>37687</v>
      </c>
    </row>
    <row r="121" spans="1:13">
      <c r="A121" s="14" t="s">
        <v>308</v>
      </c>
      <c r="B121" s="14" t="s">
        <v>309</v>
      </c>
      <c r="C121" s="14">
        <v>1688</v>
      </c>
      <c r="D121" s="14">
        <v>498</v>
      </c>
      <c r="E121" s="14">
        <v>997</v>
      </c>
      <c r="F121" s="14">
        <v>1205</v>
      </c>
      <c r="G121" s="14">
        <v>1473</v>
      </c>
      <c r="H121" s="14">
        <v>3034</v>
      </c>
      <c r="I121" s="14">
        <v>2571</v>
      </c>
      <c r="J121" s="14">
        <v>2502</v>
      </c>
      <c r="K121" s="14">
        <v>2112</v>
      </c>
      <c r="L121" s="14">
        <v>2636</v>
      </c>
      <c r="M121" s="14">
        <f t="shared" si="3"/>
        <v>18716</v>
      </c>
    </row>
    <row r="122" spans="1:13">
      <c r="A122" s="14" t="s">
        <v>310</v>
      </c>
      <c r="B122" s="14" t="s">
        <v>311</v>
      </c>
      <c r="C122" s="14">
        <v>5760</v>
      </c>
      <c r="D122" s="14">
        <v>3118</v>
      </c>
      <c r="E122" s="14">
        <v>14215</v>
      </c>
      <c r="F122" s="14">
        <v>21087</v>
      </c>
      <c r="G122" s="14">
        <v>11416</v>
      </c>
      <c r="H122" s="14">
        <v>40136</v>
      </c>
      <c r="I122" s="14">
        <v>37005</v>
      </c>
      <c r="J122" s="14">
        <v>41899</v>
      </c>
      <c r="K122" s="14">
        <v>43048</v>
      </c>
      <c r="L122" s="14">
        <v>50901</v>
      </c>
      <c r="M122" s="14">
        <f t="shared" si="3"/>
        <v>268585</v>
      </c>
    </row>
    <row r="123" spans="1:13">
      <c r="A123" s="14" t="s">
        <v>312</v>
      </c>
      <c r="B123" s="14" t="s">
        <v>313</v>
      </c>
      <c r="C123" s="14">
        <v>1356</v>
      </c>
      <c r="D123" s="14">
        <v>3376</v>
      </c>
      <c r="E123" s="14">
        <v>6077</v>
      </c>
      <c r="F123" s="14">
        <v>3856</v>
      </c>
      <c r="G123" s="14">
        <v>4157</v>
      </c>
      <c r="H123" s="14">
        <v>7275</v>
      </c>
      <c r="I123" s="14">
        <v>10269</v>
      </c>
      <c r="J123" s="14">
        <v>16104</v>
      </c>
      <c r="K123" s="14">
        <v>32567</v>
      </c>
      <c r="L123" s="14">
        <v>43868</v>
      </c>
      <c r="M123" s="14">
        <f t="shared" si="3"/>
        <v>128905</v>
      </c>
    </row>
    <row r="124" spans="1:13">
      <c r="A124" s="14" t="s">
        <v>314</v>
      </c>
      <c r="B124" s="14" t="s">
        <v>315</v>
      </c>
      <c r="C124" s="14">
        <v>10990</v>
      </c>
      <c r="D124" s="14">
        <v>15340</v>
      </c>
      <c r="E124" s="14">
        <v>26857</v>
      </c>
      <c r="F124" s="14">
        <v>15501</v>
      </c>
      <c r="G124" s="14">
        <v>27916</v>
      </c>
      <c r="H124" s="14">
        <v>22905</v>
      </c>
      <c r="I124" s="14">
        <v>46610</v>
      </c>
      <c r="J124" s="14">
        <v>59618</v>
      </c>
      <c r="K124" s="14">
        <v>210483</v>
      </c>
      <c r="L124" s="14">
        <v>747450</v>
      </c>
      <c r="M124" s="14">
        <f t="shared" si="3"/>
        <v>1183670</v>
      </c>
    </row>
    <row r="125" spans="1:13">
      <c r="A125" s="14" t="s">
        <v>316</v>
      </c>
      <c r="B125" s="14" t="s">
        <v>317</v>
      </c>
      <c r="C125" s="14">
        <v>5937</v>
      </c>
      <c r="D125" s="14">
        <v>16018</v>
      </c>
      <c r="E125" s="14">
        <v>26032</v>
      </c>
      <c r="F125" s="14">
        <v>33711</v>
      </c>
      <c r="G125" s="14">
        <v>45091</v>
      </c>
      <c r="H125" s="14">
        <v>68182</v>
      </c>
      <c r="I125" s="14">
        <v>96375</v>
      </c>
      <c r="J125" s="14">
        <v>120067</v>
      </c>
      <c r="K125" s="14">
        <v>181088</v>
      </c>
      <c r="L125" s="14">
        <v>315926</v>
      </c>
      <c r="M125" s="14">
        <f t="shared" si="3"/>
        <v>908427</v>
      </c>
    </row>
    <row r="126" spans="1:13">
      <c r="A126" s="14" t="s">
        <v>318</v>
      </c>
      <c r="B126" s="14" t="s">
        <v>319</v>
      </c>
      <c r="C126" s="14">
        <v>5442</v>
      </c>
      <c r="D126" s="14">
        <v>7887</v>
      </c>
      <c r="E126" s="14">
        <v>18237</v>
      </c>
      <c r="F126" s="14">
        <v>21450</v>
      </c>
      <c r="G126" s="14">
        <v>23004</v>
      </c>
      <c r="H126" s="14">
        <v>31293</v>
      </c>
      <c r="I126" s="14">
        <v>40295</v>
      </c>
      <c r="J126" s="14">
        <v>38966</v>
      </c>
      <c r="K126" s="14">
        <v>50196</v>
      </c>
      <c r="L126" s="14">
        <v>87169</v>
      </c>
      <c r="M126" s="14">
        <f t="shared" si="3"/>
        <v>323939</v>
      </c>
    </row>
    <row r="127" spans="1:13">
      <c r="A127" s="14" t="s">
        <v>320</v>
      </c>
      <c r="B127" s="14" t="s">
        <v>321</v>
      </c>
      <c r="C127" s="14">
        <v>1662</v>
      </c>
      <c r="D127" s="14">
        <v>3990</v>
      </c>
      <c r="E127" s="14">
        <v>8108</v>
      </c>
      <c r="F127" s="14">
        <v>7346</v>
      </c>
      <c r="G127" s="14">
        <v>3968</v>
      </c>
      <c r="H127" s="14">
        <v>13778</v>
      </c>
      <c r="I127" s="14">
        <v>17134</v>
      </c>
      <c r="J127" s="14">
        <v>8003</v>
      </c>
      <c r="K127" s="14">
        <v>47129</v>
      </c>
      <c r="L127" s="14">
        <v>198181</v>
      </c>
      <c r="M127" s="14">
        <f t="shared" si="3"/>
        <v>309299</v>
      </c>
    </row>
    <row r="128" spans="1:13">
      <c r="A128" s="14" t="s">
        <v>322</v>
      </c>
      <c r="B128" s="14" t="s">
        <v>323</v>
      </c>
      <c r="C128" s="14">
        <v>24612</v>
      </c>
      <c r="D128" s="14">
        <v>40173</v>
      </c>
      <c r="E128" s="14">
        <v>48025</v>
      </c>
      <c r="F128" s="14">
        <v>58998</v>
      </c>
      <c r="G128" s="14">
        <v>91310</v>
      </c>
      <c r="H128" s="14">
        <v>75758</v>
      </c>
      <c r="I128" s="14">
        <v>82095</v>
      </c>
      <c r="J128" s="14">
        <v>40636</v>
      </c>
      <c r="K128" s="14">
        <v>125526</v>
      </c>
      <c r="L128" s="14">
        <v>286887</v>
      </c>
      <c r="M128" s="14">
        <f t="shared" si="3"/>
        <v>874020</v>
      </c>
    </row>
    <row r="129" spans="1:13">
      <c r="A129" s="14" t="s">
        <v>324</v>
      </c>
      <c r="B129" s="14" t="s">
        <v>325</v>
      </c>
      <c r="C129" s="14">
        <v>122</v>
      </c>
      <c r="D129" s="14">
        <v>56</v>
      </c>
      <c r="E129" s="14">
        <v>164</v>
      </c>
      <c r="F129" s="14">
        <v>371</v>
      </c>
      <c r="G129" s="14">
        <v>458</v>
      </c>
      <c r="H129" s="14">
        <v>208</v>
      </c>
      <c r="I129" s="14">
        <v>1441</v>
      </c>
      <c r="J129" s="14">
        <v>1042</v>
      </c>
      <c r="K129" s="14">
        <v>1381</v>
      </c>
      <c r="L129" s="14">
        <v>977</v>
      </c>
      <c r="M129" s="14">
        <f t="shared" si="3"/>
        <v>6220</v>
      </c>
    </row>
    <row r="130" spans="1:13">
      <c r="A130" s="14" t="s">
        <v>326</v>
      </c>
      <c r="B130" s="14" t="s">
        <v>327</v>
      </c>
      <c r="C130" s="14">
        <v>5656</v>
      </c>
      <c r="D130" s="14">
        <v>4400</v>
      </c>
      <c r="E130" s="14">
        <v>4406</v>
      </c>
      <c r="F130" s="14">
        <v>4094</v>
      </c>
      <c r="G130" s="14">
        <v>6561</v>
      </c>
      <c r="H130" s="14">
        <v>4288</v>
      </c>
      <c r="I130" s="14">
        <v>7778</v>
      </c>
      <c r="J130" s="14">
        <v>7076</v>
      </c>
      <c r="K130" s="14">
        <v>13622</v>
      </c>
      <c r="L130" s="14">
        <v>20576</v>
      </c>
      <c r="M130" s="14">
        <f t="shared" ref="M130:M161" si="4">SUM(C130:L130)</f>
        <v>78457</v>
      </c>
    </row>
    <row r="131" spans="1:13">
      <c r="A131" s="14" t="s">
        <v>328</v>
      </c>
      <c r="B131" s="14" t="s">
        <v>329</v>
      </c>
      <c r="C131" s="14">
        <v>3019</v>
      </c>
      <c r="D131" s="14">
        <v>8753</v>
      </c>
      <c r="E131" s="14">
        <v>11057</v>
      </c>
      <c r="F131" s="14">
        <v>23594</v>
      </c>
      <c r="G131" s="14">
        <v>25549</v>
      </c>
      <c r="H131" s="14">
        <v>32590</v>
      </c>
      <c r="I131" s="14">
        <v>30468</v>
      </c>
      <c r="J131" s="14">
        <v>54504</v>
      </c>
      <c r="K131" s="14">
        <v>77855</v>
      </c>
      <c r="L131" s="14">
        <v>195223</v>
      </c>
      <c r="M131" s="14">
        <f t="shared" si="4"/>
        <v>462612</v>
      </c>
    </row>
    <row r="132" spans="1:13">
      <c r="A132" s="14" t="s">
        <v>330</v>
      </c>
      <c r="B132" s="14" t="s">
        <v>331</v>
      </c>
      <c r="C132" s="14">
        <v>2044</v>
      </c>
      <c r="D132" s="14">
        <v>5804</v>
      </c>
      <c r="E132" s="14">
        <v>7154</v>
      </c>
      <c r="F132" s="14">
        <v>8015</v>
      </c>
      <c r="G132" s="14">
        <v>12774</v>
      </c>
      <c r="H132" s="14">
        <v>26902</v>
      </c>
      <c r="I132" s="14">
        <v>20765</v>
      </c>
      <c r="J132" s="14">
        <v>24401</v>
      </c>
      <c r="K132" s="14">
        <v>34496</v>
      </c>
      <c r="L132" s="14">
        <v>257218</v>
      </c>
      <c r="M132" s="14">
        <f t="shared" si="4"/>
        <v>399573</v>
      </c>
    </row>
    <row r="133" spans="1:13">
      <c r="A133" s="14" t="s">
        <v>332</v>
      </c>
      <c r="B133" s="14" t="s">
        <v>333</v>
      </c>
      <c r="C133" s="14">
        <v>50049</v>
      </c>
      <c r="D133" s="14">
        <v>62244</v>
      </c>
      <c r="E133" s="14">
        <v>54690</v>
      </c>
      <c r="F133" s="14">
        <v>61556</v>
      </c>
      <c r="G133" s="14">
        <v>55245</v>
      </c>
      <c r="H133" s="14">
        <v>74790</v>
      </c>
      <c r="I133" s="14">
        <v>113182</v>
      </c>
      <c r="J133" s="14">
        <v>84248</v>
      </c>
      <c r="K133" s="14">
        <v>273144</v>
      </c>
      <c r="L133" s="14">
        <v>463638</v>
      </c>
      <c r="M133" s="14">
        <f t="shared" si="4"/>
        <v>1292786</v>
      </c>
    </row>
    <row r="134" spans="1:13">
      <c r="A134" s="14" t="s">
        <v>334</v>
      </c>
      <c r="B134" s="14" t="s">
        <v>335</v>
      </c>
      <c r="C134" s="14">
        <v>10078</v>
      </c>
      <c r="D134" s="14">
        <v>16425</v>
      </c>
      <c r="E134" s="14">
        <v>19473</v>
      </c>
      <c r="F134" s="14">
        <v>20013</v>
      </c>
      <c r="G134" s="14">
        <v>20812</v>
      </c>
      <c r="H134" s="14">
        <v>24628</v>
      </c>
      <c r="I134" s="14">
        <v>29138</v>
      </c>
      <c r="J134" s="14">
        <v>41900</v>
      </c>
      <c r="K134" s="14">
        <v>48966</v>
      </c>
      <c r="L134" s="14">
        <v>63517</v>
      </c>
      <c r="M134" s="14">
        <f t="shared" si="4"/>
        <v>294950</v>
      </c>
    </row>
    <row r="135" spans="1:13">
      <c r="A135" s="14" t="s">
        <v>336</v>
      </c>
      <c r="B135" s="14" t="s">
        <v>337</v>
      </c>
      <c r="C135" s="14">
        <v>4930</v>
      </c>
      <c r="D135" s="14">
        <v>7424</v>
      </c>
      <c r="E135" s="14">
        <v>25541</v>
      </c>
      <c r="F135" s="14">
        <v>31382</v>
      </c>
      <c r="G135" s="14">
        <v>34106</v>
      </c>
      <c r="H135" s="14">
        <v>38009</v>
      </c>
      <c r="I135" s="14">
        <v>39592</v>
      </c>
      <c r="J135" s="14">
        <v>38874</v>
      </c>
      <c r="K135" s="14">
        <v>44916</v>
      </c>
      <c r="L135" s="14">
        <v>52082</v>
      </c>
      <c r="M135" s="14">
        <f t="shared" si="4"/>
        <v>316856</v>
      </c>
    </row>
    <row r="136" spans="1:13">
      <c r="A136" s="14" t="s">
        <v>338</v>
      </c>
      <c r="B136" s="14" t="s">
        <v>339</v>
      </c>
      <c r="C136" s="14">
        <v>2996</v>
      </c>
      <c r="D136" s="14">
        <v>4926</v>
      </c>
      <c r="E136" s="14">
        <v>6330</v>
      </c>
      <c r="F136" s="14">
        <v>6689</v>
      </c>
      <c r="G136" s="14">
        <v>6269</v>
      </c>
      <c r="H136" s="14">
        <v>8491</v>
      </c>
      <c r="I136" s="14">
        <v>10119</v>
      </c>
      <c r="J136" s="14">
        <v>10508</v>
      </c>
      <c r="K136" s="14">
        <v>16995</v>
      </c>
      <c r="L136" s="14">
        <v>18497</v>
      </c>
      <c r="M136" s="14">
        <f t="shared" si="4"/>
        <v>91820</v>
      </c>
    </row>
    <row r="137" spans="1:13">
      <c r="A137" s="14" t="s">
        <v>340</v>
      </c>
      <c r="B137" s="14" t="s">
        <v>341</v>
      </c>
      <c r="C137" s="14">
        <v>641</v>
      </c>
      <c r="D137" s="14">
        <v>635</v>
      </c>
      <c r="E137" s="14">
        <v>848</v>
      </c>
      <c r="F137" s="14">
        <v>652</v>
      </c>
      <c r="G137" s="14">
        <v>830</v>
      </c>
      <c r="H137" s="14">
        <v>891</v>
      </c>
      <c r="I137" s="14">
        <v>1089</v>
      </c>
      <c r="J137" s="14">
        <v>1155</v>
      </c>
      <c r="K137" s="14">
        <v>1071</v>
      </c>
      <c r="L137" s="14">
        <v>1148</v>
      </c>
      <c r="M137" s="14">
        <f t="shared" si="4"/>
        <v>8960</v>
      </c>
    </row>
    <row r="138" spans="1:13">
      <c r="A138" s="14" t="s">
        <v>342</v>
      </c>
      <c r="B138" s="14" t="s">
        <v>343</v>
      </c>
      <c r="C138" s="14">
        <v>217</v>
      </c>
      <c r="D138" s="14">
        <v>306</v>
      </c>
      <c r="E138" s="14">
        <v>0</v>
      </c>
      <c r="F138" s="14">
        <v>1566</v>
      </c>
      <c r="G138" s="14">
        <v>0</v>
      </c>
      <c r="H138" s="14">
        <v>249</v>
      </c>
      <c r="I138" s="14">
        <v>5846</v>
      </c>
      <c r="J138" s="14">
        <v>0</v>
      </c>
      <c r="K138" s="14">
        <v>2553</v>
      </c>
      <c r="L138" s="14">
        <v>884</v>
      </c>
      <c r="M138" s="14">
        <f t="shared" si="4"/>
        <v>11621</v>
      </c>
    </row>
    <row r="139" spans="1:13">
      <c r="A139" s="14" t="s">
        <v>344</v>
      </c>
      <c r="B139" s="14" t="s">
        <v>345</v>
      </c>
      <c r="C139" s="14">
        <v>210</v>
      </c>
      <c r="D139" s="14">
        <v>190</v>
      </c>
      <c r="E139" s="14">
        <v>73</v>
      </c>
      <c r="F139" s="14">
        <v>483</v>
      </c>
      <c r="G139" s="14">
        <v>79</v>
      </c>
      <c r="H139" s="14">
        <v>250</v>
      </c>
      <c r="I139" s="14">
        <v>447</v>
      </c>
      <c r="J139" s="14">
        <v>162</v>
      </c>
      <c r="K139" s="14">
        <v>163</v>
      </c>
      <c r="L139" s="14">
        <v>455</v>
      </c>
      <c r="M139" s="14">
        <f t="shared" si="4"/>
        <v>2512</v>
      </c>
    </row>
    <row r="140" spans="1:13">
      <c r="A140" s="14" t="s">
        <v>346</v>
      </c>
      <c r="B140" s="14" t="s">
        <v>347</v>
      </c>
      <c r="C140" s="14">
        <v>18179</v>
      </c>
      <c r="D140" s="14">
        <v>15951</v>
      </c>
      <c r="E140" s="14">
        <v>17222</v>
      </c>
      <c r="F140" s="14">
        <v>20955</v>
      </c>
      <c r="G140" s="14">
        <v>19327</v>
      </c>
      <c r="H140" s="14">
        <v>21457</v>
      </c>
      <c r="I140" s="14">
        <v>24389</v>
      </c>
      <c r="J140" s="14">
        <v>25349</v>
      </c>
      <c r="K140" s="14">
        <v>30401</v>
      </c>
      <c r="L140" s="14">
        <v>45123</v>
      </c>
      <c r="M140" s="14">
        <f t="shared" si="4"/>
        <v>238353</v>
      </c>
    </row>
    <row r="141" spans="1:13">
      <c r="A141" s="14" t="s">
        <v>348</v>
      </c>
      <c r="B141" s="14" t="s">
        <v>349</v>
      </c>
      <c r="C141" s="14">
        <v>29112</v>
      </c>
      <c r="D141" s="14">
        <v>161291</v>
      </c>
      <c r="E141" s="14">
        <v>380955</v>
      </c>
      <c r="F141" s="14">
        <v>429775</v>
      </c>
      <c r="G141" s="14">
        <v>521442</v>
      </c>
      <c r="H141" s="14">
        <v>526724</v>
      </c>
      <c r="I141" s="14">
        <v>679906</v>
      </c>
      <c r="J141" s="14">
        <v>1054706</v>
      </c>
      <c r="K141" s="14">
        <v>1960357</v>
      </c>
      <c r="L141" s="14">
        <v>11205097</v>
      </c>
      <c r="M141" s="14">
        <f t="shared" si="4"/>
        <v>16949365</v>
      </c>
    </row>
    <row r="142" spans="1:13">
      <c r="A142" s="14" t="s">
        <v>350</v>
      </c>
      <c r="B142" s="14" t="s">
        <v>351</v>
      </c>
      <c r="C142" s="14">
        <v>728</v>
      </c>
      <c r="D142" s="14">
        <v>1470</v>
      </c>
      <c r="E142" s="14">
        <v>1957</v>
      </c>
      <c r="F142" s="14">
        <v>1893</v>
      </c>
      <c r="G142" s="14">
        <v>2071</v>
      </c>
      <c r="H142" s="14">
        <v>2160</v>
      </c>
      <c r="I142" s="14">
        <v>3593</v>
      </c>
      <c r="J142" s="14">
        <v>3754</v>
      </c>
      <c r="K142" s="14">
        <v>3555</v>
      </c>
      <c r="L142" s="14">
        <v>4098</v>
      </c>
      <c r="M142" s="14">
        <f t="shared" si="4"/>
        <v>25279</v>
      </c>
    </row>
    <row r="143" spans="1:13">
      <c r="A143" s="14" t="s">
        <v>352</v>
      </c>
      <c r="B143" s="14" t="s">
        <v>353</v>
      </c>
      <c r="C143" s="14">
        <v>166</v>
      </c>
      <c r="D143" s="14">
        <v>120</v>
      </c>
      <c r="E143" s="14">
        <v>198</v>
      </c>
      <c r="F143" s="14">
        <v>152</v>
      </c>
      <c r="G143" s="14">
        <v>200</v>
      </c>
      <c r="H143" s="14">
        <v>276</v>
      </c>
      <c r="I143" s="14">
        <v>191</v>
      </c>
      <c r="J143" s="14">
        <v>296</v>
      </c>
      <c r="K143" s="14">
        <v>437</v>
      </c>
      <c r="L143" s="14">
        <v>818</v>
      </c>
      <c r="M143" s="14">
        <f t="shared" si="4"/>
        <v>2854</v>
      </c>
    </row>
    <row r="144" spans="1:13">
      <c r="A144" s="14" t="s">
        <v>354</v>
      </c>
      <c r="B144" s="14" t="s">
        <v>355</v>
      </c>
      <c r="C144" s="14">
        <v>10</v>
      </c>
      <c r="D144" s="14">
        <v>10</v>
      </c>
      <c r="E144" s="14">
        <v>6</v>
      </c>
      <c r="F144" s="14">
        <v>5</v>
      </c>
      <c r="G144" s="14">
        <v>0</v>
      </c>
      <c r="H144" s="14">
        <v>7</v>
      </c>
      <c r="I144" s="14">
        <v>7</v>
      </c>
      <c r="J144" s="14">
        <v>3</v>
      </c>
      <c r="K144" s="14">
        <v>8</v>
      </c>
      <c r="L144" s="14">
        <v>5</v>
      </c>
      <c r="M144" s="14">
        <f t="shared" si="4"/>
        <v>61</v>
      </c>
    </row>
    <row r="145" spans="1:13">
      <c r="A145" s="14" t="s">
        <v>356</v>
      </c>
      <c r="B145" s="14" t="s">
        <v>357</v>
      </c>
      <c r="C145" s="14">
        <v>153563</v>
      </c>
      <c r="D145" s="14">
        <v>10316</v>
      </c>
      <c r="E145" s="14">
        <v>54441</v>
      </c>
      <c r="F145" s="14">
        <v>77206</v>
      </c>
      <c r="G145" s="14">
        <v>377681</v>
      </c>
      <c r="H145" s="14">
        <v>699719</v>
      </c>
      <c r="I145" s="14">
        <v>99046</v>
      </c>
      <c r="J145" s="14">
        <v>88292</v>
      </c>
      <c r="K145" s="14">
        <v>116952</v>
      </c>
      <c r="L145" s="14">
        <v>238671</v>
      </c>
      <c r="M145" s="14">
        <f t="shared" si="4"/>
        <v>1915887</v>
      </c>
    </row>
    <row r="146" spans="1:13">
      <c r="A146" s="14" t="s">
        <v>358</v>
      </c>
      <c r="B146" s="14" t="s">
        <v>359</v>
      </c>
      <c r="C146" s="14">
        <v>2113</v>
      </c>
      <c r="D146" s="14">
        <v>6895</v>
      </c>
      <c r="E146" s="14">
        <v>9296</v>
      </c>
      <c r="F146" s="14">
        <v>8442</v>
      </c>
      <c r="G146" s="14">
        <v>8500</v>
      </c>
      <c r="H146" s="14">
        <v>18259</v>
      </c>
      <c r="I146" s="14">
        <v>19313</v>
      </c>
      <c r="J146" s="14">
        <v>35244</v>
      </c>
      <c r="K146" s="14">
        <v>42268</v>
      </c>
      <c r="L146" s="14">
        <v>46559</v>
      </c>
      <c r="M146" s="14">
        <f t="shared" si="4"/>
        <v>196889</v>
      </c>
    </row>
    <row r="147" spans="1:13">
      <c r="A147" s="14" t="s">
        <v>360</v>
      </c>
      <c r="B147" s="14" t="s">
        <v>361</v>
      </c>
      <c r="C147" s="14">
        <v>4030</v>
      </c>
      <c r="D147" s="14">
        <v>7596</v>
      </c>
      <c r="E147" s="14">
        <v>9708</v>
      </c>
      <c r="F147" s="14">
        <v>6797</v>
      </c>
      <c r="G147" s="14">
        <v>7480</v>
      </c>
      <c r="H147" s="14">
        <v>7399</v>
      </c>
      <c r="I147" s="14">
        <v>8281</v>
      </c>
      <c r="J147" s="14">
        <v>6471</v>
      </c>
      <c r="K147" s="14">
        <v>10365</v>
      </c>
      <c r="L147" s="14">
        <v>10104</v>
      </c>
      <c r="M147" s="14">
        <f t="shared" si="4"/>
        <v>78231</v>
      </c>
    </row>
    <row r="148" spans="1:13">
      <c r="A148" s="14" t="s">
        <v>362</v>
      </c>
      <c r="B148" s="14" t="s">
        <v>363</v>
      </c>
      <c r="C148" s="14">
        <v>5</v>
      </c>
      <c r="D148" s="14">
        <v>3</v>
      </c>
      <c r="E148" s="14">
        <v>14</v>
      </c>
      <c r="F148" s="14">
        <v>13</v>
      </c>
      <c r="G148" s="14">
        <v>19</v>
      </c>
      <c r="H148" s="14">
        <v>14</v>
      </c>
      <c r="I148" s="14">
        <v>30</v>
      </c>
      <c r="J148" s="14">
        <v>27</v>
      </c>
      <c r="K148" s="14">
        <v>60</v>
      </c>
      <c r="L148" s="14">
        <v>222</v>
      </c>
      <c r="M148" s="14">
        <f t="shared" si="4"/>
        <v>407</v>
      </c>
    </row>
    <row r="149" spans="1:13">
      <c r="A149" s="14" t="s">
        <v>364</v>
      </c>
      <c r="B149" s="14" t="s">
        <v>365</v>
      </c>
      <c r="C149" s="14">
        <v>711</v>
      </c>
      <c r="D149" s="14">
        <v>5582</v>
      </c>
      <c r="E149" s="14">
        <v>4151</v>
      </c>
      <c r="F149" s="14">
        <v>9283</v>
      </c>
      <c r="G149" s="14">
        <v>3895</v>
      </c>
      <c r="H149" s="14">
        <v>5921</v>
      </c>
      <c r="I149" s="14">
        <v>14579</v>
      </c>
      <c r="J149" s="14">
        <v>5377</v>
      </c>
      <c r="K149" s="14">
        <v>3657</v>
      </c>
      <c r="L149" s="14">
        <v>19354</v>
      </c>
      <c r="M149" s="14">
        <f t="shared" si="4"/>
        <v>72510</v>
      </c>
    </row>
    <row r="150" spans="1:13">
      <c r="A150" s="14" t="s">
        <v>366</v>
      </c>
      <c r="B150" s="14" t="s">
        <v>367</v>
      </c>
      <c r="C150" s="14">
        <v>103</v>
      </c>
      <c r="D150" s="14">
        <v>0</v>
      </c>
      <c r="E150" s="14">
        <v>125</v>
      </c>
      <c r="F150" s="14">
        <v>0</v>
      </c>
      <c r="G150" s="14">
        <v>0</v>
      </c>
      <c r="H150" s="14">
        <v>102</v>
      </c>
      <c r="I150" s="14">
        <v>0</v>
      </c>
      <c r="J150" s="14">
        <v>130</v>
      </c>
      <c r="K150" s="14">
        <v>0</v>
      </c>
      <c r="L150" s="14">
        <v>216</v>
      </c>
      <c r="M150" s="14">
        <f t="shared" si="4"/>
        <v>676</v>
      </c>
    </row>
    <row r="151" spans="1:13">
      <c r="A151" s="14" t="s">
        <v>368</v>
      </c>
      <c r="B151" s="14" t="s">
        <v>369</v>
      </c>
      <c r="C151" s="14">
        <v>515</v>
      </c>
      <c r="D151" s="14">
        <v>4297</v>
      </c>
      <c r="E151" s="14">
        <v>3712</v>
      </c>
      <c r="F151" s="14">
        <v>5241</v>
      </c>
      <c r="G151" s="14">
        <v>5431</v>
      </c>
      <c r="H151" s="14">
        <v>6619</v>
      </c>
      <c r="I151" s="14">
        <v>5286</v>
      </c>
      <c r="J151" s="14">
        <v>6743</v>
      </c>
      <c r="K151" s="14">
        <v>6538</v>
      </c>
      <c r="L151" s="14">
        <v>5208</v>
      </c>
      <c r="M151" s="14">
        <f t="shared" si="4"/>
        <v>49590</v>
      </c>
    </row>
    <row r="152" spans="1:13">
      <c r="A152" s="14" t="s">
        <v>370</v>
      </c>
      <c r="B152" s="14" t="s">
        <v>371</v>
      </c>
      <c r="C152" s="14">
        <v>1377</v>
      </c>
      <c r="D152" s="14">
        <v>1309</v>
      </c>
      <c r="E152" s="14">
        <v>1737</v>
      </c>
      <c r="F152" s="14">
        <v>1872</v>
      </c>
      <c r="G152" s="14">
        <v>1997</v>
      </c>
      <c r="H152" s="14">
        <v>2012</v>
      </c>
      <c r="I152" s="14">
        <v>1801</v>
      </c>
      <c r="J152" s="14">
        <v>2068</v>
      </c>
      <c r="K152" s="14">
        <v>3042</v>
      </c>
      <c r="L152" s="14">
        <v>2767</v>
      </c>
      <c r="M152" s="14">
        <f t="shared" si="4"/>
        <v>19982</v>
      </c>
    </row>
    <row r="153" spans="1:13">
      <c r="A153" s="14" t="s">
        <v>372</v>
      </c>
      <c r="B153" s="14" t="s">
        <v>373</v>
      </c>
      <c r="C153" s="14">
        <v>179</v>
      </c>
      <c r="D153" s="14">
        <v>686</v>
      </c>
      <c r="E153" s="14">
        <v>1726</v>
      </c>
      <c r="F153" s="14">
        <v>1787</v>
      </c>
      <c r="G153" s="14">
        <v>2267</v>
      </c>
      <c r="H153" s="14">
        <v>3947</v>
      </c>
      <c r="I153" s="14">
        <v>3517</v>
      </c>
      <c r="J153" s="14">
        <v>4656</v>
      </c>
      <c r="K153" s="14">
        <v>5307</v>
      </c>
      <c r="L153" s="14">
        <v>4040</v>
      </c>
      <c r="M153" s="14">
        <f t="shared" si="4"/>
        <v>28112</v>
      </c>
    </row>
    <row r="154" spans="1:13">
      <c r="A154" s="14" t="s">
        <v>374</v>
      </c>
      <c r="B154" s="14" t="s">
        <v>375</v>
      </c>
      <c r="C154" s="14">
        <v>31449</v>
      </c>
      <c r="D154" s="14">
        <v>36860</v>
      </c>
      <c r="E154" s="14">
        <v>46748</v>
      </c>
      <c r="F154" s="14">
        <v>42842</v>
      </c>
      <c r="G154" s="14">
        <v>46274</v>
      </c>
      <c r="H154" s="14">
        <v>72953</v>
      </c>
      <c r="I154" s="14">
        <v>80192</v>
      </c>
      <c r="J154" s="14">
        <v>78829</v>
      </c>
      <c r="K154" s="14">
        <v>80220</v>
      </c>
      <c r="L154" s="14">
        <v>117130</v>
      </c>
      <c r="M154" s="14">
        <f t="shared" si="4"/>
        <v>633497</v>
      </c>
    </row>
    <row r="155" spans="1:13">
      <c r="A155" s="14" t="s">
        <v>376</v>
      </c>
      <c r="B155" s="14" t="s">
        <v>377</v>
      </c>
      <c r="C155" s="14">
        <v>18091</v>
      </c>
      <c r="D155" s="14">
        <v>17620</v>
      </c>
      <c r="E155" s="14">
        <v>54407</v>
      </c>
      <c r="F155" s="14">
        <v>75820</v>
      </c>
      <c r="G155" s="14">
        <v>87228</v>
      </c>
      <c r="H155" s="14">
        <v>74269</v>
      </c>
      <c r="I155" s="14">
        <v>117791</v>
      </c>
      <c r="J155" s="14">
        <v>134240</v>
      </c>
      <c r="K155" s="14">
        <v>172692</v>
      </c>
      <c r="L155" s="14">
        <v>467532</v>
      </c>
      <c r="M155" s="14">
        <f t="shared" si="4"/>
        <v>1219690</v>
      </c>
    </row>
    <row r="156" spans="1:13">
      <c r="A156" s="14" t="s">
        <v>378</v>
      </c>
      <c r="B156" s="14" t="s">
        <v>379</v>
      </c>
      <c r="C156" s="14">
        <v>41332</v>
      </c>
      <c r="D156" s="14">
        <v>58920</v>
      </c>
      <c r="E156" s="14">
        <v>45397</v>
      </c>
      <c r="F156" s="14">
        <v>27711</v>
      </c>
      <c r="G156" s="14">
        <v>42780</v>
      </c>
      <c r="H156" s="14">
        <v>65418</v>
      </c>
      <c r="I156" s="14">
        <v>64941</v>
      </c>
      <c r="J156" s="14">
        <v>63834</v>
      </c>
      <c r="K156" s="14">
        <v>52441</v>
      </c>
      <c r="L156" s="14">
        <v>165327</v>
      </c>
      <c r="M156" s="14">
        <f t="shared" si="4"/>
        <v>628101</v>
      </c>
    </row>
    <row r="157" spans="1:13">
      <c r="A157" s="14" t="s">
        <v>380</v>
      </c>
      <c r="B157" s="14" t="s">
        <v>381</v>
      </c>
      <c r="C157" s="14">
        <v>23840</v>
      </c>
      <c r="D157" s="14">
        <v>25300</v>
      </c>
      <c r="E157" s="14">
        <v>31423</v>
      </c>
      <c r="F157" s="14">
        <v>45291</v>
      </c>
      <c r="G157" s="14">
        <v>40706</v>
      </c>
      <c r="H157" s="14">
        <v>64903</v>
      </c>
      <c r="I157" s="14">
        <v>52862</v>
      </c>
      <c r="J157" s="14">
        <v>84324</v>
      </c>
      <c r="K157" s="14">
        <v>61493</v>
      </c>
      <c r="L157" s="14">
        <v>76480</v>
      </c>
      <c r="M157" s="14">
        <f t="shared" si="4"/>
        <v>506622</v>
      </c>
    </row>
    <row r="158" spans="1:13">
      <c r="A158" s="14" t="s">
        <v>382</v>
      </c>
      <c r="B158" s="14" t="s">
        <v>383</v>
      </c>
      <c r="C158" s="14">
        <v>1526</v>
      </c>
      <c r="D158" s="14">
        <v>2233</v>
      </c>
      <c r="E158" s="14">
        <v>2859</v>
      </c>
      <c r="F158" s="14">
        <v>3463</v>
      </c>
      <c r="G158" s="14">
        <v>5038</v>
      </c>
      <c r="H158" s="14">
        <v>5816</v>
      </c>
      <c r="I158" s="14">
        <v>6272</v>
      </c>
      <c r="J158" s="14">
        <v>8969</v>
      </c>
      <c r="K158" s="14">
        <v>12606</v>
      </c>
      <c r="L158" s="14">
        <v>17009</v>
      </c>
      <c r="M158" s="14">
        <f t="shared" si="4"/>
        <v>65791</v>
      </c>
    </row>
    <row r="159" spans="1:13">
      <c r="A159" s="14" t="s">
        <v>384</v>
      </c>
      <c r="B159" s="14" t="s">
        <v>385</v>
      </c>
      <c r="C159" s="14">
        <v>16135</v>
      </c>
      <c r="D159" s="14">
        <v>28314</v>
      </c>
      <c r="E159" s="14">
        <v>64261</v>
      </c>
      <c r="F159" s="14">
        <v>113257</v>
      </c>
      <c r="G159" s="14">
        <v>156172</v>
      </c>
      <c r="H159" s="14">
        <v>152782</v>
      </c>
      <c r="I159" s="14">
        <v>126606</v>
      </c>
      <c r="J159" s="14">
        <v>231839</v>
      </c>
      <c r="K159" s="14">
        <v>191905</v>
      </c>
      <c r="L159" s="14">
        <v>790787</v>
      </c>
      <c r="M159" s="14">
        <f t="shared" si="4"/>
        <v>1872058</v>
      </c>
    </row>
    <row r="160" spans="1:13">
      <c r="A160" s="14" t="s">
        <v>386</v>
      </c>
      <c r="B160" s="14" t="s">
        <v>387</v>
      </c>
      <c r="C160" s="14">
        <v>47</v>
      </c>
      <c r="D160" s="14">
        <v>144</v>
      </c>
      <c r="E160" s="14">
        <v>279</v>
      </c>
      <c r="F160" s="14">
        <v>661</v>
      </c>
      <c r="G160" s="14">
        <v>2897</v>
      </c>
      <c r="H160" s="14">
        <v>4194</v>
      </c>
      <c r="I160" s="14">
        <v>12737</v>
      </c>
      <c r="J160" s="14">
        <v>6024</v>
      </c>
      <c r="K160" s="14">
        <v>47546</v>
      </c>
      <c r="L160" s="14">
        <v>71894</v>
      </c>
      <c r="M160" s="14">
        <f t="shared" si="4"/>
        <v>146423</v>
      </c>
    </row>
    <row r="161" spans="1:13">
      <c r="A161" s="14" t="s">
        <v>388</v>
      </c>
      <c r="B161" s="14" t="s">
        <v>389</v>
      </c>
      <c r="C161" s="14">
        <v>4192</v>
      </c>
      <c r="D161" s="14">
        <v>15278</v>
      </c>
      <c r="E161" s="14">
        <v>22366</v>
      </c>
      <c r="F161" s="14">
        <v>26693</v>
      </c>
      <c r="G161" s="14">
        <v>22850</v>
      </c>
      <c r="H161" s="14">
        <v>24873</v>
      </c>
      <c r="I161" s="14">
        <v>29293</v>
      </c>
      <c r="J161" s="14">
        <v>42885</v>
      </c>
      <c r="K161" s="14">
        <v>51374</v>
      </c>
      <c r="L161" s="14">
        <v>209389</v>
      </c>
      <c r="M161" s="14">
        <f t="shared" si="4"/>
        <v>449193</v>
      </c>
    </row>
    <row r="162" spans="1:13">
      <c r="A162" s="14" t="s">
        <v>390</v>
      </c>
      <c r="B162" s="14" t="s">
        <v>391</v>
      </c>
      <c r="C162" s="14">
        <v>1709</v>
      </c>
      <c r="D162" s="14">
        <v>2302</v>
      </c>
      <c r="E162" s="14">
        <v>2217</v>
      </c>
      <c r="F162" s="14">
        <v>2782</v>
      </c>
      <c r="G162" s="14">
        <v>2717</v>
      </c>
      <c r="H162" s="14">
        <v>3261</v>
      </c>
      <c r="I162" s="14">
        <v>3827</v>
      </c>
      <c r="J162" s="14">
        <v>4959</v>
      </c>
      <c r="K162" s="14">
        <v>7904</v>
      </c>
      <c r="L162" s="14">
        <v>9543</v>
      </c>
      <c r="M162" s="14">
        <f t="shared" ref="M162:M193" si="5">SUM(C162:L162)</f>
        <v>41221</v>
      </c>
    </row>
    <row r="163" spans="1:13">
      <c r="A163" s="14" t="s">
        <v>392</v>
      </c>
      <c r="B163" s="14" t="s">
        <v>393</v>
      </c>
      <c r="C163" s="14">
        <v>5116</v>
      </c>
      <c r="D163" s="14">
        <v>4389</v>
      </c>
      <c r="E163" s="14">
        <v>5823</v>
      </c>
      <c r="F163" s="14">
        <v>4995</v>
      </c>
      <c r="G163" s="14">
        <v>9985</v>
      </c>
      <c r="H163" s="14">
        <v>5889</v>
      </c>
      <c r="I163" s="14">
        <v>15323</v>
      </c>
      <c r="J163" s="14">
        <v>28254</v>
      </c>
      <c r="K163" s="14">
        <v>47390</v>
      </c>
      <c r="L163" s="14">
        <v>59754</v>
      </c>
      <c r="M163" s="14">
        <f t="shared" si="5"/>
        <v>186918</v>
      </c>
    </row>
    <row r="164" spans="1:13">
      <c r="A164" s="14" t="s">
        <v>394</v>
      </c>
      <c r="B164" s="14" t="s">
        <v>395</v>
      </c>
      <c r="C164" s="14">
        <v>473</v>
      </c>
      <c r="D164" s="14">
        <v>1360</v>
      </c>
      <c r="E164" s="14">
        <v>4301</v>
      </c>
      <c r="F164" s="14">
        <v>4125</v>
      </c>
      <c r="G164" s="14">
        <v>2337</v>
      </c>
      <c r="H164" s="14">
        <v>2754</v>
      </c>
      <c r="I164" s="14">
        <v>2000</v>
      </c>
      <c r="J164" s="14">
        <v>4817</v>
      </c>
      <c r="K164" s="14">
        <v>6207</v>
      </c>
      <c r="L164" s="14">
        <v>8093</v>
      </c>
      <c r="M164" s="14">
        <f t="shared" si="5"/>
        <v>36467</v>
      </c>
    </row>
    <row r="165" spans="1:13">
      <c r="A165" s="14" t="s">
        <v>396</v>
      </c>
      <c r="B165" s="14" t="s">
        <v>397</v>
      </c>
      <c r="C165" s="14">
        <v>2743</v>
      </c>
      <c r="D165" s="14">
        <v>5557</v>
      </c>
      <c r="E165" s="14">
        <v>6335</v>
      </c>
      <c r="F165" s="14">
        <v>4960</v>
      </c>
      <c r="G165" s="14">
        <v>8865</v>
      </c>
      <c r="H165" s="14">
        <v>7370</v>
      </c>
      <c r="I165" s="14">
        <v>10828</v>
      </c>
      <c r="J165" s="14">
        <v>11265</v>
      </c>
      <c r="K165" s="14">
        <v>21983</v>
      </c>
      <c r="L165" s="14">
        <v>62208</v>
      </c>
      <c r="M165" s="14">
        <f t="shared" si="5"/>
        <v>142114</v>
      </c>
    </row>
    <row r="166" spans="1:13">
      <c r="A166" s="14" t="s">
        <v>398</v>
      </c>
      <c r="B166" s="14" t="s">
        <v>399</v>
      </c>
      <c r="C166" s="14">
        <v>5208</v>
      </c>
      <c r="D166" s="14">
        <v>10553</v>
      </c>
      <c r="E166" s="14">
        <v>33157</v>
      </c>
      <c r="F166" s="14">
        <v>40617</v>
      </c>
      <c r="G166" s="14">
        <v>54469</v>
      </c>
      <c r="H166" s="14">
        <v>82404</v>
      </c>
      <c r="I166" s="14">
        <v>115539</v>
      </c>
      <c r="J166" s="14">
        <v>147040</v>
      </c>
      <c r="K166" s="14">
        <v>266754</v>
      </c>
      <c r="L166" s="14">
        <v>189132</v>
      </c>
      <c r="M166" s="14">
        <f t="shared" si="5"/>
        <v>944873</v>
      </c>
    </row>
    <row r="167" spans="1:13">
      <c r="A167" s="14" t="s">
        <v>400</v>
      </c>
      <c r="B167" s="14" t="s">
        <v>401</v>
      </c>
      <c r="C167" s="14">
        <v>11829</v>
      </c>
      <c r="D167" s="14">
        <v>27454</v>
      </c>
      <c r="E167" s="14">
        <v>38047</v>
      </c>
      <c r="F167" s="14">
        <v>40390</v>
      </c>
      <c r="G167" s="14">
        <v>47519</v>
      </c>
      <c r="H167" s="14">
        <v>43828</v>
      </c>
      <c r="I167" s="14">
        <v>54356</v>
      </c>
      <c r="J167" s="14">
        <v>59663</v>
      </c>
      <c r="K167" s="14">
        <v>75210</v>
      </c>
      <c r="L167" s="14">
        <v>115604</v>
      </c>
      <c r="M167" s="14">
        <f t="shared" si="5"/>
        <v>513900</v>
      </c>
    </row>
    <row r="168" spans="1:13">
      <c r="A168" s="14" t="s">
        <v>402</v>
      </c>
      <c r="B168" s="14" t="s">
        <v>403</v>
      </c>
      <c r="C168" s="14">
        <v>905</v>
      </c>
      <c r="D168" s="14">
        <v>1394</v>
      </c>
      <c r="E168" s="14">
        <v>980</v>
      </c>
      <c r="F168" s="14">
        <v>1172</v>
      </c>
      <c r="G168" s="14">
        <v>1604</v>
      </c>
      <c r="H168" s="14">
        <v>1929</v>
      </c>
      <c r="I168" s="14">
        <v>1608</v>
      </c>
      <c r="J168" s="14">
        <v>1274</v>
      </c>
      <c r="K168" s="14">
        <v>1750</v>
      </c>
      <c r="L168" s="14">
        <v>2273</v>
      </c>
      <c r="M168" s="14">
        <f t="shared" si="5"/>
        <v>14889</v>
      </c>
    </row>
    <row r="169" spans="1:13">
      <c r="A169" s="14" t="s">
        <v>404</v>
      </c>
      <c r="B169" s="14" t="s">
        <v>405</v>
      </c>
      <c r="C169" s="14">
        <v>994</v>
      </c>
      <c r="D169" s="14">
        <v>3953</v>
      </c>
      <c r="E169" s="14">
        <v>5620</v>
      </c>
      <c r="F169" s="14">
        <v>1757</v>
      </c>
      <c r="G169" s="14">
        <v>6344</v>
      </c>
      <c r="H169" s="14">
        <v>9123</v>
      </c>
      <c r="I169" s="14">
        <v>4171</v>
      </c>
      <c r="J169" s="14">
        <v>4931</v>
      </c>
      <c r="K169" s="14">
        <v>5490</v>
      </c>
      <c r="L169" s="14">
        <v>14610</v>
      </c>
      <c r="M169" s="14">
        <f t="shared" si="5"/>
        <v>56993</v>
      </c>
    </row>
    <row r="170" spans="1:13">
      <c r="A170" s="14" t="s">
        <v>406</v>
      </c>
      <c r="B170" s="14" t="s">
        <v>407</v>
      </c>
      <c r="C170" s="14">
        <v>276</v>
      </c>
      <c r="D170" s="14">
        <v>0</v>
      </c>
      <c r="E170" s="14">
        <v>187</v>
      </c>
      <c r="F170" s="14">
        <v>0</v>
      </c>
      <c r="G170" s="14">
        <v>0</v>
      </c>
      <c r="H170" s="14">
        <v>93</v>
      </c>
      <c r="I170" s="14">
        <v>0</v>
      </c>
      <c r="J170" s="14">
        <v>94</v>
      </c>
      <c r="K170" s="14">
        <v>0</v>
      </c>
      <c r="L170" s="14">
        <v>23</v>
      </c>
      <c r="M170" s="14">
        <f t="shared" si="5"/>
        <v>673</v>
      </c>
    </row>
    <row r="171" spans="1:13">
      <c r="A171" s="14" t="s">
        <v>408</v>
      </c>
      <c r="B171" s="14" t="s">
        <v>409</v>
      </c>
      <c r="C171" s="14">
        <v>34</v>
      </c>
      <c r="D171" s="14">
        <v>14</v>
      </c>
      <c r="E171" s="14">
        <v>189</v>
      </c>
      <c r="F171" s="14">
        <v>214</v>
      </c>
      <c r="G171" s="14">
        <v>29</v>
      </c>
      <c r="H171" s="14">
        <v>809</v>
      </c>
      <c r="I171" s="14">
        <v>742</v>
      </c>
      <c r="J171" s="14">
        <v>807</v>
      </c>
      <c r="K171" s="14">
        <v>615</v>
      </c>
      <c r="L171" s="14">
        <v>1718</v>
      </c>
      <c r="M171" s="14">
        <f t="shared" si="5"/>
        <v>5171</v>
      </c>
    </row>
    <row r="172" spans="1:13">
      <c r="A172" s="14" t="s">
        <v>410</v>
      </c>
      <c r="B172" s="14" t="s">
        <v>411</v>
      </c>
      <c r="C172" s="14">
        <v>237</v>
      </c>
      <c r="D172" s="14">
        <v>721</v>
      </c>
      <c r="E172" s="14">
        <v>2640</v>
      </c>
      <c r="F172" s="14">
        <v>5451</v>
      </c>
      <c r="G172" s="14">
        <v>7240</v>
      </c>
      <c r="H172" s="14">
        <v>10440</v>
      </c>
      <c r="I172" s="14">
        <v>14704</v>
      </c>
      <c r="J172" s="14">
        <v>14774</v>
      </c>
      <c r="K172" s="14">
        <v>20859</v>
      </c>
      <c r="L172" s="14">
        <v>77764</v>
      </c>
      <c r="M172" s="14">
        <f t="shared" si="5"/>
        <v>154830</v>
      </c>
    </row>
    <row r="173" spans="1:13">
      <c r="A173" s="14" t="s">
        <v>412</v>
      </c>
      <c r="B173" s="14" t="s">
        <v>413</v>
      </c>
      <c r="C173" s="14">
        <v>32707</v>
      </c>
      <c r="D173" s="14">
        <v>65373</v>
      </c>
      <c r="E173" s="14">
        <v>74289</v>
      </c>
      <c r="F173" s="14">
        <v>82109</v>
      </c>
      <c r="G173" s="14">
        <v>81533</v>
      </c>
      <c r="H173" s="14">
        <v>84679</v>
      </c>
      <c r="I173" s="14">
        <v>89479</v>
      </c>
      <c r="J173" s="14">
        <v>81095</v>
      </c>
      <c r="K173" s="14">
        <v>89172</v>
      </c>
      <c r="L173" s="14">
        <v>100167</v>
      </c>
      <c r="M173" s="14">
        <f t="shared" si="5"/>
        <v>780603</v>
      </c>
    </row>
    <row r="174" spans="1:13">
      <c r="A174" s="14" t="s">
        <v>414</v>
      </c>
      <c r="B174" s="14" t="s">
        <v>415</v>
      </c>
      <c r="C174" s="14">
        <v>126</v>
      </c>
      <c r="D174" s="14">
        <v>0</v>
      </c>
      <c r="E174" s="14">
        <v>73472</v>
      </c>
      <c r="F174" s="14">
        <v>0</v>
      </c>
      <c r="G174" s="14">
        <v>86455</v>
      </c>
      <c r="H174" s="14">
        <v>0</v>
      </c>
      <c r="I174" s="14">
        <v>97006</v>
      </c>
      <c r="J174" s="14">
        <v>0</v>
      </c>
      <c r="K174" s="14">
        <v>98851</v>
      </c>
      <c r="L174" s="14">
        <v>133922</v>
      </c>
      <c r="M174" s="14">
        <f t="shared" si="5"/>
        <v>489832</v>
      </c>
    </row>
    <row r="175" spans="1:13">
      <c r="A175" s="14" t="s">
        <v>416</v>
      </c>
      <c r="B175" s="14" t="s">
        <v>417</v>
      </c>
      <c r="C175" s="14">
        <v>8</v>
      </c>
      <c r="D175" s="14">
        <v>7</v>
      </c>
      <c r="E175" s="14">
        <v>3</v>
      </c>
      <c r="F175" s="14">
        <v>3</v>
      </c>
      <c r="G175" s="14">
        <v>0</v>
      </c>
      <c r="H175" s="14">
        <v>4</v>
      </c>
      <c r="I175" s="14">
        <v>5</v>
      </c>
      <c r="J175" s="14">
        <v>7</v>
      </c>
      <c r="K175" s="14">
        <v>1</v>
      </c>
      <c r="L175" s="14">
        <v>4</v>
      </c>
      <c r="M175" s="14">
        <f t="shared" si="5"/>
        <v>42</v>
      </c>
    </row>
    <row r="176" spans="1:13">
      <c r="A176" s="14" t="s">
        <v>418</v>
      </c>
      <c r="B176" s="14" t="s">
        <v>419</v>
      </c>
      <c r="C176" s="14">
        <v>2745</v>
      </c>
      <c r="D176" s="14">
        <v>8534</v>
      </c>
      <c r="E176" s="14">
        <v>12952</v>
      </c>
      <c r="F176" s="14">
        <v>14555</v>
      </c>
      <c r="G176" s="14">
        <v>16892</v>
      </c>
      <c r="H176" s="14">
        <v>20564</v>
      </c>
      <c r="I176" s="14">
        <v>23039</v>
      </c>
      <c r="J176" s="14">
        <v>21835</v>
      </c>
      <c r="K176" s="14">
        <v>36064</v>
      </c>
      <c r="L176" s="14">
        <v>86671</v>
      </c>
      <c r="M176" s="14">
        <f t="shared" si="5"/>
        <v>243851</v>
      </c>
    </row>
    <row r="177" spans="1:13">
      <c r="A177" s="14" t="s">
        <v>420</v>
      </c>
      <c r="B177" s="14" t="s">
        <v>421</v>
      </c>
      <c r="C177" s="14">
        <v>5328</v>
      </c>
      <c r="D177" s="14">
        <v>5497</v>
      </c>
      <c r="E177" s="14">
        <v>53801</v>
      </c>
      <c r="F177" s="14">
        <v>68274</v>
      </c>
      <c r="G177" s="14">
        <v>72519</v>
      </c>
      <c r="H177" s="14">
        <v>70324</v>
      </c>
      <c r="I177" s="14">
        <v>77255</v>
      </c>
      <c r="J177" s="14">
        <v>84350</v>
      </c>
      <c r="K177" s="14">
        <v>83105</v>
      </c>
      <c r="L177" s="14">
        <v>87853</v>
      </c>
      <c r="M177" s="14">
        <f t="shared" si="5"/>
        <v>608306</v>
      </c>
    </row>
    <row r="178" spans="1:13">
      <c r="A178" s="14" t="s">
        <v>422</v>
      </c>
      <c r="B178" s="14" t="s">
        <v>423</v>
      </c>
      <c r="C178" s="14">
        <v>28</v>
      </c>
      <c r="D178" s="14">
        <v>319</v>
      </c>
      <c r="E178" s="14">
        <v>600</v>
      </c>
      <c r="F178" s="14">
        <v>92</v>
      </c>
      <c r="G178" s="14">
        <v>760</v>
      </c>
      <c r="H178" s="14">
        <v>2128</v>
      </c>
      <c r="I178" s="14">
        <v>299</v>
      </c>
      <c r="J178" s="14">
        <v>1119</v>
      </c>
      <c r="K178" s="14">
        <v>16418</v>
      </c>
      <c r="L178" s="14">
        <v>49212</v>
      </c>
      <c r="M178" s="14">
        <f t="shared" si="5"/>
        <v>70975</v>
      </c>
    </row>
    <row r="179" spans="1:13">
      <c r="A179" s="14" t="s">
        <v>424</v>
      </c>
      <c r="B179" s="14" t="s">
        <v>425</v>
      </c>
      <c r="C179" s="14">
        <v>2315</v>
      </c>
      <c r="D179" s="14">
        <v>2632</v>
      </c>
      <c r="E179" s="14">
        <v>5069</v>
      </c>
      <c r="F179" s="14">
        <v>5718</v>
      </c>
      <c r="G179" s="14">
        <v>10515</v>
      </c>
      <c r="H179" s="14">
        <v>12638</v>
      </c>
      <c r="I179" s="14">
        <v>22584</v>
      </c>
      <c r="J179" s="14">
        <v>33124</v>
      </c>
      <c r="K179" s="14">
        <v>38217</v>
      </c>
      <c r="L179" s="14">
        <v>112421</v>
      </c>
      <c r="M179" s="14">
        <f t="shared" si="5"/>
        <v>245233</v>
      </c>
    </row>
    <row r="180" spans="1:13">
      <c r="A180" s="14" t="s">
        <v>426</v>
      </c>
      <c r="B180" s="14" t="s">
        <v>427</v>
      </c>
      <c r="C180" s="14">
        <v>445656</v>
      </c>
      <c r="D180" s="14">
        <v>557607</v>
      </c>
      <c r="E180" s="14">
        <v>614405</v>
      </c>
      <c r="F180" s="14">
        <v>541899</v>
      </c>
      <c r="G180" s="14">
        <v>573940</v>
      </c>
      <c r="H180" s="14">
        <v>586724</v>
      </c>
      <c r="I180" s="14">
        <v>666129</v>
      </c>
      <c r="J180" s="14">
        <v>843788</v>
      </c>
      <c r="K180" s="14">
        <v>1402234</v>
      </c>
      <c r="L180" s="14">
        <v>3237043</v>
      </c>
      <c r="M180" s="14">
        <f t="shared" si="5"/>
        <v>9469425</v>
      </c>
    </row>
    <row r="181" spans="1:13">
      <c r="A181" s="14" t="s">
        <v>428</v>
      </c>
      <c r="B181" s="14" t="s">
        <v>429</v>
      </c>
      <c r="C181" s="14">
        <v>6608</v>
      </c>
      <c r="D181" s="14">
        <v>12895</v>
      </c>
      <c r="E181" s="14">
        <v>11494</v>
      </c>
      <c r="F181" s="14">
        <v>18698</v>
      </c>
      <c r="G181" s="14">
        <v>19423</v>
      </c>
      <c r="H181" s="14">
        <v>22721</v>
      </c>
      <c r="I181" s="14">
        <v>21429</v>
      </c>
      <c r="J181" s="14">
        <v>22875</v>
      </c>
      <c r="K181" s="14">
        <v>19198</v>
      </c>
      <c r="L181" s="14">
        <v>22107</v>
      </c>
      <c r="M181" s="14">
        <f t="shared" si="5"/>
        <v>177448</v>
      </c>
    </row>
    <row r="182" spans="1:13">
      <c r="A182" s="14" t="s">
        <v>430</v>
      </c>
      <c r="B182" s="14" t="s">
        <v>431</v>
      </c>
      <c r="C182" s="14">
        <v>4723</v>
      </c>
      <c r="D182" s="14">
        <v>6431</v>
      </c>
      <c r="E182" s="14">
        <v>8443</v>
      </c>
      <c r="F182" s="14">
        <v>10321</v>
      </c>
      <c r="G182" s="14">
        <v>12406</v>
      </c>
      <c r="H182" s="14">
        <v>13259</v>
      </c>
      <c r="I182" s="14">
        <v>28482</v>
      </c>
      <c r="J182" s="14">
        <v>25215</v>
      </c>
      <c r="K182" s="14">
        <v>53321</v>
      </c>
      <c r="L182" s="14">
        <v>284994</v>
      </c>
      <c r="M182" s="14">
        <f t="shared" si="5"/>
        <v>447595</v>
      </c>
    </row>
    <row r="183" spans="1:13">
      <c r="A183" s="14" t="s">
        <v>432</v>
      </c>
      <c r="B183" s="14" t="s">
        <v>433</v>
      </c>
      <c r="C183" s="14">
        <v>99</v>
      </c>
      <c r="D183" s="14">
        <v>383</v>
      </c>
      <c r="E183" s="14">
        <v>456</v>
      </c>
      <c r="F183" s="14">
        <v>334</v>
      </c>
      <c r="G183" s="14">
        <v>586</v>
      </c>
      <c r="H183" s="14">
        <v>1629</v>
      </c>
      <c r="I183" s="14">
        <v>1203</v>
      </c>
      <c r="J183" s="14">
        <v>1807</v>
      </c>
      <c r="K183" s="14">
        <v>1631</v>
      </c>
      <c r="L183" s="14">
        <v>4108</v>
      </c>
      <c r="M183" s="14">
        <f t="shared" si="5"/>
        <v>12236</v>
      </c>
    </row>
    <row r="184" spans="1:13">
      <c r="A184" s="14" t="s">
        <v>434</v>
      </c>
      <c r="B184" s="14" t="s">
        <v>435</v>
      </c>
      <c r="C184" s="14">
        <v>5201</v>
      </c>
      <c r="D184" s="14">
        <v>14268</v>
      </c>
      <c r="E184" s="14">
        <v>13710</v>
      </c>
      <c r="F184" s="14">
        <v>20725</v>
      </c>
      <c r="G184" s="14">
        <v>27372</v>
      </c>
      <c r="H184" s="14">
        <v>43657</v>
      </c>
      <c r="I184" s="14">
        <v>47779</v>
      </c>
      <c r="J184" s="14">
        <v>79812</v>
      </c>
      <c r="K184" s="14">
        <v>134202</v>
      </c>
      <c r="L184" s="14">
        <v>525562</v>
      </c>
      <c r="M184" s="14">
        <f t="shared" si="5"/>
        <v>912288</v>
      </c>
    </row>
    <row r="185" spans="1:13">
      <c r="A185" s="14" t="s">
        <v>436</v>
      </c>
      <c r="B185" s="14" t="s">
        <v>437</v>
      </c>
      <c r="C185" s="14">
        <v>4091</v>
      </c>
      <c r="D185" s="14">
        <v>8780</v>
      </c>
      <c r="E185" s="14">
        <v>12722</v>
      </c>
      <c r="F185" s="14">
        <v>15250</v>
      </c>
      <c r="G185" s="14">
        <v>21561</v>
      </c>
      <c r="H185" s="14">
        <v>28858</v>
      </c>
      <c r="I185" s="14">
        <v>41913</v>
      </c>
      <c r="J185" s="14">
        <v>53840</v>
      </c>
      <c r="K185" s="14">
        <v>63818</v>
      </c>
      <c r="L185" s="14">
        <v>78214</v>
      </c>
      <c r="M185" s="14">
        <f t="shared" si="5"/>
        <v>329047</v>
      </c>
    </row>
    <row r="186" spans="1:13">
      <c r="A186" s="14" t="s">
        <v>438</v>
      </c>
      <c r="B186" s="14" t="s">
        <v>439</v>
      </c>
      <c r="C186" s="14">
        <v>14</v>
      </c>
      <c r="D186" s="14">
        <v>6</v>
      </c>
      <c r="E186" s="14">
        <v>41</v>
      </c>
      <c r="F186" s="14">
        <v>47</v>
      </c>
      <c r="G186" s="14">
        <v>19</v>
      </c>
      <c r="H186" s="14">
        <v>60</v>
      </c>
      <c r="I186" s="14">
        <v>47</v>
      </c>
      <c r="J186" s="14">
        <v>50</v>
      </c>
      <c r="K186" s="14">
        <v>40</v>
      </c>
      <c r="L186" s="14">
        <v>40</v>
      </c>
      <c r="M186" s="14">
        <f t="shared" si="5"/>
        <v>364</v>
      </c>
    </row>
    <row r="187" spans="1:13">
      <c r="A187" s="14" t="s">
        <v>440</v>
      </c>
      <c r="B187" s="14" t="s">
        <v>441</v>
      </c>
      <c r="C187" s="14">
        <v>1076</v>
      </c>
      <c r="D187" s="14">
        <v>6127</v>
      </c>
      <c r="E187" s="14">
        <v>7830</v>
      </c>
      <c r="F187" s="14">
        <v>12195</v>
      </c>
      <c r="G187" s="14">
        <v>14261</v>
      </c>
      <c r="H187" s="14">
        <v>19651</v>
      </c>
      <c r="I187" s="14">
        <v>21064</v>
      </c>
      <c r="J187" s="14">
        <v>41497</v>
      </c>
      <c r="K187" s="14">
        <v>58811</v>
      </c>
      <c r="L187" s="14">
        <v>269646</v>
      </c>
      <c r="M187" s="14">
        <f t="shared" si="5"/>
        <v>452158</v>
      </c>
    </row>
    <row r="188" spans="1:13">
      <c r="A188" s="14" t="s">
        <v>442</v>
      </c>
      <c r="B188" s="14" t="s">
        <v>443</v>
      </c>
      <c r="C188" s="14">
        <v>8806</v>
      </c>
      <c r="D188" s="14">
        <v>40077</v>
      </c>
      <c r="E188" s="14">
        <v>32847</v>
      </c>
      <c r="F188" s="14">
        <v>58309</v>
      </c>
      <c r="G188" s="14">
        <v>46014</v>
      </c>
      <c r="H188" s="14">
        <v>71417</v>
      </c>
      <c r="I188" s="14">
        <v>116593</v>
      </c>
      <c r="J188" s="14">
        <v>107139</v>
      </c>
      <c r="K188" s="14">
        <v>106492</v>
      </c>
      <c r="L188" s="14">
        <v>162796</v>
      </c>
      <c r="M188" s="14">
        <f t="shared" si="5"/>
        <v>750490</v>
      </c>
    </row>
    <row r="189" spans="1:13">
      <c r="A189" s="14" t="s">
        <v>444</v>
      </c>
      <c r="B189" s="14" t="s">
        <v>445</v>
      </c>
      <c r="C189" s="14">
        <v>14330</v>
      </c>
      <c r="D189" s="14">
        <v>25152</v>
      </c>
      <c r="E189" s="14">
        <v>24858</v>
      </c>
      <c r="F189" s="14">
        <v>29507</v>
      </c>
      <c r="G189" s="14">
        <v>33570</v>
      </c>
      <c r="H189" s="14">
        <v>37597</v>
      </c>
      <c r="I189" s="14">
        <v>33928</v>
      </c>
      <c r="J189" s="14">
        <v>62535</v>
      </c>
      <c r="K189" s="14">
        <v>51811</v>
      </c>
      <c r="L189" s="14">
        <v>77392</v>
      </c>
      <c r="M189" s="14">
        <f t="shared" si="5"/>
        <v>390680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666600"/>
  </sheetPr>
  <dimension ref="A1:L189"/>
  <sheetViews>
    <sheetView workbookViewId="0"/>
  </sheetViews>
  <sheetFormatPr defaultRowHeight="15"/>
  <cols>
    <col min="2" max="2" width="30" customWidth="1"/>
  </cols>
  <sheetData>
    <row r="1" spans="1:12">
      <c r="A1" s="14" t="s">
        <v>37</v>
      </c>
      <c r="B1" s="14" t="s">
        <v>62</v>
      </c>
      <c r="C1" s="14" t="s">
        <v>63</v>
      </c>
      <c r="D1" s="14" t="s">
        <v>64</v>
      </c>
      <c r="E1" s="14" t="s">
        <v>65</v>
      </c>
      <c r="F1" s="14" t="s">
        <v>66</v>
      </c>
      <c r="G1" s="14" t="s">
        <v>67</v>
      </c>
      <c r="H1" s="14" t="s">
        <v>68</v>
      </c>
      <c r="I1" s="14" t="s">
        <v>69</v>
      </c>
      <c r="J1" s="14" t="s">
        <v>70</v>
      </c>
      <c r="K1" s="14" t="s">
        <v>71</v>
      </c>
      <c r="L1" s="14" t="s">
        <v>72</v>
      </c>
    </row>
    <row r="2" spans="1:12">
      <c r="A2" s="14" t="s">
        <v>74</v>
      </c>
      <c r="B2" s="14" t="s">
        <v>38</v>
      </c>
      <c r="C2" s="14">
        <v>825.54</v>
      </c>
      <c r="D2" s="14">
        <v>190.81</v>
      </c>
      <c r="E2" s="14">
        <v>121.67</v>
      </c>
      <c r="F2" s="14">
        <v>86.34</v>
      </c>
      <c r="G2" s="14">
        <v>63.46</v>
      </c>
      <c r="H2" s="14">
        <v>44.74</v>
      </c>
      <c r="I2" s="14">
        <v>34.96</v>
      </c>
      <c r="J2" s="14">
        <v>25.39</v>
      </c>
      <c r="K2" s="14">
        <v>17</v>
      </c>
      <c r="L2" s="14">
        <v>5.21</v>
      </c>
    </row>
    <row r="3" spans="1:12">
      <c r="A3" s="14" t="s">
        <v>75</v>
      </c>
      <c r="B3" s="14" t="s">
        <v>76</v>
      </c>
      <c r="C3" s="14">
        <v>515.99</v>
      </c>
      <c r="D3" s="14">
        <v>140.85</v>
      </c>
      <c r="E3" s="14">
        <v>127.48</v>
      </c>
      <c r="F3" s="14">
        <v>98.64</v>
      </c>
      <c r="G3" s="14">
        <v>63.56</v>
      </c>
      <c r="H3" s="14">
        <v>48.75</v>
      </c>
      <c r="I3" s="14">
        <v>38.74</v>
      </c>
      <c r="J3" s="14">
        <v>27.46</v>
      </c>
      <c r="K3" s="14">
        <v>17.510000000000002</v>
      </c>
      <c r="L3" s="14">
        <v>11.01</v>
      </c>
    </row>
    <row r="4" spans="1:12">
      <c r="A4" s="14" t="s">
        <v>77</v>
      </c>
      <c r="B4" s="14" t="s">
        <v>78</v>
      </c>
      <c r="C4" s="14">
        <v>1959.84</v>
      </c>
      <c r="D4" s="14">
        <v>475.76</v>
      </c>
      <c r="E4" s="14">
        <v>287.16000000000003</v>
      </c>
      <c r="F4" s="14">
        <v>194.72</v>
      </c>
      <c r="G4" s="14">
        <v>134.58000000000001</v>
      </c>
      <c r="H4" s="14">
        <v>90.62</v>
      </c>
      <c r="I4" s="14">
        <v>61.16</v>
      </c>
      <c r="J4" s="14">
        <v>38.67</v>
      </c>
      <c r="K4" s="14">
        <v>15.72</v>
      </c>
      <c r="L4" s="14">
        <v>0.97</v>
      </c>
    </row>
    <row r="5" spans="1:12">
      <c r="A5" s="14" t="s">
        <v>79</v>
      </c>
      <c r="B5" s="14" t="s">
        <v>80</v>
      </c>
      <c r="C5" s="14">
        <v>842.37</v>
      </c>
      <c r="D5" s="14">
        <v>62.01</v>
      </c>
      <c r="E5" s="14">
        <v>37.380000000000003</v>
      </c>
      <c r="F5" s="14">
        <v>25.17</v>
      </c>
      <c r="G5" s="14">
        <v>16.690000000000001</v>
      </c>
      <c r="H5" s="14">
        <v>10.81</v>
      </c>
      <c r="I5" s="14">
        <v>7.22</v>
      </c>
      <c r="J5" s="14">
        <v>4.91</v>
      </c>
      <c r="K5" s="14">
        <v>3.05</v>
      </c>
      <c r="L5" s="14">
        <v>1.1100000000000001</v>
      </c>
    </row>
    <row r="6" spans="1:12">
      <c r="A6" s="14" t="s">
        <v>81</v>
      </c>
      <c r="B6" s="14" t="s">
        <v>82</v>
      </c>
      <c r="C6" s="14">
        <v>1401.16</v>
      </c>
      <c r="D6" s="14">
        <v>77.47</v>
      </c>
      <c r="E6" s="14">
        <v>28.37</v>
      </c>
      <c r="F6" s="14">
        <v>16.63</v>
      </c>
      <c r="G6" s="14">
        <v>10.1</v>
      </c>
      <c r="H6" s="14">
        <v>6.71</v>
      </c>
      <c r="I6" s="14">
        <v>4.2300000000000004</v>
      </c>
      <c r="J6" s="14">
        <v>2.71</v>
      </c>
      <c r="K6" s="14">
        <v>1.55</v>
      </c>
      <c r="L6" s="14">
        <v>0.44</v>
      </c>
    </row>
    <row r="7" spans="1:12">
      <c r="A7" s="14" t="s">
        <v>83</v>
      </c>
      <c r="B7" s="14" t="s">
        <v>84</v>
      </c>
      <c r="C7" s="14">
        <v>3528.25</v>
      </c>
      <c r="D7" s="14">
        <v>233.15</v>
      </c>
      <c r="E7" s="14">
        <v>116.8</v>
      </c>
      <c r="F7" s="14">
        <v>107.71</v>
      </c>
      <c r="G7" s="14">
        <v>73.739999999999995</v>
      </c>
      <c r="H7" s="14">
        <v>53.37</v>
      </c>
      <c r="I7" s="14">
        <v>44.96</v>
      </c>
      <c r="J7" s="14">
        <v>42.82</v>
      </c>
      <c r="K7" s="14">
        <v>41.08</v>
      </c>
      <c r="L7" s="14">
        <v>22.58</v>
      </c>
    </row>
    <row r="8" spans="1:12">
      <c r="A8" s="14" t="s">
        <v>85</v>
      </c>
      <c r="B8" s="14" t="s">
        <v>86</v>
      </c>
      <c r="C8" s="14">
        <v>2640.73</v>
      </c>
      <c r="D8" s="14">
        <v>662.65</v>
      </c>
      <c r="E8" s="14">
        <v>146.21</v>
      </c>
      <c r="F8" s="14">
        <v>19.75</v>
      </c>
      <c r="G8" s="14">
        <v>7.48</v>
      </c>
      <c r="H8" s="14">
        <v>2.75</v>
      </c>
      <c r="I8" s="14">
        <v>1.1499999999999999</v>
      </c>
      <c r="J8" s="14">
        <v>0.56999999999999995</v>
      </c>
      <c r="K8" s="14">
        <v>0.24</v>
      </c>
      <c r="L8" s="14">
        <v>0.02</v>
      </c>
    </row>
    <row r="9" spans="1:12">
      <c r="A9" s="14" t="s">
        <v>87</v>
      </c>
      <c r="B9" s="14" t="s">
        <v>88</v>
      </c>
      <c r="C9" s="14">
        <v>1160.18</v>
      </c>
      <c r="D9" s="14">
        <v>216.31</v>
      </c>
      <c r="E9" s="14">
        <v>135.88999999999999</v>
      </c>
      <c r="F9" s="14">
        <v>98.71</v>
      </c>
      <c r="G9" s="14">
        <v>79.67</v>
      </c>
      <c r="H9" s="14">
        <v>61.72</v>
      </c>
      <c r="I9" s="14">
        <v>49.32</v>
      </c>
      <c r="J9" s="14">
        <v>36.68</v>
      </c>
      <c r="K9" s="14">
        <v>24.6</v>
      </c>
      <c r="L9" s="14">
        <v>11.03</v>
      </c>
    </row>
    <row r="10" spans="1:12">
      <c r="A10" s="14" t="s">
        <v>89</v>
      </c>
      <c r="B10" s="14" t="s">
        <v>90</v>
      </c>
      <c r="C10" s="14">
        <v>1261.81</v>
      </c>
      <c r="D10" s="14">
        <v>236.16</v>
      </c>
      <c r="E10" s="14">
        <v>146.25</v>
      </c>
      <c r="F10" s="14">
        <v>104.31</v>
      </c>
      <c r="G10" s="14">
        <v>87.21</v>
      </c>
      <c r="H10" s="14">
        <v>76.13</v>
      </c>
      <c r="I10" s="14">
        <v>69.150000000000006</v>
      </c>
      <c r="J10" s="14">
        <v>59.39</v>
      </c>
      <c r="K10" s="14">
        <v>44.88</v>
      </c>
      <c r="L10" s="14">
        <v>29.3</v>
      </c>
    </row>
    <row r="11" spans="1:12">
      <c r="A11" s="14" t="s">
        <v>91</v>
      </c>
      <c r="B11" s="14" t="s">
        <v>92</v>
      </c>
      <c r="C11" s="14">
        <v>19529.3</v>
      </c>
      <c r="D11" s="14"/>
      <c r="E11" s="14">
        <v>8913.19</v>
      </c>
      <c r="F11" s="14"/>
      <c r="G11" s="14"/>
      <c r="H11" s="14">
        <v>7978.62</v>
      </c>
      <c r="I11" s="14"/>
      <c r="J11" s="14">
        <v>2996.07</v>
      </c>
      <c r="K11" s="14"/>
      <c r="L11" s="14">
        <v>596.25</v>
      </c>
    </row>
    <row r="12" spans="1:12">
      <c r="A12" s="14" t="s">
        <v>93</v>
      </c>
      <c r="B12" s="14" t="s">
        <v>40</v>
      </c>
      <c r="C12" s="14">
        <v>29338.95</v>
      </c>
      <c r="D12" s="14">
        <v>2982.22</v>
      </c>
      <c r="E12" s="14">
        <v>1698.52</v>
      </c>
      <c r="F12" s="14">
        <v>1398.74</v>
      </c>
      <c r="G12" s="14">
        <v>1206.3499999999999</v>
      </c>
      <c r="H12" s="14">
        <v>1061.8800000000001</v>
      </c>
      <c r="I12" s="14">
        <v>950.69</v>
      </c>
      <c r="J12" s="14">
        <v>836.64</v>
      </c>
      <c r="K12" s="14">
        <v>729.08</v>
      </c>
      <c r="L12" s="14">
        <v>267.37</v>
      </c>
    </row>
    <row r="13" spans="1:12">
      <c r="A13" s="14" t="s">
        <v>94</v>
      </c>
      <c r="B13" s="14" t="s">
        <v>95</v>
      </c>
      <c r="C13" s="14">
        <v>2018.25</v>
      </c>
      <c r="D13" s="14">
        <v>858.92</v>
      </c>
      <c r="E13" s="14">
        <v>821.84</v>
      </c>
      <c r="F13" s="14">
        <v>601.03</v>
      </c>
      <c r="G13" s="14">
        <v>508.47</v>
      </c>
      <c r="H13" s="14">
        <v>475.94</v>
      </c>
      <c r="I13" s="14">
        <v>312.55</v>
      </c>
      <c r="J13" s="14">
        <v>261.2</v>
      </c>
      <c r="K13" s="14">
        <v>253.27</v>
      </c>
      <c r="L13" s="14">
        <v>174.77</v>
      </c>
    </row>
    <row r="14" spans="1:12">
      <c r="A14" s="14" t="s">
        <v>96</v>
      </c>
      <c r="B14" s="14" t="s">
        <v>97</v>
      </c>
      <c r="C14" s="14">
        <v>226.15</v>
      </c>
      <c r="D14" s="14">
        <v>54.03</v>
      </c>
      <c r="E14" s="14">
        <v>30.66</v>
      </c>
      <c r="F14" s="14">
        <v>21.58</v>
      </c>
      <c r="G14" s="14">
        <v>17.68</v>
      </c>
      <c r="H14" s="14">
        <v>15.19</v>
      </c>
      <c r="I14" s="14">
        <v>13.47</v>
      </c>
      <c r="J14" s="14">
        <v>11.25</v>
      </c>
      <c r="K14" s="14">
        <v>9.68</v>
      </c>
      <c r="L14" s="14">
        <v>7.46</v>
      </c>
    </row>
    <row r="15" spans="1:12">
      <c r="A15" s="14" t="s">
        <v>98</v>
      </c>
      <c r="B15" s="14" t="s">
        <v>99</v>
      </c>
      <c r="C15" s="14">
        <v>1315.3</v>
      </c>
      <c r="D15" s="14">
        <v>658.71</v>
      </c>
      <c r="E15" s="14">
        <v>579.4</v>
      </c>
      <c r="F15" s="14">
        <v>453.27</v>
      </c>
      <c r="G15" s="14">
        <v>373.29</v>
      </c>
      <c r="H15" s="14">
        <v>287.67</v>
      </c>
      <c r="I15" s="14">
        <v>233.83</v>
      </c>
      <c r="J15" s="14">
        <v>186.37</v>
      </c>
      <c r="K15" s="14">
        <v>136.11000000000001</v>
      </c>
      <c r="L15" s="14">
        <v>59.48</v>
      </c>
    </row>
    <row r="16" spans="1:12">
      <c r="A16" s="14" t="s">
        <v>100</v>
      </c>
      <c r="B16" s="14" t="s">
        <v>101</v>
      </c>
      <c r="C16" s="14">
        <v>39.58</v>
      </c>
      <c r="D16" s="14"/>
      <c r="E16" s="14">
        <v>26.57</v>
      </c>
      <c r="F16" s="14"/>
      <c r="G16" s="14">
        <v>20.02</v>
      </c>
      <c r="H16" s="14"/>
      <c r="I16" s="14">
        <v>18.670000000000002</v>
      </c>
      <c r="J16" s="14"/>
      <c r="K16" s="14">
        <v>10.08</v>
      </c>
      <c r="L16" s="14">
        <v>8.34</v>
      </c>
    </row>
    <row r="17" spans="1:12">
      <c r="A17" s="14" t="s">
        <v>102</v>
      </c>
      <c r="B17" s="14" t="s">
        <v>103</v>
      </c>
      <c r="C17" s="14">
        <v>2637.73</v>
      </c>
      <c r="D17" s="14">
        <v>836.74</v>
      </c>
      <c r="E17" s="14">
        <v>466.43</v>
      </c>
      <c r="F17" s="14">
        <v>354.25</v>
      </c>
      <c r="G17" s="14">
        <v>231.46</v>
      </c>
      <c r="H17" s="14">
        <v>128.30000000000001</v>
      </c>
      <c r="I17" s="14">
        <v>83.39</v>
      </c>
      <c r="J17" s="14">
        <v>69.150000000000006</v>
      </c>
      <c r="K17" s="14">
        <v>50.42</v>
      </c>
      <c r="L17" s="14">
        <v>29.4</v>
      </c>
    </row>
    <row r="18" spans="1:12">
      <c r="A18" s="14" t="s">
        <v>104</v>
      </c>
      <c r="B18" s="14" t="s">
        <v>39</v>
      </c>
      <c r="C18" s="14">
        <v>263.12</v>
      </c>
      <c r="D18" s="14">
        <v>88.84</v>
      </c>
      <c r="E18" s="14">
        <v>61.99</v>
      </c>
      <c r="F18" s="14">
        <v>47.23</v>
      </c>
      <c r="G18" s="14">
        <v>36.340000000000003</v>
      </c>
      <c r="H18" s="14">
        <v>24.32</v>
      </c>
      <c r="I18" s="14">
        <v>15.26</v>
      </c>
      <c r="J18" s="14">
        <v>10.26</v>
      </c>
      <c r="K18" s="14">
        <v>6.78</v>
      </c>
      <c r="L18" s="14">
        <v>2.2599999999999998</v>
      </c>
    </row>
    <row r="19" spans="1:12">
      <c r="A19" s="14" t="s">
        <v>105</v>
      </c>
      <c r="B19" s="14" t="s">
        <v>106</v>
      </c>
      <c r="C19" s="14">
        <v>371.47</v>
      </c>
      <c r="D19" s="14">
        <v>48.66</v>
      </c>
      <c r="E19" s="14">
        <v>24.42</v>
      </c>
      <c r="F19" s="14">
        <v>16.809999999999999</v>
      </c>
      <c r="G19" s="14">
        <v>11.81</v>
      </c>
      <c r="H19" s="14">
        <v>8.24</v>
      </c>
      <c r="I19" s="14">
        <v>5.81</v>
      </c>
      <c r="J19" s="14">
        <v>4</v>
      </c>
      <c r="K19" s="14">
        <v>1.69</v>
      </c>
      <c r="L19" s="14">
        <v>0.66</v>
      </c>
    </row>
    <row r="20" spans="1:12">
      <c r="A20" s="14" t="s">
        <v>107</v>
      </c>
      <c r="B20" s="14" t="s">
        <v>108</v>
      </c>
      <c r="C20" s="14">
        <v>291.56</v>
      </c>
      <c r="D20" s="14">
        <v>157.37</v>
      </c>
      <c r="E20" s="14">
        <v>102.54</v>
      </c>
      <c r="F20" s="14">
        <v>76.95</v>
      </c>
      <c r="G20" s="14">
        <v>69.180000000000007</v>
      </c>
      <c r="H20" s="14">
        <v>62.13</v>
      </c>
      <c r="I20" s="14">
        <v>53.76</v>
      </c>
      <c r="J20" s="14">
        <v>50.31</v>
      </c>
      <c r="K20" s="14">
        <v>20.69</v>
      </c>
      <c r="L20" s="14">
        <v>14.54</v>
      </c>
    </row>
    <row r="21" spans="1:12">
      <c r="A21" s="14" t="s">
        <v>109</v>
      </c>
      <c r="B21" s="14" t="s">
        <v>110</v>
      </c>
      <c r="C21" s="14">
        <v>1058.07</v>
      </c>
      <c r="D21" s="14">
        <v>188.54</v>
      </c>
      <c r="E21" s="14">
        <v>36.11</v>
      </c>
      <c r="F21" s="14">
        <v>13.89</v>
      </c>
      <c r="G21" s="14">
        <v>7.91</v>
      </c>
      <c r="H21" s="14">
        <v>6.15</v>
      </c>
      <c r="I21" s="14">
        <v>3.67</v>
      </c>
      <c r="J21" s="14">
        <v>2</v>
      </c>
      <c r="K21" s="14">
        <v>0.94</v>
      </c>
      <c r="L21" s="14">
        <v>0.39</v>
      </c>
    </row>
    <row r="22" spans="1:12">
      <c r="A22" s="14" t="s">
        <v>111</v>
      </c>
      <c r="B22" s="14" t="s">
        <v>112</v>
      </c>
      <c r="C22" s="14">
        <v>1165.6600000000001</v>
      </c>
      <c r="D22" s="14">
        <v>129.68</v>
      </c>
      <c r="E22" s="14">
        <v>58</v>
      </c>
      <c r="F22" s="14">
        <v>36.74</v>
      </c>
      <c r="G22" s="14">
        <v>26.16</v>
      </c>
      <c r="H22" s="14">
        <v>19.440000000000001</v>
      </c>
      <c r="I22" s="14">
        <v>13.91</v>
      </c>
      <c r="J22" s="14">
        <v>9.39</v>
      </c>
      <c r="K22" s="14">
        <v>5.31</v>
      </c>
      <c r="L22" s="14">
        <v>1.32</v>
      </c>
    </row>
    <row r="23" spans="1:12">
      <c r="A23" s="14" t="s">
        <v>113</v>
      </c>
      <c r="B23" s="14" t="s">
        <v>114</v>
      </c>
      <c r="C23" s="14">
        <v>1070.94</v>
      </c>
      <c r="D23" s="14">
        <v>592.53</v>
      </c>
      <c r="E23" s="14">
        <v>435.13</v>
      </c>
      <c r="F23" s="14">
        <v>240.06</v>
      </c>
      <c r="G23" s="14">
        <v>114.29</v>
      </c>
      <c r="H23" s="14">
        <v>79.2</v>
      </c>
      <c r="I23" s="14">
        <v>30.63</v>
      </c>
      <c r="J23" s="14">
        <v>6.15</v>
      </c>
      <c r="K23" s="14">
        <v>2.5099999999999998</v>
      </c>
      <c r="L23" s="14">
        <v>0.4</v>
      </c>
    </row>
    <row r="24" spans="1:12">
      <c r="A24" s="14" t="s">
        <v>115</v>
      </c>
      <c r="B24" s="14" t="s">
        <v>116</v>
      </c>
      <c r="C24" s="14">
        <v>302.35000000000002</v>
      </c>
      <c r="D24" s="14">
        <v>76.17</v>
      </c>
      <c r="E24" s="14">
        <v>49.6</v>
      </c>
      <c r="F24" s="14">
        <v>38.53</v>
      </c>
      <c r="G24" s="14">
        <v>32.17</v>
      </c>
      <c r="H24" s="14">
        <v>27.46</v>
      </c>
      <c r="I24" s="14">
        <v>23.41</v>
      </c>
      <c r="J24" s="14">
        <v>18.59</v>
      </c>
      <c r="K24" s="14">
        <v>14.37</v>
      </c>
      <c r="L24" s="14">
        <v>8.58</v>
      </c>
    </row>
    <row r="25" spans="1:12">
      <c r="A25" s="14" t="s">
        <v>117</v>
      </c>
      <c r="B25" s="14" t="s">
        <v>118</v>
      </c>
      <c r="C25" s="14">
        <v>279.41000000000003</v>
      </c>
      <c r="D25" s="14">
        <v>111.03</v>
      </c>
      <c r="E25" s="14">
        <v>97.47</v>
      </c>
      <c r="F25" s="14">
        <v>75.5</v>
      </c>
      <c r="G25" s="14">
        <v>69.739999999999995</v>
      </c>
      <c r="H25" s="14">
        <v>62.71</v>
      </c>
      <c r="I25" s="14">
        <v>58.62</v>
      </c>
      <c r="J25" s="14">
        <v>51.91</v>
      </c>
      <c r="K25" s="14">
        <v>43.11</v>
      </c>
      <c r="L25" s="14">
        <v>34.619999999999997</v>
      </c>
    </row>
    <row r="26" spans="1:12">
      <c r="A26" s="14" t="s">
        <v>119</v>
      </c>
      <c r="B26" s="14" t="s">
        <v>120</v>
      </c>
      <c r="C26" s="14">
        <v>3820.63</v>
      </c>
      <c r="D26" s="14">
        <v>981.92</v>
      </c>
      <c r="E26" s="14">
        <v>632.34</v>
      </c>
      <c r="F26" s="14">
        <v>526.52</v>
      </c>
      <c r="G26" s="14">
        <v>457.96</v>
      </c>
      <c r="H26" s="14">
        <v>400.83</v>
      </c>
      <c r="I26" s="14">
        <v>343.04</v>
      </c>
      <c r="J26" s="14">
        <v>300.57</v>
      </c>
      <c r="K26" s="14">
        <v>242.42</v>
      </c>
      <c r="L26" s="14">
        <v>113.92</v>
      </c>
    </row>
    <row r="27" spans="1:12">
      <c r="A27" s="14" t="s">
        <v>121</v>
      </c>
      <c r="B27" s="14" t="s">
        <v>122</v>
      </c>
      <c r="C27" s="14">
        <v>1489.37</v>
      </c>
      <c r="D27" s="14">
        <v>365.98</v>
      </c>
      <c r="E27" s="14">
        <v>242.78</v>
      </c>
      <c r="F27" s="14">
        <v>144.30000000000001</v>
      </c>
      <c r="G27" s="14">
        <v>106.77</v>
      </c>
      <c r="H27" s="14">
        <v>83.63</v>
      </c>
      <c r="I27" s="14">
        <v>66.88</v>
      </c>
      <c r="J27" s="14">
        <v>51.98</v>
      </c>
      <c r="K27" s="14">
        <v>31.16</v>
      </c>
      <c r="L27" s="14">
        <v>19.27</v>
      </c>
    </row>
    <row r="28" spans="1:12">
      <c r="A28" s="14" t="s">
        <v>123</v>
      </c>
      <c r="B28" s="14" t="s">
        <v>124</v>
      </c>
      <c r="C28" s="14">
        <v>1428.06</v>
      </c>
      <c r="D28" s="14">
        <v>388.36</v>
      </c>
      <c r="E28" s="14">
        <v>248.63</v>
      </c>
      <c r="F28" s="14">
        <v>197.44</v>
      </c>
      <c r="G28" s="14">
        <v>157.19999999999999</v>
      </c>
      <c r="H28" s="14">
        <v>122.8</v>
      </c>
      <c r="I28" s="14">
        <v>90.6</v>
      </c>
      <c r="J28" s="14">
        <v>59</v>
      </c>
      <c r="K28" s="14">
        <v>27.04</v>
      </c>
      <c r="L28" s="14">
        <v>9.09</v>
      </c>
    </row>
    <row r="29" spans="1:12">
      <c r="A29" s="14" t="s">
        <v>125</v>
      </c>
      <c r="B29" s="14" t="s">
        <v>126</v>
      </c>
      <c r="C29" s="14">
        <v>1354.99</v>
      </c>
      <c r="D29" s="14">
        <v>252.29</v>
      </c>
      <c r="E29" s="14">
        <v>181.06</v>
      </c>
      <c r="F29" s="14">
        <v>134.29</v>
      </c>
      <c r="G29" s="14">
        <v>100.11</v>
      </c>
      <c r="H29" s="14">
        <v>50.6</v>
      </c>
      <c r="I29" s="14">
        <v>30.86</v>
      </c>
      <c r="J29" s="14">
        <v>21.45</v>
      </c>
      <c r="K29" s="14">
        <v>15.53</v>
      </c>
      <c r="L29" s="14">
        <v>7.32</v>
      </c>
    </row>
    <row r="30" spans="1:12">
      <c r="A30" s="14" t="s">
        <v>127</v>
      </c>
      <c r="B30" s="14" t="s">
        <v>128</v>
      </c>
      <c r="C30" s="14">
        <v>1136.44</v>
      </c>
      <c r="D30" s="14">
        <v>218.01</v>
      </c>
      <c r="E30" s="14">
        <v>80.17</v>
      </c>
      <c r="F30" s="14">
        <v>33.58</v>
      </c>
      <c r="G30" s="14">
        <v>16.29</v>
      </c>
      <c r="H30" s="14">
        <v>8.6300000000000008</v>
      </c>
      <c r="I30" s="14">
        <v>4.17</v>
      </c>
      <c r="J30" s="14">
        <v>1.43</v>
      </c>
      <c r="K30" s="14">
        <v>0.21</v>
      </c>
      <c r="L30" s="14">
        <v>0.01</v>
      </c>
    </row>
    <row r="31" spans="1:12">
      <c r="A31" s="14" t="s">
        <v>129</v>
      </c>
      <c r="B31" s="14" t="s">
        <v>130</v>
      </c>
      <c r="C31" s="14">
        <v>101.64</v>
      </c>
      <c r="D31" s="14">
        <v>23.37</v>
      </c>
      <c r="E31" s="14">
        <v>15.81</v>
      </c>
      <c r="F31" s="14">
        <v>12.32</v>
      </c>
      <c r="G31" s="14">
        <v>9.7200000000000006</v>
      </c>
      <c r="H31" s="14">
        <v>8.5399999999999991</v>
      </c>
      <c r="I31" s="14">
        <v>7.05</v>
      </c>
      <c r="J31" s="14">
        <v>4</v>
      </c>
      <c r="K31" s="14">
        <v>1.58</v>
      </c>
      <c r="L31" s="14">
        <v>0.41</v>
      </c>
    </row>
    <row r="32" spans="1:12">
      <c r="A32" s="14" t="s">
        <v>131</v>
      </c>
      <c r="B32" s="14" t="s">
        <v>132</v>
      </c>
      <c r="C32" s="14">
        <v>224.37</v>
      </c>
      <c r="D32" s="14">
        <v>87.02</v>
      </c>
      <c r="E32" s="14">
        <v>57.48</v>
      </c>
      <c r="F32" s="14">
        <v>38.96</v>
      </c>
      <c r="G32" s="14">
        <v>31.45</v>
      </c>
      <c r="H32" s="14">
        <v>25.45</v>
      </c>
      <c r="I32" s="14">
        <v>17.399999999999999</v>
      </c>
      <c r="J32" s="14">
        <v>11.56</v>
      </c>
      <c r="K32" s="14">
        <v>5.95</v>
      </c>
      <c r="L32" s="14">
        <v>1.29</v>
      </c>
    </row>
    <row r="33" spans="1:12">
      <c r="A33" s="14" t="s">
        <v>133</v>
      </c>
      <c r="B33" s="14" t="s">
        <v>134</v>
      </c>
      <c r="C33" s="14">
        <v>623.02</v>
      </c>
      <c r="D33" s="14">
        <v>95.91</v>
      </c>
      <c r="E33" s="14">
        <v>49.07</v>
      </c>
      <c r="F33" s="14">
        <v>36.869999999999997</v>
      </c>
      <c r="G33" s="14">
        <v>29.64</v>
      </c>
      <c r="H33" s="14">
        <v>21.11</v>
      </c>
      <c r="I33" s="14">
        <v>11.37</v>
      </c>
      <c r="J33" s="14">
        <v>5.97</v>
      </c>
      <c r="K33" s="14">
        <v>1.29</v>
      </c>
      <c r="L33" s="14">
        <v>0.34</v>
      </c>
    </row>
    <row r="34" spans="1:12">
      <c r="A34" s="14" t="s">
        <v>135</v>
      </c>
      <c r="B34" s="14" t="s">
        <v>136</v>
      </c>
      <c r="C34" s="14">
        <v>2651.19</v>
      </c>
      <c r="D34" s="14">
        <v>782.48</v>
      </c>
      <c r="E34" s="14">
        <v>545.99</v>
      </c>
      <c r="F34" s="14">
        <v>399.22</v>
      </c>
      <c r="G34" s="14">
        <v>283.81</v>
      </c>
      <c r="H34" s="14">
        <v>200.06</v>
      </c>
      <c r="I34" s="14">
        <v>139.22</v>
      </c>
      <c r="J34" s="14">
        <v>96.8</v>
      </c>
      <c r="K34" s="14">
        <v>47.2</v>
      </c>
      <c r="L34" s="14">
        <v>5.16</v>
      </c>
    </row>
    <row r="35" spans="1:12">
      <c r="A35" s="14" t="s">
        <v>137</v>
      </c>
      <c r="B35" s="14" t="s">
        <v>138</v>
      </c>
      <c r="C35" s="14">
        <v>1201.04</v>
      </c>
      <c r="D35" s="14">
        <v>197.6</v>
      </c>
      <c r="E35" s="14">
        <v>115.2</v>
      </c>
      <c r="F35" s="14">
        <v>78.930000000000007</v>
      </c>
      <c r="G35" s="14">
        <v>60.25</v>
      </c>
      <c r="H35" s="14">
        <v>42.59</v>
      </c>
      <c r="I35" s="14">
        <v>32.56</v>
      </c>
      <c r="J35" s="14">
        <v>24.34</v>
      </c>
      <c r="K35" s="14">
        <v>16.149999999999999</v>
      </c>
      <c r="L35" s="14">
        <v>2.72</v>
      </c>
    </row>
    <row r="36" spans="1:12">
      <c r="A36" s="14" t="s">
        <v>139</v>
      </c>
      <c r="B36" s="14" t="s">
        <v>140</v>
      </c>
      <c r="C36" s="14">
        <v>4207.68</v>
      </c>
      <c r="D36" s="14">
        <v>709.91</v>
      </c>
      <c r="E36" s="14">
        <v>368.1</v>
      </c>
      <c r="F36" s="14">
        <v>215.77</v>
      </c>
      <c r="G36" s="14">
        <v>103.68</v>
      </c>
      <c r="H36" s="14">
        <v>55.38</v>
      </c>
      <c r="I36" s="14">
        <v>37.01</v>
      </c>
      <c r="J36" s="14">
        <v>25.3</v>
      </c>
      <c r="K36" s="14">
        <v>15.51</v>
      </c>
      <c r="L36" s="14">
        <v>6.5</v>
      </c>
    </row>
    <row r="37" spans="1:12">
      <c r="A37" s="14" t="s">
        <v>141</v>
      </c>
      <c r="B37" s="14" t="s">
        <v>142</v>
      </c>
      <c r="C37" s="14">
        <v>173.6</v>
      </c>
      <c r="D37" s="14">
        <v>22.69</v>
      </c>
      <c r="E37" s="14">
        <v>15.54</v>
      </c>
      <c r="F37" s="14">
        <v>8.0500000000000007</v>
      </c>
      <c r="G37" s="14">
        <v>7.06</v>
      </c>
      <c r="H37" s="14">
        <v>5.51</v>
      </c>
      <c r="I37" s="14">
        <v>4</v>
      </c>
      <c r="J37" s="14">
        <v>3.16</v>
      </c>
      <c r="K37" s="14">
        <v>1.88</v>
      </c>
      <c r="L37" s="14">
        <v>0.47</v>
      </c>
    </row>
    <row r="38" spans="1:12">
      <c r="A38" s="14" t="s">
        <v>143</v>
      </c>
      <c r="B38" s="14" t="s">
        <v>144</v>
      </c>
      <c r="C38" s="14">
        <v>3992.15</v>
      </c>
      <c r="D38" s="14">
        <v>1828.95</v>
      </c>
      <c r="E38" s="14">
        <v>644.03</v>
      </c>
      <c r="F38" s="14">
        <v>261.86</v>
      </c>
      <c r="G38" s="14">
        <v>109.01</v>
      </c>
      <c r="H38" s="14">
        <v>74.510000000000005</v>
      </c>
      <c r="I38" s="14">
        <v>58.96</v>
      </c>
      <c r="J38" s="14">
        <v>48.83</v>
      </c>
      <c r="K38" s="14">
        <v>30.96</v>
      </c>
      <c r="L38" s="14">
        <v>17.920000000000002</v>
      </c>
    </row>
    <row r="39" spans="1:12">
      <c r="A39" s="14" t="s">
        <v>145</v>
      </c>
      <c r="B39" s="14" t="s">
        <v>146</v>
      </c>
      <c r="C39" s="14">
        <v>443.23</v>
      </c>
      <c r="D39" s="14">
        <v>129.41999999999999</v>
      </c>
      <c r="E39" s="14">
        <v>100.79</v>
      </c>
      <c r="F39" s="14">
        <v>92.2</v>
      </c>
      <c r="G39" s="14">
        <v>79.459999999999994</v>
      </c>
      <c r="H39" s="14">
        <v>70.62</v>
      </c>
      <c r="I39" s="14">
        <v>48.64</v>
      </c>
      <c r="J39" s="14">
        <v>43.12</v>
      </c>
      <c r="K39" s="14">
        <v>29.79</v>
      </c>
      <c r="L39" s="14">
        <v>16.760000000000002</v>
      </c>
    </row>
    <row r="40" spans="1:12">
      <c r="A40" s="14" t="s">
        <v>147</v>
      </c>
      <c r="B40" s="14" t="s">
        <v>148</v>
      </c>
      <c r="C40" s="14">
        <v>698.07</v>
      </c>
      <c r="D40" s="14">
        <v>151.38</v>
      </c>
      <c r="E40" s="14">
        <v>99.28</v>
      </c>
      <c r="F40" s="14">
        <v>71.34</v>
      </c>
      <c r="G40" s="14">
        <v>52.19</v>
      </c>
      <c r="H40" s="14">
        <v>40.75</v>
      </c>
      <c r="I40" s="14">
        <v>31.86</v>
      </c>
      <c r="J40" s="14">
        <v>23.69</v>
      </c>
      <c r="K40" s="14">
        <v>16.43</v>
      </c>
      <c r="L40" s="14">
        <v>8.39</v>
      </c>
    </row>
    <row r="41" spans="1:12">
      <c r="A41" s="14" t="s">
        <v>149</v>
      </c>
      <c r="B41" s="14" t="s">
        <v>150</v>
      </c>
      <c r="C41" s="14">
        <v>1607.05</v>
      </c>
      <c r="D41" s="14">
        <v>302.66000000000003</v>
      </c>
      <c r="E41" s="14">
        <v>137.53</v>
      </c>
      <c r="F41" s="14">
        <v>99.08</v>
      </c>
      <c r="G41" s="14">
        <v>84.29</v>
      </c>
      <c r="H41" s="14">
        <v>70.31</v>
      </c>
      <c r="I41" s="14">
        <v>56.75</v>
      </c>
      <c r="J41" s="14">
        <v>46.95</v>
      </c>
      <c r="K41" s="14">
        <v>36.74</v>
      </c>
      <c r="L41" s="14">
        <v>17.489999999999998</v>
      </c>
    </row>
    <row r="42" spans="1:12">
      <c r="A42" s="14" t="s">
        <v>151</v>
      </c>
      <c r="B42" s="14" t="s">
        <v>152</v>
      </c>
      <c r="C42" s="14">
        <v>249.75</v>
      </c>
      <c r="D42" s="14"/>
      <c r="E42" s="14">
        <v>214.62</v>
      </c>
      <c r="F42" s="14"/>
      <c r="G42" s="14"/>
      <c r="H42" s="14">
        <v>175.18</v>
      </c>
      <c r="I42" s="14"/>
      <c r="J42" s="14">
        <v>173.85</v>
      </c>
      <c r="K42" s="14"/>
      <c r="L42" s="14">
        <v>87.23</v>
      </c>
    </row>
    <row r="43" spans="1:12">
      <c r="A43" s="14" t="s">
        <v>153</v>
      </c>
      <c r="B43" s="14" t="s">
        <v>154</v>
      </c>
      <c r="C43" s="14">
        <v>3713.66</v>
      </c>
      <c r="D43" s="14">
        <v>2363.52</v>
      </c>
      <c r="E43" s="14">
        <v>607.1</v>
      </c>
      <c r="F43" s="14">
        <v>203.8</v>
      </c>
      <c r="G43" s="14">
        <v>146.85</v>
      </c>
      <c r="H43" s="14">
        <v>126.29</v>
      </c>
      <c r="I43" s="14">
        <v>101.36</v>
      </c>
      <c r="J43" s="14">
        <v>81.05</v>
      </c>
      <c r="K43" s="14">
        <v>70.62</v>
      </c>
      <c r="L43" s="14">
        <v>46.83</v>
      </c>
    </row>
    <row r="44" spans="1:12">
      <c r="A44" s="14" t="s">
        <v>155</v>
      </c>
      <c r="B44" s="14" t="s">
        <v>156</v>
      </c>
      <c r="C44" s="14">
        <v>4324.2299999999996</v>
      </c>
      <c r="D44" s="14">
        <v>811.68</v>
      </c>
      <c r="E44" s="14">
        <v>489.14</v>
      </c>
      <c r="F44" s="14">
        <v>172.21</v>
      </c>
      <c r="G44" s="14">
        <v>131.36000000000001</v>
      </c>
      <c r="H44" s="14">
        <v>103.35</v>
      </c>
      <c r="I44" s="14">
        <v>78.489999999999995</v>
      </c>
      <c r="J44" s="14">
        <v>66.319999999999993</v>
      </c>
      <c r="K44" s="14">
        <v>53.25</v>
      </c>
      <c r="L44" s="14">
        <v>39.07</v>
      </c>
    </row>
    <row r="45" spans="1:12">
      <c r="A45" s="14" t="s">
        <v>157</v>
      </c>
      <c r="B45" s="14" t="s">
        <v>158</v>
      </c>
      <c r="C45" s="14">
        <v>787.92</v>
      </c>
      <c r="D45" s="14">
        <v>64.849999999999994</v>
      </c>
      <c r="E45" s="14">
        <v>59.51</v>
      </c>
      <c r="F45" s="14">
        <v>26.76</v>
      </c>
      <c r="G45" s="14">
        <v>26.38</v>
      </c>
      <c r="H45" s="14">
        <v>19.920000000000002</v>
      </c>
      <c r="I45" s="14">
        <v>18.61</v>
      </c>
      <c r="J45" s="14">
        <v>18.34</v>
      </c>
      <c r="K45" s="14">
        <v>13.84</v>
      </c>
      <c r="L45" s="14">
        <v>11.83</v>
      </c>
    </row>
    <row r="46" spans="1:12">
      <c r="A46" s="14" t="s">
        <v>159</v>
      </c>
      <c r="B46" s="14" t="s">
        <v>160</v>
      </c>
      <c r="C46" s="14">
        <v>377.52</v>
      </c>
      <c r="D46" s="14">
        <v>160.29</v>
      </c>
      <c r="E46" s="14">
        <v>159.43</v>
      </c>
      <c r="F46" s="14">
        <v>149.88999999999999</v>
      </c>
      <c r="G46" s="14">
        <v>111.42</v>
      </c>
      <c r="H46" s="14">
        <v>75.83</v>
      </c>
      <c r="I46" s="14">
        <v>43.91</v>
      </c>
      <c r="J46" s="14">
        <v>42.09</v>
      </c>
      <c r="K46" s="14">
        <v>41.94</v>
      </c>
      <c r="L46" s="14">
        <v>38.96</v>
      </c>
    </row>
    <row r="47" spans="1:12">
      <c r="A47" s="14" t="s">
        <v>161</v>
      </c>
      <c r="B47" s="14" t="s">
        <v>162</v>
      </c>
      <c r="C47" s="14">
        <v>2865.14</v>
      </c>
      <c r="D47" s="14">
        <v>469.36</v>
      </c>
      <c r="E47" s="14">
        <v>281.75</v>
      </c>
      <c r="F47" s="14">
        <v>194.63</v>
      </c>
      <c r="G47" s="14">
        <v>138.07</v>
      </c>
      <c r="H47" s="14">
        <v>103.79</v>
      </c>
      <c r="I47" s="14">
        <v>75.25</v>
      </c>
      <c r="J47" s="14">
        <v>56.38</v>
      </c>
      <c r="K47" s="14">
        <v>42.9</v>
      </c>
      <c r="L47" s="14">
        <v>28.03</v>
      </c>
    </row>
    <row r="48" spans="1:12">
      <c r="A48" s="14" t="s">
        <v>163</v>
      </c>
      <c r="B48" s="14" t="s">
        <v>164</v>
      </c>
      <c r="C48" s="14">
        <v>567.04999999999995</v>
      </c>
      <c r="D48" s="14">
        <v>166.87</v>
      </c>
      <c r="E48" s="14">
        <v>122.98</v>
      </c>
      <c r="F48" s="14">
        <v>86.72</v>
      </c>
      <c r="G48" s="14">
        <v>58.47</v>
      </c>
      <c r="H48" s="14">
        <v>45.48</v>
      </c>
      <c r="I48" s="14">
        <v>32.07</v>
      </c>
      <c r="J48" s="14">
        <v>23.74</v>
      </c>
      <c r="K48" s="14">
        <v>14.41</v>
      </c>
      <c r="L48" s="14">
        <v>3.47</v>
      </c>
    </row>
    <row r="49" spans="1:12">
      <c r="A49" s="14" t="s">
        <v>165</v>
      </c>
      <c r="B49" s="14" t="s">
        <v>166</v>
      </c>
      <c r="C49" s="14">
        <v>50807.16</v>
      </c>
      <c r="D49" s="14">
        <v>16254.37</v>
      </c>
      <c r="E49" s="14">
        <v>4842.63</v>
      </c>
      <c r="F49" s="14">
        <v>2822.09</v>
      </c>
      <c r="G49" s="14">
        <v>2254.89</v>
      </c>
      <c r="H49" s="14">
        <v>1754.15</v>
      </c>
      <c r="I49" s="14">
        <v>1201.48</v>
      </c>
      <c r="J49" s="14">
        <v>400.92</v>
      </c>
      <c r="K49" s="14">
        <v>10.63</v>
      </c>
      <c r="L49" s="14">
        <v>1.1200000000000001</v>
      </c>
    </row>
    <row r="50" spans="1:12">
      <c r="A50" s="14" t="s">
        <v>167</v>
      </c>
      <c r="B50" s="14" t="s">
        <v>168</v>
      </c>
      <c r="C50" s="14">
        <v>2638.92</v>
      </c>
      <c r="D50" s="14">
        <v>657.68</v>
      </c>
      <c r="E50" s="14">
        <v>405.26</v>
      </c>
      <c r="F50" s="14">
        <v>301.91000000000003</v>
      </c>
      <c r="G50" s="14">
        <v>248.49</v>
      </c>
      <c r="H50" s="14">
        <v>189.53</v>
      </c>
      <c r="I50" s="14">
        <v>146.38999999999999</v>
      </c>
      <c r="J50" s="14">
        <v>113.24</v>
      </c>
      <c r="K50" s="14">
        <v>91.17</v>
      </c>
      <c r="L50" s="14">
        <v>57.23</v>
      </c>
    </row>
    <row r="51" spans="1:12">
      <c r="A51" s="14" t="s">
        <v>169</v>
      </c>
      <c r="B51" s="14" t="s">
        <v>170</v>
      </c>
      <c r="C51" s="14">
        <v>531.98</v>
      </c>
      <c r="D51" s="14">
        <v>75.510000000000005</v>
      </c>
      <c r="E51" s="14">
        <v>61.85</v>
      </c>
      <c r="F51" s="14">
        <v>53.38</v>
      </c>
      <c r="G51" s="14">
        <v>46.61</v>
      </c>
      <c r="H51" s="14">
        <v>40.700000000000003</v>
      </c>
      <c r="I51" s="14">
        <v>34.33</v>
      </c>
      <c r="J51" s="14">
        <v>28.06</v>
      </c>
      <c r="K51" s="14">
        <v>23.33</v>
      </c>
      <c r="L51" s="14">
        <v>15.99</v>
      </c>
    </row>
    <row r="52" spans="1:12">
      <c r="A52" s="14" t="s">
        <v>171</v>
      </c>
      <c r="B52" s="14" t="s">
        <v>172</v>
      </c>
      <c r="C52" s="14">
        <v>507.52</v>
      </c>
      <c r="D52" s="14">
        <v>137.38</v>
      </c>
      <c r="E52" s="14">
        <v>104.81</v>
      </c>
      <c r="F52" s="14">
        <v>84.62</v>
      </c>
      <c r="G52" s="14">
        <v>63.52</v>
      </c>
      <c r="H52" s="14">
        <v>49.87</v>
      </c>
      <c r="I52" s="14">
        <v>28.78</v>
      </c>
      <c r="J52" s="14">
        <v>23.91</v>
      </c>
      <c r="K52" s="14">
        <v>12.3</v>
      </c>
      <c r="L52" s="14">
        <v>5.58</v>
      </c>
    </row>
    <row r="53" spans="1:12">
      <c r="A53" s="14" t="s">
        <v>173</v>
      </c>
      <c r="B53" s="14" t="s">
        <v>174</v>
      </c>
      <c r="C53" s="14">
        <v>1111.02</v>
      </c>
      <c r="D53" s="14">
        <v>137.51</v>
      </c>
      <c r="E53" s="14">
        <v>33.659999999999997</v>
      </c>
      <c r="F53" s="14">
        <v>14.02</v>
      </c>
      <c r="G53" s="14">
        <v>9.34</v>
      </c>
      <c r="H53" s="14">
        <v>7</v>
      </c>
      <c r="I53" s="14">
        <v>5.57</v>
      </c>
      <c r="J53" s="14">
        <v>4.6100000000000003</v>
      </c>
      <c r="K53" s="14">
        <v>3.55</v>
      </c>
      <c r="L53" s="14">
        <v>1.48</v>
      </c>
    </row>
    <row r="54" spans="1:12">
      <c r="A54" s="14" t="s">
        <v>175</v>
      </c>
      <c r="B54" s="14" t="s">
        <v>176</v>
      </c>
      <c r="C54" s="14">
        <v>677.22</v>
      </c>
      <c r="D54" s="14">
        <v>148.27000000000001</v>
      </c>
      <c r="E54" s="14">
        <v>95.75</v>
      </c>
      <c r="F54" s="14">
        <v>73.099999999999994</v>
      </c>
      <c r="G54" s="14">
        <v>67</v>
      </c>
      <c r="H54" s="14">
        <v>60.12</v>
      </c>
      <c r="I54" s="14">
        <v>50.66</v>
      </c>
      <c r="J54" s="14">
        <v>38.22</v>
      </c>
      <c r="K54" s="14">
        <v>28.92</v>
      </c>
      <c r="L54" s="14">
        <v>21.64</v>
      </c>
    </row>
    <row r="55" spans="1:12">
      <c r="A55" s="14" t="s">
        <v>177</v>
      </c>
      <c r="B55" s="14" t="s">
        <v>178</v>
      </c>
      <c r="C55" s="14">
        <v>797.75</v>
      </c>
      <c r="D55" s="14">
        <v>248.88</v>
      </c>
      <c r="E55" s="14">
        <v>192.66</v>
      </c>
      <c r="F55" s="14">
        <v>161.69999999999999</v>
      </c>
      <c r="G55" s="14">
        <v>153.16999999999999</v>
      </c>
      <c r="H55" s="14">
        <v>124.09</v>
      </c>
      <c r="I55" s="14">
        <v>89.31</v>
      </c>
      <c r="J55" s="14">
        <v>39.659999999999997</v>
      </c>
      <c r="K55" s="14">
        <v>22.77</v>
      </c>
      <c r="L55" s="14">
        <v>12.93</v>
      </c>
    </row>
    <row r="56" spans="1:12">
      <c r="A56" s="14" t="s">
        <v>179</v>
      </c>
      <c r="B56" s="14" t="s">
        <v>180</v>
      </c>
      <c r="C56" s="14">
        <v>120.32</v>
      </c>
      <c r="D56" s="14">
        <v>52.59</v>
      </c>
      <c r="E56" s="14">
        <v>41</v>
      </c>
      <c r="F56" s="14">
        <v>24.57</v>
      </c>
      <c r="G56" s="14">
        <v>17.68</v>
      </c>
      <c r="H56" s="14">
        <v>14.77</v>
      </c>
      <c r="I56" s="14">
        <v>13.1</v>
      </c>
      <c r="J56" s="14">
        <v>12.14</v>
      </c>
      <c r="K56" s="14">
        <v>4.93</v>
      </c>
      <c r="L56" s="14">
        <v>3.27</v>
      </c>
    </row>
    <row r="57" spans="1:12">
      <c r="A57" s="14" t="s">
        <v>181</v>
      </c>
      <c r="B57" s="14" t="s">
        <v>182</v>
      </c>
      <c r="C57" s="14">
        <v>169.3</v>
      </c>
      <c r="D57" s="14">
        <v>43.28</v>
      </c>
      <c r="E57" s="14">
        <v>32.54</v>
      </c>
      <c r="F57" s="14">
        <v>29.2</v>
      </c>
      <c r="G57" s="14">
        <v>23.04</v>
      </c>
      <c r="H57" s="14">
        <v>21.87</v>
      </c>
      <c r="I57" s="14">
        <v>20.57</v>
      </c>
      <c r="J57" s="14">
        <v>19.399999999999999</v>
      </c>
      <c r="K57" s="14">
        <v>18.21</v>
      </c>
      <c r="L57" s="14">
        <v>9.6999999999999993</v>
      </c>
    </row>
    <row r="58" spans="1:12">
      <c r="A58" s="14" t="s">
        <v>183</v>
      </c>
      <c r="B58" s="14" t="s">
        <v>184</v>
      </c>
      <c r="C58" s="14">
        <v>151.69</v>
      </c>
      <c r="D58" s="14">
        <v>57.11</v>
      </c>
      <c r="E58" s="14">
        <v>38.11</v>
      </c>
      <c r="F58" s="14">
        <v>31.72</v>
      </c>
      <c r="G58" s="14">
        <v>27.07</v>
      </c>
      <c r="H58" s="14">
        <v>15.68</v>
      </c>
      <c r="I58" s="14">
        <v>14.29</v>
      </c>
      <c r="J58" s="14">
        <v>12.58</v>
      </c>
      <c r="K58" s="14">
        <v>7.94</v>
      </c>
      <c r="L58" s="14">
        <v>2.84</v>
      </c>
    </row>
    <row r="59" spans="1:12">
      <c r="A59" s="14" t="s">
        <v>185</v>
      </c>
      <c r="B59" s="14" t="s">
        <v>186</v>
      </c>
      <c r="C59" s="14">
        <v>873.98</v>
      </c>
      <c r="D59" s="14">
        <v>230.81</v>
      </c>
      <c r="E59" s="14">
        <v>169.99</v>
      </c>
      <c r="F59" s="14">
        <v>126.49</v>
      </c>
      <c r="G59" s="14">
        <v>98.97</v>
      </c>
      <c r="H59" s="14">
        <v>75.510000000000005</v>
      </c>
      <c r="I59" s="14">
        <v>64.709999999999994</v>
      </c>
      <c r="J59" s="14">
        <v>50.98</v>
      </c>
      <c r="K59" s="14">
        <v>41.91</v>
      </c>
      <c r="L59" s="14">
        <v>28.14</v>
      </c>
    </row>
    <row r="60" spans="1:12">
      <c r="A60" s="14" t="s">
        <v>187</v>
      </c>
      <c r="B60" s="14" t="s">
        <v>188</v>
      </c>
      <c r="C60" s="14">
        <v>560.63</v>
      </c>
      <c r="D60" s="14">
        <v>21.45</v>
      </c>
      <c r="E60" s="14">
        <v>14.88</v>
      </c>
      <c r="F60" s="14">
        <v>6.3</v>
      </c>
      <c r="G60" s="14">
        <v>3.68</v>
      </c>
      <c r="H60" s="14">
        <v>3.13</v>
      </c>
      <c r="I60" s="14">
        <v>1.94</v>
      </c>
      <c r="J60" s="14">
        <v>0.94</v>
      </c>
      <c r="K60" s="14">
        <v>0.25</v>
      </c>
      <c r="L60" s="14">
        <v>7.0000000000000007E-2</v>
      </c>
    </row>
    <row r="61" spans="1:12">
      <c r="A61" s="14" t="s">
        <v>189</v>
      </c>
      <c r="B61" s="14" t="s">
        <v>190</v>
      </c>
      <c r="C61" s="14">
        <v>109.2</v>
      </c>
      <c r="D61" s="14">
        <v>17.89</v>
      </c>
      <c r="E61" s="14">
        <v>8.5299999999999994</v>
      </c>
      <c r="F61" s="14">
        <v>6.17</v>
      </c>
      <c r="G61" s="14">
        <v>4.96</v>
      </c>
      <c r="H61" s="14">
        <v>3.64</v>
      </c>
      <c r="I61" s="14">
        <v>2.58</v>
      </c>
      <c r="J61" s="14">
        <v>2.33</v>
      </c>
      <c r="K61" s="14">
        <v>2.0499999999999998</v>
      </c>
      <c r="L61" s="14">
        <v>1.5</v>
      </c>
    </row>
    <row r="62" spans="1:12">
      <c r="A62" s="14" t="s">
        <v>191</v>
      </c>
      <c r="B62" s="14" t="s">
        <v>192</v>
      </c>
      <c r="C62" s="14">
        <v>2666.12</v>
      </c>
      <c r="D62" s="14">
        <v>269.10000000000002</v>
      </c>
      <c r="E62" s="14">
        <v>164.89</v>
      </c>
      <c r="F62" s="14">
        <v>117.66</v>
      </c>
      <c r="G62" s="14">
        <v>103.81</v>
      </c>
      <c r="H62" s="14">
        <v>92.54</v>
      </c>
      <c r="I62" s="14">
        <v>85.86</v>
      </c>
      <c r="J62" s="14">
        <v>74.8</v>
      </c>
      <c r="K62" s="14">
        <v>61.95</v>
      </c>
      <c r="L62" s="14">
        <v>33.57</v>
      </c>
    </row>
    <row r="63" spans="1:12">
      <c r="A63" s="14" t="s">
        <v>193</v>
      </c>
      <c r="B63" s="14" t="s">
        <v>194</v>
      </c>
      <c r="C63" s="14">
        <v>505.5</v>
      </c>
      <c r="D63" s="14">
        <v>95.21</v>
      </c>
      <c r="E63" s="14">
        <v>60.02</v>
      </c>
      <c r="F63" s="14">
        <v>48.07</v>
      </c>
      <c r="G63" s="14">
        <v>37.78</v>
      </c>
      <c r="H63" s="14">
        <v>31.4</v>
      </c>
      <c r="I63" s="14">
        <v>22.62</v>
      </c>
      <c r="J63" s="14">
        <v>17.07</v>
      </c>
      <c r="K63" s="14">
        <v>9.5</v>
      </c>
      <c r="L63" s="14">
        <v>3.3</v>
      </c>
    </row>
    <row r="64" spans="1:12">
      <c r="A64" s="14" t="s">
        <v>195</v>
      </c>
      <c r="B64" s="14" t="s">
        <v>196</v>
      </c>
      <c r="C64" s="14">
        <v>2378.0500000000002</v>
      </c>
      <c r="D64" s="14">
        <v>1107.26</v>
      </c>
      <c r="E64" s="14">
        <v>597.61</v>
      </c>
      <c r="F64" s="14">
        <v>342.12</v>
      </c>
      <c r="G64" s="14">
        <v>224.84</v>
      </c>
      <c r="H64" s="14">
        <v>165.81</v>
      </c>
      <c r="I64" s="14">
        <v>130</v>
      </c>
      <c r="J64" s="14">
        <v>108.73</v>
      </c>
      <c r="K64" s="14">
        <v>89.02</v>
      </c>
      <c r="L64" s="14">
        <v>56.96</v>
      </c>
    </row>
    <row r="65" spans="1:12">
      <c r="A65" s="14" t="s">
        <v>197</v>
      </c>
      <c r="B65" s="14" t="s">
        <v>198</v>
      </c>
      <c r="C65" s="14">
        <v>2112.25</v>
      </c>
      <c r="D65" s="14">
        <v>376.27</v>
      </c>
      <c r="E65" s="14">
        <v>248.19</v>
      </c>
      <c r="F65" s="14">
        <v>180.7</v>
      </c>
      <c r="G65" s="14">
        <v>140.37</v>
      </c>
      <c r="H65" s="14">
        <v>117.71</v>
      </c>
      <c r="I65" s="14">
        <v>94.69</v>
      </c>
      <c r="J65" s="14">
        <v>70.2</v>
      </c>
      <c r="K65" s="14">
        <v>54.96</v>
      </c>
      <c r="L65" s="14">
        <v>24.56</v>
      </c>
    </row>
    <row r="66" spans="1:12">
      <c r="A66" s="14" t="s">
        <v>199</v>
      </c>
      <c r="B66" s="14" t="s">
        <v>200</v>
      </c>
      <c r="C66" s="14">
        <v>246.17</v>
      </c>
      <c r="D66" s="14">
        <v>82.69</v>
      </c>
      <c r="E66" s="14">
        <v>74.77</v>
      </c>
      <c r="F66" s="14">
        <v>55.84</v>
      </c>
      <c r="G66" s="14">
        <v>51.04</v>
      </c>
      <c r="H66" s="14">
        <v>46.88</v>
      </c>
      <c r="I66" s="14">
        <v>39.92</v>
      </c>
      <c r="J66" s="14">
        <v>34.92</v>
      </c>
      <c r="K66" s="14">
        <v>33.42</v>
      </c>
      <c r="L66" s="14">
        <v>28.07</v>
      </c>
    </row>
    <row r="67" spans="1:12">
      <c r="A67" s="14" t="s">
        <v>201</v>
      </c>
      <c r="B67" s="14" t="s">
        <v>202</v>
      </c>
      <c r="C67" s="14">
        <v>439.61</v>
      </c>
      <c r="D67" s="14">
        <v>331.35</v>
      </c>
      <c r="E67" s="14"/>
      <c r="F67" s="14">
        <v>255.68</v>
      </c>
      <c r="G67" s="14"/>
      <c r="H67" s="14">
        <v>190.3</v>
      </c>
      <c r="I67" s="14">
        <v>176.24</v>
      </c>
      <c r="J67" s="14"/>
      <c r="K67" s="14">
        <v>169.36</v>
      </c>
      <c r="L67" s="14">
        <v>105.35</v>
      </c>
    </row>
    <row r="68" spans="1:12">
      <c r="A68" s="14" t="s">
        <v>203</v>
      </c>
      <c r="B68" s="14" t="s">
        <v>204</v>
      </c>
      <c r="C68" s="14">
        <v>863.45</v>
      </c>
      <c r="D68" s="14">
        <v>407.98</v>
      </c>
      <c r="E68" s="14">
        <v>311.02999999999997</v>
      </c>
      <c r="F68" s="14">
        <v>261.79000000000002</v>
      </c>
      <c r="G68" s="14">
        <v>211.02</v>
      </c>
      <c r="H68" s="14">
        <v>180.93</v>
      </c>
      <c r="I68" s="14">
        <v>147.41999999999999</v>
      </c>
      <c r="J68" s="14">
        <v>115.45</v>
      </c>
      <c r="K68" s="14">
        <v>93.73</v>
      </c>
      <c r="L68" s="14">
        <v>52.69</v>
      </c>
    </row>
    <row r="69" spans="1:12">
      <c r="A69" s="14" t="s">
        <v>205</v>
      </c>
      <c r="B69" s="14" t="s">
        <v>206</v>
      </c>
      <c r="C69" s="14">
        <v>4394.75</v>
      </c>
      <c r="D69" s="14">
        <v>1073.03</v>
      </c>
      <c r="E69" s="14">
        <v>615.97</v>
      </c>
      <c r="F69" s="14">
        <v>409.57</v>
      </c>
      <c r="G69" s="14">
        <v>294.26</v>
      </c>
      <c r="H69" s="14">
        <v>224.14</v>
      </c>
      <c r="I69" s="14">
        <v>177.29</v>
      </c>
      <c r="J69" s="14">
        <v>138.25</v>
      </c>
      <c r="K69" s="14">
        <v>99.45</v>
      </c>
      <c r="L69" s="14">
        <v>31.03</v>
      </c>
    </row>
    <row r="70" spans="1:12">
      <c r="A70" s="14" t="s">
        <v>207</v>
      </c>
      <c r="B70" s="14" t="s">
        <v>208</v>
      </c>
      <c r="C70" s="14">
        <v>442.22</v>
      </c>
      <c r="D70" s="14">
        <v>65.319999999999993</v>
      </c>
      <c r="E70" s="14">
        <v>60.53</v>
      </c>
      <c r="F70" s="14">
        <v>51.56</v>
      </c>
      <c r="G70" s="14">
        <v>43.28</v>
      </c>
      <c r="H70" s="14">
        <v>39.799999999999997</v>
      </c>
      <c r="I70" s="14">
        <v>35.090000000000003</v>
      </c>
      <c r="J70" s="14">
        <v>32.69</v>
      </c>
      <c r="K70" s="14">
        <v>26.3</v>
      </c>
      <c r="L70" s="14">
        <v>20.11</v>
      </c>
    </row>
    <row r="71" spans="1:12">
      <c r="A71" s="14" t="s">
        <v>209</v>
      </c>
      <c r="B71" s="14" t="s">
        <v>210</v>
      </c>
      <c r="C71" s="14">
        <v>665.21</v>
      </c>
      <c r="D71" s="14">
        <v>85.17</v>
      </c>
      <c r="E71" s="14">
        <v>60.1</v>
      </c>
      <c r="F71" s="14">
        <v>48.02</v>
      </c>
      <c r="G71" s="14">
        <v>41.03</v>
      </c>
      <c r="H71" s="14">
        <v>35.200000000000003</v>
      </c>
      <c r="I71" s="14">
        <v>29.91</v>
      </c>
      <c r="J71" s="14">
        <v>24.72</v>
      </c>
      <c r="K71" s="14">
        <v>19.54</v>
      </c>
      <c r="L71" s="14">
        <v>10.75</v>
      </c>
    </row>
    <row r="72" spans="1:12">
      <c r="A72" s="14" t="s">
        <v>211</v>
      </c>
      <c r="B72" s="14" t="s">
        <v>212</v>
      </c>
      <c r="C72" s="14">
        <v>1232.6400000000001</v>
      </c>
      <c r="D72" s="14">
        <v>435.93</v>
      </c>
      <c r="E72" s="14">
        <v>260.2</v>
      </c>
      <c r="F72" s="14">
        <v>121.12</v>
      </c>
      <c r="G72" s="14">
        <v>68.11</v>
      </c>
      <c r="H72" s="14">
        <v>26.25</v>
      </c>
      <c r="I72" s="14">
        <v>5.42</v>
      </c>
      <c r="J72" s="14">
        <v>1.7</v>
      </c>
      <c r="K72" s="14">
        <v>0.65</v>
      </c>
      <c r="L72" s="14">
        <v>0.11</v>
      </c>
    </row>
    <row r="73" spans="1:12">
      <c r="A73" s="14" t="s">
        <v>213</v>
      </c>
      <c r="B73" s="14" t="s">
        <v>214</v>
      </c>
      <c r="C73" s="14">
        <v>3242.23</v>
      </c>
      <c r="D73" s="14">
        <v>693.3</v>
      </c>
      <c r="E73" s="14">
        <v>543.33000000000004</v>
      </c>
      <c r="F73" s="14">
        <v>469.25</v>
      </c>
      <c r="G73" s="14">
        <v>442.82</v>
      </c>
      <c r="H73" s="14">
        <v>356.83</v>
      </c>
      <c r="I73" s="14">
        <v>338.96</v>
      </c>
      <c r="J73" s="14">
        <v>295.99</v>
      </c>
      <c r="K73" s="14">
        <v>253.52</v>
      </c>
      <c r="L73" s="14">
        <v>223.61</v>
      </c>
    </row>
    <row r="74" spans="1:12">
      <c r="A74" s="14" t="s">
        <v>215</v>
      </c>
      <c r="B74" s="14" t="s">
        <v>216</v>
      </c>
      <c r="C74" s="14">
        <v>507.17</v>
      </c>
      <c r="D74" s="14">
        <v>149.12</v>
      </c>
      <c r="E74" s="14">
        <v>124.22</v>
      </c>
      <c r="F74" s="14">
        <v>104.06</v>
      </c>
      <c r="G74" s="14">
        <v>88.41</v>
      </c>
      <c r="H74" s="14">
        <v>72.099999999999994</v>
      </c>
      <c r="I74" s="14">
        <v>59.83</v>
      </c>
      <c r="J74" s="14">
        <v>47.75</v>
      </c>
      <c r="K74" s="14">
        <v>37.94</v>
      </c>
      <c r="L74" s="14">
        <v>12.12</v>
      </c>
    </row>
    <row r="75" spans="1:12">
      <c r="A75" s="14" t="s">
        <v>217</v>
      </c>
      <c r="B75" s="14" t="s">
        <v>218</v>
      </c>
      <c r="C75" s="14">
        <v>52399.55</v>
      </c>
      <c r="D75" s="14">
        <v>41031.120000000003</v>
      </c>
      <c r="E75" s="14">
        <v>28467.75</v>
      </c>
      <c r="F75" s="14">
        <v>19125.009999999998</v>
      </c>
      <c r="G75" s="14">
        <v>17599.169999999998</v>
      </c>
      <c r="H75" s="14">
        <v>6599.56</v>
      </c>
      <c r="I75" s="14">
        <v>5023.3599999999997</v>
      </c>
      <c r="J75" s="14">
        <v>4620.55</v>
      </c>
      <c r="K75" s="14">
        <v>3445.49</v>
      </c>
      <c r="L75" s="14">
        <v>1271.5</v>
      </c>
    </row>
    <row r="76" spans="1:12">
      <c r="A76" s="14" t="s">
        <v>219</v>
      </c>
      <c r="B76" s="14" t="s">
        <v>220</v>
      </c>
      <c r="C76" s="14">
        <v>481.77</v>
      </c>
      <c r="D76" s="14">
        <v>142.13999999999999</v>
      </c>
      <c r="E76" s="14">
        <v>98.79</v>
      </c>
      <c r="F76" s="14">
        <v>73.67</v>
      </c>
      <c r="G76" s="14">
        <v>64.989999999999995</v>
      </c>
      <c r="H76" s="14">
        <v>56.14</v>
      </c>
      <c r="I76" s="14">
        <v>49.84</v>
      </c>
      <c r="J76" s="14">
        <v>45.34</v>
      </c>
      <c r="K76" s="14">
        <v>38.65</v>
      </c>
      <c r="L76" s="14">
        <v>29.41</v>
      </c>
    </row>
    <row r="77" spans="1:12">
      <c r="A77" s="14" t="s">
        <v>221</v>
      </c>
      <c r="B77" s="14" t="s">
        <v>222</v>
      </c>
      <c r="C77" s="14">
        <v>251.4</v>
      </c>
      <c r="D77" s="14">
        <v>18.37</v>
      </c>
      <c r="E77" s="14">
        <v>3.92</v>
      </c>
      <c r="F77" s="14">
        <v>1.49</v>
      </c>
      <c r="G77" s="14">
        <v>0.95</v>
      </c>
      <c r="H77" s="14">
        <v>0.51</v>
      </c>
      <c r="I77" s="14">
        <v>0.35</v>
      </c>
      <c r="J77" s="14">
        <v>0.28999999999999998</v>
      </c>
      <c r="K77" s="14">
        <v>0.2</v>
      </c>
      <c r="L77" s="14">
        <v>7.0000000000000007E-2</v>
      </c>
    </row>
    <row r="78" spans="1:12">
      <c r="A78" s="14" t="s">
        <v>223</v>
      </c>
      <c r="B78" s="14" t="s">
        <v>41</v>
      </c>
      <c r="C78" s="14">
        <v>2132.36</v>
      </c>
      <c r="D78" s="14">
        <v>947.44</v>
      </c>
      <c r="E78" s="14">
        <v>652.45000000000005</v>
      </c>
      <c r="F78" s="14">
        <v>478.66</v>
      </c>
      <c r="G78" s="14">
        <v>376.6</v>
      </c>
      <c r="H78" s="14">
        <v>312.7</v>
      </c>
      <c r="I78" s="14">
        <v>261.44</v>
      </c>
      <c r="J78" s="14">
        <v>212.71</v>
      </c>
      <c r="K78" s="14">
        <v>160.94999999999999</v>
      </c>
      <c r="L78" s="14">
        <v>54.82</v>
      </c>
    </row>
    <row r="79" spans="1:12">
      <c r="A79" s="14" t="s">
        <v>224</v>
      </c>
      <c r="B79" s="14" t="s">
        <v>225</v>
      </c>
      <c r="C79" s="14">
        <v>7011.52</v>
      </c>
      <c r="D79" s="14">
        <v>1475</v>
      </c>
      <c r="E79" s="14">
        <v>781.96</v>
      </c>
      <c r="F79" s="14">
        <v>474.83</v>
      </c>
      <c r="G79" s="14">
        <v>204.75</v>
      </c>
      <c r="H79" s="14">
        <v>120.27</v>
      </c>
      <c r="I79" s="14">
        <v>82.6</v>
      </c>
      <c r="J79" s="14">
        <v>58.76</v>
      </c>
      <c r="K79" s="14">
        <v>36.69</v>
      </c>
      <c r="L79" s="14">
        <v>10.199999999999999</v>
      </c>
    </row>
    <row r="80" spans="1:12">
      <c r="A80" s="14" t="s">
        <v>226</v>
      </c>
      <c r="B80" s="14" t="s">
        <v>227</v>
      </c>
      <c r="C80" s="14">
        <v>1110.45</v>
      </c>
      <c r="D80" s="14">
        <v>200.27</v>
      </c>
      <c r="E80" s="14">
        <v>117.75</v>
      </c>
      <c r="F80" s="14">
        <v>82.26</v>
      </c>
      <c r="G80" s="14">
        <v>60.17</v>
      </c>
      <c r="H80" s="14">
        <v>44.02</v>
      </c>
      <c r="I80" s="14">
        <v>33.29</v>
      </c>
      <c r="J80" s="14">
        <v>22.68</v>
      </c>
      <c r="K80" s="14">
        <v>15.73</v>
      </c>
      <c r="L80" s="14">
        <v>6.03</v>
      </c>
    </row>
    <row r="81" spans="1:12">
      <c r="A81" s="14" t="s">
        <v>228</v>
      </c>
      <c r="B81" s="14" t="s">
        <v>229</v>
      </c>
      <c r="C81" s="14">
        <v>1503.5</v>
      </c>
      <c r="D81" s="14">
        <v>418.93</v>
      </c>
      <c r="E81" s="14">
        <v>264.29000000000002</v>
      </c>
      <c r="F81" s="14">
        <v>197.68</v>
      </c>
      <c r="G81" s="14">
        <v>134.82</v>
      </c>
      <c r="H81" s="14">
        <v>107.89</v>
      </c>
      <c r="I81" s="14">
        <v>80.760000000000005</v>
      </c>
      <c r="J81" s="14">
        <v>55.09</v>
      </c>
      <c r="K81" s="14">
        <v>30.14</v>
      </c>
      <c r="L81" s="14">
        <v>4.17</v>
      </c>
    </row>
    <row r="82" spans="1:12">
      <c r="A82" s="14" t="s">
        <v>230</v>
      </c>
      <c r="B82" s="14" t="s">
        <v>231</v>
      </c>
      <c r="C82" s="14">
        <v>531.48</v>
      </c>
      <c r="D82" s="14">
        <v>104.82</v>
      </c>
      <c r="E82" s="14">
        <v>78.180000000000007</v>
      </c>
      <c r="F82" s="14">
        <v>70.45</v>
      </c>
      <c r="G82" s="14">
        <v>59.93</v>
      </c>
      <c r="H82" s="14">
        <v>50.38</v>
      </c>
      <c r="I82" s="14">
        <v>46.57</v>
      </c>
      <c r="J82" s="14">
        <v>41.05</v>
      </c>
      <c r="K82" s="14">
        <v>37.6</v>
      </c>
      <c r="L82" s="14">
        <v>27.26</v>
      </c>
    </row>
    <row r="83" spans="1:12">
      <c r="A83" s="14" t="s">
        <v>232</v>
      </c>
      <c r="B83" s="14" t="s">
        <v>233</v>
      </c>
      <c r="C83" s="14">
        <v>2440.6799999999998</v>
      </c>
      <c r="D83" s="14">
        <v>1135.6199999999999</v>
      </c>
      <c r="E83" s="14">
        <v>665.41</v>
      </c>
      <c r="F83" s="14">
        <v>201.51</v>
      </c>
      <c r="G83" s="14">
        <v>101.94</v>
      </c>
      <c r="H83" s="14">
        <v>53.08</v>
      </c>
      <c r="I83" s="14">
        <v>48.5</v>
      </c>
      <c r="J83" s="14">
        <v>44.83</v>
      </c>
      <c r="K83" s="14">
        <v>42.88</v>
      </c>
      <c r="L83" s="14">
        <v>31.16</v>
      </c>
    </row>
    <row r="84" spans="1:12">
      <c r="A84" s="14" t="s">
        <v>234</v>
      </c>
      <c r="B84" s="14" t="s">
        <v>235</v>
      </c>
      <c r="C84" s="14">
        <v>8184.72</v>
      </c>
      <c r="D84" s="14">
        <v>2056.44</v>
      </c>
      <c r="E84" s="14"/>
      <c r="F84" s="14">
        <v>1947.09</v>
      </c>
      <c r="G84" s="14"/>
      <c r="H84" s="14">
        <v>1145.77</v>
      </c>
      <c r="I84" s="14">
        <v>427.4</v>
      </c>
      <c r="J84" s="14"/>
      <c r="K84" s="14">
        <v>86.58</v>
      </c>
      <c r="L84" s="14">
        <v>36.04</v>
      </c>
    </row>
    <row r="85" spans="1:12">
      <c r="A85" s="14" t="s">
        <v>236</v>
      </c>
      <c r="B85" s="14" t="s">
        <v>237</v>
      </c>
      <c r="C85" s="14">
        <v>1004.9</v>
      </c>
      <c r="D85" s="14">
        <v>364.71</v>
      </c>
      <c r="E85" s="14">
        <v>288.95</v>
      </c>
      <c r="F85" s="14">
        <v>236.59</v>
      </c>
      <c r="G85" s="14">
        <v>187.17</v>
      </c>
      <c r="H85" s="14">
        <v>157.57</v>
      </c>
      <c r="I85" s="14">
        <v>134.09</v>
      </c>
      <c r="J85" s="14">
        <v>100.7</v>
      </c>
      <c r="K85" s="14">
        <v>71.38</v>
      </c>
      <c r="L85" s="14">
        <v>50</v>
      </c>
    </row>
    <row r="86" spans="1:12">
      <c r="A86" s="14" t="s">
        <v>238</v>
      </c>
      <c r="B86" s="14" t="s">
        <v>239</v>
      </c>
      <c r="C86" s="14">
        <v>1437.96</v>
      </c>
      <c r="D86" s="14">
        <v>456.38</v>
      </c>
      <c r="E86" s="14">
        <v>310.60000000000002</v>
      </c>
      <c r="F86" s="14">
        <v>220.05</v>
      </c>
      <c r="G86" s="14">
        <v>185.13</v>
      </c>
      <c r="H86" s="14">
        <v>176.6</v>
      </c>
      <c r="I86" s="14">
        <v>142.30000000000001</v>
      </c>
      <c r="J86" s="14">
        <v>127.52</v>
      </c>
      <c r="K86" s="14">
        <v>126.8</v>
      </c>
      <c r="L86" s="14">
        <v>89.06</v>
      </c>
    </row>
    <row r="87" spans="1:12">
      <c r="A87" s="14" t="s">
        <v>240</v>
      </c>
      <c r="B87" s="14" t="s">
        <v>241</v>
      </c>
      <c r="C87" s="14">
        <v>6645.48</v>
      </c>
      <c r="D87" s="14">
        <v>1594.3</v>
      </c>
      <c r="E87" s="14">
        <v>818.99</v>
      </c>
      <c r="F87" s="14">
        <v>435.24</v>
      </c>
      <c r="G87" s="14">
        <v>265.48</v>
      </c>
      <c r="H87" s="14">
        <v>168.98</v>
      </c>
      <c r="I87" s="14">
        <v>102.87</v>
      </c>
      <c r="J87" s="14">
        <v>63.29</v>
      </c>
      <c r="K87" s="14">
        <v>33.17</v>
      </c>
      <c r="L87" s="14">
        <v>10.89</v>
      </c>
    </row>
    <row r="88" spans="1:12">
      <c r="A88" s="14" t="s">
        <v>242</v>
      </c>
      <c r="B88" s="14" t="s">
        <v>243</v>
      </c>
      <c r="C88" s="14">
        <v>3383.82</v>
      </c>
      <c r="D88" s="14">
        <v>1264.46</v>
      </c>
      <c r="E88" s="14">
        <v>565.45000000000005</v>
      </c>
      <c r="F88" s="14">
        <v>338.93</v>
      </c>
      <c r="G88" s="14">
        <v>243.68</v>
      </c>
      <c r="H88" s="14">
        <v>165.01</v>
      </c>
      <c r="I88" s="14">
        <v>72.56</v>
      </c>
      <c r="J88" s="14">
        <v>46.79</v>
      </c>
      <c r="K88" s="14">
        <v>22.79</v>
      </c>
      <c r="L88" s="14">
        <v>2.4900000000000002</v>
      </c>
    </row>
    <row r="89" spans="1:12">
      <c r="A89" s="14" t="s">
        <v>244</v>
      </c>
      <c r="B89" s="14" t="s">
        <v>245</v>
      </c>
      <c r="C89" s="14">
        <v>131.03</v>
      </c>
      <c r="D89" s="14">
        <v>29.87</v>
      </c>
      <c r="E89" s="14">
        <v>8.7799999999999994</v>
      </c>
      <c r="F89" s="14">
        <v>5.09</v>
      </c>
      <c r="G89" s="14">
        <v>3.52</v>
      </c>
      <c r="H89" s="14">
        <v>2.67</v>
      </c>
      <c r="I89" s="14">
        <v>1.92</v>
      </c>
      <c r="J89" s="14">
        <v>1.41</v>
      </c>
      <c r="K89" s="14">
        <v>1.1499999999999999</v>
      </c>
      <c r="L89" s="14">
        <v>0.54</v>
      </c>
    </row>
    <row r="90" spans="1:12">
      <c r="A90" s="14" t="s">
        <v>246</v>
      </c>
      <c r="B90" s="14" t="s">
        <v>247</v>
      </c>
      <c r="C90" s="14">
        <v>4734.2</v>
      </c>
      <c r="D90" s="14">
        <v>1047.3399999999999</v>
      </c>
      <c r="E90" s="14">
        <v>693.22</v>
      </c>
      <c r="F90" s="14">
        <v>533.5</v>
      </c>
      <c r="G90" s="14">
        <v>404.8</v>
      </c>
      <c r="H90" s="14">
        <v>300.31</v>
      </c>
      <c r="I90" s="14">
        <v>199.06</v>
      </c>
      <c r="J90" s="14">
        <v>115.36</v>
      </c>
      <c r="K90" s="14">
        <v>46.43</v>
      </c>
      <c r="L90" s="14">
        <v>13.35</v>
      </c>
    </row>
    <row r="91" spans="1:12">
      <c r="A91" s="14" t="s">
        <v>248</v>
      </c>
      <c r="B91" s="14" t="s">
        <v>249</v>
      </c>
      <c r="C91" s="14">
        <v>1612.29</v>
      </c>
      <c r="D91" s="14">
        <v>497.89</v>
      </c>
      <c r="E91" s="14">
        <v>368.19</v>
      </c>
      <c r="F91" s="14">
        <v>283.35000000000002</v>
      </c>
      <c r="G91" s="14">
        <v>212.09</v>
      </c>
      <c r="H91" s="14">
        <v>162.37</v>
      </c>
      <c r="I91" s="14">
        <v>116.18</v>
      </c>
      <c r="J91" s="14">
        <v>81.62</v>
      </c>
      <c r="K91" s="14">
        <v>53.91</v>
      </c>
      <c r="L91" s="14">
        <v>30.34</v>
      </c>
    </row>
    <row r="92" spans="1:12">
      <c r="A92" s="14" t="s">
        <v>250</v>
      </c>
      <c r="B92" s="14" t="s">
        <v>251</v>
      </c>
      <c r="C92" s="14">
        <v>17444.66</v>
      </c>
      <c r="D92" s="14">
        <v>9701.4599999999991</v>
      </c>
      <c r="E92" s="14">
        <v>4135.6000000000004</v>
      </c>
      <c r="F92" s="14">
        <v>1728.82</v>
      </c>
      <c r="G92" s="14">
        <v>606.76</v>
      </c>
      <c r="H92" s="14">
        <v>280.35000000000002</v>
      </c>
      <c r="I92" s="14">
        <v>127.51</v>
      </c>
      <c r="J92" s="14">
        <v>80.28</v>
      </c>
      <c r="K92" s="14">
        <v>48.5</v>
      </c>
      <c r="L92" s="14">
        <v>26.77</v>
      </c>
    </row>
    <row r="93" spans="1:12">
      <c r="A93" s="14" t="s">
        <v>252</v>
      </c>
      <c r="B93" s="14" t="s">
        <v>253</v>
      </c>
      <c r="C93" s="14">
        <v>12009.79</v>
      </c>
      <c r="D93" s="14"/>
      <c r="E93" s="14">
        <v>7648.78</v>
      </c>
      <c r="F93" s="14"/>
      <c r="G93" s="14">
        <v>5254.53</v>
      </c>
      <c r="H93" s="14"/>
      <c r="I93" s="14">
        <v>4976.82</v>
      </c>
      <c r="J93" s="14"/>
      <c r="K93" s="14">
        <v>153.56</v>
      </c>
      <c r="L93" s="14">
        <v>29.12</v>
      </c>
    </row>
    <row r="94" spans="1:12">
      <c r="A94" s="14" t="s">
        <v>254</v>
      </c>
      <c r="B94" s="14" t="s">
        <v>255</v>
      </c>
      <c r="C94" s="14">
        <v>325.58</v>
      </c>
      <c r="D94" s="14">
        <v>78.3</v>
      </c>
      <c r="E94" s="14">
        <v>66.06</v>
      </c>
      <c r="F94" s="14">
        <v>40.64</v>
      </c>
      <c r="G94" s="14">
        <v>26.08</v>
      </c>
      <c r="H94" s="14">
        <v>17.8</v>
      </c>
      <c r="I94" s="14">
        <v>12.83</v>
      </c>
      <c r="J94" s="14">
        <v>8.27</v>
      </c>
      <c r="K94" s="14">
        <v>5.91</v>
      </c>
      <c r="L94" s="14">
        <v>3.33</v>
      </c>
    </row>
    <row r="95" spans="1:12">
      <c r="A95" s="14" t="s">
        <v>256</v>
      </c>
      <c r="B95" s="14" t="s">
        <v>257</v>
      </c>
      <c r="C95" s="14">
        <v>243.75</v>
      </c>
      <c r="D95" s="14">
        <v>92.76</v>
      </c>
      <c r="E95" s="14">
        <v>56.19</v>
      </c>
      <c r="F95" s="14">
        <v>39.409999999999997</v>
      </c>
      <c r="G95" s="14">
        <v>32.01</v>
      </c>
      <c r="H95" s="14">
        <v>26.76</v>
      </c>
      <c r="I95" s="14">
        <v>21.34</v>
      </c>
      <c r="J95" s="14">
        <v>17.22</v>
      </c>
      <c r="K95" s="14">
        <v>12.48</v>
      </c>
      <c r="L95" s="14">
        <v>7.5</v>
      </c>
    </row>
    <row r="96" spans="1:12">
      <c r="A96" s="14" t="s">
        <v>258</v>
      </c>
      <c r="B96" s="14" t="s">
        <v>259</v>
      </c>
      <c r="C96" s="14">
        <v>170.31</v>
      </c>
      <c r="D96" s="14">
        <v>36.74</v>
      </c>
      <c r="E96" s="14">
        <v>28.11</v>
      </c>
      <c r="F96" s="14">
        <v>25.07</v>
      </c>
      <c r="G96" s="14">
        <v>21.34</v>
      </c>
      <c r="H96" s="14">
        <v>18.670000000000002</v>
      </c>
      <c r="I96" s="14">
        <v>17.190000000000001</v>
      </c>
      <c r="J96" s="14">
        <v>15.28</v>
      </c>
      <c r="K96" s="14">
        <v>14</v>
      </c>
      <c r="L96" s="14">
        <v>12.09</v>
      </c>
    </row>
    <row r="97" spans="1:12">
      <c r="A97" s="14" t="s">
        <v>260</v>
      </c>
      <c r="B97" s="14" t="s">
        <v>261</v>
      </c>
      <c r="C97" s="14">
        <v>14302.2</v>
      </c>
      <c r="D97" s="14">
        <v>2752.64</v>
      </c>
      <c r="E97" s="14">
        <v>1380.42</v>
      </c>
      <c r="F97" s="14">
        <v>924.68</v>
      </c>
      <c r="G97" s="14">
        <v>777.53</v>
      </c>
      <c r="H97" s="14">
        <v>582.15</v>
      </c>
      <c r="I97" s="14">
        <v>441.8</v>
      </c>
      <c r="J97" s="14">
        <v>225.53</v>
      </c>
      <c r="K97" s="14">
        <v>174.23</v>
      </c>
      <c r="L97" s="14">
        <v>107.04</v>
      </c>
    </row>
    <row r="98" spans="1:12">
      <c r="A98" s="14" t="s">
        <v>262</v>
      </c>
      <c r="B98" s="14" t="s">
        <v>263</v>
      </c>
      <c r="C98" s="14">
        <v>140.15</v>
      </c>
      <c r="D98" s="14">
        <v>119.88</v>
      </c>
      <c r="E98" s="14">
        <v>97.41</v>
      </c>
      <c r="F98" s="14">
        <v>65.44</v>
      </c>
      <c r="G98" s="14">
        <v>59.64</v>
      </c>
      <c r="H98" s="14">
        <v>45.76</v>
      </c>
      <c r="I98" s="14">
        <v>40.130000000000003</v>
      </c>
      <c r="J98" s="14">
        <v>32.049999999999997</v>
      </c>
      <c r="K98" s="14">
        <v>27.14</v>
      </c>
      <c r="L98" s="14">
        <v>25.97</v>
      </c>
    </row>
    <row r="99" spans="1:12">
      <c r="A99" s="14" t="s">
        <v>264</v>
      </c>
      <c r="B99" s="14" t="s">
        <v>265</v>
      </c>
      <c r="C99" s="14">
        <v>694.26</v>
      </c>
      <c r="D99" s="14">
        <v>81.66</v>
      </c>
      <c r="E99" s="14">
        <v>61.62</v>
      </c>
      <c r="F99" s="14">
        <v>46.71</v>
      </c>
      <c r="G99" s="14">
        <v>34</v>
      </c>
      <c r="H99" s="14">
        <v>28.13</v>
      </c>
      <c r="I99" s="14">
        <v>21.4</v>
      </c>
      <c r="J99" s="14">
        <v>18.12</v>
      </c>
      <c r="K99" s="14">
        <v>13.88</v>
      </c>
      <c r="L99" s="14">
        <v>9</v>
      </c>
    </row>
    <row r="100" spans="1:12">
      <c r="A100" s="14" t="s">
        <v>266</v>
      </c>
      <c r="B100" s="14" t="s">
        <v>267</v>
      </c>
      <c r="C100" s="14">
        <v>307.32</v>
      </c>
      <c r="D100" s="14">
        <v>67.23</v>
      </c>
      <c r="E100" s="14">
        <v>42.51</v>
      </c>
      <c r="F100" s="14">
        <v>15.73</v>
      </c>
      <c r="G100" s="14">
        <v>9.4</v>
      </c>
      <c r="H100" s="14">
        <v>3.74</v>
      </c>
      <c r="I100" s="14">
        <v>2.2599999999999998</v>
      </c>
      <c r="J100" s="14">
        <v>1.32</v>
      </c>
      <c r="K100" s="14">
        <v>0.75</v>
      </c>
      <c r="L100" s="14">
        <v>0.25</v>
      </c>
    </row>
    <row r="101" spans="1:12">
      <c r="A101" s="14" t="s">
        <v>268</v>
      </c>
      <c r="B101" s="14" t="s">
        <v>269</v>
      </c>
      <c r="C101" s="14">
        <v>210.04</v>
      </c>
      <c r="D101" s="14">
        <v>56.58</v>
      </c>
      <c r="E101" s="14">
        <v>41.08</v>
      </c>
      <c r="F101" s="14">
        <v>28.64</v>
      </c>
      <c r="G101" s="14">
        <v>26.56</v>
      </c>
      <c r="H101" s="14">
        <v>22.92</v>
      </c>
      <c r="I101" s="14">
        <v>19.53</v>
      </c>
      <c r="J101" s="14">
        <v>17.13</v>
      </c>
      <c r="K101" s="14">
        <v>15.67</v>
      </c>
      <c r="L101" s="14">
        <v>12.3</v>
      </c>
    </row>
    <row r="102" spans="1:12">
      <c r="A102" s="14" t="s">
        <v>270</v>
      </c>
      <c r="B102" s="14" t="s">
        <v>271</v>
      </c>
      <c r="C102" s="14">
        <v>719.47</v>
      </c>
      <c r="D102" s="14">
        <v>241.25</v>
      </c>
      <c r="E102" s="14">
        <v>177.12</v>
      </c>
      <c r="F102" s="14">
        <v>148.99</v>
      </c>
      <c r="G102" s="14">
        <v>141.16999999999999</v>
      </c>
      <c r="H102" s="14">
        <v>134.79</v>
      </c>
      <c r="I102" s="14">
        <v>95.13</v>
      </c>
      <c r="J102" s="14">
        <v>72.73</v>
      </c>
      <c r="K102" s="14">
        <v>69.66</v>
      </c>
      <c r="L102" s="14">
        <v>57.47</v>
      </c>
    </row>
    <row r="103" spans="1:12">
      <c r="A103" s="14" t="s">
        <v>272</v>
      </c>
      <c r="B103" s="14" t="s">
        <v>273</v>
      </c>
      <c r="C103" s="14">
        <v>174.86</v>
      </c>
      <c r="D103" s="14">
        <v>86.97</v>
      </c>
      <c r="E103" s="14">
        <v>60.08</v>
      </c>
      <c r="F103" s="14">
        <v>57.02</v>
      </c>
      <c r="G103" s="14">
        <v>46.92</v>
      </c>
      <c r="H103" s="14">
        <v>42.2</v>
      </c>
      <c r="I103" s="14">
        <v>38.78</v>
      </c>
      <c r="J103" s="14">
        <v>30.38</v>
      </c>
      <c r="K103" s="14">
        <v>24.54</v>
      </c>
      <c r="L103" s="14">
        <v>15.46</v>
      </c>
    </row>
    <row r="104" spans="1:12">
      <c r="A104" s="14" t="s">
        <v>274</v>
      </c>
      <c r="B104" s="14" t="s">
        <v>275</v>
      </c>
      <c r="C104" s="14">
        <v>2592.08</v>
      </c>
      <c r="D104" s="14">
        <v>502.74</v>
      </c>
      <c r="E104" s="14">
        <v>356.45</v>
      </c>
      <c r="F104" s="14">
        <v>271.5</v>
      </c>
      <c r="G104" s="14">
        <v>223.94</v>
      </c>
      <c r="H104" s="14">
        <v>184.99</v>
      </c>
      <c r="I104" s="14">
        <v>152.72</v>
      </c>
      <c r="J104" s="14">
        <v>110.47</v>
      </c>
      <c r="K104" s="14">
        <v>55.21</v>
      </c>
      <c r="L104" s="14">
        <v>11.11</v>
      </c>
    </row>
    <row r="105" spans="1:12">
      <c r="A105" s="14" t="s">
        <v>276</v>
      </c>
      <c r="B105" s="14" t="s">
        <v>277</v>
      </c>
      <c r="C105" s="14">
        <v>2334.46</v>
      </c>
      <c r="D105" s="14">
        <v>579.9</v>
      </c>
      <c r="E105" s="14">
        <v>276.32</v>
      </c>
      <c r="F105" s="14">
        <v>190.65</v>
      </c>
      <c r="G105" s="14">
        <v>109.8</v>
      </c>
      <c r="H105" s="14">
        <v>74.45</v>
      </c>
      <c r="I105" s="14">
        <v>52.37</v>
      </c>
      <c r="J105" s="14">
        <v>32.97</v>
      </c>
      <c r="K105" s="14">
        <v>19.579999999999998</v>
      </c>
      <c r="L105" s="14">
        <v>6.13</v>
      </c>
    </row>
    <row r="106" spans="1:12">
      <c r="A106" s="14" t="s">
        <v>278</v>
      </c>
      <c r="B106" s="14" t="s">
        <v>279</v>
      </c>
      <c r="C106" s="14">
        <v>198.63</v>
      </c>
      <c r="D106" s="14">
        <v>69.069999999999993</v>
      </c>
      <c r="E106" s="14">
        <v>61.3</v>
      </c>
      <c r="F106" s="14">
        <v>49.1</v>
      </c>
      <c r="G106" s="14">
        <v>37.049999999999997</v>
      </c>
      <c r="H106" s="14">
        <v>29.79</v>
      </c>
      <c r="I106" s="14">
        <v>20.190000000000001</v>
      </c>
      <c r="J106" s="14">
        <v>14.81</v>
      </c>
      <c r="K106" s="14">
        <v>3.69</v>
      </c>
      <c r="L106" s="14">
        <v>0.77</v>
      </c>
    </row>
    <row r="107" spans="1:12">
      <c r="A107" s="14" t="s">
        <v>280</v>
      </c>
      <c r="B107" s="14" t="s">
        <v>281</v>
      </c>
      <c r="C107" s="14">
        <v>7588.35</v>
      </c>
      <c r="D107" s="14">
        <v>3792.94</v>
      </c>
      <c r="E107" s="14">
        <v>2778.69</v>
      </c>
      <c r="F107" s="14">
        <v>2059.5</v>
      </c>
      <c r="G107" s="14">
        <v>1505.85</v>
      </c>
      <c r="H107" s="14">
        <v>1256.54</v>
      </c>
      <c r="I107" s="14">
        <v>775.72</v>
      </c>
      <c r="J107" s="14">
        <v>478.66</v>
      </c>
      <c r="K107" s="14">
        <v>312.83</v>
      </c>
      <c r="L107" s="14">
        <v>648.67999999999995</v>
      </c>
    </row>
    <row r="108" spans="1:12">
      <c r="A108" s="14" t="s">
        <v>282</v>
      </c>
      <c r="B108" s="14" t="s">
        <v>283</v>
      </c>
      <c r="C108" s="14">
        <v>1019.98</v>
      </c>
      <c r="D108" s="14">
        <v>504.33</v>
      </c>
      <c r="E108" s="14">
        <v>378.13</v>
      </c>
      <c r="F108" s="14">
        <v>358.62</v>
      </c>
      <c r="G108" s="14">
        <v>309.70999999999998</v>
      </c>
      <c r="H108" s="14">
        <v>259.07</v>
      </c>
      <c r="I108" s="14">
        <v>200.11</v>
      </c>
      <c r="J108" s="14">
        <v>143.16</v>
      </c>
      <c r="K108" s="14">
        <v>122.29</v>
      </c>
      <c r="L108" s="14">
        <v>63.88</v>
      </c>
    </row>
    <row r="109" spans="1:12">
      <c r="A109" s="14" t="s">
        <v>284</v>
      </c>
      <c r="B109" s="14" t="s">
        <v>285</v>
      </c>
      <c r="C109" s="14">
        <v>265.24</v>
      </c>
      <c r="D109" s="14">
        <v>34.51</v>
      </c>
      <c r="E109" s="14">
        <v>21.14</v>
      </c>
      <c r="F109" s="14">
        <v>13.07</v>
      </c>
      <c r="G109" s="14">
        <v>12.03</v>
      </c>
      <c r="H109" s="14">
        <v>8.8699999999999992</v>
      </c>
      <c r="I109" s="14">
        <v>4.0999999999999996</v>
      </c>
      <c r="J109" s="14">
        <v>1.84</v>
      </c>
      <c r="K109" s="14">
        <v>0.49</v>
      </c>
      <c r="L109" s="14">
        <v>0.15</v>
      </c>
    </row>
    <row r="110" spans="1:12">
      <c r="A110" s="14" t="s">
        <v>286</v>
      </c>
      <c r="B110" s="14" t="s">
        <v>287</v>
      </c>
      <c r="C110" s="14">
        <v>1964.05</v>
      </c>
      <c r="D110" s="14">
        <v>797.78</v>
      </c>
      <c r="E110" s="14">
        <v>731.92</v>
      </c>
      <c r="F110" s="14">
        <v>476.52</v>
      </c>
      <c r="G110" s="14">
        <v>410.48</v>
      </c>
      <c r="H110" s="14">
        <v>381.3</v>
      </c>
      <c r="I110" s="14">
        <v>373.68</v>
      </c>
      <c r="J110" s="14">
        <v>327.02</v>
      </c>
      <c r="K110" s="14">
        <v>269.06</v>
      </c>
      <c r="L110" s="14">
        <v>6.52</v>
      </c>
    </row>
    <row r="111" spans="1:12">
      <c r="A111" s="14" t="s">
        <v>288</v>
      </c>
      <c r="B111" s="14" t="s">
        <v>289</v>
      </c>
      <c r="C111" s="14">
        <v>1703.5</v>
      </c>
      <c r="D111" s="14">
        <v>344.32</v>
      </c>
      <c r="E111" s="14">
        <v>173.97</v>
      </c>
      <c r="F111" s="14">
        <v>112.86</v>
      </c>
      <c r="G111" s="14">
        <v>78.61</v>
      </c>
      <c r="H111" s="14">
        <v>55.87</v>
      </c>
      <c r="I111" s="14">
        <v>34.56</v>
      </c>
      <c r="J111" s="14">
        <v>19.64</v>
      </c>
      <c r="K111" s="14">
        <v>8.42</v>
      </c>
      <c r="L111" s="14">
        <v>2.2999999999999998</v>
      </c>
    </row>
    <row r="112" spans="1:12">
      <c r="A112" s="14" t="s">
        <v>290</v>
      </c>
      <c r="B112" s="14" t="s">
        <v>291</v>
      </c>
      <c r="C112" s="14">
        <v>617.11</v>
      </c>
      <c r="D112" s="14">
        <v>119.33</v>
      </c>
      <c r="E112" s="14">
        <v>109.41</v>
      </c>
      <c r="F112" s="14">
        <v>95.14</v>
      </c>
      <c r="G112" s="14">
        <v>84.46</v>
      </c>
      <c r="H112" s="14">
        <v>79.34</v>
      </c>
      <c r="I112" s="14">
        <v>72.94</v>
      </c>
      <c r="J112" s="14">
        <v>63.44</v>
      </c>
      <c r="K112" s="14">
        <v>59.35</v>
      </c>
      <c r="L112" s="14">
        <v>52.44</v>
      </c>
    </row>
    <row r="113" spans="1:12">
      <c r="A113" s="14" t="s">
        <v>292</v>
      </c>
      <c r="B113" s="14" t="s">
        <v>293</v>
      </c>
      <c r="C113" s="14">
        <v>49.6</v>
      </c>
      <c r="D113" s="14">
        <v>1.84</v>
      </c>
      <c r="E113" s="14">
        <v>1.17</v>
      </c>
      <c r="F113" s="14">
        <v>0.91</v>
      </c>
      <c r="G113" s="14">
        <v>0.69</v>
      </c>
      <c r="H113" s="14">
        <v>0.54</v>
      </c>
      <c r="I113" s="14">
        <v>0.44</v>
      </c>
      <c r="J113" s="14">
        <v>0.36</v>
      </c>
      <c r="K113" s="14">
        <v>0.26</v>
      </c>
      <c r="L113" s="14">
        <v>0.15</v>
      </c>
    </row>
    <row r="114" spans="1:12">
      <c r="A114" s="14" t="s">
        <v>294</v>
      </c>
      <c r="B114" s="14" t="s">
        <v>295</v>
      </c>
      <c r="C114" s="14">
        <v>184.9</v>
      </c>
      <c r="D114" s="14">
        <v>139.4</v>
      </c>
      <c r="E114" s="14">
        <v>78.61</v>
      </c>
      <c r="F114" s="14">
        <v>60.82</v>
      </c>
      <c r="G114" s="14">
        <v>45.02</v>
      </c>
      <c r="H114" s="14">
        <v>37.270000000000003</v>
      </c>
      <c r="I114" s="14">
        <v>25.64</v>
      </c>
      <c r="J114" s="14">
        <v>18.059999999999999</v>
      </c>
      <c r="K114" s="14">
        <v>9.64</v>
      </c>
      <c r="L114" s="14">
        <v>3.63</v>
      </c>
    </row>
    <row r="115" spans="1:12">
      <c r="A115" s="14" t="s">
        <v>296</v>
      </c>
      <c r="B115" s="14" t="s">
        <v>297</v>
      </c>
      <c r="C115" s="14">
        <v>3209.24</v>
      </c>
      <c r="D115" s="14">
        <v>680.34</v>
      </c>
      <c r="E115" s="14">
        <v>355.87</v>
      </c>
      <c r="F115" s="14">
        <v>169.97</v>
      </c>
      <c r="G115" s="14">
        <v>128.32</v>
      </c>
      <c r="H115" s="14">
        <v>107.72</v>
      </c>
      <c r="I115" s="14">
        <v>72.349999999999994</v>
      </c>
      <c r="J115" s="14">
        <v>50.93</v>
      </c>
      <c r="K115" s="14">
        <v>18.989999999999998</v>
      </c>
      <c r="L115" s="14">
        <v>4.91</v>
      </c>
    </row>
    <row r="116" spans="1:12">
      <c r="A116" s="14" t="s">
        <v>298</v>
      </c>
      <c r="B116" s="14" t="s">
        <v>299</v>
      </c>
      <c r="C116" s="14">
        <v>292.61</v>
      </c>
      <c r="D116" s="14">
        <v>97.77</v>
      </c>
      <c r="E116" s="14">
        <v>71.72</v>
      </c>
      <c r="F116" s="14">
        <v>54.37</v>
      </c>
      <c r="G116" s="14">
        <v>44.82</v>
      </c>
      <c r="H116" s="14">
        <v>30.56</v>
      </c>
      <c r="I116" s="14">
        <v>24.91</v>
      </c>
      <c r="J116" s="14">
        <v>15.04</v>
      </c>
      <c r="K116" s="14">
        <v>8.75</v>
      </c>
      <c r="L116" s="14">
        <v>3.75</v>
      </c>
    </row>
    <row r="117" spans="1:12">
      <c r="A117" s="14" t="s">
        <v>300</v>
      </c>
      <c r="B117" s="14" t="s">
        <v>301</v>
      </c>
      <c r="C117" s="14">
        <v>581.38</v>
      </c>
      <c r="D117" s="14">
        <v>178.34</v>
      </c>
      <c r="E117" s="14">
        <v>139.74</v>
      </c>
      <c r="F117" s="14">
        <v>108.76</v>
      </c>
      <c r="G117" s="14">
        <v>83.56</v>
      </c>
      <c r="H117" s="14">
        <v>68.349999999999994</v>
      </c>
      <c r="I117" s="14">
        <v>51.59</v>
      </c>
      <c r="J117" s="14">
        <v>41.02</v>
      </c>
      <c r="K117" s="14">
        <v>26.69</v>
      </c>
      <c r="L117" s="14">
        <v>11.87</v>
      </c>
    </row>
    <row r="118" spans="1:12">
      <c r="A118" s="14" t="s">
        <v>302</v>
      </c>
      <c r="B118" s="14" t="s">
        <v>303</v>
      </c>
      <c r="C118" s="14">
        <v>1421.41</v>
      </c>
      <c r="D118" s="14">
        <v>140.27000000000001</v>
      </c>
      <c r="E118" s="14">
        <v>55.09</v>
      </c>
      <c r="F118" s="14">
        <v>32.96</v>
      </c>
      <c r="G118" s="14">
        <v>12.47</v>
      </c>
      <c r="H118" s="14">
        <v>5.04</v>
      </c>
      <c r="I118" s="14">
        <v>2.64</v>
      </c>
      <c r="J118" s="14">
        <v>1.19</v>
      </c>
      <c r="K118" s="14">
        <v>0.74</v>
      </c>
      <c r="L118" s="14">
        <v>0.35</v>
      </c>
    </row>
    <row r="119" spans="1:12">
      <c r="A119" s="14" t="s">
        <v>304</v>
      </c>
      <c r="B119" s="14" t="s">
        <v>305</v>
      </c>
      <c r="C119" s="14">
        <v>793.95</v>
      </c>
      <c r="D119" s="14">
        <v>572.28</v>
      </c>
      <c r="E119" s="14">
        <v>374.16</v>
      </c>
      <c r="F119" s="14">
        <v>320.56</v>
      </c>
      <c r="G119" s="14">
        <v>245.54</v>
      </c>
      <c r="H119" s="14">
        <v>189.93</v>
      </c>
      <c r="I119" s="14">
        <v>181.4</v>
      </c>
      <c r="J119" s="14">
        <v>147.49</v>
      </c>
      <c r="K119" s="14">
        <v>125.32</v>
      </c>
      <c r="L119" s="14">
        <v>26.48</v>
      </c>
    </row>
    <row r="120" spans="1:12">
      <c r="A120" s="14" t="s">
        <v>306</v>
      </c>
      <c r="B120" s="14" t="s">
        <v>307</v>
      </c>
      <c r="C120" s="14">
        <v>2951.14</v>
      </c>
      <c r="D120" s="14">
        <v>1470.07</v>
      </c>
      <c r="E120" s="14">
        <v>951.96</v>
      </c>
      <c r="F120" s="14">
        <v>614.5</v>
      </c>
      <c r="G120" s="14">
        <v>452.43</v>
      </c>
      <c r="H120" s="14">
        <v>345.25</v>
      </c>
      <c r="I120" s="14">
        <v>273.19</v>
      </c>
      <c r="J120" s="14">
        <v>217.06</v>
      </c>
      <c r="K120" s="14">
        <v>158.79</v>
      </c>
      <c r="L120" s="14">
        <v>78.27</v>
      </c>
    </row>
    <row r="121" spans="1:12">
      <c r="A121" s="14" t="s">
        <v>308</v>
      </c>
      <c r="B121" s="14" t="s">
        <v>309</v>
      </c>
      <c r="C121" s="14">
        <v>105.87</v>
      </c>
      <c r="D121" s="14">
        <v>18.87</v>
      </c>
      <c r="E121" s="14">
        <v>10.86</v>
      </c>
      <c r="F121" s="14">
        <v>7.58</v>
      </c>
      <c r="G121" s="14">
        <v>6.48</v>
      </c>
      <c r="H121" s="14">
        <v>4.7699999999999996</v>
      </c>
      <c r="I121" s="14">
        <v>3.11</v>
      </c>
      <c r="J121" s="14">
        <v>2.77</v>
      </c>
      <c r="K121" s="14">
        <v>2.41</v>
      </c>
      <c r="L121" s="14">
        <v>1.87</v>
      </c>
    </row>
    <row r="122" spans="1:12">
      <c r="A122" s="14" t="s">
        <v>310</v>
      </c>
      <c r="B122" s="14" t="s">
        <v>311</v>
      </c>
      <c r="C122" s="14">
        <v>356.86</v>
      </c>
      <c r="D122" s="14">
        <v>199.81</v>
      </c>
      <c r="E122" s="14">
        <v>35.72</v>
      </c>
      <c r="F122" s="14">
        <v>17.68</v>
      </c>
      <c r="G122" s="14">
        <v>11.19</v>
      </c>
      <c r="H122" s="14">
        <v>6.85</v>
      </c>
      <c r="I122" s="14">
        <v>4.49</v>
      </c>
      <c r="J122" s="14">
        <v>3.12</v>
      </c>
      <c r="K122" s="14">
        <v>1.65</v>
      </c>
      <c r="L122" s="14">
        <v>0.85</v>
      </c>
    </row>
    <row r="123" spans="1:12">
      <c r="A123" s="14" t="s">
        <v>312</v>
      </c>
      <c r="B123" s="14" t="s">
        <v>313</v>
      </c>
      <c r="C123" s="14">
        <v>1213.01</v>
      </c>
      <c r="D123" s="14">
        <v>239.36</v>
      </c>
      <c r="E123" s="14">
        <v>160.28</v>
      </c>
      <c r="F123" s="14">
        <v>102.38</v>
      </c>
      <c r="G123" s="14">
        <v>82.33</v>
      </c>
      <c r="H123" s="14">
        <v>63.95</v>
      </c>
      <c r="I123" s="14">
        <v>48.78</v>
      </c>
      <c r="J123" s="14">
        <v>35.26</v>
      </c>
      <c r="K123" s="14">
        <v>22.2</v>
      </c>
      <c r="L123" s="14">
        <v>10.06</v>
      </c>
    </row>
    <row r="124" spans="1:12">
      <c r="A124" s="14" t="s">
        <v>314</v>
      </c>
      <c r="B124" s="14" t="s">
        <v>315</v>
      </c>
      <c r="C124" s="14">
        <v>318.73</v>
      </c>
      <c r="D124" s="14">
        <v>184.3</v>
      </c>
      <c r="E124" s="14">
        <v>149.47999999999999</v>
      </c>
      <c r="F124" s="14">
        <v>112.37</v>
      </c>
      <c r="G124" s="14">
        <v>85.35</v>
      </c>
      <c r="H124" s="14">
        <v>71.709999999999994</v>
      </c>
      <c r="I124" s="14">
        <v>56.01</v>
      </c>
      <c r="J124" s="14">
        <v>29.91</v>
      </c>
      <c r="K124" s="14">
        <v>12.07</v>
      </c>
      <c r="L124" s="14">
        <v>1.24</v>
      </c>
    </row>
    <row r="125" spans="1:12">
      <c r="A125" s="14" t="s">
        <v>316</v>
      </c>
      <c r="B125" s="14" t="s">
        <v>317</v>
      </c>
      <c r="C125" s="14">
        <v>5898.41</v>
      </c>
      <c r="D125" s="14">
        <v>1512.88</v>
      </c>
      <c r="E125" s="14">
        <v>810.62</v>
      </c>
      <c r="F125" s="14">
        <v>567.04999999999995</v>
      </c>
      <c r="G125" s="14">
        <v>409.33</v>
      </c>
      <c r="H125" s="14">
        <v>300.58</v>
      </c>
      <c r="I125" s="14">
        <v>220.21</v>
      </c>
      <c r="J125" s="14">
        <v>162.74</v>
      </c>
      <c r="K125" s="14">
        <v>105.06</v>
      </c>
      <c r="L125" s="14">
        <v>54.39</v>
      </c>
    </row>
    <row r="126" spans="1:12">
      <c r="A126" s="14" t="s">
        <v>318</v>
      </c>
      <c r="B126" s="14" t="s">
        <v>319</v>
      </c>
      <c r="C126" s="14">
        <v>759.39</v>
      </c>
      <c r="D126" s="14">
        <v>338.59</v>
      </c>
      <c r="E126" s="14">
        <v>102.83</v>
      </c>
      <c r="F126" s="14">
        <v>49.51</v>
      </c>
      <c r="G126" s="14">
        <v>23.17</v>
      </c>
      <c r="H126" s="14">
        <v>11.63</v>
      </c>
      <c r="I126" s="14">
        <v>6.14</v>
      </c>
      <c r="J126" s="14">
        <v>3.87</v>
      </c>
      <c r="K126" s="14">
        <v>2.23</v>
      </c>
      <c r="L126" s="14">
        <v>0.78</v>
      </c>
    </row>
    <row r="127" spans="1:12">
      <c r="A127" s="14" t="s">
        <v>320</v>
      </c>
      <c r="B127" s="14" t="s">
        <v>321</v>
      </c>
      <c r="C127" s="14">
        <v>611.80999999999995</v>
      </c>
      <c r="D127" s="14">
        <v>137.13</v>
      </c>
      <c r="E127" s="14">
        <v>57.96</v>
      </c>
      <c r="F127" s="14">
        <v>41.91</v>
      </c>
      <c r="G127" s="14">
        <v>32.869999999999997</v>
      </c>
      <c r="H127" s="14">
        <v>22.88</v>
      </c>
      <c r="I127" s="14">
        <v>19.059999999999999</v>
      </c>
      <c r="J127" s="14">
        <v>11.75</v>
      </c>
      <c r="K127" s="14">
        <v>5.27</v>
      </c>
      <c r="L127" s="14">
        <v>1.37</v>
      </c>
    </row>
    <row r="128" spans="1:12">
      <c r="A128" s="14" t="s">
        <v>322</v>
      </c>
      <c r="B128" s="14" t="s">
        <v>323</v>
      </c>
      <c r="C128" s="14">
        <v>2065.71</v>
      </c>
      <c r="D128" s="14">
        <v>1058.24</v>
      </c>
      <c r="E128" s="14">
        <v>689.15</v>
      </c>
      <c r="F128" s="14">
        <v>396.08</v>
      </c>
      <c r="G128" s="14">
        <v>294.20999999999998</v>
      </c>
      <c r="H128" s="14">
        <v>263.42</v>
      </c>
      <c r="I128" s="14">
        <v>231.84</v>
      </c>
      <c r="J128" s="14">
        <v>162.29</v>
      </c>
      <c r="K128" s="14">
        <v>37.75</v>
      </c>
      <c r="L128" s="14">
        <v>16.14</v>
      </c>
    </row>
    <row r="129" spans="1:12">
      <c r="A129" s="14" t="s">
        <v>324</v>
      </c>
      <c r="B129" s="14" t="s">
        <v>325</v>
      </c>
      <c r="C129" s="14">
        <v>9611.2999999999993</v>
      </c>
      <c r="D129" s="14">
        <v>5489.5</v>
      </c>
      <c r="E129" s="14">
        <v>3997.58</v>
      </c>
      <c r="F129" s="14">
        <v>1869.15</v>
      </c>
      <c r="G129" s="14">
        <v>950.89</v>
      </c>
      <c r="H129" s="14">
        <v>682.34</v>
      </c>
      <c r="I129" s="14">
        <v>634.14</v>
      </c>
      <c r="J129" s="14">
        <v>580.96</v>
      </c>
      <c r="K129" s="14">
        <v>472.37</v>
      </c>
      <c r="L129" s="14">
        <v>168.27</v>
      </c>
    </row>
    <row r="130" spans="1:12">
      <c r="A130" s="14" t="s">
        <v>326</v>
      </c>
      <c r="B130" s="14" t="s">
        <v>327</v>
      </c>
      <c r="C130" s="14">
        <v>417.45</v>
      </c>
      <c r="D130" s="14">
        <v>99.11</v>
      </c>
      <c r="E130" s="14">
        <v>59.06</v>
      </c>
      <c r="F130" s="14">
        <v>44.6</v>
      </c>
      <c r="G130" s="14">
        <v>34.18</v>
      </c>
      <c r="H130" s="14">
        <v>26.83</v>
      </c>
      <c r="I130" s="14">
        <v>19.12</v>
      </c>
      <c r="J130" s="14">
        <v>14.66</v>
      </c>
      <c r="K130" s="14">
        <v>8.6300000000000008</v>
      </c>
      <c r="L130" s="14">
        <v>3.67</v>
      </c>
    </row>
    <row r="131" spans="1:12">
      <c r="A131" s="14" t="s">
        <v>328</v>
      </c>
      <c r="B131" s="14" t="s">
        <v>329</v>
      </c>
      <c r="C131" s="14">
        <v>421.09</v>
      </c>
      <c r="D131" s="14">
        <v>142.71</v>
      </c>
      <c r="E131" s="14">
        <v>79.739999999999995</v>
      </c>
      <c r="F131" s="14">
        <v>52.09</v>
      </c>
      <c r="G131" s="14">
        <v>34.94</v>
      </c>
      <c r="H131" s="14">
        <v>26.4</v>
      </c>
      <c r="I131" s="14">
        <v>21.05</v>
      </c>
      <c r="J131" s="14">
        <v>14.96</v>
      </c>
      <c r="K131" s="14">
        <v>9.1999999999999993</v>
      </c>
      <c r="L131" s="14">
        <v>3.07</v>
      </c>
    </row>
    <row r="132" spans="1:12">
      <c r="A132" s="14" t="s">
        <v>330</v>
      </c>
      <c r="B132" s="14" t="s">
        <v>331</v>
      </c>
      <c r="C132" s="14">
        <v>1689.19</v>
      </c>
      <c r="D132" s="14">
        <v>135.53</v>
      </c>
      <c r="E132" s="14">
        <v>60.75</v>
      </c>
      <c r="F132" s="14">
        <v>47.25</v>
      </c>
      <c r="G132" s="14">
        <v>37.159999999999997</v>
      </c>
      <c r="H132" s="14">
        <v>25.69</v>
      </c>
      <c r="I132" s="14">
        <v>18.420000000000002</v>
      </c>
      <c r="J132" s="14">
        <v>12.83</v>
      </c>
      <c r="K132" s="14">
        <v>8.9600000000000009</v>
      </c>
      <c r="L132" s="14">
        <v>1.05</v>
      </c>
    </row>
    <row r="133" spans="1:12">
      <c r="A133" s="14" t="s">
        <v>332</v>
      </c>
      <c r="B133" s="14" t="s">
        <v>333</v>
      </c>
      <c r="C133" s="14">
        <v>382.59</v>
      </c>
      <c r="D133" s="14">
        <v>59.98</v>
      </c>
      <c r="E133" s="14">
        <v>43.91</v>
      </c>
      <c r="F133" s="14">
        <v>35.700000000000003</v>
      </c>
      <c r="G133" s="14">
        <v>26.92</v>
      </c>
      <c r="H133" s="14">
        <v>20.05</v>
      </c>
      <c r="I133" s="14">
        <v>13.06</v>
      </c>
      <c r="J133" s="14">
        <v>9.91</v>
      </c>
      <c r="K133" s="14">
        <v>5.19</v>
      </c>
      <c r="L133" s="14">
        <v>2.31</v>
      </c>
    </row>
    <row r="134" spans="1:12">
      <c r="A134" s="14" t="s">
        <v>334</v>
      </c>
      <c r="B134" s="14" t="s">
        <v>335</v>
      </c>
      <c r="C134" s="14">
        <v>3886.34</v>
      </c>
      <c r="D134" s="14">
        <v>850.04</v>
      </c>
      <c r="E134" s="14">
        <v>551.87</v>
      </c>
      <c r="F134" s="14">
        <v>404.9</v>
      </c>
      <c r="G134" s="14">
        <v>314.32</v>
      </c>
      <c r="H134" s="14">
        <v>256.7</v>
      </c>
      <c r="I134" s="14">
        <v>201.43</v>
      </c>
      <c r="J134" s="14">
        <v>151.62</v>
      </c>
      <c r="K134" s="14">
        <v>98.46</v>
      </c>
      <c r="L134" s="14">
        <v>45.34</v>
      </c>
    </row>
    <row r="135" spans="1:12">
      <c r="A135" s="14" t="s">
        <v>336</v>
      </c>
      <c r="B135" s="14" t="s">
        <v>337</v>
      </c>
      <c r="C135" s="14">
        <v>2042.03</v>
      </c>
      <c r="D135" s="14">
        <v>498.09</v>
      </c>
      <c r="E135" s="14">
        <v>192.78</v>
      </c>
      <c r="F135" s="14">
        <v>132.19</v>
      </c>
      <c r="G135" s="14">
        <v>104.28</v>
      </c>
      <c r="H135" s="14">
        <v>85.57</v>
      </c>
      <c r="I135" s="14">
        <v>73.680000000000007</v>
      </c>
      <c r="J135" s="14">
        <v>63.4</v>
      </c>
      <c r="K135" s="14">
        <v>50.68</v>
      </c>
      <c r="L135" s="14">
        <v>36.33</v>
      </c>
    </row>
    <row r="136" spans="1:12">
      <c r="A136" s="14" t="s">
        <v>338</v>
      </c>
      <c r="B136" s="14" t="s">
        <v>339</v>
      </c>
      <c r="C136" s="14">
        <v>1531.02</v>
      </c>
      <c r="D136" s="14">
        <v>386.86</v>
      </c>
      <c r="E136" s="14">
        <v>190.05</v>
      </c>
      <c r="F136" s="14">
        <v>121.88</v>
      </c>
      <c r="G136" s="14">
        <v>85.24</v>
      </c>
      <c r="H136" s="14">
        <v>57.29</v>
      </c>
      <c r="I136" s="14">
        <v>38.700000000000003</v>
      </c>
      <c r="J136" s="14">
        <v>26.24</v>
      </c>
      <c r="K136" s="14">
        <v>15.42</v>
      </c>
      <c r="L136" s="14">
        <v>8.91</v>
      </c>
    </row>
    <row r="137" spans="1:12">
      <c r="A137" s="14" t="s">
        <v>340</v>
      </c>
      <c r="B137" s="14" t="s">
        <v>341</v>
      </c>
      <c r="C137" s="14">
        <v>1685.81</v>
      </c>
      <c r="D137" s="14">
        <v>713.87</v>
      </c>
      <c r="E137" s="14">
        <v>497.66</v>
      </c>
      <c r="F137" s="14">
        <v>418.17</v>
      </c>
      <c r="G137" s="14">
        <v>355.64</v>
      </c>
      <c r="H137" s="14">
        <v>308.92</v>
      </c>
      <c r="I137" s="14">
        <v>276.95999999999998</v>
      </c>
      <c r="J137" s="14">
        <v>221.71</v>
      </c>
      <c r="K137" s="14">
        <v>159.01</v>
      </c>
      <c r="L137" s="14">
        <v>96.04</v>
      </c>
    </row>
    <row r="138" spans="1:12">
      <c r="A138" s="14" t="s">
        <v>342</v>
      </c>
      <c r="B138" s="14" t="s">
        <v>343</v>
      </c>
      <c r="C138" s="14">
        <v>13969.32</v>
      </c>
      <c r="D138" s="14">
        <v>696.27</v>
      </c>
      <c r="E138" s="14"/>
      <c r="F138" s="14">
        <v>528.22</v>
      </c>
      <c r="G138" s="14"/>
      <c r="H138" s="14">
        <v>453.24</v>
      </c>
      <c r="I138" s="14">
        <v>322.52</v>
      </c>
      <c r="J138" s="14"/>
      <c r="K138" s="14">
        <v>236</v>
      </c>
      <c r="L138" s="14">
        <v>35.54</v>
      </c>
    </row>
    <row r="139" spans="1:12">
      <c r="A139" s="14" t="s">
        <v>344</v>
      </c>
      <c r="B139" s="14" t="s">
        <v>345</v>
      </c>
      <c r="C139" s="14">
        <v>1201.4000000000001</v>
      </c>
      <c r="D139" s="14">
        <v>765.3</v>
      </c>
      <c r="E139" s="14">
        <v>586.88</v>
      </c>
      <c r="F139" s="14">
        <v>501.13</v>
      </c>
      <c r="G139" s="14">
        <v>375.32</v>
      </c>
      <c r="H139" s="14">
        <v>316.83</v>
      </c>
      <c r="I139" s="14">
        <v>197.02</v>
      </c>
      <c r="J139" s="14">
        <v>147.29</v>
      </c>
      <c r="K139" s="14">
        <v>87.53</v>
      </c>
      <c r="L139" s="14">
        <v>45.06</v>
      </c>
    </row>
    <row r="140" spans="1:12">
      <c r="A140" s="14" t="s">
        <v>346</v>
      </c>
      <c r="B140" s="14" t="s">
        <v>347</v>
      </c>
      <c r="C140" s="14">
        <v>1355.54</v>
      </c>
      <c r="D140" s="14">
        <v>116.24</v>
      </c>
      <c r="E140" s="14">
        <v>78.540000000000006</v>
      </c>
      <c r="F140" s="14">
        <v>61.96</v>
      </c>
      <c r="G140" s="14">
        <v>50.7</v>
      </c>
      <c r="H140" s="14">
        <v>42.91</v>
      </c>
      <c r="I140" s="14">
        <v>36.340000000000003</v>
      </c>
      <c r="J140" s="14">
        <v>29.84</v>
      </c>
      <c r="K140" s="14">
        <v>22.76</v>
      </c>
      <c r="L140" s="14">
        <v>11.31</v>
      </c>
    </row>
    <row r="141" spans="1:12">
      <c r="A141" s="14" t="s">
        <v>348</v>
      </c>
      <c r="B141" s="14" t="s">
        <v>349</v>
      </c>
      <c r="C141" s="14">
        <v>1506.11</v>
      </c>
      <c r="D141" s="14">
        <v>176.2</v>
      </c>
      <c r="E141" s="14">
        <v>56.99</v>
      </c>
      <c r="F141" s="14">
        <v>27.3</v>
      </c>
      <c r="G141" s="14">
        <v>17.3</v>
      </c>
      <c r="H141" s="14">
        <v>11.88</v>
      </c>
      <c r="I141" s="14">
        <v>8.16</v>
      </c>
      <c r="J141" s="14">
        <v>5.26</v>
      </c>
      <c r="K141" s="14">
        <v>2.5099999999999998</v>
      </c>
      <c r="L141" s="14">
        <v>0.31</v>
      </c>
    </row>
    <row r="142" spans="1:12">
      <c r="A142" s="14" t="s">
        <v>350</v>
      </c>
      <c r="B142" s="14" t="s">
        <v>351</v>
      </c>
      <c r="C142" s="14">
        <v>2309.79</v>
      </c>
      <c r="D142" s="14">
        <v>940.03</v>
      </c>
      <c r="E142" s="14">
        <v>647.79999999999995</v>
      </c>
      <c r="F142" s="14">
        <v>595.47</v>
      </c>
      <c r="G142" s="14">
        <v>562.70000000000005</v>
      </c>
      <c r="H142" s="14">
        <v>537.51</v>
      </c>
      <c r="I142" s="14">
        <v>455.35</v>
      </c>
      <c r="J142" s="14">
        <v>397.2</v>
      </c>
      <c r="K142" s="14">
        <v>370.71</v>
      </c>
      <c r="L142" s="14">
        <v>312.35000000000002</v>
      </c>
    </row>
    <row r="143" spans="1:12">
      <c r="A143" s="14" t="s">
        <v>352</v>
      </c>
      <c r="B143" s="14" t="s">
        <v>353</v>
      </c>
      <c r="C143" s="14">
        <v>400.16</v>
      </c>
      <c r="D143" s="14">
        <v>206.76</v>
      </c>
      <c r="E143" s="14">
        <v>138.22999999999999</v>
      </c>
      <c r="F143" s="14">
        <v>70.8</v>
      </c>
      <c r="G143" s="14">
        <v>57.72</v>
      </c>
      <c r="H143" s="14">
        <v>49.64</v>
      </c>
      <c r="I143" s="14">
        <v>41</v>
      </c>
      <c r="J143" s="14">
        <v>34.07</v>
      </c>
      <c r="K143" s="14">
        <v>23.89</v>
      </c>
      <c r="L143" s="14">
        <v>13</v>
      </c>
    </row>
    <row r="144" spans="1:12">
      <c r="A144" s="14" t="s">
        <v>354</v>
      </c>
      <c r="B144" s="14" t="s">
        <v>355</v>
      </c>
      <c r="C144" s="14">
        <v>1189.8699999999999</v>
      </c>
      <c r="D144" s="14">
        <v>720.76</v>
      </c>
      <c r="E144" s="14">
        <v>557.99</v>
      </c>
      <c r="F144" s="14">
        <v>481.11</v>
      </c>
      <c r="G144" s="14"/>
      <c r="H144" s="14">
        <v>451.2</v>
      </c>
      <c r="I144" s="14">
        <v>396.19</v>
      </c>
      <c r="J144" s="14">
        <v>383.93</v>
      </c>
      <c r="K144" s="14">
        <v>196.98</v>
      </c>
      <c r="L144" s="14">
        <v>186.97</v>
      </c>
    </row>
    <row r="145" spans="1:12">
      <c r="A145" s="14" t="s">
        <v>356</v>
      </c>
      <c r="B145" s="14" t="s">
        <v>357</v>
      </c>
      <c r="C145" s="14">
        <v>72.36</v>
      </c>
      <c r="D145" s="14">
        <v>48.08</v>
      </c>
      <c r="E145" s="14">
        <v>30.32</v>
      </c>
      <c r="F145" s="14">
        <v>29.47</v>
      </c>
      <c r="G145" s="14">
        <v>25.87</v>
      </c>
      <c r="H145" s="14">
        <v>11.61</v>
      </c>
      <c r="I145" s="14">
        <v>7.94</v>
      </c>
      <c r="J145" s="14">
        <v>7.26</v>
      </c>
      <c r="K145" s="14">
        <v>6.86</v>
      </c>
      <c r="L145" s="14">
        <v>5.29</v>
      </c>
    </row>
    <row r="146" spans="1:12">
      <c r="A146" s="14" t="s">
        <v>358</v>
      </c>
      <c r="B146" s="14" t="s">
        <v>359</v>
      </c>
      <c r="C146" s="14">
        <v>2102.84</v>
      </c>
      <c r="D146" s="14">
        <v>414.46</v>
      </c>
      <c r="E146" s="14">
        <v>212.75</v>
      </c>
      <c r="F146" s="14">
        <v>126.01</v>
      </c>
      <c r="G146" s="14">
        <v>95.7</v>
      </c>
      <c r="H146" s="14">
        <v>73.02</v>
      </c>
      <c r="I146" s="14">
        <v>59.71</v>
      </c>
      <c r="J146" s="14">
        <v>34.76</v>
      </c>
      <c r="K146" s="14">
        <v>23.51</v>
      </c>
      <c r="L146" s="14">
        <v>8.4499999999999993</v>
      </c>
    </row>
    <row r="147" spans="1:12">
      <c r="A147" s="14" t="s">
        <v>360</v>
      </c>
      <c r="B147" s="14" t="s">
        <v>361</v>
      </c>
      <c r="C147" s="14">
        <v>602.97</v>
      </c>
      <c r="D147" s="14">
        <v>159.72999999999999</v>
      </c>
      <c r="E147" s="14">
        <v>103.12</v>
      </c>
      <c r="F147" s="14">
        <v>77.650000000000006</v>
      </c>
      <c r="G147" s="14">
        <v>61.65</v>
      </c>
      <c r="H147" s="14">
        <v>51.59</v>
      </c>
      <c r="I147" s="14">
        <v>41.71</v>
      </c>
      <c r="J147" s="14">
        <v>33.590000000000003</v>
      </c>
      <c r="K147" s="14">
        <v>25.15</v>
      </c>
      <c r="L147" s="14">
        <v>14.33</v>
      </c>
    </row>
    <row r="148" spans="1:12">
      <c r="A148" s="14" t="s">
        <v>362</v>
      </c>
      <c r="B148" s="14" t="s">
        <v>363</v>
      </c>
      <c r="C148" s="14">
        <v>2395.9699999999998</v>
      </c>
      <c r="D148" s="14">
        <v>1829.34</v>
      </c>
      <c r="E148" s="14">
        <v>990.91</v>
      </c>
      <c r="F148" s="14">
        <v>733.91</v>
      </c>
      <c r="G148" s="14">
        <v>531.58000000000004</v>
      </c>
      <c r="H148" s="14">
        <v>404.99</v>
      </c>
      <c r="I148" s="14">
        <v>350.6</v>
      </c>
      <c r="J148" s="14">
        <v>283.02</v>
      </c>
      <c r="K148" s="14">
        <v>202.18</v>
      </c>
      <c r="L148" s="14">
        <v>15.58</v>
      </c>
    </row>
    <row r="149" spans="1:12">
      <c r="A149" s="14" t="s">
        <v>364</v>
      </c>
      <c r="B149" s="14" t="s">
        <v>365</v>
      </c>
      <c r="C149" s="14">
        <v>1975.09</v>
      </c>
      <c r="D149" s="14">
        <v>131.41</v>
      </c>
      <c r="E149" s="14">
        <v>123.45</v>
      </c>
      <c r="F149" s="14">
        <v>114.01</v>
      </c>
      <c r="G149" s="14">
        <v>102.06</v>
      </c>
      <c r="H149" s="14">
        <v>98.44</v>
      </c>
      <c r="I149" s="14">
        <v>66.73</v>
      </c>
      <c r="J149" s="14">
        <v>55.09</v>
      </c>
      <c r="K149" s="14">
        <v>47.48</v>
      </c>
      <c r="L149" s="14">
        <v>32.68</v>
      </c>
    </row>
    <row r="150" spans="1:12">
      <c r="A150" s="14" t="s">
        <v>366</v>
      </c>
      <c r="B150" s="14" t="s">
        <v>367</v>
      </c>
      <c r="C150" s="14">
        <v>10351.61</v>
      </c>
      <c r="D150" s="14"/>
      <c r="E150" s="14">
        <v>7280.34</v>
      </c>
      <c r="F150" s="14"/>
      <c r="G150" s="14"/>
      <c r="H150" s="14">
        <v>7053.68</v>
      </c>
      <c r="I150" s="14"/>
      <c r="J150" s="14">
        <v>5520.59</v>
      </c>
      <c r="K150" s="14"/>
      <c r="L150" s="14">
        <v>4912.4799999999996</v>
      </c>
    </row>
    <row r="151" spans="1:12">
      <c r="A151" s="14" t="s">
        <v>368</v>
      </c>
      <c r="B151" s="14" t="s">
        <v>369</v>
      </c>
      <c r="C151" s="14">
        <v>1122.8900000000001</v>
      </c>
      <c r="D151" s="14">
        <v>196.84</v>
      </c>
      <c r="E151" s="14">
        <v>159.85</v>
      </c>
      <c r="F151" s="14">
        <v>129.19</v>
      </c>
      <c r="G151" s="14">
        <v>108.88</v>
      </c>
      <c r="H151" s="14">
        <v>95.27</v>
      </c>
      <c r="I151" s="14">
        <v>85.49</v>
      </c>
      <c r="J151" s="14">
        <v>71.239999999999995</v>
      </c>
      <c r="K151" s="14">
        <v>55.92</v>
      </c>
      <c r="L151" s="14">
        <v>44.8</v>
      </c>
    </row>
    <row r="152" spans="1:12">
      <c r="A152" s="14" t="s">
        <v>370</v>
      </c>
      <c r="B152" s="14" t="s">
        <v>371</v>
      </c>
      <c r="C152" s="14">
        <v>577.03</v>
      </c>
      <c r="D152" s="14">
        <v>195.25</v>
      </c>
      <c r="E152" s="14">
        <v>138.88</v>
      </c>
      <c r="F152" s="14">
        <v>105.1</v>
      </c>
      <c r="G152" s="14">
        <v>89.11</v>
      </c>
      <c r="H152" s="14">
        <v>77.73</v>
      </c>
      <c r="I152" s="14">
        <v>64.5</v>
      </c>
      <c r="J152" s="14">
        <v>46.83</v>
      </c>
      <c r="K152" s="14">
        <v>32.01</v>
      </c>
      <c r="L152" s="14">
        <v>18.309999999999999</v>
      </c>
    </row>
    <row r="153" spans="1:12">
      <c r="A153" s="14" t="s">
        <v>372</v>
      </c>
      <c r="B153" s="14" t="s">
        <v>373</v>
      </c>
      <c r="C153" s="14">
        <v>695.08</v>
      </c>
      <c r="D153" s="14">
        <v>96.15</v>
      </c>
      <c r="E153" s="14">
        <v>54.57</v>
      </c>
      <c r="F153" s="14">
        <v>34.68</v>
      </c>
      <c r="G153" s="14">
        <v>25.41</v>
      </c>
      <c r="H153" s="14">
        <v>15.77</v>
      </c>
      <c r="I153" s="14">
        <v>11.35</v>
      </c>
      <c r="J153" s="14">
        <v>8.02</v>
      </c>
      <c r="K153" s="14">
        <v>5.34</v>
      </c>
      <c r="L153" s="14">
        <v>2.58</v>
      </c>
    </row>
    <row r="154" spans="1:12">
      <c r="A154" s="14" t="s">
        <v>374</v>
      </c>
      <c r="B154" s="14" t="s">
        <v>375</v>
      </c>
      <c r="C154" s="14">
        <v>120.59</v>
      </c>
      <c r="D154" s="14">
        <v>38.15</v>
      </c>
      <c r="E154" s="14">
        <v>28.15</v>
      </c>
      <c r="F154" s="14">
        <v>18.79</v>
      </c>
      <c r="G154" s="14">
        <v>13.34</v>
      </c>
      <c r="H154" s="14">
        <v>10.9</v>
      </c>
      <c r="I154" s="14">
        <v>10.16</v>
      </c>
      <c r="J154" s="14">
        <v>7.61</v>
      </c>
      <c r="K154" s="14">
        <v>5.86</v>
      </c>
      <c r="L154" s="14">
        <v>3.48</v>
      </c>
    </row>
    <row r="155" spans="1:12">
      <c r="A155" s="14" t="s">
        <v>376</v>
      </c>
      <c r="B155" s="14" t="s">
        <v>377</v>
      </c>
      <c r="C155" s="14">
        <v>1305.28</v>
      </c>
      <c r="D155" s="14">
        <v>231.69</v>
      </c>
      <c r="E155" s="14">
        <v>114.67</v>
      </c>
      <c r="F155" s="14">
        <v>81.39</v>
      </c>
      <c r="G155" s="14">
        <v>59.26</v>
      </c>
      <c r="H155" s="14">
        <v>50.31</v>
      </c>
      <c r="I155" s="14">
        <v>35.22</v>
      </c>
      <c r="J155" s="14">
        <v>22</v>
      </c>
      <c r="K155" s="14">
        <v>14.06</v>
      </c>
      <c r="L155" s="14">
        <v>2.93</v>
      </c>
    </row>
    <row r="156" spans="1:12">
      <c r="A156" s="14" t="s">
        <v>378</v>
      </c>
      <c r="B156" s="14" t="s">
        <v>379</v>
      </c>
      <c r="C156" s="14">
        <v>114.69</v>
      </c>
      <c r="D156" s="14">
        <v>55.37</v>
      </c>
      <c r="E156" s="14">
        <v>39.67</v>
      </c>
      <c r="F156" s="14">
        <v>29.19</v>
      </c>
      <c r="G156" s="14">
        <v>24.7</v>
      </c>
      <c r="H156" s="14">
        <v>21.06</v>
      </c>
      <c r="I156" s="14">
        <v>19.16</v>
      </c>
      <c r="J156" s="14">
        <v>14.38</v>
      </c>
      <c r="K156" s="14">
        <v>10.48</v>
      </c>
      <c r="L156" s="14">
        <v>6.12</v>
      </c>
    </row>
    <row r="157" spans="1:12">
      <c r="A157" s="14" t="s">
        <v>380</v>
      </c>
      <c r="B157" s="14" t="s">
        <v>381</v>
      </c>
      <c r="C157" s="14">
        <v>716.02</v>
      </c>
      <c r="D157" s="14">
        <v>290.37</v>
      </c>
      <c r="E157" s="14">
        <v>194.3</v>
      </c>
      <c r="F157" s="14">
        <v>139.97999999999999</v>
      </c>
      <c r="G157" s="14">
        <v>89.83</v>
      </c>
      <c r="H157" s="14">
        <v>63.45</v>
      </c>
      <c r="I157" s="14">
        <v>45.68</v>
      </c>
      <c r="J157" s="14">
        <v>30.8</v>
      </c>
      <c r="K157" s="14">
        <v>24.85</v>
      </c>
      <c r="L157" s="14">
        <v>14.04</v>
      </c>
    </row>
    <row r="158" spans="1:12">
      <c r="A158" s="14" t="s">
        <v>382</v>
      </c>
      <c r="B158" s="14" t="s">
        <v>383</v>
      </c>
      <c r="C158" s="14">
        <v>3433.45</v>
      </c>
      <c r="D158" s="14">
        <v>1249.78</v>
      </c>
      <c r="E158" s="14">
        <v>748.23</v>
      </c>
      <c r="F158" s="14">
        <v>575.03</v>
      </c>
      <c r="G158" s="14">
        <v>449.98</v>
      </c>
      <c r="H158" s="14">
        <v>345.83</v>
      </c>
      <c r="I158" s="14">
        <v>233.35</v>
      </c>
      <c r="J158" s="14">
        <v>163.43</v>
      </c>
      <c r="K158" s="14">
        <v>101.49</v>
      </c>
      <c r="L158" s="14">
        <v>34.82</v>
      </c>
    </row>
    <row r="159" spans="1:12">
      <c r="A159" s="14" t="s">
        <v>384</v>
      </c>
      <c r="B159" s="14" t="s">
        <v>385</v>
      </c>
      <c r="C159" s="14">
        <v>480</v>
      </c>
      <c r="D159" s="14">
        <v>153.57</v>
      </c>
      <c r="E159" s="14">
        <v>84.74</v>
      </c>
      <c r="F159" s="14">
        <v>57.45</v>
      </c>
      <c r="G159" s="14">
        <v>36.46</v>
      </c>
      <c r="H159" s="14">
        <v>23.71</v>
      </c>
      <c r="I159" s="14">
        <v>19.5</v>
      </c>
      <c r="J159" s="14">
        <v>13.51</v>
      </c>
      <c r="K159" s="14">
        <v>8.18</v>
      </c>
      <c r="L159" s="14">
        <v>2.74</v>
      </c>
    </row>
    <row r="160" spans="1:12">
      <c r="A160" s="14" t="s">
        <v>386</v>
      </c>
      <c r="B160" s="14" t="s">
        <v>387</v>
      </c>
      <c r="C160" s="14">
        <v>2956.06</v>
      </c>
      <c r="D160" s="14">
        <v>862.5</v>
      </c>
      <c r="E160" s="14">
        <v>440.9</v>
      </c>
      <c r="F160" s="14">
        <v>90.8</v>
      </c>
      <c r="G160" s="14">
        <v>17.98</v>
      </c>
      <c r="H160" s="14">
        <v>10.029999999999999</v>
      </c>
      <c r="I160" s="14">
        <v>3.89</v>
      </c>
      <c r="J160" s="14">
        <v>1.45</v>
      </c>
      <c r="K160" s="14">
        <v>0.4</v>
      </c>
      <c r="L160" s="14">
        <v>0.1</v>
      </c>
    </row>
    <row r="161" spans="1:12">
      <c r="A161" s="14" t="s">
        <v>388</v>
      </c>
      <c r="B161" s="14" t="s">
        <v>389</v>
      </c>
      <c r="C161" s="14">
        <v>903.85</v>
      </c>
      <c r="D161" s="14">
        <v>125.7</v>
      </c>
      <c r="E161" s="14">
        <v>73.58</v>
      </c>
      <c r="F161" s="14">
        <v>45.7</v>
      </c>
      <c r="G161" s="14">
        <v>29.26</v>
      </c>
      <c r="H161" s="14">
        <v>21.74</v>
      </c>
      <c r="I161" s="14">
        <v>15.74</v>
      </c>
      <c r="J161" s="14">
        <v>10.81</v>
      </c>
      <c r="K161" s="14">
        <v>5.21</v>
      </c>
      <c r="L161" s="14">
        <v>1.03</v>
      </c>
    </row>
    <row r="162" spans="1:12">
      <c r="A162" s="14" t="s">
        <v>390</v>
      </c>
      <c r="B162" s="14" t="s">
        <v>391</v>
      </c>
      <c r="C162" s="14">
        <v>1549.07</v>
      </c>
      <c r="D162" s="14">
        <v>637.54999999999995</v>
      </c>
      <c r="E162" s="14">
        <v>444.03</v>
      </c>
      <c r="F162" s="14">
        <v>310.72000000000003</v>
      </c>
      <c r="G162" s="14">
        <v>244.27</v>
      </c>
      <c r="H162" s="14">
        <v>177.2</v>
      </c>
      <c r="I162" s="14">
        <v>130.9</v>
      </c>
      <c r="J162" s="14">
        <v>95.51</v>
      </c>
      <c r="K162" s="14">
        <v>46.19</v>
      </c>
      <c r="L162" s="14">
        <v>16.809999999999999</v>
      </c>
    </row>
    <row r="163" spans="1:12">
      <c r="A163" s="14" t="s">
        <v>392</v>
      </c>
      <c r="B163" s="14" t="s">
        <v>393</v>
      </c>
      <c r="C163" s="14">
        <v>1684.13</v>
      </c>
      <c r="D163" s="14">
        <v>518.66</v>
      </c>
      <c r="E163" s="14">
        <v>390.66</v>
      </c>
      <c r="F163" s="14">
        <v>346.27</v>
      </c>
      <c r="G163" s="14">
        <v>272.58</v>
      </c>
      <c r="H163" s="14">
        <v>206.67</v>
      </c>
      <c r="I163" s="14">
        <v>138.52000000000001</v>
      </c>
      <c r="J163" s="14">
        <v>88.55</v>
      </c>
      <c r="K163" s="14">
        <v>49.7</v>
      </c>
      <c r="L163" s="14">
        <v>16.28</v>
      </c>
    </row>
    <row r="164" spans="1:12">
      <c r="A164" s="14" t="s">
        <v>394</v>
      </c>
      <c r="B164" s="14" t="s">
        <v>395</v>
      </c>
      <c r="C164" s="14">
        <v>7154.35</v>
      </c>
      <c r="D164" s="14">
        <v>2338.5300000000002</v>
      </c>
      <c r="E164" s="14">
        <v>1720.42</v>
      </c>
      <c r="F164" s="14">
        <v>967.67</v>
      </c>
      <c r="G164" s="14">
        <v>761.5</v>
      </c>
      <c r="H164" s="14">
        <v>406.46</v>
      </c>
      <c r="I164" s="14">
        <v>290.75</v>
      </c>
      <c r="J164" s="14">
        <v>242.22</v>
      </c>
      <c r="K164" s="14">
        <v>135.30000000000001</v>
      </c>
      <c r="L164" s="14">
        <v>59.76</v>
      </c>
    </row>
    <row r="165" spans="1:12">
      <c r="A165" s="14" t="s">
        <v>396</v>
      </c>
      <c r="B165" s="14" t="s">
        <v>397</v>
      </c>
      <c r="C165" s="14">
        <v>833.62</v>
      </c>
      <c r="D165" s="14">
        <v>288.64999999999998</v>
      </c>
      <c r="E165" s="14">
        <v>251.69</v>
      </c>
      <c r="F165" s="14">
        <v>144.47999999999999</v>
      </c>
      <c r="G165" s="14">
        <v>103.56</v>
      </c>
      <c r="H165" s="14">
        <v>87.37</v>
      </c>
      <c r="I165" s="14">
        <v>69.66</v>
      </c>
      <c r="J165" s="14">
        <v>38.21</v>
      </c>
      <c r="K165" s="14">
        <v>13.02</v>
      </c>
      <c r="L165" s="14">
        <v>2.4300000000000002</v>
      </c>
    </row>
    <row r="166" spans="1:12">
      <c r="A166" s="14" t="s">
        <v>398</v>
      </c>
      <c r="B166" s="14" t="s">
        <v>399</v>
      </c>
      <c r="C166" s="14">
        <v>2307.27</v>
      </c>
      <c r="D166" s="14">
        <v>328.55</v>
      </c>
      <c r="E166" s="14">
        <v>211.78</v>
      </c>
      <c r="F166" s="14">
        <v>139.83000000000001</v>
      </c>
      <c r="G166" s="14">
        <v>101.83</v>
      </c>
      <c r="H166" s="14">
        <v>70.650000000000006</v>
      </c>
      <c r="I166" s="14">
        <v>49.4</v>
      </c>
      <c r="J166" s="14">
        <v>35.020000000000003</v>
      </c>
      <c r="K166" s="14">
        <v>16.98</v>
      </c>
      <c r="L166" s="14">
        <v>6.76</v>
      </c>
    </row>
    <row r="167" spans="1:12">
      <c r="A167" s="14" t="s">
        <v>400</v>
      </c>
      <c r="B167" s="14" t="s">
        <v>401</v>
      </c>
      <c r="C167" s="14">
        <v>2225.46</v>
      </c>
      <c r="D167" s="14">
        <v>346.91</v>
      </c>
      <c r="E167" s="14">
        <v>183.41</v>
      </c>
      <c r="F167" s="14">
        <v>141.96</v>
      </c>
      <c r="G167" s="14">
        <v>120.4</v>
      </c>
      <c r="H167" s="14">
        <v>104.76</v>
      </c>
      <c r="I167" s="14">
        <v>87.81</v>
      </c>
      <c r="J167" s="14">
        <v>73.02</v>
      </c>
      <c r="K167" s="14">
        <v>53.68</v>
      </c>
      <c r="L167" s="14">
        <v>23.38</v>
      </c>
    </row>
    <row r="168" spans="1:12">
      <c r="A168" s="14" t="s">
        <v>402</v>
      </c>
      <c r="B168" s="14" t="s">
        <v>403</v>
      </c>
      <c r="C168" s="14">
        <v>592.30999999999995</v>
      </c>
      <c r="D168" s="14">
        <v>144.22</v>
      </c>
      <c r="E168" s="14">
        <v>115.85</v>
      </c>
      <c r="F168" s="14">
        <v>92.94</v>
      </c>
      <c r="G168" s="14">
        <v>69.92</v>
      </c>
      <c r="H168" s="14">
        <v>56.92</v>
      </c>
      <c r="I168" s="14">
        <v>50.25</v>
      </c>
      <c r="J168" s="14">
        <v>37.61</v>
      </c>
      <c r="K168" s="14">
        <v>26.58</v>
      </c>
      <c r="L168" s="14">
        <v>17.05</v>
      </c>
    </row>
    <row r="169" spans="1:12">
      <c r="A169" s="14" t="s">
        <v>404</v>
      </c>
      <c r="B169" s="14" t="s">
        <v>405</v>
      </c>
      <c r="C169" s="14">
        <v>2725.39</v>
      </c>
      <c r="D169" s="14">
        <v>258.94</v>
      </c>
      <c r="E169" s="14">
        <v>207.42</v>
      </c>
      <c r="F169" s="14">
        <v>151.85</v>
      </c>
      <c r="G169" s="14">
        <v>129.29</v>
      </c>
      <c r="H169" s="14">
        <v>97.65</v>
      </c>
      <c r="I169" s="14">
        <v>76.44</v>
      </c>
      <c r="J169" s="14">
        <v>71.27</v>
      </c>
      <c r="K169" s="14">
        <v>69.459999999999994</v>
      </c>
      <c r="L169" s="14">
        <v>56.1</v>
      </c>
    </row>
    <row r="170" spans="1:12">
      <c r="A170" s="14" t="s">
        <v>406</v>
      </c>
      <c r="B170" s="14" t="s">
        <v>407</v>
      </c>
      <c r="C170" s="14">
        <v>271.45999999999998</v>
      </c>
      <c r="D170" s="14"/>
      <c r="E170" s="14">
        <v>63.23</v>
      </c>
      <c r="F170" s="14"/>
      <c r="G170" s="14"/>
      <c r="H170" s="14">
        <v>48.34</v>
      </c>
      <c r="I170" s="14"/>
      <c r="J170" s="14">
        <v>29.57</v>
      </c>
      <c r="K170" s="14"/>
      <c r="L170" s="14">
        <v>28.72</v>
      </c>
    </row>
    <row r="171" spans="1:12">
      <c r="A171" s="14" t="s">
        <v>408</v>
      </c>
      <c r="B171" s="14" t="s">
        <v>409</v>
      </c>
      <c r="C171" s="14">
        <v>2357.13</v>
      </c>
      <c r="D171" s="14">
        <v>1815.46</v>
      </c>
      <c r="E171" s="14">
        <v>1076.3399999999999</v>
      </c>
      <c r="F171" s="14">
        <v>718.54</v>
      </c>
      <c r="G171" s="14">
        <v>647.86</v>
      </c>
      <c r="H171" s="14">
        <v>381.64</v>
      </c>
      <c r="I171" s="14">
        <v>257.04000000000002</v>
      </c>
      <c r="J171" s="14">
        <v>191.55</v>
      </c>
      <c r="K171" s="14">
        <v>174.66</v>
      </c>
      <c r="L171" s="14">
        <v>70.83</v>
      </c>
    </row>
    <row r="172" spans="1:12">
      <c r="A172" s="14" t="s">
        <v>410</v>
      </c>
      <c r="B172" s="14" t="s">
        <v>411</v>
      </c>
      <c r="C172" s="14">
        <v>7096.2</v>
      </c>
      <c r="D172" s="14">
        <v>2544.34</v>
      </c>
      <c r="E172" s="14">
        <v>627.54999999999995</v>
      </c>
      <c r="F172" s="14">
        <v>262.38</v>
      </c>
      <c r="G172" s="14">
        <v>150.34</v>
      </c>
      <c r="H172" s="14">
        <v>102.61</v>
      </c>
      <c r="I172" s="14">
        <v>67.599999999999994</v>
      </c>
      <c r="J172" s="14">
        <v>47.35</v>
      </c>
      <c r="K172" s="14">
        <v>30.82</v>
      </c>
      <c r="L172" s="14">
        <v>6.75</v>
      </c>
    </row>
    <row r="173" spans="1:12">
      <c r="A173" s="14" t="s">
        <v>412</v>
      </c>
      <c r="B173" s="14" t="s">
        <v>413</v>
      </c>
      <c r="C173" s="14">
        <v>1299.42</v>
      </c>
      <c r="D173" s="14">
        <v>211.9</v>
      </c>
      <c r="E173" s="14">
        <v>103.61</v>
      </c>
      <c r="F173" s="14">
        <v>63.67</v>
      </c>
      <c r="G173" s="14">
        <v>45.78</v>
      </c>
      <c r="H173" s="14">
        <v>30.73</v>
      </c>
      <c r="I173" s="14">
        <v>22.08</v>
      </c>
      <c r="J173" s="14">
        <v>16.149999999999999</v>
      </c>
      <c r="K173" s="14">
        <v>10.15</v>
      </c>
      <c r="L173" s="14">
        <v>5.0999999999999996</v>
      </c>
    </row>
    <row r="174" spans="1:12">
      <c r="A174" s="14" t="s">
        <v>414</v>
      </c>
      <c r="B174" s="14" t="s">
        <v>415</v>
      </c>
      <c r="C174" s="14">
        <v>9149.1200000000008</v>
      </c>
      <c r="D174" s="14"/>
      <c r="E174" s="14">
        <v>27.44</v>
      </c>
      <c r="F174" s="14"/>
      <c r="G174" s="14">
        <v>25.14</v>
      </c>
      <c r="H174" s="14"/>
      <c r="I174" s="14">
        <v>20.170000000000002</v>
      </c>
      <c r="J174" s="14"/>
      <c r="K174" s="14">
        <v>17.690000000000001</v>
      </c>
      <c r="L174" s="14">
        <v>6.13</v>
      </c>
    </row>
    <row r="175" spans="1:12">
      <c r="A175" s="14" t="s">
        <v>416</v>
      </c>
      <c r="B175" s="14" t="s">
        <v>417</v>
      </c>
      <c r="C175" s="14">
        <v>220.32</v>
      </c>
      <c r="D175" s="14">
        <v>186.04</v>
      </c>
      <c r="E175" s="14">
        <v>182.34</v>
      </c>
      <c r="F175" s="14">
        <v>105.51</v>
      </c>
      <c r="G175" s="14"/>
      <c r="H175" s="14">
        <v>93.74</v>
      </c>
      <c r="I175" s="14">
        <v>73.14</v>
      </c>
      <c r="J175" s="14">
        <v>56.81</v>
      </c>
      <c r="K175" s="14">
        <v>21.94</v>
      </c>
      <c r="L175" s="14">
        <v>9.5</v>
      </c>
    </row>
    <row r="176" spans="1:12">
      <c r="A176" s="14" t="s">
        <v>418</v>
      </c>
      <c r="B176" s="14" t="s">
        <v>419</v>
      </c>
      <c r="C176" s="14">
        <v>2165.7600000000002</v>
      </c>
      <c r="D176" s="14">
        <v>593.12</v>
      </c>
      <c r="E176" s="14">
        <v>405.49</v>
      </c>
      <c r="F176" s="14">
        <v>307.70999999999998</v>
      </c>
      <c r="G176" s="14">
        <v>258.5</v>
      </c>
      <c r="H176" s="14">
        <v>220.57</v>
      </c>
      <c r="I176" s="14">
        <v>183.24</v>
      </c>
      <c r="J176" s="14">
        <v>128.44999999999999</v>
      </c>
      <c r="K176" s="14">
        <v>81.39</v>
      </c>
      <c r="L176" s="14">
        <v>29.19</v>
      </c>
    </row>
    <row r="177" spans="1:12">
      <c r="A177" s="14" t="s">
        <v>420</v>
      </c>
      <c r="B177" s="14" t="s">
        <v>421</v>
      </c>
      <c r="C177" s="14">
        <v>2860.39</v>
      </c>
      <c r="D177" s="14">
        <v>1025.81</v>
      </c>
      <c r="E177" s="14">
        <v>114.44</v>
      </c>
      <c r="F177" s="14">
        <v>57.33</v>
      </c>
      <c r="G177" s="14">
        <v>43.49</v>
      </c>
      <c r="H177" s="14">
        <v>35.479999999999997</v>
      </c>
      <c r="I177" s="14">
        <v>28.43</v>
      </c>
      <c r="J177" s="14">
        <v>23.94</v>
      </c>
      <c r="K177" s="14">
        <v>19.61</v>
      </c>
      <c r="L177" s="14">
        <v>14.38</v>
      </c>
    </row>
    <row r="178" spans="1:12">
      <c r="A178" s="14" t="s">
        <v>422</v>
      </c>
      <c r="B178" s="14" t="s">
        <v>423</v>
      </c>
      <c r="C178" s="14">
        <v>4200.3</v>
      </c>
      <c r="D178" s="14">
        <v>2745.92</v>
      </c>
      <c r="E178" s="14">
        <v>2236.77</v>
      </c>
      <c r="F178" s="14">
        <v>2047</v>
      </c>
      <c r="G178" s="14">
        <v>1518.31</v>
      </c>
      <c r="H178" s="14">
        <v>675.16</v>
      </c>
      <c r="I178" s="14">
        <v>450.11</v>
      </c>
      <c r="J178" s="14">
        <v>381.71</v>
      </c>
      <c r="K178" s="14">
        <v>131.86000000000001</v>
      </c>
      <c r="L178" s="14">
        <v>25.17</v>
      </c>
    </row>
    <row r="179" spans="1:12">
      <c r="A179" s="14" t="s">
        <v>424</v>
      </c>
      <c r="B179" s="14" t="s">
        <v>425</v>
      </c>
      <c r="C179" s="14">
        <v>5686.52</v>
      </c>
      <c r="D179" s="14">
        <v>2894.43</v>
      </c>
      <c r="E179" s="14">
        <v>1687.82</v>
      </c>
      <c r="F179" s="14">
        <v>1026.6500000000001</v>
      </c>
      <c r="G179" s="14">
        <v>617.66</v>
      </c>
      <c r="H179" s="14">
        <v>428.06</v>
      </c>
      <c r="I179" s="14">
        <v>277.27999999999997</v>
      </c>
      <c r="J179" s="14">
        <v>173.82</v>
      </c>
      <c r="K179" s="14">
        <v>112.65</v>
      </c>
      <c r="L179" s="14">
        <v>34.21</v>
      </c>
    </row>
    <row r="180" spans="1:12">
      <c r="A180" s="14" t="s">
        <v>426</v>
      </c>
      <c r="B180" s="14" t="s">
        <v>427</v>
      </c>
      <c r="C180" s="14">
        <v>442.54</v>
      </c>
      <c r="D180" s="14">
        <v>107.47</v>
      </c>
      <c r="E180" s="14">
        <v>48.86</v>
      </c>
      <c r="F180" s="14">
        <v>30.41</v>
      </c>
      <c r="G180" s="14">
        <v>20.79</v>
      </c>
      <c r="H180" s="14">
        <v>14.84</v>
      </c>
      <c r="I180" s="14">
        <v>10.15</v>
      </c>
      <c r="J180" s="14">
        <v>6.24</v>
      </c>
      <c r="K180" s="14">
        <v>2.72</v>
      </c>
      <c r="L180" s="14">
        <v>0.47</v>
      </c>
    </row>
    <row r="181" spans="1:12">
      <c r="A181" s="14" t="s">
        <v>428</v>
      </c>
      <c r="B181" s="14" t="s">
        <v>429</v>
      </c>
      <c r="C181" s="14">
        <v>374.92</v>
      </c>
      <c r="D181" s="14">
        <v>37.83</v>
      </c>
      <c r="E181" s="14">
        <v>14.06</v>
      </c>
      <c r="F181" s="14">
        <v>4.9000000000000004</v>
      </c>
      <c r="G181" s="14">
        <v>2.6</v>
      </c>
      <c r="H181" s="14">
        <v>1.6</v>
      </c>
      <c r="I181" s="14">
        <v>0.83</v>
      </c>
      <c r="J181" s="14">
        <v>0.44</v>
      </c>
      <c r="K181" s="14">
        <v>0.26</v>
      </c>
      <c r="L181" s="14">
        <v>0.12</v>
      </c>
    </row>
    <row r="182" spans="1:12">
      <c r="A182" s="14" t="s">
        <v>430</v>
      </c>
      <c r="B182" s="14" t="s">
        <v>431</v>
      </c>
      <c r="C182" s="14">
        <v>1287.07</v>
      </c>
      <c r="D182" s="14">
        <v>687.25</v>
      </c>
      <c r="E182" s="14">
        <v>524.13</v>
      </c>
      <c r="F182" s="14">
        <v>366.76</v>
      </c>
      <c r="G182" s="14">
        <v>257.22000000000003</v>
      </c>
      <c r="H182" s="14">
        <v>165.36</v>
      </c>
      <c r="I182" s="14">
        <v>118.85</v>
      </c>
      <c r="J182" s="14">
        <v>80.900000000000006</v>
      </c>
      <c r="K182" s="14">
        <v>41.44</v>
      </c>
      <c r="L182" s="14">
        <v>7.03</v>
      </c>
    </row>
    <row r="183" spans="1:12">
      <c r="A183" s="14" t="s">
        <v>432</v>
      </c>
      <c r="B183" s="14" t="s">
        <v>433</v>
      </c>
      <c r="C183" s="14">
        <v>910.99</v>
      </c>
      <c r="D183" s="14">
        <v>75.94</v>
      </c>
      <c r="E183" s="14">
        <v>58.3</v>
      </c>
      <c r="F183" s="14">
        <v>42.83</v>
      </c>
      <c r="G183" s="14">
        <v>31.2</v>
      </c>
      <c r="H183" s="14">
        <v>20.36</v>
      </c>
      <c r="I183" s="14">
        <v>13.87</v>
      </c>
      <c r="J183" s="14">
        <v>9.76</v>
      </c>
      <c r="K183" s="14">
        <v>7.47</v>
      </c>
      <c r="L183" s="14">
        <v>3.68</v>
      </c>
    </row>
    <row r="184" spans="1:12">
      <c r="A184" s="14" t="s">
        <v>434</v>
      </c>
      <c r="B184" s="14" t="s">
        <v>435</v>
      </c>
      <c r="C184" s="14">
        <v>1915.66</v>
      </c>
      <c r="D184" s="14">
        <v>426.2</v>
      </c>
      <c r="E184" s="14">
        <v>235.81</v>
      </c>
      <c r="F184" s="14">
        <v>121.73</v>
      </c>
      <c r="G184" s="14">
        <v>76.58</v>
      </c>
      <c r="H184" s="14">
        <v>54.4</v>
      </c>
      <c r="I184" s="14">
        <v>33.72</v>
      </c>
      <c r="J184" s="14">
        <v>18.52</v>
      </c>
      <c r="K184" s="14">
        <v>10.64</v>
      </c>
      <c r="L184" s="14">
        <v>1.9</v>
      </c>
    </row>
    <row r="185" spans="1:12">
      <c r="A185" s="14" t="s">
        <v>436</v>
      </c>
      <c r="B185" s="14" t="s">
        <v>437</v>
      </c>
      <c r="C185" s="14">
        <v>5930.36</v>
      </c>
      <c r="D185" s="14">
        <v>1374.7</v>
      </c>
      <c r="E185" s="14">
        <v>939</v>
      </c>
      <c r="F185" s="14">
        <v>633.82000000000005</v>
      </c>
      <c r="G185" s="14">
        <v>451.31</v>
      </c>
      <c r="H185" s="14">
        <v>300.02</v>
      </c>
      <c r="I185" s="14">
        <v>190.34</v>
      </c>
      <c r="J185" s="14">
        <v>118.43</v>
      </c>
      <c r="K185" s="14">
        <v>79.2</v>
      </c>
      <c r="L185" s="14">
        <v>39.36</v>
      </c>
    </row>
    <row r="186" spans="1:12">
      <c r="A186" s="14" t="s">
        <v>438</v>
      </c>
      <c r="B186" s="14" t="s">
        <v>439</v>
      </c>
      <c r="C186" s="14">
        <v>1570.16</v>
      </c>
      <c r="D186" s="14">
        <v>720.58</v>
      </c>
      <c r="E186" s="14">
        <v>484.26</v>
      </c>
      <c r="F186" s="14">
        <v>454.75</v>
      </c>
      <c r="G186" s="14">
        <v>353.21</v>
      </c>
      <c r="H186" s="14">
        <v>190.08</v>
      </c>
      <c r="I186" s="14">
        <v>137.01</v>
      </c>
      <c r="J186" s="14">
        <v>94.3</v>
      </c>
      <c r="K186" s="14">
        <v>80.739999999999995</v>
      </c>
      <c r="L186" s="14">
        <v>31.62</v>
      </c>
    </row>
    <row r="187" spans="1:12">
      <c r="A187" s="14" t="s">
        <v>440</v>
      </c>
      <c r="B187" s="14" t="s">
        <v>441</v>
      </c>
      <c r="C187" s="14">
        <v>5429.42</v>
      </c>
      <c r="D187" s="14">
        <v>820.68</v>
      </c>
      <c r="E187" s="14">
        <v>407.07</v>
      </c>
      <c r="F187" s="14">
        <v>302.83</v>
      </c>
      <c r="G187" s="14">
        <v>234.16</v>
      </c>
      <c r="H187" s="14">
        <v>153.22999999999999</v>
      </c>
      <c r="I187" s="14">
        <v>98.97</v>
      </c>
      <c r="J187" s="14">
        <v>47.11</v>
      </c>
      <c r="K187" s="14">
        <v>21.4</v>
      </c>
      <c r="L187" s="14">
        <v>2.94</v>
      </c>
    </row>
    <row r="188" spans="1:12">
      <c r="A188" s="14" t="s">
        <v>442</v>
      </c>
      <c r="B188" s="14" t="s">
        <v>443</v>
      </c>
      <c r="C188" s="14">
        <v>518.04</v>
      </c>
      <c r="D188" s="14">
        <v>85.5</v>
      </c>
      <c r="E188" s="14">
        <v>51.07</v>
      </c>
      <c r="F188" s="14">
        <v>32.18</v>
      </c>
      <c r="G188" s="14">
        <v>23.32</v>
      </c>
      <c r="H188" s="14">
        <v>19.989999999999998</v>
      </c>
      <c r="I188" s="14">
        <v>13.53</v>
      </c>
      <c r="J188" s="14">
        <v>10.36</v>
      </c>
      <c r="K188" s="14">
        <v>9.11</v>
      </c>
      <c r="L188" s="14">
        <v>6.09</v>
      </c>
    </row>
    <row r="189" spans="1:12">
      <c r="A189" s="14" t="s">
        <v>444</v>
      </c>
      <c r="B189" s="14" t="s">
        <v>445</v>
      </c>
      <c r="C189" s="14">
        <v>288.72000000000003</v>
      </c>
      <c r="D189" s="14">
        <v>63.12</v>
      </c>
      <c r="E189" s="14">
        <v>51.2</v>
      </c>
      <c r="F189" s="14">
        <v>44.75</v>
      </c>
      <c r="G189" s="14">
        <v>38.840000000000003</v>
      </c>
      <c r="H189" s="14">
        <v>32.93</v>
      </c>
      <c r="I189" s="14">
        <v>27.43</v>
      </c>
      <c r="J189" s="14">
        <v>19.27</v>
      </c>
      <c r="K189" s="14">
        <v>13.53</v>
      </c>
      <c r="L189" s="14">
        <v>8.57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666600"/>
  </sheetPr>
  <dimension ref="A1:N200"/>
  <sheetViews>
    <sheetView workbookViewId="0"/>
  </sheetViews>
  <sheetFormatPr defaultRowHeight="15"/>
  <cols>
    <col min="14" max="14" width="40" customWidth="1"/>
  </cols>
  <sheetData>
    <row r="1" spans="1:14">
      <c r="A1" s="14" t="s">
        <v>37</v>
      </c>
      <c r="B1" s="14" t="s">
        <v>62</v>
      </c>
      <c r="C1" s="14" t="s">
        <v>447</v>
      </c>
      <c r="D1" s="14" t="s">
        <v>448</v>
      </c>
      <c r="E1" s="14" t="s">
        <v>449</v>
      </c>
      <c r="F1" s="14" t="s">
        <v>450</v>
      </c>
      <c r="G1" s="14" t="s">
        <v>451</v>
      </c>
      <c r="H1" s="14" t="s">
        <v>452</v>
      </c>
      <c r="I1" s="14" t="s">
        <v>453</v>
      </c>
      <c r="J1" s="14" t="s">
        <v>454</v>
      </c>
      <c r="K1" s="14" t="s">
        <v>455</v>
      </c>
      <c r="L1" s="14" t="s">
        <v>456</v>
      </c>
      <c r="M1" s="14" t="s">
        <v>457</v>
      </c>
      <c r="N1" s="15" t="s">
        <v>458</v>
      </c>
    </row>
    <row r="2" spans="1:14">
      <c r="A2" s="14" t="s">
        <v>459</v>
      </c>
      <c r="B2" s="14" t="s">
        <v>460</v>
      </c>
      <c r="C2" s="14">
        <v>-0.89</v>
      </c>
      <c r="D2" s="14">
        <v>0</v>
      </c>
      <c r="E2" s="14">
        <v>0.9</v>
      </c>
      <c r="F2" s="14">
        <v>0</v>
      </c>
      <c r="G2" s="14">
        <v>0.89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5">
        <f t="shared" ref="N2:N33" si="0">SUM(C2:M2)/11</f>
        <v>8.1818181818181818E-2</v>
      </c>
    </row>
    <row r="3" spans="1:14">
      <c r="A3" s="14" t="s">
        <v>74</v>
      </c>
      <c r="B3" s="14" t="s">
        <v>38</v>
      </c>
      <c r="C3" s="14">
        <v>2.2999999999999998</v>
      </c>
      <c r="D3" s="14">
        <v>2.2999999999999998</v>
      </c>
      <c r="E3" s="14">
        <v>2.2999999999999998</v>
      </c>
      <c r="F3" s="14">
        <v>2.2999999999999998</v>
      </c>
      <c r="G3" s="14">
        <v>2.2999999999999998</v>
      </c>
      <c r="H3" s="14">
        <v>2.2999999999999998</v>
      </c>
      <c r="I3" s="14">
        <v>2.2999999999999998</v>
      </c>
      <c r="J3" s="14">
        <v>2.2999999999999998</v>
      </c>
      <c r="K3" s="14">
        <v>2.2999999999999998</v>
      </c>
      <c r="L3" s="14">
        <v>2.2999999999999998</v>
      </c>
      <c r="M3" s="14">
        <v>2.2999999999999998</v>
      </c>
      <c r="N3" s="15">
        <f t="shared" si="0"/>
        <v>2.3000000000000003</v>
      </c>
    </row>
    <row r="4" spans="1:14">
      <c r="A4" s="14" t="s">
        <v>79</v>
      </c>
      <c r="B4" s="14" t="s">
        <v>80</v>
      </c>
      <c r="C4" s="14">
        <v>3</v>
      </c>
      <c r="D4" s="14">
        <v>3</v>
      </c>
      <c r="E4" s="14">
        <v>3</v>
      </c>
      <c r="F4" s="14">
        <v>3</v>
      </c>
      <c r="G4" s="14">
        <v>3</v>
      </c>
      <c r="H4" s="14">
        <v>3</v>
      </c>
      <c r="I4" s="14">
        <v>3</v>
      </c>
      <c r="J4" s="14">
        <v>3</v>
      </c>
      <c r="K4" s="14">
        <v>3</v>
      </c>
      <c r="L4" s="14">
        <v>3</v>
      </c>
      <c r="M4" s="14">
        <v>3</v>
      </c>
      <c r="N4" s="15">
        <f t="shared" si="0"/>
        <v>3</v>
      </c>
    </row>
    <row r="5" spans="1:14">
      <c r="A5" s="14" t="s">
        <v>75</v>
      </c>
      <c r="B5" s="14" t="s">
        <v>76</v>
      </c>
      <c r="C5" s="14">
        <v>-0.1</v>
      </c>
      <c r="D5" s="14">
        <v>-0.17</v>
      </c>
      <c r="E5" s="14">
        <v>-0.24</v>
      </c>
      <c r="F5" s="14">
        <v>-0.28000000000000003</v>
      </c>
      <c r="G5" s="14">
        <v>-0.28000000000000003</v>
      </c>
      <c r="H5" s="14">
        <v>-0.35</v>
      </c>
      <c r="I5" s="14">
        <v>-0.32</v>
      </c>
      <c r="J5" s="14">
        <v>-0.32</v>
      </c>
      <c r="K5" s="14">
        <v>-0.32</v>
      </c>
      <c r="L5" s="14">
        <v>-0.32</v>
      </c>
      <c r="M5" s="14">
        <v>-0.32</v>
      </c>
      <c r="N5" s="15">
        <f t="shared" si="0"/>
        <v>-0.27454545454545448</v>
      </c>
    </row>
    <row r="6" spans="1:14">
      <c r="A6" s="14" t="s">
        <v>461</v>
      </c>
      <c r="B6" s="14" t="s">
        <v>462</v>
      </c>
      <c r="C6" s="14">
        <v>0</v>
      </c>
      <c r="D6" s="14">
        <v>1.28</v>
      </c>
      <c r="E6" s="14">
        <v>2.5299999999999998</v>
      </c>
      <c r="F6" s="14">
        <v>2.4700000000000002</v>
      </c>
      <c r="G6" s="14">
        <v>1.2</v>
      </c>
      <c r="H6" s="14">
        <v>2.38</v>
      </c>
      <c r="I6" s="14">
        <v>1.1599999999999999</v>
      </c>
      <c r="J6" s="14">
        <v>1.1599999999999999</v>
      </c>
      <c r="K6" s="14">
        <v>1.1599999999999999</v>
      </c>
      <c r="L6" s="14">
        <v>1.1599999999999999</v>
      </c>
      <c r="M6" s="14">
        <v>1.1599999999999999</v>
      </c>
      <c r="N6" s="15">
        <f t="shared" si="0"/>
        <v>1.4236363636363636</v>
      </c>
    </row>
    <row r="7" spans="1:14">
      <c r="A7" s="14" t="s">
        <v>422</v>
      </c>
      <c r="B7" s="14" t="s">
        <v>463</v>
      </c>
      <c r="C7" s="14">
        <v>-2.34</v>
      </c>
      <c r="D7" s="14">
        <v>1.5</v>
      </c>
      <c r="E7" s="14">
        <v>1.5</v>
      </c>
      <c r="F7" s="14">
        <v>1.5</v>
      </c>
      <c r="G7" s="14">
        <v>1.5</v>
      </c>
      <c r="H7" s="14">
        <v>1.5</v>
      </c>
      <c r="I7" s="14">
        <v>1.5</v>
      </c>
      <c r="J7" s="14">
        <v>1.5</v>
      </c>
      <c r="K7" s="14">
        <v>1.5</v>
      </c>
      <c r="L7" s="14">
        <v>1.5</v>
      </c>
      <c r="M7" s="14">
        <v>1.5</v>
      </c>
      <c r="N7" s="15">
        <f t="shared" si="0"/>
        <v>1.1509090909090909</v>
      </c>
    </row>
    <row r="8" spans="1:14">
      <c r="A8" s="14" t="s">
        <v>81</v>
      </c>
      <c r="B8" s="14" t="s">
        <v>82</v>
      </c>
      <c r="C8" s="14">
        <v>1</v>
      </c>
      <c r="D8" s="14">
        <v>1</v>
      </c>
      <c r="E8" s="14">
        <v>1</v>
      </c>
      <c r="F8" s="14">
        <v>1</v>
      </c>
      <c r="G8" s="14">
        <v>1</v>
      </c>
      <c r="H8" s="14">
        <v>1</v>
      </c>
      <c r="I8" s="14">
        <v>1</v>
      </c>
      <c r="J8" s="14">
        <v>1</v>
      </c>
      <c r="K8" s="14">
        <v>1</v>
      </c>
      <c r="L8" s="14">
        <v>1</v>
      </c>
      <c r="M8" s="14">
        <v>1</v>
      </c>
      <c r="N8" s="15">
        <f t="shared" si="0"/>
        <v>1</v>
      </c>
    </row>
    <row r="9" spans="1:14">
      <c r="A9" s="14" t="s">
        <v>83</v>
      </c>
      <c r="B9" s="14" t="s">
        <v>84</v>
      </c>
      <c r="C9" s="14">
        <v>-0.03</v>
      </c>
      <c r="D9" s="14">
        <v>0</v>
      </c>
      <c r="E9" s="14">
        <v>0.03</v>
      </c>
      <c r="F9" s="14">
        <v>0</v>
      </c>
      <c r="G9" s="14">
        <v>0</v>
      </c>
      <c r="H9" s="14">
        <v>0</v>
      </c>
      <c r="I9" s="14">
        <v>0.03</v>
      </c>
      <c r="J9" s="14">
        <v>0.03</v>
      </c>
      <c r="K9" s="14">
        <v>0.03</v>
      </c>
      <c r="L9" s="14">
        <v>0.03</v>
      </c>
      <c r="M9" s="14">
        <v>0.03</v>
      </c>
      <c r="N9" s="15">
        <f t="shared" si="0"/>
        <v>1.3636363636363636E-2</v>
      </c>
    </row>
    <row r="10" spans="1:14">
      <c r="A10" s="14" t="s">
        <v>464</v>
      </c>
      <c r="B10" s="14" t="s">
        <v>465</v>
      </c>
      <c r="C10" s="14">
        <v>1.03</v>
      </c>
      <c r="D10" s="14">
        <v>2.04</v>
      </c>
      <c r="E10" s="14">
        <v>1</v>
      </c>
      <c r="F10" s="14">
        <v>0.99</v>
      </c>
      <c r="G10" s="14">
        <v>1.96</v>
      </c>
      <c r="H10" s="14">
        <v>0.96</v>
      </c>
      <c r="I10" s="14">
        <v>1.9</v>
      </c>
      <c r="J10" s="14">
        <v>1.9</v>
      </c>
      <c r="K10" s="14">
        <v>1.9</v>
      </c>
      <c r="L10" s="14">
        <v>1.9</v>
      </c>
      <c r="M10" s="14">
        <v>1.9</v>
      </c>
      <c r="N10" s="15">
        <f t="shared" si="0"/>
        <v>1.5890909090909091</v>
      </c>
    </row>
    <row r="11" spans="1:14">
      <c r="A11" s="14" t="s">
        <v>85</v>
      </c>
      <c r="B11" s="14" t="s">
        <v>86</v>
      </c>
      <c r="C11" s="14">
        <v>0.53</v>
      </c>
      <c r="D11" s="14">
        <v>0.1</v>
      </c>
      <c r="E11" s="14">
        <v>0.5</v>
      </c>
      <c r="F11" s="14">
        <v>1.05</v>
      </c>
      <c r="G11" s="14">
        <v>1.3</v>
      </c>
      <c r="H11" s="14">
        <v>1.25</v>
      </c>
      <c r="I11" s="14">
        <v>1.2</v>
      </c>
      <c r="J11" s="14">
        <v>1.2</v>
      </c>
      <c r="K11" s="14">
        <v>1.2</v>
      </c>
      <c r="L11" s="14">
        <v>1.2</v>
      </c>
      <c r="M11" s="14">
        <v>1.2</v>
      </c>
      <c r="N11" s="15">
        <f t="shared" si="0"/>
        <v>0.97545454545454535</v>
      </c>
    </row>
    <row r="12" spans="1:14">
      <c r="A12" s="14" t="s">
        <v>87</v>
      </c>
      <c r="B12" s="14" t="s">
        <v>88</v>
      </c>
      <c r="C12" s="14">
        <v>0.47</v>
      </c>
      <c r="D12" s="14">
        <v>0.51</v>
      </c>
      <c r="E12" s="14">
        <v>0.49</v>
      </c>
      <c r="F12" s="14">
        <v>0.5</v>
      </c>
      <c r="G12" s="14">
        <v>0.5</v>
      </c>
      <c r="H12" s="14">
        <v>0.51</v>
      </c>
      <c r="I12" s="14">
        <v>0.49</v>
      </c>
      <c r="J12" s="14">
        <v>0.49</v>
      </c>
      <c r="K12" s="14">
        <v>0.49</v>
      </c>
      <c r="L12" s="14">
        <v>0.49</v>
      </c>
      <c r="M12" s="14">
        <v>0.49</v>
      </c>
      <c r="N12" s="15">
        <f t="shared" si="0"/>
        <v>0.49363636363636371</v>
      </c>
    </row>
    <row r="13" spans="1:14">
      <c r="A13" s="14" t="s">
        <v>89</v>
      </c>
      <c r="B13" s="14" t="s">
        <v>90</v>
      </c>
      <c r="C13" s="14">
        <v>0.85</v>
      </c>
      <c r="D13" s="14">
        <v>1.2</v>
      </c>
      <c r="E13" s="14">
        <v>1.2</v>
      </c>
      <c r="F13" s="14">
        <v>1.2</v>
      </c>
      <c r="G13" s="14">
        <v>1.2</v>
      </c>
      <c r="H13" s="14">
        <v>1.2</v>
      </c>
      <c r="I13" s="14">
        <v>1.2</v>
      </c>
      <c r="J13" s="14">
        <v>1.2</v>
      </c>
      <c r="K13" s="14">
        <v>1.2</v>
      </c>
      <c r="L13" s="14">
        <v>1.2</v>
      </c>
      <c r="M13" s="14">
        <v>1.2</v>
      </c>
      <c r="N13" s="15">
        <f t="shared" si="0"/>
        <v>1.168181818181818</v>
      </c>
    </row>
    <row r="14" spans="1:14">
      <c r="A14" s="14" t="s">
        <v>119</v>
      </c>
      <c r="B14" s="14" t="s">
        <v>120</v>
      </c>
      <c r="C14" s="14">
        <v>3</v>
      </c>
      <c r="D14" s="14">
        <v>3</v>
      </c>
      <c r="E14" s="14">
        <v>3</v>
      </c>
      <c r="F14" s="14">
        <v>3</v>
      </c>
      <c r="G14" s="14">
        <v>3</v>
      </c>
      <c r="H14" s="14">
        <v>3</v>
      </c>
      <c r="I14" s="14">
        <v>3</v>
      </c>
      <c r="J14" s="14">
        <v>3</v>
      </c>
      <c r="K14" s="14">
        <v>3</v>
      </c>
      <c r="L14" s="14">
        <v>3</v>
      </c>
      <c r="M14" s="14">
        <v>3</v>
      </c>
      <c r="N14" s="15">
        <f t="shared" si="0"/>
        <v>3</v>
      </c>
    </row>
    <row r="15" spans="1:14">
      <c r="A15" s="14" t="s">
        <v>98</v>
      </c>
      <c r="B15" s="14" t="s">
        <v>99</v>
      </c>
      <c r="C15" s="14">
        <v>0.57999999999999996</v>
      </c>
      <c r="D15" s="14">
        <v>0.17</v>
      </c>
      <c r="E15" s="14">
        <v>0.36</v>
      </c>
      <c r="F15" s="14">
        <v>0.45</v>
      </c>
      <c r="G15" s="14">
        <v>0.41</v>
      </c>
      <c r="H15" s="14">
        <v>0.39</v>
      </c>
      <c r="I15" s="14">
        <v>0.38</v>
      </c>
      <c r="J15" s="14">
        <v>0.38</v>
      </c>
      <c r="K15" s="14">
        <v>0.38</v>
      </c>
      <c r="L15" s="14">
        <v>0.38</v>
      </c>
      <c r="M15" s="14">
        <v>0.38</v>
      </c>
      <c r="N15" s="15">
        <f t="shared" si="0"/>
        <v>0.38727272727272727</v>
      </c>
    </row>
    <row r="16" spans="1:14">
      <c r="A16" s="14" t="s">
        <v>102</v>
      </c>
      <c r="B16" s="14" t="s">
        <v>103</v>
      </c>
      <c r="C16" s="14">
        <v>2.81</v>
      </c>
      <c r="D16" s="14">
        <v>2.81</v>
      </c>
      <c r="E16" s="14">
        <v>2.81</v>
      </c>
      <c r="F16" s="14">
        <v>2.8</v>
      </c>
      <c r="G16" s="14">
        <v>2.81</v>
      </c>
      <c r="H16" s="14">
        <v>2.81</v>
      </c>
      <c r="I16" s="14">
        <v>2.81</v>
      </c>
      <c r="J16" s="14">
        <v>2.81</v>
      </c>
      <c r="K16" s="14">
        <v>2.81</v>
      </c>
      <c r="L16" s="14">
        <v>2.81</v>
      </c>
      <c r="M16" s="14">
        <v>2.81</v>
      </c>
      <c r="N16" s="15">
        <f t="shared" si="0"/>
        <v>2.8090909090909086</v>
      </c>
    </row>
    <row r="17" spans="1:14">
      <c r="A17" s="14" t="s">
        <v>117</v>
      </c>
      <c r="B17" s="14" t="s">
        <v>118</v>
      </c>
      <c r="C17" s="14">
        <v>2.91</v>
      </c>
      <c r="D17" s="14">
        <v>2.91</v>
      </c>
      <c r="E17" s="14">
        <v>2.91</v>
      </c>
      <c r="F17" s="14">
        <v>2.91</v>
      </c>
      <c r="G17" s="14">
        <v>2.91</v>
      </c>
      <c r="H17" s="14">
        <v>2.91</v>
      </c>
      <c r="I17" s="14">
        <v>2.91</v>
      </c>
      <c r="J17" s="14">
        <v>2.91</v>
      </c>
      <c r="K17" s="14">
        <v>2.91</v>
      </c>
      <c r="L17" s="14">
        <v>2.91</v>
      </c>
      <c r="M17" s="14">
        <v>2.91</v>
      </c>
      <c r="N17" s="15">
        <f t="shared" si="0"/>
        <v>2.9100000000000006</v>
      </c>
    </row>
    <row r="18" spans="1:14">
      <c r="A18" s="14" t="s">
        <v>93</v>
      </c>
      <c r="B18" s="14" t="s">
        <v>40</v>
      </c>
      <c r="C18" s="14">
        <v>1.01</v>
      </c>
      <c r="D18" s="14">
        <v>0.98</v>
      </c>
      <c r="E18" s="14">
        <v>0.95</v>
      </c>
      <c r="F18" s="14">
        <v>0.92</v>
      </c>
      <c r="G18" s="14">
        <v>0.89</v>
      </c>
      <c r="H18" s="14">
        <v>0.86</v>
      </c>
      <c r="I18" s="14">
        <v>0.82</v>
      </c>
      <c r="J18" s="14">
        <v>0.82</v>
      </c>
      <c r="K18" s="14">
        <v>0.82</v>
      </c>
      <c r="L18" s="14">
        <v>0.82</v>
      </c>
      <c r="M18" s="14">
        <v>0.82</v>
      </c>
      <c r="N18" s="15">
        <f t="shared" si="0"/>
        <v>0.8827272727272728</v>
      </c>
    </row>
    <row r="19" spans="1:14">
      <c r="A19" s="14" t="s">
        <v>115</v>
      </c>
      <c r="B19" s="14" t="s">
        <v>116</v>
      </c>
      <c r="C19" s="14">
        <v>-0.49</v>
      </c>
      <c r="D19" s="14">
        <v>-0.61</v>
      </c>
      <c r="E19" s="14">
        <v>-0.6</v>
      </c>
      <c r="F19" s="14">
        <v>-0.6</v>
      </c>
      <c r="G19" s="14">
        <v>-0.6</v>
      </c>
      <c r="H19" s="14">
        <v>-0.59</v>
      </c>
      <c r="I19" s="14">
        <v>-0.61</v>
      </c>
      <c r="J19" s="14">
        <v>-0.61</v>
      </c>
      <c r="K19" s="14">
        <v>-0.61</v>
      </c>
      <c r="L19" s="14">
        <v>-0.61</v>
      </c>
      <c r="M19" s="14">
        <v>-0.61</v>
      </c>
      <c r="N19" s="15">
        <f t="shared" si="0"/>
        <v>-0.59454545454545471</v>
      </c>
    </row>
    <row r="20" spans="1:14">
      <c r="A20" s="14" t="s">
        <v>91</v>
      </c>
      <c r="B20" s="14" t="s">
        <v>92</v>
      </c>
      <c r="C20" s="14">
        <v>-0.81</v>
      </c>
      <c r="D20" s="14">
        <v>1.02</v>
      </c>
      <c r="E20" s="14">
        <v>2.08</v>
      </c>
      <c r="F20" s="14">
        <v>2.04</v>
      </c>
      <c r="G20" s="14">
        <v>2</v>
      </c>
      <c r="H20" s="14">
        <v>2.09</v>
      </c>
      <c r="I20" s="14">
        <v>2.0499999999999998</v>
      </c>
      <c r="J20" s="14">
        <v>2.0499999999999998</v>
      </c>
      <c r="K20" s="14">
        <v>2.0499999999999998</v>
      </c>
      <c r="L20" s="14">
        <v>2.0499999999999998</v>
      </c>
      <c r="M20" s="14">
        <v>2.0499999999999998</v>
      </c>
      <c r="N20" s="15">
        <f t="shared" si="0"/>
        <v>1.6972727272727275</v>
      </c>
    </row>
    <row r="21" spans="1:14">
      <c r="A21" s="14" t="s">
        <v>466</v>
      </c>
      <c r="B21" s="14" t="s">
        <v>467</v>
      </c>
      <c r="C21" s="14">
        <v>1.05</v>
      </c>
      <c r="D21" s="14">
        <v>1.04</v>
      </c>
      <c r="E21" s="14">
        <v>1.29</v>
      </c>
      <c r="F21" s="14">
        <v>1.02</v>
      </c>
      <c r="G21" s="14">
        <v>1.01</v>
      </c>
      <c r="H21" s="14">
        <v>1.24</v>
      </c>
      <c r="I21" s="14">
        <v>1.23</v>
      </c>
      <c r="J21" s="14">
        <v>1.23</v>
      </c>
      <c r="K21" s="14">
        <v>1.23</v>
      </c>
      <c r="L21" s="14">
        <v>1.23</v>
      </c>
      <c r="M21" s="14">
        <v>1.23</v>
      </c>
      <c r="N21" s="15">
        <f t="shared" si="0"/>
        <v>1.1636363636363638</v>
      </c>
    </row>
    <row r="22" spans="1:14">
      <c r="A22" s="14" t="s">
        <v>107</v>
      </c>
      <c r="B22" s="14" t="s">
        <v>108</v>
      </c>
      <c r="C22" s="14">
        <v>-0.67</v>
      </c>
      <c r="D22" s="14">
        <v>-0.49</v>
      </c>
      <c r="E22" s="14">
        <v>-0.4</v>
      </c>
      <c r="F22" s="14">
        <v>-0.31</v>
      </c>
      <c r="G22" s="14">
        <v>-0.49</v>
      </c>
      <c r="H22" s="14">
        <v>-0.4</v>
      </c>
      <c r="I22" s="14">
        <v>-0.34</v>
      </c>
      <c r="J22" s="14">
        <v>-0.34</v>
      </c>
      <c r="K22" s="14">
        <v>-0.34</v>
      </c>
      <c r="L22" s="14">
        <v>-0.34</v>
      </c>
      <c r="M22" s="14">
        <v>-0.34</v>
      </c>
      <c r="N22" s="15">
        <f t="shared" si="0"/>
        <v>-0.40545454545454546</v>
      </c>
    </row>
    <row r="23" spans="1:14">
      <c r="A23" s="14" t="s">
        <v>96</v>
      </c>
      <c r="B23" s="14" t="s">
        <v>97</v>
      </c>
      <c r="C23" s="14">
        <v>-0.2</v>
      </c>
      <c r="D23" s="14">
        <v>-0.64</v>
      </c>
      <c r="E23" s="14">
        <v>-0.5</v>
      </c>
      <c r="F23" s="14">
        <v>-0.49</v>
      </c>
      <c r="G23" s="14">
        <v>-0.51</v>
      </c>
      <c r="H23" s="14">
        <v>-0.5</v>
      </c>
      <c r="I23" s="14">
        <v>-0.49</v>
      </c>
      <c r="J23" s="14">
        <v>-0.49</v>
      </c>
      <c r="K23" s="14">
        <v>-0.49</v>
      </c>
      <c r="L23" s="14">
        <v>-0.49</v>
      </c>
      <c r="M23" s="14">
        <v>-0.49</v>
      </c>
      <c r="N23" s="15">
        <f t="shared" si="0"/>
        <v>-0.48090909090909101</v>
      </c>
    </row>
    <row r="24" spans="1:14">
      <c r="A24" s="14" t="s">
        <v>100</v>
      </c>
      <c r="B24" s="14" t="s">
        <v>101</v>
      </c>
      <c r="C24" s="14">
        <v>2.7</v>
      </c>
      <c r="D24" s="14">
        <v>2.15</v>
      </c>
      <c r="E24" s="14">
        <v>2.1</v>
      </c>
      <c r="F24" s="14">
        <v>1.83</v>
      </c>
      <c r="G24" s="14">
        <v>2.02</v>
      </c>
      <c r="H24" s="14">
        <v>1.98</v>
      </c>
      <c r="I24" s="14">
        <v>2.16</v>
      </c>
      <c r="J24" s="14">
        <v>2.16</v>
      </c>
      <c r="K24" s="14">
        <v>2.16</v>
      </c>
      <c r="L24" s="14">
        <v>2.16</v>
      </c>
      <c r="M24" s="14">
        <v>2.16</v>
      </c>
      <c r="N24" s="15">
        <f t="shared" si="0"/>
        <v>2.143636363636364</v>
      </c>
    </row>
    <row r="25" spans="1:14">
      <c r="A25" s="14" t="s">
        <v>105</v>
      </c>
      <c r="B25" s="14" t="s">
        <v>468</v>
      </c>
      <c r="C25" s="14">
        <v>1.39</v>
      </c>
      <c r="D25" s="14">
        <v>1.46</v>
      </c>
      <c r="E25" s="14">
        <v>1.36</v>
      </c>
      <c r="F25" s="14">
        <v>1.42</v>
      </c>
      <c r="G25" s="14">
        <v>1.32</v>
      </c>
      <c r="H25" s="14">
        <v>1.3</v>
      </c>
      <c r="I25" s="14">
        <v>1.49</v>
      </c>
      <c r="J25" s="14">
        <v>1.49</v>
      </c>
      <c r="K25" s="14">
        <v>1.49</v>
      </c>
      <c r="L25" s="14">
        <v>1.49</v>
      </c>
      <c r="M25" s="14">
        <v>1.49</v>
      </c>
      <c r="N25" s="15">
        <f t="shared" si="0"/>
        <v>1.4272727272727275</v>
      </c>
    </row>
    <row r="26" spans="1:14">
      <c r="A26" s="14" t="s">
        <v>111</v>
      </c>
      <c r="B26" s="14" t="s">
        <v>112</v>
      </c>
      <c r="C26" s="14">
        <v>0.77</v>
      </c>
      <c r="D26" s="14">
        <v>0.4</v>
      </c>
      <c r="E26" s="14">
        <v>0.61</v>
      </c>
      <c r="F26" s="14">
        <v>0.57999999999999996</v>
      </c>
      <c r="G26" s="14">
        <v>0.55000000000000004</v>
      </c>
      <c r="H26" s="14">
        <v>0.52</v>
      </c>
      <c r="I26" s="14">
        <v>0.52</v>
      </c>
      <c r="J26" s="14">
        <v>0.52</v>
      </c>
      <c r="K26" s="14">
        <v>0.52</v>
      </c>
      <c r="L26" s="14">
        <v>0.52</v>
      </c>
      <c r="M26" s="14">
        <v>0.52</v>
      </c>
      <c r="N26" s="15">
        <f t="shared" si="0"/>
        <v>0.5481818181818181</v>
      </c>
    </row>
    <row r="27" spans="1:14">
      <c r="A27" s="14" t="s">
        <v>94</v>
      </c>
      <c r="B27" s="14" t="s">
        <v>95</v>
      </c>
      <c r="C27" s="14">
        <v>0.35</v>
      </c>
      <c r="D27" s="14">
        <v>0.35</v>
      </c>
      <c r="E27" s="14">
        <v>0</v>
      </c>
      <c r="F27" s="14">
        <v>0.35</v>
      </c>
      <c r="G27" s="14">
        <v>0.34</v>
      </c>
      <c r="H27" s="14">
        <v>0.34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5">
        <f t="shared" si="0"/>
        <v>0.15727272727272726</v>
      </c>
    </row>
    <row r="28" spans="1:14">
      <c r="A28" s="14" t="s">
        <v>113</v>
      </c>
      <c r="B28" s="14" t="s">
        <v>114</v>
      </c>
      <c r="C28" s="14">
        <v>0.22</v>
      </c>
      <c r="D28" s="14">
        <v>0.22</v>
      </c>
      <c r="E28" s="14">
        <v>0.22</v>
      </c>
      <c r="F28" s="14">
        <v>0.22</v>
      </c>
      <c r="G28" s="14">
        <v>0.22</v>
      </c>
      <c r="H28" s="14">
        <v>0.22</v>
      </c>
      <c r="I28" s="14">
        <v>0.21</v>
      </c>
      <c r="J28" s="14">
        <v>0.21</v>
      </c>
      <c r="K28" s="14">
        <v>0.21</v>
      </c>
      <c r="L28" s="14">
        <v>0.21</v>
      </c>
      <c r="M28" s="14">
        <v>0.21</v>
      </c>
      <c r="N28" s="15">
        <f t="shared" si="0"/>
        <v>0.21545454545454545</v>
      </c>
    </row>
    <row r="29" spans="1:14">
      <c r="A29" s="14" t="s">
        <v>104</v>
      </c>
      <c r="B29" s="14" t="s">
        <v>39</v>
      </c>
      <c r="C29" s="14">
        <v>0.95</v>
      </c>
      <c r="D29" s="14">
        <v>1.07</v>
      </c>
      <c r="E29" s="14">
        <v>0.93</v>
      </c>
      <c r="F29" s="14">
        <v>0.92</v>
      </c>
      <c r="G29" s="14">
        <v>1.04</v>
      </c>
      <c r="H29" s="14">
        <v>0.9</v>
      </c>
      <c r="I29" s="14">
        <v>1.02</v>
      </c>
      <c r="J29" s="14">
        <v>1.02</v>
      </c>
      <c r="K29" s="14">
        <v>1.02</v>
      </c>
      <c r="L29" s="14">
        <v>1.02</v>
      </c>
      <c r="M29" s="14">
        <v>1.02</v>
      </c>
      <c r="N29" s="15">
        <f t="shared" si="0"/>
        <v>0.99181818181818171</v>
      </c>
    </row>
    <row r="30" spans="1:14">
      <c r="A30" s="14" t="s">
        <v>109</v>
      </c>
      <c r="B30" s="14" t="s">
        <v>110</v>
      </c>
      <c r="C30" s="14">
        <v>2.09</v>
      </c>
      <c r="D30" s="14">
        <v>2.09</v>
      </c>
      <c r="E30" s="14">
        <v>2.09</v>
      </c>
      <c r="F30" s="14">
        <v>2.13</v>
      </c>
      <c r="G30" s="14">
        <v>2.08</v>
      </c>
      <c r="H30" s="14">
        <v>2.08</v>
      </c>
      <c r="I30" s="14">
        <v>2.08</v>
      </c>
      <c r="J30" s="14">
        <v>2.08</v>
      </c>
      <c r="K30" s="14">
        <v>2.08</v>
      </c>
      <c r="L30" s="14">
        <v>2.08</v>
      </c>
      <c r="M30" s="14">
        <v>2.08</v>
      </c>
      <c r="N30" s="15">
        <f t="shared" si="0"/>
        <v>2.0872727272727265</v>
      </c>
    </row>
    <row r="31" spans="1:14">
      <c r="A31" s="14" t="s">
        <v>129</v>
      </c>
      <c r="B31" s="14" t="s">
        <v>469</v>
      </c>
      <c r="C31" s="14">
        <v>1.79</v>
      </c>
      <c r="D31" s="14">
        <v>1.86</v>
      </c>
      <c r="E31" s="14">
        <v>1.97</v>
      </c>
      <c r="F31" s="14">
        <v>2.0299999999999998</v>
      </c>
      <c r="G31" s="14">
        <v>2.11</v>
      </c>
      <c r="H31" s="14">
        <v>2.12</v>
      </c>
      <c r="I31" s="14">
        <v>2.17</v>
      </c>
      <c r="J31" s="14">
        <v>2.17</v>
      </c>
      <c r="K31" s="14">
        <v>2.17</v>
      </c>
      <c r="L31" s="14">
        <v>2.17</v>
      </c>
      <c r="M31" s="14">
        <v>2.17</v>
      </c>
      <c r="N31" s="15">
        <f t="shared" si="0"/>
        <v>2.0663636363636368</v>
      </c>
    </row>
    <row r="32" spans="1:14">
      <c r="A32" s="14" t="s">
        <v>127</v>
      </c>
      <c r="B32" s="14" t="s">
        <v>128</v>
      </c>
      <c r="C32" s="14">
        <v>1.17</v>
      </c>
      <c r="D32" s="14">
        <v>0.56999999999999995</v>
      </c>
      <c r="E32" s="14">
        <v>1.06</v>
      </c>
      <c r="F32" s="14">
        <v>1.06</v>
      </c>
      <c r="G32" s="14">
        <v>1.05</v>
      </c>
      <c r="H32" s="14">
        <v>1.03</v>
      </c>
      <c r="I32" s="14">
        <v>1.01</v>
      </c>
      <c r="J32" s="14">
        <v>1.01</v>
      </c>
      <c r="K32" s="14">
        <v>1.01</v>
      </c>
      <c r="L32" s="14">
        <v>1.01</v>
      </c>
      <c r="M32" s="14">
        <v>1.01</v>
      </c>
      <c r="N32" s="15">
        <f t="shared" si="0"/>
        <v>0.99909090909090914</v>
      </c>
    </row>
    <row r="33" spans="1:14">
      <c r="A33" s="14" t="s">
        <v>390</v>
      </c>
      <c r="B33" s="14" t="s">
        <v>391</v>
      </c>
      <c r="C33" s="14">
        <v>0.71</v>
      </c>
      <c r="D33" s="14">
        <v>0.76</v>
      </c>
      <c r="E33" s="14">
        <v>0.75</v>
      </c>
      <c r="F33" s="14">
        <v>0.74</v>
      </c>
      <c r="G33" s="14">
        <v>0.75</v>
      </c>
      <c r="H33" s="14">
        <v>0.76</v>
      </c>
      <c r="I33" s="14">
        <v>0.75</v>
      </c>
      <c r="J33" s="14">
        <v>0.75</v>
      </c>
      <c r="K33" s="14">
        <v>0.75</v>
      </c>
      <c r="L33" s="14">
        <v>0.75</v>
      </c>
      <c r="M33" s="14">
        <v>0.75</v>
      </c>
      <c r="N33" s="15">
        <f t="shared" si="0"/>
        <v>0.7472727272727272</v>
      </c>
    </row>
    <row r="34" spans="1:14">
      <c r="A34" s="14" t="s">
        <v>133</v>
      </c>
      <c r="B34" s="14" t="s">
        <v>134</v>
      </c>
      <c r="C34" s="14">
        <v>1.84</v>
      </c>
      <c r="D34" s="14">
        <v>1.34</v>
      </c>
      <c r="E34" s="14">
        <v>1.04</v>
      </c>
      <c r="F34" s="14">
        <v>0.95</v>
      </c>
      <c r="G34" s="14">
        <v>0.91</v>
      </c>
      <c r="H34" s="14">
        <v>0.91</v>
      </c>
      <c r="I34" s="14">
        <v>0.92</v>
      </c>
      <c r="J34" s="14">
        <v>0.92</v>
      </c>
      <c r="K34" s="14">
        <v>0.92</v>
      </c>
      <c r="L34" s="14">
        <v>0.92</v>
      </c>
      <c r="M34" s="14">
        <v>0.92</v>
      </c>
      <c r="N34" s="15">
        <f t="shared" ref="N34:N65" si="1">SUM(C34:M34)/11</f>
        <v>1.0536363636363637</v>
      </c>
    </row>
    <row r="35" spans="1:14">
      <c r="A35" s="14" t="s">
        <v>135</v>
      </c>
      <c r="B35" s="14" t="s">
        <v>136</v>
      </c>
      <c r="C35" s="14">
        <v>0.3</v>
      </c>
      <c r="D35" s="14">
        <v>0.27</v>
      </c>
      <c r="E35" s="14">
        <v>0.23</v>
      </c>
      <c r="F35" s="14">
        <v>0.19</v>
      </c>
      <c r="G35" s="14">
        <v>0.15</v>
      </c>
      <c r="H35" s="14">
        <v>0.11</v>
      </c>
      <c r="I35" s="14">
        <v>0.08</v>
      </c>
      <c r="J35" s="14">
        <v>0.08</v>
      </c>
      <c r="K35" s="14">
        <v>0.08</v>
      </c>
      <c r="L35" s="14">
        <v>0.08</v>
      </c>
      <c r="M35" s="14">
        <v>0.08</v>
      </c>
      <c r="N35" s="15">
        <f t="shared" si="1"/>
        <v>0.15000000000000002</v>
      </c>
    </row>
    <row r="36" spans="1:14">
      <c r="A36" s="14" t="s">
        <v>145</v>
      </c>
      <c r="B36" s="14" t="s">
        <v>146</v>
      </c>
      <c r="C36" s="14">
        <v>2.6</v>
      </c>
      <c r="D36" s="14">
        <v>2.6</v>
      </c>
      <c r="E36" s="14">
        <v>2.6</v>
      </c>
      <c r="F36" s="14">
        <v>2.6</v>
      </c>
      <c r="G36" s="14">
        <v>2.6</v>
      </c>
      <c r="H36" s="14">
        <v>2.6</v>
      </c>
      <c r="I36" s="14">
        <v>2.6</v>
      </c>
      <c r="J36" s="14">
        <v>2.6</v>
      </c>
      <c r="K36" s="14">
        <v>2.6</v>
      </c>
      <c r="L36" s="14">
        <v>2.6</v>
      </c>
      <c r="M36" s="14">
        <v>2.6</v>
      </c>
      <c r="N36" s="15">
        <f t="shared" si="1"/>
        <v>2.6000000000000005</v>
      </c>
    </row>
    <row r="37" spans="1:14">
      <c r="A37" s="14" t="s">
        <v>125</v>
      </c>
      <c r="B37" s="14" t="s">
        <v>126</v>
      </c>
      <c r="C37" s="14">
        <v>2.59</v>
      </c>
      <c r="D37" s="14">
        <v>2.5499999999999998</v>
      </c>
      <c r="E37" s="14">
        <v>2.5299999999999998</v>
      </c>
      <c r="F37" s="14">
        <v>2.4900000000000002</v>
      </c>
      <c r="G37" s="14">
        <v>2.4700000000000002</v>
      </c>
      <c r="H37" s="14">
        <v>2.4500000000000002</v>
      </c>
      <c r="I37" s="14">
        <v>2.42</v>
      </c>
      <c r="J37" s="14">
        <v>2.42</v>
      </c>
      <c r="K37" s="14">
        <v>2.42</v>
      </c>
      <c r="L37" s="14">
        <v>2.42</v>
      </c>
      <c r="M37" s="14">
        <v>2.42</v>
      </c>
      <c r="N37" s="15">
        <f t="shared" si="1"/>
        <v>2.4709090909090916</v>
      </c>
    </row>
    <row r="38" spans="1:14">
      <c r="A38" s="14" t="s">
        <v>139</v>
      </c>
      <c r="B38" s="14" t="s">
        <v>470</v>
      </c>
      <c r="C38" s="14">
        <v>3.19</v>
      </c>
      <c r="D38" s="14">
        <v>3.15</v>
      </c>
      <c r="E38" s="14">
        <v>3.1</v>
      </c>
      <c r="F38" s="14">
        <v>3.06</v>
      </c>
      <c r="G38" s="14">
        <v>3.02</v>
      </c>
      <c r="H38" s="14">
        <v>2.99</v>
      </c>
      <c r="I38" s="14">
        <v>2.95</v>
      </c>
      <c r="J38" s="14">
        <v>2.95</v>
      </c>
      <c r="K38" s="14">
        <v>2.95</v>
      </c>
      <c r="L38" s="14">
        <v>2.95</v>
      </c>
      <c r="M38" s="14">
        <v>2.95</v>
      </c>
      <c r="N38" s="15">
        <f t="shared" si="1"/>
        <v>3.0236363636363635</v>
      </c>
    </row>
    <row r="39" spans="1:14">
      <c r="A39" s="14" t="s">
        <v>141</v>
      </c>
      <c r="B39" s="14" t="s">
        <v>471</v>
      </c>
      <c r="C39" s="14">
        <v>2.5</v>
      </c>
      <c r="D39" s="14">
        <v>2.5</v>
      </c>
      <c r="E39" s="14">
        <v>2.5</v>
      </c>
      <c r="F39" s="14">
        <v>2.5</v>
      </c>
      <c r="G39" s="14">
        <v>2.5</v>
      </c>
      <c r="H39" s="14">
        <v>2.5</v>
      </c>
      <c r="I39" s="14">
        <v>2.4900000000000002</v>
      </c>
      <c r="J39" s="14">
        <v>2.4900000000000002</v>
      </c>
      <c r="K39" s="14">
        <v>2.4900000000000002</v>
      </c>
      <c r="L39" s="14">
        <v>2.4900000000000002</v>
      </c>
      <c r="M39" s="14">
        <v>2.4900000000000002</v>
      </c>
      <c r="N39" s="15">
        <f t="shared" si="1"/>
        <v>2.4954545454545465</v>
      </c>
    </row>
    <row r="40" spans="1:14">
      <c r="A40" s="14" t="s">
        <v>137</v>
      </c>
      <c r="B40" s="14" t="s">
        <v>138</v>
      </c>
      <c r="C40" s="14">
        <v>1.98</v>
      </c>
      <c r="D40" s="14">
        <v>1.34</v>
      </c>
      <c r="E40" s="14">
        <v>1.1000000000000001</v>
      </c>
      <c r="F40" s="14">
        <v>1.06</v>
      </c>
      <c r="G40" s="14">
        <v>1.03</v>
      </c>
      <c r="H40" s="14">
        <v>1</v>
      </c>
      <c r="I40" s="14">
        <v>0.97</v>
      </c>
      <c r="J40" s="14">
        <v>0.97</v>
      </c>
      <c r="K40" s="14">
        <v>0.97</v>
      </c>
      <c r="L40" s="14">
        <v>0.97</v>
      </c>
      <c r="M40" s="14">
        <v>0.97</v>
      </c>
      <c r="N40" s="15">
        <f t="shared" si="1"/>
        <v>1.123636363636364</v>
      </c>
    </row>
    <row r="41" spans="1:14">
      <c r="A41" s="14" t="s">
        <v>472</v>
      </c>
      <c r="B41" s="14" t="s">
        <v>473</v>
      </c>
      <c r="C41" s="14">
        <v>2.63</v>
      </c>
      <c r="D41" s="14">
        <v>2.68</v>
      </c>
      <c r="E41" s="14">
        <v>3.69</v>
      </c>
      <c r="F41" s="14">
        <v>3.77</v>
      </c>
      <c r="G41" s="14">
        <v>3.63</v>
      </c>
      <c r="H41" s="14">
        <v>3.8</v>
      </c>
      <c r="I41" s="14">
        <v>3.85</v>
      </c>
      <c r="J41" s="14">
        <v>3.85</v>
      </c>
      <c r="K41" s="14">
        <v>3.85</v>
      </c>
      <c r="L41" s="14">
        <v>3.85</v>
      </c>
      <c r="M41" s="14">
        <v>3.85</v>
      </c>
      <c r="N41" s="15">
        <f t="shared" si="1"/>
        <v>3.5863636363636364</v>
      </c>
    </row>
    <row r="42" spans="1:14">
      <c r="A42" s="14" t="s">
        <v>121</v>
      </c>
      <c r="B42" s="14" t="s">
        <v>122</v>
      </c>
      <c r="C42" s="14">
        <v>1.27</v>
      </c>
      <c r="D42" s="14">
        <v>1.08</v>
      </c>
      <c r="E42" s="14">
        <v>1.24</v>
      </c>
      <c r="F42" s="14">
        <v>1.23</v>
      </c>
      <c r="G42" s="14">
        <v>1.21</v>
      </c>
      <c r="H42" s="14">
        <v>1.2</v>
      </c>
      <c r="I42" s="14">
        <v>1.18</v>
      </c>
      <c r="J42" s="14">
        <v>1.18</v>
      </c>
      <c r="K42" s="14">
        <v>1.18</v>
      </c>
      <c r="L42" s="14">
        <v>1.18</v>
      </c>
      <c r="M42" s="14">
        <v>1.18</v>
      </c>
      <c r="N42" s="15">
        <f t="shared" si="1"/>
        <v>1.1936363636363636</v>
      </c>
    </row>
    <row r="43" spans="1:14">
      <c r="A43" s="14" t="s">
        <v>143</v>
      </c>
      <c r="B43" s="14" t="s">
        <v>144</v>
      </c>
      <c r="C43" s="14">
        <v>1.04</v>
      </c>
      <c r="D43" s="14">
        <v>1.05</v>
      </c>
      <c r="E43" s="14">
        <v>1.04</v>
      </c>
      <c r="F43" s="14">
        <v>1.05</v>
      </c>
      <c r="G43" s="14">
        <v>1.04</v>
      </c>
      <c r="H43" s="14">
        <v>1.05</v>
      </c>
      <c r="I43" s="14">
        <v>1.04</v>
      </c>
      <c r="J43" s="14">
        <v>1.04</v>
      </c>
      <c r="K43" s="14">
        <v>1.04</v>
      </c>
      <c r="L43" s="14">
        <v>1.04</v>
      </c>
      <c r="M43" s="14">
        <v>1.04</v>
      </c>
      <c r="N43" s="15">
        <f t="shared" si="1"/>
        <v>1.0427272727272727</v>
      </c>
    </row>
    <row r="44" spans="1:14">
      <c r="A44" s="14" t="s">
        <v>151</v>
      </c>
      <c r="B44" s="14" t="s">
        <v>152</v>
      </c>
      <c r="C44" s="14">
        <v>1.37</v>
      </c>
      <c r="D44" s="14">
        <v>1.35</v>
      </c>
      <c r="E44" s="14">
        <v>1.44</v>
      </c>
      <c r="F44" s="14">
        <v>1.31</v>
      </c>
      <c r="G44" s="14">
        <v>1.41</v>
      </c>
      <c r="H44" s="14">
        <v>1.39</v>
      </c>
      <c r="I44" s="14">
        <v>1.37</v>
      </c>
      <c r="J44" s="14">
        <v>1.37</v>
      </c>
      <c r="K44" s="14">
        <v>1.37</v>
      </c>
      <c r="L44" s="14">
        <v>1.37</v>
      </c>
      <c r="M44" s="14">
        <v>1.37</v>
      </c>
      <c r="N44" s="15">
        <f t="shared" si="1"/>
        <v>1.374545454545455</v>
      </c>
    </row>
    <row r="45" spans="1:14">
      <c r="A45" s="14" t="s">
        <v>153</v>
      </c>
      <c r="B45" s="14" t="s">
        <v>474</v>
      </c>
      <c r="C45" s="14">
        <v>0.41</v>
      </c>
      <c r="D45" s="14">
        <v>0.34</v>
      </c>
      <c r="E45" s="14">
        <v>0.26</v>
      </c>
      <c r="F45" s="14">
        <v>0.19</v>
      </c>
      <c r="G45" s="14">
        <v>0.09</v>
      </c>
      <c r="H45" s="14">
        <v>0.02</v>
      </c>
      <c r="I45" s="14">
        <v>-0.01</v>
      </c>
      <c r="J45" s="14">
        <v>-0.01</v>
      </c>
      <c r="K45" s="14">
        <v>-0.01</v>
      </c>
      <c r="L45" s="14">
        <v>-0.01</v>
      </c>
      <c r="M45" s="14">
        <v>-0.01</v>
      </c>
      <c r="N45" s="15">
        <f t="shared" si="1"/>
        <v>0.11454545454545455</v>
      </c>
    </row>
    <row r="46" spans="1:14">
      <c r="A46" s="14" t="s">
        <v>195</v>
      </c>
      <c r="B46" s="14" t="s">
        <v>196</v>
      </c>
      <c r="C46" s="14">
        <v>0.08</v>
      </c>
      <c r="D46" s="14">
        <v>0.16</v>
      </c>
      <c r="E46" s="14">
        <v>0.12</v>
      </c>
      <c r="F46" s="14">
        <v>0.08</v>
      </c>
      <c r="G46" s="14">
        <v>0.03</v>
      </c>
      <c r="H46" s="14">
        <v>-0.01</v>
      </c>
      <c r="I46" s="14">
        <v>-0.05</v>
      </c>
      <c r="J46" s="14">
        <v>-0.05</v>
      </c>
      <c r="K46" s="14">
        <v>-0.05</v>
      </c>
      <c r="L46" s="14">
        <v>-0.05</v>
      </c>
      <c r="M46" s="14">
        <v>-0.05</v>
      </c>
      <c r="N46" s="15">
        <f t="shared" si="1"/>
        <v>1.9090909090909092E-2</v>
      </c>
    </row>
    <row r="47" spans="1:14">
      <c r="A47" s="14" t="s">
        <v>157</v>
      </c>
      <c r="B47" s="14" t="s">
        <v>158</v>
      </c>
      <c r="C47" s="14">
        <v>1.44</v>
      </c>
      <c r="D47" s="14">
        <v>1.42</v>
      </c>
      <c r="E47" s="14">
        <v>1.4</v>
      </c>
      <c r="F47" s="14">
        <v>1.38</v>
      </c>
      <c r="G47" s="14">
        <v>1.26</v>
      </c>
      <c r="H47" s="14">
        <v>1.25</v>
      </c>
      <c r="I47" s="14">
        <v>1.23</v>
      </c>
      <c r="J47" s="14">
        <v>1.23</v>
      </c>
      <c r="K47" s="14">
        <v>1.23</v>
      </c>
      <c r="L47" s="14">
        <v>1.23</v>
      </c>
      <c r="M47" s="14">
        <v>1.23</v>
      </c>
      <c r="N47" s="15">
        <f t="shared" si="1"/>
        <v>1.3</v>
      </c>
    </row>
    <row r="48" spans="1:14">
      <c r="A48" s="14" t="s">
        <v>159</v>
      </c>
      <c r="B48" s="14" t="s">
        <v>160</v>
      </c>
      <c r="C48" s="14">
        <v>1.39</v>
      </c>
      <c r="D48" s="14">
        <v>0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5">
        <f t="shared" si="1"/>
        <v>0.12636363636363634</v>
      </c>
    </row>
    <row r="49" spans="1:14">
      <c r="A49" s="14" t="s">
        <v>155</v>
      </c>
      <c r="B49" s="14" t="s">
        <v>156</v>
      </c>
      <c r="C49" s="14">
        <v>0.28999999999999998</v>
      </c>
      <c r="D49" s="14">
        <v>0.28999999999999998</v>
      </c>
      <c r="E49" s="14">
        <v>0.31</v>
      </c>
      <c r="F49" s="14">
        <v>0.28999999999999998</v>
      </c>
      <c r="G49" s="14">
        <v>0.31</v>
      </c>
      <c r="H49" s="14">
        <v>0.31</v>
      </c>
      <c r="I49" s="14">
        <v>0.28999999999999998</v>
      </c>
      <c r="J49" s="14">
        <v>0.28999999999999998</v>
      </c>
      <c r="K49" s="14">
        <v>0.28999999999999998</v>
      </c>
      <c r="L49" s="14">
        <v>0.28999999999999998</v>
      </c>
      <c r="M49" s="14">
        <v>0.28999999999999998</v>
      </c>
      <c r="N49" s="15">
        <f t="shared" si="1"/>
        <v>0.29545454545454547</v>
      </c>
    </row>
    <row r="50" spans="1:14">
      <c r="A50" s="14" t="s">
        <v>161</v>
      </c>
      <c r="B50" s="14" t="s">
        <v>475</v>
      </c>
      <c r="C50" s="14">
        <v>0.87</v>
      </c>
      <c r="D50" s="14">
        <v>0.88</v>
      </c>
      <c r="E50" s="14">
        <v>0.87</v>
      </c>
      <c r="F50" s="14">
        <v>0.87</v>
      </c>
      <c r="G50" s="14">
        <v>0.88</v>
      </c>
      <c r="H50" s="14">
        <v>0.88</v>
      </c>
      <c r="I50" s="14">
        <v>0.88</v>
      </c>
      <c r="J50" s="14">
        <v>0.88</v>
      </c>
      <c r="K50" s="14">
        <v>0.88</v>
      </c>
      <c r="L50" s="14">
        <v>0.88</v>
      </c>
      <c r="M50" s="14">
        <v>0.88</v>
      </c>
      <c r="N50" s="15">
        <f t="shared" si="1"/>
        <v>0.87727272727272732</v>
      </c>
    </row>
    <row r="51" spans="1:14">
      <c r="A51" s="14" t="s">
        <v>77</v>
      </c>
      <c r="B51" s="14" t="s">
        <v>78</v>
      </c>
      <c r="C51" s="14">
        <v>1.85</v>
      </c>
      <c r="D51" s="14">
        <v>1.8</v>
      </c>
      <c r="E51" s="14">
        <v>1.72</v>
      </c>
      <c r="F51" s="14">
        <v>1.65</v>
      </c>
      <c r="G51" s="14">
        <v>1.57</v>
      </c>
      <c r="H51" s="14">
        <v>1.51</v>
      </c>
      <c r="I51" s="14">
        <v>1.51</v>
      </c>
      <c r="J51" s="14">
        <v>1.51</v>
      </c>
      <c r="K51" s="14">
        <v>1.51</v>
      </c>
      <c r="L51" s="14">
        <v>1.51</v>
      </c>
      <c r="M51" s="14">
        <v>1.51</v>
      </c>
      <c r="N51" s="15">
        <f t="shared" si="1"/>
        <v>1.6045454545454547</v>
      </c>
    </row>
    <row r="52" spans="1:14">
      <c r="A52" s="14" t="s">
        <v>163</v>
      </c>
      <c r="B52" s="14" t="s">
        <v>164</v>
      </c>
      <c r="C52" s="14">
        <v>1.41</v>
      </c>
      <c r="D52" s="14">
        <v>1.4</v>
      </c>
      <c r="E52" s="14">
        <v>1.4</v>
      </c>
      <c r="F52" s="14">
        <v>1.41</v>
      </c>
      <c r="G52" s="14">
        <v>1.41</v>
      </c>
      <c r="H52" s="14">
        <v>1.4</v>
      </c>
      <c r="I52" s="14">
        <v>1.41</v>
      </c>
      <c r="J52" s="14">
        <v>1.41</v>
      </c>
      <c r="K52" s="14">
        <v>1.41</v>
      </c>
      <c r="L52" s="14">
        <v>1.41</v>
      </c>
      <c r="M52" s="14">
        <v>1.41</v>
      </c>
      <c r="N52" s="15">
        <f t="shared" si="1"/>
        <v>1.4072727272727272</v>
      </c>
    </row>
    <row r="53" spans="1:14">
      <c r="A53" s="14" t="s">
        <v>165</v>
      </c>
      <c r="B53" s="14" t="s">
        <v>166</v>
      </c>
      <c r="C53" s="14">
        <v>2</v>
      </c>
      <c r="D53" s="14">
        <v>2</v>
      </c>
      <c r="E53" s="14">
        <v>2</v>
      </c>
      <c r="F53" s="14">
        <v>2</v>
      </c>
      <c r="G53" s="14">
        <v>2</v>
      </c>
      <c r="H53" s="14">
        <v>2</v>
      </c>
      <c r="I53" s="14">
        <v>2</v>
      </c>
      <c r="J53" s="14">
        <v>2</v>
      </c>
      <c r="K53" s="14">
        <v>2</v>
      </c>
      <c r="L53" s="14">
        <v>2</v>
      </c>
      <c r="M53" s="14">
        <v>2</v>
      </c>
      <c r="N53" s="15">
        <f t="shared" si="1"/>
        <v>2</v>
      </c>
    </row>
    <row r="54" spans="1:14">
      <c r="A54" s="14" t="s">
        <v>171</v>
      </c>
      <c r="B54" s="14" t="s">
        <v>172</v>
      </c>
      <c r="C54" s="14">
        <v>1.4</v>
      </c>
      <c r="D54" s="14">
        <v>1.55</v>
      </c>
      <c r="E54" s="14">
        <v>1.69</v>
      </c>
      <c r="F54" s="14">
        <v>1.8</v>
      </c>
      <c r="G54" s="14">
        <v>1.82</v>
      </c>
      <c r="H54" s="14">
        <v>1.84</v>
      </c>
      <c r="I54" s="14">
        <v>1.84</v>
      </c>
      <c r="J54" s="14">
        <v>1.84</v>
      </c>
      <c r="K54" s="14">
        <v>1.84</v>
      </c>
      <c r="L54" s="14">
        <v>1.84</v>
      </c>
      <c r="M54" s="14">
        <v>1.84</v>
      </c>
      <c r="N54" s="15">
        <f t="shared" si="1"/>
        <v>1.7545454545454546</v>
      </c>
    </row>
    <row r="55" spans="1:14">
      <c r="A55" s="14" t="s">
        <v>380</v>
      </c>
      <c r="B55" s="14" t="s">
        <v>381</v>
      </c>
      <c r="C55" s="14">
        <v>0.01</v>
      </c>
      <c r="D55" s="14">
        <v>0.09</v>
      </c>
      <c r="E55" s="14">
        <v>0.43</v>
      </c>
      <c r="F55" s="14">
        <v>0.41</v>
      </c>
      <c r="G55" s="14">
        <v>0.38</v>
      </c>
      <c r="H55" s="14">
        <v>0.36</v>
      </c>
      <c r="I55" s="14">
        <v>0.33</v>
      </c>
      <c r="J55" s="14">
        <v>0.33</v>
      </c>
      <c r="K55" s="14">
        <v>0.33</v>
      </c>
      <c r="L55" s="14">
        <v>0.33</v>
      </c>
      <c r="M55" s="14">
        <v>0.33</v>
      </c>
      <c r="N55" s="15">
        <f t="shared" si="1"/>
        <v>0.30272727272727273</v>
      </c>
    </row>
    <row r="56" spans="1:14">
      <c r="A56" s="14" t="s">
        <v>173</v>
      </c>
      <c r="B56" s="14" t="s">
        <v>174</v>
      </c>
      <c r="C56" s="14">
        <v>0.15</v>
      </c>
      <c r="D56" s="14">
        <v>0.08</v>
      </c>
      <c r="E56" s="14">
        <v>0</v>
      </c>
      <c r="F56" s="14">
        <v>-0.08</v>
      </c>
      <c r="G56" s="14">
        <v>0</v>
      </c>
      <c r="H56" s="14">
        <v>-0.08</v>
      </c>
      <c r="I56" s="14">
        <v>-0.15</v>
      </c>
      <c r="J56" s="14">
        <v>-0.15</v>
      </c>
      <c r="K56" s="14">
        <v>-0.15</v>
      </c>
      <c r="L56" s="14">
        <v>-0.15</v>
      </c>
      <c r="M56" s="14">
        <v>-0.15</v>
      </c>
      <c r="N56" s="15">
        <f t="shared" si="1"/>
        <v>-6.1818181818181821E-2</v>
      </c>
    </row>
    <row r="57" spans="1:14">
      <c r="A57" s="14" t="s">
        <v>177</v>
      </c>
      <c r="B57" s="14" t="s">
        <v>178</v>
      </c>
      <c r="C57" s="14">
        <v>1.6</v>
      </c>
      <c r="D57" s="14">
        <v>1.6</v>
      </c>
      <c r="E57" s="14">
        <v>1.6</v>
      </c>
      <c r="F57" s="14">
        <v>1.6</v>
      </c>
      <c r="G57" s="14">
        <v>1.6</v>
      </c>
      <c r="H57" s="14">
        <v>1.6</v>
      </c>
      <c r="I57" s="14">
        <v>1.6</v>
      </c>
      <c r="J57" s="14">
        <v>1.6</v>
      </c>
      <c r="K57" s="14">
        <v>1.6</v>
      </c>
      <c r="L57" s="14">
        <v>1.6</v>
      </c>
      <c r="M57" s="14">
        <v>1.6</v>
      </c>
      <c r="N57" s="15">
        <f t="shared" si="1"/>
        <v>1.5999999999999999</v>
      </c>
    </row>
    <row r="58" spans="1:14">
      <c r="A58" s="14" t="s">
        <v>183</v>
      </c>
      <c r="B58" s="14" t="s">
        <v>184</v>
      </c>
      <c r="C58" s="14">
        <v>0.13</v>
      </c>
      <c r="D58" s="14">
        <v>0.11</v>
      </c>
      <c r="E58" s="14">
        <v>0.05</v>
      </c>
      <c r="F58" s="14">
        <v>0.05</v>
      </c>
      <c r="G58" s="14">
        <v>0</v>
      </c>
      <c r="H58" s="14">
        <v>-0.02</v>
      </c>
      <c r="I58" s="14">
        <v>-0.05</v>
      </c>
      <c r="J58" s="14">
        <v>-0.05</v>
      </c>
      <c r="K58" s="14">
        <v>-0.05</v>
      </c>
      <c r="L58" s="14">
        <v>-0.05</v>
      </c>
      <c r="M58" s="14">
        <v>-0.05</v>
      </c>
      <c r="N58" s="15">
        <f t="shared" si="1"/>
        <v>6.3636363636363621E-3</v>
      </c>
    </row>
    <row r="59" spans="1:14">
      <c r="A59" s="14" t="s">
        <v>181</v>
      </c>
      <c r="B59" s="14" t="s">
        <v>182</v>
      </c>
      <c r="C59" s="14">
        <v>0.56000000000000005</v>
      </c>
      <c r="D59" s="14">
        <v>0.56000000000000005</v>
      </c>
      <c r="E59" s="14">
        <v>0.55000000000000004</v>
      </c>
      <c r="F59" s="14">
        <v>0.55000000000000004</v>
      </c>
      <c r="G59" s="14">
        <v>0.55000000000000004</v>
      </c>
      <c r="H59" s="14">
        <v>0.54</v>
      </c>
      <c r="I59" s="14">
        <v>0.54</v>
      </c>
      <c r="J59" s="14">
        <v>0.54</v>
      </c>
      <c r="K59" s="14">
        <v>0.54</v>
      </c>
      <c r="L59" s="14">
        <v>0.54</v>
      </c>
      <c r="M59" s="14">
        <v>0.54</v>
      </c>
      <c r="N59" s="15">
        <f t="shared" si="1"/>
        <v>0.54636363636363638</v>
      </c>
    </row>
    <row r="60" spans="1:14">
      <c r="A60" s="14" t="s">
        <v>185</v>
      </c>
      <c r="B60" s="14" t="s">
        <v>186</v>
      </c>
      <c r="C60" s="14">
        <v>0.21</v>
      </c>
      <c r="D60" s="14">
        <v>0.27</v>
      </c>
      <c r="E60" s="14">
        <v>0.28000000000000003</v>
      </c>
      <c r="F60" s="14">
        <v>0.28000000000000003</v>
      </c>
      <c r="G60" s="14">
        <v>0.28000000000000003</v>
      </c>
      <c r="H60" s="14">
        <v>0.28000000000000003</v>
      </c>
      <c r="I60" s="14">
        <v>0.28000000000000003</v>
      </c>
      <c r="J60" s="14">
        <v>0.28000000000000003</v>
      </c>
      <c r="K60" s="14">
        <v>0.28000000000000003</v>
      </c>
      <c r="L60" s="14">
        <v>0.28000000000000003</v>
      </c>
      <c r="M60" s="14">
        <v>0.28000000000000003</v>
      </c>
      <c r="N60" s="15">
        <f t="shared" si="1"/>
        <v>0.27272727272727282</v>
      </c>
    </row>
    <row r="61" spans="1:14">
      <c r="A61" s="14" t="s">
        <v>476</v>
      </c>
      <c r="B61" s="14" t="s">
        <v>477</v>
      </c>
      <c r="C61" s="14">
        <v>0.96</v>
      </c>
      <c r="D61" s="14">
        <v>0</v>
      </c>
      <c r="E61" s="14">
        <v>0</v>
      </c>
      <c r="F61" s="14">
        <v>0</v>
      </c>
      <c r="G61" s="14">
        <v>0</v>
      </c>
      <c r="H61" s="14">
        <v>0.95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5">
        <f t="shared" si="1"/>
        <v>0.17363636363636362</v>
      </c>
    </row>
    <row r="62" spans="1:14">
      <c r="A62" s="14" t="s">
        <v>189</v>
      </c>
      <c r="B62" s="14" t="s">
        <v>190</v>
      </c>
      <c r="C62" s="14">
        <v>1.35</v>
      </c>
      <c r="D62" s="14">
        <v>1.28</v>
      </c>
      <c r="E62" s="14">
        <v>1.22</v>
      </c>
      <c r="F62" s="14">
        <v>1.2</v>
      </c>
      <c r="G62" s="14">
        <v>1.19</v>
      </c>
      <c r="H62" s="14">
        <v>1.17</v>
      </c>
      <c r="I62" s="14">
        <v>1.1200000000000001</v>
      </c>
      <c r="J62" s="14">
        <v>1.1200000000000001</v>
      </c>
      <c r="K62" s="14">
        <v>1.1200000000000001</v>
      </c>
      <c r="L62" s="14">
        <v>1.1200000000000001</v>
      </c>
      <c r="M62" s="14">
        <v>1.1200000000000001</v>
      </c>
      <c r="N62" s="15">
        <f t="shared" si="1"/>
        <v>1.1827272727272733</v>
      </c>
    </row>
    <row r="63" spans="1:14">
      <c r="A63" s="14" t="s">
        <v>424</v>
      </c>
      <c r="B63" s="14" t="s">
        <v>425</v>
      </c>
      <c r="C63" s="14">
        <v>0.43</v>
      </c>
      <c r="D63" s="14">
        <v>0.3</v>
      </c>
      <c r="E63" s="14">
        <v>0.55000000000000004</v>
      </c>
      <c r="F63" s="14">
        <v>0.42</v>
      </c>
      <c r="G63" s="14">
        <v>0.38</v>
      </c>
      <c r="H63" s="14">
        <v>0.35</v>
      </c>
      <c r="I63" s="14">
        <v>0.33</v>
      </c>
      <c r="J63" s="14">
        <v>0.33</v>
      </c>
      <c r="K63" s="14">
        <v>0.33</v>
      </c>
      <c r="L63" s="14">
        <v>0.33</v>
      </c>
      <c r="M63" s="14">
        <v>0.33</v>
      </c>
      <c r="N63" s="15">
        <f t="shared" si="1"/>
        <v>0.37090909090909091</v>
      </c>
    </row>
    <row r="64" spans="1:14">
      <c r="A64" s="14" t="s">
        <v>193</v>
      </c>
      <c r="B64" s="14" t="s">
        <v>194</v>
      </c>
      <c r="C64" s="14">
        <v>-0.19</v>
      </c>
      <c r="D64" s="14">
        <v>-0.13</v>
      </c>
      <c r="E64" s="14">
        <v>0.13</v>
      </c>
      <c r="F64" s="14">
        <v>0.03</v>
      </c>
      <c r="G64" s="14">
        <v>-0.05</v>
      </c>
      <c r="H64" s="14">
        <v>-0.08</v>
      </c>
      <c r="I64" s="14">
        <v>-0.08</v>
      </c>
      <c r="J64" s="14">
        <v>-0.08</v>
      </c>
      <c r="K64" s="14">
        <v>-0.08</v>
      </c>
      <c r="L64" s="14">
        <v>-0.08</v>
      </c>
      <c r="M64" s="14">
        <v>-0.08</v>
      </c>
      <c r="N64" s="15">
        <f t="shared" si="1"/>
        <v>-6.2727272727272729E-2</v>
      </c>
    </row>
    <row r="65" spans="1:14">
      <c r="A65" s="14" t="s">
        <v>197</v>
      </c>
      <c r="B65" s="14" t="s">
        <v>198</v>
      </c>
      <c r="C65" s="14">
        <v>2.0299999999999998</v>
      </c>
      <c r="D65" s="14">
        <v>1.63</v>
      </c>
      <c r="E65" s="14">
        <v>2.56</v>
      </c>
      <c r="F65" s="14">
        <v>2.56</v>
      </c>
      <c r="G65" s="14">
        <v>2.56</v>
      </c>
      <c r="H65" s="14">
        <v>2.5499999999999998</v>
      </c>
      <c r="I65" s="14">
        <v>2.56</v>
      </c>
      <c r="J65" s="14">
        <v>2.56</v>
      </c>
      <c r="K65" s="14">
        <v>2.56</v>
      </c>
      <c r="L65" s="14">
        <v>2.56</v>
      </c>
      <c r="M65" s="14">
        <v>2.56</v>
      </c>
      <c r="N65" s="15">
        <f t="shared" si="1"/>
        <v>2.4263636363636358</v>
      </c>
    </row>
    <row r="66" spans="1:14">
      <c r="A66" s="14" t="s">
        <v>207</v>
      </c>
      <c r="B66" s="14" t="s">
        <v>208</v>
      </c>
      <c r="C66" s="14">
        <v>2.5</v>
      </c>
      <c r="D66" s="14">
        <v>2.5099999999999998</v>
      </c>
      <c r="E66" s="14">
        <v>2.4900000000000002</v>
      </c>
      <c r="F66" s="14">
        <v>2.5</v>
      </c>
      <c r="G66" s="14">
        <v>2.5</v>
      </c>
      <c r="H66" s="14">
        <v>2.5</v>
      </c>
      <c r="I66" s="14">
        <v>2.5</v>
      </c>
      <c r="J66" s="14">
        <v>2.5</v>
      </c>
      <c r="K66" s="14">
        <v>2.5</v>
      </c>
      <c r="L66" s="14">
        <v>2.5</v>
      </c>
      <c r="M66" s="14">
        <v>2.5</v>
      </c>
      <c r="N66" s="15">
        <f t="shared" ref="N66:N97" si="2">SUM(C66:M66)/11</f>
        <v>2.5</v>
      </c>
    </row>
    <row r="67" spans="1:14">
      <c r="A67" s="14" t="s">
        <v>191</v>
      </c>
      <c r="B67" s="14" t="s">
        <v>478</v>
      </c>
      <c r="C67" s="14">
        <v>2.98</v>
      </c>
      <c r="D67" s="14">
        <v>3.02</v>
      </c>
      <c r="E67" s="14">
        <v>3.01</v>
      </c>
      <c r="F67" s="14">
        <v>3</v>
      </c>
      <c r="G67" s="14">
        <v>3.03</v>
      </c>
      <c r="H67" s="14">
        <v>2.97</v>
      </c>
      <c r="I67" s="14">
        <v>3.03</v>
      </c>
      <c r="J67" s="14">
        <v>3.03</v>
      </c>
      <c r="K67" s="14">
        <v>3.03</v>
      </c>
      <c r="L67" s="14">
        <v>3.03</v>
      </c>
      <c r="M67" s="14">
        <v>3.03</v>
      </c>
      <c r="N67" s="15">
        <f t="shared" si="2"/>
        <v>3.0145454545454551</v>
      </c>
    </row>
    <row r="68" spans="1:14">
      <c r="A68" s="14" t="s">
        <v>209</v>
      </c>
      <c r="B68" s="14" t="s">
        <v>210</v>
      </c>
      <c r="C68" s="14">
        <v>2.2000000000000002</v>
      </c>
      <c r="D68" s="14">
        <v>2.2000000000000002</v>
      </c>
      <c r="E68" s="14">
        <v>2.21</v>
      </c>
      <c r="F68" s="14">
        <v>2.16</v>
      </c>
      <c r="G68" s="14">
        <v>2.12</v>
      </c>
      <c r="H68" s="14">
        <v>2.0699999999999998</v>
      </c>
      <c r="I68" s="14">
        <v>2.0299999999999998</v>
      </c>
      <c r="J68" s="14">
        <v>2.0299999999999998</v>
      </c>
      <c r="K68" s="14">
        <v>2.0299999999999998</v>
      </c>
      <c r="L68" s="14">
        <v>2.0299999999999998</v>
      </c>
      <c r="M68" s="14">
        <v>2.0299999999999998</v>
      </c>
      <c r="N68" s="15">
        <f t="shared" si="2"/>
        <v>2.1009090909090911</v>
      </c>
    </row>
    <row r="69" spans="1:14">
      <c r="A69" s="14" t="s">
        <v>169</v>
      </c>
      <c r="B69" s="14" t="s">
        <v>170</v>
      </c>
      <c r="C69" s="14">
        <v>3.38</v>
      </c>
      <c r="D69" s="14">
        <v>3.27</v>
      </c>
      <c r="E69" s="14">
        <v>3.17</v>
      </c>
      <c r="F69" s="14">
        <v>3.07</v>
      </c>
      <c r="G69" s="14">
        <v>2.98</v>
      </c>
      <c r="H69" s="14">
        <v>2.96</v>
      </c>
      <c r="I69" s="14">
        <v>2.81</v>
      </c>
      <c r="J69" s="14">
        <v>2.81</v>
      </c>
      <c r="K69" s="14">
        <v>2.81</v>
      </c>
      <c r="L69" s="14">
        <v>2.81</v>
      </c>
      <c r="M69" s="14">
        <v>2.81</v>
      </c>
      <c r="N69" s="15">
        <f t="shared" si="2"/>
        <v>2.9890909090909088</v>
      </c>
    </row>
    <row r="70" spans="1:14">
      <c r="A70" s="14" t="s">
        <v>199</v>
      </c>
      <c r="B70" s="14" t="s">
        <v>200</v>
      </c>
      <c r="C70" s="14">
        <v>-0.06</v>
      </c>
      <c r="D70" s="14">
        <v>-0.42</v>
      </c>
      <c r="E70" s="14">
        <v>-0.4</v>
      </c>
      <c r="F70" s="14">
        <v>-0.41</v>
      </c>
      <c r="G70" s="14">
        <v>-0.42</v>
      </c>
      <c r="H70" s="14">
        <v>-0.41</v>
      </c>
      <c r="I70" s="14">
        <v>-0.41</v>
      </c>
      <c r="J70" s="14">
        <v>-0.41</v>
      </c>
      <c r="K70" s="14">
        <v>-0.41</v>
      </c>
      <c r="L70" s="14">
        <v>-0.41</v>
      </c>
      <c r="M70" s="14">
        <v>-0.41</v>
      </c>
      <c r="N70" s="15">
        <f t="shared" si="2"/>
        <v>-0.37909090909090915</v>
      </c>
    </row>
    <row r="71" spans="1:14">
      <c r="A71" s="14" t="s">
        <v>201</v>
      </c>
      <c r="B71" s="14" t="s">
        <v>202</v>
      </c>
      <c r="C71" s="14">
        <v>0.89</v>
      </c>
      <c r="D71" s="14">
        <v>0</v>
      </c>
      <c r="E71" s="14">
        <v>0.88</v>
      </c>
      <c r="F71" s="14">
        <v>0</v>
      </c>
      <c r="G71" s="14">
        <v>0.88</v>
      </c>
      <c r="H71" s="14">
        <v>0.87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5">
        <f t="shared" si="2"/>
        <v>0.32</v>
      </c>
    </row>
    <row r="72" spans="1:14">
      <c r="A72" s="14" t="s">
        <v>205</v>
      </c>
      <c r="B72" s="14" t="s">
        <v>206</v>
      </c>
      <c r="C72" s="14">
        <v>2.0299999999999998</v>
      </c>
      <c r="D72" s="14">
        <v>2.04</v>
      </c>
      <c r="E72" s="14">
        <v>2.0299999999999998</v>
      </c>
      <c r="F72" s="14">
        <v>2.04</v>
      </c>
      <c r="G72" s="14">
        <v>2.0299999999999998</v>
      </c>
      <c r="H72" s="14">
        <v>2.04</v>
      </c>
      <c r="I72" s="14">
        <v>2.0299999999999998</v>
      </c>
      <c r="J72" s="14">
        <v>2.0299999999999998</v>
      </c>
      <c r="K72" s="14">
        <v>2.0299999999999998</v>
      </c>
      <c r="L72" s="14">
        <v>2.0299999999999998</v>
      </c>
      <c r="M72" s="14">
        <v>2.0299999999999998</v>
      </c>
      <c r="N72" s="15">
        <f t="shared" si="2"/>
        <v>2.0327272727272732</v>
      </c>
    </row>
    <row r="73" spans="1:14">
      <c r="A73" s="14" t="s">
        <v>211</v>
      </c>
      <c r="B73" s="14" t="s">
        <v>212</v>
      </c>
      <c r="C73" s="14">
        <v>0.25</v>
      </c>
      <c r="D73" s="14">
        <v>0.25</v>
      </c>
      <c r="E73" s="14">
        <v>0.38</v>
      </c>
      <c r="F73" s="14">
        <v>0.25</v>
      </c>
      <c r="G73" s="14">
        <v>0.25</v>
      </c>
      <c r="H73" s="14">
        <v>0.38</v>
      </c>
      <c r="I73" s="14">
        <v>0.25</v>
      </c>
      <c r="J73" s="14">
        <v>0.25</v>
      </c>
      <c r="K73" s="14">
        <v>0.25</v>
      </c>
      <c r="L73" s="14">
        <v>0.25</v>
      </c>
      <c r="M73" s="14">
        <v>0.25</v>
      </c>
      <c r="N73" s="15">
        <f t="shared" si="2"/>
        <v>0.27363636363636362</v>
      </c>
    </row>
    <row r="74" spans="1:14">
      <c r="A74" s="14" t="s">
        <v>217</v>
      </c>
      <c r="B74" s="14" t="s">
        <v>479</v>
      </c>
      <c r="C74" s="14">
        <v>-1.24</v>
      </c>
      <c r="D74" s="14">
        <v>0.57999999999999996</v>
      </c>
      <c r="E74" s="14">
        <v>0.59</v>
      </c>
      <c r="F74" s="14">
        <v>0.56999999999999995</v>
      </c>
      <c r="G74" s="14">
        <v>0.57999999999999996</v>
      </c>
      <c r="H74" s="14">
        <v>0.57999999999999996</v>
      </c>
      <c r="I74" s="14">
        <v>0.59</v>
      </c>
      <c r="J74" s="14">
        <v>0.59</v>
      </c>
      <c r="K74" s="14">
        <v>0.59</v>
      </c>
      <c r="L74" s="14">
        <v>0.59</v>
      </c>
      <c r="M74" s="14">
        <v>0.59</v>
      </c>
      <c r="N74" s="15">
        <f t="shared" si="2"/>
        <v>0.41909090909090901</v>
      </c>
    </row>
    <row r="75" spans="1:14">
      <c r="A75" s="14" t="s">
        <v>215</v>
      </c>
      <c r="B75" s="14" t="s">
        <v>216</v>
      </c>
      <c r="C75" s="14">
        <v>1.76</v>
      </c>
      <c r="D75" s="14">
        <v>1.76</v>
      </c>
      <c r="E75" s="14">
        <v>1.75</v>
      </c>
      <c r="F75" s="14">
        <v>1.76</v>
      </c>
      <c r="G75" s="14">
        <v>1.76</v>
      </c>
      <c r="H75" s="14">
        <v>1.75</v>
      </c>
      <c r="I75" s="14">
        <v>1.76</v>
      </c>
      <c r="J75" s="14">
        <v>1.76</v>
      </c>
      <c r="K75" s="14">
        <v>1.76</v>
      </c>
      <c r="L75" s="14">
        <v>1.76</v>
      </c>
      <c r="M75" s="14">
        <v>1.76</v>
      </c>
      <c r="N75" s="15">
        <f t="shared" si="2"/>
        <v>1.7581818181818181</v>
      </c>
    </row>
    <row r="76" spans="1:14">
      <c r="A76" s="14" t="s">
        <v>147</v>
      </c>
      <c r="B76" s="14" t="s">
        <v>148</v>
      </c>
      <c r="C76" s="14">
        <v>-0.56999999999999995</v>
      </c>
      <c r="D76" s="14">
        <v>-0.77</v>
      </c>
      <c r="E76" s="14">
        <v>-0.8</v>
      </c>
      <c r="F76" s="14">
        <v>-0.73</v>
      </c>
      <c r="G76" s="14">
        <v>-0.71</v>
      </c>
      <c r="H76" s="14">
        <v>0.31</v>
      </c>
      <c r="I76" s="14">
        <v>0.31</v>
      </c>
      <c r="J76" s="14">
        <v>0.31</v>
      </c>
      <c r="K76" s="14">
        <v>0.31</v>
      </c>
      <c r="L76" s="14">
        <v>0.31</v>
      </c>
      <c r="M76" s="14">
        <v>0.31</v>
      </c>
      <c r="N76" s="15">
        <f t="shared" si="2"/>
        <v>-0.15636363636363629</v>
      </c>
    </row>
    <row r="77" spans="1:14">
      <c r="A77" s="14" t="s">
        <v>213</v>
      </c>
      <c r="B77" s="14" t="s">
        <v>214</v>
      </c>
      <c r="C77" s="14">
        <v>1.43</v>
      </c>
      <c r="D77" s="14">
        <v>1.39</v>
      </c>
      <c r="E77" s="14">
        <v>1.34</v>
      </c>
      <c r="F77" s="14">
        <v>1.34</v>
      </c>
      <c r="G77" s="14">
        <v>1.34</v>
      </c>
      <c r="H77" s="14">
        <v>1.34</v>
      </c>
      <c r="I77" s="14">
        <v>1.34</v>
      </c>
      <c r="J77" s="14">
        <v>1.34</v>
      </c>
      <c r="K77" s="14">
        <v>1.34</v>
      </c>
      <c r="L77" s="14">
        <v>1.34</v>
      </c>
      <c r="M77" s="14">
        <v>1.34</v>
      </c>
      <c r="N77" s="15">
        <f t="shared" si="2"/>
        <v>1.3527272727272726</v>
      </c>
    </row>
    <row r="78" spans="1:14">
      <c r="A78" s="14" t="s">
        <v>219</v>
      </c>
      <c r="B78" s="14" t="s">
        <v>220</v>
      </c>
      <c r="C78" s="14">
        <v>-0.03</v>
      </c>
      <c r="D78" s="14">
        <v>-0.03</v>
      </c>
      <c r="E78" s="14">
        <v>-0.03</v>
      </c>
      <c r="F78" s="14">
        <v>-0.03</v>
      </c>
      <c r="G78" s="14">
        <v>-0.03</v>
      </c>
      <c r="H78" s="14">
        <v>-0.03</v>
      </c>
      <c r="I78" s="14">
        <v>-0.03</v>
      </c>
      <c r="J78" s="14">
        <v>-0.03</v>
      </c>
      <c r="K78" s="14">
        <v>-0.03</v>
      </c>
      <c r="L78" s="14">
        <v>-0.03</v>
      </c>
      <c r="M78" s="14">
        <v>-0.03</v>
      </c>
      <c r="N78" s="15">
        <f t="shared" si="2"/>
        <v>-3.0000000000000006E-2</v>
      </c>
    </row>
    <row r="79" spans="1:14">
      <c r="A79" s="14" t="s">
        <v>224</v>
      </c>
      <c r="B79" s="14" t="s">
        <v>225</v>
      </c>
      <c r="C79" s="14">
        <v>1.23</v>
      </c>
      <c r="D79" s="14">
        <v>0.76</v>
      </c>
      <c r="E79" s="14">
        <v>0.96</v>
      </c>
      <c r="F79" s="14">
        <v>0.94</v>
      </c>
      <c r="G79" s="14">
        <v>0.91</v>
      </c>
      <c r="H79" s="14">
        <v>0.89</v>
      </c>
      <c r="I79" s="14">
        <v>0.86</v>
      </c>
      <c r="J79" s="14">
        <v>0.86</v>
      </c>
      <c r="K79" s="14">
        <v>0.86</v>
      </c>
      <c r="L79" s="14">
        <v>0.86</v>
      </c>
      <c r="M79" s="14">
        <v>0.86</v>
      </c>
      <c r="N79" s="15">
        <f t="shared" si="2"/>
        <v>0.90818181818181809</v>
      </c>
    </row>
    <row r="80" spans="1:14">
      <c r="A80" s="14" t="s">
        <v>223</v>
      </c>
      <c r="B80" s="14" t="s">
        <v>41</v>
      </c>
      <c r="C80" s="14">
        <v>0.8</v>
      </c>
      <c r="D80" s="14">
        <v>0.97</v>
      </c>
      <c r="E80" s="14">
        <v>0.95</v>
      </c>
      <c r="F80" s="14">
        <v>0.93</v>
      </c>
      <c r="G80" s="14">
        <v>0.9</v>
      </c>
      <c r="H80" s="14">
        <v>0.88</v>
      </c>
      <c r="I80" s="14">
        <v>0.85</v>
      </c>
      <c r="J80" s="14">
        <v>0.85</v>
      </c>
      <c r="K80" s="14">
        <v>0.85</v>
      </c>
      <c r="L80" s="14">
        <v>0.85</v>
      </c>
      <c r="M80" s="14">
        <v>0.85</v>
      </c>
      <c r="N80" s="15">
        <f t="shared" si="2"/>
        <v>0.87999999999999978</v>
      </c>
    </row>
    <row r="81" spans="1:14">
      <c r="A81" s="14" t="s">
        <v>230</v>
      </c>
      <c r="B81" s="14" t="s">
        <v>231</v>
      </c>
      <c r="C81" s="14">
        <v>0.89</v>
      </c>
      <c r="D81" s="14">
        <v>0.96</v>
      </c>
      <c r="E81" s="14">
        <v>0.95</v>
      </c>
      <c r="F81" s="14">
        <v>0.94</v>
      </c>
      <c r="G81" s="14">
        <v>0.95</v>
      </c>
      <c r="H81" s="14">
        <v>0.94</v>
      </c>
      <c r="I81" s="14">
        <v>0.95</v>
      </c>
      <c r="J81" s="14">
        <v>0.95</v>
      </c>
      <c r="K81" s="14">
        <v>0.95</v>
      </c>
      <c r="L81" s="14">
        <v>0.95</v>
      </c>
      <c r="M81" s="14">
        <v>0.95</v>
      </c>
      <c r="N81" s="15">
        <f t="shared" si="2"/>
        <v>0.94363636363636338</v>
      </c>
    </row>
    <row r="82" spans="1:14">
      <c r="A82" s="14" t="s">
        <v>226</v>
      </c>
      <c r="B82" s="14" t="s">
        <v>480</v>
      </c>
      <c r="C82" s="14">
        <v>1.05</v>
      </c>
      <c r="D82" s="14">
        <v>1</v>
      </c>
      <c r="E82" s="14">
        <v>1</v>
      </c>
      <c r="F82" s="14">
        <v>1</v>
      </c>
      <c r="G82" s="14">
        <v>1</v>
      </c>
      <c r="H82" s="14">
        <v>1</v>
      </c>
      <c r="I82" s="14">
        <v>1</v>
      </c>
      <c r="J82" s="14">
        <v>1</v>
      </c>
      <c r="K82" s="14">
        <v>1</v>
      </c>
      <c r="L82" s="14">
        <v>1</v>
      </c>
      <c r="M82" s="14">
        <v>1</v>
      </c>
      <c r="N82" s="15">
        <f t="shared" si="2"/>
        <v>1.0045454545454546</v>
      </c>
    </row>
    <row r="83" spans="1:14">
      <c r="A83" s="14" t="s">
        <v>228</v>
      </c>
      <c r="B83" s="14" t="s">
        <v>229</v>
      </c>
      <c r="C83" s="14">
        <v>2.6</v>
      </c>
      <c r="D83" s="14">
        <v>2.6</v>
      </c>
      <c r="E83" s="14">
        <v>2.6</v>
      </c>
      <c r="F83" s="14">
        <v>2.6</v>
      </c>
      <c r="G83" s="14">
        <v>2.6</v>
      </c>
      <c r="H83" s="14">
        <v>2.6</v>
      </c>
      <c r="I83" s="14">
        <v>2.6</v>
      </c>
      <c r="J83" s="14">
        <v>2.6</v>
      </c>
      <c r="K83" s="14">
        <v>2.6</v>
      </c>
      <c r="L83" s="14">
        <v>2.6</v>
      </c>
      <c r="M83" s="14">
        <v>2.6</v>
      </c>
      <c r="N83" s="15">
        <f t="shared" si="2"/>
        <v>2.6000000000000005</v>
      </c>
    </row>
    <row r="84" spans="1:14">
      <c r="A84" s="14" t="s">
        <v>221</v>
      </c>
      <c r="B84" s="14" t="s">
        <v>222</v>
      </c>
      <c r="C84" s="14">
        <v>1.96</v>
      </c>
      <c r="D84" s="14">
        <v>1.65</v>
      </c>
      <c r="E84" s="14">
        <v>1.62</v>
      </c>
      <c r="F84" s="14">
        <v>1.33</v>
      </c>
      <c r="G84" s="14">
        <v>1.57</v>
      </c>
      <c r="H84" s="14">
        <v>0</v>
      </c>
      <c r="I84" s="14">
        <v>-0.26</v>
      </c>
      <c r="J84" s="14">
        <v>-0.26</v>
      </c>
      <c r="K84" s="14">
        <v>-0.26</v>
      </c>
      <c r="L84" s="14">
        <v>-0.26</v>
      </c>
      <c r="M84" s="14">
        <v>-0.26</v>
      </c>
      <c r="N84" s="15">
        <f t="shared" si="2"/>
        <v>0.62090909090909108</v>
      </c>
    </row>
    <row r="85" spans="1:14">
      <c r="A85" s="14" t="s">
        <v>234</v>
      </c>
      <c r="B85" s="14" t="s">
        <v>235</v>
      </c>
      <c r="C85" s="14">
        <v>1.8</v>
      </c>
      <c r="D85" s="14">
        <v>1.81</v>
      </c>
      <c r="E85" s="14">
        <v>1.8</v>
      </c>
      <c r="F85" s="14">
        <v>1.8</v>
      </c>
      <c r="G85" s="14">
        <v>1.81</v>
      </c>
      <c r="H85" s="14">
        <v>1.8</v>
      </c>
      <c r="I85" s="14">
        <v>1.81</v>
      </c>
      <c r="J85" s="14">
        <v>1.81</v>
      </c>
      <c r="K85" s="14">
        <v>1.81</v>
      </c>
      <c r="L85" s="14">
        <v>1.81</v>
      </c>
      <c r="M85" s="14">
        <v>1.81</v>
      </c>
      <c r="N85" s="15">
        <f t="shared" si="2"/>
        <v>1.8063636363636362</v>
      </c>
    </row>
    <row r="86" spans="1:14">
      <c r="A86" s="14" t="s">
        <v>236</v>
      </c>
      <c r="B86" s="14" t="s">
        <v>237</v>
      </c>
      <c r="C86" s="14">
        <v>-0.28999999999999998</v>
      </c>
      <c r="D86" s="14">
        <v>-0.1</v>
      </c>
      <c r="E86" s="14">
        <v>-0.08</v>
      </c>
      <c r="F86" s="14">
        <v>-7.0000000000000007E-2</v>
      </c>
      <c r="G86" s="14">
        <v>-0.05</v>
      </c>
      <c r="H86" s="14">
        <v>-0.03</v>
      </c>
      <c r="I86" s="14">
        <v>-0.04</v>
      </c>
      <c r="J86" s="14">
        <v>-0.04</v>
      </c>
      <c r="K86" s="14">
        <v>-0.04</v>
      </c>
      <c r="L86" s="14">
        <v>-0.04</v>
      </c>
      <c r="M86" s="14">
        <v>-0.04</v>
      </c>
      <c r="N86" s="15">
        <f t="shared" si="2"/>
        <v>-7.4545454545454568E-2</v>
      </c>
    </row>
    <row r="87" spans="1:14">
      <c r="A87" s="14" t="s">
        <v>238</v>
      </c>
      <c r="B87" s="14" t="s">
        <v>239</v>
      </c>
      <c r="C87" s="14">
        <v>0.11</v>
      </c>
      <c r="D87" s="14">
        <v>0.11</v>
      </c>
      <c r="E87" s="14">
        <v>0.11</v>
      </c>
      <c r="F87" s="14">
        <v>0.15</v>
      </c>
      <c r="G87" s="14">
        <v>0.11</v>
      </c>
      <c r="H87" s="14">
        <v>0.11</v>
      </c>
      <c r="I87" s="14">
        <v>0.11</v>
      </c>
      <c r="J87" s="14">
        <v>0.11</v>
      </c>
      <c r="K87" s="14">
        <v>0.11</v>
      </c>
      <c r="L87" s="14">
        <v>0.11</v>
      </c>
      <c r="M87" s="14">
        <v>0.11</v>
      </c>
      <c r="N87" s="15">
        <f t="shared" si="2"/>
        <v>0.11363636363636366</v>
      </c>
    </row>
    <row r="88" spans="1:14">
      <c r="A88" s="14" t="s">
        <v>242</v>
      </c>
      <c r="B88" s="14" t="s">
        <v>243</v>
      </c>
      <c r="C88" s="14">
        <v>1.38</v>
      </c>
      <c r="D88" s="14">
        <v>1.0900000000000001</v>
      </c>
      <c r="E88" s="14">
        <v>0.82</v>
      </c>
      <c r="F88" s="14">
        <v>0.66</v>
      </c>
      <c r="G88" s="14">
        <v>0.62</v>
      </c>
      <c r="H88" s="14">
        <v>0.62</v>
      </c>
      <c r="I88" s="14">
        <v>0.62</v>
      </c>
      <c r="J88" s="14">
        <v>0.62</v>
      </c>
      <c r="K88" s="14">
        <v>0.62</v>
      </c>
      <c r="L88" s="14">
        <v>0.62</v>
      </c>
      <c r="M88" s="14">
        <v>0.62</v>
      </c>
      <c r="N88" s="15">
        <f t="shared" si="2"/>
        <v>0.75363636363636355</v>
      </c>
    </row>
    <row r="89" spans="1:14">
      <c r="A89" s="14" t="s">
        <v>240</v>
      </c>
      <c r="B89" s="14" t="s">
        <v>241</v>
      </c>
      <c r="C89" s="14">
        <v>-0.28999999999999998</v>
      </c>
      <c r="D89" s="14">
        <v>-0.38</v>
      </c>
      <c r="E89" s="14">
        <v>-0.41</v>
      </c>
      <c r="F89" s="14">
        <v>-0.44</v>
      </c>
      <c r="G89" s="14">
        <v>-0.47</v>
      </c>
      <c r="H89" s="14">
        <v>-0.49</v>
      </c>
      <c r="I89" s="14">
        <v>-0.51</v>
      </c>
      <c r="J89" s="14">
        <v>-0.51</v>
      </c>
      <c r="K89" s="14">
        <v>-0.51</v>
      </c>
      <c r="L89" s="14">
        <v>-0.51</v>
      </c>
      <c r="M89" s="14">
        <v>-0.51</v>
      </c>
      <c r="N89" s="15">
        <f t="shared" si="2"/>
        <v>-0.45727272727272711</v>
      </c>
    </row>
    <row r="90" spans="1:14">
      <c r="A90" s="14" t="s">
        <v>244</v>
      </c>
      <c r="B90" s="14" t="s">
        <v>245</v>
      </c>
      <c r="C90" s="14">
        <v>1.31</v>
      </c>
      <c r="D90" s="14">
        <v>1.32</v>
      </c>
      <c r="E90" s="14">
        <v>1.32</v>
      </c>
      <c r="F90" s="14">
        <v>1.32</v>
      </c>
      <c r="G90" s="14">
        <v>1.31</v>
      </c>
      <c r="H90" s="14">
        <v>1.32</v>
      </c>
      <c r="I90" s="14">
        <v>1.32</v>
      </c>
      <c r="J90" s="14">
        <v>1.32</v>
      </c>
      <c r="K90" s="14">
        <v>1.32</v>
      </c>
      <c r="L90" s="14">
        <v>1.32</v>
      </c>
      <c r="M90" s="14">
        <v>1.32</v>
      </c>
      <c r="N90" s="15">
        <f t="shared" si="2"/>
        <v>1.3181818181818183</v>
      </c>
    </row>
    <row r="91" spans="1:14">
      <c r="A91" s="14" t="s">
        <v>246</v>
      </c>
      <c r="B91" s="14" t="s">
        <v>247</v>
      </c>
      <c r="C91" s="14">
        <v>2.2999999999999998</v>
      </c>
      <c r="D91" s="14">
        <v>2.2799999999999998</v>
      </c>
      <c r="E91" s="14">
        <v>2.25</v>
      </c>
      <c r="F91" s="14">
        <v>2.23</v>
      </c>
      <c r="G91" s="14">
        <v>2.2200000000000002</v>
      </c>
      <c r="H91" s="14">
        <v>2.19</v>
      </c>
      <c r="I91" s="14">
        <v>2.1800000000000002</v>
      </c>
      <c r="J91" s="14">
        <v>2.1800000000000002</v>
      </c>
      <c r="K91" s="14">
        <v>2.1800000000000002</v>
      </c>
      <c r="L91" s="14">
        <v>2.1800000000000002</v>
      </c>
      <c r="M91" s="14">
        <v>2.1800000000000002</v>
      </c>
      <c r="N91" s="15">
        <f t="shared" si="2"/>
        <v>2.2154545454545453</v>
      </c>
    </row>
    <row r="92" spans="1:14">
      <c r="A92" s="14" t="s">
        <v>254</v>
      </c>
      <c r="B92" s="14" t="s">
        <v>481</v>
      </c>
      <c r="C92" s="14">
        <v>2</v>
      </c>
      <c r="D92" s="14">
        <v>2.1</v>
      </c>
      <c r="E92" s="14">
        <v>2.12</v>
      </c>
      <c r="F92" s="14">
        <v>2</v>
      </c>
      <c r="G92" s="14">
        <v>2.11</v>
      </c>
      <c r="H92" s="14">
        <v>2.12</v>
      </c>
      <c r="I92" s="14">
        <v>2.0099999999999998</v>
      </c>
      <c r="J92" s="14">
        <v>2.0099999999999998</v>
      </c>
      <c r="K92" s="14">
        <v>2.0099999999999998</v>
      </c>
      <c r="L92" s="14">
        <v>2.0099999999999998</v>
      </c>
      <c r="M92" s="14">
        <v>2.0099999999999998</v>
      </c>
      <c r="N92" s="15">
        <f t="shared" si="2"/>
        <v>2.045454545454545</v>
      </c>
    </row>
    <row r="93" spans="1:14">
      <c r="A93" s="14" t="s">
        <v>123</v>
      </c>
      <c r="B93" s="14" t="s">
        <v>124</v>
      </c>
      <c r="C93" s="14">
        <v>0.5</v>
      </c>
      <c r="D93" s="14">
        <v>1</v>
      </c>
      <c r="E93" s="14">
        <v>1</v>
      </c>
      <c r="F93" s="14">
        <v>1</v>
      </c>
      <c r="G93" s="14">
        <v>1</v>
      </c>
      <c r="H93" s="14">
        <v>1</v>
      </c>
      <c r="I93" s="14">
        <v>1</v>
      </c>
      <c r="J93" s="14">
        <v>1</v>
      </c>
      <c r="K93" s="14">
        <v>1</v>
      </c>
      <c r="L93" s="14">
        <v>1</v>
      </c>
      <c r="M93" s="14">
        <v>1</v>
      </c>
      <c r="N93" s="15">
        <f t="shared" si="2"/>
        <v>0.95454545454545459</v>
      </c>
    </row>
    <row r="94" spans="1:14">
      <c r="A94" s="14" t="s">
        <v>482</v>
      </c>
      <c r="B94" s="14" t="s">
        <v>483</v>
      </c>
      <c r="C94" s="14">
        <v>1.71</v>
      </c>
      <c r="D94" s="14">
        <v>1.68</v>
      </c>
      <c r="E94" s="14">
        <v>1.65</v>
      </c>
      <c r="F94" s="14">
        <v>1.63</v>
      </c>
      <c r="G94" s="14">
        <v>1.6</v>
      </c>
      <c r="H94" s="14">
        <v>1.57</v>
      </c>
      <c r="I94" s="14">
        <v>1.55</v>
      </c>
      <c r="J94" s="14">
        <v>1.55</v>
      </c>
      <c r="K94" s="14">
        <v>1.55</v>
      </c>
      <c r="L94" s="14">
        <v>1.55</v>
      </c>
      <c r="M94" s="14">
        <v>1.55</v>
      </c>
      <c r="N94" s="15">
        <f t="shared" si="2"/>
        <v>1.5990909090909093</v>
      </c>
    </row>
    <row r="95" spans="1:14">
      <c r="A95" s="14" t="s">
        <v>484</v>
      </c>
      <c r="B95" s="14" t="s">
        <v>485</v>
      </c>
      <c r="C95" s="14">
        <v>0</v>
      </c>
      <c r="D95" s="14">
        <v>1.75</v>
      </c>
      <c r="E95" s="14">
        <v>0</v>
      </c>
      <c r="F95" s="14">
        <v>1.72</v>
      </c>
      <c r="G95" s="14">
        <v>0</v>
      </c>
      <c r="H95" s="14">
        <v>1.69</v>
      </c>
      <c r="I95" s="14">
        <v>1.67</v>
      </c>
      <c r="J95" s="14">
        <v>1.67</v>
      </c>
      <c r="K95" s="14">
        <v>1.67</v>
      </c>
      <c r="L95" s="14">
        <v>1.67</v>
      </c>
      <c r="M95" s="14">
        <v>1.67</v>
      </c>
      <c r="N95" s="15">
        <f t="shared" si="2"/>
        <v>1.2281818181818183</v>
      </c>
    </row>
    <row r="96" spans="1:14">
      <c r="A96" s="14" t="s">
        <v>250</v>
      </c>
      <c r="B96" s="14" t="s">
        <v>486</v>
      </c>
      <c r="C96" s="14">
        <v>0.14000000000000001</v>
      </c>
      <c r="D96" s="14">
        <v>0.08</v>
      </c>
      <c r="E96" s="14">
        <v>0.06</v>
      </c>
      <c r="F96" s="14">
        <v>0.04</v>
      </c>
      <c r="G96" s="14">
        <v>0.04</v>
      </c>
      <c r="H96" s="14">
        <v>0.04</v>
      </c>
      <c r="I96" s="14">
        <v>0.02</v>
      </c>
      <c r="J96" s="14">
        <v>0.02</v>
      </c>
      <c r="K96" s="14">
        <v>0.02</v>
      </c>
      <c r="L96" s="14">
        <v>0.02</v>
      </c>
      <c r="M96" s="14">
        <v>0.02</v>
      </c>
      <c r="N96" s="15">
        <f t="shared" si="2"/>
        <v>4.5454545454545456E-2</v>
      </c>
    </row>
    <row r="97" spans="1:14">
      <c r="A97" s="14" t="s">
        <v>487</v>
      </c>
      <c r="B97" s="14" t="s">
        <v>488</v>
      </c>
      <c r="C97" s="14">
        <v>0.39</v>
      </c>
      <c r="D97" s="14">
        <v>0.39</v>
      </c>
      <c r="E97" s="14">
        <v>0.45</v>
      </c>
      <c r="F97" s="14">
        <v>0.39</v>
      </c>
      <c r="G97" s="14">
        <v>0.39</v>
      </c>
      <c r="H97" s="14">
        <v>0.39</v>
      </c>
      <c r="I97" s="14">
        <v>0.44</v>
      </c>
      <c r="J97" s="14">
        <v>0.44</v>
      </c>
      <c r="K97" s="14">
        <v>0.44</v>
      </c>
      <c r="L97" s="14">
        <v>0.44</v>
      </c>
      <c r="M97" s="14">
        <v>0.44</v>
      </c>
      <c r="N97" s="15">
        <f t="shared" si="2"/>
        <v>0.41818181818181821</v>
      </c>
    </row>
    <row r="98" spans="1:14">
      <c r="A98" s="14" t="s">
        <v>252</v>
      </c>
      <c r="B98" s="14" t="s">
        <v>253</v>
      </c>
      <c r="C98" s="14">
        <v>-2.2000000000000002</v>
      </c>
      <c r="D98" s="14">
        <v>1.39</v>
      </c>
      <c r="E98" s="14">
        <v>1.67</v>
      </c>
      <c r="F98" s="14">
        <v>1.66</v>
      </c>
      <c r="G98" s="14">
        <v>1.68</v>
      </c>
      <c r="H98" s="14">
        <v>1.67</v>
      </c>
      <c r="I98" s="14">
        <v>1.68</v>
      </c>
      <c r="J98" s="14">
        <v>1.68</v>
      </c>
      <c r="K98" s="14">
        <v>1.68</v>
      </c>
      <c r="L98" s="14">
        <v>1.68</v>
      </c>
      <c r="M98" s="14">
        <v>1.68</v>
      </c>
      <c r="N98" s="15">
        <f t="shared" ref="N98:N129" si="3">SUM(C98:M98)/11</f>
        <v>1.2972727272727271</v>
      </c>
    </row>
    <row r="99" spans="1:14">
      <c r="A99" s="14" t="s">
        <v>256</v>
      </c>
      <c r="B99" s="14" t="s">
        <v>489</v>
      </c>
      <c r="C99" s="14">
        <v>1.49</v>
      </c>
      <c r="D99" s="14">
        <v>1.42</v>
      </c>
      <c r="E99" s="14">
        <v>1.38</v>
      </c>
      <c r="F99" s="14">
        <v>1.34</v>
      </c>
      <c r="G99" s="14">
        <v>1.28</v>
      </c>
      <c r="H99" s="14">
        <v>1.26</v>
      </c>
      <c r="I99" s="14">
        <v>1.21</v>
      </c>
      <c r="J99" s="14">
        <v>1.21</v>
      </c>
      <c r="K99" s="14">
        <v>1.21</v>
      </c>
      <c r="L99" s="14">
        <v>1.21</v>
      </c>
      <c r="M99" s="14">
        <v>1.21</v>
      </c>
      <c r="N99" s="15">
        <f t="shared" si="3"/>
        <v>1.2927272727272729</v>
      </c>
    </row>
    <row r="100" spans="1:14">
      <c r="A100" s="14" t="s">
        <v>260</v>
      </c>
      <c r="B100" s="14" t="s">
        <v>261</v>
      </c>
      <c r="C100" s="14">
        <v>-0.45</v>
      </c>
      <c r="D100" s="14">
        <v>-0.45</v>
      </c>
      <c r="E100" s="14">
        <v>-0.45</v>
      </c>
      <c r="F100" s="14">
        <v>-0.45</v>
      </c>
      <c r="G100" s="14">
        <v>-0.45</v>
      </c>
      <c r="H100" s="14">
        <v>-0.45</v>
      </c>
      <c r="I100" s="14">
        <v>-0.45</v>
      </c>
      <c r="J100" s="14">
        <v>-0.45</v>
      </c>
      <c r="K100" s="14">
        <v>-0.45</v>
      </c>
      <c r="L100" s="14">
        <v>-0.45</v>
      </c>
      <c r="M100" s="14">
        <v>-0.45</v>
      </c>
      <c r="N100" s="15">
        <f t="shared" si="3"/>
        <v>-0.45000000000000012</v>
      </c>
    </row>
    <row r="101" spans="1:14">
      <c r="A101" s="14" t="s">
        <v>264</v>
      </c>
      <c r="B101" s="14" t="s">
        <v>265</v>
      </c>
      <c r="C101" s="14">
        <v>2.5299999999999998</v>
      </c>
      <c r="D101" s="14">
        <v>2.5099999999999998</v>
      </c>
      <c r="E101" s="14">
        <v>2.4900000000000002</v>
      </c>
      <c r="F101" s="14">
        <v>2.4700000000000002</v>
      </c>
      <c r="G101" s="14">
        <v>2.4700000000000002</v>
      </c>
      <c r="H101" s="14">
        <v>2.4500000000000002</v>
      </c>
      <c r="I101" s="14">
        <v>2.4500000000000002</v>
      </c>
      <c r="J101" s="14">
        <v>2.4500000000000002</v>
      </c>
      <c r="K101" s="14">
        <v>2.4500000000000002</v>
      </c>
      <c r="L101" s="14">
        <v>2.4500000000000002</v>
      </c>
      <c r="M101" s="14">
        <v>2.4500000000000002</v>
      </c>
      <c r="N101" s="15">
        <f t="shared" si="3"/>
        <v>2.4699999999999998</v>
      </c>
    </row>
    <row r="102" spans="1:14">
      <c r="A102" s="14" t="s">
        <v>266</v>
      </c>
      <c r="B102" s="14" t="s">
        <v>267</v>
      </c>
      <c r="C102" s="14">
        <v>1</v>
      </c>
      <c r="D102" s="14">
        <v>0.99</v>
      </c>
      <c r="E102" s="14">
        <v>1</v>
      </c>
      <c r="F102" s="14">
        <v>1</v>
      </c>
      <c r="G102" s="14">
        <v>0.99</v>
      </c>
      <c r="H102" s="14">
        <v>1</v>
      </c>
      <c r="I102" s="14">
        <v>1</v>
      </c>
      <c r="J102" s="14">
        <v>1</v>
      </c>
      <c r="K102" s="14">
        <v>1</v>
      </c>
      <c r="L102" s="14">
        <v>1</v>
      </c>
      <c r="M102" s="14">
        <v>1</v>
      </c>
      <c r="N102" s="15">
        <f t="shared" si="3"/>
        <v>0.99818181818181817</v>
      </c>
    </row>
    <row r="103" spans="1:14">
      <c r="A103" s="14" t="s">
        <v>490</v>
      </c>
      <c r="B103" s="14" t="s">
        <v>491</v>
      </c>
      <c r="C103" s="14">
        <v>0.56000000000000005</v>
      </c>
      <c r="D103" s="14">
        <v>0.55000000000000004</v>
      </c>
      <c r="E103" s="14">
        <v>0.55000000000000004</v>
      </c>
      <c r="F103" s="14">
        <v>0.55000000000000004</v>
      </c>
      <c r="G103" s="14">
        <v>1.0900000000000001</v>
      </c>
      <c r="H103" s="14">
        <v>0.54</v>
      </c>
      <c r="I103" s="14">
        <v>0.53</v>
      </c>
      <c r="J103" s="14">
        <v>0.53</v>
      </c>
      <c r="K103" s="14">
        <v>0.53</v>
      </c>
      <c r="L103" s="14">
        <v>0.53</v>
      </c>
      <c r="M103" s="14">
        <v>0.53</v>
      </c>
      <c r="N103" s="15">
        <f t="shared" si="3"/>
        <v>0.59000000000000008</v>
      </c>
    </row>
    <row r="104" spans="1:14">
      <c r="A104" s="14" t="s">
        <v>382</v>
      </c>
      <c r="B104" s="14" t="s">
        <v>383</v>
      </c>
      <c r="C104" s="14">
        <v>0.54</v>
      </c>
      <c r="D104" s="14">
        <v>0.54</v>
      </c>
      <c r="E104" s="14">
        <v>0.54</v>
      </c>
      <c r="F104" s="14">
        <v>0.54</v>
      </c>
      <c r="G104" s="14">
        <v>0.53</v>
      </c>
      <c r="H104" s="14">
        <v>0.54</v>
      </c>
      <c r="I104" s="14">
        <v>0.54</v>
      </c>
      <c r="J104" s="14">
        <v>0.54</v>
      </c>
      <c r="K104" s="14">
        <v>0.54</v>
      </c>
      <c r="L104" s="14">
        <v>0.54</v>
      </c>
      <c r="M104" s="14">
        <v>0.54</v>
      </c>
      <c r="N104" s="15">
        <f t="shared" si="3"/>
        <v>0.53909090909090918</v>
      </c>
    </row>
    <row r="105" spans="1:14">
      <c r="A105" s="14" t="s">
        <v>262</v>
      </c>
      <c r="B105" s="14" t="s">
        <v>263</v>
      </c>
      <c r="C105" s="14">
        <v>0.68</v>
      </c>
      <c r="D105" s="14">
        <v>1.21</v>
      </c>
      <c r="E105" s="14">
        <v>1.2</v>
      </c>
      <c r="F105" s="14">
        <v>1.23</v>
      </c>
      <c r="G105" s="14">
        <v>1.22</v>
      </c>
      <c r="H105" s="14">
        <v>1.2</v>
      </c>
      <c r="I105" s="14">
        <v>1.19</v>
      </c>
      <c r="J105" s="14">
        <v>1.19</v>
      </c>
      <c r="K105" s="14">
        <v>1.19</v>
      </c>
      <c r="L105" s="14">
        <v>1.19</v>
      </c>
      <c r="M105" s="14">
        <v>1.19</v>
      </c>
      <c r="N105" s="15">
        <f t="shared" si="3"/>
        <v>1.1536363636363633</v>
      </c>
    </row>
    <row r="106" spans="1:14">
      <c r="A106" s="14" t="s">
        <v>268</v>
      </c>
      <c r="B106" s="14" t="s">
        <v>269</v>
      </c>
      <c r="C106" s="14">
        <v>0.04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5">
        <f t="shared" si="3"/>
        <v>3.6363636363636364E-3</v>
      </c>
    </row>
    <row r="107" spans="1:14">
      <c r="A107" s="14" t="s">
        <v>270</v>
      </c>
      <c r="B107" s="14" t="s">
        <v>271</v>
      </c>
      <c r="C107" s="14">
        <v>1.95</v>
      </c>
      <c r="D107" s="14">
        <v>1.92</v>
      </c>
      <c r="E107" s="14">
        <v>1.88</v>
      </c>
      <c r="F107" s="14">
        <v>1.85</v>
      </c>
      <c r="G107" s="14">
        <v>1.96</v>
      </c>
      <c r="H107" s="14">
        <v>1.93</v>
      </c>
      <c r="I107" s="14">
        <v>1.89</v>
      </c>
      <c r="J107" s="14">
        <v>1.89</v>
      </c>
      <c r="K107" s="14">
        <v>1.89</v>
      </c>
      <c r="L107" s="14">
        <v>1.89</v>
      </c>
      <c r="M107" s="14">
        <v>1.89</v>
      </c>
      <c r="N107" s="15">
        <f t="shared" si="3"/>
        <v>1.9036363636363638</v>
      </c>
    </row>
    <row r="108" spans="1:14">
      <c r="A108" s="14" t="s">
        <v>258</v>
      </c>
      <c r="B108" s="14" t="s">
        <v>259</v>
      </c>
      <c r="C108" s="14">
        <v>-0.63</v>
      </c>
      <c r="D108" s="14">
        <v>-0.21</v>
      </c>
      <c r="E108" s="14">
        <v>-0.21</v>
      </c>
      <c r="F108" s="14">
        <v>-0.21</v>
      </c>
      <c r="G108" s="14">
        <v>-0.21</v>
      </c>
      <c r="H108" s="14">
        <v>-0.16</v>
      </c>
      <c r="I108" s="14">
        <v>-0.21</v>
      </c>
      <c r="J108" s="14">
        <v>-0.21</v>
      </c>
      <c r="K108" s="14">
        <v>-0.21</v>
      </c>
      <c r="L108" s="14">
        <v>-0.21</v>
      </c>
      <c r="M108" s="14">
        <v>-0.21</v>
      </c>
      <c r="N108" s="15">
        <f t="shared" si="3"/>
        <v>-0.24363636363636362</v>
      </c>
    </row>
    <row r="109" spans="1:14">
      <c r="A109" s="14" t="s">
        <v>492</v>
      </c>
      <c r="B109" s="14" t="s">
        <v>493</v>
      </c>
      <c r="C109" s="14">
        <v>0.44</v>
      </c>
      <c r="D109" s="14">
        <v>1.61</v>
      </c>
      <c r="E109" s="14">
        <v>2.02</v>
      </c>
      <c r="F109" s="14">
        <v>1.69</v>
      </c>
      <c r="G109" s="14">
        <v>1.67</v>
      </c>
      <c r="H109" s="14">
        <v>1.23</v>
      </c>
      <c r="I109" s="14">
        <v>1.08</v>
      </c>
      <c r="J109" s="14">
        <v>1.08</v>
      </c>
      <c r="K109" s="14">
        <v>1.08</v>
      </c>
      <c r="L109" s="14">
        <v>1.08</v>
      </c>
      <c r="M109" s="14">
        <v>1.08</v>
      </c>
      <c r="N109" s="15">
        <f t="shared" si="3"/>
        <v>1.2781818181818183</v>
      </c>
    </row>
    <row r="110" spans="1:14">
      <c r="A110" s="14" t="s">
        <v>296</v>
      </c>
      <c r="B110" s="14" t="s">
        <v>297</v>
      </c>
      <c r="C110" s="14">
        <v>1.03</v>
      </c>
      <c r="D110" s="14">
        <v>1</v>
      </c>
      <c r="E110" s="14">
        <v>0.98</v>
      </c>
      <c r="F110" s="14">
        <v>0.96</v>
      </c>
      <c r="G110" s="14">
        <v>0.94</v>
      </c>
      <c r="H110" s="14">
        <v>0.92</v>
      </c>
      <c r="I110" s="14">
        <v>0.9</v>
      </c>
      <c r="J110" s="14">
        <v>0.9</v>
      </c>
      <c r="K110" s="14">
        <v>0.9</v>
      </c>
      <c r="L110" s="14">
        <v>0.9</v>
      </c>
      <c r="M110" s="14">
        <v>0.9</v>
      </c>
      <c r="N110" s="15">
        <f t="shared" si="3"/>
        <v>0.93909090909090931</v>
      </c>
    </row>
    <row r="111" spans="1:14">
      <c r="A111" s="14" t="s">
        <v>290</v>
      </c>
      <c r="B111" s="14" t="s">
        <v>494</v>
      </c>
      <c r="C111" s="14">
        <v>-1.79</v>
      </c>
      <c r="D111" s="14">
        <v>-1.78</v>
      </c>
      <c r="E111" s="14">
        <v>-1.78</v>
      </c>
      <c r="F111" s="14">
        <v>-1.77</v>
      </c>
      <c r="G111" s="14">
        <v>-1.8</v>
      </c>
      <c r="H111" s="14">
        <v>-1.75</v>
      </c>
      <c r="I111" s="14">
        <v>-1.79</v>
      </c>
      <c r="J111" s="14">
        <v>-1.79</v>
      </c>
      <c r="K111" s="14">
        <v>-1.79</v>
      </c>
      <c r="L111" s="14">
        <v>-1.79</v>
      </c>
      <c r="M111" s="14">
        <v>-1.79</v>
      </c>
      <c r="N111" s="15">
        <f t="shared" si="3"/>
        <v>-1.7836363636363635</v>
      </c>
    </row>
    <row r="112" spans="1:14">
      <c r="A112" s="14" t="s">
        <v>272</v>
      </c>
      <c r="B112" s="14" t="s">
        <v>273</v>
      </c>
      <c r="C112" s="14">
        <v>3.63</v>
      </c>
      <c r="D112" s="14">
        <v>-0.92</v>
      </c>
      <c r="E112" s="14">
        <v>2.5</v>
      </c>
      <c r="F112" s="14">
        <v>2.46</v>
      </c>
      <c r="G112" s="14">
        <v>3.37</v>
      </c>
      <c r="H112" s="14">
        <v>1.46</v>
      </c>
      <c r="I112" s="14">
        <v>2.36</v>
      </c>
      <c r="J112" s="14">
        <v>2.36</v>
      </c>
      <c r="K112" s="14">
        <v>2.36</v>
      </c>
      <c r="L112" s="14">
        <v>2.36</v>
      </c>
      <c r="M112" s="14">
        <v>2.36</v>
      </c>
      <c r="N112" s="15">
        <f t="shared" si="3"/>
        <v>2.209090909090909</v>
      </c>
    </row>
    <row r="113" spans="1:14">
      <c r="A113" s="14" t="s">
        <v>495</v>
      </c>
      <c r="B113" s="14" t="s">
        <v>496</v>
      </c>
      <c r="C113" s="14">
        <v>1.61</v>
      </c>
      <c r="D113" s="14">
        <v>1.59</v>
      </c>
      <c r="E113" s="14">
        <v>1.82</v>
      </c>
      <c r="F113" s="14">
        <v>1.53</v>
      </c>
      <c r="G113" s="14">
        <v>1.76</v>
      </c>
      <c r="H113" s="14">
        <v>1.73</v>
      </c>
      <c r="I113" s="14">
        <v>1.7</v>
      </c>
      <c r="J113" s="14">
        <v>1.7</v>
      </c>
      <c r="K113" s="14">
        <v>1.7</v>
      </c>
      <c r="L113" s="14">
        <v>1.7</v>
      </c>
      <c r="M113" s="14">
        <v>1.7</v>
      </c>
      <c r="N113" s="15">
        <f t="shared" si="3"/>
        <v>1.6854545454545453</v>
      </c>
    </row>
    <row r="114" spans="1:14">
      <c r="A114" s="14" t="s">
        <v>288</v>
      </c>
      <c r="B114" s="14" t="s">
        <v>289</v>
      </c>
      <c r="C114" s="14">
        <v>0.96</v>
      </c>
      <c r="D114" s="14">
        <v>0.92</v>
      </c>
      <c r="E114" s="14">
        <v>0.89</v>
      </c>
      <c r="F114" s="14">
        <v>0.85</v>
      </c>
      <c r="G114" s="14">
        <v>0.82</v>
      </c>
      <c r="H114" s="14">
        <v>0.79</v>
      </c>
      <c r="I114" s="14">
        <v>0.76</v>
      </c>
      <c r="J114" s="14">
        <v>0.76</v>
      </c>
      <c r="K114" s="14">
        <v>0.76</v>
      </c>
      <c r="L114" s="14">
        <v>0.76</v>
      </c>
      <c r="M114" s="14">
        <v>0.76</v>
      </c>
      <c r="N114" s="15">
        <f t="shared" si="3"/>
        <v>0.82090909090909081</v>
      </c>
    </row>
    <row r="115" spans="1:14">
      <c r="A115" s="14" t="s">
        <v>497</v>
      </c>
      <c r="B115" s="14" t="s">
        <v>498</v>
      </c>
      <c r="C115" s="14">
        <v>0</v>
      </c>
      <c r="D115" s="14">
        <v>1.82</v>
      </c>
      <c r="E115" s="14">
        <v>0</v>
      </c>
      <c r="F115" s="14">
        <v>1.79</v>
      </c>
      <c r="G115" s="14">
        <v>0</v>
      </c>
      <c r="H115" s="14">
        <v>0</v>
      </c>
      <c r="I115" s="14">
        <v>1.75</v>
      </c>
      <c r="J115" s="14">
        <v>1.75</v>
      </c>
      <c r="K115" s="14">
        <v>1.75</v>
      </c>
      <c r="L115" s="14">
        <v>1.75</v>
      </c>
      <c r="M115" s="14">
        <v>1.75</v>
      </c>
      <c r="N115" s="15">
        <f t="shared" si="3"/>
        <v>1.1236363636363635</v>
      </c>
    </row>
    <row r="116" spans="1:14">
      <c r="A116" s="14" t="s">
        <v>499</v>
      </c>
      <c r="B116" s="14" t="s">
        <v>500</v>
      </c>
      <c r="C116" s="14">
        <v>-0.34</v>
      </c>
      <c r="D116" s="14">
        <v>0</v>
      </c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5">
        <f t="shared" si="3"/>
        <v>-3.090909090909091E-2</v>
      </c>
    </row>
    <row r="117" spans="1:14">
      <c r="A117" s="14" t="s">
        <v>278</v>
      </c>
      <c r="B117" s="14" t="s">
        <v>279</v>
      </c>
      <c r="C117" s="14">
        <v>3.04</v>
      </c>
      <c r="D117" s="14">
        <v>3.01</v>
      </c>
      <c r="E117" s="14">
        <v>3.01</v>
      </c>
      <c r="F117" s="14">
        <v>3.01</v>
      </c>
      <c r="G117" s="14">
        <v>3</v>
      </c>
      <c r="H117" s="14">
        <v>3</v>
      </c>
      <c r="I117" s="14">
        <v>3.01</v>
      </c>
      <c r="J117" s="14">
        <v>3.01</v>
      </c>
      <c r="K117" s="14">
        <v>3.01</v>
      </c>
      <c r="L117" s="14">
        <v>3.01</v>
      </c>
      <c r="M117" s="14">
        <v>3.01</v>
      </c>
      <c r="N117" s="15">
        <f t="shared" si="3"/>
        <v>3.0109090909090899</v>
      </c>
    </row>
    <row r="118" spans="1:14">
      <c r="A118" s="14" t="s">
        <v>280</v>
      </c>
      <c r="B118" s="14" t="s">
        <v>281</v>
      </c>
      <c r="C118" s="14">
        <v>4.25</v>
      </c>
      <c r="D118" s="14">
        <v>1.36</v>
      </c>
      <c r="E118" s="14">
        <v>0.96</v>
      </c>
      <c r="F118" s="14">
        <v>0.76</v>
      </c>
      <c r="G118" s="14">
        <v>0.38</v>
      </c>
      <c r="H118" s="14">
        <v>0.56000000000000005</v>
      </c>
      <c r="I118" s="14">
        <v>0.56000000000000005</v>
      </c>
      <c r="J118" s="14">
        <v>0.56000000000000005</v>
      </c>
      <c r="K118" s="14">
        <v>0.56000000000000005</v>
      </c>
      <c r="L118" s="14">
        <v>0.56000000000000005</v>
      </c>
      <c r="M118" s="14">
        <v>0.56000000000000005</v>
      </c>
      <c r="N118" s="15">
        <f t="shared" si="3"/>
        <v>1.0063636363636366</v>
      </c>
    </row>
    <row r="119" spans="1:14">
      <c r="A119" s="14" t="s">
        <v>300</v>
      </c>
      <c r="B119" s="14" t="s">
        <v>301</v>
      </c>
      <c r="C119" s="14">
        <v>0.69</v>
      </c>
      <c r="D119" s="14">
        <v>0.66</v>
      </c>
      <c r="E119" s="14">
        <v>0.63</v>
      </c>
      <c r="F119" s="14">
        <v>0.59</v>
      </c>
      <c r="G119" s="14">
        <v>0.56000000000000005</v>
      </c>
      <c r="H119" s="14">
        <v>0.52</v>
      </c>
      <c r="I119" s="14">
        <v>0.48</v>
      </c>
      <c r="J119" s="14">
        <v>0.48</v>
      </c>
      <c r="K119" s="14">
        <v>0.48</v>
      </c>
      <c r="L119" s="14">
        <v>0.48</v>
      </c>
      <c r="M119" s="14">
        <v>0.48</v>
      </c>
      <c r="N119" s="15">
        <f t="shared" si="3"/>
        <v>0.55000000000000004</v>
      </c>
    </row>
    <row r="120" spans="1:14">
      <c r="A120" s="14" t="s">
        <v>294</v>
      </c>
      <c r="B120" s="14" t="s">
        <v>295</v>
      </c>
      <c r="C120" s="14">
        <v>-0.16</v>
      </c>
      <c r="D120" s="14">
        <v>0.16</v>
      </c>
      <c r="E120" s="14">
        <v>0</v>
      </c>
      <c r="F120" s="14">
        <v>0</v>
      </c>
      <c r="G120" s="14">
        <v>0.16</v>
      </c>
      <c r="H120" s="14">
        <v>0</v>
      </c>
      <c r="I120" s="14">
        <v>0.16</v>
      </c>
      <c r="J120" s="14">
        <v>0.16</v>
      </c>
      <c r="K120" s="14">
        <v>0.16</v>
      </c>
      <c r="L120" s="14">
        <v>0.16</v>
      </c>
      <c r="M120" s="14">
        <v>0.16</v>
      </c>
      <c r="N120" s="15">
        <f t="shared" si="3"/>
        <v>8.727272727272728E-2</v>
      </c>
    </row>
    <row r="121" spans="1:14">
      <c r="A121" s="14" t="s">
        <v>292</v>
      </c>
      <c r="B121" s="14" t="s">
        <v>293</v>
      </c>
      <c r="C121" s="14">
        <v>1.76</v>
      </c>
      <c r="D121" s="14">
        <v>1.7</v>
      </c>
      <c r="E121" s="14">
        <v>1.64</v>
      </c>
      <c r="F121" s="14">
        <v>1.61</v>
      </c>
      <c r="G121" s="14">
        <v>1.53</v>
      </c>
      <c r="H121" s="14">
        <v>1.51</v>
      </c>
      <c r="I121" s="14">
        <v>1.9</v>
      </c>
      <c r="J121" s="14">
        <v>1.9</v>
      </c>
      <c r="K121" s="14">
        <v>1.9</v>
      </c>
      <c r="L121" s="14">
        <v>1.9</v>
      </c>
      <c r="M121" s="14">
        <v>1.9</v>
      </c>
      <c r="N121" s="15">
        <f t="shared" si="3"/>
        <v>1.75</v>
      </c>
    </row>
    <row r="122" spans="1:14">
      <c r="A122" s="14" t="s">
        <v>298</v>
      </c>
      <c r="B122" s="14" t="s">
        <v>299</v>
      </c>
      <c r="C122" s="14">
        <v>2.93</v>
      </c>
      <c r="D122" s="14">
        <v>2.91</v>
      </c>
      <c r="E122" s="14">
        <v>2.88</v>
      </c>
      <c r="F122" s="14">
        <v>2.86</v>
      </c>
      <c r="G122" s="14">
        <v>2.84</v>
      </c>
      <c r="H122" s="14">
        <v>2.81</v>
      </c>
      <c r="I122" s="14">
        <v>2.79</v>
      </c>
      <c r="J122" s="14">
        <v>2.79</v>
      </c>
      <c r="K122" s="14">
        <v>2.79</v>
      </c>
      <c r="L122" s="14">
        <v>2.79</v>
      </c>
      <c r="M122" s="14">
        <v>2.79</v>
      </c>
      <c r="N122" s="15">
        <f t="shared" si="3"/>
        <v>2.834545454545454</v>
      </c>
    </row>
    <row r="123" spans="1:14">
      <c r="A123" s="14" t="s">
        <v>284</v>
      </c>
      <c r="B123" s="14" t="s">
        <v>285</v>
      </c>
      <c r="C123" s="14">
        <v>2.19</v>
      </c>
      <c r="D123" s="14">
        <v>2.2400000000000002</v>
      </c>
      <c r="E123" s="14">
        <v>2.2200000000000002</v>
      </c>
      <c r="F123" s="14">
        <v>2.2200000000000002</v>
      </c>
      <c r="G123" s="14">
        <v>2.23</v>
      </c>
      <c r="H123" s="14">
        <v>2.21</v>
      </c>
      <c r="I123" s="14">
        <v>2.23</v>
      </c>
      <c r="J123" s="14">
        <v>2.23</v>
      </c>
      <c r="K123" s="14">
        <v>2.23</v>
      </c>
      <c r="L123" s="14">
        <v>2.23</v>
      </c>
      <c r="M123" s="14">
        <v>2.23</v>
      </c>
      <c r="N123" s="15">
        <f t="shared" si="3"/>
        <v>2.2236363636363641</v>
      </c>
    </row>
    <row r="124" spans="1:14">
      <c r="A124" s="14" t="s">
        <v>286</v>
      </c>
      <c r="B124" s="14" t="s">
        <v>287</v>
      </c>
      <c r="C124" s="14">
        <v>0</v>
      </c>
      <c r="D124" s="14">
        <v>0</v>
      </c>
      <c r="E124" s="14">
        <v>0</v>
      </c>
      <c r="F124" s="14">
        <v>0</v>
      </c>
      <c r="G124" s="14">
        <v>-0.08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5">
        <f t="shared" si="3"/>
        <v>-7.2727272727272727E-3</v>
      </c>
    </row>
    <row r="125" spans="1:14">
      <c r="A125" s="14" t="s">
        <v>274</v>
      </c>
      <c r="B125" s="14" t="s">
        <v>275</v>
      </c>
      <c r="C125" s="14">
        <v>2.88</v>
      </c>
      <c r="D125" s="14">
        <v>2.88</v>
      </c>
      <c r="E125" s="14">
        <v>2.88</v>
      </c>
      <c r="F125" s="14">
        <v>2.88</v>
      </c>
      <c r="G125" s="14">
        <v>2.88</v>
      </c>
      <c r="H125" s="14">
        <v>2.88</v>
      </c>
      <c r="I125" s="14">
        <v>2.88</v>
      </c>
      <c r="J125" s="14">
        <v>2.88</v>
      </c>
      <c r="K125" s="14">
        <v>2.88</v>
      </c>
      <c r="L125" s="14">
        <v>2.88</v>
      </c>
      <c r="M125" s="14">
        <v>2.88</v>
      </c>
      <c r="N125" s="15">
        <f t="shared" si="3"/>
        <v>2.8799999999999994</v>
      </c>
    </row>
    <row r="126" spans="1:14">
      <c r="A126" s="14" t="s">
        <v>276</v>
      </c>
      <c r="B126" s="14" t="s">
        <v>277</v>
      </c>
      <c r="C126" s="14">
        <v>1.28</v>
      </c>
      <c r="D126" s="14">
        <v>1.28</v>
      </c>
      <c r="E126" s="14">
        <v>1.26</v>
      </c>
      <c r="F126" s="14">
        <v>1.25</v>
      </c>
      <c r="G126" s="14">
        <v>1.21</v>
      </c>
      <c r="H126" s="14">
        <v>1.17</v>
      </c>
      <c r="I126" s="14">
        <v>1.1200000000000001</v>
      </c>
      <c r="J126" s="14">
        <v>1.1200000000000001</v>
      </c>
      <c r="K126" s="14">
        <v>1.1200000000000001</v>
      </c>
      <c r="L126" s="14">
        <v>1.1200000000000001</v>
      </c>
      <c r="M126" s="14">
        <v>1.1200000000000001</v>
      </c>
      <c r="N126" s="15">
        <f t="shared" si="3"/>
        <v>1.1863636363636367</v>
      </c>
    </row>
    <row r="127" spans="1:14">
      <c r="A127" s="14" t="s">
        <v>302</v>
      </c>
      <c r="B127" s="14" t="s">
        <v>303</v>
      </c>
      <c r="C127" s="14">
        <v>1.83</v>
      </c>
      <c r="D127" s="14">
        <v>3.91</v>
      </c>
      <c r="E127" s="14">
        <v>3.92</v>
      </c>
      <c r="F127" s="14">
        <v>3.88</v>
      </c>
      <c r="G127" s="14">
        <v>3.92</v>
      </c>
      <c r="H127" s="14">
        <v>3.87</v>
      </c>
      <c r="I127" s="14">
        <v>3.92</v>
      </c>
      <c r="J127" s="14">
        <v>3.92</v>
      </c>
      <c r="K127" s="14">
        <v>3.92</v>
      </c>
      <c r="L127" s="14">
        <v>3.92</v>
      </c>
      <c r="M127" s="14">
        <v>3.92</v>
      </c>
      <c r="N127" s="15">
        <f t="shared" si="3"/>
        <v>3.7209090909090916</v>
      </c>
    </row>
    <row r="128" spans="1:14">
      <c r="A128" s="14" t="s">
        <v>314</v>
      </c>
      <c r="B128" s="14" t="s">
        <v>501</v>
      </c>
      <c r="C128" s="14">
        <v>3.84</v>
      </c>
      <c r="D128" s="14">
        <v>3.82</v>
      </c>
      <c r="E128" s="14">
        <v>3.79</v>
      </c>
      <c r="F128" s="14">
        <v>3.76</v>
      </c>
      <c r="G128" s="14">
        <v>3.75</v>
      </c>
      <c r="H128" s="14">
        <v>3.73</v>
      </c>
      <c r="I128" s="14">
        <v>3.7</v>
      </c>
      <c r="J128" s="14">
        <v>3.7</v>
      </c>
      <c r="K128" s="14">
        <v>3.7</v>
      </c>
      <c r="L128" s="14">
        <v>3.7</v>
      </c>
      <c r="M128" s="14">
        <v>3.7</v>
      </c>
      <c r="N128" s="15">
        <f t="shared" si="3"/>
        <v>3.7445454545454551</v>
      </c>
    </row>
    <row r="129" spans="1:14">
      <c r="A129" s="14" t="s">
        <v>316</v>
      </c>
      <c r="B129" s="14" t="s">
        <v>317</v>
      </c>
      <c r="C129" s="14">
        <v>2.58</v>
      </c>
      <c r="D129" s="14">
        <v>2.5499999999999998</v>
      </c>
      <c r="E129" s="14">
        <v>2.5299999999999998</v>
      </c>
      <c r="F129" s="14">
        <v>2.5099999999999998</v>
      </c>
      <c r="G129" s="14">
        <v>2.4900000000000002</v>
      </c>
      <c r="H129" s="14">
        <v>2.4700000000000002</v>
      </c>
      <c r="I129" s="14">
        <v>2.46</v>
      </c>
      <c r="J129" s="14">
        <v>2.46</v>
      </c>
      <c r="K129" s="14">
        <v>2.46</v>
      </c>
      <c r="L129" s="14">
        <v>2.46</v>
      </c>
      <c r="M129" s="14">
        <v>2.46</v>
      </c>
      <c r="N129" s="15">
        <f t="shared" si="3"/>
        <v>2.4936363636363641</v>
      </c>
    </row>
    <row r="130" spans="1:14">
      <c r="A130" s="14" t="s">
        <v>312</v>
      </c>
      <c r="B130" s="14" t="s">
        <v>313</v>
      </c>
      <c r="C130" s="14">
        <v>-0.49</v>
      </c>
      <c r="D130" s="14">
        <v>0.74</v>
      </c>
      <c r="E130" s="14">
        <v>1.04</v>
      </c>
      <c r="F130" s="14">
        <v>1.04</v>
      </c>
      <c r="G130" s="14">
        <v>1.05</v>
      </c>
      <c r="H130" s="14">
        <v>1.04</v>
      </c>
      <c r="I130" s="14">
        <v>1.04</v>
      </c>
      <c r="J130" s="14">
        <v>1.04</v>
      </c>
      <c r="K130" s="14">
        <v>1.04</v>
      </c>
      <c r="L130" s="14">
        <v>1.04</v>
      </c>
      <c r="M130" s="14">
        <v>1.04</v>
      </c>
      <c r="N130" s="15">
        <f t="shared" ref="N130:N161" si="4">SUM(C130:M130)/11</f>
        <v>0.87454545454545463</v>
      </c>
    </row>
    <row r="131" spans="1:14">
      <c r="A131" s="14" t="s">
        <v>306</v>
      </c>
      <c r="B131" s="14" t="s">
        <v>502</v>
      </c>
      <c r="C131" s="14">
        <v>0.73</v>
      </c>
      <c r="D131" s="14">
        <v>0.28999999999999998</v>
      </c>
      <c r="E131" s="14">
        <v>0.28999999999999998</v>
      </c>
      <c r="F131" s="14">
        <v>0.28999999999999998</v>
      </c>
      <c r="G131" s="14">
        <v>0.28000000000000003</v>
      </c>
      <c r="H131" s="14">
        <v>0.28000000000000003</v>
      </c>
      <c r="I131" s="14">
        <v>0.28000000000000003</v>
      </c>
      <c r="J131" s="14">
        <v>0.28000000000000003</v>
      </c>
      <c r="K131" s="14">
        <v>0.28000000000000003</v>
      </c>
      <c r="L131" s="14">
        <v>0.28000000000000003</v>
      </c>
      <c r="M131" s="14">
        <v>0.28000000000000003</v>
      </c>
      <c r="N131" s="15">
        <f t="shared" si="4"/>
        <v>0.32363636363636378</v>
      </c>
    </row>
    <row r="132" spans="1:14">
      <c r="A132" s="14" t="s">
        <v>318</v>
      </c>
      <c r="B132" s="14" t="s">
        <v>319</v>
      </c>
      <c r="C132" s="14">
        <v>0.52</v>
      </c>
      <c r="D132" s="14">
        <v>0.59</v>
      </c>
      <c r="E132" s="14">
        <v>0.59</v>
      </c>
      <c r="F132" s="14">
        <v>0.61</v>
      </c>
      <c r="G132" s="14">
        <v>0.6</v>
      </c>
      <c r="H132" s="14">
        <v>0.6</v>
      </c>
      <c r="I132" s="14">
        <v>0.59</v>
      </c>
      <c r="J132" s="14">
        <v>0.59</v>
      </c>
      <c r="K132" s="14">
        <v>0.59</v>
      </c>
      <c r="L132" s="14">
        <v>0.59</v>
      </c>
      <c r="M132" s="14">
        <v>0.59</v>
      </c>
      <c r="N132" s="15">
        <f t="shared" si="4"/>
        <v>0.58727272727272717</v>
      </c>
    </row>
    <row r="133" spans="1:14">
      <c r="A133" s="14" t="s">
        <v>304</v>
      </c>
      <c r="B133" s="14" t="s">
        <v>305</v>
      </c>
      <c r="C133" s="14">
        <v>1.31</v>
      </c>
      <c r="D133" s="14">
        <v>1.32</v>
      </c>
      <c r="E133" s="14">
        <v>1.32</v>
      </c>
      <c r="F133" s="14">
        <v>1.31</v>
      </c>
      <c r="G133" s="14">
        <v>1.32</v>
      </c>
      <c r="H133" s="14">
        <v>1.32</v>
      </c>
      <c r="I133" s="14">
        <v>1.32</v>
      </c>
      <c r="J133" s="14">
        <v>1.32</v>
      </c>
      <c r="K133" s="14">
        <v>1.32</v>
      </c>
      <c r="L133" s="14">
        <v>1.32</v>
      </c>
      <c r="M133" s="14">
        <v>1.32</v>
      </c>
      <c r="N133" s="15">
        <f t="shared" si="4"/>
        <v>1.3181818181818183</v>
      </c>
    </row>
    <row r="134" spans="1:14">
      <c r="A134" s="14" t="s">
        <v>503</v>
      </c>
      <c r="B134" s="14" t="s">
        <v>504</v>
      </c>
      <c r="C134" s="14">
        <v>0</v>
      </c>
      <c r="D134" s="14">
        <v>0</v>
      </c>
      <c r="E134" s="14">
        <v>0</v>
      </c>
      <c r="F134" s="14">
        <v>7.69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5">
        <f t="shared" si="4"/>
        <v>0.6990909090909091</v>
      </c>
    </row>
    <row r="135" spans="1:14">
      <c r="A135" s="14" t="s">
        <v>310</v>
      </c>
      <c r="B135" s="14" t="s">
        <v>311</v>
      </c>
      <c r="C135" s="14">
        <v>2.0299999999999998</v>
      </c>
      <c r="D135" s="14">
        <v>0.69</v>
      </c>
      <c r="E135" s="14">
        <v>1.05</v>
      </c>
      <c r="F135" s="14">
        <v>1.41</v>
      </c>
      <c r="G135" s="14">
        <v>1.51</v>
      </c>
      <c r="H135" s="14">
        <v>1.5</v>
      </c>
      <c r="I135" s="14">
        <v>1.5</v>
      </c>
      <c r="J135" s="14">
        <v>1.5</v>
      </c>
      <c r="K135" s="14">
        <v>1.5</v>
      </c>
      <c r="L135" s="14">
        <v>1.5</v>
      </c>
      <c r="M135" s="14">
        <v>1.5</v>
      </c>
      <c r="N135" s="15">
        <f t="shared" si="4"/>
        <v>1.4263636363636363</v>
      </c>
    </row>
    <row r="136" spans="1:14">
      <c r="A136" s="14" t="s">
        <v>320</v>
      </c>
      <c r="B136" s="14" t="s">
        <v>321</v>
      </c>
      <c r="C136" s="14">
        <v>-3.75</v>
      </c>
      <c r="D136" s="14">
        <v>2.86</v>
      </c>
      <c r="E136" s="14">
        <v>2.87</v>
      </c>
      <c r="F136" s="14">
        <v>3.19</v>
      </c>
      <c r="G136" s="14">
        <v>3.21</v>
      </c>
      <c r="H136" s="14">
        <v>3.19</v>
      </c>
      <c r="I136" s="14">
        <v>3.19</v>
      </c>
      <c r="J136" s="14">
        <v>3.19</v>
      </c>
      <c r="K136" s="14">
        <v>3.19</v>
      </c>
      <c r="L136" s="14">
        <v>3.19</v>
      </c>
      <c r="M136" s="14">
        <v>3.19</v>
      </c>
      <c r="N136" s="15">
        <f t="shared" si="4"/>
        <v>2.5018181818181819</v>
      </c>
    </row>
    <row r="137" spans="1:14">
      <c r="A137" s="14" t="s">
        <v>322</v>
      </c>
      <c r="B137" s="14" t="s">
        <v>323</v>
      </c>
      <c r="C137" s="14">
        <v>1.88</v>
      </c>
      <c r="D137" s="14">
        <v>1.88</v>
      </c>
      <c r="E137" s="14">
        <v>1.88</v>
      </c>
      <c r="F137" s="14">
        <v>1.88</v>
      </c>
      <c r="G137" s="14">
        <v>1.88</v>
      </c>
      <c r="H137" s="14">
        <v>1.88</v>
      </c>
      <c r="I137" s="14">
        <v>1.88</v>
      </c>
      <c r="J137" s="14">
        <v>1.88</v>
      </c>
      <c r="K137" s="14">
        <v>1.88</v>
      </c>
      <c r="L137" s="14">
        <v>1.88</v>
      </c>
      <c r="M137" s="14">
        <v>1.88</v>
      </c>
      <c r="N137" s="15">
        <f t="shared" si="4"/>
        <v>1.8799999999999992</v>
      </c>
    </row>
    <row r="138" spans="1:14">
      <c r="A138" s="14" t="s">
        <v>326</v>
      </c>
      <c r="B138" s="14" t="s">
        <v>327</v>
      </c>
      <c r="C138" s="14">
        <v>1.42</v>
      </c>
      <c r="D138" s="14">
        <v>1.36</v>
      </c>
      <c r="E138" s="14">
        <v>1.34</v>
      </c>
      <c r="F138" s="14">
        <v>1.32</v>
      </c>
      <c r="G138" s="14">
        <v>1.28</v>
      </c>
      <c r="H138" s="14">
        <v>1.24</v>
      </c>
      <c r="I138" s="14">
        <v>1.2</v>
      </c>
      <c r="J138" s="14">
        <v>1.2</v>
      </c>
      <c r="K138" s="14">
        <v>1.2</v>
      </c>
      <c r="L138" s="14">
        <v>1.2</v>
      </c>
      <c r="M138" s="14">
        <v>1.2</v>
      </c>
      <c r="N138" s="15">
        <f t="shared" si="4"/>
        <v>1.2690909090909088</v>
      </c>
    </row>
    <row r="139" spans="1:14">
      <c r="A139" s="14" t="s">
        <v>332</v>
      </c>
      <c r="B139" s="14" t="s">
        <v>333</v>
      </c>
      <c r="C139" s="14">
        <v>1</v>
      </c>
      <c r="D139" s="14">
        <v>1</v>
      </c>
      <c r="E139" s="14">
        <v>1</v>
      </c>
      <c r="F139" s="14">
        <v>1</v>
      </c>
      <c r="G139" s="14">
        <v>1</v>
      </c>
      <c r="H139" s="14">
        <v>1</v>
      </c>
      <c r="I139" s="14">
        <v>1</v>
      </c>
      <c r="J139" s="14">
        <v>1</v>
      </c>
      <c r="K139" s="14">
        <v>1</v>
      </c>
      <c r="L139" s="14">
        <v>1</v>
      </c>
      <c r="M139" s="14">
        <v>1</v>
      </c>
      <c r="N139" s="15">
        <f t="shared" si="4"/>
        <v>1</v>
      </c>
    </row>
    <row r="140" spans="1:14">
      <c r="A140" s="14" t="s">
        <v>334</v>
      </c>
      <c r="B140" s="14" t="s">
        <v>505</v>
      </c>
      <c r="C140" s="14">
        <v>1.4</v>
      </c>
      <c r="D140" s="14">
        <v>1.53</v>
      </c>
      <c r="E140" s="14">
        <v>1.53</v>
      </c>
      <c r="F140" s="14">
        <v>1.53</v>
      </c>
      <c r="G140" s="14">
        <v>1.53</v>
      </c>
      <c r="H140" s="14">
        <v>1.53</v>
      </c>
      <c r="I140" s="14">
        <v>1.53</v>
      </c>
      <c r="J140" s="14">
        <v>1.53</v>
      </c>
      <c r="K140" s="14">
        <v>1.53</v>
      </c>
      <c r="L140" s="14">
        <v>1.53</v>
      </c>
      <c r="M140" s="14">
        <v>1.53</v>
      </c>
      <c r="N140" s="15">
        <f t="shared" si="4"/>
        <v>1.5181818181818181</v>
      </c>
    </row>
    <row r="141" spans="1:14">
      <c r="A141" s="14" t="s">
        <v>506</v>
      </c>
      <c r="B141" s="14" t="s">
        <v>507</v>
      </c>
      <c r="C141" s="14">
        <v>0</v>
      </c>
      <c r="D141" s="14">
        <v>5.88</v>
      </c>
      <c r="E141" s="14">
        <v>0</v>
      </c>
      <c r="F141" s="14">
        <v>0</v>
      </c>
      <c r="G141" s="14">
        <v>0</v>
      </c>
      <c r="H141" s="14">
        <v>0</v>
      </c>
      <c r="I141" s="14">
        <v>5.56</v>
      </c>
      <c r="J141" s="14">
        <v>5.56</v>
      </c>
      <c r="K141" s="14">
        <v>5.56</v>
      </c>
      <c r="L141" s="14">
        <v>5.56</v>
      </c>
      <c r="M141" s="14">
        <v>5.56</v>
      </c>
      <c r="N141" s="15">
        <f t="shared" si="4"/>
        <v>3.061818181818182</v>
      </c>
    </row>
    <row r="142" spans="1:14">
      <c r="A142" s="14" t="s">
        <v>328</v>
      </c>
      <c r="B142" s="14" t="s">
        <v>329</v>
      </c>
      <c r="C142" s="14">
        <v>2.09</v>
      </c>
      <c r="D142" s="14">
        <v>2.08</v>
      </c>
      <c r="E142" s="14">
        <v>2.09</v>
      </c>
      <c r="F142" s="14">
        <v>2.09</v>
      </c>
      <c r="G142" s="14">
        <v>2.09</v>
      </c>
      <c r="H142" s="14">
        <v>2.08</v>
      </c>
      <c r="I142" s="14">
        <v>2.09</v>
      </c>
      <c r="J142" s="14">
        <v>2.09</v>
      </c>
      <c r="K142" s="14">
        <v>2.09</v>
      </c>
      <c r="L142" s="14">
        <v>2.09</v>
      </c>
      <c r="M142" s="14">
        <v>2.09</v>
      </c>
      <c r="N142" s="15">
        <f t="shared" si="4"/>
        <v>2.0881818181818179</v>
      </c>
    </row>
    <row r="143" spans="1:14">
      <c r="A143" s="14" t="s">
        <v>336</v>
      </c>
      <c r="B143" s="14" t="s">
        <v>337</v>
      </c>
      <c r="C143" s="14">
        <v>-0.04</v>
      </c>
      <c r="D143" s="14">
        <v>-0.31</v>
      </c>
      <c r="E143" s="14">
        <v>-0.1</v>
      </c>
      <c r="F143" s="14">
        <v>-0.12</v>
      </c>
      <c r="G143" s="14">
        <v>-0.15</v>
      </c>
      <c r="H143" s="14">
        <v>-0.17</v>
      </c>
      <c r="I143" s="14">
        <v>-0.2</v>
      </c>
      <c r="J143" s="14">
        <v>-0.2</v>
      </c>
      <c r="K143" s="14">
        <v>-0.2</v>
      </c>
      <c r="L143" s="14">
        <v>-0.2</v>
      </c>
      <c r="M143" s="14">
        <v>-0.2</v>
      </c>
      <c r="N143" s="15">
        <f t="shared" si="4"/>
        <v>-0.17181818181818181</v>
      </c>
    </row>
    <row r="144" spans="1:14">
      <c r="A144" s="14" t="s">
        <v>340</v>
      </c>
      <c r="B144" s="14" t="s">
        <v>341</v>
      </c>
      <c r="C144" s="14">
        <v>-1.28</v>
      </c>
      <c r="D144" s="14">
        <v>-1.2</v>
      </c>
      <c r="E144" s="14">
        <v>-1.19</v>
      </c>
      <c r="F144" s="14">
        <v>-1.2</v>
      </c>
      <c r="G144" s="14">
        <v>-1.21</v>
      </c>
      <c r="H144" s="14">
        <v>-1.2</v>
      </c>
      <c r="I144" s="14">
        <v>-1.18</v>
      </c>
      <c r="J144" s="14">
        <v>-1.18</v>
      </c>
      <c r="K144" s="14">
        <v>-1.18</v>
      </c>
      <c r="L144" s="14">
        <v>-1.18</v>
      </c>
      <c r="M144" s="14">
        <v>-1.18</v>
      </c>
      <c r="N144" s="15">
        <f t="shared" si="4"/>
        <v>-1.1981818181818182</v>
      </c>
    </row>
    <row r="145" spans="1:14">
      <c r="A145" s="14" t="s">
        <v>338</v>
      </c>
      <c r="B145" s="14" t="s">
        <v>339</v>
      </c>
      <c r="C145" s="14">
        <v>0.23</v>
      </c>
      <c r="D145" s="14">
        <v>-0.17</v>
      </c>
      <c r="E145" s="14">
        <v>-0.2</v>
      </c>
      <c r="F145" s="14">
        <v>-0.23</v>
      </c>
      <c r="G145" s="14">
        <v>-0.24</v>
      </c>
      <c r="H145" s="14">
        <v>-0.25</v>
      </c>
      <c r="I145" s="14">
        <v>-0.25</v>
      </c>
      <c r="J145" s="14">
        <v>-0.25</v>
      </c>
      <c r="K145" s="14">
        <v>-0.25</v>
      </c>
      <c r="L145" s="14">
        <v>-0.25</v>
      </c>
      <c r="M145" s="14">
        <v>-0.25</v>
      </c>
      <c r="N145" s="15">
        <f t="shared" si="4"/>
        <v>-0.1918181818181818</v>
      </c>
    </row>
    <row r="146" spans="1:14">
      <c r="A146" s="14" t="s">
        <v>330</v>
      </c>
      <c r="B146" s="14" t="s">
        <v>331</v>
      </c>
      <c r="C146" s="14">
        <v>1.4</v>
      </c>
      <c r="D146" s="14">
        <v>1.38</v>
      </c>
      <c r="E146" s="14">
        <v>1.37</v>
      </c>
      <c r="F146" s="14">
        <v>1.35</v>
      </c>
      <c r="G146" s="14">
        <v>1.35</v>
      </c>
      <c r="H146" s="14">
        <v>1.36</v>
      </c>
      <c r="I146" s="14">
        <v>1.35</v>
      </c>
      <c r="J146" s="14">
        <v>1.35</v>
      </c>
      <c r="K146" s="14">
        <v>1.35</v>
      </c>
      <c r="L146" s="14">
        <v>1.35</v>
      </c>
      <c r="M146" s="14">
        <v>1.35</v>
      </c>
      <c r="N146" s="15">
        <f t="shared" si="4"/>
        <v>1.3599999999999997</v>
      </c>
    </row>
    <row r="147" spans="1:14">
      <c r="A147" s="14" t="s">
        <v>342</v>
      </c>
      <c r="B147" s="14" t="s">
        <v>343</v>
      </c>
      <c r="C147" s="14">
        <v>-4.1100000000000003</v>
      </c>
      <c r="D147" s="14">
        <v>2.0099999999999998</v>
      </c>
      <c r="E147" s="14">
        <v>2.0099999999999998</v>
      </c>
      <c r="F147" s="14">
        <v>2.0099999999999998</v>
      </c>
      <c r="G147" s="14">
        <v>2</v>
      </c>
      <c r="H147" s="14">
        <v>2</v>
      </c>
      <c r="I147" s="14">
        <v>1.99</v>
      </c>
      <c r="J147" s="14">
        <v>1.99</v>
      </c>
      <c r="K147" s="14">
        <v>1.99</v>
      </c>
      <c r="L147" s="14">
        <v>1.99</v>
      </c>
      <c r="M147" s="14">
        <v>1.99</v>
      </c>
      <c r="N147" s="15">
        <f t="shared" si="4"/>
        <v>1.4427272727272726</v>
      </c>
    </row>
    <row r="148" spans="1:14">
      <c r="A148" s="14" t="s">
        <v>346</v>
      </c>
      <c r="B148" s="14" t="s">
        <v>347</v>
      </c>
      <c r="C148" s="14">
        <v>-0.44</v>
      </c>
      <c r="D148" s="14">
        <v>-0.01</v>
      </c>
      <c r="E148" s="14">
        <v>-0.01</v>
      </c>
      <c r="F148" s="14">
        <v>-0.01</v>
      </c>
      <c r="G148" s="14">
        <v>-0.01</v>
      </c>
      <c r="H148" s="14">
        <v>-0.01</v>
      </c>
      <c r="I148" s="14">
        <v>-0.01</v>
      </c>
      <c r="J148" s="14">
        <v>-0.01</v>
      </c>
      <c r="K148" s="14">
        <v>-0.01</v>
      </c>
      <c r="L148" s="14">
        <v>-0.01</v>
      </c>
      <c r="M148" s="14">
        <v>-0.01</v>
      </c>
      <c r="N148" s="15">
        <f t="shared" si="4"/>
        <v>-4.9090909090909095E-2</v>
      </c>
    </row>
    <row r="149" spans="1:14">
      <c r="A149" s="14" t="s">
        <v>348</v>
      </c>
      <c r="B149" s="14" t="s">
        <v>508</v>
      </c>
      <c r="C149" s="14">
        <v>-0.39</v>
      </c>
      <c r="D149" s="14">
        <v>-0.02</v>
      </c>
      <c r="E149" s="14">
        <v>-7.0000000000000007E-2</v>
      </c>
      <c r="F149" s="14">
        <v>-0.12</v>
      </c>
      <c r="G149" s="14">
        <v>-0.16</v>
      </c>
      <c r="H149" s="14">
        <v>-0.18</v>
      </c>
      <c r="I149" s="14">
        <v>-0.21</v>
      </c>
      <c r="J149" s="14">
        <v>-0.21</v>
      </c>
      <c r="K149" s="14">
        <v>-0.21</v>
      </c>
      <c r="L149" s="14">
        <v>-0.21</v>
      </c>
      <c r="M149" s="14">
        <v>-0.21</v>
      </c>
      <c r="N149" s="15">
        <f t="shared" si="4"/>
        <v>-0.18090909090909091</v>
      </c>
    </row>
    <row r="150" spans="1:14">
      <c r="A150" s="14" t="s">
        <v>350</v>
      </c>
      <c r="B150" s="14" t="s">
        <v>351</v>
      </c>
      <c r="C150" s="14">
        <v>2.14</v>
      </c>
      <c r="D150" s="14">
        <v>2.31</v>
      </c>
      <c r="E150" s="14">
        <v>2.29</v>
      </c>
      <c r="F150" s="14">
        <v>2.27</v>
      </c>
      <c r="G150" s="14">
        <v>2.2400000000000002</v>
      </c>
      <c r="H150" s="14">
        <v>2.23</v>
      </c>
      <c r="I150" s="14">
        <v>2.21</v>
      </c>
      <c r="J150" s="14">
        <v>2.21</v>
      </c>
      <c r="K150" s="14">
        <v>2.21</v>
      </c>
      <c r="L150" s="14">
        <v>2.21</v>
      </c>
      <c r="M150" s="14">
        <v>2.21</v>
      </c>
      <c r="N150" s="15">
        <f t="shared" si="4"/>
        <v>2.2300000000000004</v>
      </c>
    </row>
    <row r="151" spans="1:14">
      <c r="A151" s="14" t="s">
        <v>356</v>
      </c>
      <c r="B151" s="14" t="s">
        <v>357</v>
      </c>
      <c r="C151" s="14">
        <v>2.3199999999999998</v>
      </c>
      <c r="D151" s="14">
        <v>1.27</v>
      </c>
      <c r="E151" s="14">
        <v>2</v>
      </c>
      <c r="F151" s="14">
        <v>2</v>
      </c>
      <c r="G151" s="14">
        <v>2</v>
      </c>
      <c r="H151" s="14">
        <v>2</v>
      </c>
      <c r="I151" s="14">
        <v>2</v>
      </c>
      <c r="J151" s="14">
        <v>2</v>
      </c>
      <c r="K151" s="14">
        <v>2</v>
      </c>
      <c r="L151" s="14">
        <v>2</v>
      </c>
      <c r="M151" s="14">
        <v>2</v>
      </c>
      <c r="N151" s="15">
        <f t="shared" si="4"/>
        <v>1.9627272727272727</v>
      </c>
    </row>
    <row r="152" spans="1:14">
      <c r="A152" s="14" t="s">
        <v>384</v>
      </c>
      <c r="B152" s="14" t="s">
        <v>509</v>
      </c>
      <c r="C152" s="14">
        <v>2.6</v>
      </c>
      <c r="D152" s="14">
        <v>2.6</v>
      </c>
      <c r="E152" s="14">
        <v>2.6</v>
      </c>
      <c r="F152" s="14">
        <v>2.6</v>
      </c>
      <c r="G152" s="14">
        <v>2.6</v>
      </c>
      <c r="H152" s="14">
        <v>2.6</v>
      </c>
      <c r="I152" s="14">
        <v>2.6</v>
      </c>
      <c r="J152" s="14">
        <v>2.6</v>
      </c>
      <c r="K152" s="14">
        <v>2.6</v>
      </c>
      <c r="L152" s="14">
        <v>2.6</v>
      </c>
      <c r="M152" s="14">
        <v>2.6</v>
      </c>
      <c r="N152" s="15">
        <f t="shared" si="4"/>
        <v>2.6000000000000005</v>
      </c>
    </row>
    <row r="153" spans="1:14">
      <c r="A153" s="14" t="s">
        <v>358</v>
      </c>
      <c r="B153" s="14" t="s">
        <v>359</v>
      </c>
      <c r="C153" s="14">
        <v>2.75</v>
      </c>
      <c r="D153" s="14">
        <v>2.75</v>
      </c>
      <c r="E153" s="14">
        <v>2.74</v>
      </c>
      <c r="F153" s="14">
        <v>2.75</v>
      </c>
      <c r="G153" s="14">
        <v>2.75</v>
      </c>
      <c r="H153" s="14">
        <v>2.74</v>
      </c>
      <c r="I153" s="14">
        <v>2.75</v>
      </c>
      <c r="J153" s="14">
        <v>2.75</v>
      </c>
      <c r="K153" s="14">
        <v>2.75</v>
      </c>
      <c r="L153" s="14">
        <v>2.75</v>
      </c>
      <c r="M153" s="14">
        <v>2.75</v>
      </c>
      <c r="N153" s="15">
        <f t="shared" si="4"/>
        <v>2.7481818181818181</v>
      </c>
    </row>
    <row r="154" spans="1:14">
      <c r="A154" s="14" t="s">
        <v>366</v>
      </c>
      <c r="B154" s="14" t="s">
        <v>367</v>
      </c>
      <c r="C154" s="14">
        <v>-0.32</v>
      </c>
      <c r="D154" s="14">
        <v>0.49</v>
      </c>
      <c r="E154" s="14">
        <v>0.51</v>
      </c>
      <c r="F154" s="14">
        <v>0.5</v>
      </c>
      <c r="G154" s="14">
        <v>0.49</v>
      </c>
      <c r="H154" s="14">
        <v>0.5</v>
      </c>
      <c r="I154" s="14">
        <v>0.51</v>
      </c>
      <c r="J154" s="14">
        <v>0.51</v>
      </c>
      <c r="K154" s="14">
        <v>0.51</v>
      </c>
      <c r="L154" s="14">
        <v>0.51</v>
      </c>
      <c r="M154" s="14">
        <v>0.51</v>
      </c>
      <c r="N154" s="15">
        <f t="shared" si="4"/>
        <v>0.42909090909090897</v>
      </c>
    </row>
    <row r="155" spans="1:14">
      <c r="A155" s="14" t="s">
        <v>372</v>
      </c>
      <c r="B155" s="14" t="s">
        <v>373</v>
      </c>
      <c r="C155" s="14">
        <v>2.2400000000000002</v>
      </c>
      <c r="D155" s="14">
        <v>2.19</v>
      </c>
      <c r="E155" s="14">
        <v>2.14</v>
      </c>
      <c r="F155" s="14">
        <v>2.2400000000000002</v>
      </c>
      <c r="G155" s="14">
        <v>2.19</v>
      </c>
      <c r="H155" s="14">
        <v>2.14</v>
      </c>
      <c r="I155" s="14">
        <v>2.23</v>
      </c>
      <c r="J155" s="14">
        <v>2.23</v>
      </c>
      <c r="K155" s="14">
        <v>2.23</v>
      </c>
      <c r="L155" s="14">
        <v>2.23</v>
      </c>
      <c r="M155" s="14">
        <v>2.23</v>
      </c>
      <c r="N155" s="15">
        <f t="shared" si="4"/>
        <v>2.2081818181818185</v>
      </c>
    </row>
    <row r="156" spans="1:14">
      <c r="A156" s="14" t="s">
        <v>364</v>
      </c>
      <c r="B156" s="14" t="s">
        <v>365</v>
      </c>
      <c r="C156" s="14">
        <v>2.1</v>
      </c>
      <c r="D156" s="14">
        <v>2.09</v>
      </c>
      <c r="E156" s="14">
        <v>2.1</v>
      </c>
      <c r="F156" s="14">
        <v>2.09</v>
      </c>
      <c r="G156" s="14">
        <v>2.1</v>
      </c>
      <c r="H156" s="14">
        <v>2.1</v>
      </c>
      <c r="I156" s="14">
        <v>2.09</v>
      </c>
      <c r="J156" s="14">
        <v>2.09</v>
      </c>
      <c r="K156" s="14">
        <v>2.09</v>
      </c>
      <c r="L156" s="14">
        <v>2.09</v>
      </c>
      <c r="M156" s="14">
        <v>2.09</v>
      </c>
      <c r="N156" s="15">
        <f t="shared" si="4"/>
        <v>2.0936363636363633</v>
      </c>
    </row>
    <row r="157" spans="1:14">
      <c r="A157" s="14" t="s">
        <v>167</v>
      </c>
      <c r="B157" s="14" t="s">
        <v>168</v>
      </c>
      <c r="C157" s="14">
        <v>0.5</v>
      </c>
      <c r="D157" s="14">
        <v>0.49</v>
      </c>
      <c r="E157" s="14">
        <v>0.51</v>
      </c>
      <c r="F157" s="14">
        <v>0.49</v>
      </c>
      <c r="G157" s="14">
        <v>0.5</v>
      </c>
      <c r="H157" s="14">
        <v>0.5</v>
      </c>
      <c r="I157" s="14">
        <v>0.5</v>
      </c>
      <c r="J157" s="14">
        <v>0.5</v>
      </c>
      <c r="K157" s="14">
        <v>0.5</v>
      </c>
      <c r="L157" s="14">
        <v>0.5</v>
      </c>
      <c r="M157" s="14">
        <v>0.5</v>
      </c>
      <c r="N157" s="15">
        <f t="shared" si="4"/>
        <v>0.49909090909090909</v>
      </c>
    </row>
    <row r="158" spans="1:14">
      <c r="A158" s="14" t="s">
        <v>354</v>
      </c>
      <c r="B158" s="14" t="s">
        <v>355</v>
      </c>
      <c r="C158" s="14">
        <v>3.03</v>
      </c>
      <c r="D158" s="14">
        <v>0</v>
      </c>
      <c r="E158" s="14">
        <v>0</v>
      </c>
      <c r="F158" s="14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5">
        <f t="shared" si="4"/>
        <v>0.27545454545454545</v>
      </c>
    </row>
    <row r="159" spans="1:14">
      <c r="A159" s="14" t="s">
        <v>374</v>
      </c>
      <c r="B159" s="14" t="s">
        <v>375</v>
      </c>
      <c r="C159" s="14">
        <v>2.9</v>
      </c>
      <c r="D159" s="14">
        <v>2.9</v>
      </c>
      <c r="E159" s="14">
        <v>2.9</v>
      </c>
      <c r="F159" s="14">
        <v>2.9</v>
      </c>
      <c r="G159" s="14">
        <v>2.9</v>
      </c>
      <c r="H159" s="14">
        <v>2.9</v>
      </c>
      <c r="I159" s="14">
        <v>2.9</v>
      </c>
      <c r="J159" s="14">
        <v>2.9</v>
      </c>
      <c r="K159" s="14">
        <v>2.9</v>
      </c>
      <c r="L159" s="14">
        <v>2.9</v>
      </c>
      <c r="M159" s="14">
        <v>2.9</v>
      </c>
      <c r="N159" s="15">
        <f t="shared" si="4"/>
        <v>2.899999999999999</v>
      </c>
    </row>
    <row r="160" spans="1:14">
      <c r="A160" s="14" t="s">
        <v>360</v>
      </c>
      <c r="B160" s="14" t="s">
        <v>361</v>
      </c>
      <c r="C160" s="14">
        <v>-0.53</v>
      </c>
      <c r="D160" s="14">
        <v>-0.4</v>
      </c>
      <c r="E160" s="14">
        <v>-0.41</v>
      </c>
      <c r="F160" s="14">
        <v>-0.39</v>
      </c>
      <c r="G160" s="14">
        <v>-0.39</v>
      </c>
      <c r="H160" s="14">
        <v>-0.41</v>
      </c>
      <c r="I160" s="14">
        <v>-0.4</v>
      </c>
      <c r="J160" s="14">
        <v>-0.4</v>
      </c>
      <c r="K160" s="14">
        <v>-0.4</v>
      </c>
      <c r="L160" s="14">
        <v>-0.4</v>
      </c>
      <c r="M160" s="14">
        <v>-0.4</v>
      </c>
      <c r="N160" s="15">
        <f t="shared" si="4"/>
        <v>-0.41181818181818186</v>
      </c>
    </row>
    <row r="161" spans="1:14">
      <c r="A161" s="14" t="s">
        <v>378</v>
      </c>
      <c r="B161" s="14" t="s">
        <v>379</v>
      </c>
      <c r="C161" s="14">
        <v>3</v>
      </c>
      <c r="D161" s="14">
        <v>2.9</v>
      </c>
      <c r="E161" s="14">
        <v>2.9</v>
      </c>
      <c r="F161" s="14">
        <v>2.9</v>
      </c>
      <c r="G161" s="14">
        <v>2.9</v>
      </c>
      <c r="H161" s="14">
        <v>2.9</v>
      </c>
      <c r="I161" s="14">
        <v>2.9</v>
      </c>
      <c r="J161" s="14">
        <v>2.9</v>
      </c>
      <c r="K161" s="14">
        <v>2.9</v>
      </c>
      <c r="L161" s="14">
        <v>2.9</v>
      </c>
      <c r="M161" s="14">
        <v>2.9</v>
      </c>
      <c r="N161" s="15">
        <f t="shared" si="4"/>
        <v>2.9090909090909083</v>
      </c>
    </row>
    <row r="162" spans="1:14">
      <c r="A162" s="14" t="s">
        <v>510</v>
      </c>
      <c r="B162" s="14" t="s">
        <v>511</v>
      </c>
      <c r="C162" s="14">
        <v>2.35</v>
      </c>
      <c r="D162" s="14">
        <v>2.29</v>
      </c>
      <c r="E162" s="14">
        <v>1.79</v>
      </c>
      <c r="F162" s="14">
        <v>2.2000000000000002</v>
      </c>
      <c r="G162" s="14">
        <v>2.16</v>
      </c>
      <c r="H162" s="14">
        <v>2.11</v>
      </c>
      <c r="I162" s="14">
        <v>6.2</v>
      </c>
      <c r="J162" s="14">
        <v>6.2</v>
      </c>
      <c r="K162" s="14">
        <v>6.2</v>
      </c>
      <c r="L162" s="14">
        <v>6.2</v>
      </c>
      <c r="M162" s="14">
        <v>6.2</v>
      </c>
      <c r="N162" s="15">
        <f t="shared" ref="N162:N193" si="5">SUM(C162:M162)/11</f>
        <v>3.9909090909090916</v>
      </c>
    </row>
    <row r="163" spans="1:14">
      <c r="A163" s="14" t="s">
        <v>386</v>
      </c>
      <c r="B163" s="14" t="s">
        <v>387</v>
      </c>
      <c r="C163" s="14">
        <v>0.84</v>
      </c>
      <c r="D163" s="14">
        <v>1.1599999999999999</v>
      </c>
      <c r="E163" s="14">
        <v>1.1499999999999999</v>
      </c>
      <c r="F163" s="14">
        <v>1.1299999999999999</v>
      </c>
      <c r="G163" s="14">
        <v>1.28</v>
      </c>
      <c r="H163" s="14">
        <v>1.27</v>
      </c>
      <c r="I163" s="14">
        <v>1.0900000000000001</v>
      </c>
      <c r="J163" s="14">
        <v>1.0900000000000001</v>
      </c>
      <c r="K163" s="14">
        <v>1.0900000000000001</v>
      </c>
      <c r="L163" s="14">
        <v>1.0900000000000001</v>
      </c>
      <c r="M163" s="14">
        <v>1.0900000000000001</v>
      </c>
      <c r="N163" s="15">
        <f t="shared" si="5"/>
        <v>1.1163636363636362</v>
      </c>
    </row>
    <row r="164" spans="1:14">
      <c r="A164" s="14" t="s">
        <v>368</v>
      </c>
      <c r="B164" s="14" t="s">
        <v>512</v>
      </c>
      <c r="C164" s="14">
        <v>0.15</v>
      </c>
      <c r="D164" s="14">
        <v>0.04</v>
      </c>
      <c r="E164" s="14">
        <v>0.13</v>
      </c>
      <c r="F164" s="14">
        <v>0.11</v>
      </c>
      <c r="G164" s="14">
        <v>0.13</v>
      </c>
      <c r="H164" s="14">
        <v>0.13</v>
      </c>
      <c r="I164" s="14">
        <v>0.13</v>
      </c>
      <c r="J164" s="14">
        <v>0.13</v>
      </c>
      <c r="K164" s="14">
        <v>0.13</v>
      </c>
      <c r="L164" s="14">
        <v>0.13</v>
      </c>
      <c r="M164" s="14">
        <v>0.13</v>
      </c>
      <c r="N164" s="15">
        <f t="shared" si="5"/>
        <v>0.12181818181818181</v>
      </c>
    </row>
    <row r="165" spans="1:14">
      <c r="A165" s="14" t="s">
        <v>370</v>
      </c>
      <c r="B165" s="14" t="s">
        <v>371</v>
      </c>
      <c r="C165" s="14">
        <v>0.72</v>
      </c>
      <c r="D165" s="14">
        <v>0.38</v>
      </c>
      <c r="E165" s="14">
        <v>0.28999999999999998</v>
      </c>
      <c r="F165" s="14">
        <v>0.19</v>
      </c>
      <c r="G165" s="14">
        <v>0.09</v>
      </c>
      <c r="H165" s="14">
        <v>-0.05</v>
      </c>
      <c r="I165" s="14">
        <v>-0.09</v>
      </c>
      <c r="J165" s="14">
        <v>-0.09</v>
      </c>
      <c r="K165" s="14">
        <v>-0.09</v>
      </c>
      <c r="L165" s="14">
        <v>-0.09</v>
      </c>
      <c r="M165" s="14">
        <v>-0.09</v>
      </c>
      <c r="N165" s="15">
        <f t="shared" si="5"/>
        <v>0.10636363636363634</v>
      </c>
    </row>
    <row r="166" spans="1:14">
      <c r="A166" s="14" t="s">
        <v>388</v>
      </c>
      <c r="B166" s="14" t="s">
        <v>389</v>
      </c>
      <c r="C166" s="14">
        <v>0.49</v>
      </c>
      <c r="D166" s="14">
        <v>2.25</v>
      </c>
      <c r="E166" s="14">
        <v>0.96</v>
      </c>
      <c r="F166" s="14">
        <v>0.92</v>
      </c>
      <c r="G166" s="14">
        <v>0.89</v>
      </c>
      <c r="H166" s="14">
        <v>0.83</v>
      </c>
      <c r="I166" s="14">
        <v>0.79</v>
      </c>
      <c r="J166" s="14">
        <v>0.79</v>
      </c>
      <c r="K166" s="14">
        <v>0.79</v>
      </c>
      <c r="L166" s="14">
        <v>0.79</v>
      </c>
      <c r="M166" s="14">
        <v>0.79</v>
      </c>
      <c r="N166" s="15">
        <f t="shared" si="5"/>
        <v>0.93545454545454543</v>
      </c>
    </row>
    <row r="167" spans="1:14">
      <c r="A167" s="14" t="s">
        <v>175</v>
      </c>
      <c r="B167" s="14" t="s">
        <v>176</v>
      </c>
      <c r="C167" s="14">
        <v>1.08</v>
      </c>
      <c r="D167" s="14">
        <v>1.06</v>
      </c>
      <c r="E167" s="14">
        <v>1.05</v>
      </c>
      <c r="F167" s="14">
        <v>1.04</v>
      </c>
      <c r="G167" s="14">
        <v>1.1200000000000001</v>
      </c>
      <c r="H167" s="14">
        <v>1.1100000000000001</v>
      </c>
      <c r="I167" s="14">
        <v>1.01</v>
      </c>
      <c r="J167" s="14">
        <v>1.01</v>
      </c>
      <c r="K167" s="14">
        <v>1.01</v>
      </c>
      <c r="L167" s="14">
        <v>1.01</v>
      </c>
      <c r="M167" s="14">
        <v>1.01</v>
      </c>
      <c r="N167" s="15">
        <f t="shared" si="5"/>
        <v>1.0463636363636364</v>
      </c>
    </row>
    <row r="168" spans="1:14">
      <c r="A168" s="14" t="s">
        <v>362</v>
      </c>
      <c r="B168" s="14" t="s">
        <v>363</v>
      </c>
      <c r="C168" s="14">
        <v>1.04</v>
      </c>
      <c r="D168" s="14">
        <v>1.03</v>
      </c>
      <c r="E168" s="14">
        <v>1.02</v>
      </c>
      <c r="F168" s="14">
        <v>1.01</v>
      </c>
      <c r="G168" s="14">
        <v>1</v>
      </c>
      <c r="H168" s="14">
        <v>0.99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5">
        <f t="shared" si="5"/>
        <v>0.5536363636363637</v>
      </c>
    </row>
    <row r="169" spans="1:14">
      <c r="A169" s="14" t="s">
        <v>392</v>
      </c>
      <c r="B169" s="14" t="s">
        <v>513</v>
      </c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5">
        <f t="shared" si="5"/>
        <v>0</v>
      </c>
    </row>
    <row r="170" spans="1:14">
      <c r="A170" s="14" t="s">
        <v>131</v>
      </c>
      <c r="B170" s="14" t="s">
        <v>132</v>
      </c>
      <c r="C170" s="14">
        <v>3</v>
      </c>
      <c r="D170" s="14">
        <v>2.98</v>
      </c>
      <c r="E170" s="14">
        <v>2.95</v>
      </c>
      <c r="F170" s="14">
        <v>2.91</v>
      </c>
      <c r="G170" s="14">
        <v>2.88</v>
      </c>
      <c r="H170" s="14">
        <v>2.84</v>
      </c>
      <c r="I170" s="14">
        <v>2.8</v>
      </c>
      <c r="J170" s="14">
        <v>2.8</v>
      </c>
      <c r="K170" s="14">
        <v>2.8</v>
      </c>
      <c r="L170" s="14">
        <v>2.8</v>
      </c>
      <c r="M170" s="14">
        <v>2.8</v>
      </c>
      <c r="N170" s="15">
        <f t="shared" si="5"/>
        <v>2.8690909090909091</v>
      </c>
    </row>
    <row r="171" spans="1:14">
      <c r="A171" s="14" t="s">
        <v>404</v>
      </c>
      <c r="B171" s="14" t="s">
        <v>405</v>
      </c>
      <c r="C171" s="14">
        <v>2.4900000000000002</v>
      </c>
      <c r="D171" s="14">
        <v>2.4700000000000002</v>
      </c>
      <c r="E171" s="14">
        <v>2.4700000000000002</v>
      </c>
      <c r="F171" s="14">
        <v>2.4700000000000002</v>
      </c>
      <c r="G171" s="14">
        <v>2.48</v>
      </c>
      <c r="H171" s="14">
        <v>2.4700000000000002</v>
      </c>
      <c r="I171" s="14">
        <v>2.48</v>
      </c>
      <c r="J171" s="14">
        <v>2.48</v>
      </c>
      <c r="K171" s="14">
        <v>2.48</v>
      </c>
      <c r="L171" s="14">
        <v>2.48</v>
      </c>
      <c r="M171" s="14">
        <v>2.48</v>
      </c>
      <c r="N171" s="15">
        <f t="shared" si="5"/>
        <v>2.4772727272727275</v>
      </c>
    </row>
    <row r="172" spans="1:14">
      <c r="A172" s="14" t="s">
        <v>400</v>
      </c>
      <c r="B172" s="14" t="s">
        <v>401</v>
      </c>
      <c r="C172" s="14">
        <v>0.25</v>
      </c>
      <c r="D172" s="14">
        <v>0.22</v>
      </c>
      <c r="E172" s="14">
        <v>0.18</v>
      </c>
      <c r="F172" s="14">
        <v>0.15</v>
      </c>
      <c r="G172" s="14">
        <v>0.12</v>
      </c>
      <c r="H172" s="14">
        <v>0.09</v>
      </c>
      <c r="I172" s="14">
        <v>0.06</v>
      </c>
      <c r="J172" s="14">
        <v>0.06</v>
      </c>
      <c r="K172" s="14">
        <v>0.06</v>
      </c>
      <c r="L172" s="14">
        <v>0.06</v>
      </c>
      <c r="M172" s="14">
        <v>0.06</v>
      </c>
      <c r="N172" s="15">
        <f t="shared" si="5"/>
        <v>0.11909090909090912</v>
      </c>
    </row>
    <row r="173" spans="1:14">
      <c r="A173" s="14" t="s">
        <v>396</v>
      </c>
      <c r="B173" s="14" t="s">
        <v>397</v>
      </c>
      <c r="C173" s="14">
        <v>1.97</v>
      </c>
      <c r="D173" s="14">
        <v>1.92</v>
      </c>
      <c r="E173" s="14">
        <v>1.85</v>
      </c>
      <c r="F173" s="14">
        <v>1.8</v>
      </c>
      <c r="G173" s="14">
        <v>1.75</v>
      </c>
      <c r="H173" s="14">
        <v>1.69</v>
      </c>
      <c r="I173" s="14">
        <v>1.64</v>
      </c>
      <c r="J173" s="14">
        <v>1.64</v>
      </c>
      <c r="K173" s="14">
        <v>1.64</v>
      </c>
      <c r="L173" s="14">
        <v>1.64</v>
      </c>
      <c r="M173" s="14">
        <v>1.64</v>
      </c>
      <c r="N173" s="15">
        <f t="shared" si="5"/>
        <v>1.7436363636363637</v>
      </c>
    </row>
    <row r="174" spans="1:14">
      <c r="A174" s="14" t="s">
        <v>414</v>
      </c>
      <c r="B174" s="14" t="s">
        <v>415</v>
      </c>
      <c r="C174" s="14">
        <v>1.5</v>
      </c>
      <c r="D174" s="14">
        <v>0.99</v>
      </c>
      <c r="E174" s="14">
        <v>1</v>
      </c>
      <c r="F174" s="14">
        <v>1.01</v>
      </c>
      <c r="G174" s="14">
        <v>1</v>
      </c>
      <c r="H174" s="14">
        <v>0.99</v>
      </c>
      <c r="I174" s="14">
        <v>1.02</v>
      </c>
      <c r="J174" s="14">
        <v>1.02</v>
      </c>
      <c r="K174" s="14">
        <v>1.02</v>
      </c>
      <c r="L174" s="14">
        <v>1.02</v>
      </c>
      <c r="M174" s="14">
        <v>1.02</v>
      </c>
      <c r="N174" s="15">
        <f t="shared" si="5"/>
        <v>1.0536363636363635</v>
      </c>
    </row>
    <row r="175" spans="1:14">
      <c r="A175" s="14" t="s">
        <v>402</v>
      </c>
      <c r="B175" s="14" t="s">
        <v>403</v>
      </c>
      <c r="C175" s="14">
        <v>1.93</v>
      </c>
      <c r="D175" s="14">
        <v>1.97</v>
      </c>
      <c r="E175" s="14">
        <v>1.86</v>
      </c>
      <c r="F175" s="14">
        <v>1.9</v>
      </c>
      <c r="G175" s="14">
        <v>1.86</v>
      </c>
      <c r="H175" s="14">
        <v>1.83</v>
      </c>
      <c r="I175" s="14">
        <v>1.73</v>
      </c>
      <c r="J175" s="14">
        <v>1.73</v>
      </c>
      <c r="K175" s="14">
        <v>1.73</v>
      </c>
      <c r="L175" s="14">
        <v>1.73</v>
      </c>
      <c r="M175" s="14">
        <v>1.73</v>
      </c>
      <c r="N175" s="15">
        <f t="shared" si="5"/>
        <v>1.8181818181818181</v>
      </c>
    </row>
    <row r="176" spans="1:14">
      <c r="A176" s="14" t="s">
        <v>406</v>
      </c>
      <c r="B176" s="14" t="s">
        <v>407</v>
      </c>
      <c r="C176" s="14">
        <v>0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-1</v>
      </c>
      <c r="J176" s="14">
        <v>-1</v>
      </c>
      <c r="K176" s="14">
        <v>-1</v>
      </c>
      <c r="L176" s="14">
        <v>-1</v>
      </c>
      <c r="M176" s="14">
        <v>-1</v>
      </c>
      <c r="N176" s="15">
        <f t="shared" si="5"/>
        <v>-0.45454545454545453</v>
      </c>
    </row>
    <row r="177" spans="1:14">
      <c r="A177" s="14" t="s">
        <v>408</v>
      </c>
      <c r="B177" s="14" t="s">
        <v>409</v>
      </c>
      <c r="C177" s="14">
        <v>0.28999999999999998</v>
      </c>
      <c r="D177" s="14">
        <v>0.56999999999999995</v>
      </c>
      <c r="E177" s="14">
        <v>0.5</v>
      </c>
      <c r="F177" s="14">
        <v>0.5</v>
      </c>
      <c r="G177" s="14">
        <v>0.49</v>
      </c>
      <c r="H177" s="14">
        <v>0.49</v>
      </c>
      <c r="I177" s="14">
        <v>0.49</v>
      </c>
      <c r="J177" s="14">
        <v>0.49</v>
      </c>
      <c r="K177" s="14">
        <v>0.49</v>
      </c>
      <c r="L177" s="14">
        <v>0.49</v>
      </c>
      <c r="M177" s="14">
        <v>0.49</v>
      </c>
      <c r="N177" s="15">
        <f t="shared" si="5"/>
        <v>0.48090909090909101</v>
      </c>
    </row>
    <row r="178" spans="1:14">
      <c r="A178" s="14" t="s">
        <v>410</v>
      </c>
      <c r="B178" s="14" t="s">
        <v>411</v>
      </c>
      <c r="C178" s="14">
        <v>1.02</v>
      </c>
      <c r="D178" s="14">
        <v>0.97</v>
      </c>
      <c r="E178" s="14">
        <v>0.92</v>
      </c>
      <c r="F178" s="14">
        <v>0.87</v>
      </c>
      <c r="G178" s="14">
        <v>0.83</v>
      </c>
      <c r="H178" s="14">
        <v>0.78</v>
      </c>
      <c r="I178" s="14">
        <v>0.73</v>
      </c>
      <c r="J178" s="14">
        <v>0.73</v>
      </c>
      <c r="K178" s="14">
        <v>0.73</v>
      </c>
      <c r="L178" s="14">
        <v>0.73</v>
      </c>
      <c r="M178" s="14">
        <v>0.73</v>
      </c>
      <c r="N178" s="15">
        <f t="shared" si="5"/>
        <v>0.82181818181818211</v>
      </c>
    </row>
    <row r="179" spans="1:14">
      <c r="A179" s="14" t="s">
        <v>412</v>
      </c>
      <c r="B179" s="14" t="s">
        <v>413</v>
      </c>
      <c r="C179" s="14">
        <v>0.55000000000000004</v>
      </c>
      <c r="D179" s="14">
        <v>1.2</v>
      </c>
      <c r="E179" s="14">
        <v>1.18</v>
      </c>
      <c r="F179" s="14">
        <v>1.1599999999999999</v>
      </c>
      <c r="G179" s="14">
        <v>1.1200000000000001</v>
      </c>
      <c r="H179" s="14">
        <v>1.0900000000000001</v>
      </c>
      <c r="I179" s="14">
        <v>1.06</v>
      </c>
      <c r="J179" s="14">
        <v>1.06</v>
      </c>
      <c r="K179" s="14">
        <v>1.06</v>
      </c>
      <c r="L179" s="14">
        <v>1.06</v>
      </c>
      <c r="M179" s="14">
        <v>1.06</v>
      </c>
      <c r="N179" s="15">
        <f t="shared" si="5"/>
        <v>1.0545454545454547</v>
      </c>
    </row>
    <row r="180" spans="1:14">
      <c r="A180" s="14" t="s">
        <v>416</v>
      </c>
      <c r="B180" s="14" t="s">
        <v>417</v>
      </c>
      <c r="C180" s="14">
        <v>0</v>
      </c>
      <c r="D180" s="14">
        <v>0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5">
        <f t="shared" si="5"/>
        <v>0</v>
      </c>
    </row>
    <row r="181" spans="1:14">
      <c r="A181" s="14" t="s">
        <v>394</v>
      </c>
      <c r="B181" s="14" t="s">
        <v>514</v>
      </c>
      <c r="C181" s="14">
        <v>-0.18</v>
      </c>
      <c r="D181" s="14">
        <v>-0.18</v>
      </c>
      <c r="E181" s="14">
        <v>-0.17</v>
      </c>
      <c r="F181" s="14">
        <v>-0.18</v>
      </c>
      <c r="G181" s="14">
        <v>-0.18</v>
      </c>
      <c r="H181" s="14">
        <v>-0.18</v>
      </c>
      <c r="I181" s="14">
        <v>-0.18</v>
      </c>
      <c r="J181" s="14">
        <v>-0.18</v>
      </c>
      <c r="K181" s="14">
        <v>-0.18</v>
      </c>
      <c r="L181" s="14">
        <v>-0.18</v>
      </c>
      <c r="M181" s="14">
        <v>-0.18</v>
      </c>
      <c r="N181" s="15">
        <f t="shared" si="5"/>
        <v>-0.17909090909090905</v>
      </c>
    </row>
    <row r="182" spans="1:14">
      <c r="A182" s="14" t="s">
        <v>398</v>
      </c>
      <c r="B182" s="14" t="s">
        <v>399</v>
      </c>
      <c r="C182" s="14">
        <v>2.98</v>
      </c>
      <c r="D182" s="14">
        <v>2.98</v>
      </c>
      <c r="E182" s="14">
        <v>2.98</v>
      </c>
      <c r="F182" s="14">
        <v>2.98</v>
      </c>
      <c r="G182" s="14">
        <v>2.98</v>
      </c>
      <c r="H182" s="14">
        <v>2.98</v>
      </c>
      <c r="I182" s="14">
        <v>2.98</v>
      </c>
      <c r="J182" s="14">
        <v>2.98</v>
      </c>
      <c r="K182" s="14">
        <v>2.98</v>
      </c>
      <c r="L182" s="14">
        <v>2.98</v>
      </c>
      <c r="M182" s="14">
        <v>2.98</v>
      </c>
      <c r="N182" s="15">
        <f t="shared" si="5"/>
        <v>2.98</v>
      </c>
    </row>
    <row r="183" spans="1:14">
      <c r="A183" s="14" t="s">
        <v>418</v>
      </c>
      <c r="B183" s="14" t="s">
        <v>419</v>
      </c>
      <c r="C183" s="14">
        <v>3.51</v>
      </c>
      <c r="D183" s="14">
        <v>3</v>
      </c>
      <c r="E183" s="14">
        <v>3</v>
      </c>
      <c r="F183" s="14">
        <v>3</v>
      </c>
      <c r="G183" s="14">
        <v>3</v>
      </c>
      <c r="H183" s="14">
        <v>3</v>
      </c>
      <c r="I183" s="14">
        <v>3</v>
      </c>
      <c r="J183" s="14">
        <v>3</v>
      </c>
      <c r="K183" s="14">
        <v>3</v>
      </c>
      <c r="L183" s="14">
        <v>3</v>
      </c>
      <c r="M183" s="14">
        <v>3</v>
      </c>
      <c r="N183" s="15">
        <f t="shared" si="5"/>
        <v>3.0463636363636364</v>
      </c>
    </row>
    <row r="184" spans="1:14">
      <c r="A184" s="14" t="s">
        <v>420</v>
      </c>
      <c r="B184" s="14" t="s">
        <v>421</v>
      </c>
      <c r="C184" s="14">
        <v>-0.53</v>
      </c>
      <c r="D184" s="14">
        <v>-0.53</v>
      </c>
      <c r="E184" s="14">
        <v>-0.4</v>
      </c>
      <c r="F184" s="14">
        <v>-0.4</v>
      </c>
      <c r="G184" s="14">
        <v>-0.4</v>
      </c>
      <c r="H184" s="14">
        <v>-0.4</v>
      </c>
      <c r="I184" s="14">
        <v>-0.4</v>
      </c>
      <c r="J184" s="14">
        <v>-0.4</v>
      </c>
      <c r="K184" s="14">
        <v>-0.4</v>
      </c>
      <c r="L184" s="14">
        <v>-0.4</v>
      </c>
      <c r="M184" s="14">
        <v>-0.4</v>
      </c>
      <c r="N184" s="15">
        <f t="shared" si="5"/>
        <v>-0.42363636363636364</v>
      </c>
    </row>
    <row r="185" spans="1:14">
      <c r="A185" s="14" t="s">
        <v>428</v>
      </c>
      <c r="B185" s="14" t="s">
        <v>429</v>
      </c>
      <c r="C185" s="14">
        <v>0.34</v>
      </c>
      <c r="D185" s="14">
        <v>0.34</v>
      </c>
      <c r="E185" s="14">
        <v>0.34</v>
      </c>
      <c r="F185" s="14">
        <v>0.34</v>
      </c>
      <c r="G185" s="14">
        <v>0.31</v>
      </c>
      <c r="H185" s="14">
        <v>0.31</v>
      </c>
      <c r="I185" s="14">
        <v>0.31</v>
      </c>
      <c r="J185" s="14">
        <v>0.31</v>
      </c>
      <c r="K185" s="14">
        <v>0.31</v>
      </c>
      <c r="L185" s="14">
        <v>0.31</v>
      </c>
      <c r="M185" s="14">
        <v>0.31</v>
      </c>
      <c r="N185" s="15">
        <f t="shared" si="5"/>
        <v>0.32090909090909092</v>
      </c>
    </row>
    <row r="186" spans="1:14">
      <c r="A186" s="14" t="s">
        <v>426</v>
      </c>
      <c r="B186" s="14" t="s">
        <v>515</v>
      </c>
      <c r="C186" s="14">
        <v>0.37</v>
      </c>
      <c r="D186" s="14">
        <v>0.27</v>
      </c>
      <c r="E186" s="14">
        <v>0.35</v>
      </c>
      <c r="F186" s="14">
        <v>0.37</v>
      </c>
      <c r="G186" s="14">
        <v>0.37</v>
      </c>
      <c r="H186" s="14">
        <v>0.37</v>
      </c>
      <c r="I186" s="14">
        <v>0.37</v>
      </c>
      <c r="J186" s="14">
        <v>0.37</v>
      </c>
      <c r="K186" s="14">
        <v>0.37</v>
      </c>
      <c r="L186" s="14">
        <v>0.37</v>
      </c>
      <c r="M186" s="14">
        <v>0.37</v>
      </c>
      <c r="N186" s="15">
        <f t="shared" si="5"/>
        <v>0.35909090909090913</v>
      </c>
    </row>
    <row r="187" spans="1:14">
      <c r="A187" s="14" t="s">
        <v>430</v>
      </c>
      <c r="B187" s="14" t="s">
        <v>431</v>
      </c>
      <c r="C187" s="14">
        <v>1.95</v>
      </c>
      <c r="D187" s="14">
        <v>1.6</v>
      </c>
      <c r="E187" s="14">
        <v>1.6</v>
      </c>
      <c r="F187" s="14">
        <v>1.6</v>
      </c>
      <c r="G187" s="14">
        <v>1.6</v>
      </c>
      <c r="H187" s="14">
        <v>1.6</v>
      </c>
      <c r="I187" s="14">
        <v>1.6</v>
      </c>
      <c r="J187" s="14">
        <v>1.6</v>
      </c>
      <c r="K187" s="14">
        <v>1.6</v>
      </c>
      <c r="L187" s="14">
        <v>1.6</v>
      </c>
      <c r="M187" s="14">
        <v>1.6</v>
      </c>
      <c r="N187" s="15">
        <f t="shared" si="5"/>
        <v>1.6318181818181818</v>
      </c>
    </row>
    <row r="188" spans="1:14">
      <c r="A188" s="14" t="s">
        <v>516</v>
      </c>
      <c r="B188" s="14" t="s">
        <v>517</v>
      </c>
      <c r="C188" s="14">
        <v>0.91</v>
      </c>
      <c r="D188" s="14">
        <v>0</v>
      </c>
      <c r="E188" s="14">
        <v>0</v>
      </c>
      <c r="F188" s="14">
        <v>0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5">
        <f t="shared" si="5"/>
        <v>8.2727272727272733E-2</v>
      </c>
    </row>
    <row r="189" spans="1:14">
      <c r="A189" s="14" t="s">
        <v>434</v>
      </c>
      <c r="B189" s="14" t="s">
        <v>518</v>
      </c>
      <c r="C189" s="14">
        <v>0.48</v>
      </c>
      <c r="D189" s="14">
        <v>-1.31</v>
      </c>
      <c r="E189" s="14">
        <v>-2.4300000000000002</v>
      </c>
      <c r="F189" s="14">
        <v>-2.4300000000000002</v>
      </c>
      <c r="G189" s="14">
        <v>-2.4300000000000002</v>
      </c>
      <c r="H189" s="14">
        <v>-2.4300000000000002</v>
      </c>
      <c r="I189" s="14">
        <v>-2.4300000000000002</v>
      </c>
      <c r="J189" s="14">
        <v>-2.4300000000000002</v>
      </c>
      <c r="K189" s="14">
        <v>-2.4300000000000002</v>
      </c>
      <c r="L189" s="14">
        <v>-2.4300000000000002</v>
      </c>
      <c r="M189" s="14">
        <v>-2.4300000000000002</v>
      </c>
      <c r="N189" s="15">
        <f t="shared" si="5"/>
        <v>-2.0636363636363635</v>
      </c>
    </row>
    <row r="190" spans="1:14">
      <c r="A190" s="14" t="s">
        <v>436</v>
      </c>
      <c r="B190" s="14" t="s">
        <v>519</v>
      </c>
      <c r="C190" s="14">
        <v>0.96</v>
      </c>
      <c r="D190" s="14">
        <v>0.94</v>
      </c>
      <c r="E190" s="14">
        <v>0.92</v>
      </c>
      <c r="F190" s="14">
        <v>0.89</v>
      </c>
      <c r="G190" s="14">
        <v>0.85</v>
      </c>
      <c r="H190" s="14">
        <v>0.81</v>
      </c>
      <c r="I190" s="14">
        <v>0.76</v>
      </c>
      <c r="J190" s="14">
        <v>0.76</v>
      </c>
      <c r="K190" s="14">
        <v>0.76</v>
      </c>
      <c r="L190" s="14">
        <v>0.76</v>
      </c>
      <c r="M190" s="14">
        <v>0.76</v>
      </c>
      <c r="N190" s="15">
        <f t="shared" si="5"/>
        <v>0.83363636363636351</v>
      </c>
    </row>
    <row r="191" spans="1:14">
      <c r="A191" s="14" t="s">
        <v>432</v>
      </c>
      <c r="B191" s="14" t="s">
        <v>433</v>
      </c>
      <c r="C191" s="14">
        <v>2.37</v>
      </c>
      <c r="D191" s="14">
        <v>2.3199999999999998</v>
      </c>
      <c r="E191" s="14">
        <v>2.27</v>
      </c>
      <c r="F191" s="14">
        <v>2.2200000000000002</v>
      </c>
      <c r="G191" s="14">
        <v>2.48</v>
      </c>
      <c r="H191" s="14">
        <v>2.42</v>
      </c>
      <c r="I191" s="14">
        <v>2.36</v>
      </c>
      <c r="J191" s="14">
        <v>2.36</v>
      </c>
      <c r="K191" s="14">
        <v>2.36</v>
      </c>
      <c r="L191" s="14">
        <v>2.36</v>
      </c>
      <c r="M191" s="14">
        <v>2.36</v>
      </c>
      <c r="N191" s="15">
        <f t="shared" si="5"/>
        <v>2.3527272727272726</v>
      </c>
    </row>
    <row r="192" spans="1:14">
      <c r="A192" s="14" t="s">
        <v>520</v>
      </c>
      <c r="B192" s="14" t="s">
        <v>521</v>
      </c>
      <c r="C192" s="14">
        <v>2.4900000000000002</v>
      </c>
      <c r="D192" s="14">
        <v>2.37</v>
      </c>
      <c r="E192" s="14">
        <v>2.36</v>
      </c>
      <c r="F192" s="14">
        <v>2.3199999999999998</v>
      </c>
      <c r="G192" s="14">
        <v>2.27</v>
      </c>
      <c r="H192" s="14">
        <v>2.23</v>
      </c>
      <c r="I192" s="14">
        <v>2.19</v>
      </c>
      <c r="J192" s="14">
        <v>2.19</v>
      </c>
      <c r="K192" s="14">
        <v>2.19</v>
      </c>
      <c r="L192" s="14">
        <v>2.19</v>
      </c>
      <c r="M192" s="14">
        <v>2.19</v>
      </c>
      <c r="N192" s="15">
        <f t="shared" si="5"/>
        <v>2.2718181818181824</v>
      </c>
    </row>
    <row r="193" spans="1:14">
      <c r="A193" s="14" t="s">
        <v>352</v>
      </c>
      <c r="B193" s="14" t="s">
        <v>353</v>
      </c>
      <c r="C193" s="14">
        <v>0.51</v>
      </c>
      <c r="D193" s="14">
        <v>1.01</v>
      </c>
      <c r="E193" s="14">
        <v>0.5</v>
      </c>
      <c r="F193" s="14">
        <v>0.5</v>
      </c>
      <c r="G193" s="14">
        <v>0.99</v>
      </c>
      <c r="H193" s="14">
        <v>0.49</v>
      </c>
      <c r="I193" s="14">
        <v>0.49</v>
      </c>
      <c r="J193" s="14">
        <v>0.49</v>
      </c>
      <c r="K193" s="14">
        <v>0.49</v>
      </c>
      <c r="L193" s="14">
        <v>0.49</v>
      </c>
      <c r="M193" s="14">
        <v>0.49</v>
      </c>
      <c r="N193" s="15">
        <f t="shared" si="5"/>
        <v>0.58636363636363642</v>
      </c>
    </row>
    <row r="194" spans="1:14">
      <c r="A194" s="14" t="s">
        <v>440</v>
      </c>
      <c r="B194" s="14" t="s">
        <v>441</v>
      </c>
      <c r="C194" s="14">
        <v>2.6</v>
      </c>
      <c r="D194" s="14">
        <v>2.5</v>
      </c>
      <c r="E194" s="14">
        <v>2.4</v>
      </c>
      <c r="F194" s="14">
        <v>2.2999999999999998</v>
      </c>
      <c r="G194" s="14">
        <v>2.2000000000000002</v>
      </c>
      <c r="H194" s="14">
        <v>2.1</v>
      </c>
      <c r="I194" s="14">
        <v>2.1</v>
      </c>
      <c r="J194" s="14">
        <v>2.1</v>
      </c>
      <c r="K194" s="14">
        <v>2.1</v>
      </c>
      <c r="L194" s="14">
        <v>2.1</v>
      </c>
      <c r="M194" s="14">
        <v>2.1</v>
      </c>
      <c r="N194" s="15">
        <f t="shared" ref="N194:N225" si="6">SUM(C194:M194)/11</f>
        <v>2.2363636363636368</v>
      </c>
    </row>
    <row r="195" spans="1:14">
      <c r="A195" s="14" t="s">
        <v>376</v>
      </c>
      <c r="B195" s="14" t="s">
        <v>377</v>
      </c>
      <c r="C195" s="14">
        <v>1.44</v>
      </c>
      <c r="D195" s="14">
        <v>1.52</v>
      </c>
      <c r="E195" s="14">
        <v>1.52</v>
      </c>
      <c r="F195" s="14">
        <v>1.53</v>
      </c>
      <c r="G195" s="14">
        <v>1.52</v>
      </c>
      <c r="H195" s="14">
        <v>1.53</v>
      </c>
      <c r="I195" s="14">
        <v>1.53</v>
      </c>
      <c r="J195" s="14">
        <v>1.53</v>
      </c>
      <c r="K195" s="14">
        <v>1.53</v>
      </c>
      <c r="L195" s="14">
        <v>1.53</v>
      </c>
      <c r="M195" s="14">
        <v>1.53</v>
      </c>
      <c r="N195" s="15">
        <f t="shared" si="6"/>
        <v>1.5190909090909088</v>
      </c>
    </row>
    <row r="196" spans="1:14">
      <c r="A196" s="14" t="s">
        <v>442</v>
      </c>
      <c r="B196" s="14" t="s">
        <v>443</v>
      </c>
      <c r="C196" s="14">
        <v>3.06</v>
      </c>
      <c r="D196" s="14">
        <v>3.04</v>
      </c>
      <c r="E196" s="14">
        <v>3.02</v>
      </c>
      <c r="F196" s="14">
        <v>2.99</v>
      </c>
      <c r="G196" s="14">
        <v>2.98</v>
      </c>
      <c r="H196" s="14">
        <v>2.98</v>
      </c>
      <c r="I196" s="14">
        <v>2.97</v>
      </c>
      <c r="J196" s="14">
        <v>2.97</v>
      </c>
      <c r="K196" s="14">
        <v>2.97</v>
      </c>
      <c r="L196" s="14">
        <v>2.97</v>
      </c>
      <c r="M196" s="14">
        <v>2.97</v>
      </c>
      <c r="N196" s="15">
        <f t="shared" si="6"/>
        <v>2.9927272727272722</v>
      </c>
    </row>
    <row r="197" spans="1:14">
      <c r="A197" s="14" t="s">
        <v>444</v>
      </c>
      <c r="B197" s="14" t="s">
        <v>445</v>
      </c>
      <c r="C197" s="14">
        <v>1.91</v>
      </c>
      <c r="D197" s="14">
        <v>1.99</v>
      </c>
      <c r="E197" s="14">
        <v>2.1</v>
      </c>
      <c r="F197" s="14">
        <v>2.19</v>
      </c>
      <c r="G197" s="14">
        <v>1.96</v>
      </c>
      <c r="H197" s="14">
        <v>1.87</v>
      </c>
      <c r="I197" s="14">
        <v>1.82</v>
      </c>
      <c r="J197" s="14">
        <v>1.82</v>
      </c>
      <c r="K197" s="14">
        <v>1.82</v>
      </c>
      <c r="L197" s="14">
        <v>1.82</v>
      </c>
      <c r="M197" s="14">
        <v>1.82</v>
      </c>
      <c r="N197" s="15">
        <f t="shared" si="6"/>
        <v>1.9200000000000002</v>
      </c>
    </row>
    <row r="198" spans="1:14">
      <c r="N198" s="18"/>
    </row>
    <row r="199" spans="1:14">
      <c r="N199" s="18"/>
    </row>
    <row r="200" spans="1:14">
      <c r="N200" s="18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66FF99"/>
  </sheetPr>
  <dimension ref="A1:L189"/>
  <sheetViews>
    <sheetView workbookViewId="0"/>
  </sheetViews>
  <sheetFormatPr defaultRowHeight="15"/>
  <cols>
    <col min="2" max="2" width="30" customWidth="1"/>
  </cols>
  <sheetData>
    <row r="1" spans="1:12">
      <c r="A1" s="14" t="str">
        <f>P_Density!A1</f>
        <v>ISO3</v>
      </c>
      <c r="B1" s="14" t="str">
        <f>P_Density!B1</f>
        <v>country_name</v>
      </c>
      <c r="C1" s="14" t="str">
        <f>P_Density!C1</f>
        <v>10</v>
      </c>
      <c r="D1" s="14" t="str">
        <f>P_Density!D1</f>
        <v>20</v>
      </c>
      <c r="E1" s="14" t="str">
        <f>P_Density!E1</f>
        <v>30</v>
      </c>
      <c r="F1" s="14" t="str">
        <f>P_Density!F1</f>
        <v>40</v>
      </c>
      <c r="G1" s="14" t="str">
        <f>P_Density!G1</f>
        <v>50</v>
      </c>
      <c r="H1" s="14" t="str">
        <f>P_Density!H1</f>
        <v>60</v>
      </c>
      <c r="I1" s="14" t="str">
        <f>P_Density!I1</f>
        <v>70</v>
      </c>
      <c r="J1" s="14" t="str">
        <f>P_Density!J1</f>
        <v>80</v>
      </c>
      <c r="K1" s="14" t="str">
        <f>P_Density!K1</f>
        <v>90</v>
      </c>
      <c r="L1" s="14" t="str">
        <f>P_Density!L1</f>
        <v>100</v>
      </c>
    </row>
    <row r="2" spans="1:12">
      <c r="A2" s="14" t="str">
        <f>P_Density!A2</f>
        <v>AFG</v>
      </c>
      <c r="B2" s="14" t="str">
        <f>P_Density!B2</f>
        <v>Afghanistan</v>
      </c>
      <c r="C2" s="14">
        <f>P_Density!C2*(POWER(1+(INDEX(P_Growth!$M$2:$M$1611,MATCH(A2, P_Growth!$A$2:$A$1611,0))/100), Settings!$C$9-Settings!$C$8))*(Settings!$C$15/100)*(Settings!$C$16/100)*(Settings!$C$17/100)</f>
        <v>11.759173793671541</v>
      </c>
      <c r="D2" s="14">
        <f>P_Density!D2*(POWER(1+(INDEX(P_Growth!$M$2:$M$1611,MATCH(A2, P_Growth!$A$2:$A$1611,0))/100), Settings!$C$9-Settings!$C$8))*(Settings!$C$15/100)*(Settings!$C$16/100)*(Settings!$C$17/100)</f>
        <v>2.7179397140907362</v>
      </c>
      <c r="E2" s="14">
        <f>P_Density!E2*(POWER(1+(INDEX(P_Growth!$M$2:$M$1611,MATCH(A2, P_Growth!$A$2:$A$1611,0))/100), Settings!$C$9-Settings!$C$8))*(Settings!$C$15/100)*(Settings!$C$16/100)*(Settings!$C$17/100)</f>
        <v>1.7330943085447299</v>
      </c>
      <c r="F2" s="14">
        <f>P_Density!F2*(POWER(1+(INDEX(P_Growth!$M$2:$M$1611,MATCH(A2, P_Growth!$A$2:$A$1611,0))/100), Settings!$C$9-Settings!$C$8))*(Settings!$C$15/100)*(Settings!$C$16/100)*(Settings!$C$17/100)</f>
        <v>1.229845998189792</v>
      </c>
      <c r="G2" s="14">
        <f>P_Density!G2*(POWER(1+(INDEX(P_Growth!$M$2:$M$1611,MATCH(A2, P_Growth!$A$2:$A$1611,0))/100), Settings!$C$9-Settings!$C$8))*(Settings!$C$15/100)*(Settings!$C$16/100)*(Settings!$C$17/100)</f>
        <v>0.90393823309154731</v>
      </c>
      <c r="H2" s="14">
        <f>P_Density!H2*(POWER(1+(INDEX(P_Growth!$M$2:$M$1611,MATCH(A2, P_Growth!$A$2:$A$1611,0))/100), Settings!$C$9-Settings!$C$8))*(Settings!$C$15/100)*(Settings!$C$16/100)*(Settings!$C$17/100)</f>
        <v>0.63728642528389257</v>
      </c>
      <c r="I2" s="14">
        <f>P_Density!I2*(POWER(1+(INDEX(P_Growth!$M$2:$M$1611,MATCH(A2, P_Growth!$A$2:$A$1611,0))/100), Settings!$C$9-Settings!$C$8))*(Settings!$C$15/100)*(Settings!$C$16/100)*(Settings!$C$17/100)</f>
        <v>0.49797794876899615</v>
      </c>
      <c r="J2" s="14">
        <f>P_Density!J2*(POWER(1+(INDEX(P_Growth!$M$2:$M$1611,MATCH(A2, P_Growth!$A$2:$A$1611,0))/100), Settings!$C$9-Settings!$C$8))*(Settings!$C$15/100)*(Settings!$C$16/100)*(Settings!$C$17/100)</f>
        <v>0.3616607585596342</v>
      </c>
      <c r="K2" s="14">
        <f>P_Density!K2*(POWER(1+(INDEX(P_Growth!$M$2:$M$1611,MATCH(A2, P_Growth!$A$2:$A$1611,0))/100), Settings!$C$9-Settings!$C$8))*(Settings!$C$15/100)*(Settings!$C$16/100)*(Settings!$C$17/100)</f>
        <v>0.24215174854327615</v>
      </c>
      <c r="L2" s="14">
        <f>P_Density!L2*(POWER(1+(INDEX(P_Growth!$M$2:$M$1611,MATCH(A2, P_Growth!$A$2:$A$1611,0))/100), Settings!$C$9-Settings!$C$8))*(Settings!$C$15/100)*(Settings!$C$16/100)*(Settings!$C$17/100)</f>
        <v>7.4212388818262864E-2</v>
      </c>
    </row>
    <row r="3" spans="1:12">
      <c r="A3" s="14" t="str">
        <f>P_Density!A3</f>
        <v>ALB</v>
      </c>
      <c r="B3" s="14" t="str">
        <f>P_Density!B3</f>
        <v>Albania</v>
      </c>
      <c r="C3" s="14">
        <f>P_Density!C3*(POWER(1+(INDEX(P_Growth!$M$2:$M$1611,MATCH(A2, P_Growth!$A$2:$A$1611,0))/100), Settings!$C$9-Settings!$C$8))*(Settings!$C$15/100)*(Settings!$C$16/100)*(Settings!$C$17/100)</f>
        <v>7.349875337108533</v>
      </c>
      <c r="D3" s="14">
        <f>P_Density!D3*(POWER(1+(INDEX(P_Growth!$M$2:$M$1611,MATCH(A2, P_Growth!$A$2:$A$1611,0))/100), Settings!$C$9-Settings!$C$8))*(Settings!$C$15/100)*(Settings!$C$16/100)*(Settings!$C$17/100)</f>
        <v>2.0062984577835556</v>
      </c>
      <c r="E3" s="14">
        <f>P_Density!E3*(POWER(1+(INDEX(P_Growth!$M$2:$M$1611,MATCH(A2, P_Growth!$A$2:$A$1611,0))/100), Settings!$C$9-Settings!$C$8))*(Settings!$C$15/100)*(Settings!$C$16/100)*(Settings!$C$17/100)</f>
        <v>1.8158532296645202</v>
      </c>
      <c r="F3" s="14">
        <f>P_Density!F3*(POWER(1+(INDEX(P_Growth!$M$2:$M$1611,MATCH(A2, P_Growth!$A$2:$A$1611,0))/100), Settings!$C$9-Settings!$C$8))*(Settings!$C$15/100)*(Settings!$C$16/100)*(Settings!$C$17/100)</f>
        <v>1.4050499103711036</v>
      </c>
      <c r="G3" s="14">
        <f>P_Density!G3*(POWER(1+(INDEX(P_Growth!$M$2:$M$1611,MATCH(A2, P_Growth!$A$2:$A$1611,0))/100), Settings!$C$9-Settings!$C$8))*(Settings!$C$15/100)*(Settings!$C$16/100)*(Settings!$C$17/100)</f>
        <v>0.90536265514180192</v>
      </c>
      <c r="H3" s="14">
        <f>P_Density!H3*(POWER(1+(INDEX(P_Growth!$M$2:$M$1611,MATCH(A2, P_Growth!$A$2:$A$1611,0))/100), Settings!$C$9-Settings!$C$8))*(Settings!$C$15/100)*(Settings!$C$16/100)*(Settings!$C$17/100)</f>
        <v>0.69440574949910072</v>
      </c>
      <c r="I3" s="14">
        <f>P_Density!I3*(POWER(1+(INDEX(P_Growth!$M$2:$M$1611,MATCH(A2, P_Growth!$A$2:$A$1611,0))/100), Settings!$C$9-Settings!$C$8))*(Settings!$C$15/100)*(Settings!$C$16/100)*(Settings!$C$17/100)</f>
        <v>0.55182110226861869</v>
      </c>
      <c r="J3" s="14">
        <f>P_Density!J3*(POWER(1+(INDEX(P_Growth!$M$2:$M$1611,MATCH(A2, P_Growth!$A$2:$A$1611,0))/100), Settings!$C$9-Settings!$C$8))*(Settings!$C$15/100)*(Settings!$C$16/100)*(Settings!$C$17/100)</f>
        <v>0.39114629499990372</v>
      </c>
      <c r="K3" s="14">
        <f>P_Density!K3*(POWER(1+(INDEX(P_Growth!$M$2:$M$1611,MATCH(A2, P_Growth!$A$2:$A$1611,0))/100), Settings!$C$9-Settings!$C$8))*(Settings!$C$15/100)*(Settings!$C$16/100)*(Settings!$C$17/100)</f>
        <v>0.24941630099957446</v>
      </c>
      <c r="L3" s="14">
        <f>P_Density!L3*(POWER(1+(INDEX(P_Growth!$M$2:$M$1611,MATCH(A2, P_Growth!$A$2:$A$1611,0))/100), Settings!$C$9-Settings!$C$8))*(Settings!$C$15/100)*(Settings!$C$16/100)*(Settings!$C$17/100)</f>
        <v>0.15682886773302768</v>
      </c>
    </row>
    <row r="4" spans="1:12">
      <c r="A4" s="14" t="str">
        <f>P_Density!A4</f>
        <v>DZA</v>
      </c>
      <c r="B4" s="14" t="str">
        <f>P_Density!B4</f>
        <v>Algeria</v>
      </c>
      <c r="C4" s="14">
        <f>P_Density!C4*(POWER(1+(INDEX(P_Growth!$M$2:$M$1611,MATCH(A2, P_Growth!$A$2:$A$1611,0))/100), Settings!$C$9-Settings!$C$8))*(Settings!$C$15/100)*(Settings!$C$16/100)*(Settings!$C$17/100)</f>
        <v>27.916393109709077</v>
      </c>
      <c r="D4" s="14">
        <f>P_Density!D4*(POWER(1+(INDEX(P_Growth!$M$2:$M$1611,MATCH(A2, P_Growth!$A$2:$A$1611,0))/100), Settings!$C$9-Settings!$C$8))*(Settings!$C$15/100)*(Settings!$C$16/100)*(Settings!$C$17/100)</f>
        <v>6.7768303462911206</v>
      </c>
      <c r="E4" s="14">
        <f>P_Density!E4*(POWER(1+(INDEX(P_Growth!$M$2:$M$1611,MATCH(A2, P_Growth!$A$2:$A$1611,0))/100), Settings!$C$9-Settings!$C$8))*(Settings!$C$15/100)*(Settings!$C$16/100)*(Settings!$C$17/100)</f>
        <v>4.0903703595110104</v>
      </c>
      <c r="F4" s="14">
        <f>P_Density!F4*(POWER(1+(INDEX(P_Growth!$M$2:$M$1611,MATCH(A2, P_Growth!$A$2:$A$1611,0))/100), Settings!$C$9-Settings!$C$8))*(Settings!$C$15/100)*(Settings!$C$16/100)*(Settings!$C$17/100)</f>
        <v>2.77363461625569</v>
      </c>
      <c r="G4" s="14">
        <f>P_Density!G4*(POWER(1+(INDEX(P_Growth!$M$2:$M$1611,MATCH(A2, P_Growth!$A$2:$A$1611,0))/100), Settings!$C$9-Settings!$C$8))*(Settings!$C$15/100)*(Settings!$C$16/100)*(Settings!$C$17/100)</f>
        <v>1.9169871952325945</v>
      </c>
      <c r="H4" s="14">
        <f>P_Density!H4*(POWER(1+(INDEX(P_Growth!$M$2:$M$1611,MATCH(A2, P_Growth!$A$2:$A$1611,0))/100), Settings!$C$9-Settings!$C$8))*(Settings!$C$15/100)*(Settings!$C$16/100)*(Settings!$C$17/100)</f>
        <v>1.2908112619406875</v>
      </c>
      <c r="I4" s="14">
        <f>P_Density!I4*(POWER(1+(INDEX(P_Growth!$M$2:$M$1611,MATCH(A2, P_Growth!$A$2:$A$1611,0))/100), Settings!$C$9-Settings!$C$8))*(Settings!$C$15/100)*(Settings!$C$16/100)*(Settings!$C$17/100)</f>
        <v>0.87117652593569217</v>
      </c>
      <c r="J4" s="14">
        <f>P_Density!J4*(POWER(1+(INDEX(P_Growth!$M$2:$M$1611,MATCH(A2, P_Growth!$A$2:$A$1611,0))/100), Settings!$C$9-Settings!$C$8))*(Settings!$C$15/100)*(Settings!$C$16/100)*(Settings!$C$17/100)</f>
        <v>0.55082400683344057</v>
      </c>
      <c r="K4" s="14">
        <f>P_Density!K4*(POWER(1+(INDEX(P_Growth!$M$2:$M$1611,MATCH(A2, P_Growth!$A$2:$A$1611,0))/100), Settings!$C$9-Settings!$C$8))*(Settings!$C$15/100)*(Settings!$C$16/100)*(Settings!$C$17/100)</f>
        <v>0.22391914630001775</v>
      </c>
      <c r="L4" s="14">
        <f>P_Density!L4*(POWER(1+(INDEX(P_Growth!$M$2:$M$1611,MATCH(A2, P_Growth!$A$2:$A$1611,0))/100), Settings!$C$9-Settings!$C$8))*(Settings!$C$15/100)*(Settings!$C$16/100)*(Settings!$C$17/100)</f>
        <v>1.3816893887469284E-2</v>
      </c>
    </row>
    <row r="5" spans="1:12">
      <c r="A5" s="14" t="str">
        <f>P_Density!A5</f>
        <v>AGO</v>
      </c>
      <c r="B5" s="14" t="str">
        <f>P_Density!B5</f>
        <v>Angola</v>
      </c>
      <c r="C5" s="14">
        <f>P_Density!C5*(POWER(1+(INDEX(P_Growth!$M$2:$M$1611,MATCH(A2, P_Growth!$A$2:$A$1611,0))/100), Settings!$C$9-Settings!$C$8))*(Settings!$C$15/100)*(Settings!$C$16/100)*(Settings!$C$17/100)</f>
        <v>11.998904024729384</v>
      </c>
      <c r="D5" s="14">
        <f>P_Density!D5*(POWER(1+(INDEX(P_Growth!$M$2:$M$1611,MATCH(A2, P_Growth!$A$2:$A$1611,0))/100), Settings!$C$9-Settings!$C$8))*(Settings!$C$15/100)*(Settings!$C$16/100)*(Settings!$C$17/100)</f>
        <v>0.88328411336285617</v>
      </c>
      <c r="E5" s="14">
        <f>P_Density!E5*(POWER(1+(INDEX(P_Growth!$M$2:$M$1611,MATCH(A2, P_Growth!$A$2:$A$1611,0))/100), Settings!$C$9-Settings!$C$8))*(Settings!$C$15/100)*(Settings!$C$16/100)*(Settings!$C$17/100)</f>
        <v>0.53244896238515671</v>
      </c>
      <c r="F5" s="14">
        <f>P_Density!F5*(POWER(1+(INDEX(P_Growth!$M$2:$M$1611,MATCH(A2, P_Growth!$A$2:$A$1611,0))/100), Settings!$C$9-Settings!$C$8))*(Settings!$C$15/100)*(Settings!$C$16/100)*(Settings!$C$17/100)</f>
        <v>0.35852703004907416</v>
      </c>
      <c r="G5" s="14">
        <f>P_Density!G5*(POWER(1+(INDEX(P_Growth!$M$2:$M$1611,MATCH(A2, P_Growth!$A$2:$A$1611,0))/100), Settings!$C$9-Settings!$C$8))*(Settings!$C$15/100)*(Settings!$C$16/100)*(Settings!$C$17/100)</f>
        <v>0.23773604018748704</v>
      </c>
      <c r="H5" s="14">
        <f>P_Density!H5*(POWER(1+(INDEX(P_Growth!$M$2:$M$1611,MATCH(A2, P_Growth!$A$2:$A$1611,0))/100), Settings!$C$9-Settings!$C$8))*(Settings!$C$15/100)*(Settings!$C$16/100)*(Settings!$C$17/100)</f>
        <v>0.15398002363251853</v>
      </c>
      <c r="I5" s="14">
        <f>P_Density!I5*(POWER(1+(INDEX(P_Growth!$M$2:$M$1611,MATCH(A2, P_Growth!$A$2:$A$1611,0))/100), Settings!$C$9-Settings!$C$8))*(Settings!$C$15/100)*(Settings!$C$16/100)*(Settings!$C$17/100)</f>
        <v>0.10284327202837962</v>
      </c>
      <c r="J5" s="14">
        <f>P_Density!J5*(POWER(1+(INDEX(P_Growth!$M$2:$M$1611,MATCH(A2, P_Growth!$A$2:$A$1611,0))/100), Settings!$C$9-Settings!$C$8))*(Settings!$C$15/100)*(Settings!$C$16/100)*(Settings!$C$17/100)</f>
        <v>6.9939122667499173E-2</v>
      </c>
      <c r="K5" s="14">
        <f>P_Density!K5*(POWER(1+(INDEX(P_Growth!$M$2:$M$1611,MATCH(A2, P_Growth!$A$2:$A$1611,0))/100), Settings!$C$9-Settings!$C$8))*(Settings!$C$15/100)*(Settings!$C$16/100)*(Settings!$C$17/100)</f>
        <v>4.3444872532764245E-2</v>
      </c>
      <c r="L5" s="14">
        <f>P_Density!L5*(POWER(1+(INDEX(P_Growth!$M$2:$M$1611,MATCH(A2, P_Growth!$A$2:$A$1611,0))/100), Settings!$C$9-Settings!$C$8))*(Settings!$C$15/100)*(Settings!$C$16/100)*(Settings!$C$17/100)</f>
        <v>1.5811084757825677E-2</v>
      </c>
    </row>
    <row r="6" spans="1:12">
      <c r="A6" s="14" t="str">
        <f>P_Density!A6</f>
        <v>ARG</v>
      </c>
      <c r="B6" s="14" t="str">
        <f>P_Density!B6</f>
        <v>Argentina</v>
      </c>
      <c r="C6" s="14">
        <f>P_Density!C6*(POWER(1+(INDEX(P_Growth!$M$2:$M$1611,MATCH(A2, P_Growth!$A$2:$A$1611,0))/100), Settings!$C$9-Settings!$C$8))*(Settings!$C$15/100)*(Settings!$C$16/100)*(Settings!$C$17/100)</f>
        <v>19.958431999346871</v>
      </c>
      <c r="D6" s="14">
        <f>P_Density!D6*(POWER(1+(INDEX(P_Growth!$M$2:$M$1611,MATCH(A2, P_Growth!$A$2:$A$1611,0))/100), Settings!$C$9-Settings!$C$8))*(Settings!$C$15/100)*(Settings!$C$16/100)*(Settings!$C$17/100)</f>
        <v>1.1034997623322118</v>
      </c>
      <c r="E6" s="14">
        <f>P_Density!E6*(POWER(1+(INDEX(P_Growth!$M$2:$M$1611,MATCH(A2, P_Growth!$A$2:$A$1611,0))/100), Settings!$C$9-Settings!$C$8))*(Settings!$C$15/100)*(Settings!$C$16/100)*(Settings!$C$17/100)</f>
        <v>0.40410853565722027</v>
      </c>
      <c r="F6" s="14">
        <f>P_Density!F6*(POWER(1+(INDEX(P_Growth!$M$2:$M$1611,MATCH(A2, P_Growth!$A$2:$A$1611,0))/100), Settings!$C$9-Settings!$C$8))*(Settings!$C$15/100)*(Settings!$C$16/100)*(Settings!$C$17/100)</f>
        <v>0.23688138695733427</v>
      </c>
      <c r="G6" s="14">
        <f>P_Density!G6*(POWER(1+(INDEX(P_Growth!$M$2:$M$1611,MATCH(A2, P_Growth!$A$2:$A$1611,0))/100), Settings!$C$9-Settings!$C$8))*(Settings!$C$15/100)*(Settings!$C$16/100)*(Settings!$C$17/100)</f>
        <v>0.1438666270757111</v>
      </c>
      <c r="H6" s="14">
        <f>P_Density!H6*(POWER(1+(INDEX(P_Growth!$M$2:$M$1611,MATCH(A2, P_Growth!$A$2:$A$1611,0))/100), Settings!$C$9-Settings!$C$8))*(Settings!$C$15/100)*(Settings!$C$16/100)*(Settings!$C$17/100)</f>
        <v>9.5578719572081361E-2</v>
      </c>
      <c r="I6" s="14">
        <f>P_Density!I6*(POWER(1+(INDEX(P_Growth!$M$2:$M$1611,MATCH(A2, P_Growth!$A$2:$A$1611,0))/100), Settings!$C$9-Settings!$C$8))*(Settings!$C$15/100)*(Settings!$C$16/100)*(Settings!$C$17/100)</f>
        <v>6.0253052725768121E-2</v>
      </c>
      <c r="J6" s="14">
        <f>P_Density!J6*(POWER(1+(INDEX(P_Growth!$M$2:$M$1611,MATCH(A2, P_Growth!$A$2:$A$1611,0))/100), Settings!$C$9-Settings!$C$8))*(Settings!$C$15/100)*(Settings!$C$16/100)*(Settings!$C$17/100)</f>
        <v>3.8601837561898729E-2</v>
      </c>
      <c r="K6" s="14">
        <f>P_Density!K6*(POWER(1+(INDEX(P_Growth!$M$2:$M$1611,MATCH(A2, P_Growth!$A$2:$A$1611,0))/100), Settings!$C$9-Settings!$C$8))*(Settings!$C$15/100)*(Settings!$C$16/100)*(Settings!$C$17/100)</f>
        <v>2.2078541778945766E-2</v>
      </c>
      <c r="L6" s="14">
        <f>P_Density!L6*(POWER(1+(INDEX(P_Growth!$M$2:$M$1611,MATCH(A2, P_Growth!$A$2:$A$1611,0))/100), Settings!$C$9-Settings!$C$8))*(Settings!$C$15/100)*(Settings!$C$16/100)*(Settings!$C$17/100)</f>
        <v>6.2674570211200889E-3</v>
      </c>
    </row>
    <row r="7" spans="1:12">
      <c r="A7" s="14" t="str">
        <f>P_Density!A7</f>
        <v>ARM</v>
      </c>
      <c r="B7" s="14" t="str">
        <f>P_Density!B7</f>
        <v>Armenia</v>
      </c>
      <c r="C7" s="14">
        <f>P_Density!C7*(POWER(1+(INDEX(P_Growth!$M$2:$M$1611,MATCH(A2, P_Growth!$A$2:$A$1611,0))/100), Settings!$C$9-Settings!$C$8))*(Settings!$C$15/100)*(Settings!$C$16/100)*(Settings!$C$17/100)</f>
        <v>50.257170988106708</v>
      </c>
      <c r="D7" s="14">
        <f>P_Density!D7*(POWER(1+(INDEX(P_Growth!$M$2:$M$1611,MATCH(A2, P_Growth!$A$2:$A$1611,0))/100), Settings!$C$9-Settings!$C$8))*(Settings!$C$15/100)*(Settings!$C$16/100)*(Settings!$C$17/100)</f>
        <v>3.3210400101685198</v>
      </c>
      <c r="E7" s="14">
        <f>P_Density!E7*(POWER(1+(INDEX(P_Growth!$M$2:$M$1611,MATCH(A2, P_Growth!$A$2:$A$1611,0))/100), Settings!$C$9-Settings!$C$8))*(Settings!$C$15/100)*(Settings!$C$16/100)*(Settings!$C$17/100)</f>
        <v>1.6637249546973327</v>
      </c>
      <c r="F7" s="14">
        <f>P_Density!F7*(POWER(1+(INDEX(P_Growth!$M$2:$M$1611,MATCH(A2, P_Growth!$A$2:$A$1611,0))/100), Settings!$C$9-Settings!$C$8))*(Settings!$C$15/100)*(Settings!$C$16/100)*(Settings!$C$17/100)</f>
        <v>1.5342449903291926</v>
      </c>
      <c r="G7" s="14">
        <f>P_Density!G7*(POWER(1+(INDEX(P_Growth!$M$2:$M$1611,MATCH(A2, P_Growth!$A$2:$A$1611,0))/100), Settings!$C$9-Settings!$C$8))*(Settings!$C$15/100)*(Settings!$C$16/100)*(Settings!$C$17/100)</f>
        <v>1.0503688198577166</v>
      </c>
      <c r="H7" s="14">
        <f>P_Density!H7*(POWER(1+(INDEX(P_Growth!$M$2:$M$1611,MATCH(A2, P_Growth!$A$2:$A$1611,0))/100), Settings!$C$9-Settings!$C$8))*(Settings!$C$15/100)*(Settings!$C$16/100)*(Settings!$C$17/100)</f>
        <v>0.76021404822086158</v>
      </c>
      <c r="I7" s="14">
        <f>P_Density!I7*(POWER(1+(INDEX(P_Growth!$M$2:$M$1611,MATCH(A2, P_Growth!$A$2:$A$1611,0))/100), Settings!$C$9-Settings!$C$8))*(Settings!$C$15/100)*(Settings!$C$16/100)*(Settings!$C$17/100)</f>
        <v>0.64042015379445261</v>
      </c>
      <c r="J7" s="14">
        <f>P_Density!J7*(POWER(1+(INDEX(P_Growth!$M$2:$M$1611,MATCH(A2, P_Growth!$A$2:$A$1611,0))/100), Settings!$C$9-Settings!$C$8))*(Settings!$C$15/100)*(Settings!$C$16/100)*(Settings!$C$17/100)</f>
        <v>0.60993752191900497</v>
      </c>
      <c r="K7" s="14">
        <f>P_Density!K7*(POWER(1+(INDEX(P_Growth!$M$2:$M$1611,MATCH(A2, P_Growth!$A$2:$A$1611,0))/100), Settings!$C$9-Settings!$C$8))*(Settings!$C$15/100)*(Settings!$C$16/100)*(Settings!$C$17/100)</f>
        <v>0.58515257824457556</v>
      </c>
      <c r="L7" s="14">
        <f>P_Density!L7*(POWER(1+(INDEX(P_Growth!$M$2:$M$1611,MATCH(A2, P_Growth!$A$2:$A$1611,0))/100), Settings!$C$9-Settings!$C$8))*(Settings!$C$15/100)*(Settings!$C$16/100)*(Settings!$C$17/100)</f>
        <v>0.32163449894748086</v>
      </c>
    </row>
    <row r="8" spans="1:12">
      <c r="A8" s="14" t="str">
        <f>P_Density!A8</f>
        <v>AUS</v>
      </c>
      <c r="B8" s="14" t="str">
        <f>P_Density!B8</f>
        <v>Australia</v>
      </c>
      <c r="C8" s="14">
        <f>P_Density!C8*(POWER(1+(INDEX(P_Growth!$M$2:$M$1611,MATCH(A2, P_Growth!$A$2:$A$1611,0))/100), Settings!$C$9-Settings!$C$8))*(Settings!$C$15/100)*(Settings!$C$16/100)*(Settings!$C$17/100)</f>
        <v>37.615140407687385</v>
      </c>
      <c r="D8" s="14">
        <f>P_Density!D8*(POWER(1+(INDEX(P_Growth!$M$2:$M$1611,MATCH(A2, P_Growth!$A$2:$A$1611,0))/100), Settings!$C$9-Settings!$C$8))*(Settings!$C$15/100)*(Settings!$C$16/100)*(Settings!$C$17/100)</f>
        <v>9.4389327160118768</v>
      </c>
      <c r="E8" s="14">
        <f>P_Density!E8*(POWER(1+(INDEX(P_Growth!$M$2:$M$1611,MATCH(A2, P_Growth!$A$2:$A$1611,0))/100), Settings!$C$9-Settings!$C$8))*(Settings!$C$15/100)*(Settings!$C$16/100)*(Settings!$C$17/100)</f>
        <v>2.0826474796772003</v>
      </c>
      <c r="F8" s="14">
        <f>P_Density!F8*(POWER(1+(INDEX(P_Growth!$M$2:$M$1611,MATCH(A2, P_Growth!$A$2:$A$1611,0))/100), Settings!$C$9-Settings!$C$8))*(Settings!$C$15/100)*(Settings!$C$16/100)*(Settings!$C$17/100)</f>
        <v>0.28132335492527666</v>
      </c>
      <c r="G8" s="14">
        <f>P_Density!G8*(POWER(1+(INDEX(P_Growth!$M$2:$M$1611,MATCH(A2, P_Growth!$A$2:$A$1611,0))/100), Settings!$C$9-Settings!$C$8))*(Settings!$C$15/100)*(Settings!$C$16/100)*(Settings!$C$17/100)</f>
        <v>0.1065467693590415</v>
      </c>
      <c r="H8" s="14">
        <f>P_Density!H8*(POWER(1+(INDEX(P_Growth!$M$2:$M$1611,MATCH(A2, P_Growth!$A$2:$A$1611,0))/100), Settings!$C$9-Settings!$C$8))*(Settings!$C$15/100)*(Settings!$C$16/100)*(Settings!$C$17/100)</f>
        <v>3.9171606382000554E-2</v>
      </c>
      <c r="I8" s="14">
        <f>P_Density!I8*(POWER(1+(INDEX(P_Growth!$M$2:$M$1611,MATCH(A2, P_Growth!$A$2:$A$1611,0))/100), Settings!$C$9-Settings!$C$8))*(Settings!$C$15/100)*(Settings!$C$16/100)*(Settings!$C$17/100)</f>
        <v>1.6380853577927502E-2</v>
      </c>
      <c r="J8" s="14">
        <f>P_Density!J8*(POWER(1+(INDEX(P_Growth!$M$2:$M$1611,MATCH(A2, P_Growth!$A$2:$A$1611,0))/100), Settings!$C$9-Settings!$C$8))*(Settings!$C$15/100)*(Settings!$C$16/100)*(Settings!$C$17/100)</f>
        <v>8.1192056864510236E-3</v>
      </c>
      <c r="K8" s="14">
        <f>P_Density!K8*(POWER(1+(INDEX(P_Growth!$M$2:$M$1611,MATCH(A2, P_Growth!$A$2:$A$1611,0))/100), Settings!$C$9-Settings!$C$8))*(Settings!$C$15/100)*(Settings!$C$16/100)*(Settings!$C$17/100)</f>
        <v>3.418612920610957E-3</v>
      </c>
      <c r="L8" s="14">
        <f>P_Density!L8*(POWER(1+(INDEX(P_Growth!$M$2:$M$1611,MATCH(A2, P_Growth!$A$2:$A$1611,0))/100), Settings!$C$9-Settings!$C$8))*(Settings!$C$15/100)*(Settings!$C$16/100)*(Settings!$C$17/100)</f>
        <v>2.848844100509131E-4</v>
      </c>
    </row>
    <row r="9" spans="1:12">
      <c r="A9" s="14" t="str">
        <f>P_Density!A9</f>
        <v>AUT</v>
      </c>
      <c r="B9" s="14" t="str">
        <f>P_Density!B9</f>
        <v>Austria</v>
      </c>
      <c r="C9" s="14">
        <f>P_Density!C9*(POWER(1+(INDEX(P_Growth!$M$2:$M$1611,MATCH(A2, P_Growth!$A$2:$A$1611,0))/100), Settings!$C$9-Settings!$C$8))*(Settings!$C$15/100)*(Settings!$C$16/100)*(Settings!$C$17/100)</f>
        <v>16.525859742643416</v>
      </c>
      <c r="D9" s="14">
        <f>P_Density!D9*(POWER(1+(INDEX(P_Growth!$M$2:$M$1611,MATCH(A2, P_Growth!$A$2:$A$1611,0))/100), Settings!$C$9-Settings!$C$8))*(Settings!$C$15/100)*(Settings!$C$16/100)*(Settings!$C$17/100)</f>
        <v>3.0811673369056511</v>
      </c>
      <c r="E9" s="14">
        <f>P_Density!E9*(POWER(1+(INDEX(P_Growth!$M$2:$M$1611,MATCH(A2, P_Growth!$A$2:$A$1611,0))/100), Settings!$C$9-Settings!$C$8))*(Settings!$C$15/100)*(Settings!$C$16/100)*(Settings!$C$17/100)</f>
        <v>1.935647124090929</v>
      </c>
      <c r="F9" s="14">
        <f>P_Density!F9*(POWER(1+(INDEX(P_Growth!$M$2:$M$1611,MATCH(A2, P_Growth!$A$2:$A$1611,0))/100), Settings!$C$9-Settings!$C$8))*(Settings!$C$15/100)*(Settings!$C$16/100)*(Settings!$C$17/100)</f>
        <v>1.4060470058062817</v>
      </c>
      <c r="G9" s="14">
        <f>P_Density!G9*(POWER(1+(INDEX(P_Growth!$M$2:$M$1611,MATCH(A2, P_Growth!$A$2:$A$1611,0))/100), Settings!$C$9-Settings!$C$8))*(Settings!$C$15/100)*(Settings!$C$16/100)*(Settings!$C$17/100)</f>
        <v>1.1348370474378124</v>
      </c>
      <c r="H9" s="14">
        <f>P_Density!H9*(POWER(1+(INDEX(P_Growth!$M$2:$M$1611,MATCH(A2, P_Growth!$A$2:$A$1611,0))/100), Settings!$C$9-Settings!$C$8))*(Settings!$C$15/100)*(Settings!$C$16/100)*(Settings!$C$17/100)</f>
        <v>0.8791532894171179</v>
      </c>
      <c r="I9" s="14">
        <f>P_Density!I9*(POWER(1+(INDEX(P_Growth!$M$2:$M$1611,MATCH(A2, P_Growth!$A$2:$A$1611,0))/100), Settings!$C$9-Settings!$C$8))*(Settings!$C$15/100)*(Settings!$C$16/100)*(Settings!$C$17/100)</f>
        <v>0.7025249551855518</v>
      </c>
      <c r="J9" s="14">
        <f>P_Density!J9*(POWER(1+(INDEX(P_Growth!$M$2:$M$1611,MATCH(A2, P_Growth!$A$2:$A$1611,0))/100), Settings!$C$9-Settings!$C$8))*(Settings!$C$15/100)*(Settings!$C$16/100)*(Settings!$C$17/100)</f>
        <v>0.52247800803337463</v>
      </c>
      <c r="K9" s="14">
        <f>P_Density!K9*(POWER(1+(INDEX(P_Growth!$M$2:$M$1611,MATCH(A2, P_Growth!$A$2:$A$1611,0))/100), Settings!$C$9-Settings!$C$8))*(Settings!$C$15/100)*(Settings!$C$16/100)*(Settings!$C$17/100)</f>
        <v>0.35040782436262319</v>
      </c>
      <c r="L9" s="14">
        <f>P_Density!L9*(POWER(1+(INDEX(P_Growth!$M$2:$M$1611,MATCH(A2, P_Growth!$A$2:$A$1611,0))/100), Settings!$C$9-Settings!$C$8))*(Settings!$C$15/100)*(Settings!$C$16/100)*(Settings!$C$17/100)</f>
        <v>0.15711375214307857</v>
      </c>
    </row>
    <row r="10" spans="1:12">
      <c r="A10" s="14" t="str">
        <f>P_Density!A10</f>
        <v>AZE</v>
      </c>
      <c r="B10" s="14" t="str">
        <f>P_Density!B10</f>
        <v>Azerbaijan</v>
      </c>
      <c r="C10" s="14">
        <f>P_Density!C10*(POWER(1+(INDEX(P_Growth!$M$2:$M$1611,MATCH(A2, P_Growth!$A$2:$A$1611,0))/100), Settings!$C$9-Settings!$C$8))*(Settings!$C$15/100)*(Settings!$C$16/100)*(Settings!$C$17/100)</f>
        <v>17.973499872317131</v>
      </c>
      <c r="D10" s="14">
        <f>P_Density!D10*(POWER(1+(INDEX(P_Growth!$M$2:$M$1611,MATCH(A2, P_Growth!$A$2:$A$1611,0))/100), Settings!$C$9-Settings!$C$8))*(Settings!$C$15/100)*(Settings!$C$16/100)*(Settings!$C$17/100)</f>
        <v>3.3639151138811823</v>
      </c>
      <c r="E10" s="14">
        <f>P_Density!E10*(POWER(1+(INDEX(P_Growth!$M$2:$M$1611,MATCH(A2, P_Growth!$A$2:$A$1611,0))/100), Settings!$C$9-Settings!$C$8))*(Settings!$C$15/100)*(Settings!$C$16/100)*(Settings!$C$17/100)</f>
        <v>2.0832172484973022</v>
      </c>
      <c r="F10" s="14">
        <f>P_Density!F10*(POWER(1+(INDEX(P_Growth!$M$2:$M$1611,MATCH(A2, P_Growth!$A$2:$A$1611,0))/100), Settings!$C$9-Settings!$C$8))*(Settings!$C$15/100)*(Settings!$C$16/100)*(Settings!$C$17/100)</f>
        <v>1.4858146406205375</v>
      </c>
      <c r="G10" s="14">
        <f>P_Density!G10*(POWER(1+(INDEX(P_Growth!$M$2:$M$1611,MATCH(A2, P_Growth!$A$2:$A$1611,0))/100), Settings!$C$9-Settings!$C$8))*(Settings!$C$15/100)*(Settings!$C$16/100)*(Settings!$C$17/100)</f>
        <v>1.2422384700270066</v>
      </c>
      <c r="H10" s="14">
        <f>P_Density!H10*(POWER(1+(INDEX(P_Growth!$M$2:$M$1611,MATCH(A2, P_Growth!$A$2:$A$1611,0))/100), Settings!$C$9-Settings!$C$8))*(Settings!$C$15/100)*(Settings!$C$16/100)*(Settings!$C$17/100)</f>
        <v>1.0844125068588006</v>
      </c>
      <c r="I10" s="14">
        <f>P_Density!I10*(POWER(1+(INDEX(P_Growth!$M$2:$M$1611,MATCH(A2, P_Growth!$A$2:$A$1611,0))/100), Settings!$C$9-Settings!$C$8))*(Settings!$C$15/100)*(Settings!$C$16/100)*(Settings!$C$17/100)</f>
        <v>0.98498784775103221</v>
      </c>
      <c r="J10" s="14">
        <f>P_Density!J10*(POWER(1+(INDEX(P_Growth!$M$2:$M$1611,MATCH(A2, P_Growth!$A$2:$A$1611,0))/100), Settings!$C$9-Settings!$C$8))*(Settings!$C$15/100)*(Settings!$C$16/100)*(Settings!$C$17/100)</f>
        <v>0.8459642556461866</v>
      </c>
      <c r="K10" s="14">
        <f>P_Density!K10*(POWER(1+(INDEX(P_Growth!$M$2:$M$1611,MATCH(A2, P_Growth!$A$2:$A$1611,0))/100), Settings!$C$9-Settings!$C$8))*(Settings!$C$15/100)*(Settings!$C$16/100)*(Settings!$C$17/100)</f>
        <v>0.63928061615424903</v>
      </c>
      <c r="L10" s="14">
        <f>P_Density!L10*(POWER(1+(INDEX(P_Growth!$M$2:$M$1611,MATCH(A2, P_Growth!$A$2:$A$1611,0))/100), Settings!$C$9-Settings!$C$8))*(Settings!$C$15/100)*(Settings!$C$16/100)*(Settings!$C$17/100)</f>
        <v>0.41735566072458763</v>
      </c>
    </row>
    <row r="11" spans="1:12">
      <c r="A11" s="14" t="str">
        <f>P_Density!A11</f>
        <v>BHR</v>
      </c>
      <c r="B11" s="14" t="str">
        <f>P_Density!B11</f>
        <v>Bahrain</v>
      </c>
      <c r="C11" s="14">
        <f>P_Density!C11*(POWER(1+(INDEX(P_Growth!$M$2:$M$1611,MATCH(A2, P_Growth!$A$2:$A$1611,0))/100), Settings!$C$9-Settings!$C$8))*(Settings!$C$15/100)*(Settings!$C$16/100)*(Settings!$C$17/100)</f>
        <v>278.17965546036487</v>
      </c>
      <c r="D11" s="14">
        <f>P_Density!D11*(POWER(1+(INDEX(P_Growth!$M$2:$M$1611,MATCH(A2, P_Growth!$A$2:$A$1611,0))/100), Settings!$C$9-Settings!$C$8))*(Settings!$C$15/100)*(Settings!$C$16/100)*(Settings!$C$17/100)</f>
        <v>0</v>
      </c>
      <c r="E11" s="14">
        <f>P_Density!E11*(POWER(1+(INDEX(P_Growth!$M$2:$M$1611,MATCH(A2, P_Growth!$A$2:$A$1611,0))/100), Settings!$C$9-Settings!$C$8))*(Settings!$C$15/100)*(Settings!$C$16/100)*(Settings!$C$17/100)</f>
        <v>126.96144374108491</v>
      </c>
      <c r="F11" s="14">
        <f>P_Density!F11*(POWER(1+(INDEX(P_Growth!$M$2:$M$1611,MATCH(A2, P_Growth!$A$2:$A$1611,0))/100), Settings!$C$9-Settings!$C$8))*(Settings!$C$15/100)*(Settings!$C$16/100)*(Settings!$C$17/100)</f>
        <v>0</v>
      </c>
      <c r="G11" s="14">
        <f>P_Density!G11*(POWER(1+(INDEX(P_Growth!$M$2:$M$1611,MATCH(A2, P_Growth!$A$2:$A$1611,0))/100), Settings!$C$9-Settings!$C$8))*(Settings!$C$15/100)*(Settings!$C$16/100)*(Settings!$C$17/100)</f>
        <v>0</v>
      </c>
      <c r="H11" s="14">
        <f>P_Density!H11*(POWER(1+(INDEX(P_Growth!$M$2:$M$1611,MATCH(A2, P_Growth!$A$2:$A$1611,0))/100), Settings!$C$9-Settings!$C$8))*(Settings!$C$15/100)*(Settings!$C$16/100)*(Settings!$C$17/100)</f>
        <v>113.64922258602081</v>
      </c>
      <c r="I11" s="14">
        <f>P_Density!I11*(POWER(1+(INDEX(P_Growth!$M$2:$M$1611,MATCH(A2, P_Growth!$A$2:$A$1611,0))/100), Settings!$C$9-Settings!$C$8))*(Settings!$C$15/100)*(Settings!$C$16/100)*(Settings!$C$17/100)</f>
        <v>0</v>
      </c>
      <c r="J11" s="14">
        <f>P_Density!J11*(POWER(1+(INDEX(P_Growth!$M$2:$M$1611,MATCH(A2, P_Growth!$A$2:$A$1611,0))/100), Settings!$C$9-Settings!$C$8))*(Settings!$C$15/100)*(Settings!$C$16/100)*(Settings!$C$17/100)</f>
        <v>42.676681721061968</v>
      </c>
      <c r="K11" s="14">
        <f>P_Density!K11*(POWER(1+(INDEX(P_Growth!$M$2:$M$1611,MATCH(A2, P_Growth!$A$2:$A$1611,0))/100), Settings!$C$9-Settings!$C$8))*(Settings!$C$15/100)*(Settings!$C$16/100)*(Settings!$C$17/100)</f>
        <v>0</v>
      </c>
      <c r="L11" s="14">
        <f>P_Density!L11*(POWER(1+(INDEX(P_Growth!$M$2:$M$1611,MATCH(A2, P_Growth!$A$2:$A$1611,0))/100), Settings!$C$9-Settings!$C$8))*(Settings!$C$15/100)*(Settings!$C$16/100)*(Settings!$C$17/100)</f>
        <v>8.4931164746428465</v>
      </c>
    </row>
    <row r="12" spans="1:12">
      <c r="A12" s="14" t="str">
        <f>P_Density!A12</f>
        <v>BGD</v>
      </c>
      <c r="B12" s="14" t="str">
        <f>P_Density!B12</f>
        <v>Bangladesh</v>
      </c>
      <c r="C12" s="14">
        <f>P_Density!C12*(POWER(1+(INDEX(P_Growth!$M$2:$M$1611,MATCH(A2, P_Growth!$A$2:$A$1611,0))/100), Settings!$C$9-Settings!$C$8))*(Settings!$C$15/100)*(Settings!$C$16/100)*(Settings!$C$17/100)</f>
        <v>417.91047311316191</v>
      </c>
      <c r="D12" s="14">
        <f>P_Density!D12*(POWER(1+(INDEX(P_Growth!$M$2:$M$1611,MATCH(A2, P_Growth!$A$2:$A$1611,0))/100), Settings!$C$9-Settings!$C$8))*(Settings!$C$15/100)*(Settings!$C$16/100)*(Settings!$C$17/100)</f>
        <v>42.479399267101705</v>
      </c>
      <c r="E12" s="14">
        <f>P_Density!E12*(POWER(1+(INDEX(P_Growth!$M$2:$M$1611,MATCH(A2, P_Growth!$A$2:$A$1611,0))/100), Settings!$C$9-Settings!$C$8))*(Settings!$C$15/100)*(Settings!$C$16/100)*(Settings!$C$17/100)</f>
        <v>24.194093407983846</v>
      </c>
      <c r="F12" s="14">
        <f>P_Density!F12*(POWER(1+(INDEX(P_Growth!$M$2:$M$1611,MATCH(A2, P_Growth!$A$2:$A$1611,0))/100), Settings!$C$9-Settings!$C$8))*(Settings!$C$15/100)*(Settings!$C$16/100)*(Settings!$C$17/100)</f>
        <v>19.923960985730712</v>
      </c>
      <c r="G12" s="14">
        <f>P_Density!G12*(POWER(1+(INDEX(P_Growth!$M$2:$M$1611,MATCH(A2, P_Growth!$A$2:$A$1611,0))/100), Settings!$C$9-Settings!$C$8))*(Settings!$C$15/100)*(Settings!$C$16/100)*(Settings!$C$17/100)</f>
        <v>17.183515403245952</v>
      </c>
      <c r="H12" s="14">
        <f>P_Density!H12*(POWER(1+(INDEX(P_Growth!$M$2:$M$1611,MATCH(A2, P_Growth!$A$2:$A$1611,0))/100), Settings!$C$9-Settings!$C$8))*(Settings!$C$15/100)*(Settings!$C$16/100)*(Settings!$C$17/100)</f>
        <v>15.125652867243184</v>
      </c>
      <c r="I12" s="14">
        <f>P_Density!I12*(POWER(1+(INDEX(P_Growth!$M$2:$M$1611,MATCH(A2, P_Growth!$A$2:$A$1611,0))/100), Settings!$C$9-Settings!$C$8))*(Settings!$C$15/100)*(Settings!$C$16/100)*(Settings!$C$17/100)</f>
        <v>13.541837989565131</v>
      </c>
      <c r="J12" s="14">
        <f>P_Density!J12*(POWER(1+(INDEX(P_Growth!$M$2:$M$1611,MATCH(A2, P_Growth!$A$2:$A$1611,0))/100), Settings!$C$9-Settings!$C$8))*(Settings!$C$15/100)*(Settings!$C$16/100)*(Settings!$C$17/100)</f>
        <v>11.917284641249799</v>
      </c>
      <c r="K12" s="14">
        <f>P_Density!K12*(POWER(1+(INDEX(P_Growth!$M$2:$M$1611,MATCH(A2, P_Growth!$A$2:$A$1611,0))/100), Settings!$C$9-Settings!$C$8))*(Settings!$C$15/100)*(Settings!$C$16/100)*(Settings!$C$17/100)</f>
        <v>10.385176283995987</v>
      </c>
      <c r="L12" s="14">
        <f>P_Density!L12*(POWER(1+(INDEX(P_Growth!$M$2:$M$1611,MATCH(A2, P_Growth!$A$2:$A$1611,0))/100), Settings!$C$9-Settings!$C$8))*(Settings!$C$15/100)*(Settings!$C$16/100)*(Settings!$C$17/100)</f>
        <v>3.8084772357656322</v>
      </c>
    </row>
    <row r="13" spans="1:12">
      <c r="A13" s="14" t="str">
        <f>P_Density!A13</f>
        <v>BRB</v>
      </c>
      <c r="B13" s="14" t="str">
        <f>P_Density!B13</f>
        <v>Barbados</v>
      </c>
      <c r="C13" s="14">
        <f>P_Density!C13*(POWER(1+(INDEX(P_Growth!$M$2:$M$1611,MATCH(A2, P_Growth!$A$2:$A$1611,0))/100), Settings!$C$9-Settings!$C$8))*(Settings!$C$15/100)*(Settings!$C$16/100)*(Settings!$C$17/100)</f>
        <v>28.74839802926277</v>
      </c>
      <c r="D13" s="14">
        <f>P_Density!D13*(POWER(1+(INDEX(P_Growth!$M$2:$M$1611,MATCH(A2, P_Growth!$A$2:$A$1611,0))/100), Settings!$C$9-Settings!$C$8))*(Settings!$C$15/100)*(Settings!$C$16/100)*(Settings!$C$17/100)</f>
        <v>12.234645874046514</v>
      </c>
      <c r="E13" s="14">
        <f>P_Density!E13*(POWER(1+(INDEX(P_Growth!$M$2:$M$1611,MATCH(A2, P_Growth!$A$2:$A$1611,0))/100), Settings!$C$9-Settings!$C$8))*(Settings!$C$15/100)*(Settings!$C$16/100)*(Settings!$C$17/100)</f>
        <v>11.706470177812122</v>
      </c>
      <c r="F13" s="14">
        <f>P_Density!F13*(POWER(1+(INDEX(P_Growth!$M$2:$M$1611,MATCH(A2, P_Growth!$A$2:$A$1611,0))/100), Settings!$C$9-Settings!$C$8))*(Settings!$C$15/100)*(Settings!$C$16/100)*(Settings!$C$17/100)</f>
        <v>8.5612038486450146</v>
      </c>
      <c r="G13" s="14">
        <f>P_Density!G13*(POWER(1+(INDEX(P_Growth!$M$2:$M$1611,MATCH(A2, P_Growth!$A$2:$A$1611,0))/100), Settings!$C$9-Settings!$C$8))*(Settings!$C$15/100)*(Settings!$C$16/100)*(Settings!$C$17/100)</f>
        <v>7.2427587989293905</v>
      </c>
      <c r="H13" s="14">
        <f>P_Density!H13*(POWER(1+(INDEX(P_Growth!$M$2:$M$1611,MATCH(A2, P_Growth!$A$2:$A$1611,0))/100), Settings!$C$9-Settings!$C$8))*(Settings!$C$15/100)*(Settings!$C$16/100)*(Settings!$C$17/100)</f>
        <v>6.7793943059815795</v>
      </c>
      <c r="I13" s="14">
        <f>P_Density!I13*(POWER(1+(INDEX(P_Growth!$M$2:$M$1611,MATCH(A2, P_Growth!$A$2:$A$1611,0))/100), Settings!$C$9-Settings!$C$8))*(Settings!$C$15/100)*(Settings!$C$16/100)*(Settings!$C$17/100)</f>
        <v>4.4520311180706447</v>
      </c>
      <c r="J13" s="14">
        <f>P_Density!J13*(POWER(1+(INDEX(P_Growth!$M$2:$M$1611,MATCH(A2, P_Growth!$A$2:$A$1611,0))/100), Settings!$C$9-Settings!$C$8))*(Settings!$C$15/100)*(Settings!$C$16/100)*(Settings!$C$17/100)</f>
        <v>3.7205903952649253</v>
      </c>
      <c r="K13" s="14">
        <f>P_Density!K13*(POWER(1+(INDEX(P_Growth!$M$2:$M$1611,MATCH(A2, P_Growth!$A$2:$A$1611,0))/100), Settings!$C$9-Settings!$C$8))*(Settings!$C$15/100)*(Settings!$C$16/100)*(Settings!$C$17/100)</f>
        <v>3.6076337266797385</v>
      </c>
      <c r="L13" s="14">
        <f>P_Density!L13*(POWER(1+(INDEX(P_Growth!$M$2:$M$1611,MATCH(A2, P_Growth!$A$2:$A$1611,0))/100), Settings!$C$9-Settings!$C$8))*(Settings!$C$15/100)*(Settings!$C$16/100)*(Settings!$C$17/100)</f>
        <v>2.4894624172299045</v>
      </c>
    </row>
    <row r="14" spans="1:12">
      <c r="A14" s="14" t="str">
        <f>P_Density!A14</f>
        <v>BLR</v>
      </c>
      <c r="B14" s="14" t="str">
        <f>P_Density!B14</f>
        <v>Belarus</v>
      </c>
      <c r="C14" s="14">
        <f>P_Density!C14*(POWER(1+(INDEX(P_Growth!$M$2:$M$1611,MATCH(A2, P_Growth!$A$2:$A$1611,0))/100), Settings!$C$9-Settings!$C$8))*(Settings!$C$15/100)*(Settings!$C$16/100)*(Settings!$C$17/100)</f>
        <v>3.2213304666507003</v>
      </c>
      <c r="D14" s="14">
        <f>P_Density!D14*(POWER(1+(INDEX(P_Growth!$M$2:$M$1611,MATCH(A2, P_Growth!$A$2:$A$1611,0))/100), Settings!$C$9-Settings!$C$8))*(Settings!$C$15/100)*(Settings!$C$16/100)*(Settings!$C$17/100)</f>
        <v>0.76961523375254171</v>
      </c>
      <c r="E14" s="14">
        <f>P_Density!E14*(POWER(1+(INDEX(P_Growth!$M$2:$M$1611,MATCH(A2, P_Growth!$A$2:$A$1611,0))/100), Settings!$C$9-Settings!$C$8))*(Settings!$C$15/100)*(Settings!$C$16/100)*(Settings!$C$17/100)</f>
        <v>0.43672780060804978</v>
      </c>
      <c r="F14" s="14">
        <f>P_Density!F14*(POWER(1+(INDEX(P_Growth!$M$2:$M$1611,MATCH(A2, P_Growth!$A$2:$A$1611,0))/100), Settings!$C$9-Settings!$C$8))*(Settings!$C$15/100)*(Settings!$C$16/100)*(Settings!$C$17/100)</f>
        <v>0.30739027844493522</v>
      </c>
      <c r="G14" s="14">
        <f>P_Density!G14*(POWER(1+(INDEX(P_Growth!$M$2:$M$1611,MATCH(A2, P_Growth!$A$2:$A$1611,0))/100), Settings!$C$9-Settings!$C$8))*(Settings!$C$15/100)*(Settings!$C$16/100)*(Settings!$C$17/100)</f>
        <v>0.25183781848500719</v>
      </c>
      <c r="H14" s="14">
        <f>P_Density!H14*(POWER(1+(INDEX(P_Growth!$M$2:$M$1611,MATCH(A2, P_Growth!$A$2:$A$1611,0))/100), Settings!$C$9-Settings!$C$8))*(Settings!$C$15/100)*(Settings!$C$16/100)*(Settings!$C$17/100)</f>
        <v>0.21636970943366848</v>
      </c>
      <c r="I14" s="14">
        <f>P_Density!I14*(POWER(1+(INDEX(P_Growth!$M$2:$M$1611,MATCH(A2, P_Growth!$A$2:$A$1611,0))/100), Settings!$C$9-Settings!$C$8))*(Settings!$C$15/100)*(Settings!$C$16/100)*(Settings!$C$17/100)</f>
        <v>0.19186965016928997</v>
      </c>
      <c r="J14" s="14">
        <f>P_Density!J14*(POWER(1+(INDEX(P_Growth!$M$2:$M$1611,MATCH(A2, P_Growth!$A$2:$A$1611,0))/100), Settings!$C$9-Settings!$C$8))*(Settings!$C$15/100)*(Settings!$C$16/100)*(Settings!$C$17/100)</f>
        <v>0.16024748065363861</v>
      </c>
      <c r="K14" s="14">
        <f>P_Density!K14*(POWER(1+(INDEX(P_Growth!$M$2:$M$1611,MATCH(A2, P_Growth!$A$2:$A$1611,0))/100), Settings!$C$9-Settings!$C$8))*(Settings!$C$15/100)*(Settings!$C$16/100)*(Settings!$C$17/100)</f>
        <v>0.13788405446464194</v>
      </c>
      <c r="L14" s="14">
        <f>P_Density!L14*(POWER(1+(INDEX(P_Growth!$M$2:$M$1611,MATCH(A2, P_Growth!$A$2:$A$1611,0))/100), Settings!$C$9-Settings!$C$8))*(Settings!$C$15/100)*(Settings!$C$16/100)*(Settings!$C$17/100)</f>
        <v>0.10626188494899058</v>
      </c>
    </row>
    <row r="15" spans="1:12">
      <c r="A15" s="14" t="str">
        <f>P_Density!A15</f>
        <v>BEL</v>
      </c>
      <c r="B15" s="14" t="str">
        <f>P_Density!B15</f>
        <v>Belgium</v>
      </c>
      <c r="C15" s="14">
        <f>P_Density!C15*(POWER(1+(INDEX(P_Growth!$M$2:$M$1611,MATCH(A2, P_Growth!$A$2:$A$1611,0))/100), Settings!$C$9-Settings!$C$8))*(Settings!$C$15/100)*(Settings!$C$16/100)*(Settings!$C$17/100)</f>
        <v>18.735423226998304</v>
      </c>
      <c r="D15" s="14">
        <f>P_Density!D15*(POWER(1+(INDEX(P_Growth!$M$2:$M$1611,MATCH(A2, P_Growth!$A$2:$A$1611,0))/100), Settings!$C$9-Settings!$C$8))*(Settings!$C$15/100)*(Settings!$C$16/100)*(Settings!$C$17/100)</f>
        <v>9.3828104872318487</v>
      </c>
      <c r="E15" s="14">
        <f>P_Density!E15*(POWER(1+(INDEX(P_Growth!$M$2:$M$1611,MATCH(A2, P_Growth!$A$2:$A$1611,0))/100), Settings!$C$9-Settings!$C$8))*(Settings!$C$15/100)*(Settings!$C$16/100)*(Settings!$C$17/100)</f>
        <v>8.2531013591749538</v>
      </c>
      <c r="F15" s="14">
        <f>P_Density!F15*(POWER(1+(INDEX(P_Growth!$M$2:$M$1611,MATCH(A2, P_Growth!$A$2:$A$1611,0))/100), Settings!$C$9-Settings!$C$8))*(Settings!$C$15/100)*(Settings!$C$16/100)*(Settings!$C$17/100)</f>
        <v>6.456477827188869</v>
      </c>
      <c r="G15" s="14">
        <f>P_Density!G15*(POWER(1+(INDEX(P_Growth!$M$2:$M$1611,MATCH(A2, P_Growth!$A$2:$A$1611,0))/100), Settings!$C$9-Settings!$C$8))*(Settings!$C$15/100)*(Settings!$C$16/100)*(Settings!$C$17/100)</f>
        <v>5.317225071395268</v>
      </c>
      <c r="H15" s="14">
        <f>P_Density!H15*(POWER(1+(INDEX(P_Growth!$M$2:$M$1611,MATCH(A2, P_Growth!$A$2:$A$1611,0))/100), Settings!$C$9-Settings!$C$8))*(Settings!$C$15/100)*(Settings!$C$16/100)*(Settings!$C$17/100)</f>
        <v>4.097634911967309</v>
      </c>
      <c r="I15" s="14">
        <f>P_Density!I15*(POWER(1+(INDEX(P_Growth!$M$2:$M$1611,MATCH(A2, P_Growth!$A$2:$A$1611,0))/100), Settings!$C$9-Settings!$C$8))*(Settings!$C$15/100)*(Settings!$C$16/100)*(Settings!$C$17/100)</f>
        <v>3.3307260801102512</v>
      </c>
      <c r="J15" s="14">
        <f>P_Density!J15*(POWER(1+(INDEX(P_Growth!$M$2:$M$1611,MATCH(A2, P_Growth!$A$2:$A$1611,0))/100), Settings!$C$9-Settings!$C$8))*(Settings!$C$15/100)*(Settings!$C$16/100)*(Settings!$C$17/100)</f>
        <v>2.654695375059434</v>
      </c>
      <c r="K15" s="14">
        <f>P_Density!K15*(POWER(1+(INDEX(P_Growth!$M$2:$M$1611,MATCH(A2, P_Growth!$A$2:$A$1611,0))/100), Settings!$C$9-Settings!$C$8))*(Settings!$C$15/100)*(Settings!$C$16/100)*(Settings!$C$17/100)</f>
        <v>1.9387808526014894</v>
      </c>
      <c r="L15" s="14">
        <f>P_Density!L15*(POWER(1+(INDEX(P_Growth!$M$2:$M$1611,MATCH(A2, P_Growth!$A$2:$A$1611,0))/100), Settings!$C$9-Settings!$C$8))*(Settings!$C$15/100)*(Settings!$C$16/100)*(Settings!$C$17/100)</f>
        <v>0.84724623549141553</v>
      </c>
    </row>
    <row r="16" spans="1:12">
      <c r="A16" s="14" t="str">
        <f>P_Density!A16</f>
        <v>BLZ</v>
      </c>
      <c r="B16" s="14" t="str">
        <f>P_Density!B16</f>
        <v>Belize</v>
      </c>
      <c r="C16" s="14">
        <f>P_Density!C16*(POWER(1+(INDEX(P_Growth!$M$2:$M$1611,MATCH(A2, P_Growth!$A$2:$A$1611,0))/100), Settings!$C$9-Settings!$C$8))*(Settings!$C$15/100)*(Settings!$C$16/100)*(Settings!$C$17/100)</f>
        <v>0.56378624749075701</v>
      </c>
      <c r="D16" s="14">
        <f>P_Density!D16*(POWER(1+(INDEX(P_Growth!$M$2:$M$1611,MATCH(A2, P_Growth!$A$2:$A$1611,0))/100), Settings!$C$9-Settings!$C$8))*(Settings!$C$15/100)*(Settings!$C$16/100)*(Settings!$C$17/100)</f>
        <v>0</v>
      </c>
      <c r="E16" s="14">
        <f>P_Density!E16*(POWER(1+(INDEX(P_Growth!$M$2:$M$1611,MATCH(A2, P_Growth!$A$2:$A$1611,0))/100), Settings!$C$9-Settings!$C$8))*(Settings!$C$15/100)*(Settings!$C$16/100)*(Settings!$C$17/100)</f>
        <v>0.3784689387526381</v>
      </c>
      <c r="F16" s="14">
        <f>P_Density!F16*(POWER(1+(INDEX(P_Growth!$M$2:$M$1611,MATCH(A2, P_Growth!$A$2:$A$1611,0))/100), Settings!$C$9-Settings!$C$8))*(Settings!$C$15/100)*(Settings!$C$16/100)*(Settings!$C$17/100)</f>
        <v>0</v>
      </c>
      <c r="G16" s="14">
        <f>P_Density!G16*(POWER(1+(INDEX(P_Growth!$M$2:$M$1611,MATCH(A2, P_Growth!$A$2:$A$1611,0))/100), Settings!$C$9-Settings!$C$8))*(Settings!$C$15/100)*(Settings!$C$16/100)*(Settings!$C$17/100)</f>
        <v>0.28516929446096401</v>
      </c>
      <c r="H16" s="14">
        <f>P_Density!H16*(POWER(1+(INDEX(P_Growth!$M$2:$M$1611,MATCH(A2, P_Growth!$A$2:$A$1611,0))/100), Settings!$C$9-Settings!$C$8))*(Settings!$C$15/100)*(Settings!$C$16/100)*(Settings!$C$17/100)</f>
        <v>0</v>
      </c>
      <c r="I16" s="14">
        <f>P_Density!I16*(POWER(1+(INDEX(P_Growth!$M$2:$M$1611,MATCH(A2, P_Growth!$A$2:$A$1611,0))/100), Settings!$C$9-Settings!$C$8))*(Settings!$C$15/100)*(Settings!$C$16/100)*(Settings!$C$17/100)</f>
        <v>0.26593959678252743</v>
      </c>
      <c r="J16" s="14">
        <f>P_Density!J16*(POWER(1+(INDEX(P_Growth!$M$2:$M$1611,MATCH(A2, P_Growth!$A$2:$A$1611,0))/100), Settings!$C$9-Settings!$C$8))*(Settings!$C$15/100)*(Settings!$C$16/100)*(Settings!$C$17/100)</f>
        <v>0</v>
      </c>
      <c r="K16" s="14">
        <f>P_Density!K16*(POWER(1+(INDEX(P_Growth!$M$2:$M$1611,MATCH(A2, P_Growth!$A$2:$A$1611,0))/100), Settings!$C$9-Settings!$C$8))*(Settings!$C$15/100)*(Settings!$C$16/100)*(Settings!$C$17/100)</f>
        <v>0.14358174266566021</v>
      </c>
      <c r="L16" s="14">
        <f>P_Density!L16*(POWER(1+(INDEX(P_Growth!$M$2:$M$1611,MATCH(A2, P_Growth!$A$2:$A$1611,0))/100), Settings!$C$9-Settings!$C$8))*(Settings!$C$15/100)*(Settings!$C$16/100)*(Settings!$C$17/100)</f>
        <v>0.11879679899123075</v>
      </c>
    </row>
    <row r="17" spans="1:12">
      <c r="A17" s="14" t="str">
        <f>P_Density!A17</f>
        <v>BEN</v>
      </c>
      <c r="B17" s="14" t="str">
        <f>P_Density!B17</f>
        <v>Benin</v>
      </c>
      <c r="C17" s="14">
        <f>P_Density!C17*(POWER(1+(INDEX(P_Growth!$M$2:$M$1611,MATCH(A2, P_Growth!$A$2:$A$1611,0))/100), Settings!$C$9-Settings!$C$8))*(Settings!$C$15/100)*(Settings!$C$16/100)*(Settings!$C$17/100)</f>
        <v>37.572407746179749</v>
      </c>
      <c r="D17" s="14">
        <f>P_Density!D17*(POWER(1+(INDEX(P_Growth!$M$2:$M$1611,MATCH(A2, P_Growth!$A$2:$A$1611,0))/100), Settings!$C$9-Settings!$C$8))*(Settings!$C$15/100)*(Settings!$C$16/100)*(Settings!$C$17/100)</f>
        <v>11.918709063300051</v>
      </c>
      <c r="E17" s="14">
        <f>P_Density!E17*(POWER(1+(INDEX(P_Growth!$M$2:$M$1611,MATCH(A2, P_Growth!$A$2:$A$1611,0))/100), Settings!$C$9-Settings!$C$8))*(Settings!$C$15/100)*(Settings!$C$16/100)*(Settings!$C$17/100)</f>
        <v>6.6439317690023705</v>
      </c>
      <c r="F17" s="14">
        <f>P_Density!F17*(POWER(1+(INDEX(P_Growth!$M$2:$M$1611,MATCH(A2, P_Growth!$A$2:$A$1611,0))/100), Settings!$C$9-Settings!$C$8))*(Settings!$C$15/100)*(Settings!$C$16/100)*(Settings!$C$17/100)</f>
        <v>5.0460151130267983</v>
      </c>
      <c r="G17" s="14">
        <f>P_Density!G17*(POWER(1+(INDEX(P_Growth!$M$2:$M$1611,MATCH(A2, P_Growth!$A$2:$A$1611,0))/100), Settings!$C$9-Settings!$C$8))*(Settings!$C$15/100)*(Settings!$C$16/100)*(Settings!$C$17/100)</f>
        <v>3.2969672775192174</v>
      </c>
      <c r="H17" s="14">
        <f>P_Density!H17*(POWER(1+(INDEX(P_Growth!$M$2:$M$1611,MATCH(A2, P_Growth!$A$2:$A$1611,0))/100), Settings!$C$9-Settings!$C$8))*(Settings!$C$15/100)*(Settings!$C$16/100)*(Settings!$C$17/100)</f>
        <v>1.8275334904766076</v>
      </c>
      <c r="I17" s="14">
        <f>P_Density!I17*(POWER(1+(INDEX(P_Growth!$M$2:$M$1611,MATCH(A2, P_Growth!$A$2:$A$1611,0))/100), Settings!$C$9-Settings!$C$8))*(Settings!$C$15/100)*(Settings!$C$16/100)*(Settings!$C$17/100)</f>
        <v>1.1878255477072821</v>
      </c>
      <c r="J17" s="14">
        <f>P_Density!J17*(POWER(1+(INDEX(P_Growth!$M$2:$M$1611,MATCH(A2, P_Growth!$A$2:$A$1611,0))/100), Settings!$C$9-Settings!$C$8))*(Settings!$C$15/100)*(Settings!$C$16/100)*(Settings!$C$17/100)</f>
        <v>0.98498784775103221</v>
      </c>
      <c r="K17" s="14">
        <f>P_Density!K17*(POWER(1+(INDEX(P_Growth!$M$2:$M$1611,MATCH(A2, P_Growth!$A$2:$A$1611,0))/100), Settings!$C$9-Settings!$C$8))*(Settings!$C$15/100)*(Settings!$C$16/100)*(Settings!$C$17/100)</f>
        <v>0.71819359773835201</v>
      </c>
      <c r="L17" s="14">
        <f>P_Density!L17*(POWER(1+(INDEX(P_Growth!$M$2:$M$1611,MATCH(A2, P_Growth!$A$2:$A$1611,0))/100), Settings!$C$9-Settings!$C$8))*(Settings!$C$15/100)*(Settings!$C$16/100)*(Settings!$C$17/100)</f>
        <v>0.41878008277484224</v>
      </c>
    </row>
    <row r="18" spans="1:12">
      <c r="A18" s="14" t="str">
        <f>P_Density!A18</f>
        <v>BTN</v>
      </c>
      <c r="B18" s="14" t="str">
        <f>P_Density!B18</f>
        <v>Bhutan</v>
      </c>
      <c r="C18" s="14">
        <f>P_Density!C18*(POWER(1+(INDEX(P_Growth!$M$2:$M$1611,MATCH(A2, P_Growth!$A$2:$A$1611,0))/100), Settings!$C$9-Settings!$C$8))*(Settings!$C$15/100)*(Settings!$C$16/100)*(Settings!$C$17/100)</f>
        <v>3.7479392986298126</v>
      </c>
      <c r="D18" s="14">
        <f>P_Density!D18*(POWER(1+(INDEX(P_Growth!$M$2:$M$1611,MATCH(A2, P_Growth!$A$2:$A$1611,0))/100), Settings!$C$9-Settings!$C$8))*(Settings!$C$15/100)*(Settings!$C$16/100)*(Settings!$C$17/100)</f>
        <v>1.265456549446156</v>
      </c>
      <c r="E18" s="14">
        <f>P_Density!E18*(POWER(1+(INDEX(P_Growth!$M$2:$M$1611,MATCH(A2, P_Growth!$A$2:$A$1611,0))/100), Settings!$C$9-Settings!$C$8))*(Settings!$C$15/100)*(Settings!$C$16/100)*(Settings!$C$17/100)</f>
        <v>0.88299922895280525</v>
      </c>
      <c r="F18" s="14">
        <f>P_Density!F18*(POWER(1+(INDEX(P_Growth!$M$2:$M$1611,MATCH(A2, P_Growth!$A$2:$A$1611,0))/100), Settings!$C$9-Settings!$C$8))*(Settings!$C$15/100)*(Settings!$C$16/100)*(Settings!$C$17/100)</f>
        <v>0.67275453433523125</v>
      </c>
      <c r="G18" s="14">
        <f>P_Density!G18*(POWER(1+(INDEX(P_Growth!$M$2:$M$1611,MATCH(A2, P_Growth!$A$2:$A$1611,0))/100), Settings!$C$9-Settings!$C$8))*(Settings!$C$15/100)*(Settings!$C$16/100)*(Settings!$C$17/100)</f>
        <v>0.51763497306250916</v>
      </c>
      <c r="H18" s="14">
        <f>P_Density!H18*(POWER(1+(INDEX(P_Growth!$M$2:$M$1611,MATCH(A2, P_Growth!$A$2:$A$1611,0))/100), Settings!$C$9-Settings!$C$8))*(Settings!$C$15/100)*(Settings!$C$16/100)*(Settings!$C$17/100)</f>
        <v>0.34641944262191038</v>
      </c>
      <c r="I18" s="14">
        <f>P_Density!I18*(POWER(1+(INDEX(P_Growth!$M$2:$M$1611,MATCH(A2, P_Growth!$A$2:$A$1611,0))/100), Settings!$C$9-Settings!$C$8))*(Settings!$C$15/100)*(Settings!$C$16/100)*(Settings!$C$17/100)</f>
        <v>0.21736680486884669</v>
      </c>
      <c r="J18" s="14">
        <f>P_Density!J18*(POWER(1+(INDEX(P_Growth!$M$2:$M$1611,MATCH(A2, P_Growth!$A$2:$A$1611,0))/100), Settings!$C$9-Settings!$C$8))*(Settings!$C$15/100)*(Settings!$C$16/100)*(Settings!$C$17/100)</f>
        <v>0.14614570235611843</v>
      </c>
      <c r="K18" s="14">
        <f>P_Density!K18*(POWER(1+(INDEX(P_Growth!$M$2:$M$1611,MATCH(A2, P_Growth!$A$2:$A$1611,0))/100), Settings!$C$9-Settings!$C$8))*(Settings!$C$15/100)*(Settings!$C$16/100)*(Settings!$C$17/100)</f>
        <v>9.6575815007259536E-2</v>
      </c>
      <c r="L18" s="14">
        <f>P_Density!L18*(POWER(1+(INDEX(P_Growth!$M$2:$M$1611,MATCH(A2, P_Growth!$A$2:$A$1611,0))/100), Settings!$C$9-Settings!$C$8))*(Settings!$C$15/100)*(Settings!$C$16/100)*(Settings!$C$17/100)</f>
        <v>3.2191938335753179E-2</v>
      </c>
    </row>
    <row r="19" spans="1:12">
      <c r="A19" s="14" t="str">
        <f>P_Density!A19</f>
        <v>BOL</v>
      </c>
      <c r="B19" s="14" t="str">
        <f>P_Density!B19</f>
        <v>Bolivia (Plurinational State of)</v>
      </c>
      <c r="C19" s="14">
        <f>P_Density!C19*(POWER(1+(INDEX(P_Growth!$M$2:$M$1611,MATCH(A2, P_Growth!$A$2:$A$1611,0))/100), Settings!$C$9-Settings!$C$8))*(Settings!$C$15/100)*(Settings!$C$16/100)*(Settings!$C$17/100)</f>
        <v>5.2913005900806347</v>
      </c>
      <c r="D19" s="14">
        <f>P_Density!D19*(POWER(1+(INDEX(P_Growth!$M$2:$M$1611,MATCH(A2, P_Growth!$A$2:$A$1611,0))/100), Settings!$C$9-Settings!$C$8))*(Settings!$C$15/100)*(Settings!$C$16/100)*(Settings!$C$17/100)</f>
        <v>0.69312376965387157</v>
      </c>
      <c r="E19" s="14">
        <f>P_Density!E19*(POWER(1+(INDEX(P_Growth!$M$2:$M$1611,MATCH(A2, P_Growth!$A$2:$A$1611,0))/100), Settings!$C$9-Settings!$C$8))*(Settings!$C$15/100)*(Settings!$C$16/100)*(Settings!$C$17/100)</f>
        <v>0.34784386467216494</v>
      </c>
      <c r="F19" s="14">
        <f>P_Density!F19*(POWER(1+(INDEX(P_Growth!$M$2:$M$1611,MATCH(A2, P_Growth!$A$2:$A$1611,0))/100), Settings!$C$9-Settings!$C$8))*(Settings!$C$15/100)*(Settings!$C$16/100)*(Settings!$C$17/100)</f>
        <v>0.23944534664779243</v>
      </c>
      <c r="G19" s="14">
        <f>P_Density!G19*(POWER(1+(INDEX(P_Growth!$M$2:$M$1611,MATCH(A2, P_Growth!$A$2:$A$1611,0))/100), Settings!$C$9-Settings!$C$8))*(Settings!$C$15/100)*(Settings!$C$16/100)*(Settings!$C$17/100)</f>
        <v>0.1682242441350642</v>
      </c>
      <c r="H19" s="14">
        <f>P_Density!H19*(POWER(1+(INDEX(P_Growth!$M$2:$M$1611,MATCH(A2, P_Growth!$A$2:$A$1611,0))/100), Settings!$C$9-Settings!$C$8))*(Settings!$C$15/100)*(Settings!$C$16/100)*(Settings!$C$17/100)</f>
        <v>0.1173723769409762</v>
      </c>
      <c r="I19" s="14">
        <f>P_Density!I19*(POWER(1+(INDEX(P_Growth!$M$2:$M$1611,MATCH(A2, P_Growth!$A$2:$A$1611,0))/100), Settings!$C$9-Settings!$C$8))*(Settings!$C$15/100)*(Settings!$C$16/100)*(Settings!$C$17/100)</f>
        <v>8.275892111979026E-2</v>
      </c>
      <c r="J19" s="14">
        <f>P_Density!J19*(POWER(1+(INDEX(P_Growth!$M$2:$M$1611,MATCH(A2, P_Growth!$A$2:$A$1611,0))/100), Settings!$C$9-Settings!$C$8))*(Settings!$C$15/100)*(Settings!$C$16/100)*(Settings!$C$17/100)</f>
        <v>5.6976882010182618E-2</v>
      </c>
      <c r="K19" s="14">
        <f>P_Density!K19*(POWER(1+(INDEX(P_Growth!$M$2:$M$1611,MATCH(A2, P_Growth!$A$2:$A$1611,0))/100), Settings!$C$9-Settings!$C$8))*(Settings!$C$15/100)*(Settings!$C$16/100)*(Settings!$C$17/100)</f>
        <v>2.4072732649302153E-2</v>
      </c>
      <c r="L19" s="14">
        <f>P_Density!L19*(POWER(1+(INDEX(P_Growth!$M$2:$M$1611,MATCH(A2, P_Growth!$A$2:$A$1611,0))/100), Settings!$C$9-Settings!$C$8))*(Settings!$C$15/100)*(Settings!$C$16/100)*(Settings!$C$17/100)</f>
        <v>9.4011855316801334E-3</v>
      </c>
    </row>
    <row r="20" spans="1:12">
      <c r="A20" s="14" t="str">
        <f>P_Density!A20</f>
        <v>BIH</v>
      </c>
      <c r="B20" s="14" t="str">
        <f>P_Density!B20</f>
        <v>Bosnia and Herzegovina</v>
      </c>
      <c r="C20" s="14">
        <f>P_Density!C20*(POWER(1+(INDEX(P_Growth!$M$2:$M$1611,MATCH(A2, P_Growth!$A$2:$A$1611,0))/100), Settings!$C$9-Settings!$C$8))*(Settings!$C$15/100)*(Settings!$C$16/100)*(Settings!$C$17/100)</f>
        <v>4.1530449297222116</v>
      </c>
      <c r="D20" s="14">
        <f>P_Density!D20*(POWER(1+(INDEX(P_Growth!$M$2:$M$1611,MATCH(A2, P_Growth!$A$2:$A$1611,0))/100), Settings!$C$9-Settings!$C$8))*(Settings!$C$15/100)*(Settings!$C$16/100)*(Settings!$C$17/100)</f>
        <v>2.24161298048561</v>
      </c>
      <c r="E20" s="14">
        <f>P_Density!E20*(POWER(1+(INDEX(P_Growth!$M$2:$M$1611,MATCH(A2, P_Growth!$A$2:$A$1611,0))/100), Settings!$C$9-Settings!$C$8))*(Settings!$C$15/100)*(Settings!$C$16/100)*(Settings!$C$17/100)</f>
        <v>1.4606023703310316</v>
      </c>
      <c r="F20" s="14">
        <f>P_Density!F20*(POWER(1+(INDEX(P_Growth!$M$2:$M$1611,MATCH(A2, P_Growth!$A$2:$A$1611,0))/100), Settings!$C$9-Settings!$C$8))*(Settings!$C$15/100)*(Settings!$C$16/100)*(Settings!$C$17/100)</f>
        <v>1.096092767670888</v>
      </c>
      <c r="G20" s="14">
        <f>P_Density!G20*(POWER(1+(INDEX(P_Growth!$M$2:$M$1611,MATCH(A2, P_Growth!$A$2:$A$1611,0))/100), Settings!$C$9-Settings!$C$8))*(Settings!$C$15/100)*(Settings!$C$16/100)*(Settings!$C$17/100)</f>
        <v>0.98541517436610848</v>
      </c>
      <c r="H20" s="14">
        <f>P_Density!H20*(POWER(1+(INDEX(P_Growth!$M$2:$M$1611,MATCH(A2, P_Growth!$A$2:$A$1611,0))/100), Settings!$C$9-Settings!$C$8))*(Settings!$C$15/100)*(Settings!$C$16/100)*(Settings!$C$17/100)</f>
        <v>0.8849934198231616</v>
      </c>
      <c r="I20" s="14">
        <f>P_Density!I20*(POWER(1+(INDEX(P_Growth!$M$2:$M$1611,MATCH(A2, P_Growth!$A$2:$A$1611,0))/100), Settings!$C$9-Settings!$C$8))*(Settings!$C$15/100)*(Settings!$C$16/100)*(Settings!$C$17/100)</f>
        <v>0.76576929421685447</v>
      </c>
      <c r="J20" s="14">
        <f>P_Density!J20*(POWER(1+(INDEX(P_Growth!$M$2:$M$1611,MATCH(A2, P_Growth!$A$2:$A$1611,0))/100), Settings!$C$9-Settings!$C$8))*(Settings!$C$15/100)*(Settings!$C$16/100)*(Settings!$C$17/100)</f>
        <v>0.71662673348307193</v>
      </c>
      <c r="K20" s="14">
        <f>P_Density!K20*(POWER(1+(INDEX(P_Growth!$M$2:$M$1611,MATCH(A2, P_Growth!$A$2:$A$1611,0))/100), Settings!$C$9-Settings!$C$8))*(Settings!$C$15/100)*(Settings!$C$16/100)*(Settings!$C$17/100)</f>
        <v>0.29471292219766965</v>
      </c>
      <c r="L20" s="14">
        <f>P_Density!L20*(POWER(1+(INDEX(P_Growth!$M$2:$M$1611,MATCH(A2, P_Growth!$A$2:$A$1611,0))/100), Settings!$C$9-Settings!$C$8))*(Settings!$C$15/100)*(Settings!$C$16/100)*(Settings!$C$17/100)</f>
        <v>0.20711096610701382</v>
      </c>
    </row>
    <row r="21" spans="1:12">
      <c r="A21" s="14" t="str">
        <f>P_Density!A21</f>
        <v>BWA</v>
      </c>
      <c r="B21" s="14" t="str">
        <f>P_Density!B21</f>
        <v>Botswana</v>
      </c>
      <c r="C21" s="14">
        <f>P_Density!C21*(POWER(1+(INDEX(P_Growth!$M$2:$M$1611,MATCH(A2, P_Growth!$A$2:$A$1611,0))/100), Settings!$C$9-Settings!$C$8))*(Settings!$C$15/100)*(Settings!$C$16/100)*(Settings!$C$17/100)</f>
        <v>15.07138238712848</v>
      </c>
      <c r="D21" s="14">
        <f>P_Density!D21*(POWER(1+(INDEX(P_Growth!$M$2:$M$1611,MATCH(A2, P_Growth!$A$2:$A$1611,0))/100), Settings!$C$9-Settings!$C$8))*(Settings!$C$15/100)*(Settings!$C$16/100)*(Settings!$C$17/100)</f>
        <v>2.6856053335499581</v>
      </c>
      <c r="E21" s="14">
        <f>P_Density!E21*(POWER(1+(INDEX(P_Growth!$M$2:$M$1611,MATCH(A2, P_Growth!$A$2:$A$1611,0))/100), Settings!$C$9-Settings!$C$8))*(Settings!$C$15/100)*(Settings!$C$16/100)*(Settings!$C$17/100)</f>
        <v>0.51435880234692355</v>
      </c>
      <c r="F21" s="14">
        <f>P_Density!F21*(POWER(1+(INDEX(P_Growth!$M$2:$M$1611,MATCH(A2, P_Growth!$A$2:$A$1611,0))/100), Settings!$C$9-Settings!$C$8))*(Settings!$C$15/100)*(Settings!$C$16/100)*(Settings!$C$17/100)</f>
        <v>0.19785222278035916</v>
      </c>
      <c r="G21" s="14">
        <f>P_Density!G21*(POWER(1+(INDEX(P_Growth!$M$2:$M$1611,MATCH(A2, P_Growth!$A$2:$A$1611,0))/100), Settings!$C$9-Settings!$C$8))*(Settings!$C$15/100)*(Settings!$C$16/100)*(Settings!$C$17/100)</f>
        <v>0.11267178417513612</v>
      </c>
      <c r="H21" s="14">
        <f>P_Density!H21*(POWER(1+(INDEX(P_Growth!$M$2:$M$1611,MATCH(A2, P_Growth!$A$2:$A$1611,0))/100), Settings!$C$9-Settings!$C$8))*(Settings!$C$15/100)*(Settings!$C$16/100)*(Settings!$C$17/100)</f>
        <v>8.7601956090655797E-2</v>
      </c>
      <c r="I21" s="14">
        <f>P_Density!I21*(POWER(1+(INDEX(P_Growth!$M$2:$M$1611,MATCH(A2, P_Growth!$A$2:$A$1611,0))/100), Settings!$C$9-Settings!$C$8))*(Settings!$C$15/100)*(Settings!$C$16/100)*(Settings!$C$17/100)</f>
        <v>5.227628924434255E-2</v>
      </c>
      <c r="J21" s="14">
        <f>P_Density!J21*(POWER(1+(INDEX(P_Growth!$M$2:$M$1611,MATCH(A2, P_Growth!$A$2:$A$1611,0))/100), Settings!$C$9-Settings!$C$8))*(Settings!$C$15/100)*(Settings!$C$16/100)*(Settings!$C$17/100)</f>
        <v>2.8488441005091309E-2</v>
      </c>
      <c r="K21" s="14">
        <f>P_Density!K21*(POWER(1+(INDEX(P_Growth!$M$2:$M$1611,MATCH(A2, P_Growth!$A$2:$A$1611,0))/100), Settings!$C$9-Settings!$C$8))*(Settings!$C$15/100)*(Settings!$C$16/100)*(Settings!$C$17/100)</f>
        <v>1.3389567272392917E-2</v>
      </c>
      <c r="L21" s="14">
        <f>P_Density!L21*(POWER(1+(INDEX(P_Growth!$M$2:$M$1611,MATCH(A2, P_Growth!$A$2:$A$1611,0))/100), Settings!$C$9-Settings!$C$8))*(Settings!$C$15/100)*(Settings!$C$16/100)*(Settings!$C$17/100)</f>
        <v>5.5552459959928059E-3</v>
      </c>
    </row>
    <row r="22" spans="1:12">
      <c r="A22" s="14" t="str">
        <f>P_Density!A22</f>
        <v>BRA</v>
      </c>
      <c r="B22" s="14" t="str">
        <f>P_Density!B22</f>
        <v>Brazil</v>
      </c>
      <c r="C22" s="14">
        <f>P_Density!C22*(POWER(1+(INDEX(P_Growth!$M$2:$M$1611,MATCH(A2, P_Growth!$A$2:$A$1611,0))/100), Settings!$C$9-Settings!$C$8))*(Settings!$C$15/100)*(Settings!$C$16/100)*(Settings!$C$17/100)</f>
        <v>16.60391807099737</v>
      </c>
      <c r="D22" s="14">
        <f>P_Density!D22*(POWER(1+(INDEX(P_Growth!$M$2:$M$1611,MATCH(A2, P_Growth!$A$2:$A$1611,0))/100), Settings!$C$9-Settings!$C$8))*(Settings!$C$15/100)*(Settings!$C$16/100)*(Settings!$C$17/100)</f>
        <v>1.8471905147701204</v>
      </c>
      <c r="E22" s="14">
        <f>P_Density!E22*(POWER(1+(INDEX(P_Growth!$M$2:$M$1611,MATCH(A2, P_Growth!$A$2:$A$1611,0))/100), Settings!$C$9-Settings!$C$8))*(Settings!$C$15/100)*(Settings!$C$16/100)*(Settings!$C$17/100)</f>
        <v>0.82616478914764802</v>
      </c>
      <c r="F22" s="14">
        <f>P_Density!F22*(POWER(1+(INDEX(P_Growth!$M$2:$M$1611,MATCH(A2, P_Growth!$A$2:$A$1611,0))/100), Settings!$C$9-Settings!$C$8))*(Settings!$C$15/100)*(Settings!$C$16/100)*(Settings!$C$17/100)</f>
        <v>0.5233326612635274</v>
      </c>
      <c r="G22" s="14">
        <f>P_Density!G22*(POWER(1+(INDEX(P_Growth!$M$2:$M$1611,MATCH(A2, P_Growth!$A$2:$A$1611,0))/100), Settings!$C$9-Settings!$C$8))*(Settings!$C$15/100)*(Settings!$C$16/100)*(Settings!$C$17/100)</f>
        <v>0.37262880834659434</v>
      </c>
      <c r="H22" s="14">
        <f>P_Density!H22*(POWER(1+(INDEX(P_Growth!$M$2:$M$1611,MATCH(A2, P_Growth!$A$2:$A$1611,0))/100), Settings!$C$9-Settings!$C$8))*(Settings!$C$15/100)*(Settings!$C$16/100)*(Settings!$C$17/100)</f>
        <v>0.27690764656948758</v>
      </c>
      <c r="I22" s="14">
        <f>P_Density!I22*(POWER(1+(INDEX(P_Growth!$M$2:$M$1611,MATCH(A2, P_Growth!$A$2:$A$1611,0))/100), Settings!$C$9-Settings!$C$8))*(Settings!$C$15/100)*(Settings!$C$16/100)*(Settings!$C$17/100)</f>
        <v>0.19813710719041006</v>
      </c>
      <c r="J22" s="14">
        <f>P_Density!J22*(POWER(1+(INDEX(P_Growth!$M$2:$M$1611,MATCH(A2, P_Growth!$A$2:$A$1611,0))/100), Settings!$C$9-Settings!$C$8))*(Settings!$C$15/100)*(Settings!$C$16/100)*(Settings!$C$17/100)</f>
        <v>0.13375323051890373</v>
      </c>
      <c r="K22" s="14">
        <f>P_Density!K22*(POWER(1+(INDEX(P_Growth!$M$2:$M$1611,MATCH(A2, P_Growth!$A$2:$A$1611,0))/100), Settings!$C$9-Settings!$C$8))*(Settings!$C$15/100)*(Settings!$C$16/100)*(Settings!$C$17/100)</f>
        <v>7.5636810868517423E-2</v>
      </c>
      <c r="L22" s="14">
        <f>P_Density!L22*(POWER(1+(INDEX(P_Growth!$M$2:$M$1611,MATCH(A2, P_Growth!$A$2:$A$1611,0))/100), Settings!$C$9-Settings!$C$8))*(Settings!$C$15/100)*(Settings!$C$16/100)*(Settings!$C$17/100)</f>
        <v>1.8802371063360267E-2</v>
      </c>
    </row>
    <row r="23" spans="1:12">
      <c r="A23" s="14" t="str">
        <f>P_Density!A23</f>
        <v>BRN</v>
      </c>
      <c r="B23" s="14" t="str">
        <f>P_Density!B23</f>
        <v>Brunei Darussalam</v>
      </c>
      <c r="C23" s="14">
        <f>P_Density!C23*(POWER(1+(INDEX(P_Growth!$M$2:$M$1611,MATCH(A2, P_Growth!$A$2:$A$1611,0))/100), Settings!$C$9-Settings!$C$8))*(Settings!$C$15/100)*(Settings!$C$16/100)*(Settings!$C$17/100)</f>
        <v>15.254705504996245</v>
      </c>
      <c r="D23" s="14">
        <f>P_Density!D23*(POWER(1+(INDEX(P_Growth!$M$2:$M$1611,MATCH(A2, P_Growth!$A$2:$A$1611,0))/100), Settings!$C$9-Settings!$C$8))*(Settings!$C$15/100)*(Settings!$C$16/100)*(Settings!$C$17/100)</f>
        <v>8.440127974373377</v>
      </c>
      <c r="E23" s="14">
        <f>P_Density!E23*(POWER(1+(INDEX(P_Growth!$M$2:$M$1611,MATCH(A2, P_Growth!$A$2:$A$1611,0))/100), Settings!$C$9-Settings!$C$8))*(Settings!$C$15/100)*(Settings!$C$16/100)*(Settings!$C$17/100)</f>
        <v>6.1980876672726906</v>
      </c>
      <c r="F23" s="14">
        <f>P_Density!F23*(POWER(1+(INDEX(P_Growth!$M$2:$M$1611,MATCH(A2, P_Growth!$A$2:$A$1611,0))/100), Settings!$C$9-Settings!$C$8))*(Settings!$C$15/100)*(Settings!$C$16/100)*(Settings!$C$17/100)</f>
        <v>3.4194675738411102</v>
      </c>
      <c r="G23" s="14">
        <f>P_Density!G23*(POWER(1+(INDEX(P_Growth!$M$2:$M$1611,MATCH(A2, P_Growth!$A$2:$A$1611,0))/100), Settings!$C$9-Settings!$C$8))*(Settings!$C$15/100)*(Settings!$C$16/100)*(Settings!$C$17/100)</f>
        <v>1.6279719612359429</v>
      </c>
      <c r="H23" s="14">
        <f>P_Density!H23*(POWER(1+(INDEX(P_Growth!$M$2:$M$1611,MATCH(A2, P_Growth!$A$2:$A$1611,0))/100), Settings!$C$9-Settings!$C$8))*(Settings!$C$15/100)*(Settings!$C$16/100)*(Settings!$C$17/100)</f>
        <v>1.1281422638016159</v>
      </c>
      <c r="I23" s="14">
        <f>P_Density!I23*(POWER(1+(INDEX(P_Growth!$M$2:$M$1611,MATCH(A2, P_Growth!$A$2:$A$1611,0))/100), Settings!$C$9-Settings!$C$8))*(Settings!$C$15/100)*(Settings!$C$16/100)*(Settings!$C$17/100)</f>
        <v>0.43630047399297339</v>
      </c>
      <c r="J23" s="14">
        <f>P_Density!J23*(POWER(1+(INDEX(P_Growth!$M$2:$M$1611,MATCH(A2, P_Growth!$A$2:$A$1611,0))/100), Settings!$C$9-Settings!$C$8))*(Settings!$C$15/100)*(Settings!$C$16/100)*(Settings!$C$17/100)</f>
        <v>8.7601956090655797E-2</v>
      </c>
      <c r="K23" s="14">
        <f>P_Density!K23*(POWER(1+(INDEX(P_Growth!$M$2:$M$1611,MATCH(A2, P_Growth!$A$2:$A$1611,0))/100), Settings!$C$9-Settings!$C$8))*(Settings!$C$15/100)*(Settings!$C$16/100)*(Settings!$C$17/100)</f>
        <v>3.5752993461389597E-2</v>
      </c>
      <c r="L23" s="14">
        <f>P_Density!L23*(POWER(1+(INDEX(P_Growth!$M$2:$M$1611,MATCH(A2, P_Growth!$A$2:$A$1611,0))/100), Settings!$C$9-Settings!$C$8))*(Settings!$C$15/100)*(Settings!$C$16/100)*(Settings!$C$17/100)</f>
        <v>5.697688201018263E-3</v>
      </c>
    </row>
    <row r="24" spans="1:12">
      <c r="A24" s="14" t="str">
        <f>P_Density!A24</f>
        <v>BGR</v>
      </c>
      <c r="B24" s="14" t="str">
        <f>P_Density!B24</f>
        <v>Bulgaria</v>
      </c>
      <c r="C24" s="14">
        <f>P_Density!C24*(POWER(1+(INDEX(P_Growth!$M$2:$M$1611,MATCH(A2, P_Growth!$A$2:$A$1611,0))/100), Settings!$C$9-Settings!$C$8))*(Settings!$C$15/100)*(Settings!$C$16/100)*(Settings!$C$17/100)</f>
        <v>4.3067400689446798</v>
      </c>
      <c r="D24" s="14">
        <f>P_Density!D24*(POWER(1+(INDEX(P_Growth!$M$2:$M$1611,MATCH(A2, P_Growth!$A$2:$A$1611,0))/100), Settings!$C$9-Settings!$C$8))*(Settings!$C$15/100)*(Settings!$C$16/100)*(Settings!$C$17/100)</f>
        <v>1.0849822756789027</v>
      </c>
      <c r="E24" s="14">
        <f>P_Density!E24*(POWER(1+(INDEX(P_Growth!$M$2:$M$1611,MATCH(A2, P_Growth!$A$2:$A$1611,0))/100), Settings!$C$9-Settings!$C$8))*(Settings!$C$15/100)*(Settings!$C$16/100)*(Settings!$C$17/100)</f>
        <v>0.7065133369262645</v>
      </c>
      <c r="F24" s="14">
        <f>P_Density!F24*(POWER(1+(INDEX(P_Growth!$M$2:$M$1611,MATCH(A2, P_Growth!$A$2:$A$1611,0))/100), Settings!$C$9-Settings!$C$8))*(Settings!$C$15/100)*(Settings!$C$16/100)*(Settings!$C$17/100)</f>
        <v>0.54882981596308411</v>
      </c>
      <c r="G24" s="14">
        <f>P_Density!G24*(POWER(1+(INDEX(P_Growth!$M$2:$M$1611,MATCH(A2, P_Growth!$A$2:$A$1611,0))/100), Settings!$C$9-Settings!$C$8))*(Settings!$C$15/100)*(Settings!$C$16/100)*(Settings!$C$17/100)</f>
        <v>0.45823657356689379</v>
      </c>
      <c r="H24" s="14">
        <f>P_Density!H24*(POWER(1+(INDEX(P_Growth!$M$2:$M$1611,MATCH(A2, P_Growth!$A$2:$A$1611,0))/100), Settings!$C$9-Settings!$C$8))*(Settings!$C$15/100)*(Settings!$C$16/100)*(Settings!$C$17/100)</f>
        <v>0.39114629499990372</v>
      </c>
      <c r="I24" s="14">
        <f>P_Density!I24*(POWER(1+(INDEX(P_Growth!$M$2:$M$1611,MATCH(A2, P_Growth!$A$2:$A$1611,0))/100), Settings!$C$9-Settings!$C$8))*(Settings!$C$15/100)*(Settings!$C$16/100)*(Settings!$C$17/100)</f>
        <v>0.33345720196459383</v>
      </c>
      <c r="J24" s="14">
        <f>P_Density!J24*(POWER(1+(INDEX(P_Growth!$M$2:$M$1611,MATCH(A2, P_Growth!$A$2:$A$1611,0))/100), Settings!$C$9-Settings!$C$8))*(Settings!$C$15/100)*(Settings!$C$16/100)*(Settings!$C$17/100)</f>
        <v>0.26480005914232374</v>
      </c>
      <c r="K24" s="14">
        <f>P_Density!K24*(POWER(1+(INDEX(P_Growth!$M$2:$M$1611,MATCH(A2, P_Growth!$A$2:$A$1611,0))/100), Settings!$C$9-Settings!$C$8))*(Settings!$C$15/100)*(Settings!$C$16/100)*(Settings!$C$17/100)</f>
        <v>0.20468944862158103</v>
      </c>
      <c r="L24" s="14">
        <f>P_Density!L24*(POWER(1+(INDEX(P_Growth!$M$2:$M$1611,MATCH(A2, P_Growth!$A$2:$A$1611,0))/100), Settings!$C$9-Settings!$C$8))*(Settings!$C$15/100)*(Settings!$C$16/100)*(Settings!$C$17/100)</f>
        <v>0.12221541191184171</v>
      </c>
    </row>
    <row r="25" spans="1:12">
      <c r="A25" s="14" t="str">
        <f>P_Density!A25</f>
        <v>BFA</v>
      </c>
      <c r="B25" s="14" t="str">
        <f>P_Density!B25</f>
        <v>Burkina Faso</v>
      </c>
      <c r="C25" s="14">
        <f>P_Density!C25*(POWER(1+(INDEX(P_Growth!$M$2:$M$1611,MATCH(A2, P_Growth!$A$2:$A$1611,0))/100), Settings!$C$9-Settings!$C$8))*(Settings!$C$15/100)*(Settings!$C$16/100)*(Settings!$C$17/100)</f>
        <v>3.9799776506162816</v>
      </c>
      <c r="D25" s="14">
        <f>P_Density!D25*(POWER(1+(INDEX(P_Growth!$M$2:$M$1611,MATCH(A2, P_Growth!$A$2:$A$1611,0))/100), Settings!$C$9-Settings!$C$8))*(Settings!$C$15/100)*(Settings!$C$16/100)*(Settings!$C$17/100)</f>
        <v>1.5815358023976442</v>
      </c>
      <c r="E25" s="14">
        <f>P_Density!E25*(POWER(1+(INDEX(P_Growth!$M$2:$M$1611,MATCH(A2, P_Growth!$A$2:$A$1611,0))/100), Settings!$C$9-Settings!$C$8))*(Settings!$C$15/100)*(Settings!$C$16/100)*(Settings!$C$17/100)</f>
        <v>1.3883841723831249</v>
      </c>
      <c r="F25" s="14">
        <f>P_Density!F25*(POWER(1+(INDEX(P_Growth!$M$2:$M$1611,MATCH(A2, P_Growth!$A$2:$A$1611,0))/100), Settings!$C$9-Settings!$C$8))*(Settings!$C$15/100)*(Settings!$C$16/100)*(Settings!$C$17/100)</f>
        <v>1.0754386479421969</v>
      </c>
      <c r="G25" s="14">
        <f>P_Density!G25*(POWER(1+(INDEX(P_Growth!$M$2:$M$1611,MATCH(A2, P_Growth!$A$2:$A$1611,0))/100), Settings!$C$9-Settings!$C$8))*(Settings!$C$15/100)*(Settings!$C$16/100)*(Settings!$C$17/100)</f>
        <v>0.99339193784753399</v>
      </c>
      <c r="H25" s="14">
        <f>P_Density!H25*(POWER(1+(INDEX(P_Growth!$M$2:$M$1611,MATCH(A2, P_Growth!$A$2:$A$1611,0))/100), Settings!$C$9-Settings!$C$8))*(Settings!$C$15/100)*(Settings!$C$16/100)*(Settings!$C$17/100)</f>
        <v>0.89325506771463814</v>
      </c>
      <c r="I25" s="14">
        <f>P_Density!I25*(POWER(1+(INDEX(P_Growth!$M$2:$M$1611,MATCH(A2, P_Growth!$A$2:$A$1611,0))/100), Settings!$C$9-Settings!$C$8))*(Settings!$C$15/100)*(Settings!$C$16/100)*(Settings!$C$17/100)</f>
        <v>0.8349962058592264</v>
      </c>
      <c r="J25" s="14">
        <f>P_Density!J25*(POWER(1+(INDEX(P_Growth!$M$2:$M$1611,MATCH(A2, P_Growth!$A$2:$A$1611,0))/100), Settings!$C$9-Settings!$C$8))*(Settings!$C$15/100)*(Settings!$C$16/100)*(Settings!$C$17/100)</f>
        <v>0.73941748628714488</v>
      </c>
      <c r="K25" s="14">
        <f>P_Density!K25*(POWER(1+(INDEX(P_Growth!$M$2:$M$1611,MATCH(A2, P_Growth!$A$2:$A$1611,0))/100), Settings!$C$9-Settings!$C$8))*(Settings!$C$15/100)*(Settings!$C$16/100)*(Settings!$C$17/100)</f>
        <v>0.61406834586474313</v>
      </c>
      <c r="L25" s="14">
        <f>P_Density!L25*(POWER(1+(INDEX(P_Growth!$M$2:$M$1611,MATCH(A2, P_Growth!$A$2:$A$1611,0))/100), Settings!$C$9-Settings!$C$8))*(Settings!$C$15/100)*(Settings!$C$16/100)*(Settings!$C$17/100)</f>
        <v>0.49313491379813057</v>
      </c>
    </row>
    <row r="26" spans="1:12">
      <c r="A26" s="14" t="str">
        <f>P_Density!A26</f>
        <v>BDI</v>
      </c>
      <c r="B26" s="14" t="str">
        <f>P_Density!B26</f>
        <v>Burundi</v>
      </c>
      <c r="C26" s="14">
        <f>P_Density!C26*(POWER(1+(INDEX(P_Growth!$M$2:$M$1611,MATCH(A2, P_Growth!$A$2:$A$1611,0))/100), Settings!$C$9-Settings!$C$8))*(Settings!$C$15/100)*(Settings!$C$16/100)*(Settings!$C$17/100)</f>
        <v>54.421896178640999</v>
      </c>
      <c r="D26" s="14">
        <f>P_Density!D26*(POWER(1+(INDEX(P_Growth!$M$2:$M$1611,MATCH(A2, P_Growth!$A$2:$A$1611,0))/100), Settings!$C$9-Settings!$C$8))*(Settings!$C$15/100)*(Settings!$C$16/100)*(Settings!$C$17/100)</f>
        <v>13.986684995859628</v>
      </c>
      <c r="E26" s="14">
        <f>P_Density!E26*(POWER(1+(INDEX(P_Growth!$M$2:$M$1611,MATCH(A2, P_Growth!$A$2:$A$1611,0))/100), Settings!$C$9-Settings!$C$8))*(Settings!$C$15/100)*(Settings!$C$16/100)*(Settings!$C$17/100)</f>
        <v>9.0071903925797212</v>
      </c>
      <c r="F26" s="14">
        <f>P_Density!F26*(POWER(1+(INDEX(P_Growth!$M$2:$M$1611,MATCH(A2, P_Growth!$A$2:$A$1611,0))/100), Settings!$C$9-Settings!$C$8))*(Settings!$C$15/100)*(Settings!$C$16/100)*(Settings!$C$17/100)</f>
        <v>7.4998669790003376</v>
      </c>
      <c r="G26" s="14">
        <f>P_Density!G26*(POWER(1+(INDEX(P_Growth!$M$2:$M$1611,MATCH(A2, P_Growth!$A$2:$A$1611,0))/100), Settings!$C$9-Settings!$C$8))*(Settings!$C$15/100)*(Settings!$C$16/100)*(Settings!$C$17/100)</f>
        <v>6.5232832213458085</v>
      </c>
      <c r="H26" s="14">
        <f>P_Density!H26*(POWER(1+(INDEX(P_Growth!$M$2:$M$1611,MATCH(A2, P_Growth!$A$2:$A$1611,0))/100), Settings!$C$9-Settings!$C$8))*(Settings!$C$15/100)*(Settings!$C$16/100)*(Settings!$C$17/100)</f>
        <v>5.7095109040353744</v>
      </c>
      <c r="I26" s="14">
        <f>P_Density!I26*(POWER(1+(INDEX(P_Growth!$M$2:$M$1611,MATCH(A2, P_Growth!$A$2:$A$1611,0))/100), Settings!$C$9-Settings!$C$8))*(Settings!$C$15/100)*(Settings!$C$16/100)*(Settings!$C$17/100)</f>
        <v>4.8863374011932628</v>
      </c>
      <c r="J26" s="14">
        <f>P_Density!J26*(POWER(1+(INDEX(P_Growth!$M$2:$M$1611,MATCH(A2, P_Growth!$A$2:$A$1611,0))/100), Settings!$C$9-Settings!$C$8))*(Settings!$C$15/100)*(Settings!$C$16/100)*(Settings!$C$17/100)</f>
        <v>4.281385356450147</v>
      </c>
      <c r="K26" s="14">
        <f>P_Density!K26*(POWER(1+(INDEX(P_Growth!$M$2:$M$1611,MATCH(A2, P_Growth!$A$2:$A$1611,0))/100), Settings!$C$9-Settings!$C$8))*(Settings!$C$15/100)*(Settings!$C$16/100)*(Settings!$C$17/100)</f>
        <v>3.4530839342271173</v>
      </c>
      <c r="L26" s="14">
        <f>P_Density!L26*(POWER(1+(INDEX(P_Growth!$M$2:$M$1611,MATCH(A2, P_Growth!$A$2:$A$1611,0))/100), Settings!$C$9-Settings!$C$8))*(Settings!$C$15/100)*(Settings!$C$16/100)*(Settings!$C$17/100)</f>
        <v>1.6227015996500009</v>
      </c>
    </row>
    <row r="27" spans="1:12">
      <c r="A27" s="14" t="str">
        <f>P_Density!A27</f>
        <v>CPV</v>
      </c>
      <c r="B27" s="14" t="str">
        <f>P_Density!B27</f>
        <v>Cabo Verde</v>
      </c>
      <c r="C27" s="14">
        <f>P_Density!C27*(POWER(1+(INDEX(P_Growth!$M$2:$M$1611,MATCH(A2, P_Growth!$A$2:$A$1611,0))/100), Settings!$C$9-Settings!$C$8))*(Settings!$C$15/100)*(Settings!$C$16/100)*(Settings!$C$17/100)</f>
        <v>21.214914689876423</v>
      </c>
      <c r="D27" s="14">
        <f>P_Density!D27*(POWER(1+(INDEX(P_Growth!$M$2:$M$1611,MATCH(A2, P_Growth!$A$2:$A$1611,0))/100), Settings!$C$9-Settings!$C$8))*(Settings!$C$15/100)*(Settings!$C$16/100)*(Settings!$C$17/100)</f>
        <v>5.2130998195216591</v>
      </c>
      <c r="E27" s="14">
        <f>P_Density!E27*(POWER(1+(INDEX(P_Growth!$M$2:$M$1611,MATCH(A2, P_Growth!$A$2:$A$1611,0))/100), Settings!$C$9-Settings!$C$8))*(Settings!$C$15/100)*(Settings!$C$16/100)*(Settings!$C$17/100)</f>
        <v>3.4582118536080344</v>
      </c>
      <c r="F27" s="14">
        <f>P_Density!F27*(POWER(1+(INDEX(P_Growth!$M$2:$M$1611,MATCH(A2, P_Growth!$A$2:$A$1611,0))/100), Settings!$C$9-Settings!$C$8))*(Settings!$C$15/100)*(Settings!$C$16/100)*(Settings!$C$17/100)</f>
        <v>2.0554410185173384</v>
      </c>
      <c r="G27" s="14">
        <f>P_Density!G27*(POWER(1+(INDEX(P_Growth!$M$2:$M$1611,MATCH(A2, P_Growth!$A$2:$A$1611,0))/100), Settings!$C$9-Settings!$C$8))*(Settings!$C$15/100)*(Settings!$C$16/100)*(Settings!$C$17/100)</f>
        <v>1.5208554230567994</v>
      </c>
      <c r="H27" s="14">
        <f>P_Density!H27*(POWER(1+(INDEX(P_Growth!$M$2:$M$1611,MATCH(A2, P_Growth!$A$2:$A$1611,0))/100), Settings!$C$9-Settings!$C$8))*(Settings!$C$15/100)*(Settings!$C$16/100)*(Settings!$C$17/100)</f>
        <v>1.1912441606278932</v>
      </c>
      <c r="I27" s="14">
        <f>P_Density!I27*(POWER(1+(INDEX(P_Growth!$M$2:$M$1611,MATCH(A2, P_Growth!$A$2:$A$1611,0))/100), Settings!$C$9-Settings!$C$8))*(Settings!$C$15/100)*(Settings!$C$16/100)*(Settings!$C$17/100)</f>
        <v>0.95265346721025324</v>
      </c>
      <c r="J27" s="14">
        <f>P_Density!J27*(POWER(1+(INDEX(P_Growth!$M$2:$M$1611,MATCH(A2, P_Growth!$A$2:$A$1611,0))/100), Settings!$C$9-Settings!$C$8))*(Settings!$C$15/100)*(Settings!$C$16/100)*(Settings!$C$17/100)</f>
        <v>0.74041458172232311</v>
      </c>
      <c r="K27" s="14">
        <f>P_Density!K27*(POWER(1+(INDEX(P_Growth!$M$2:$M$1611,MATCH(A2, P_Growth!$A$2:$A$1611,0))/100), Settings!$C$9-Settings!$C$8))*(Settings!$C$15/100)*(Settings!$C$16/100)*(Settings!$C$17/100)</f>
        <v>0.44384991085932263</v>
      </c>
      <c r="L27" s="14">
        <f>P_Density!L27*(POWER(1+(INDEX(P_Growth!$M$2:$M$1611,MATCH(A2, P_Growth!$A$2:$A$1611,0))/100), Settings!$C$9-Settings!$C$8))*(Settings!$C$15/100)*(Settings!$C$16/100)*(Settings!$C$17/100)</f>
        <v>0.27448612908405479</v>
      </c>
    </row>
    <row r="28" spans="1:12">
      <c r="A28" s="14" t="str">
        <f>P_Density!A28</f>
        <v>KHM</v>
      </c>
      <c r="B28" s="14" t="str">
        <f>P_Density!B28</f>
        <v>Cambodia</v>
      </c>
      <c r="C28" s="14">
        <f>P_Density!C28*(POWER(1+(INDEX(P_Growth!$M$2:$M$1611,MATCH(A2, P_Growth!$A$2:$A$1611,0))/100), Settings!$C$9-Settings!$C$8))*(Settings!$C$15/100)*(Settings!$C$16/100)*(Settings!$C$17/100)</f>
        <v>20.341601530865347</v>
      </c>
      <c r="D28" s="14">
        <f>P_Density!D28*(POWER(1+(INDEX(P_Growth!$M$2:$M$1611,MATCH(A2, P_Growth!$A$2:$A$1611,0))/100), Settings!$C$9-Settings!$C$8))*(Settings!$C$15/100)*(Settings!$C$16/100)*(Settings!$C$17/100)</f>
        <v>5.5318854743686314</v>
      </c>
      <c r="E28" s="14">
        <f>P_Density!E28*(POWER(1+(INDEX(P_Growth!$M$2:$M$1611,MATCH(A2, P_Growth!$A$2:$A$1611,0))/100), Settings!$C$9-Settings!$C$8))*(Settings!$C$15/100)*(Settings!$C$16/100)*(Settings!$C$17/100)</f>
        <v>3.5415405435479261</v>
      </c>
      <c r="F28" s="14">
        <f>P_Density!F28*(POWER(1+(INDEX(P_Growth!$M$2:$M$1611,MATCH(A2, P_Growth!$A$2:$A$1611,0))/100), Settings!$C$9-Settings!$C$8))*(Settings!$C$15/100)*(Settings!$C$16/100)*(Settings!$C$17/100)</f>
        <v>2.8123788960226141</v>
      </c>
      <c r="G28" s="14">
        <f>P_Density!G28*(POWER(1+(INDEX(P_Growth!$M$2:$M$1611,MATCH(A2, P_Growth!$A$2:$A$1611,0))/100), Settings!$C$9-Settings!$C$8))*(Settings!$C$15/100)*(Settings!$C$16/100)*(Settings!$C$17/100)</f>
        <v>2.2391914630001768</v>
      </c>
      <c r="H28" s="14">
        <f>P_Density!H28*(POWER(1+(INDEX(P_Growth!$M$2:$M$1611,MATCH(A2, P_Growth!$A$2:$A$1611,0))/100), Settings!$C$9-Settings!$C$8))*(Settings!$C$15/100)*(Settings!$C$16/100)*(Settings!$C$17/100)</f>
        <v>1.7491902777126065</v>
      </c>
      <c r="I28" s="14">
        <f>P_Density!I28*(POWER(1+(INDEX(P_Growth!$M$2:$M$1611,MATCH(A2, P_Growth!$A$2:$A$1611,0))/100), Settings!$C$9-Settings!$C$8))*(Settings!$C$15/100)*(Settings!$C$16/100)*(Settings!$C$17/100)</f>
        <v>1.2905263775306364</v>
      </c>
      <c r="J28" s="14">
        <f>P_Density!J28*(POWER(1+(INDEX(P_Growth!$M$2:$M$1611,MATCH(A2, P_Growth!$A$2:$A$1611,0))/100), Settings!$C$9-Settings!$C$8))*(Settings!$C$15/100)*(Settings!$C$16/100)*(Settings!$C$17/100)</f>
        <v>0.84040900965019361</v>
      </c>
      <c r="K28" s="14">
        <f>P_Density!K28*(POWER(1+(INDEX(P_Growth!$M$2:$M$1611,MATCH(A2, P_Growth!$A$2:$A$1611,0))/100), Settings!$C$9-Settings!$C$8))*(Settings!$C$15/100)*(Settings!$C$16/100)*(Settings!$C$17/100)</f>
        <v>0.38516372238883445</v>
      </c>
      <c r="L28" s="14">
        <f>P_Density!L28*(POWER(1+(INDEX(P_Growth!$M$2:$M$1611,MATCH(A2, P_Growth!$A$2:$A$1611,0))/100), Settings!$C$9-Settings!$C$8))*(Settings!$C$15/100)*(Settings!$C$16/100)*(Settings!$C$17/100)</f>
        <v>0.12947996436813999</v>
      </c>
    </row>
    <row r="29" spans="1:12">
      <c r="A29" s="14" t="str">
        <f>P_Density!A29</f>
        <v>CMR</v>
      </c>
      <c r="B29" s="14" t="str">
        <f>P_Density!B29</f>
        <v>Cameroon</v>
      </c>
      <c r="C29" s="14">
        <f>P_Density!C29*(POWER(1+(INDEX(P_Growth!$M$2:$M$1611,MATCH(A2, P_Growth!$A$2:$A$1611,0))/100), Settings!$C$9-Settings!$C$8))*(Settings!$C$15/100)*(Settings!$C$16/100)*(Settings!$C$17/100)</f>
        <v>19.300776338744338</v>
      </c>
      <c r="D29" s="14">
        <f>P_Density!D29*(POWER(1+(INDEX(P_Growth!$M$2:$M$1611,MATCH(A2, P_Growth!$A$2:$A$1611,0))/100), Settings!$C$9-Settings!$C$8))*(Settings!$C$15/100)*(Settings!$C$16/100)*(Settings!$C$17/100)</f>
        <v>3.5936743905872435</v>
      </c>
      <c r="E29" s="14">
        <f>P_Density!E29*(POWER(1+(INDEX(P_Growth!$M$2:$M$1611,MATCH(A2, P_Growth!$A$2:$A$1611,0))/100), Settings!$C$9-Settings!$C$8))*(Settings!$C$15/100)*(Settings!$C$16/100)*(Settings!$C$17/100)</f>
        <v>2.5790585641909161</v>
      </c>
      <c r="F29" s="14">
        <f>P_Density!F29*(POWER(1+(INDEX(P_Growth!$M$2:$M$1611,MATCH(A2, P_Growth!$A$2:$A$1611,0))/100), Settings!$C$9-Settings!$C$8))*(Settings!$C$15/100)*(Settings!$C$16/100)*(Settings!$C$17/100)</f>
        <v>1.912856371286856</v>
      </c>
      <c r="G29" s="14">
        <f>P_Density!G29*(POWER(1+(INDEX(P_Growth!$M$2:$M$1611,MATCH(A2, P_Growth!$A$2:$A$1611,0))/100), Settings!$C$9-Settings!$C$8))*(Settings!$C$15/100)*(Settings!$C$16/100)*(Settings!$C$17/100)</f>
        <v>1.4259889145098457</v>
      </c>
      <c r="H29" s="14">
        <f>P_Density!H29*(POWER(1+(INDEX(P_Growth!$M$2:$M$1611,MATCH(A2, P_Growth!$A$2:$A$1611,0))/100), Settings!$C$9-Settings!$C$8))*(Settings!$C$15/100)*(Settings!$C$16/100)*(Settings!$C$17/100)</f>
        <v>0.7207575574288102</v>
      </c>
      <c r="I29" s="14">
        <f>P_Density!I29*(POWER(1+(INDEX(P_Growth!$M$2:$M$1611,MATCH(A2, P_Growth!$A$2:$A$1611,0))/100), Settings!$C$9-Settings!$C$8))*(Settings!$C$15/100)*(Settings!$C$16/100)*(Settings!$C$17/100)</f>
        <v>0.43957664470855895</v>
      </c>
      <c r="J29" s="14">
        <f>P_Density!J29*(POWER(1+(INDEX(P_Growth!$M$2:$M$1611,MATCH(A2, P_Growth!$A$2:$A$1611,0))/100), Settings!$C$9-Settings!$C$8))*(Settings!$C$15/100)*(Settings!$C$16/100)*(Settings!$C$17/100)</f>
        <v>0.30553852977960427</v>
      </c>
      <c r="K29" s="14">
        <f>P_Density!K29*(POWER(1+(INDEX(P_Growth!$M$2:$M$1611,MATCH(A2, P_Growth!$A$2:$A$1611,0))/100), Settings!$C$9-Settings!$C$8))*(Settings!$C$15/100)*(Settings!$C$16/100)*(Settings!$C$17/100)</f>
        <v>0.22121274440453398</v>
      </c>
      <c r="L29" s="14">
        <f>P_Density!L29*(POWER(1+(INDEX(P_Growth!$M$2:$M$1611,MATCH(A2, P_Growth!$A$2:$A$1611,0))/100), Settings!$C$9-Settings!$C$8))*(Settings!$C$15/100)*(Settings!$C$16/100)*(Settings!$C$17/100)</f>
        <v>0.10426769407863419</v>
      </c>
    </row>
    <row r="30" spans="1:12">
      <c r="A30" s="14" t="str">
        <f>P_Density!A30</f>
        <v>CAN</v>
      </c>
      <c r="B30" s="14" t="str">
        <f>P_Density!B30</f>
        <v>Canada</v>
      </c>
      <c r="C30" s="14">
        <f>P_Density!C30*(POWER(1+(INDEX(P_Growth!$M$2:$M$1611,MATCH(A2, P_Growth!$A$2:$A$1611,0))/100), Settings!$C$9-Settings!$C$8))*(Settings!$C$15/100)*(Settings!$C$16/100)*(Settings!$C$17/100)</f>
        <v>16.187701947912984</v>
      </c>
      <c r="D30" s="14">
        <f>P_Density!D30*(POWER(1+(INDEX(P_Growth!$M$2:$M$1611,MATCH(A2, P_Growth!$A$2:$A$1611,0))/100), Settings!$C$9-Settings!$C$8))*(Settings!$C$15/100)*(Settings!$C$16/100)*(Settings!$C$17/100)</f>
        <v>3.1053825117599785</v>
      </c>
      <c r="E30" s="14">
        <f>P_Density!E30*(POWER(1+(INDEX(P_Growth!$M$2:$M$1611,MATCH(A2, P_Growth!$A$2:$A$1611,0))/100), Settings!$C$9-Settings!$C$8))*(Settings!$C$15/100)*(Settings!$C$16/100)*(Settings!$C$17/100)</f>
        <v>1.1419591576890853</v>
      </c>
      <c r="F30" s="14">
        <f>P_Density!F30*(POWER(1+(INDEX(P_Growth!$M$2:$M$1611,MATCH(A2, P_Growth!$A$2:$A$1611,0))/100), Settings!$C$9-Settings!$C$8))*(Settings!$C$15/100)*(Settings!$C$16/100)*(Settings!$C$17/100)</f>
        <v>0.47832092447548313</v>
      </c>
      <c r="G30" s="14">
        <f>P_Density!G30*(POWER(1+(INDEX(P_Growth!$M$2:$M$1611,MATCH(A2, P_Growth!$A$2:$A$1611,0))/100), Settings!$C$9-Settings!$C$8))*(Settings!$C$15/100)*(Settings!$C$16/100)*(Settings!$C$17/100)</f>
        <v>0.23203835198646872</v>
      </c>
      <c r="H30" s="14">
        <f>P_Density!H30*(POWER(1+(INDEX(P_Growth!$M$2:$M$1611,MATCH(A2, P_Growth!$A$2:$A$1611,0))/100), Settings!$C$9-Settings!$C$8))*(Settings!$C$15/100)*(Settings!$C$16/100)*(Settings!$C$17/100)</f>
        <v>0.122927622936969</v>
      </c>
      <c r="I30" s="14">
        <f>P_Density!I30*(POWER(1+(INDEX(P_Growth!$M$2:$M$1611,MATCH(A2, P_Growth!$A$2:$A$1611,0))/100), Settings!$C$9-Settings!$C$8))*(Settings!$C$15/100)*(Settings!$C$16/100)*(Settings!$C$17/100)</f>
        <v>5.9398399495615373E-2</v>
      </c>
      <c r="J30" s="14">
        <f>P_Density!J30*(POWER(1+(INDEX(P_Growth!$M$2:$M$1611,MATCH(A2, P_Growth!$A$2:$A$1611,0))/100), Settings!$C$9-Settings!$C$8))*(Settings!$C$15/100)*(Settings!$C$16/100)*(Settings!$C$17/100)</f>
        <v>2.0369235318640287E-2</v>
      </c>
      <c r="K30" s="14">
        <f>P_Density!K30*(POWER(1+(INDEX(P_Growth!$M$2:$M$1611,MATCH(A2, P_Growth!$A$2:$A$1611,0))/100), Settings!$C$9-Settings!$C$8))*(Settings!$C$15/100)*(Settings!$C$16/100)*(Settings!$C$17/100)</f>
        <v>2.9912863055345878E-3</v>
      </c>
      <c r="L30" s="14">
        <f>P_Density!L30*(POWER(1+(INDEX(P_Growth!$M$2:$M$1611,MATCH(A2, P_Growth!$A$2:$A$1611,0))/100), Settings!$C$9-Settings!$C$8))*(Settings!$C$15/100)*(Settings!$C$16/100)*(Settings!$C$17/100)</f>
        <v>1.4244220502545655E-4</v>
      </c>
    </row>
    <row r="31" spans="1:12">
      <c r="A31" s="14" t="str">
        <f>P_Density!A31</f>
        <v>CAF</v>
      </c>
      <c r="B31" s="14" t="str">
        <f>P_Density!B31</f>
        <v>Central African Republic (the)</v>
      </c>
      <c r="C31" s="14">
        <f>P_Density!C31*(POWER(1+(INDEX(P_Growth!$M$2:$M$1611,MATCH(A2, P_Growth!$A$2:$A$1611,0))/100), Settings!$C$9-Settings!$C$8))*(Settings!$C$15/100)*(Settings!$C$16/100)*(Settings!$C$17/100)</f>
        <v>1.4477825718787405</v>
      </c>
      <c r="D31" s="14">
        <f>P_Density!D31*(POWER(1+(INDEX(P_Growth!$M$2:$M$1611,MATCH(A2, P_Growth!$A$2:$A$1611,0))/100), Settings!$C$9-Settings!$C$8))*(Settings!$C$15/100)*(Settings!$C$16/100)*(Settings!$C$17/100)</f>
        <v>0.33288743314449198</v>
      </c>
      <c r="E31" s="14">
        <f>P_Density!E31*(POWER(1+(INDEX(P_Growth!$M$2:$M$1611,MATCH(A2, P_Growth!$A$2:$A$1611,0))/100), Settings!$C$9-Settings!$C$8))*(Settings!$C$15/100)*(Settings!$C$16/100)*(Settings!$C$17/100)</f>
        <v>0.22520112614524682</v>
      </c>
      <c r="F31" s="14">
        <f>P_Density!F31*(POWER(1+(INDEX(P_Growth!$M$2:$M$1611,MATCH(A2, P_Growth!$A$2:$A$1611,0))/100), Settings!$C$9-Settings!$C$8))*(Settings!$C$15/100)*(Settings!$C$16/100)*(Settings!$C$17/100)</f>
        <v>0.17548879659136249</v>
      </c>
      <c r="G31" s="14">
        <f>P_Density!G31*(POWER(1+(INDEX(P_Growth!$M$2:$M$1611,MATCH(A2, P_Growth!$A$2:$A$1611,0))/100), Settings!$C$9-Settings!$C$8))*(Settings!$C$15/100)*(Settings!$C$16/100)*(Settings!$C$17/100)</f>
        <v>0.13845382328474379</v>
      </c>
      <c r="H31" s="14">
        <f>P_Density!H31*(POWER(1+(INDEX(P_Growth!$M$2:$M$1611,MATCH(A2, P_Growth!$A$2:$A$1611,0))/100), Settings!$C$9-Settings!$C$8))*(Settings!$C$15/100)*(Settings!$C$16/100)*(Settings!$C$17/100)</f>
        <v>0.12164564309173989</v>
      </c>
      <c r="I31" s="14">
        <f>P_Density!I31*(POWER(1+(INDEX(P_Growth!$M$2:$M$1611,MATCH(A2, P_Growth!$A$2:$A$1611,0))/100), Settings!$C$9-Settings!$C$8))*(Settings!$C$15/100)*(Settings!$C$16/100)*(Settings!$C$17/100)</f>
        <v>0.10042175454294687</v>
      </c>
      <c r="J31" s="14">
        <f>P_Density!J31*(POWER(1+(INDEX(P_Growth!$M$2:$M$1611,MATCH(A2, P_Growth!$A$2:$A$1611,0))/100), Settings!$C$9-Settings!$C$8))*(Settings!$C$15/100)*(Settings!$C$16/100)*(Settings!$C$17/100)</f>
        <v>5.6976882010182618E-2</v>
      </c>
      <c r="K31" s="14">
        <f>P_Density!K31*(POWER(1+(INDEX(P_Growth!$M$2:$M$1611,MATCH(A2, P_Growth!$A$2:$A$1611,0))/100), Settings!$C$9-Settings!$C$8))*(Settings!$C$15/100)*(Settings!$C$16/100)*(Settings!$C$17/100)</f>
        <v>2.2505868394022136E-2</v>
      </c>
      <c r="L31" s="14">
        <f>P_Density!L31*(POWER(1+(INDEX(P_Growth!$M$2:$M$1611,MATCH(A2, P_Growth!$A$2:$A$1611,0))/100), Settings!$C$9-Settings!$C$8))*(Settings!$C$15/100)*(Settings!$C$16/100)*(Settings!$C$17/100)</f>
        <v>5.8401304060437184E-3</v>
      </c>
    </row>
    <row r="32" spans="1:12">
      <c r="A32" s="14" t="str">
        <f>P_Density!A32</f>
        <v>TCD</v>
      </c>
      <c r="B32" s="14" t="str">
        <f>P_Density!B32</f>
        <v>Chad</v>
      </c>
      <c r="C32" s="14">
        <f>P_Density!C32*(POWER(1+(INDEX(P_Growth!$M$2:$M$1611,MATCH(A2, P_Growth!$A$2:$A$1611,0))/100), Settings!$C$9-Settings!$C$8))*(Settings!$C$15/100)*(Settings!$C$16/100)*(Settings!$C$17/100)</f>
        <v>3.1959757541561689</v>
      </c>
      <c r="D32" s="14">
        <f>P_Density!D32*(POWER(1+(INDEX(P_Growth!$M$2:$M$1611,MATCH(A2, P_Growth!$A$2:$A$1611,0))/100), Settings!$C$9-Settings!$C$8))*(Settings!$C$15/100)*(Settings!$C$16/100)*(Settings!$C$17/100)</f>
        <v>1.2395320681315229</v>
      </c>
      <c r="E32" s="14">
        <f>P_Density!E32*(POWER(1+(INDEX(P_Growth!$M$2:$M$1611,MATCH(A2, P_Growth!$A$2:$A$1611,0))/100), Settings!$C$9-Settings!$C$8))*(Settings!$C$15/100)*(Settings!$C$16/100)*(Settings!$C$17/100)</f>
        <v>0.81875779448632413</v>
      </c>
      <c r="F32" s="14">
        <f>P_Density!F32*(POWER(1+(INDEX(P_Growth!$M$2:$M$1611,MATCH(A2, P_Growth!$A$2:$A$1611,0))/100), Settings!$C$9-Settings!$C$8))*(Settings!$C$15/100)*(Settings!$C$16/100)*(Settings!$C$17/100)</f>
        <v>0.55495483077917873</v>
      </c>
      <c r="G32" s="14">
        <f>P_Density!G32*(POWER(1+(INDEX(P_Growth!$M$2:$M$1611,MATCH(A2, P_Growth!$A$2:$A$1611,0))/100), Settings!$C$9-Settings!$C$8))*(Settings!$C$15/100)*(Settings!$C$16/100)*(Settings!$C$17/100)</f>
        <v>0.44798073480506084</v>
      </c>
      <c r="H32" s="14">
        <f>P_Density!H32*(POWER(1+(INDEX(P_Growth!$M$2:$M$1611,MATCH(A2, P_Growth!$A$2:$A$1611,0))/100), Settings!$C$9-Settings!$C$8))*(Settings!$C$15/100)*(Settings!$C$16/100)*(Settings!$C$17/100)</f>
        <v>0.36251541178978691</v>
      </c>
      <c r="I32" s="14">
        <f>P_Density!I32*(POWER(1+(INDEX(P_Growth!$M$2:$M$1611,MATCH(A2, P_Growth!$A$2:$A$1611,0))/100), Settings!$C$9-Settings!$C$8))*(Settings!$C$15/100)*(Settings!$C$16/100)*(Settings!$C$17/100)</f>
        <v>0.24784943674429441</v>
      </c>
      <c r="J32" s="14">
        <f>P_Density!J32*(POWER(1+(INDEX(P_Growth!$M$2:$M$1611,MATCH(A2, P_Growth!$A$2:$A$1611,0))/100), Settings!$C$9-Settings!$C$8))*(Settings!$C$15/100)*(Settings!$C$16/100)*(Settings!$C$17/100)</f>
        <v>0.16466318900942778</v>
      </c>
      <c r="K32" s="14">
        <f>P_Density!K32*(POWER(1+(INDEX(P_Growth!$M$2:$M$1611,MATCH(A2, P_Growth!$A$2:$A$1611,0))/100), Settings!$C$9-Settings!$C$8))*(Settings!$C$15/100)*(Settings!$C$16/100)*(Settings!$C$17/100)</f>
        <v>8.4753111990146651E-2</v>
      </c>
      <c r="L32" s="14">
        <f>P_Density!L32*(POWER(1+(INDEX(P_Growth!$M$2:$M$1611,MATCH(A2, P_Growth!$A$2:$A$1611,0))/100), Settings!$C$9-Settings!$C$8))*(Settings!$C$15/100)*(Settings!$C$16/100)*(Settings!$C$17/100)</f>
        <v>1.8375044448283896E-2</v>
      </c>
    </row>
    <row r="33" spans="1:12">
      <c r="A33" s="14" t="str">
        <f>P_Density!A33</f>
        <v>CHL</v>
      </c>
      <c r="B33" s="14" t="str">
        <f>P_Density!B33</f>
        <v>Chile</v>
      </c>
      <c r="C33" s="14">
        <f>P_Density!C33*(POWER(1+(INDEX(P_Growth!$M$2:$M$1611,MATCH(A2, P_Growth!$A$2:$A$1611,0))/100), Settings!$C$9-Settings!$C$8))*(Settings!$C$15/100)*(Settings!$C$16/100)*(Settings!$C$17/100)</f>
        <v>8.8744342574959934</v>
      </c>
      <c r="D33" s="14">
        <f>P_Density!D33*(POWER(1+(INDEX(P_Growth!$M$2:$M$1611,MATCH(A2, P_Growth!$A$2:$A$1611,0))/100), Settings!$C$9-Settings!$C$8))*(Settings!$C$15/100)*(Settings!$C$16/100)*(Settings!$C$17/100)</f>
        <v>1.3661631883991538</v>
      </c>
      <c r="E33" s="14">
        <f>P_Density!E33*(POWER(1+(INDEX(P_Growth!$M$2:$M$1611,MATCH(A2, P_Growth!$A$2:$A$1611,0))/100), Settings!$C$9-Settings!$C$8))*(Settings!$C$15/100)*(Settings!$C$16/100)*(Settings!$C$17/100)</f>
        <v>0.69896390005991538</v>
      </c>
      <c r="F33" s="14">
        <f>P_Density!F33*(POWER(1+(INDEX(P_Growth!$M$2:$M$1611,MATCH(A2, P_Growth!$A$2:$A$1611,0))/100), Settings!$C$9-Settings!$C$8))*(Settings!$C$15/100)*(Settings!$C$16/100)*(Settings!$C$17/100)</f>
        <v>0.52518440992885829</v>
      </c>
      <c r="G33" s="14">
        <f>P_Density!G33*(POWER(1+(INDEX(P_Growth!$M$2:$M$1611,MATCH(A2, P_Growth!$A$2:$A$1611,0))/100), Settings!$C$9-Settings!$C$8))*(Settings!$C$15/100)*(Settings!$C$16/100)*(Settings!$C$17/100)</f>
        <v>0.42219869569545321</v>
      </c>
      <c r="H33" s="14">
        <f>P_Density!H33*(POWER(1+(INDEX(P_Growth!$M$2:$M$1611,MATCH(A2, P_Growth!$A$2:$A$1611,0))/100), Settings!$C$9-Settings!$C$8))*(Settings!$C$15/100)*(Settings!$C$16/100)*(Settings!$C$17/100)</f>
        <v>0.30069549480873881</v>
      </c>
      <c r="I33" s="14">
        <f>P_Density!I33*(POWER(1+(INDEX(P_Growth!$M$2:$M$1611,MATCH(A2, P_Growth!$A$2:$A$1611,0))/100), Settings!$C$9-Settings!$C$8))*(Settings!$C$15/100)*(Settings!$C$16/100)*(Settings!$C$17/100)</f>
        <v>0.1619567871139441</v>
      </c>
      <c r="J33" s="14">
        <f>P_Density!J33*(POWER(1+(INDEX(P_Growth!$M$2:$M$1611,MATCH(A2, P_Growth!$A$2:$A$1611,0))/100), Settings!$C$9-Settings!$C$8))*(Settings!$C$15/100)*(Settings!$C$16/100)*(Settings!$C$17/100)</f>
        <v>8.503799640019756E-2</v>
      </c>
      <c r="K33" s="14">
        <f>P_Density!K33*(POWER(1+(INDEX(P_Growth!$M$2:$M$1611,MATCH(A2, P_Growth!$A$2:$A$1611,0))/100), Settings!$C$9-Settings!$C$8))*(Settings!$C$15/100)*(Settings!$C$16/100)*(Settings!$C$17/100)</f>
        <v>1.8375044448283896E-2</v>
      </c>
      <c r="L33" s="14">
        <f>P_Density!L33*(POWER(1+(INDEX(P_Growth!$M$2:$M$1611,MATCH(A2, P_Growth!$A$2:$A$1611,0))/100), Settings!$C$9-Settings!$C$8))*(Settings!$C$15/100)*(Settings!$C$16/100)*(Settings!$C$17/100)</f>
        <v>4.8430349708655229E-3</v>
      </c>
    </row>
    <row r="34" spans="1:12">
      <c r="A34" s="14" t="str">
        <f>P_Density!A34</f>
        <v>CHN</v>
      </c>
      <c r="B34" s="14" t="str">
        <f>P_Density!B34</f>
        <v>China</v>
      </c>
      <c r="C34" s="14">
        <f>P_Density!C34*(POWER(1+(INDEX(P_Growth!$M$2:$M$1611,MATCH(A2, P_Growth!$A$2:$A$1611,0))/100), Settings!$C$9-Settings!$C$8))*(Settings!$C$15/100)*(Settings!$C$16/100)*(Settings!$C$17/100)</f>
        <v>37.764134954144019</v>
      </c>
      <c r="D34" s="14">
        <f>P_Density!D34*(POWER(1+(INDEX(P_Growth!$M$2:$M$1611,MATCH(A2, P_Growth!$A$2:$A$1611,0))/100), Settings!$C$9-Settings!$C$8))*(Settings!$C$15/100)*(Settings!$C$16/100)*(Settings!$C$17/100)</f>
        <v>11.145817658831923</v>
      </c>
      <c r="E34" s="14">
        <f>P_Density!E34*(POWER(1+(INDEX(P_Growth!$M$2:$M$1611,MATCH(A2, P_Growth!$A$2:$A$1611,0))/100), Settings!$C$9-Settings!$C$8))*(Settings!$C$15/100)*(Settings!$C$16/100)*(Settings!$C$17/100)</f>
        <v>7.7772019521849023</v>
      </c>
      <c r="F34" s="14">
        <f>P_Density!F34*(POWER(1+(INDEX(P_Growth!$M$2:$M$1611,MATCH(A2, P_Growth!$A$2:$A$1611,0))/100), Settings!$C$9-Settings!$C$8))*(Settings!$C$15/100)*(Settings!$C$16/100)*(Settings!$C$17/100)</f>
        <v>5.6865777090262775</v>
      </c>
      <c r="G34" s="14">
        <f>P_Density!G34*(POWER(1+(INDEX(P_Growth!$M$2:$M$1611,MATCH(A2, P_Growth!$A$2:$A$1611,0))/100), Settings!$C$9-Settings!$C$8))*(Settings!$C$15/100)*(Settings!$C$16/100)*(Settings!$C$17/100)</f>
        <v>4.0426522208274829</v>
      </c>
      <c r="H34" s="14">
        <f>P_Density!H34*(POWER(1+(INDEX(P_Growth!$M$2:$M$1611,MATCH(A2, P_Growth!$A$2:$A$1611,0))/100), Settings!$C$9-Settings!$C$8))*(Settings!$C$15/100)*(Settings!$C$16/100)*(Settings!$C$17/100)</f>
        <v>2.8496987537392844</v>
      </c>
      <c r="I34" s="14">
        <f>P_Density!I34*(POWER(1+(INDEX(P_Growth!$M$2:$M$1611,MATCH(A2, P_Growth!$A$2:$A$1611,0))/100), Settings!$C$9-Settings!$C$8))*(Settings!$C$15/100)*(Settings!$C$16/100)*(Settings!$C$17/100)</f>
        <v>1.9830803783644062</v>
      </c>
      <c r="J34" s="14">
        <f>P_Density!J34*(POWER(1+(INDEX(P_Growth!$M$2:$M$1611,MATCH(A2, P_Growth!$A$2:$A$1611,0))/100), Settings!$C$9-Settings!$C$8))*(Settings!$C$15/100)*(Settings!$C$16/100)*(Settings!$C$17/100)</f>
        <v>1.3788405446464194</v>
      </c>
      <c r="K34" s="14">
        <f>P_Density!K34*(POWER(1+(INDEX(P_Growth!$M$2:$M$1611,MATCH(A2, P_Growth!$A$2:$A$1611,0))/100), Settings!$C$9-Settings!$C$8))*(Settings!$C$15/100)*(Settings!$C$16/100)*(Settings!$C$17/100)</f>
        <v>0.67232720772015497</v>
      </c>
      <c r="L34" s="14">
        <f>P_Density!L34*(POWER(1+(INDEX(P_Growth!$M$2:$M$1611,MATCH(A2, P_Growth!$A$2:$A$1611,0))/100), Settings!$C$9-Settings!$C$8))*(Settings!$C$15/100)*(Settings!$C$16/100)*(Settings!$C$17/100)</f>
        <v>7.3500177793135585E-2</v>
      </c>
    </row>
    <row r="35" spans="1:12">
      <c r="A35" s="14" t="str">
        <f>P_Density!A35</f>
        <v>COL</v>
      </c>
      <c r="B35" s="14" t="str">
        <f>P_Density!B35</f>
        <v>Colombia</v>
      </c>
      <c r="C35" s="14">
        <f>P_Density!C35*(POWER(1+(INDEX(P_Growth!$M$2:$M$1611,MATCH(A2, P_Growth!$A$2:$A$1611,0))/100), Settings!$C$9-Settings!$C$8))*(Settings!$C$15/100)*(Settings!$C$16/100)*(Settings!$C$17/100)</f>
        <v>17.107878592377432</v>
      </c>
      <c r="D35" s="14">
        <f>P_Density!D35*(POWER(1+(INDEX(P_Growth!$M$2:$M$1611,MATCH(A2, P_Growth!$A$2:$A$1611,0))/100), Settings!$C$9-Settings!$C$8))*(Settings!$C$15/100)*(Settings!$C$16/100)*(Settings!$C$17/100)</f>
        <v>2.8146579713030215</v>
      </c>
      <c r="E35" s="14">
        <f>P_Density!E35*(POWER(1+(INDEX(P_Growth!$M$2:$M$1611,MATCH(A2, P_Growth!$A$2:$A$1611,0))/100), Settings!$C$9-Settings!$C$8))*(Settings!$C$15/100)*(Settings!$C$16/100)*(Settings!$C$17/100)</f>
        <v>1.6409342018932596</v>
      </c>
      <c r="F35" s="14">
        <f>P_Density!F35*(POWER(1+(INDEX(P_Growth!$M$2:$M$1611,MATCH(A2, P_Growth!$A$2:$A$1611,0))/100), Settings!$C$9-Settings!$C$8))*(Settings!$C$15/100)*(Settings!$C$16/100)*(Settings!$C$17/100)</f>
        <v>1.1242963242659287</v>
      </c>
      <c r="G35" s="14">
        <f>P_Density!G35*(POWER(1+(INDEX(P_Growth!$M$2:$M$1611,MATCH(A2, P_Growth!$A$2:$A$1611,0))/100), Settings!$C$9-Settings!$C$8))*(Settings!$C$15/100)*(Settings!$C$16/100)*(Settings!$C$17/100)</f>
        <v>0.85821428527837584</v>
      </c>
      <c r="H35" s="14">
        <f>P_Density!H35*(POWER(1+(INDEX(P_Growth!$M$2:$M$1611,MATCH(A2, P_Growth!$A$2:$A$1611,0))/100), Settings!$C$9-Settings!$C$8))*(Settings!$C$15/100)*(Settings!$C$16/100)*(Settings!$C$17/100)</f>
        <v>0.60666135120341957</v>
      </c>
      <c r="I35" s="14">
        <f>P_Density!I35*(POWER(1+(INDEX(P_Growth!$M$2:$M$1611,MATCH(A2, P_Growth!$A$2:$A$1611,0))/100), Settings!$C$9-Settings!$C$8))*(Settings!$C$15/100)*(Settings!$C$16/100)*(Settings!$C$17/100)</f>
        <v>0.46379181956288651</v>
      </c>
      <c r="J35" s="14">
        <f>P_Density!J35*(POWER(1+(INDEX(P_Growth!$M$2:$M$1611,MATCH(A2, P_Growth!$A$2:$A$1611,0))/100), Settings!$C$9-Settings!$C$8))*(Settings!$C$15/100)*(Settings!$C$16/100)*(Settings!$C$17/100)</f>
        <v>0.34670432703196125</v>
      </c>
      <c r="K35" s="14">
        <f>P_Density!K35*(POWER(1+(INDEX(P_Growth!$M$2:$M$1611,MATCH(A2, P_Growth!$A$2:$A$1611,0))/100), Settings!$C$9-Settings!$C$8))*(Settings!$C$15/100)*(Settings!$C$16/100)*(Settings!$C$17/100)</f>
        <v>0.23004416111611234</v>
      </c>
      <c r="L35" s="14">
        <f>P_Density!L35*(POWER(1+(INDEX(P_Growth!$M$2:$M$1611,MATCH(A2, P_Growth!$A$2:$A$1611,0))/100), Settings!$C$9-Settings!$C$8))*(Settings!$C$15/100)*(Settings!$C$16/100)*(Settings!$C$17/100)</f>
        <v>3.8744279766924183E-2</v>
      </c>
    </row>
    <row r="36" spans="1:12">
      <c r="A36" s="14" t="str">
        <f>P_Density!A36</f>
        <v>COD</v>
      </c>
      <c r="B36" s="14" t="str">
        <f>P_Density!B36</f>
        <v>Congo (the Democratic Republic of the)</v>
      </c>
      <c r="C36" s="14">
        <f>P_Density!C36*(POWER(1+(INDEX(P_Growth!$M$2:$M$1611,MATCH(A2, P_Growth!$A$2:$A$1611,0))/100), Settings!$C$9-Settings!$C$8))*(Settings!$C$15/100)*(Settings!$C$16/100)*(Settings!$C$17/100)</f>
        <v>59.935121724151308</v>
      </c>
      <c r="D36" s="14">
        <f>P_Density!D36*(POWER(1+(INDEX(P_Growth!$M$2:$M$1611,MATCH(A2, P_Growth!$A$2:$A$1611,0))/100), Settings!$C$9-Settings!$C$8))*(Settings!$C$15/100)*(Settings!$C$16/100)*(Settings!$C$17/100)</f>
        <v>10.112114576962185</v>
      </c>
      <c r="E36" s="14">
        <f>P_Density!E36*(POWER(1+(INDEX(P_Growth!$M$2:$M$1611,MATCH(A2, P_Growth!$A$2:$A$1611,0))/100), Settings!$C$9-Settings!$C$8))*(Settings!$C$15/100)*(Settings!$C$16/100)*(Settings!$C$17/100)</f>
        <v>5.2432975669870565</v>
      </c>
      <c r="F36" s="14">
        <f>P_Density!F36*(POWER(1+(INDEX(P_Growth!$M$2:$M$1611,MATCH(A2, P_Growth!$A$2:$A$1611,0))/100), Settings!$C$9-Settings!$C$8))*(Settings!$C$15/100)*(Settings!$C$16/100)*(Settings!$C$17/100)</f>
        <v>3.0734754578342764</v>
      </c>
      <c r="G36" s="14">
        <f>P_Density!G36*(POWER(1+(INDEX(P_Growth!$M$2:$M$1611,MATCH(A2, P_Growth!$A$2:$A$1611,0))/100), Settings!$C$9-Settings!$C$8))*(Settings!$C$15/100)*(Settings!$C$16/100)*(Settings!$C$17/100)</f>
        <v>1.4768407817039337</v>
      </c>
      <c r="H36" s="14">
        <f>P_Density!H36*(POWER(1+(INDEX(P_Growth!$M$2:$M$1611,MATCH(A2, P_Growth!$A$2:$A$1611,0))/100), Settings!$C$9-Settings!$C$8))*(Settings!$C$15/100)*(Settings!$C$16/100)*(Settings!$C$17/100)</f>
        <v>0.78884493143097845</v>
      </c>
      <c r="I36" s="14">
        <f>P_Density!I36*(POWER(1+(INDEX(P_Growth!$M$2:$M$1611,MATCH(A2, P_Growth!$A$2:$A$1611,0))/100), Settings!$C$9-Settings!$C$8))*(Settings!$C$15/100)*(Settings!$C$16/100)*(Settings!$C$17/100)</f>
        <v>0.52717860079921464</v>
      </c>
      <c r="J36" s="14">
        <f>P_Density!J36*(POWER(1+(INDEX(P_Growth!$M$2:$M$1611,MATCH(A2, P_Growth!$A$2:$A$1611,0))/100), Settings!$C$9-Settings!$C$8))*(Settings!$C$15/100)*(Settings!$C$16/100)*(Settings!$C$17/100)</f>
        <v>0.3603787787144051</v>
      </c>
      <c r="K36" s="14">
        <f>P_Density!K36*(POWER(1+(INDEX(P_Growth!$M$2:$M$1611,MATCH(A2, P_Growth!$A$2:$A$1611,0))/100), Settings!$C$9-Settings!$C$8))*(Settings!$C$15/100)*(Settings!$C$16/100)*(Settings!$C$17/100)</f>
        <v>0.22092785999448311</v>
      </c>
      <c r="L36" s="14">
        <f>P_Density!L36*(POWER(1+(INDEX(P_Growth!$M$2:$M$1611,MATCH(A2, P_Growth!$A$2:$A$1611,0))/100), Settings!$C$9-Settings!$C$8))*(Settings!$C$15/100)*(Settings!$C$16/100)*(Settings!$C$17/100)</f>
        <v>9.2587433266546754E-2</v>
      </c>
    </row>
    <row r="37" spans="1:12">
      <c r="A37" s="14" t="str">
        <f>P_Density!A37</f>
        <v>COG</v>
      </c>
      <c r="B37" s="14" t="str">
        <f>P_Density!B37</f>
        <v>Congo (the)</v>
      </c>
      <c r="C37" s="14">
        <f>P_Density!C37*(POWER(1+(INDEX(P_Growth!$M$2:$M$1611,MATCH(A2, P_Growth!$A$2:$A$1611,0))/100), Settings!$C$9-Settings!$C$8))*(Settings!$C$15/100)*(Settings!$C$16/100)*(Settings!$C$17/100)</f>
        <v>2.4727966792419256</v>
      </c>
      <c r="D37" s="14">
        <f>P_Density!D37*(POWER(1+(INDEX(P_Growth!$M$2:$M$1611,MATCH(A2, P_Growth!$A$2:$A$1611,0))/100), Settings!$C$9-Settings!$C$8))*(Settings!$C$15/100)*(Settings!$C$16/100)*(Settings!$C$17/100)</f>
        <v>0.32320136320276099</v>
      </c>
      <c r="E37" s="14">
        <f>P_Density!E37*(POWER(1+(INDEX(P_Growth!$M$2:$M$1611,MATCH(A2, P_Growth!$A$2:$A$1611,0))/100), Settings!$C$9-Settings!$C$8))*(Settings!$C$15/100)*(Settings!$C$16/100)*(Settings!$C$17/100)</f>
        <v>0.22135518660955947</v>
      </c>
      <c r="F37" s="14">
        <f>P_Density!F37*(POWER(1+(INDEX(P_Growth!$M$2:$M$1611,MATCH(A2, P_Growth!$A$2:$A$1611,0))/100), Settings!$C$9-Settings!$C$8))*(Settings!$C$15/100)*(Settings!$C$16/100)*(Settings!$C$17/100)</f>
        <v>0.11466597504549253</v>
      </c>
      <c r="G37" s="14">
        <f>P_Density!G37*(POWER(1+(INDEX(P_Growth!$M$2:$M$1611,MATCH(A2, P_Growth!$A$2:$A$1611,0))/100), Settings!$C$9-Settings!$C$8))*(Settings!$C$15/100)*(Settings!$C$16/100)*(Settings!$C$17/100)</f>
        <v>0.10056419674797233</v>
      </c>
      <c r="H37" s="14">
        <f>P_Density!H37*(POWER(1+(INDEX(P_Growth!$M$2:$M$1611,MATCH(A2, P_Growth!$A$2:$A$1611,0))/100), Settings!$C$9-Settings!$C$8))*(Settings!$C$15/100)*(Settings!$C$16/100)*(Settings!$C$17/100)</f>
        <v>7.8485654969026555E-2</v>
      </c>
      <c r="I37" s="14">
        <f>P_Density!I37*(POWER(1+(INDEX(P_Growth!$M$2:$M$1611,MATCH(A2, P_Growth!$A$2:$A$1611,0))/100), Settings!$C$9-Settings!$C$8))*(Settings!$C$15/100)*(Settings!$C$16/100)*(Settings!$C$17/100)</f>
        <v>5.6976882010182618E-2</v>
      </c>
      <c r="J37" s="14">
        <f>P_Density!J37*(POWER(1+(INDEX(P_Growth!$M$2:$M$1611,MATCH(A2, P_Growth!$A$2:$A$1611,0))/100), Settings!$C$9-Settings!$C$8))*(Settings!$C$15/100)*(Settings!$C$16/100)*(Settings!$C$17/100)</f>
        <v>4.5011736788044272E-2</v>
      </c>
      <c r="K37" s="14">
        <f>P_Density!K37*(POWER(1+(INDEX(P_Growth!$M$2:$M$1611,MATCH(A2, P_Growth!$A$2:$A$1611,0))/100), Settings!$C$9-Settings!$C$8))*(Settings!$C$15/100)*(Settings!$C$16/100)*(Settings!$C$17/100)</f>
        <v>2.6779134544785834E-2</v>
      </c>
      <c r="L37" s="14">
        <f>P_Density!L37*(POWER(1+(INDEX(P_Growth!$M$2:$M$1611,MATCH(A2, P_Growth!$A$2:$A$1611,0))/100), Settings!$C$9-Settings!$C$8))*(Settings!$C$15/100)*(Settings!$C$16/100)*(Settings!$C$17/100)</f>
        <v>6.6947836361964585E-3</v>
      </c>
    </row>
    <row r="38" spans="1:12">
      <c r="A38" s="14" t="str">
        <f>P_Density!A38</f>
        <v>CRI</v>
      </c>
      <c r="B38" s="14" t="str">
        <f>P_Density!B38</f>
        <v>Costa Rica</v>
      </c>
      <c r="C38" s="14">
        <f>P_Density!C38*(POWER(1+(INDEX(P_Growth!$M$2:$M$1611,MATCH(A2, P_Growth!$A$2:$A$1611,0))/100), Settings!$C$9-Settings!$C$8))*(Settings!$C$15/100)*(Settings!$C$16/100)*(Settings!$C$17/100)</f>
        <v>56.865064879237643</v>
      </c>
      <c r="D38" s="14">
        <f>P_Density!D38*(POWER(1+(INDEX(P_Growth!$M$2:$M$1611,MATCH(A2, P_Growth!$A$2:$A$1611,0))/100), Settings!$C$9-Settings!$C$8))*(Settings!$C$15/100)*(Settings!$C$16/100)*(Settings!$C$17/100)</f>
        <v>26.051967088130876</v>
      </c>
      <c r="E38" s="14">
        <f>P_Density!E38*(POWER(1+(INDEX(P_Growth!$M$2:$M$1611,MATCH(A2, P_Growth!$A$2:$A$1611,0))/100), Settings!$C$9-Settings!$C$8))*(Settings!$C$15/100)*(Settings!$C$16/100)*(Settings!$C$17/100)</f>
        <v>9.1737053302544762</v>
      </c>
      <c r="F38" s="14">
        <f>P_Density!F38*(POWER(1+(INDEX(P_Growth!$M$2:$M$1611,MATCH(A2, P_Growth!$A$2:$A$1611,0))/100), Settings!$C$9-Settings!$C$8))*(Settings!$C$15/100)*(Settings!$C$16/100)*(Settings!$C$17/100)</f>
        <v>3.7299915807966055</v>
      </c>
      <c r="G38" s="14">
        <f>P_Density!G38*(POWER(1+(INDEX(P_Growth!$M$2:$M$1611,MATCH(A2, P_Growth!$A$2:$A$1611,0))/100), Settings!$C$9-Settings!$C$8))*(Settings!$C$15/100)*(Settings!$C$16/100)*(Settings!$C$17/100)</f>
        <v>1.5527624769825019</v>
      </c>
      <c r="H38" s="14">
        <f>P_Density!H38*(POWER(1+(INDEX(P_Growth!$M$2:$M$1611,MATCH(A2, P_Growth!$A$2:$A$1611,0))/100), Settings!$C$9-Settings!$C$8))*(Settings!$C$15/100)*(Settings!$C$16/100)*(Settings!$C$17/100)</f>
        <v>1.0613368696446768</v>
      </c>
      <c r="I38" s="14">
        <f>P_Density!I38*(POWER(1+(INDEX(P_Growth!$M$2:$M$1611,MATCH(A2, P_Growth!$A$2:$A$1611,0))/100), Settings!$C$9-Settings!$C$8))*(Settings!$C$15/100)*(Settings!$C$16/100)*(Settings!$C$17/100)</f>
        <v>0.83983924083009187</v>
      </c>
      <c r="J38" s="14">
        <f>P_Density!J38*(POWER(1+(INDEX(P_Growth!$M$2:$M$1611,MATCH(A2, P_Growth!$A$2:$A$1611,0))/100), Settings!$C$9-Settings!$C$8))*(Settings!$C$15/100)*(Settings!$C$16/100)*(Settings!$C$17/100)</f>
        <v>0.69554528713930441</v>
      </c>
      <c r="K38" s="14">
        <f>P_Density!K38*(POWER(1+(INDEX(P_Growth!$M$2:$M$1611,MATCH(A2, P_Growth!$A$2:$A$1611,0))/100), Settings!$C$9-Settings!$C$8))*(Settings!$C$15/100)*(Settings!$C$16/100)*(Settings!$C$17/100)</f>
        <v>0.44100106675881351</v>
      </c>
      <c r="L38" s="14">
        <f>P_Density!L38*(POWER(1+(INDEX(P_Growth!$M$2:$M$1611,MATCH(A2, P_Growth!$A$2:$A$1611,0))/100), Settings!$C$9-Settings!$C$8))*(Settings!$C$15/100)*(Settings!$C$16/100)*(Settings!$C$17/100)</f>
        <v>0.25525643140561821</v>
      </c>
    </row>
    <row r="39" spans="1:12">
      <c r="A39" s="14" t="str">
        <f>P_Density!A39</f>
        <v>CIV</v>
      </c>
      <c r="B39" s="14" t="str">
        <f>P_Density!B39</f>
        <v>Côte d'Ivoire</v>
      </c>
      <c r="C39" s="14">
        <f>P_Density!C39*(POWER(1+(INDEX(P_Growth!$M$2:$M$1611,MATCH(A2, P_Growth!$A$2:$A$1611,0))/100), Settings!$C$9-Settings!$C$8))*(Settings!$C$15/100)*(Settings!$C$16/100)*(Settings!$C$17/100)</f>
        <v>6.3134658533433115</v>
      </c>
      <c r="D39" s="14">
        <f>P_Density!D39*(POWER(1+(INDEX(P_Growth!$M$2:$M$1611,MATCH(A2, P_Growth!$A$2:$A$1611,0))/100), Settings!$C$9-Settings!$C$8))*(Settings!$C$15/100)*(Settings!$C$16/100)*(Settings!$C$17/100)</f>
        <v>1.8434870174394586</v>
      </c>
      <c r="E39" s="14">
        <f>P_Density!E39*(POWER(1+(INDEX(P_Growth!$M$2:$M$1611,MATCH(A2, P_Growth!$A$2:$A$1611,0))/100), Settings!$C$9-Settings!$C$8))*(Settings!$C$15/100)*(Settings!$C$16/100)*(Settings!$C$17/100)</f>
        <v>1.4356749844515768</v>
      </c>
      <c r="F39" s="14">
        <f>P_Density!F39*(POWER(1+(INDEX(P_Growth!$M$2:$M$1611,MATCH(A2, P_Growth!$A$2:$A$1611,0))/100), Settings!$C$9-Settings!$C$8))*(Settings!$C$15/100)*(Settings!$C$16/100)*(Settings!$C$17/100)</f>
        <v>1.3133171303347095</v>
      </c>
      <c r="G39" s="14">
        <f>P_Density!G39*(POWER(1+(INDEX(P_Growth!$M$2:$M$1611,MATCH(A2, P_Growth!$A$2:$A$1611,0))/100), Settings!$C$9-Settings!$C$8))*(Settings!$C$15/100)*(Settings!$C$16/100)*(Settings!$C$17/100)</f>
        <v>1.1318457611322776</v>
      </c>
      <c r="H39" s="14">
        <f>P_Density!H39*(POWER(1+(INDEX(P_Growth!$M$2:$M$1611,MATCH(A2, P_Growth!$A$2:$A$1611,0))/100), Settings!$C$9-Settings!$C$8))*(Settings!$C$15/100)*(Settings!$C$16/100)*(Settings!$C$17/100)</f>
        <v>1.0059268518897742</v>
      </c>
      <c r="I39" s="14">
        <f>P_Density!I39*(POWER(1+(INDEX(P_Growth!$M$2:$M$1611,MATCH(A2, P_Growth!$A$2:$A$1611,0))/100), Settings!$C$9-Settings!$C$8))*(Settings!$C$15/100)*(Settings!$C$16/100)*(Settings!$C$17/100)</f>
        <v>0.69283888524382076</v>
      </c>
      <c r="J39" s="14">
        <f>P_Density!J39*(POWER(1+(INDEX(P_Growth!$M$2:$M$1611,MATCH(A2, P_Growth!$A$2:$A$1611,0))/100), Settings!$C$9-Settings!$C$8))*(Settings!$C$15/100)*(Settings!$C$16/100)*(Settings!$C$17/100)</f>
        <v>0.61421078806976859</v>
      </c>
      <c r="K39" s="14">
        <f>P_Density!K39*(POWER(1+(INDEX(P_Growth!$M$2:$M$1611,MATCH(A2, P_Growth!$A$2:$A$1611,0))/100), Settings!$C$9-Settings!$C$8))*(Settings!$C$15/100)*(Settings!$C$16/100)*(Settings!$C$17/100)</f>
        <v>0.42433532877083507</v>
      </c>
      <c r="L39" s="14">
        <f>P_Density!L39*(POWER(1+(INDEX(P_Growth!$M$2:$M$1611,MATCH(A2, P_Growth!$A$2:$A$1611,0))/100), Settings!$C$9-Settings!$C$8))*(Settings!$C$15/100)*(Settings!$C$16/100)*(Settings!$C$17/100)</f>
        <v>0.23873313562266524</v>
      </c>
    </row>
    <row r="40" spans="1:12">
      <c r="A40" s="14" t="str">
        <f>P_Density!A40</f>
        <v>HRV</v>
      </c>
      <c r="B40" s="14" t="str">
        <f>P_Density!B40</f>
        <v>Croatia</v>
      </c>
      <c r="C40" s="14">
        <f>P_Density!C40*(POWER(1+(INDEX(P_Growth!$M$2:$M$1611,MATCH(A2, P_Growth!$A$2:$A$1611,0))/100), Settings!$C$9-Settings!$C$8))*(Settings!$C$15/100)*(Settings!$C$16/100)*(Settings!$C$17/100)</f>
        <v>9.9434630062120473</v>
      </c>
      <c r="D40" s="14">
        <f>P_Density!D40*(POWER(1+(INDEX(P_Growth!$M$2:$M$1611,MATCH(A2, P_Growth!$A$2:$A$1611,0))/100), Settings!$C$9-Settings!$C$8))*(Settings!$C$15/100)*(Settings!$C$16/100)*(Settings!$C$17/100)</f>
        <v>2.1562900996753611</v>
      </c>
      <c r="E40" s="14">
        <f>P_Density!E40*(POWER(1+(INDEX(P_Growth!$M$2:$M$1611,MATCH(A2, P_Growth!$A$2:$A$1611,0))/100), Settings!$C$9-Settings!$C$8))*(Settings!$C$15/100)*(Settings!$C$16/100)*(Settings!$C$17/100)</f>
        <v>1.4141662114927327</v>
      </c>
      <c r="F40" s="14">
        <f>P_Density!F40*(POWER(1+(INDEX(P_Growth!$M$2:$M$1611,MATCH(A2, P_Growth!$A$2:$A$1611,0))/100), Settings!$C$9-Settings!$C$8))*(Settings!$C$15/100)*(Settings!$C$16/100)*(Settings!$C$17/100)</f>
        <v>1.0161826906516072</v>
      </c>
      <c r="G40" s="14">
        <f>P_Density!G40*(POWER(1+(INDEX(P_Growth!$M$2:$M$1611,MATCH(A2, P_Growth!$A$2:$A$1611,0))/100), Settings!$C$9-Settings!$C$8))*(Settings!$C$15/100)*(Settings!$C$16/100)*(Settings!$C$17/100)</f>
        <v>0.74340586802785769</v>
      </c>
      <c r="H40" s="14">
        <f>P_Density!H40*(POWER(1+(INDEX(P_Growth!$M$2:$M$1611,MATCH(A2, P_Growth!$A$2:$A$1611,0))/100), Settings!$C$9-Settings!$C$8))*(Settings!$C$15/100)*(Settings!$C$16/100)*(Settings!$C$17/100)</f>
        <v>0.58045198547873544</v>
      </c>
      <c r="I40" s="14">
        <f>P_Density!I40*(POWER(1+(INDEX(P_Growth!$M$2:$M$1611,MATCH(A2, P_Growth!$A$2:$A$1611,0))/100), Settings!$C$9-Settings!$C$8))*(Settings!$C$15/100)*(Settings!$C$16/100)*(Settings!$C$17/100)</f>
        <v>0.45382086521110454</v>
      </c>
      <c r="J40" s="14">
        <f>P_Density!J40*(POWER(1+(INDEX(P_Growth!$M$2:$M$1611,MATCH(A2, P_Growth!$A$2:$A$1611,0))/100), Settings!$C$9-Settings!$C$8))*(Settings!$C$15/100)*(Settings!$C$16/100)*(Settings!$C$17/100)</f>
        <v>0.33744558370530658</v>
      </c>
      <c r="K40" s="14">
        <f>P_Density!K40*(POWER(1+(INDEX(P_Growth!$M$2:$M$1611,MATCH(A2, P_Growth!$A$2:$A$1611,0))/100), Settings!$C$9-Settings!$C$8))*(Settings!$C$15/100)*(Settings!$C$16/100)*(Settings!$C$17/100)</f>
        <v>0.23403254285682512</v>
      </c>
      <c r="L40" s="14">
        <f>P_Density!L40*(POWER(1+(INDEX(P_Growth!$M$2:$M$1611,MATCH(A2, P_Growth!$A$2:$A$1611,0))/100), Settings!$C$9-Settings!$C$8))*(Settings!$C$15/100)*(Settings!$C$16/100)*(Settings!$C$17/100)</f>
        <v>0.11950901001635805</v>
      </c>
    </row>
    <row r="41" spans="1:12">
      <c r="A41" s="14" t="str">
        <f>P_Density!A41</f>
        <v>CUB</v>
      </c>
      <c r="B41" s="14" t="str">
        <f>P_Density!B41</f>
        <v>Cuba</v>
      </c>
      <c r="C41" s="14">
        <f>P_Density!C41*(POWER(1+(INDEX(P_Growth!$M$2:$M$1611,MATCH(A2, P_Growth!$A$2:$A$1611,0))/100), Settings!$C$9-Settings!$C$8))*(Settings!$C$15/100)*(Settings!$C$16/100)*(Settings!$C$17/100)</f>
        <v>22.891174558615997</v>
      </c>
      <c r="D41" s="14">
        <f>P_Density!D41*(POWER(1+(INDEX(P_Growth!$M$2:$M$1611,MATCH(A2, P_Growth!$A$2:$A$1611,0))/100), Settings!$C$9-Settings!$C$8))*(Settings!$C$15/100)*(Settings!$C$16/100)*(Settings!$C$17/100)</f>
        <v>4.3111557773004687</v>
      </c>
      <c r="E41" s="14">
        <f>P_Density!E41*(POWER(1+(INDEX(P_Growth!$M$2:$M$1611,MATCH(A2, P_Growth!$A$2:$A$1611,0))/100), Settings!$C$9-Settings!$C$8))*(Settings!$C$15/100)*(Settings!$C$16/100)*(Settings!$C$17/100)</f>
        <v>1.9590076457151042</v>
      </c>
      <c r="F41" s="14">
        <f>P_Density!F41*(POWER(1+(INDEX(P_Growth!$M$2:$M$1611,MATCH(A2, P_Growth!$A$2:$A$1611,0))/100), Settings!$C$9-Settings!$C$8))*(Settings!$C$15/100)*(Settings!$C$16/100)*(Settings!$C$17/100)</f>
        <v>1.4113173673922237</v>
      </c>
      <c r="G41" s="14">
        <f>P_Density!G41*(POWER(1+(INDEX(P_Growth!$M$2:$M$1611,MATCH(A2, P_Growth!$A$2:$A$1611,0))/100), Settings!$C$9-Settings!$C$8))*(Settings!$C$15/100)*(Settings!$C$16/100)*(Settings!$C$17/100)</f>
        <v>1.2006453461595734</v>
      </c>
      <c r="H41" s="14">
        <f>P_Density!H41*(POWER(1+(INDEX(P_Growth!$M$2:$M$1611,MATCH(A2, P_Growth!$A$2:$A$1611,0))/100), Settings!$C$9-Settings!$C$8))*(Settings!$C$15/100)*(Settings!$C$16/100)*(Settings!$C$17/100)</f>
        <v>1.0015111435339852</v>
      </c>
      <c r="I41" s="14">
        <f>P_Density!I41*(POWER(1+(INDEX(P_Growth!$M$2:$M$1611,MATCH(A2, P_Growth!$A$2:$A$1611,0))/100), Settings!$C$9-Settings!$C$8))*(Settings!$C$15/100)*(Settings!$C$16/100)*(Settings!$C$17/100)</f>
        <v>0.80835951351946589</v>
      </c>
      <c r="J41" s="14">
        <f>P_Density!J41*(POWER(1+(INDEX(P_Growth!$M$2:$M$1611,MATCH(A2, P_Growth!$A$2:$A$1611,0))/100), Settings!$C$9-Settings!$C$8))*(Settings!$C$15/100)*(Settings!$C$16/100)*(Settings!$C$17/100)</f>
        <v>0.66876615259451855</v>
      </c>
      <c r="K41" s="14">
        <f>P_Density!K41*(POWER(1+(INDEX(P_Growth!$M$2:$M$1611,MATCH(A2, P_Growth!$A$2:$A$1611,0))/100), Settings!$C$9-Settings!$C$8))*(Settings!$C$15/100)*(Settings!$C$16/100)*(Settings!$C$17/100)</f>
        <v>0.5233326612635274</v>
      </c>
      <c r="L41" s="14">
        <f>P_Density!L41*(POWER(1+(INDEX(P_Growth!$M$2:$M$1611,MATCH(A2, P_Growth!$A$2:$A$1611,0))/100), Settings!$C$9-Settings!$C$8))*(Settings!$C$15/100)*(Settings!$C$16/100)*(Settings!$C$17/100)</f>
        <v>0.24913141658952351</v>
      </c>
    </row>
    <row r="42" spans="1:12">
      <c r="A42" s="14" t="str">
        <f>P_Density!A42</f>
        <v>CYP</v>
      </c>
      <c r="B42" s="14" t="str">
        <f>P_Density!B42</f>
        <v>Cyprus</v>
      </c>
      <c r="C42" s="14">
        <f>P_Density!C42*(POWER(1+(INDEX(P_Growth!$M$2:$M$1611,MATCH(A2, P_Growth!$A$2:$A$1611,0))/100), Settings!$C$9-Settings!$C$8))*(Settings!$C$15/100)*(Settings!$C$16/100)*(Settings!$C$17/100)</f>
        <v>3.5574940705107774</v>
      </c>
      <c r="D42" s="14">
        <f>P_Density!D42*(POWER(1+(INDEX(P_Growth!$M$2:$M$1611,MATCH(A2, P_Growth!$A$2:$A$1611,0))/100), Settings!$C$9-Settings!$C$8))*(Settings!$C$15/100)*(Settings!$C$16/100)*(Settings!$C$17/100)</f>
        <v>0</v>
      </c>
      <c r="E42" s="14">
        <f>P_Density!E42*(POWER(1+(INDEX(P_Growth!$M$2:$M$1611,MATCH(A2, P_Growth!$A$2:$A$1611,0))/100), Settings!$C$9-Settings!$C$8))*(Settings!$C$15/100)*(Settings!$C$16/100)*(Settings!$C$17/100)</f>
        <v>3.0570946042563483</v>
      </c>
      <c r="F42" s="14">
        <f>P_Density!F42*(POWER(1+(INDEX(P_Growth!$M$2:$M$1611,MATCH(A2, P_Growth!$A$2:$A$1611,0))/100), Settings!$C$9-Settings!$C$8))*(Settings!$C$15/100)*(Settings!$C$16/100)*(Settings!$C$17/100)</f>
        <v>0</v>
      </c>
      <c r="G42" s="14">
        <f>P_Density!G42*(POWER(1+(INDEX(P_Growth!$M$2:$M$1611,MATCH(A2, P_Growth!$A$2:$A$1611,0))/100), Settings!$C$9-Settings!$C$8))*(Settings!$C$15/100)*(Settings!$C$16/100)*(Settings!$C$17/100)</f>
        <v>0</v>
      </c>
      <c r="H42" s="14">
        <f>P_Density!H42*(POWER(1+(INDEX(P_Growth!$M$2:$M$1611,MATCH(A2, P_Growth!$A$2:$A$1611,0))/100), Settings!$C$9-Settings!$C$8))*(Settings!$C$15/100)*(Settings!$C$16/100)*(Settings!$C$17/100)</f>
        <v>2.4953025476359478</v>
      </c>
      <c r="I42" s="14">
        <f>P_Density!I42*(POWER(1+(INDEX(P_Growth!$M$2:$M$1611,MATCH(A2, P_Growth!$A$2:$A$1611,0))/100), Settings!$C$9-Settings!$C$8))*(Settings!$C$15/100)*(Settings!$C$16/100)*(Settings!$C$17/100)</f>
        <v>0</v>
      </c>
      <c r="J42" s="14">
        <f>P_Density!J42*(POWER(1+(INDEX(P_Growth!$M$2:$M$1611,MATCH(A2, P_Growth!$A$2:$A$1611,0))/100), Settings!$C$9-Settings!$C$8))*(Settings!$C$15/100)*(Settings!$C$16/100)*(Settings!$C$17/100)</f>
        <v>2.4763577343675625</v>
      </c>
      <c r="K42" s="14">
        <f>P_Density!K42*(POWER(1+(INDEX(P_Growth!$M$2:$M$1611,MATCH(A2, P_Growth!$A$2:$A$1611,0))/100), Settings!$C$9-Settings!$C$8))*(Settings!$C$15/100)*(Settings!$C$16/100)*(Settings!$C$17/100)</f>
        <v>0</v>
      </c>
      <c r="L42" s="14">
        <f>P_Density!L42*(POWER(1+(INDEX(P_Growth!$M$2:$M$1611,MATCH(A2, P_Growth!$A$2:$A$1611,0))/100), Settings!$C$9-Settings!$C$8))*(Settings!$C$15/100)*(Settings!$C$16/100)*(Settings!$C$17/100)</f>
        <v>1.2425233544370577</v>
      </c>
    </row>
    <row r="43" spans="1:12">
      <c r="A43" s="14" t="str">
        <f>P_Density!A43</f>
        <v>CZE</v>
      </c>
      <c r="B43" s="14" t="str">
        <f>P_Density!B43</f>
        <v>Czechia</v>
      </c>
      <c r="C43" s="14">
        <f>P_Density!C43*(POWER(1+(INDEX(P_Growth!$M$2:$M$1611,MATCH(A2, P_Growth!$A$2:$A$1611,0))/100), Settings!$C$9-Settings!$C$8))*(Settings!$C$15/100)*(Settings!$C$16/100)*(Settings!$C$17/100)</f>
        <v>52.8981919114837</v>
      </c>
      <c r="D43" s="14">
        <f>P_Density!D43*(POWER(1+(INDEX(P_Growth!$M$2:$M$1611,MATCH(A2, P_Growth!$A$2:$A$1611,0))/100), Settings!$C$9-Settings!$C$8))*(Settings!$C$15/100)*(Settings!$C$16/100)*(Settings!$C$17/100)</f>
        <v>33.666500042176708</v>
      </c>
      <c r="E43" s="14">
        <f>P_Density!E43*(POWER(1+(INDEX(P_Growth!$M$2:$M$1611,MATCH(A2, P_Growth!$A$2:$A$1611,0))/100), Settings!$C$9-Settings!$C$8))*(Settings!$C$15/100)*(Settings!$C$16/100)*(Settings!$C$17/100)</f>
        <v>8.6476662670954685</v>
      </c>
      <c r="F43" s="14">
        <f>P_Density!F43*(POWER(1+(INDEX(P_Growth!$M$2:$M$1611,MATCH(A2, P_Growth!$A$2:$A$1611,0))/100), Settings!$C$9-Settings!$C$8))*(Settings!$C$15/100)*(Settings!$C$16/100)*(Settings!$C$17/100)</f>
        <v>2.902972138418805</v>
      </c>
      <c r="G43" s="14">
        <f>P_Density!G43*(POWER(1+(INDEX(P_Growth!$M$2:$M$1611,MATCH(A2, P_Growth!$A$2:$A$1611,0))/100), Settings!$C$9-Settings!$C$8))*(Settings!$C$15/100)*(Settings!$C$16/100)*(Settings!$C$17/100)</f>
        <v>2.0917637807988294</v>
      </c>
      <c r="H43" s="14">
        <f>P_Density!H43*(POWER(1+(INDEX(P_Growth!$M$2:$M$1611,MATCH(A2, P_Growth!$A$2:$A$1611,0))/100), Settings!$C$9-Settings!$C$8))*(Settings!$C$15/100)*(Settings!$C$16/100)*(Settings!$C$17/100)</f>
        <v>1.7989026072664906</v>
      </c>
      <c r="I43" s="14">
        <f>P_Density!I43*(POWER(1+(INDEX(P_Growth!$M$2:$M$1611,MATCH(A2, P_Growth!$A$2:$A$1611,0))/100), Settings!$C$9-Settings!$C$8))*(Settings!$C$15/100)*(Settings!$C$16/100)*(Settings!$C$17/100)</f>
        <v>1.4437941901380276</v>
      </c>
      <c r="J43" s="14">
        <f>P_Density!J43*(POWER(1+(INDEX(P_Growth!$M$2:$M$1611,MATCH(A2, P_Growth!$A$2:$A$1611,0))/100), Settings!$C$9-Settings!$C$8))*(Settings!$C$15/100)*(Settings!$C$16/100)*(Settings!$C$17/100)</f>
        <v>1.1544940717313252</v>
      </c>
      <c r="K43" s="14">
        <f>P_Density!K43*(POWER(1+(INDEX(P_Growth!$M$2:$M$1611,MATCH(A2, P_Growth!$A$2:$A$1611,0))/100), Settings!$C$9-Settings!$C$8))*(Settings!$C$15/100)*(Settings!$C$16/100)*(Settings!$C$17/100)</f>
        <v>1.0059268518897742</v>
      </c>
      <c r="L43" s="14">
        <f>P_Density!L43*(POWER(1+(INDEX(P_Growth!$M$2:$M$1611,MATCH(A2, P_Growth!$A$2:$A$1611,0))/100), Settings!$C$9-Settings!$C$8))*(Settings!$C$15/100)*(Settings!$C$16/100)*(Settings!$C$17/100)</f>
        <v>0.66705684613421301</v>
      </c>
    </row>
    <row r="44" spans="1:12">
      <c r="A44" s="14" t="str">
        <f>P_Density!A44</f>
        <v>DNK</v>
      </c>
      <c r="B44" s="14" t="str">
        <f>P_Density!B44</f>
        <v>Denmark</v>
      </c>
      <c r="C44" s="14">
        <f>P_Density!C44*(POWER(1+(INDEX(P_Growth!$M$2:$M$1611,MATCH(A2, P_Growth!$A$2:$A$1611,0))/100), Settings!$C$9-Settings!$C$8))*(Settings!$C$15/100)*(Settings!$C$16/100)*(Settings!$C$17/100)</f>
        <v>61.595285623722987</v>
      </c>
      <c r="D44" s="14">
        <f>P_Density!D44*(POWER(1+(INDEX(P_Growth!$M$2:$M$1611,MATCH(A2, P_Growth!$A$2:$A$1611,0))/100), Settings!$C$9-Settings!$C$8))*(Settings!$C$15/100)*(Settings!$C$16/100)*(Settings!$C$17/100)</f>
        <v>11.561748897506257</v>
      </c>
      <c r="E44" s="14">
        <f>P_Density!E44*(POWER(1+(INDEX(P_Growth!$M$2:$M$1611,MATCH(A2, P_Growth!$A$2:$A$1611,0))/100), Settings!$C$9-Settings!$C$8))*(Settings!$C$15/100)*(Settings!$C$16/100)*(Settings!$C$17/100)</f>
        <v>6.9674180166151816</v>
      </c>
      <c r="F44" s="14">
        <f>P_Density!F44*(POWER(1+(INDEX(P_Growth!$M$2:$M$1611,MATCH(A2, P_Growth!$A$2:$A$1611,0))/100), Settings!$C$9-Settings!$C$8))*(Settings!$C$15/100)*(Settings!$C$16/100)*(Settings!$C$17/100)</f>
        <v>2.4529972127433877</v>
      </c>
      <c r="G44" s="14">
        <f>P_Density!G44*(POWER(1+(INDEX(P_Growth!$M$2:$M$1611,MATCH(A2, P_Growth!$A$2:$A$1611,0))/100), Settings!$C$9-Settings!$C$8))*(Settings!$C$15/100)*(Settings!$C$16/100)*(Settings!$C$17/100)</f>
        <v>1.8711208052143977</v>
      </c>
      <c r="H44" s="14">
        <f>P_Density!H44*(POWER(1+(INDEX(P_Growth!$M$2:$M$1611,MATCH(A2, P_Growth!$A$2:$A$1611,0))/100), Settings!$C$9-Settings!$C$8))*(Settings!$C$15/100)*(Settings!$C$16/100)*(Settings!$C$17/100)</f>
        <v>1.4721401889380934</v>
      </c>
      <c r="I44" s="14">
        <f>P_Density!I44*(POWER(1+(INDEX(P_Growth!$M$2:$M$1611,MATCH(A2, P_Growth!$A$2:$A$1611,0))/100), Settings!$C$9-Settings!$C$8))*(Settings!$C$15/100)*(Settings!$C$16/100)*(Settings!$C$17/100)</f>
        <v>1.1180288672448084</v>
      </c>
      <c r="J44" s="14">
        <f>P_Density!J44*(POWER(1+(INDEX(P_Growth!$M$2:$M$1611,MATCH(A2, P_Growth!$A$2:$A$1611,0))/100), Settings!$C$9-Settings!$C$8))*(Settings!$C$15/100)*(Settings!$C$16/100)*(Settings!$C$17/100)</f>
        <v>0.94467670372882773</v>
      </c>
      <c r="K44" s="14">
        <f>P_Density!K44*(POWER(1+(INDEX(P_Growth!$M$2:$M$1611,MATCH(A2, P_Growth!$A$2:$A$1611,0))/100), Settings!$C$9-Settings!$C$8))*(Settings!$C$15/100)*(Settings!$C$16/100)*(Settings!$C$17/100)</f>
        <v>0.75850474176055616</v>
      </c>
      <c r="L44" s="14">
        <f>P_Density!L44*(POWER(1+(INDEX(P_Growth!$M$2:$M$1611,MATCH(A2, P_Growth!$A$2:$A$1611,0))/100), Settings!$C$9-Settings!$C$8))*(Settings!$C$15/100)*(Settings!$C$16/100)*(Settings!$C$17/100)</f>
        <v>0.55652169503445881</v>
      </c>
    </row>
    <row r="45" spans="1:12">
      <c r="A45" s="14" t="str">
        <f>P_Density!A45</f>
        <v>DJI</v>
      </c>
      <c r="B45" s="14" t="str">
        <f>P_Density!B45</f>
        <v>Djibouti</v>
      </c>
      <c r="C45" s="14">
        <f>P_Density!C45*(POWER(1+(INDEX(P_Growth!$M$2:$M$1611,MATCH(A2, P_Growth!$A$2:$A$1611,0))/100), Settings!$C$9-Settings!$C$8))*(Settings!$C$15/100)*(Settings!$C$16/100)*(Settings!$C$17/100)</f>
        <v>11.223306218365771</v>
      </c>
      <c r="D45" s="14">
        <f>P_Density!D45*(POWER(1+(INDEX(P_Growth!$M$2:$M$1611,MATCH(A2, P_Growth!$A$2:$A$1611,0))/100), Settings!$C$9-Settings!$C$8))*(Settings!$C$15/100)*(Settings!$C$16/100)*(Settings!$C$17/100)</f>
        <v>0.92373769959008567</v>
      </c>
      <c r="E45" s="14">
        <f>P_Density!E45*(POWER(1+(INDEX(P_Growth!$M$2:$M$1611,MATCH(A2, P_Growth!$A$2:$A$1611,0))/100), Settings!$C$9-Settings!$C$8))*(Settings!$C$15/100)*(Settings!$C$16/100)*(Settings!$C$17/100)</f>
        <v>0.84767356210649203</v>
      </c>
      <c r="F45" s="14">
        <f>P_Density!F45*(POWER(1+(INDEX(P_Growth!$M$2:$M$1611,MATCH(A2, P_Growth!$A$2:$A$1611,0))/100), Settings!$C$9-Settings!$C$8))*(Settings!$C$15/100)*(Settings!$C$16/100)*(Settings!$C$17/100)</f>
        <v>0.38117534064812181</v>
      </c>
      <c r="G45" s="14">
        <f>P_Density!G45*(POWER(1+(INDEX(P_Growth!$M$2:$M$1611,MATCH(A2, P_Growth!$A$2:$A$1611,0))/100), Settings!$C$9-Settings!$C$8))*(Settings!$C$15/100)*(Settings!$C$16/100)*(Settings!$C$17/100)</f>
        <v>0.37576253685715444</v>
      </c>
      <c r="H45" s="14">
        <f>P_Density!H45*(POWER(1+(INDEX(P_Growth!$M$2:$M$1611,MATCH(A2, P_Growth!$A$2:$A$1611,0))/100), Settings!$C$9-Settings!$C$8))*(Settings!$C$15/100)*(Settings!$C$16/100)*(Settings!$C$17/100)</f>
        <v>0.2837448724107095</v>
      </c>
      <c r="I45" s="14">
        <f>P_Density!I45*(POWER(1+(INDEX(P_Growth!$M$2:$M$1611,MATCH(A2, P_Growth!$A$2:$A$1611,0))/100), Settings!$C$9-Settings!$C$8))*(Settings!$C$15/100)*(Settings!$C$16/100)*(Settings!$C$17/100)</f>
        <v>0.26508494355237461</v>
      </c>
      <c r="J45" s="14">
        <f>P_Density!J45*(POWER(1+(INDEX(P_Growth!$M$2:$M$1611,MATCH(A2, P_Growth!$A$2:$A$1611,0))/100), Settings!$C$9-Settings!$C$8))*(Settings!$C$15/100)*(Settings!$C$16/100)*(Settings!$C$17/100)</f>
        <v>0.26123900401668732</v>
      </c>
      <c r="K45" s="14">
        <f>P_Density!K45*(POWER(1+(INDEX(P_Growth!$M$2:$M$1611,MATCH(A2, P_Growth!$A$2:$A$1611,0))/100), Settings!$C$9-Settings!$C$8))*(Settings!$C$15/100)*(Settings!$C$16/100)*(Settings!$C$17/100)</f>
        <v>0.19714001175523188</v>
      </c>
      <c r="L45" s="14">
        <f>P_Density!L45*(POWER(1+(INDEX(P_Growth!$M$2:$M$1611,MATCH(A2, P_Growth!$A$2:$A$1611,0))/100), Settings!$C$9-Settings!$C$8))*(Settings!$C$15/100)*(Settings!$C$16/100)*(Settings!$C$17/100)</f>
        <v>0.1685091285451151</v>
      </c>
    </row>
    <row r="46" spans="1:12">
      <c r="A46" s="14" t="str">
        <f>P_Density!A46</f>
        <v>DMA</v>
      </c>
      <c r="B46" s="14" t="str">
        <f>P_Density!B46</f>
        <v>Dominica</v>
      </c>
      <c r="C46" s="14">
        <f>P_Density!C46*(POWER(1+(INDEX(P_Growth!$M$2:$M$1611,MATCH(A2, P_Growth!$A$2:$A$1611,0))/100), Settings!$C$9-Settings!$C$8))*(Settings!$C$15/100)*(Settings!$C$16/100)*(Settings!$C$17/100)</f>
        <v>5.3774781241210352</v>
      </c>
      <c r="D46" s="14">
        <f>P_Density!D46*(POWER(1+(INDEX(P_Growth!$M$2:$M$1611,MATCH(A2, P_Growth!$A$2:$A$1611,0))/100), Settings!$C$9-Settings!$C$8))*(Settings!$C$15/100)*(Settings!$C$16/100)*(Settings!$C$17/100)</f>
        <v>2.2832061043530429</v>
      </c>
      <c r="E46" s="14">
        <f>P_Density!E46*(POWER(1+(INDEX(P_Growth!$M$2:$M$1611,MATCH(A2, P_Growth!$A$2:$A$1611,0))/100), Settings!$C$9-Settings!$C$8))*(Settings!$C$15/100)*(Settings!$C$16/100)*(Settings!$C$17/100)</f>
        <v>2.2709560747208539</v>
      </c>
      <c r="F46" s="14">
        <f>P_Density!F46*(POWER(1+(INDEX(P_Growth!$M$2:$M$1611,MATCH(A2, P_Growth!$A$2:$A$1611,0))/100), Settings!$C$9-Settings!$C$8))*(Settings!$C$15/100)*(Settings!$C$16/100)*(Settings!$C$17/100)</f>
        <v>2.1350662111265679</v>
      </c>
      <c r="G46" s="14">
        <f>P_Density!G46*(POWER(1+(INDEX(P_Growth!$M$2:$M$1611,MATCH(A2, P_Growth!$A$2:$A$1611,0))/100), Settings!$C$9-Settings!$C$8))*(Settings!$C$15/100)*(Settings!$C$16/100)*(Settings!$C$17/100)</f>
        <v>1.5870910483936369</v>
      </c>
      <c r="H46" s="14">
        <f>P_Density!H46*(POWER(1+(INDEX(P_Growth!$M$2:$M$1611,MATCH(A2, P_Growth!$A$2:$A$1611,0))/100), Settings!$C$9-Settings!$C$8))*(Settings!$C$15/100)*(Settings!$C$16/100)*(Settings!$C$17/100)</f>
        <v>1.080139240708037</v>
      </c>
      <c r="I46" s="14">
        <f>P_Density!I46*(POWER(1+(INDEX(P_Growth!$M$2:$M$1611,MATCH(A2, P_Growth!$A$2:$A$1611,0))/100), Settings!$C$9-Settings!$C$8))*(Settings!$C$15/100)*(Settings!$C$16/100)*(Settings!$C$17/100)</f>
        <v>0.62546372226677971</v>
      </c>
      <c r="J46" s="14">
        <f>P_Density!J46*(POWER(1+(INDEX(P_Growth!$M$2:$M$1611,MATCH(A2, P_Growth!$A$2:$A$1611,0))/100), Settings!$C$9-Settings!$C$8))*(Settings!$C$15/100)*(Settings!$C$16/100)*(Settings!$C$17/100)</f>
        <v>0.59953924095214672</v>
      </c>
      <c r="K46" s="14">
        <f>P_Density!K46*(POWER(1+(INDEX(P_Growth!$M$2:$M$1611,MATCH(A2, P_Growth!$A$2:$A$1611,0))/100), Settings!$C$9-Settings!$C$8))*(Settings!$C$15/100)*(Settings!$C$16/100)*(Settings!$C$17/100)</f>
        <v>0.5974026078767648</v>
      </c>
      <c r="L46" s="14">
        <f>P_Density!L46*(POWER(1+(INDEX(P_Growth!$M$2:$M$1611,MATCH(A2, P_Growth!$A$2:$A$1611,0))/100), Settings!$C$9-Settings!$C$8))*(Settings!$C$15/100)*(Settings!$C$16/100)*(Settings!$C$17/100)</f>
        <v>0.55495483077917873</v>
      </c>
    </row>
    <row r="47" spans="1:12">
      <c r="A47" s="14" t="str">
        <f>P_Density!A47</f>
        <v>DOM</v>
      </c>
      <c r="B47" s="14" t="str">
        <f>P_Density!B47</f>
        <v>Dominican Republic (the)</v>
      </c>
      <c r="C47" s="14">
        <f>P_Density!C47*(POWER(1+(INDEX(P_Growth!$M$2:$M$1611,MATCH(A2, P_Growth!$A$2:$A$1611,0))/100), Settings!$C$9-Settings!$C$8))*(Settings!$C$15/100)*(Settings!$C$16/100)*(Settings!$C$17/100)</f>
        <v>40.811685930663657</v>
      </c>
      <c r="D47" s="14">
        <f>P_Density!D47*(POWER(1+(INDEX(P_Growth!$M$2:$M$1611,MATCH(A2, P_Growth!$A$2:$A$1611,0))/100), Settings!$C$9-Settings!$C$8))*(Settings!$C$15/100)*(Settings!$C$16/100)*(Settings!$C$17/100)</f>
        <v>6.6856673350748288</v>
      </c>
      <c r="E47" s="14">
        <f>P_Density!E47*(POWER(1+(INDEX(P_Growth!$M$2:$M$1611,MATCH(A2, P_Growth!$A$2:$A$1611,0))/100), Settings!$C$9-Settings!$C$8))*(Settings!$C$15/100)*(Settings!$C$16/100)*(Settings!$C$17/100)</f>
        <v>4.0133091265922385</v>
      </c>
      <c r="F47" s="14">
        <f>P_Density!F47*(POWER(1+(INDEX(P_Growth!$M$2:$M$1611,MATCH(A2, P_Growth!$A$2:$A$1611,0))/100), Settings!$C$9-Settings!$C$8))*(Settings!$C$15/100)*(Settings!$C$16/100)*(Settings!$C$17/100)</f>
        <v>2.7723526364104609</v>
      </c>
      <c r="G47" s="14">
        <f>P_Density!G47*(POWER(1+(INDEX(P_Growth!$M$2:$M$1611,MATCH(A2, P_Growth!$A$2:$A$1611,0))/100), Settings!$C$9-Settings!$C$8))*(Settings!$C$15/100)*(Settings!$C$16/100)*(Settings!$C$17/100)</f>
        <v>1.9666995247864785</v>
      </c>
      <c r="H47" s="14">
        <f>P_Density!H47*(POWER(1+(INDEX(P_Growth!$M$2:$M$1611,MATCH(A2, P_Growth!$A$2:$A$1611,0))/100), Settings!$C$9-Settings!$C$8))*(Settings!$C$15/100)*(Settings!$C$16/100)*(Settings!$C$17/100)</f>
        <v>1.4784076459592137</v>
      </c>
      <c r="I47" s="14">
        <f>P_Density!I47*(POWER(1+(INDEX(P_Growth!$M$2:$M$1611,MATCH(A2, P_Growth!$A$2:$A$1611,0))/100), Settings!$C$9-Settings!$C$8))*(Settings!$C$15/100)*(Settings!$C$16/100)*(Settings!$C$17/100)</f>
        <v>1.0718775928165607</v>
      </c>
      <c r="J47" s="14">
        <f>P_Density!J47*(POWER(1+(INDEX(P_Growth!$M$2:$M$1611,MATCH(A2, P_Growth!$A$2:$A$1611,0))/100), Settings!$C$9-Settings!$C$8))*(Settings!$C$15/100)*(Settings!$C$16/100)*(Settings!$C$17/100)</f>
        <v>0.80308915193352404</v>
      </c>
      <c r="K47" s="14">
        <f>P_Density!K47*(POWER(1+(INDEX(P_Growth!$M$2:$M$1611,MATCH(A2, P_Growth!$A$2:$A$1611,0))/100), Settings!$C$9-Settings!$C$8))*(Settings!$C$15/100)*(Settings!$C$16/100)*(Settings!$C$17/100)</f>
        <v>0.61107705955920855</v>
      </c>
      <c r="L47" s="14">
        <f>P_Density!L47*(POWER(1+(INDEX(P_Growth!$M$2:$M$1611,MATCH(A2, P_Growth!$A$2:$A$1611,0))/100), Settings!$C$9-Settings!$C$8))*(Settings!$C$15/100)*(Settings!$C$16/100)*(Settings!$C$17/100)</f>
        <v>0.39926550068635469</v>
      </c>
    </row>
    <row r="48" spans="1:12">
      <c r="A48" s="14" t="str">
        <f>P_Density!A48</f>
        <v>ECU</v>
      </c>
      <c r="B48" s="14" t="str">
        <f>P_Density!B48</f>
        <v>Ecuador</v>
      </c>
      <c r="C48" s="14">
        <f>P_Density!C48*(POWER(1+(INDEX(P_Growth!$M$2:$M$1611,MATCH(A2, P_Growth!$A$2:$A$1611,0))/100), Settings!$C$9-Settings!$C$8))*(Settings!$C$15/100)*(Settings!$C$16/100)*(Settings!$C$17/100)</f>
        <v>8.0771852359685123</v>
      </c>
      <c r="D48" s="14">
        <f>P_Density!D48*(POWER(1+(INDEX(P_Growth!$M$2:$M$1611,MATCH(A2, P_Growth!$A$2:$A$1611,0))/100), Settings!$C$9-Settings!$C$8))*(Settings!$C$15/100)*(Settings!$C$16/100)*(Settings!$C$17/100)</f>
        <v>2.3769330752597937</v>
      </c>
      <c r="E48" s="14">
        <f>P_Density!E48*(POWER(1+(INDEX(P_Growth!$M$2:$M$1611,MATCH(A2, P_Growth!$A$2:$A$1611,0))/100), Settings!$C$9-Settings!$C$8))*(Settings!$C$15/100)*(Settings!$C$16/100)*(Settings!$C$17/100)</f>
        <v>1.7517542374030648</v>
      </c>
      <c r="F48" s="14">
        <f>P_Density!F48*(POWER(1+(INDEX(P_Growth!$M$2:$M$1611,MATCH(A2, P_Growth!$A$2:$A$1611,0))/100), Settings!$C$9-Settings!$C$8))*(Settings!$C$15/100)*(Settings!$C$16/100)*(Settings!$C$17/100)</f>
        <v>1.2352588019807593</v>
      </c>
      <c r="G48" s="14">
        <f>P_Density!G48*(POWER(1+(INDEX(P_Growth!$M$2:$M$1611,MATCH(A2, P_Growth!$A$2:$A$1611,0))/100), Settings!$C$9-Settings!$C$8))*(Settings!$C$15/100)*(Settings!$C$16/100)*(Settings!$C$17/100)</f>
        <v>0.83285957278384437</v>
      </c>
      <c r="H48" s="14">
        <f>P_Density!H48*(POWER(1+(INDEX(P_Growth!$M$2:$M$1611,MATCH(A2, P_Growth!$A$2:$A$1611,0))/100), Settings!$C$9-Settings!$C$8))*(Settings!$C$15/100)*(Settings!$C$16/100)*(Settings!$C$17/100)</f>
        <v>0.64782714845577638</v>
      </c>
      <c r="I48" s="14">
        <f>P_Density!I48*(POWER(1+(INDEX(P_Growth!$M$2:$M$1611,MATCH(A2, P_Growth!$A$2:$A$1611,0))/100), Settings!$C$9-Settings!$C$8))*(Settings!$C$15/100)*(Settings!$C$16/100)*(Settings!$C$17/100)</f>
        <v>0.45681215151663912</v>
      </c>
      <c r="J48" s="14">
        <f>P_Density!J48*(POWER(1+(INDEX(P_Growth!$M$2:$M$1611,MATCH(A2, P_Growth!$A$2:$A$1611,0))/100), Settings!$C$9-Settings!$C$8))*(Settings!$C$15/100)*(Settings!$C$16/100)*(Settings!$C$17/100)</f>
        <v>0.33815779473043389</v>
      </c>
      <c r="K48" s="14">
        <f>P_Density!K48*(POWER(1+(INDEX(P_Growth!$M$2:$M$1611,MATCH(A2, P_Growth!$A$2:$A$1611,0))/100), Settings!$C$9-Settings!$C$8))*(Settings!$C$15/100)*(Settings!$C$16/100)*(Settings!$C$17/100)</f>
        <v>0.20525921744168288</v>
      </c>
      <c r="L48" s="14">
        <f>P_Density!L48*(POWER(1+(INDEX(P_Growth!$M$2:$M$1611,MATCH(A2, P_Growth!$A$2:$A$1611,0))/100), Settings!$C$9-Settings!$C$8))*(Settings!$C$15/100)*(Settings!$C$16/100)*(Settings!$C$17/100)</f>
        <v>4.9427445143833425E-2</v>
      </c>
    </row>
    <row r="49" spans="1:12">
      <c r="A49" s="14" t="str">
        <f>P_Density!A49</f>
        <v>EGY</v>
      </c>
      <c r="B49" s="14" t="str">
        <f>P_Density!B49</f>
        <v>Egypt</v>
      </c>
      <c r="C49" s="14">
        <f>P_Density!C49*(POWER(1+(INDEX(P_Growth!$M$2:$M$1611,MATCH(A2, P_Growth!$A$2:$A$1611,0))/100), Settings!$C$9-Settings!$C$8))*(Settings!$C$15/100)*(Settings!$C$16/100)*(Settings!$C$17/100)</f>
        <v>723.70839014811759</v>
      </c>
      <c r="D49" s="14">
        <f>P_Density!D49*(POWER(1+(INDEX(P_Growth!$M$2:$M$1611,MATCH(A2, P_Growth!$A$2:$A$1611,0))/100), Settings!$C$9-Settings!$C$8))*(Settings!$C$15/100)*(Settings!$C$16/100)*(Settings!$C$17/100)</f>
        <v>231.53083040996304</v>
      </c>
      <c r="E49" s="14">
        <f>P_Density!E49*(POWER(1+(INDEX(P_Growth!$M$2:$M$1611,MATCH(A2, P_Growth!$A$2:$A$1611,0))/100), Settings!$C$9-Settings!$C$8))*(Settings!$C$15/100)*(Settings!$C$16/100)*(Settings!$C$17/100)</f>
        <v>68.979489532242667</v>
      </c>
      <c r="F49" s="14">
        <f>P_Density!F49*(POWER(1+(INDEX(P_Growth!$M$2:$M$1611,MATCH(A2, P_Growth!$A$2:$A$1611,0))/100), Settings!$C$9-Settings!$C$8))*(Settings!$C$15/100)*(Settings!$C$16/100)*(Settings!$C$17/100)</f>
        <v>40.198472238029069</v>
      </c>
      <c r="G49" s="14">
        <f>P_Density!G49*(POWER(1+(INDEX(P_Growth!$M$2:$M$1611,MATCH(A2, P_Growth!$A$2:$A$1611,0))/100), Settings!$C$9-Settings!$C$8))*(Settings!$C$15/100)*(Settings!$C$16/100)*(Settings!$C$17/100)</f>
        <v>32.119150368985167</v>
      </c>
      <c r="H49" s="14">
        <f>P_Density!H49*(POWER(1+(INDEX(P_Growth!$M$2:$M$1611,MATCH(A2, P_Growth!$A$2:$A$1611,0))/100), Settings!$C$9-Settings!$C$8))*(Settings!$C$15/100)*(Settings!$C$16/100)*(Settings!$C$17/100)</f>
        <v>24.986499394540466</v>
      </c>
      <c r="I49" s="14">
        <f>P_Density!I49*(POWER(1+(INDEX(P_Growth!$M$2:$M$1611,MATCH(A2, P_Growth!$A$2:$A$1611,0))/100), Settings!$C$9-Settings!$C$8))*(Settings!$C$15/100)*(Settings!$C$16/100)*(Settings!$C$17/100)</f>
        <v>17.114146049398553</v>
      </c>
      <c r="J49" s="14">
        <f>P_Density!J49*(POWER(1+(INDEX(P_Growth!$M$2:$M$1611,MATCH(A2, P_Growth!$A$2:$A$1611,0))/100), Settings!$C$9-Settings!$C$8))*(Settings!$C$15/100)*(Settings!$C$16/100)*(Settings!$C$17/100)</f>
        <v>5.7107928838806039</v>
      </c>
      <c r="K49" s="14">
        <f>P_Density!K49*(POWER(1+(INDEX(P_Growth!$M$2:$M$1611,MATCH(A2, P_Growth!$A$2:$A$1611,0))/100), Settings!$C$9-Settings!$C$8))*(Settings!$C$15/100)*(Settings!$C$16/100)*(Settings!$C$17/100)</f>
        <v>0.15141606394206031</v>
      </c>
      <c r="L49" s="14">
        <f>P_Density!L49*(POWER(1+(INDEX(P_Growth!$M$2:$M$1611,MATCH(A2, P_Growth!$A$2:$A$1611,0))/100), Settings!$C$9-Settings!$C$8))*(Settings!$C$15/100)*(Settings!$C$16/100)*(Settings!$C$17/100)</f>
        <v>1.5953526962851138E-2</v>
      </c>
    </row>
    <row r="50" spans="1:12">
      <c r="A50" s="14" t="str">
        <f>P_Density!A50</f>
        <v>SLV</v>
      </c>
      <c r="B50" s="14" t="str">
        <f>P_Density!B50</f>
        <v>El Salvador</v>
      </c>
      <c r="C50" s="14">
        <f>P_Density!C50*(POWER(1+(INDEX(P_Growth!$M$2:$M$1611,MATCH(A2, P_Growth!$A$2:$A$1611,0))/100), Settings!$C$9-Settings!$C$8))*(Settings!$C$15/100)*(Settings!$C$16/100)*(Settings!$C$17/100)</f>
        <v>37.589358368577784</v>
      </c>
      <c r="D50" s="14">
        <f>P_Density!D50*(POWER(1+(INDEX(P_Growth!$M$2:$M$1611,MATCH(A2, P_Growth!$A$2:$A$1611,0))/100), Settings!$C$9-Settings!$C$8))*(Settings!$C$15/100)*(Settings!$C$16/100)*(Settings!$C$17/100)</f>
        <v>9.3681389401142265</v>
      </c>
      <c r="E50" s="14">
        <f>P_Density!E50*(POWER(1+(INDEX(P_Growth!$M$2:$M$1611,MATCH(A2, P_Growth!$A$2:$A$1611,0))/100), Settings!$C$9-Settings!$C$8))*(Settings!$C$15/100)*(Settings!$C$16/100)*(Settings!$C$17/100)</f>
        <v>5.7726128008616522</v>
      </c>
      <c r="F50" s="14">
        <f>P_Density!F50*(POWER(1+(INDEX(P_Growth!$M$2:$M$1611,MATCH(A2, P_Growth!$A$2:$A$1611,0))/100), Settings!$C$9-Settings!$C$8))*(Settings!$C$15/100)*(Settings!$C$16/100)*(Settings!$C$17/100)</f>
        <v>4.300472611923559</v>
      </c>
      <c r="G50" s="14">
        <f>P_Density!G50*(POWER(1+(INDEX(P_Growth!$M$2:$M$1611,MATCH(A2, P_Growth!$A$2:$A$1611,0))/100), Settings!$C$9-Settings!$C$8))*(Settings!$C$15/100)*(Settings!$C$16/100)*(Settings!$C$17/100)</f>
        <v>3.5395463526775703</v>
      </c>
      <c r="H50" s="14">
        <f>P_Density!H50*(POWER(1+(INDEX(P_Growth!$M$2:$M$1611,MATCH(A2, P_Growth!$A$2:$A$1611,0))/100), Settings!$C$9-Settings!$C$8))*(Settings!$C$15/100)*(Settings!$C$16/100)*(Settings!$C$17/100)</f>
        <v>2.699707111847478</v>
      </c>
      <c r="I50" s="14">
        <f>P_Density!I50*(POWER(1+(INDEX(P_Growth!$M$2:$M$1611,MATCH(A2, P_Growth!$A$2:$A$1611,0))/100), Settings!$C$9-Settings!$C$8))*(Settings!$C$15/100)*(Settings!$C$16/100)*(Settings!$C$17/100)</f>
        <v>2.0852114393676584</v>
      </c>
      <c r="J50" s="14">
        <f>P_Density!J50*(POWER(1+(INDEX(P_Growth!$M$2:$M$1611,MATCH(A2, P_Growth!$A$2:$A$1611,0))/100), Settings!$C$9-Settings!$C$8))*(Settings!$C$15/100)*(Settings!$C$16/100)*(Settings!$C$17/100)</f>
        <v>1.61301552970827</v>
      </c>
      <c r="K50" s="14">
        <f>P_Density!K50*(POWER(1+(INDEX(P_Growth!$M$2:$M$1611,MATCH(A2, P_Growth!$A$2:$A$1611,0))/100), Settings!$C$9-Settings!$C$8))*(Settings!$C$15/100)*(Settings!$C$16/100)*(Settings!$C$17/100)</f>
        <v>1.2986455832170876</v>
      </c>
      <c r="L50" s="14">
        <f>P_Density!L50*(POWER(1+(INDEX(P_Growth!$M$2:$M$1611,MATCH(A2, P_Growth!$A$2:$A$1611,0))/100), Settings!$C$9-Settings!$C$8))*(Settings!$C$15/100)*(Settings!$C$16/100)*(Settings!$C$17/100)</f>
        <v>0.81519673936068782</v>
      </c>
    </row>
    <row r="51" spans="1:12">
      <c r="A51" s="14" t="str">
        <f>P_Density!A51</f>
        <v>GNQ</v>
      </c>
      <c r="B51" s="14" t="str">
        <f>P_Density!B51</f>
        <v>Equatorial Guinea</v>
      </c>
      <c r="C51" s="14">
        <f>P_Density!C51*(POWER(1+(INDEX(P_Growth!$M$2:$M$1611,MATCH(A2, P_Growth!$A$2:$A$1611,0))/100), Settings!$C$9-Settings!$C$8))*(Settings!$C$15/100)*(Settings!$C$16/100)*(Settings!$C$17/100)</f>
        <v>7.5776404229442385</v>
      </c>
      <c r="D51" s="14">
        <f>P_Density!D51*(POWER(1+(INDEX(P_Growth!$M$2:$M$1611,MATCH(A2, P_Growth!$A$2:$A$1611,0))/100), Settings!$C$9-Settings!$C$8))*(Settings!$C$15/100)*(Settings!$C$16/100)*(Settings!$C$17/100)</f>
        <v>1.0755810901472225</v>
      </c>
      <c r="E51" s="14">
        <f>P_Density!E51*(POWER(1+(INDEX(P_Growth!$M$2:$M$1611,MATCH(A2, P_Growth!$A$2:$A$1611,0))/100), Settings!$C$9-Settings!$C$8))*(Settings!$C$15/100)*(Settings!$C$16/100)*(Settings!$C$17/100)</f>
        <v>0.8810050380824489</v>
      </c>
      <c r="F51" s="14">
        <f>P_Density!F51*(POWER(1+(INDEX(P_Growth!$M$2:$M$1611,MATCH(A2, P_Growth!$A$2:$A$1611,0))/100), Settings!$C$9-Settings!$C$8))*(Settings!$C$15/100)*(Settings!$C$16/100)*(Settings!$C$17/100)</f>
        <v>0.76035649042588715</v>
      </c>
      <c r="G51" s="14">
        <f>P_Density!G51*(POWER(1+(INDEX(P_Growth!$M$2:$M$1611,MATCH(A2, P_Growth!$A$2:$A$1611,0))/100), Settings!$C$9-Settings!$C$8))*(Settings!$C$15/100)*(Settings!$C$16/100)*(Settings!$C$17/100)</f>
        <v>0.66392311762365308</v>
      </c>
      <c r="H51" s="14">
        <f>P_Density!H51*(POWER(1+(INDEX(P_Growth!$M$2:$M$1611,MATCH(A2, P_Growth!$A$2:$A$1611,0))/100), Settings!$C$9-Settings!$C$8))*(Settings!$C$15/100)*(Settings!$C$16/100)*(Settings!$C$17/100)</f>
        <v>0.57973977445360825</v>
      </c>
      <c r="I51" s="14">
        <f>P_Density!I51*(POWER(1+(INDEX(P_Growth!$M$2:$M$1611,MATCH(A2, P_Growth!$A$2:$A$1611,0))/100), Settings!$C$9-Settings!$C$8))*(Settings!$C$15/100)*(Settings!$C$16/100)*(Settings!$C$17/100)</f>
        <v>0.48900408985239241</v>
      </c>
      <c r="J51" s="14">
        <f>P_Density!J51*(POWER(1+(INDEX(P_Growth!$M$2:$M$1611,MATCH(A2, P_Growth!$A$2:$A$1611,0))/100), Settings!$C$9-Settings!$C$8))*(Settings!$C$15/100)*(Settings!$C$16/100)*(Settings!$C$17/100)</f>
        <v>0.39969282730143108</v>
      </c>
      <c r="K51" s="14">
        <f>P_Density!K51*(POWER(1+(INDEX(P_Growth!$M$2:$M$1611,MATCH(A2, P_Growth!$A$2:$A$1611,0))/100), Settings!$C$9-Settings!$C$8))*(Settings!$C$15/100)*(Settings!$C$16/100)*(Settings!$C$17/100)</f>
        <v>0.33231766432439014</v>
      </c>
      <c r="L51" s="14">
        <f>P_Density!L51*(POWER(1+(INDEX(P_Growth!$M$2:$M$1611,MATCH(A2, P_Growth!$A$2:$A$1611,0))/100), Settings!$C$9-Settings!$C$8))*(Settings!$C$15/100)*(Settings!$C$16/100)*(Settings!$C$17/100)</f>
        <v>0.22776508583570504</v>
      </c>
    </row>
    <row r="52" spans="1:12">
      <c r="A52" s="14" t="str">
        <f>P_Density!A52</f>
        <v>ERI</v>
      </c>
      <c r="B52" s="14" t="str">
        <f>P_Density!B52</f>
        <v>Eritrea</v>
      </c>
      <c r="C52" s="14">
        <f>P_Density!C52*(POWER(1+(INDEX(P_Growth!$M$2:$M$1611,MATCH(A2, P_Growth!$A$2:$A$1611,0))/100), Settings!$C$9-Settings!$C$8))*(Settings!$C$15/100)*(Settings!$C$16/100)*(Settings!$C$17/100)</f>
        <v>7.2292267894519702</v>
      </c>
      <c r="D52" s="14">
        <f>P_Density!D52*(POWER(1+(INDEX(P_Growth!$M$2:$M$1611,MATCH(A2, P_Growth!$A$2:$A$1611,0))/100), Settings!$C$9-Settings!$C$8))*(Settings!$C$15/100)*(Settings!$C$16/100)*(Settings!$C$17/100)</f>
        <v>1.9568710126397217</v>
      </c>
      <c r="E52" s="14">
        <f>P_Density!E52*(POWER(1+(INDEX(P_Growth!$M$2:$M$1611,MATCH(A2, P_Growth!$A$2:$A$1611,0))/100), Settings!$C$9-Settings!$C$8))*(Settings!$C$15/100)*(Settings!$C$16/100)*(Settings!$C$17/100)</f>
        <v>1.4929367508718103</v>
      </c>
      <c r="F52" s="14">
        <f>P_Density!F52*(POWER(1+(INDEX(P_Growth!$M$2:$M$1611,MATCH(A2, P_Growth!$A$2:$A$1611,0))/100), Settings!$C$9-Settings!$C$8))*(Settings!$C$15/100)*(Settings!$C$16/100)*(Settings!$C$17/100)</f>
        <v>1.2053459389254133</v>
      </c>
      <c r="G52" s="14">
        <f>P_Density!G52*(POWER(1+(INDEX(P_Growth!$M$2:$M$1611,MATCH(A2, P_Growth!$A$2:$A$1611,0))/100), Settings!$C$9-Settings!$C$8))*(Settings!$C$15/100)*(Settings!$C$16/100)*(Settings!$C$17/100)</f>
        <v>0.90479288632170007</v>
      </c>
      <c r="H52" s="14">
        <f>P_Density!H52*(POWER(1+(INDEX(P_Growth!$M$2:$M$1611,MATCH(A2, P_Growth!$A$2:$A$1611,0))/100), Settings!$C$9-Settings!$C$8))*(Settings!$C$15/100)*(Settings!$C$16/100)*(Settings!$C$17/100)</f>
        <v>0.71035927646195185</v>
      </c>
      <c r="I52" s="14">
        <f>P_Density!I52*(POWER(1+(INDEX(P_Growth!$M$2:$M$1611,MATCH(A2, P_Growth!$A$2:$A$1611,0))/100), Settings!$C$9-Settings!$C$8))*(Settings!$C$15/100)*(Settings!$C$16/100)*(Settings!$C$17/100)</f>
        <v>0.40994866606326402</v>
      </c>
      <c r="J52" s="14">
        <f>P_Density!J52*(POWER(1+(INDEX(P_Growth!$M$2:$M$1611,MATCH(A2, P_Growth!$A$2:$A$1611,0))/100), Settings!$C$9-Settings!$C$8))*(Settings!$C$15/100)*(Settings!$C$16/100)*(Settings!$C$17/100)</f>
        <v>0.34057931221586668</v>
      </c>
      <c r="K52" s="14">
        <f>P_Density!K52*(POWER(1+(INDEX(P_Growth!$M$2:$M$1611,MATCH(A2, P_Growth!$A$2:$A$1611,0))/100), Settings!$C$9-Settings!$C$8))*(Settings!$C$15/100)*(Settings!$C$16/100)*(Settings!$C$17/100)</f>
        <v>0.17520391218131159</v>
      </c>
      <c r="L52" s="14">
        <f>P_Density!L52*(POWER(1+(INDEX(P_Growth!$M$2:$M$1611,MATCH(A2, P_Growth!$A$2:$A$1611,0))/100), Settings!$C$9-Settings!$C$8))*(Settings!$C$15/100)*(Settings!$C$16/100)*(Settings!$C$17/100)</f>
        <v>7.9482750404204772E-2</v>
      </c>
    </row>
    <row r="53" spans="1:12">
      <c r="A53" s="14" t="str">
        <f>P_Density!A53</f>
        <v>EST</v>
      </c>
      <c r="B53" s="14" t="str">
        <f>P_Density!B53</f>
        <v>Estonia</v>
      </c>
      <c r="C53" s="14">
        <f>P_Density!C53*(POWER(1+(INDEX(P_Growth!$M$2:$M$1611,MATCH(A2, P_Growth!$A$2:$A$1611,0))/100), Settings!$C$9-Settings!$C$8))*(Settings!$C$15/100)*(Settings!$C$16/100)*(Settings!$C$17/100)</f>
        <v>15.825613862738274</v>
      </c>
      <c r="D53" s="14">
        <f>P_Density!D53*(POWER(1+(INDEX(P_Growth!$M$2:$M$1611,MATCH(A2, P_Growth!$A$2:$A$1611,0))/100), Settings!$C$9-Settings!$C$8))*(Settings!$C$15/100)*(Settings!$C$16/100)*(Settings!$C$17/100)</f>
        <v>1.9587227613050531</v>
      </c>
      <c r="E53" s="14">
        <f>P_Density!E53*(POWER(1+(INDEX(P_Growth!$M$2:$M$1611,MATCH(A2, P_Growth!$A$2:$A$1611,0))/100), Settings!$C$9-Settings!$C$8))*(Settings!$C$15/100)*(Settings!$C$16/100)*(Settings!$C$17/100)</f>
        <v>0.47946046211568671</v>
      </c>
      <c r="F53" s="14">
        <f>P_Density!F53*(POWER(1+(INDEX(P_Growth!$M$2:$M$1611,MATCH(A2, P_Growth!$A$2:$A$1611,0))/100), Settings!$C$9-Settings!$C$8))*(Settings!$C$15/100)*(Settings!$C$16/100)*(Settings!$C$17/100)</f>
        <v>0.19970397144569008</v>
      </c>
      <c r="G53" s="14">
        <f>P_Density!G53*(POWER(1+(INDEX(P_Growth!$M$2:$M$1611,MATCH(A2, P_Growth!$A$2:$A$1611,0))/100), Settings!$C$9-Settings!$C$8))*(Settings!$C$15/100)*(Settings!$C$16/100)*(Settings!$C$17/100)</f>
        <v>0.13304101949377642</v>
      </c>
      <c r="H53" s="14">
        <f>P_Density!H53*(POWER(1+(INDEX(P_Growth!$M$2:$M$1611,MATCH(A2, P_Growth!$A$2:$A$1611,0))/100), Settings!$C$9-Settings!$C$8))*(Settings!$C$15/100)*(Settings!$C$16/100)*(Settings!$C$17/100)</f>
        <v>9.9709543517819577E-2</v>
      </c>
      <c r="I53" s="14">
        <f>P_Density!I53*(POWER(1+(INDEX(P_Growth!$M$2:$M$1611,MATCH(A2, P_Growth!$A$2:$A$1611,0))/100), Settings!$C$9-Settings!$C$8))*(Settings!$C$15/100)*(Settings!$C$16/100)*(Settings!$C$17/100)</f>
        <v>7.934030819917931E-2</v>
      </c>
      <c r="J53" s="14">
        <f>P_Density!J53*(POWER(1+(INDEX(P_Growth!$M$2:$M$1611,MATCH(A2, P_Growth!$A$2:$A$1611,0))/100), Settings!$C$9-Settings!$C$8))*(Settings!$C$15/100)*(Settings!$C$16/100)*(Settings!$C$17/100)</f>
        <v>6.5665856516735469E-2</v>
      </c>
      <c r="K53" s="14">
        <f>P_Density!K53*(POWER(1+(INDEX(P_Growth!$M$2:$M$1611,MATCH(A2, P_Growth!$A$2:$A$1611,0))/100), Settings!$C$9-Settings!$C$8))*(Settings!$C$15/100)*(Settings!$C$16/100)*(Settings!$C$17/100)</f>
        <v>5.0566982784037075E-2</v>
      </c>
      <c r="L53" s="14">
        <f>P_Density!L53*(POWER(1+(INDEX(P_Growth!$M$2:$M$1611,MATCH(A2, P_Growth!$A$2:$A$1611,0))/100), Settings!$C$9-Settings!$C$8))*(Settings!$C$15/100)*(Settings!$C$16/100)*(Settings!$C$17/100)</f>
        <v>2.108144634376757E-2</v>
      </c>
    </row>
    <row r="54" spans="1:12">
      <c r="A54" s="14" t="str">
        <f>P_Density!A54</f>
        <v>SWZ</v>
      </c>
      <c r="B54" s="14" t="str">
        <f>P_Density!B54</f>
        <v>Eswatini</v>
      </c>
      <c r="C54" s="14">
        <f>P_Density!C54*(POWER(1+(INDEX(P_Growth!$M$2:$M$1611,MATCH(A2, P_Growth!$A$2:$A$1611,0))/100), Settings!$C$9-Settings!$C$8))*(Settings!$C$15/100)*(Settings!$C$16/100)*(Settings!$C$17/100)</f>
        <v>9.64647100873397</v>
      </c>
      <c r="D54" s="14">
        <f>P_Density!D54*(POWER(1+(INDEX(P_Growth!$M$2:$M$1611,MATCH(A2, P_Growth!$A$2:$A$1611,0))/100), Settings!$C$9-Settings!$C$8))*(Settings!$C$15/100)*(Settings!$C$16/100)*(Settings!$C$17/100)</f>
        <v>2.1119905739124447</v>
      </c>
      <c r="E54" s="14">
        <f>P_Density!E54*(POWER(1+(INDEX(P_Growth!$M$2:$M$1611,MATCH(A2, P_Growth!$A$2:$A$1611,0))/100), Settings!$C$9-Settings!$C$8))*(Settings!$C$15/100)*(Settings!$C$16/100)*(Settings!$C$17/100)</f>
        <v>1.3638841131187465</v>
      </c>
      <c r="F54" s="14">
        <f>P_Density!F54*(POWER(1+(INDEX(P_Growth!$M$2:$M$1611,MATCH(A2, P_Growth!$A$2:$A$1611,0))/100), Settings!$C$9-Settings!$C$8))*(Settings!$C$15/100)*(Settings!$C$16/100)*(Settings!$C$17/100)</f>
        <v>1.0412525187360873</v>
      </c>
      <c r="G54" s="14">
        <f>P_Density!G54*(POWER(1+(INDEX(P_Growth!$M$2:$M$1611,MATCH(A2, P_Growth!$A$2:$A$1611,0))/100), Settings!$C$9-Settings!$C$8))*(Settings!$C$15/100)*(Settings!$C$16/100)*(Settings!$C$17/100)</f>
        <v>0.95436277367055888</v>
      </c>
      <c r="H54" s="14">
        <f>P_Density!H54*(POWER(1+(INDEX(P_Growth!$M$2:$M$1611,MATCH(A2, P_Growth!$A$2:$A$1611,0))/100), Settings!$C$9-Settings!$C$8))*(Settings!$C$15/100)*(Settings!$C$16/100)*(Settings!$C$17/100)</f>
        <v>0.85636253661304496</v>
      </c>
      <c r="I54" s="14">
        <f>P_Density!I54*(POWER(1+(INDEX(P_Growth!$M$2:$M$1611,MATCH(A2, P_Growth!$A$2:$A$1611,0))/100), Settings!$C$9-Settings!$C$8))*(Settings!$C$15/100)*(Settings!$C$16/100)*(Settings!$C$17/100)</f>
        <v>0.72161221065896286</v>
      </c>
      <c r="J54" s="14">
        <f>P_Density!J54*(POWER(1+(INDEX(P_Growth!$M$2:$M$1611,MATCH(A2, P_Growth!$A$2:$A$1611,0))/100), Settings!$C$9-Settings!$C$8))*(Settings!$C$15/100)*(Settings!$C$16/100)*(Settings!$C$17/100)</f>
        <v>0.54441410760729492</v>
      </c>
      <c r="K54" s="14">
        <f>P_Density!K54*(POWER(1+(INDEX(P_Growth!$M$2:$M$1611,MATCH(A2, P_Growth!$A$2:$A$1611,0))/100), Settings!$C$9-Settings!$C$8))*(Settings!$C$15/100)*(Settings!$C$16/100)*(Settings!$C$17/100)</f>
        <v>0.41194285693362043</v>
      </c>
      <c r="L54" s="14">
        <f>P_Density!L54*(POWER(1+(INDEX(P_Growth!$M$2:$M$1611,MATCH(A2, P_Growth!$A$2:$A$1611,0))/100), Settings!$C$9-Settings!$C$8))*(Settings!$C$15/100)*(Settings!$C$16/100)*(Settings!$C$17/100)</f>
        <v>0.30824493167508799</v>
      </c>
    </row>
    <row r="55" spans="1:12">
      <c r="A55" s="14" t="str">
        <f>P_Density!A55</f>
        <v>ETH</v>
      </c>
      <c r="B55" s="14" t="str">
        <f>P_Density!B55</f>
        <v>Ethiopia</v>
      </c>
      <c r="C55" s="14">
        <f>P_Density!C55*(POWER(1+(INDEX(P_Growth!$M$2:$M$1611,MATCH(A2, P_Growth!$A$2:$A$1611,0))/100), Settings!$C$9-Settings!$C$8))*(Settings!$C$15/100)*(Settings!$C$16/100)*(Settings!$C$17/100)</f>
        <v>11.363326905905797</v>
      </c>
      <c r="D55" s="14">
        <f>P_Density!D55*(POWER(1+(INDEX(P_Growth!$M$2:$M$1611,MATCH(A2, P_Growth!$A$2:$A$1611,0))/100), Settings!$C$9-Settings!$C$8))*(Settings!$C$15/100)*(Settings!$C$16/100)*(Settings!$C$17/100)</f>
        <v>3.545101598673563</v>
      </c>
      <c r="E55" s="14">
        <f>P_Density!E55*(POWER(1+(INDEX(P_Growth!$M$2:$M$1611,MATCH(A2, P_Growth!$A$2:$A$1611,0))/100), Settings!$C$9-Settings!$C$8))*(Settings!$C$15/100)*(Settings!$C$16/100)*(Settings!$C$17/100)</f>
        <v>2.744291522020446</v>
      </c>
      <c r="F55" s="14">
        <f>P_Density!F55*(POWER(1+(INDEX(P_Growth!$M$2:$M$1611,MATCH(A2, P_Growth!$A$2:$A$1611,0))/100), Settings!$C$9-Settings!$C$8))*(Settings!$C$15/100)*(Settings!$C$16/100)*(Settings!$C$17/100)</f>
        <v>2.3032904552616325</v>
      </c>
      <c r="G55" s="14">
        <f>P_Density!G55*(POWER(1+(INDEX(P_Growth!$M$2:$M$1611,MATCH(A2, P_Growth!$A$2:$A$1611,0))/100), Settings!$C$9-Settings!$C$8))*(Settings!$C$15/100)*(Settings!$C$16/100)*(Settings!$C$17/100)</f>
        <v>2.1817872543749175</v>
      </c>
      <c r="H55" s="14">
        <f>P_Density!H55*(POWER(1+(INDEX(P_Growth!$M$2:$M$1611,MATCH(A2, P_Growth!$A$2:$A$1611,0))/100), Settings!$C$9-Settings!$C$8))*(Settings!$C$15/100)*(Settings!$C$16/100)*(Settings!$C$17/100)</f>
        <v>1.7675653221608905</v>
      </c>
      <c r="I55" s="14">
        <f>P_Density!I55*(POWER(1+(INDEX(P_Growth!$M$2:$M$1611,MATCH(A2, P_Growth!$A$2:$A$1611,0))/100), Settings!$C$9-Settings!$C$8))*(Settings!$C$15/100)*(Settings!$C$16/100)*(Settings!$C$17/100)</f>
        <v>1.2721513330823524</v>
      </c>
      <c r="J55" s="14">
        <f>P_Density!J55*(POWER(1+(INDEX(P_Growth!$M$2:$M$1611,MATCH(A2, P_Growth!$A$2:$A$1611,0))/100), Settings!$C$9-Settings!$C$8))*(Settings!$C$15/100)*(Settings!$C$16/100)*(Settings!$C$17/100)</f>
        <v>0.5649257851309607</v>
      </c>
      <c r="K55" s="14">
        <f>P_Density!K55*(POWER(1+(INDEX(P_Growth!$M$2:$M$1611,MATCH(A2, P_Growth!$A$2:$A$1611,0))/100), Settings!$C$9-Settings!$C$8))*(Settings!$C$15/100)*(Settings!$C$16/100)*(Settings!$C$17/100)</f>
        <v>0.32434090084296457</v>
      </c>
      <c r="L55" s="14">
        <f>P_Density!L55*(POWER(1+(INDEX(P_Growth!$M$2:$M$1611,MATCH(A2, P_Growth!$A$2:$A$1611,0))/100), Settings!$C$9-Settings!$C$8))*(Settings!$C$15/100)*(Settings!$C$16/100)*(Settings!$C$17/100)</f>
        <v>0.18417777109791533</v>
      </c>
    </row>
    <row r="56" spans="1:12">
      <c r="A56" s="14" t="str">
        <f>P_Density!A56</f>
        <v>FRO</v>
      </c>
      <c r="B56" s="14" t="str">
        <f>P_Density!B56</f>
        <v>Faroe Islands (the)</v>
      </c>
      <c r="C56" s="14">
        <f>P_Density!C56*(POWER(1+(INDEX(P_Growth!$M$2:$M$1611,MATCH(A2, P_Growth!$A$2:$A$1611,0))/100), Settings!$C$9-Settings!$C$8))*(Settings!$C$15/100)*(Settings!$C$16/100)*(Settings!$C$17/100)</f>
        <v>1.7138646108662934</v>
      </c>
      <c r="D56" s="14">
        <f>P_Density!D56*(POWER(1+(INDEX(P_Growth!$M$2:$M$1611,MATCH(A2, P_Growth!$A$2:$A$1611,0))/100), Settings!$C$9-Settings!$C$8))*(Settings!$C$15/100)*(Settings!$C$16/100)*(Settings!$C$17/100)</f>
        <v>0.74910355622887614</v>
      </c>
      <c r="E56" s="14">
        <f>P_Density!E56*(POWER(1+(INDEX(P_Growth!$M$2:$M$1611,MATCH(A2, P_Growth!$A$2:$A$1611,0))/100), Settings!$C$9-Settings!$C$8))*(Settings!$C$15/100)*(Settings!$C$16/100)*(Settings!$C$17/100)</f>
        <v>0.58401304060437187</v>
      </c>
      <c r="F56" s="14">
        <f>P_Density!F56*(POWER(1+(INDEX(P_Growth!$M$2:$M$1611,MATCH(A2, P_Growth!$A$2:$A$1611,0))/100), Settings!$C$9-Settings!$C$8))*(Settings!$C$15/100)*(Settings!$C$16/100)*(Settings!$C$17/100)</f>
        <v>0.34998049774754675</v>
      </c>
      <c r="G56" s="14">
        <f>P_Density!G56*(POWER(1+(INDEX(P_Growth!$M$2:$M$1611,MATCH(A2, P_Growth!$A$2:$A$1611,0))/100), Settings!$C$9-Settings!$C$8))*(Settings!$C$15/100)*(Settings!$C$16/100)*(Settings!$C$17/100)</f>
        <v>0.25183781848500719</v>
      </c>
      <c r="H56" s="14">
        <f>P_Density!H56*(POWER(1+(INDEX(P_Growth!$M$2:$M$1611,MATCH(A2, P_Growth!$A$2:$A$1611,0))/100), Settings!$C$9-Settings!$C$8))*(Settings!$C$15/100)*(Settings!$C$16/100)*(Settings!$C$17/100)</f>
        <v>0.21038713682259932</v>
      </c>
      <c r="I56" s="14">
        <f>P_Density!I56*(POWER(1+(INDEX(P_Growth!$M$2:$M$1611,MATCH(A2, P_Growth!$A$2:$A$1611,0))/100), Settings!$C$9-Settings!$C$8))*(Settings!$C$15/100)*(Settings!$C$16/100)*(Settings!$C$17/100)</f>
        <v>0.18659928858334807</v>
      </c>
      <c r="J56" s="14">
        <f>P_Density!J56*(POWER(1+(INDEX(P_Growth!$M$2:$M$1611,MATCH(A2, P_Growth!$A$2:$A$1611,0))/100), Settings!$C$9-Settings!$C$8))*(Settings!$C$15/100)*(Settings!$C$16/100)*(Settings!$C$17/100)</f>
        <v>0.17292483690090429</v>
      </c>
      <c r="K56" s="14">
        <f>P_Density!K56*(POWER(1+(INDEX(P_Growth!$M$2:$M$1611,MATCH(A2, P_Growth!$A$2:$A$1611,0))/100), Settings!$C$9-Settings!$C$8))*(Settings!$C$15/100)*(Settings!$C$16/100)*(Settings!$C$17/100)</f>
        <v>7.0224007077550082E-2</v>
      </c>
      <c r="L56" s="14">
        <f>P_Density!L56*(POWER(1+(INDEX(P_Growth!$M$2:$M$1611,MATCH(A2, P_Growth!$A$2:$A$1611,0))/100), Settings!$C$9-Settings!$C$8))*(Settings!$C$15/100)*(Settings!$C$16/100)*(Settings!$C$17/100)</f>
        <v>4.6578601043324293E-2</v>
      </c>
    </row>
    <row r="57" spans="1:12">
      <c r="A57" s="14" t="str">
        <f>P_Density!A57</f>
        <v>FJI</v>
      </c>
      <c r="B57" s="14" t="str">
        <f>P_Density!B57</f>
        <v>Fiji</v>
      </c>
      <c r="C57" s="14">
        <f>P_Density!C57*(POWER(1+(INDEX(P_Growth!$M$2:$M$1611,MATCH(A2, P_Growth!$A$2:$A$1611,0))/100), Settings!$C$9-Settings!$C$8))*(Settings!$C$15/100)*(Settings!$C$16/100)*(Settings!$C$17/100)</f>
        <v>2.4115465310809796</v>
      </c>
      <c r="D57" s="14">
        <f>P_Density!D57*(POWER(1+(INDEX(P_Growth!$M$2:$M$1611,MATCH(A2, P_Growth!$A$2:$A$1611,0))/100), Settings!$C$9-Settings!$C$8))*(Settings!$C$15/100)*(Settings!$C$16/100)*(Settings!$C$17/100)</f>
        <v>0.61648986335017597</v>
      </c>
      <c r="E57" s="14">
        <f>P_Density!E57*(POWER(1+(INDEX(P_Growth!$M$2:$M$1611,MATCH(A2, P_Growth!$A$2:$A$1611,0))/100), Settings!$C$9-Settings!$C$8))*(Settings!$C$15/100)*(Settings!$C$16/100)*(Settings!$C$17/100)</f>
        <v>0.46350693515283559</v>
      </c>
      <c r="F57" s="14">
        <f>P_Density!F57*(POWER(1+(INDEX(P_Growth!$M$2:$M$1611,MATCH(A2, P_Growth!$A$2:$A$1611,0))/100), Settings!$C$9-Settings!$C$8))*(Settings!$C$15/100)*(Settings!$C$16/100)*(Settings!$C$17/100)</f>
        <v>0.41593123867433318</v>
      </c>
      <c r="G57" s="14">
        <f>P_Density!G57*(POWER(1+(INDEX(P_Growth!$M$2:$M$1611,MATCH(A2, P_Growth!$A$2:$A$1611,0))/100), Settings!$C$9-Settings!$C$8))*(Settings!$C$15/100)*(Settings!$C$16/100)*(Settings!$C$17/100)</f>
        <v>0.32818684037865187</v>
      </c>
      <c r="H57" s="14">
        <f>P_Density!H57*(POWER(1+(INDEX(P_Growth!$M$2:$M$1611,MATCH(A2, P_Growth!$A$2:$A$1611,0))/100), Settings!$C$9-Settings!$C$8))*(Settings!$C$15/100)*(Settings!$C$16/100)*(Settings!$C$17/100)</f>
        <v>0.31152110239067349</v>
      </c>
      <c r="I57" s="14">
        <f>P_Density!I57*(POWER(1+(INDEX(P_Growth!$M$2:$M$1611,MATCH(A2, P_Growth!$A$2:$A$1611,0))/100), Settings!$C$9-Settings!$C$8))*(Settings!$C$15/100)*(Settings!$C$16/100)*(Settings!$C$17/100)</f>
        <v>0.29300361573736411</v>
      </c>
      <c r="J57" s="14">
        <f>P_Density!J57*(POWER(1+(INDEX(P_Growth!$M$2:$M$1611,MATCH(A2, P_Growth!$A$2:$A$1611,0))/100), Settings!$C$9-Settings!$C$8))*(Settings!$C$15/100)*(Settings!$C$16/100)*(Settings!$C$17/100)</f>
        <v>0.27633787774938573</v>
      </c>
      <c r="K57" s="14">
        <f>P_Density!K57*(POWER(1+(INDEX(P_Growth!$M$2:$M$1611,MATCH(A2, P_Growth!$A$2:$A$1611,0))/100), Settings!$C$9-Settings!$C$8))*(Settings!$C$15/100)*(Settings!$C$16/100)*(Settings!$C$17/100)</f>
        <v>0.25938725535135637</v>
      </c>
      <c r="L57" s="14">
        <f>P_Density!L57*(POWER(1+(INDEX(P_Growth!$M$2:$M$1611,MATCH(A2, P_Growth!$A$2:$A$1611,0))/100), Settings!$C$9-Settings!$C$8))*(Settings!$C$15/100)*(Settings!$C$16/100)*(Settings!$C$17/100)</f>
        <v>0.13816893887469286</v>
      </c>
    </row>
    <row r="58" spans="1:12">
      <c r="A58" s="14" t="str">
        <f>P_Density!A58</f>
        <v>FIN</v>
      </c>
      <c r="B58" s="14" t="str">
        <f>P_Density!B58</f>
        <v>Finland</v>
      </c>
      <c r="C58" s="14">
        <f>P_Density!C58*(POWER(1+(INDEX(P_Growth!$M$2:$M$1611,MATCH(A2, P_Growth!$A$2:$A$1611,0))/100), Settings!$C$9-Settings!$C$8))*(Settings!$C$15/100)*(Settings!$C$16/100)*(Settings!$C$17/100)</f>
        <v>2.1607058080311505</v>
      </c>
      <c r="D58" s="14">
        <f>P_Density!D58*(POWER(1+(INDEX(P_Growth!$M$2:$M$1611,MATCH(A2, P_Growth!$A$2:$A$1611,0))/100), Settings!$C$9-Settings!$C$8))*(Settings!$C$15/100)*(Settings!$C$16/100)*(Settings!$C$17/100)</f>
        <v>0.81348743290038239</v>
      </c>
      <c r="E58" s="14">
        <f>P_Density!E58*(POWER(1+(INDEX(P_Growth!$M$2:$M$1611,MATCH(A2, P_Growth!$A$2:$A$1611,0))/100), Settings!$C$9-Settings!$C$8))*(Settings!$C$15/100)*(Settings!$C$16/100)*(Settings!$C$17/100)</f>
        <v>0.54284724335201495</v>
      </c>
      <c r="F58" s="14">
        <f>P_Density!F58*(POWER(1+(INDEX(P_Growth!$M$2:$M$1611,MATCH(A2, P_Growth!$A$2:$A$1611,0))/100), Settings!$C$9-Settings!$C$8))*(Settings!$C$15/100)*(Settings!$C$16/100)*(Settings!$C$17/100)</f>
        <v>0.45182667434074814</v>
      </c>
      <c r="G58" s="14">
        <f>P_Density!G58*(POWER(1+(INDEX(P_Growth!$M$2:$M$1611,MATCH(A2, P_Growth!$A$2:$A$1611,0))/100), Settings!$C$9-Settings!$C$8))*(Settings!$C$15/100)*(Settings!$C$16/100)*(Settings!$C$17/100)</f>
        <v>0.38559104900391095</v>
      </c>
      <c r="H58" s="14">
        <f>P_Density!H58*(POWER(1+(INDEX(P_Growth!$M$2:$M$1611,MATCH(A2, P_Growth!$A$2:$A$1611,0))/100), Settings!$C$9-Settings!$C$8))*(Settings!$C$15/100)*(Settings!$C$16/100)*(Settings!$C$17/100)</f>
        <v>0.2233493774799159</v>
      </c>
      <c r="I58" s="14">
        <f>P_Density!I58*(POWER(1+(INDEX(P_Growth!$M$2:$M$1611,MATCH(A2, P_Growth!$A$2:$A$1611,0))/100), Settings!$C$9-Settings!$C$8))*(Settings!$C$15/100)*(Settings!$C$16/100)*(Settings!$C$17/100)</f>
        <v>0.20354991098137742</v>
      </c>
      <c r="J58" s="14">
        <f>P_Density!J58*(POWER(1+(INDEX(P_Growth!$M$2:$M$1611,MATCH(A2, P_Growth!$A$2:$A$1611,0))/100), Settings!$C$9-Settings!$C$8))*(Settings!$C$15/100)*(Settings!$C$16/100)*(Settings!$C$17/100)</f>
        <v>0.17919229392202435</v>
      </c>
      <c r="K58" s="14">
        <f>P_Density!K58*(POWER(1+(INDEX(P_Growth!$M$2:$M$1611,MATCH(A2, P_Growth!$A$2:$A$1611,0))/100), Settings!$C$9-Settings!$C$8))*(Settings!$C$15/100)*(Settings!$C$16/100)*(Settings!$C$17/100)</f>
        <v>0.11309911079021251</v>
      </c>
      <c r="L58" s="14">
        <f>P_Density!L58*(POWER(1+(INDEX(P_Growth!$M$2:$M$1611,MATCH(A2, P_Growth!$A$2:$A$1611,0))/100), Settings!$C$9-Settings!$C$8))*(Settings!$C$15/100)*(Settings!$C$16/100)*(Settings!$C$17/100)</f>
        <v>4.0453586227229665E-2</v>
      </c>
    </row>
    <row r="59" spans="1:12">
      <c r="A59" s="14" t="str">
        <f>P_Density!A59</f>
        <v>FRA</v>
      </c>
      <c r="B59" s="14" t="str">
        <f>P_Density!B59</f>
        <v>France</v>
      </c>
      <c r="C59" s="14">
        <f>P_Density!C59*(POWER(1+(INDEX(P_Growth!$M$2:$M$1611,MATCH(A2, P_Growth!$A$2:$A$1611,0))/100), Settings!$C$9-Settings!$C$8))*(Settings!$C$15/100)*(Settings!$C$16/100)*(Settings!$C$17/100)</f>
        <v>12.449163834814854</v>
      </c>
      <c r="D59" s="14">
        <f>P_Density!D59*(POWER(1+(INDEX(P_Growth!$M$2:$M$1611,MATCH(A2, P_Growth!$A$2:$A$1611,0))/100), Settings!$C$9-Settings!$C$8))*(Settings!$C$15/100)*(Settings!$C$16/100)*(Settings!$C$17/100)</f>
        <v>3.2877085341925625</v>
      </c>
      <c r="E59" s="14">
        <f>P_Density!E59*(POWER(1+(INDEX(P_Growth!$M$2:$M$1611,MATCH(A2, P_Growth!$A$2:$A$1611,0))/100), Settings!$C$9-Settings!$C$8))*(Settings!$C$15/100)*(Settings!$C$16/100)*(Settings!$C$17/100)</f>
        <v>2.4213750432277363</v>
      </c>
      <c r="F59" s="14">
        <f>P_Density!F59*(POWER(1+(INDEX(P_Growth!$M$2:$M$1611,MATCH(A2, P_Growth!$A$2:$A$1611,0))/100), Settings!$C$9-Settings!$C$8))*(Settings!$C$15/100)*(Settings!$C$16/100)*(Settings!$C$17/100)</f>
        <v>1.8017514513669999</v>
      </c>
      <c r="G59" s="14">
        <f>P_Density!G59*(POWER(1+(INDEX(P_Growth!$M$2:$M$1611,MATCH(A2, P_Growth!$A$2:$A$1611,0))/100), Settings!$C$9-Settings!$C$8))*(Settings!$C$15/100)*(Settings!$C$16/100)*(Settings!$C$17/100)</f>
        <v>1.4097505031369435</v>
      </c>
      <c r="H59" s="14">
        <f>P_Density!H59*(POWER(1+(INDEX(P_Growth!$M$2:$M$1611,MATCH(A2, P_Growth!$A$2:$A$1611,0))/100), Settings!$C$9-Settings!$C$8))*(Settings!$C$15/100)*(Settings!$C$16/100)*(Settings!$C$17/100)</f>
        <v>1.0755810901472225</v>
      </c>
      <c r="I59" s="14">
        <f>P_Density!I59*(POWER(1+(INDEX(P_Growth!$M$2:$M$1611,MATCH(A2, P_Growth!$A$2:$A$1611,0))/100), Settings!$C$9-Settings!$C$8))*(Settings!$C$15/100)*(Settings!$C$16/100)*(Settings!$C$17/100)</f>
        <v>0.92174350871972932</v>
      </c>
      <c r="J59" s="14">
        <f>P_Density!J59*(POWER(1+(INDEX(P_Growth!$M$2:$M$1611,MATCH(A2, P_Growth!$A$2:$A$1611,0))/100), Settings!$C$9-Settings!$C$8))*(Settings!$C$15/100)*(Settings!$C$16/100)*(Settings!$C$17/100)</f>
        <v>0.7261703612197774</v>
      </c>
      <c r="K59" s="14">
        <f>P_Density!K59*(POWER(1+(INDEX(P_Growth!$M$2:$M$1611,MATCH(A2, P_Growth!$A$2:$A$1611,0))/100), Settings!$C$9-Settings!$C$8))*(Settings!$C$15/100)*(Settings!$C$16/100)*(Settings!$C$17/100)</f>
        <v>0.59697528126168831</v>
      </c>
      <c r="L59" s="14">
        <f>P_Density!L59*(POWER(1+(INDEX(P_Growth!$M$2:$M$1611,MATCH(A2, P_Growth!$A$2:$A$1611,0))/100), Settings!$C$9-Settings!$C$8))*(Settings!$C$15/100)*(Settings!$C$16/100)*(Settings!$C$17/100)</f>
        <v>0.40083236494163477</v>
      </c>
    </row>
    <row r="60" spans="1:12">
      <c r="A60" s="14" t="str">
        <f>P_Density!A60</f>
        <v>GUF</v>
      </c>
      <c r="B60" s="14" t="str">
        <f>P_Density!B60</f>
        <v>French Guiana</v>
      </c>
      <c r="C60" s="14">
        <f>P_Density!C60*(POWER(1+(INDEX(P_Growth!$M$2:$M$1611,MATCH(A2, P_Growth!$A$2:$A$1611,0))/100), Settings!$C$9-Settings!$C$8))*(Settings!$C$15/100)*(Settings!$C$16/100)*(Settings!$C$17/100)</f>
        <v>7.9857373403421708</v>
      </c>
      <c r="D60" s="14">
        <f>P_Density!D60*(POWER(1+(INDEX(P_Growth!$M$2:$M$1611,MATCH(A2, P_Growth!$A$2:$A$1611,0))/100), Settings!$C$9-Settings!$C$8))*(Settings!$C$15/100)*(Settings!$C$16/100)*(Settings!$C$17/100)</f>
        <v>0.30553852977960427</v>
      </c>
      <c r="E60" s="14">
        <f>P_Density!E60*(POWER(1+(INDEX(P_Growth!$M$2:$M$1611,MATCH(A2, P_Growth!$A$2:$A$1611,0))/100), Settings!$C$9-Settings!$C$8))*(Settings!$C$15/100)*(Settings!$C$16/100)*(Settings!$C$17/100)</f>
        <v>0.21195400107787937</v>
      </c>
      <c r="F60" s="14">
        <f>P_Density!F60*(POWER(1+(INDEX(P_Growth!$M$2:$M$1611,MATCH(A2, P_Growth!$A$2:$A$1611,0))/100), Settings!$C$9-Settings!$C$8))*(Settings!$C$15/100)*(Settings!$C$16/100)*(Settings!$C$17/100)</f>
        <v>8.9738589166037636E-2</v>
      </c>
      <c r="G60" s="14">
        <f>P_Density!G60*(POWER(1+(INDEX(P_Growth!$M$2:$M$1611,MATCH(A2, P_Growth!$A$2:$A$1611,0))/100), Settings!$C$9-Settings!$C$8))*(Settings!$C$15/100)*(Settings!$C$16/100)*(Settings!$C$17/100)</f>
        <v>5.2418731449368011E-2</v>
      </c>
      <c r="H60" s="14">
        <f>P_Density!H60*(POWER(1+(INDEX(P_Growth!$M$2:$M$1611,MATCH(A2, P_Growth!$A$2:$A$1611,0))/100), Settings!$C$9-Settings!$C$8))*(Settings!$C$15/100)*(Settings!$C$16/100)*(Settings!$C$17/100)</f>
        <v>4.4584410172967902E-2</v>
      </c>
      <c r="I60" s="14">
        <f>P_Density!I60*(POWER(1+(INDEX(P_Growth!$M$2:$M$1611,MATCH(A2, P_Growth!$A$2:$A$1611,0))/100), Settings!$C$9-Settings!$C$8))*(Settings!$C$15/100)*(Settings!$C$16/100)*(Settings!$C$17/100)</f>
        <v>2.7633787774938568E-2</v>
      </c>
      <c r="J60" s="14">
        <f>P_Density!J60*(POWER(1+(INDEX(P_Growth!$M$2:$M$1611,MATCH(A2, P_Growth!$A$2:$A$1611,0))/100), Settings!$C$9-Settings!$C$8))*(Settings!$C$15/100)*(Settings!$C$16/100)*(Settings!$C$17/100)</f>
        <v>1.3389567272392917E-2</v>
      </c>
      <c r="K60" s="14">
        <f>P_Density!K60*(POWER(1+(INDEX(P_Growth!$M$2:$M$1611,MATCH(A2, P_Growth!$A$2:$A$1611,0))/100), Settings!$C$9-Settings!$C$8))*(Settings!$C$15/100)*(Settings!$C$16/100)*(Settings!$C$17/100)</f>
        <v>3.5610551256364136E-3</v>
      </c>
      <c r="L60" s="14">
        <f>P_Density!L60*(POWER(1+(INDEX(P_Growth!$M$2:$M$1611,MATCH(A2, P_Growth!$A$2:$A$1611,0))/100), Settings!$C$9-Settings!$C$8))*(Settings!$C$15/100)*(Settings!$C$16/100)*(Settings!$C$17/100)</f>
        <v>9.9709543517819614E-4</v>
      </c>
    </row>
    <row r="61" spans="1:12">
      <c r="A61" s="14" t="str">
        <f>P_Density!A61</f>
        <v>GAB</v>
      </c>
      <c r="B61" s="14" t="str">
        <f>P_Density!B61</f>
        <v>Gabon</v>
      </c>
      <c r="C61" s="14">
        <f>P_Density!C61*(POWER(1+(INDEX(P_Growth!$M$2:$M$1611,MATCH(A2, P_Growth!$A$2:$A$1611,0))/100), Settings!$C$9-Settings!$C$8))*(Settings!$C$15/100)*(Settings!$C$16/100)*(Settings!$C$17/100)</f>
        <v>1.5554688788779858</v>
      </c>
      <c r="D61" s="14">
        <f>P_Density!D61*(POWER(1+(INDEX(P_Growth!$M$2:$M$1611,MATCH(A2, P_Growth!$A$2:$A$1611,0))/100), Settings!$C$9-Settings!$C$8))*(Settings!$C$15/100)*(Settings!$C$16/100)*(Settings!$C$17/100)</f>
        <v>0.25482910479054177</v>
      </c>
      <c r="E61" s="14">
        <f>P_Density!E61*(POWER(1+(INDEX(P_Growth!$M$2:$M$1611,MATCH(A2, P_Growth!$A$2:$A$1611,0))/100), Settings!$C$9-Settings!$C$8))*(Settings!$C$15/100)*(Settings!$C$16/100)*(Settings!$C$17/100)</f>
        <v>0.12150320088671443</v>
      </c>
      <c r="F61" s="14">
        <f>P_Density!F61*(POWER(1+(INDEX(P_Growth!$M$2:$M$1611,MATCH(A2, P_Growth!$A$2:$A$1611,0))/100), Settings!$C$9-Settings!$C$8))*(Settings!$C$15/100)*(Settings!$C$16/100)*(Settings!$C$17/100)</f>
        <v>8.7886840500706692E-2</v>
      </c>
      <c r="G61" s="14">
        <f>P_Density!G61*(POWER(1+(INDEX(P_Growth!$M$2:$M$1611,MATCH(A2, P_Growth!$A$2:$A$1611,0))/100), Settings!$C$9-Settings!$C$8))*(Settings!$C$15/100)*(Settings!$C$16/100)*(Settings!$C$17/100)</f>
        <v>7.0651333692626453E-2</v>
      </c>
      <c r="H61" s="14">
        <f>P_Density!H61*(POWER(1+(INDEX(P_Growth!$M$2:$M$1611,MATCH(A2, P_Growth!$A$2:$A$1611,0))/100), Settings!$C$9-Settings!$C$8))*(Settings!$C$15/100)*(Settings!$C$16/100)*(Settings!$C$17/100)</f>
        <v>5.1848962629266193E-2</v>
      </c>
      <c r="I61" s="14">
        <f>P_Density!I61*(POWER(1+(INDEX(P_Growth!$M$2:$M$1611,MATCH(A2, P_Growth!$A$2:$A$1611,0))/100), Settings!$C$9-Settings!$C$8))*(Settings!$C$15/100)*(Settings!$C$16/100)*(Settings!$C$17/100)</f>
        <v>3.6750088896567792E-2</v>
      </c>
      <c r="J61" s="14">
        <f>P_Density!J61*(POWER(1+(INDEX(P_Growth!$M$2:$M$1611,MATCH(A2, P_Growth!$A$2:$A$1611,0))/100), Settings!$C$9-Settings!$C$8))*(Settings!$C$15/100)*(Settings!$C$16/100)*(Settings!$C$17/100)</f>
        <v>3.3189033770931374E-2</v>
      </c>
      <c r="K61" s="14">
        <f>P_Density!K61*(POWER(1+(INDEX(P_Growth!$M$2:$M$1611,MATCH(A2, P_Growth!$A$2:$A$1611,0))/100), Settings!$C$9-Settings!$C$8))*(Settings!$C$15/100)*(Settings!$C$16/100)*(Settings!$C$17/100)</f>
        <v>2.9200652030218589E-2</v>
      </c>
      <c r="L61" s="14">
        <f>P_Density!L61*(POWER(1+(INDEX(P_Growth!$M$2:$M$1611,MATCH(A2, P_Growth!$A$2:$A$1611,0))/100), Settings!$C$9-Settings!$C$8))*(Settings!$C$15/100)*(Settings!$C$16/100)*(Settings!$C$17/100)</f>
        <v>2.1366330753818483E-2</v>
      </c>
    </row>
    <row r="62" spans="1:12">
      <c r="A62" s="14" t="str">
        <f>P_Density!A62</f>
        <v>GMB</v>
      </c>
      <c r="B62" s="14" t="str">
        <f>P_Density!B62</f>
        <v>Gambia (the)</v>
      </c>
      <c r="C62" s="14">
        <f>P_Density!C62*(POWER(1+(INDEX(P_Growth!$M$2:$M$1611,MATCH(A2, P_Growth!$A$2:$A$1611,0))/100), Settings!$C$9-Settings!$C$8))*(Settings!$C$15/100)*(Settings!$C$16/100)*(Settings!$C$17/100)</f>
        <v>37.976801166247022</v>
      </c>
      <c r="D62" s="14">
        <f>P_Density!D62*(POWER(1+(INDEX(P_Growth!$M$2:$M$1611,MATCH(A2, P_Growth!$A$2:$A$1611,0))/100), Settings!$C$9-Settings!$C$8))*(Settings!$C$15/100)*(Settings!$C$16/100)*(Settings!$C$17/100)</f>
        <v>3.8331197372350361</v>
      </c>
      <c r="E62" s="14">
        <f>P_Density!E62*(POWER(1+(INDEX(P_Growth!$M$2:$M$1611,MATCH(A2, P_Growth!$A$2:$A$1611,0))/100), Settings!$C$9-Settings!$C$8))*(Settings!$C$15/100)*(Settings!$C$16/100)*(Settings!$C$17/100)</f>
        <v>2.348729518664753</v>
      </c>
      <c r="F62" s="14">
        <f>P_Density!F62*(POWER(1+(INDEX(P_Growth!$M$2:$M$1611,MATCH(A2, P_Growth!$A$2:$A$1611,0))/100), Settings!$C$9-Settings!$C$8))*(Settings!$C$15/100)*(Settings!$C$16/100)*(Settings!$C$17/100)</f>
        <v>1.675974984329522</v>
      </c>
      <c r="G62" s="14">
        <f>P_Density!G62*(POWER(1+(INDEX(P_Growth!$M$2:$M$1611,MATCH(A2, P_Growth!$A$2:$A$1611,0))/100), Settings!$C$9-Settings!$C$8))*(Settings!$C$15/100)*(Settings!$C$16/100)*(Settings!$C$17/100)</f>
        <v>1.4786925303692646</v>
      </c>
      <c r="H62" s="14">
        <f>P_Density!H62*(POWER(1+(INDEX(P_Growth!$M$2:$M$1611,MATCH(A2, P_Growth!$A$2:$A$1611,0))/100), Settings!$C$9-Settings!$C$8))*(Settings!$C$15/100)*(Settings!$C$16/100)*(Settings!$C$17/100)</f>
        <v>1.3181601653055752</v>
      </c>
      <c r="I62" s="14">
        <f>P_Density!I62*(POWER(1+(INDEX(P_Growth!$M$2:$M$1611,MATCH(A2, P_Growth!$A$2:$A$1611,0))/100), Settings!$C$9-Settings!$C$8))*(Settings!$C$15/100)*(Settings!$C$16/100)*(Settings!$C$17/100)</f>
        <v>1.2230087723485701</v>
      </c>
      <c r="J62" s="14">
        <f>P_Density!J62*(POWER(1+(INDEX(P_Growth!$M$2:$M$1611,MATCH(A2, P_Growth!$A$2:$A$1611,0))/100), Settings!$C$9-Settings!$C$8))*(Settings!$C$15/100)*(Settings!$C$16/100)*(Settings!$C$17/100)</f>
        <v>1.065467693590415</v>
      </c>
      <c r="K62" s="14">
        <f>P_Density!K62*(POWER(1+(INDEX(P_Growth!$M$2:$M$1611,MATCH(A2, P_Growth!$A$2:$A$1611,0))/100), Settings!$C$9-Settings!$C$8))*(Settings!$C$15/100)*(Settings!$C$16/100)*(Settings!$C$17/100)</f>
        <v>0.88242946013270351</v>
      </c>
      <c r="L62" s="14">
        <f>P_Density!L62*(POWER(1+(INDEX(P_Growth!$M$2:$M$1611,MATCH(A2, P_Growth!$A$2:$A$1611,0))/100), Settings!$C$9-Settings!$C$8))*(Settings!$C$15/100)*(Settings!$C$16/100)*(Settings!$C$17/100)</f>
        <v>0.47817848227045756</v>
      </c>
    </row>
    <row r="63" spans="1:12">
      <c r="A63" s="14" t="str">
        <f>P_Density!A63</f>
        <v>GEO</v>
      </c>
      <c r="B63" s="14" t="str">
        <f>P_Density!B63</f>
        <v>Georgia</v>
      </c>
      <c r="C63" s="14">
        <f>P_Density!C63*(POWER(1+(INDEX(P_Growth!$M$2:$M$1611,MATCH(A2, P_Growth!$A$2:$A$1611,0))/100), Settings!$C$9-Settings!$C$8))*(Settings!$C$15/100)*(Settings!$C$16/100)*(Settings!$C$17/100)</f>
        <v>7.2004534640368281</v>
      </c>
      <c r="D63" s="14">
        <f>P_Density!D63*(POWER(1+(INDEX(P_Growth!$M$2:$M$1611,MATCH(A2, P_Growth!$A$2:$A$1611,0))/100), Settings!$C$9-Settings!$C$8))*(Settings!$C$15/100)*(Settings!$C$16/100)*(Settings!$C$17/100)</f>
        <v>1.3561922340473718</v>
      </c>
      <c r="E63" s="14">
        <f>P_Density!E63*(POWER(1+(INDEX(P_Growth!$M$2:$M$1611,MATCH(A2, P_Growth!$A$2:$A$1611,0))/100), Settings!$C$9-Settings!$C$8))*(Settings!$C$15/100)*(Settings!$C$16/100)*(Settings!$C$17/100)</f>
        <v>0.85493811456279034</v>
      </c>
      <c r="F63" s="14">
        <f>P_Density!F63*(POWER(1+(INDEX(P_Growth!$M$2:$M$1611,MATCH(A2, P_Growth!$A$2:$A$1611,0))/100), Settings!$C$9-Settings!$C$8))*(Settings!$C$15/100)*(Settings!$C$16/100)*(Settings!$C$17/100)</f>
        <v>0.68471967955736968</v>
      </c>
      <c r="G63" s="14">
        <f>P_Density!G63*(POWER(1+(INDEX(P_Growth!$M$2:$M$1611,MATCH(A2, P_Growth!$A$2:$A$1611,0))/100), Settings!$C$9-Settings!$C$8))*(Settings!$C$15/100)*(Settings!$C$16/100)*(Settings!$C$17/100)</f>
        <v>0.53814665058617484</v>
      </c>
      <c r="H63" s="14">
        <f>P_Density!H63*(POWER(1+(INDEX(P_Growth!$M$2:$M$1611,MATCH(A2, P_Growth!$A$2:$A$1611,0))/100), Settings!$C$9-Settings!$C$8))*(Settings!$C$15/100)*(Settings!$C$16/100)*(Settings!$C$17/100)</f>
        <v>0.44726852377993354</v>
      </c>
      <c r="I63" s="14">
        <f>P_Density!I63*(POWER(1+(INDEX(P_Growth!$M$2:$M$1611,MATCH(A2, P_Growth!$A$2:$A$1611,0))/100), Settings!$C$9-Settings!$C$8))*(Settings!$C$15/100)*(Settings!$C$16/100)*(Settings!$C$17/100)</f>
        <v>0.32220426776758276</v>
      </c>
      <c r="J63" s="14">
        <f>P_Density!J63*(POWER(1+(INDEX(P_Growth!$M$2:$M$1611,MATCH(A2, P_Growth!$A$2:$A$1611,0))/100), Settings!$C$9-Settings!$C$8))*(Settings!$C$15/100)*(Settings!$C$16/100)*(Settings!$C$17/100)</f>
        <v>0.24314884397845435</v>
      </c>
      <c r="K63" s="14">
        <f>P_Density!K63*(POWER(1+(INDEX(P_Growth!$M$2:$M$1611,MATCH(A2, P_Growth!$A$2:$A$1611,0))/100), Settings!$C$9-Settings!$C$8))*(Settings!$C$15/100)*(Settings!$C$16/100)*(Settings!$C$17/100)</f>
        <v>0.13532009477418372</v>
      </c>
      <c r="L63" s="14">
        <f>P_Density!L63*(POWER(1+(INDEX(P_Growth!$M$2:$M$1611,MATCH(A2, P_Growth!$A$2:$A$1611,0))/100), Settings!$C$9-Settings!$C$8))*(Settings!$C$15/100)*(Settings!$C$16/100)*(Settings!$C$17/100)</f>
        <v>4.7005927658400663E-2</v>
      </c>
    </row>
    <row r="64" spans="1:12">
      <c r="A64" s="14" t="str">
        <f>P_Density!A64</f>
        <v>DEU</v>
      </c>
      <c r="B64" s="14" t="str">
        <f>P_Density!B64</f>
        <v>Germany</v>
      </c>
      <c r="C64" s="14">
        <f>P_Density!C64*(POWER(1+(INDEX(P_Growth!$M$2:$M$1611,MATCH(A2, P_Growth!$A$2:$A$1611,0))/100), Settings!$C$9-Settings!$C$8))*(Settings!$C$15/100)*(Settings!$C$16/100)*(Settings!$C$17/100)</f>
        <v>33.873468566078699</v>
      </c>
      <c r="D64" s="14">
        <f>P_Density!D64*(POWER(1+(INDEX(P_Growth!$M$2:$M$1611,MATCH(A2, P_Growth!$A$2:$A$1611,0))/100), Settings!$C$9-Settings!$C$8))*(Settings!$C$15/100)*(Settings!$C$16/100)*(Settings!$C$17/100)</f>
        <v>15.772055593648702</v>
      </c>
      <c r="E64" s="14">
        <f>P_Density!E64*(POWER(1+(INDEX(P_Growth!$M$2:$M$1611,MATCH(A2, P_Growth!$A$2:$A$1611,0))/100), Settings!$C$9-Settings!$C$8))*(Settings!$C$15/100)*(Settings!$C$16/100)*(Settings!$C$17/100)</f>
        <v>8.5124886145263101</v>
      </c>
      <c r="F64" s="14">
        <f>P_Density!F64*(POWER(1+(INDEX(P_Growth!$M$2:$M$1611,MATCH(A2, P_Growth!$A$2:$A$1611,0))/100), Settings!$C$9-Settings!$C$8))*(Settings!$C$15/100)*(Settings!$C$16/100)*(Settings!$C$17/100)</f>
        <v>4.8732327183309199</v>
      </c>
      <c r="G64" s="14">
        <f>P_Density!G64*(POWER(1+(INDEX(P_Growth!$M$2:$M$1611,MATCH(A2, P_Growth!$A$2:$A$1611,0))/100), Settings!$C$9-Settings!$C$8))*(Settings!$C$15/100)*(Settings!$C$16/100)*(Settings!$C$17/100)</f>
        <v>3.2026705377923648</v>
      </c>
      <c r="H64" s="14">
        <f>P_Density!H64*(POWER(1+(INDEX(P_Growth!$M$2:$M$1611,MATCH(A2, P_Growth!$A$2:$A$1611,0))/100), Settings!$C$9-Settings!$C$8))*(Settings!$C$15/100)*(Settings!$C$16/100)*(Settings!$C$17/100)</f>
        <v>2.361834201527095</v>
      </c>
      <c r="I64" s="14">
        <f>P_Density!I64*(POWER(1+(INDEX(P_Growth!$M$2:$M$1611,MATCH(A2, P_Growth!$A$2:$A$1611,0))/100), Settings!$C$9-Settings!$C$8))*(Settings!$C$15/100)*(Settings!$C$16/100)*(Settings!$C$17/100)</f>
        <v>1.8517486653309352</v>
      </c>
      <c r="J64" s="14">
        <f>P_Density!J64*(POWER(1+(INDEX(P_Growth!$M$2:$M$1611,MATCH(A2, P_Growth!$A$2:$A$1611,0))/100), Settings!$C$9-Settings!$C$8))*(Settings!$C$15/100)*(Settings!$C$16/100)*(Settings!$C$17/100)</f>
        <v>1.5487740952417894</v>
      </c>
      <c r="K64" s="14">
        <f>P_Density!K64*(POWER(1+(INDEX(P_Growth!$M$2:$M$1611,MATCH(A2, P_Growth!$A$2:$A$1611,0))/100), Settings!$C$9-Settings!$C$8))*(Settings!$C$15/100)*(Settings!$C$16/100)*(Settings!$C$17/100)</f>
        <v>1.2680205091366143</v>
      </c>
      <c r="L64" s="14">
        <f>P_Density!L64*(POWER(1+(INDEX(P_Growth!$M$2:$M$1611,MATCH(A2, P_Growth!$A$2:$A$1611,0))/100), Settings!$C$9-Settings!$C$8))*(Settings!$C$15/100)*(Settings!$C$16/100)*(Settings!$C$17/100)</f>
        <v>0.81135079982500047</v>
      </c>
    </row>
    <row r="65" spans="1:12">
      <c r="A65" s="14" t="str">
        <f>P_Density!A65</f>
        <v>GHA</v>
      </c>
      <c r="B65" s="14" t="str">
        <f>P_Density!B65</f>
        <v>Ghana</v>
      </c>
      <c r="C65" s="14">
        <f>P_Density!C65*(POWER(1+(INDEX(P_Growth!$M$2:$M$1611,MATCH(A2, P_Growth!$A$2:$A$1611,0))/100), Settings!$C$9-Settings!$C$8))*(Settings!$C$15/100)*(Settings!$C$16/100)*(Settings!$C$17/100)</f>
        <v>30.087354756502062</v>
      </c>
      <c r="D65" s="14">
        <f>P_Density!D65*(POWER(1+(INDEX(P_Growth!$M$2:$M$1611,MATCH(A2, P_Growth!$A$2:$A$1611,0))/100), Settings!$C$9-Settings!$C$8))*(Settings!$C$15/100)*(Settings!$C$16/100)*(Settings!$C$17/100)</f>
        <v>5.3596728484928535</v>
      </c>
      <c r="E65" s="14">
        <f>P_Density!E65*(POWER(1+(INDEX(P_Growth!$M$2:$M$1611,MATCH(A2, P_Growth!$A$2:$A$1611,0))/100), Settings!$C$9-Settings!$C$8))*(Settings!$C$15/100)*(Settings!$C$16/100)*(Settings!$C$17/100)</f>
        <v>3.5352730865268067</v>
      </c>
      <c r="F65" s="14">
        <f>P_Density!F65*(POWER(1+(INDEX(P_Growth!$M$2:$M$1611,MATCH(A2, P_Growth!$A$2:$A$1611,0))/100), Settings!$C$9-Settings!$C$8))*(Settings!$C$15/100)*(Settings!$C$16/100)*(Settings!$C$17/100)</f>
        <v>2.5739306448099999</v>
      </c>
      <c r="G65" s="14">
        <f>P_Density!G65*(POWER(1+(INDEX(P_Growth!$M$2:$M$1611,MATCH(A2, P_Growth!$A$2:$A$1611,0))/100), Settings!$C$9-Settings!$C$8))*(Settings!$C$15/100)*(Settings!$C$16/100)*(Settings!$C$17/100)</f>
        <v>1.9994612319423337</v>
      </c>
      <c r="H65" s="14">
        <f>P_Density!H65*(POWER(1+(INDEX(P_Growth!$M$2:$M$1611,MATCH(A2, P_Growth!$A$2:$A$1611,0))/100), Settings!$C$9-Settings!$C$8))*(Settings!$C$15/100)*(Settings!$C$16/100)*(Settings!$C$17/100)</f>
        <v>1.6766871953546489</v>
      </c>
      <c r="I65" s="14">
        <f>P_Density!I65*(POWER(1+(INDEX(P_Growth!$M$2:$M$1611,MATCH(A2, P_Growth!$A$2:$A$1611,0))/100), Settings!$C$9-Settings!$C$8))*(Settings!$C$15/100)*(Settings!$C$16/100)*(Settings!$C$17/100)</f>
        <v>1.3487852393860482</v>
      </c>
      <c r="J65" s="14">
        <f>P_Density!J65*(POWER(1+(INDEX(P_Growth!$M$2:$M$1611,MATCH(A2, P_Growth!$A$2:$A$1611,0))/100), Settings!$C$9-Settings!$C$8))*(Settings!$C$15/100)*(Settings!$C$16/100)*(Settings!$C$17/100)</f>
        <v>0.99994427927870511</v>
      </c>
      <c r="K65" s="14">
        <f>P_Density!K65*(POWER(1+(INDEX(P_Growth!$M$2:$M$1611,MATCH(A2, P_Growth!$A$2:$A$1611,0))/100), Settings!$C$9-Settings!$C$8))*(Settings!$C$15/100)*(Settings!$C$16/100)*(Settings!$C$17/100)</f>
        <v>0.78286235881990929</v>
      </c>
      <c r="L65" s="14">
        <f>P_Density!L65*(POWER(1+(INDEX(P_Growth!$M$2:$M$1611,MATCH(A2, P_Growth!$A$2:$A$1611,0))/100), Settings!$C$9-Settings!$C$8))*(Settings!$C$15/100)*(Settings!$C$16/100)*(Settings!$C$17/100)</f>
        <v>0.34983805554252129</v>
      </c>
    </row>
    <row r="66" spans="1:12">
      <c r="A66" s="14" t="str">
        <f>P_Density!A66</f>
        <v>GRC</v>
      </c>
      <c r="B66" s="14" t="str">
        <f>P_Density!B66</f>
        <v>Greece</v>
      </c>
      <c r="C66" s="14">
        <f>P_Density!C66*(POWER(1+(INDEX(P_Growth!$M$2:$M$1611,MATCH(A2, P_Growth!$A$2:$A$1611,0))/100), Settings!$C$9-Settings!$C$8))*(Settings!$C$15/100)*(Settings!$C$16/100)*(Settings!$C$17/100)</f>
        <v>3.5064997611116642</v>
      </c>
      <c r="D66" s="14">
        <f>P_Density!D66*(POWER(1+(INDEX(P_Growth!$M$2:$M$1611,MATCH(A2, P_Growth!$A$2:$A$1611,0))/100), Settings!$C$9-Settings!$C$8))*(Settings!$C$15/100)*(Settings!$C$16/100)*(Settings!$C$17/100)</f>
        <v>1.1778545933555002</v>
      </c>
      <c r="E66" s="14">
        <f>P_Density!E66*(POWER(1+(INDEX(P_Growth!$M$2:$M$1611,MATCH(A2, P_Growth!$A$2:$A$1611,0))/100), Settings!$C$9-Settings!$C$8))*(Settings!$C$15/100)*(Settings!$C$16/100)*(Settings!$C$17/100)</f>
        <v>1.0650403669753385</v>
      </c>
      <c r="F66" s="14">
        <f>P_Density!F66*(POWER(1+(INDEX(P_Growth!$M$2:$M$1611,MATCH(A2, P_Growth!$A$2:$A$1611,0))/100), Settings!$C$9-Settings!$C$8))*(Settings!$C$15/100)*(Settings!$C$16/100)*(Settings!$C$17/100)</f>
        <v>0.79539727286214945</v>
      </c>
      <c r="G66" s="14">
        <f>P_Density!G66*(POWER(1+(INDEX(P_Growth!$M$2:$M$1611,MATCH(A2, P_Growth!$A$2:$A$1611,0))/100), Settings!$C$9-Settings!$C$8))*(Settings!$C$15/100)*(Settings!$C$16/100)*(Settings!$C$17/100)</f>
        <v>0.72702501444993028</v>
      </c>
      <c r="H66" s="14">
        <f>P_Density!H66*(POWER(1+(INDEX(P_Growth!$M$2:$M$1611,MATCH(A2, P_Growth!$A$2:$A$1611,0))/100), Settings!$C$9-Settings!$C$8))*(Settings!$C$15/100)*(Settings!$C$16/100)*(Settings!$C$17/100)</f>
        <v>0.66776905715934043</v>
      </c>
      <c r="I66" s="14">
        <f>P_Density!I66*(POWER(1+(INDEX(P_Growth!$M$2:$M$1611,MATCH(A2, P_Growth!$A$2:$A$1611,0))/100), Settings!$C$9-Settings!$C$8))*(Settings!$C$15/100)*(Settings!$C$16/100)*(Settings!$C$17/100)</f>
        <v>0.56862928246162259</v>
      </c>
      <c r="J66" s="14">
        <f>P_Density!J66*(POWER(1+(INDEX(P_Growth!$M$2:$M$1611,MATCH(A2, P_Growth!$A$2:$A$1611,0))/100), Settings!$C$9-Settings!$C$8))*(Settings!$C$15/100)*(Settings!$C$16/100)*(Settings!$C$17/100)</f>
        <v>0.4974081799488943</v>
      </c>
      <c r="K66" s="14">
        <f>P_Density!K66*(POWER(1+(INDEX(P_Growth!$M$2:$M$1611,MATCH(A2, P_Growth!$A$2:$A$1611,0))/100), Settings!$C$9-Settings!$C$8))*(Settings!$C$15/100)*(Settings!$C$16/100)*(Settings!$C$17/100)</f>
        <v>0.47604184919507581</v>
      </c>
      <c r="L66" s="14">
        <f>P_Density!L66*(POWER(1+(INDEX(P_Growth!$M$2:$M$1611,MATCH(A2, P_Growth!$A$2:$A$1611,0))/100), Settings!$C$9-Settings!$C$8))*(Settings!$C$15/100)*(Settings!$C$16/100)*(Settings!$C$17/100)</f>
        <v>0.39983526950645659</v>
      </c>
    </row>
    <row r="67" spans="1:12">
      <c r="A67" s="14" t="str">
        <f>P_Density!A67</f>
        <v>GRD</v>
      </c>
      <c r="B67" s="14" t="str">
        <f>P_Density!B67</f>
        <v>Grenada</v>
      </c>
      <c r="C67" s="14">
        <f>P_Density!C67*(POWER(1+(INDEX(P_Growth!$M$2:$M$1611,MATCH(A2, P_Growth!$A$2:$A$1611,0))/100), Settings!$C$9-Settings!$C$8))*(Settings!$C$15/100)*(Settings!$C$16/100)*(Settings!$C$17/100)</f>
        <v>6.2619017751240955</v>
      </c>
      <c r="D67" s="14">
        <f>P_Density!D67*(POWER(1+(INDEX(P_Growth!$M$2:$M$1611,MATCH(A2, P_Growth!$A$2:$A$1611,0))/100), Settings!$C$9-Settings!$C$8))*(Settings!$C$15/100)*(Settings!$C$16/100)*(Settings!$C$17/100)</f>
        <v>4.7198224635185033</v>
      </c>
      <c r="E67" s="14">
        <f>P_Density!E67*(POWER(1+(INDEX(P_Growth!$M$2:$M$1611,MATCH(A2, P_Growth!$A$2:$A$1611,0))/100), Settings!$C$9-Settings!$C$8))*(Settings!$C$15/100)*(Settings!$C$16/100)*(Settings!$C$17/100)</f>
        <v>0</v>
      </c>
      <c r="F67" s="14">
        <f>P_Density!F67*(POWER(1+(INDEX(P_Growth!$M$2:$M$1611,MATCH(A2, P_Growth!$A$2:$A$1611,0))/100), Settings!$C$9-Settings!$C$8))*(Settings!$C$15/100)*(Settings!$C$16/100)*(Settings!$C$17/100)</f>
        <v>3.6419622980908737</v>
      </c>
      <c r="G67" s="14">
        <f>P_Density!G67*(POWER(1+(INDEX(P_Growth!$M$2:$M$1611,MATCH(A2, P_Growth!$A$2:$A$1611,0))/100), Settings!$C$9-Settings!$C$8))*(Settings!$C$15/100)*(Settings!$C$16/100)*(Settings!$C$17/100)</f>
        <v>0</v>
      </c>
      <c r="H67" s="14">
        <f>P_Density!H67*(POWER(1+(INDEX(P_Growth!$M$2:$M$1611,MATCH(A2, P_Growth!$A$2:$A$1611,0))/100), Settings!$C$9-Settings!$C$8))*(Settings!$C$15/100)*(Settings!$C$16/100)*(Settings!$C$17/100)</f>
        <v>2.7106751616344384</v>
      </c>
      <c r="I67" s="14">
        <f>P_Density!I67*(POWER(1+(INDEX(P_Growth!$M$2:$M$1611,MATCH(A2, P_Growth!$A$2:$A$1611,0))/100), Settings!$C$9-Settings!$C$8))*(Settings!$C$15/100)*(Settings!$C$16/100)*(Settings!$C$17/100)</f>
        <v>2.5104014213686465</v>
      </c>
      <c r="J67" s="14">
        <f>P_Density!J67*(POWER(1+(INDEX(P_Growth!$M$2:$M$1611,MATCH(A2, P_Growth!$A$2:$A$1611,0))/100), Settings!$C$9-Settings!$C$8))*(Settings!$C$15/100)*(Settings!$C$16/100)*(Settings!$C$17/100)</f>
        <v>0</v>
      </c>
      <c r="K67" s="14">
        <f>P_Density!K67*(POWER(1+(INDEX(P_Growth!$M$2:$M$1611,MATCH(A2, P_Growth!$A$2:$A$1611,0))/100), Settings!$C$9-Settings!$C$8))*(Settings!$C$15/100)*(Settings!$C$16/100)*(Settings!$C$17/100)</f>
        <v>2.4124011843111326</v>
      </c>
      <c r="L67" s="14">
        <f>P_Density!L67*(POWER(1+(INDEX(P_Growth!$M$2:$M$1611,MATCH(A2, P_Growth!$A$2:$A$1611,0))/100), Settings!$C$9-Settings!$C$8))*(Settings!$C$15/100)*(Settings!$C$16/100)*(Settings!$C$17/100)</f>
        <v>1.5006286299431848</v>
      </c>
    </row>
    <row r="68" spans="1:12">
      <c r="A68" s="14" t="str">
        <f>P_Density!A68</f>
        <v>GLP</v>
      </c>
      <c r="B68" s="14" t="str">
        <f>P_Density!B68</f>
        <v>Guadeloupe</v>
      </c>
      <c r="C68" s="14">
        <f>P_Density!C68*(POWER(1+(INDEX(P_Growth!$M$2:$M$1611,MATCH(A2, P_Growth!$A$2:$A$1611,0))/100), Settings!$C$9-Settings!$C$8))*(Settings!$C$15/100)*(Settings!$C$16/100)*(Settings!$C$17/100)</f>
        <v>12.299172192923049</v>
      </c>
      <c r="D68" s="14">
        <f>P_Density!D68*(POWER(1+(INDEX(P_Growth!$M$2:$M$1611,MATCH(A2, P_Growth!$A$2:$A$1611,0))/100), Settings!$C$9-Settings!$C$8))*(Settings!$C$15/100)*(Settings!$C$16/100)*(Settings!$C$17/100)</f>
        <v>5.8113570806285768</v>
      </c>
      <c r="E68" s="14">
        <f>P_Density!E68*(POWER(1+(INDEX(P_Growth!$M$2:$M$1611,MATCH(A2, P_Growth!$A$2:$A$1611,0))/100), Settings!$C$9-Settings!$C$8))*(Settings!$C$15/100)*(Settings!$C$16/100)*(Settings!$C$17/100)</f>
        <v>4.4303799029067745</v>
      </c>
      <c r="F68" s="14">
        <f>P_Density!F68*(POWER(1+(INDEX(P_Growth!$M$2:$M$1611,MATCH(A2, P_Growth!$A$2:$A$1611,0))/100), Settings!$C$9-Settings!$C$8))*(Settings!$C$15/100)*(Settings!$C$16/100)*(Settings!$C$17/100)</f>
        <v>3.7289944853614276</v>
      </c>
      <c r="G68" s="14">
        <f>P_Density!G68*(POWER(1+(INDEX(P_Growth!$M$2:$M$1611,MATCH(A2, P_Growth!$A$2:$A$1611,0))/100), Settings!$C$9-Settings!$C$8))*(Settings!$C$15/100)*(Settings!$C$16/100)*(Settings!$C$17/100)</f>
        <v>3.0058154104471844</v>
      </c>
      <c r="H68" s="14">
        <f>P_Density!H68*(POWER(1+(INDEX(P_Growth!$M$2:$M$1611,MATCH(A2, P_Growth!$A$2:$A$1611,0))/100), Settings!$C$9-Settings!$C$8))*(Settings!$C$15/100)*(Settings!$C$16/100)*(Settings!$C$17/100)</f>
        <v>2.5772068155255856</v>
      </c>
      <c r="I68" s="14">
        <f>P_Density!I68*(POWER(1+(INDEX(P_Growth!$M$2:$M$1611,MATCH(A2, P_Growth!$A$2:$A$1611,0))/100), Settings!$C$9-Settings!$C$8))*(Settings!$C$15/100)*(Settings!$C$16/100)*(Settings!$C$17/100)</f>
        <v>2.0998829864852802</v>
      </c>
      <c r="J68" s="14">
        <f>P_Density!J68*(POWER(1+(INDEX(P_Growth!$M$2:$M$1611,MATCH(A2, P_Growth!$A$2:$A$1611,0))/100), Settings!$C$9-Settings!$C$8))*(Settings!$C$15/100)*(Settings!$C$16/100)*(Settings!$C$17/100)</f>
        <v>1.644495257018896</v>
      </c>
      <c r="K68" s="14">
        <f>P_Density!K68*(POWER(1+(INDEX(P_Growth!$M$2:$M$1611,MATCH(A2, P_Growth!$A$2:$A$1611,0))/100), Settings!$C$9-Settings!$C$8))*(Settings!$C$15/100)*(Settings!$C$16/100)*(Settings!$C$17/100)</f>
        <v>1.3351107877036044</v>
      </c>
      <c r="L68" s="14">
        <f>P_Density!L68*(POWER(1+(INDEX(P_Growth!$M$2:$M$1611,MATCH(A2, P_Growth!$A$2:$A$1611,0))/100), Settings!$C$9-Settings!$C$8))*(Settings!$C$15/100)*(Settings!$C$16/100)*(Settings!$C$17/100)</f>
        <v>0.75052797827913054</v>
      </c>
    </row>
    <row r="69" spans="1:12">
      <c r="A69" s="14" t="str">
        <f>P_Density!A69</f>
        <v>GTM</v>
      </c>
      <c r="B69" s="14" t="str">
        <f>P_Density!B69</f>
        <v>Guatemala</v>
      </c>
      <c r="C69" s="14">
        <f>P_Density!C69*(POWER(1+(INDEX(P_Growth!$M$2:$M$1611,MATCH(A2, P_Growth!$A$2:$A$1611,0))/100), Settings!$C$9-Settings!$C$8))*(Settings!$C$15/100)*(Settings!$C$16/100)*(Settings!$C$17/100)</f>
        <v>62.59978805356252</v>
      </c>
      <c r="D69" s="14">
        <f>P_Density!D69*(POWER(1+(INDEX(P_Growth!$M$2:$M$1611,MATCH(A2, P_Growth!$A$2:$A$1611,0))/100), Settings!$C$9-Settings!$C$8))*(Settings!$C$15/100)*(Settings!$C$16/100)*(Settings!$C$17/100)</f>
        <v>15.284475925846564</v>
      </c>
      <c r="E69" s="14">
        <f>P_Density!E69*(POWER(1+(INDEX(P_Growth!$M$2:$M$1611,MATCH(A2, P_Growth!$A$2:$A$1611,0))/100), Settings!$C$9-Settings!$C$8))*(Settings!$C$15/100)*(Settings!$C$16/100)*(Settings!$C$17/100)</f>
        <v>8.7740125029530471</v>
      </c>
      <c r="F69" s="14">
        <f>P_Density!F69*(POWER(1+(INDEX(P_Growth!$M$2:$M$1611,MATCH(A2, P_Growth!$A$2:$A$1611,0))/100), Settings!$C$9-Settings!$C$8))*(Settings!$C$15/100)*(Settings!$C$16/100)*(Settings!$C$17/100)</f>
        <v>5.834005391227624</v>
      </c>
      <c r="G69" s="14">
        <f>P_Density!G69*(POWER(1+(INDEX(P_Growth!$M$2:$M$1611,MATCH(A2, P_Growth!$A$2:$A$1611,0))/100), Settings!$C$9-Settings!$C$8))*(Settings!$C$15/100)*(Settings!$C$16/100)*(Settings!$C$17/100)</f>
        <v>4.1915043250790847</v>
      </c>
      <c r="H69" s="14">
        <f>P_Density!H69*(POWER(1+(INDEX(P_Growth!$M$2:$M$1611,MATCH(A2, P_Growth!$A$2:$A$1611,0))/100), Settings!$C$9-Settings!$C$8))*(Settings!$C$15/100)*(Settings!$C$16/100)*(Settings!$C$17/100)</f>
        <v>3.1926995834405831</v>
      </c>
      <c r="I69" s="14">
        <f>P_Density!I69*(POWER(1+(INDEX(P_Growth!$M$2:$M$1611,MATCH(A2, P_Growth!$A$2:$A$1611,0))/100), Settings!$C$9-Settings!$C$8))*(Settings!$C$15/100)*(Settings!$C$16/100)*(Settings!$C$17/100)</f>
        <v>2.525357852896319</v>
      </c>
      <c r="J69" s="14">
        <f>P_Density!J69*(POWER(1+(INDEX(P_Growth!$M$2:$M$1611,MATCH(A2, P_Growth!$A$2:$A$1611,0))/100), Settings!$C$9-Settings!$C$8))*(Settings!$C$15/100)*(Settings!$C$16/100)*(Settings!$C$17/100)</f>
        <v>1.9692634844769366</v>
      </c>
      <c r="K69" s="14">
        <f>P_Density!K69*(POWER(1+(INDEX(P_Growth!$M$2:$M$1611,MATCH(A2, P_Growth!$A$2:$A$1611,0))/100), Settings!$C$9-Settings!$C$8))*(Settings!$C$15/100)*(Settings!$C$16/100)*(Settings!$C$17/100)</f>
        <v>1.4165877289781654</v>
      </c>
      <c r="L69" s="14">
        <f>P_Density!L69*(POWER(1+(INDEX(P_Growth!$M$2:$M$1611,MATCH(A2, P_Growth!$A$2:$A$1611,0))/100), Settings!$C$9-Settings!$C$8))*(Settings!$C$15/100)*(Settings!$C$16/100)*(Settings!$C$17/100)</f>
        <v>0.44199816219399174</v>
      </c>
    </row>
    <row r="70" spans="1:12">
      <c r="A70" s="14" t="str">
        <f>P_Density!A70</f>
        <v>GIN</v>
      </c>
      <c r="B70" s="14" t="str">
        <f>P_Density!B70</f>
        <v>Guinea</v>
      </c>
      <c r="C70" s="14">
        <f>P_Density!C70*(POWER(1+(INDEX(P_Growth!$M$2:$M$1611,MATCH(A2, P_Growth!$A$2:$A$1611,0))/100), Settings!$C$9-Settings!$C$8))*(Settings!$C$15/100)*(Settings!$C$16/100)*(Settings!$C$17/100)</f>
        <v>6.2990791906357408</v>
      </c>
      <c r="D70" s="14">
        <f>P_Density!D70*(POWER(1+(INDEX(P_Growth!$M$2:$M$1611,MATCH(A2, P_Growth!$A$2:$A$1611,0))/100), Settings!$C$9-Settings!$C$8))*(Settings!$C$15/100)*(Settings!$C$16/100)*(Settings!$C$17/100)</f>
        <v>0.93043248322628225</v>
      </c>
      <c r="E70" s="14">
        <f>P_Density!E70*(POWER(1+(INDEX(P_Growth!$M$2:$M$1611,MATCH(A2, P_Growth!$A$2:$A$1611,0))/100), Settings!$C$9-Settings!$C$8))*(Settings!$C$15/100)*(Settings!$C$16/100)*(Settings!$C$17/100)</f>
        <v>0.86220266701908843</v>
      </c>
      <c r="F70" s="14">
        <f>P_Density!F70*(POWER(1+(INDEX(P_Growth!$M$2:$M$1611,MATCH(A2, P_Growth!$A$2:$A$1611,0))/100), Settings!$C$9-Settings!$C$8))*(Settings!$C$15/100)*(Settings!$C$16/100)*(Settings!$C$17/100)</f>
        <v>0.73443200911125406</v>
      </c>
      <c r="G70" s="14">
        <f>P_Density!G70*(POWER(1+(INDEX(P_Growth!$M$2:$M$1611,MATCH(A2, P_Growth!$A$2:$A$1611,0))/100), Settings!$C$9-Settings!$C$8))*(Settings!$C$15/100)*(Settings!$C$16/100)*(Settings!$C$17/100)</f>
        <v>0.61648986335017597</v>
      </c>
      <c r="H70" s="14">
        <f>P_Density!H70*(POWER(1+(INDEX(P_Growth!$M$2:$M$1611,MATCH(A2, P_Growth!$A$2:$A$1611,0))/100), Settings!$C$9-Settings!$C$8))*(Settings!$C$15/100)*(Settings!$C$16/100)*(Settings!$C$17/100)</f>
        <v>0.56691997600131694</v>
      </c>
      <c r="I70" s="14">
        <f>P_Density!I70*(POWER(1+(INDEX(P_Growth!$M$2:$M$1611,MATCH(A2, P_Growth!$A$2:$A$1611,0))/100), Settings!$C$9-Settings!$C$8))*(Settings!$C$15/100)*(Settings!$C$16/100)*(Settings!$C$17/100)</f>
        <v>0.49982969743432709</v>
      </c>
      <c r="J70" s="14">
        <f>P_Density!J70*(POWER(1+(INDEX(P_Growth!$M$2:$M$1611,MATCH(A2, P_Growth!$A$2:$A$1611,0))/100), Settings!$C$9-Settings!$C$8))*(Settings!$C$15/100)*(Settings!$C$16/100)*(Settings!$C$17/100)</f>
        <v>0.4656435682282174</v>
      </c>
      <c r="K70" s="14">
        <f>P_Density!K70*(POWER(1+(INDEX(P_Growth!$M$2:$M$1611,MATCH(A2, P_Growth!$A$2:$A$1611,0))/100), Settings!$C$9-Settings!$C$8))*(Settings!$C$15/100)*(Settings!$C$16/100)*(Settings!$C$17/100)</f>
        <v>0.37462299921695075</v>
      </c>
      <c r="L70" s="14">
        <f>P_Density!L70*(POWER(1+(INDEX(P_Growth!$M$2:$M$1611,MATCH(A2, P_Growth!$A$2:$A$1611,0))/100), Settings!$C$9-Settings!$C$8))*(Settings!$C$15/100)*(Settings!$C$16/100)*(Settings!$C$17/100)</f>
        <v>0.2864512743061931</v>
      </c>
    </row>
    <row r="71" spans="1:12">
      <c r="A71" s="14" t="str">
        <f>P_Density!A71</f>
        <v>GNB</v>
      </c>
      <c r="B71" s="14" t="str">
        <f>P_Density!B71</f>
        <v>Guinea-Bissau</v>
      </c>
      <c r="C71" s="14">
        <f>P_Density!C71*(POWER(1+(INDEX(P_Growth!$M$2:$M$1611,MATCH(A2, P_Growth!$A$2:$A$1611,0))/100), Settings!$C$9-Settings!$C$8))*(Settings!$C$15/100)*(Settings!$C$16/100)*(Settings!$C$17/100)</f>
        <v>9.4753979204983967</v>
      </c>
      <c r="D71" s="14">
        <f>P_Density!D71*(POWER(1+(INDEX(P_Growth!$M$2:$M$1611,MATCH(A2, P_Growth!$A$2:$A$1611,0))/100), Settings!$C$9-Settings!$C$8))*(Settings!$C$15/100)*(Settings!$C$16/100)*(Settings!$C$17/100)</f>
        <v>1.2131802602018136</v>
      </c>
      <c r="E71" s="14">
        <f>P_Density!E71*(POWER(1+(INDEX(P_Growth!$M$2:$M$1611,MATCH(A2, P_Growth!$A$2:$A$1611,0))/100), Settings!$C$9-Settings!$C$8))*(Settings!$C$15/100)*(Settings!$C$16/100)*(Settings!$C$17/100)</f>
        <v>0.85607765220299381</v>
      </c>
      <c r="F71" s="14">
        <f>P_Density!F71*(POWER(1+(INDEX(P_Growth!$M$2:$M$1611,MATCH(A2, P_Growth!$A$2:$A$1611,0))/100), Settings!$C$9-Settings!$C$8))*(Settings!$C$15/100)*(Settings!$C$16/100)*(Settings!$C$17/100)</f>
        <v>0.68400746853224248</v>
      </c>
      <c r="G71" s="14">
        <f>P_Density!G71*(POWER(1+(INDEX(P_Growth!$M$2:$M$1611,MATCH(A2, P_Growth!$A$2:$A$1611,0))/100), Settings!$C$9-Settings!$C$8))*(Settings!$C$15/100)*(Settings!$C$16/100)*(Settings!$C$17/100)</f>
        <v>0.58444036721944825</v>
      </c>
      <c r="H71" s="14">
        <f>P_Density!H71*(POWER(1+(INDEX(P_Growth!$M$2:$M$1611,MATCH(A2, P_Growth!$A$2:$A$1611,0))/100), Settings!$C$9-Settings!$C$8))*(Settings!$C$15/100)*(Settings!$C$16/100)*(Settings!$C$17/100)</f>
        <v>0.50139656168960711</v>
      </c>
      <c r="I71" s="14">
        <f>P_Density!I71*(POWER(1+(INDEX(P_Growth!$M$2:$M$1611,MATCH(A2, P_Growth!$A$2:$A$1611,0))/100), Settings!$C$9-Settings!$C$8))*(Settings!$C$15/100)*(Settings!$C$16/100)*(Settings!$C$17/100)</f>
        <v>0.4260446352311405</v>
      </c>
      <c r="J71" s="14">
        <f>P_Density!J71*(POWER(1+(INDEX(P_Growth!$M$2:$M$1611,MATCH(A2, P_Growth!$A$2:$A$1611,0))/100), Settings!$C$9-Settings!$C$8))*(Settings!$C$15/100)*(Settings!$C$16/100)*(Settings!$C$17/100)</f>
        <v>0.35211713082292861</v>
      </c>
      <c r="K71" s="14">
        <f>P_Density!K71*(POWER(1+(INDEX(P_Growth!$M$2:$M$1611,MATCH(A2, P_Growth!$A$2:$A$1611,0))/100), Settings!$C$9-Settings!$C$8))*(Settings!$C$15/100)*(Settings!$C$16/100)*(Settings!$C$17/100)</f>
        <v>0.27833206861974208</v>
      </c>
      <c r="L71" s="14">
        <f>P_Density!L71*(POWER(1+(INDEX(P_Growth!$M$2:$M$1611,MATCH(A2, P_Growth!$A$2:$A$1611,0))/100), Settings!$C$9-Settings!$C$8))*(Settings!$C$15/100)*(Settings!$C$16/100)*(Settings!$C$17/100)</f>
        <v>0.15312537040236582</v>
      </c>
    </row>
    <row r="72" spans="1:12">
      <c r="A72" s="14" t="str">
        <f>P_Density!A72</f>
        <v>GUY</v>
      </c>
      <c r="B72" s="14" t="str">
        <f>P_Density!B72</f>
        <v>Guyana</v>
      </c>
      <c r="C72" s="14">
        <f>P_Density!C72*(POWER(1+(INDEX(P_Growth!$M$2:$M$1611,MATCH(A2, P_Growth!$A$2:$A$1611,0))/100), Settings!$C$9-Settings!$C$8))*(Settings!$C$15/100)*(Settings!$C$16/100)*(Settings!$C$17/100)</f>
        <v>17.557995960257877</v>
      </c>
      <c r="D72" s="14">
        <f>P_Density!D72*(POWER(1+(INDEX(P_Growth!$M$2:$M$1611,MATCH(A2, P_Growth!$A$2:$A$1611,0))/100), Settings!$C$9-Settings!$C$8))*(Settings!$C$15/100)*(Settings!$C$16/100)*(Settings!$C$17/100)</f>
        <v>6.2094830436747284</v>
      </c>
      <c r="E72" s="14">
        <f>P_Density!E72*(POWER(1+(INDEX(P_Growth!$M$2:$M$1611,MATCH(A2, P_Growth!$A$2:$A$1611,0))/100), Settings!$C$9-Settings!$C$8))*(Settings!$C$15/100)*(Settings!$C$16/100)*(Settings!$C$17/100)</f>
        <v>3.7063461747623792</v>
      </c>
      <c r="F72" s="14">
        <f>P_Density!F72*(POWER(1+(INDEX(P_Growth!$M$2:$M$1611,MATCH(A2, P_Growth!$A$2:$A$1611,0))/100), Settings!$C$9-Settings!$C$8))*(Settings!$C$15/100)*(Settings!$C$16/100)*(Settings!$C$17/100)</f>
        <v>1.7252599872683299</v>
      </c>
      <c r="G72" s="14">
        <f>P_Density!G72*(POWER(1+(INDEX(P_Growth!$M$2:$M$1611,MATCH(A2, P_Growth!$A$2:$A$1611,0))/100), Settings!$C$9-Settings!$C$8))*(Settings!$C$15/100)*(Settings!$C$16/100)*(Settings!$C$17/100)</f>
        <v>0.97017385842838455</v>
      </c>
      <c r="H72" s="14">
        <f>P_Density!H72*(POWER(1+(INDEX(P_Growth!$M$2:$M$1611,MATCH(A2, P_Growth!$A$2:$A$1611,0))/100), Settings!$C$9-Settings!$C$8))*(Settings!$C$15/100)*(Settings!$C$16/100)*(Settings!$C$17/100)</f>
        <v>0.3739107881918235</v>
      </c>
      <c r="I72" s="14">
        <f>P_Density!I72*(POWER(1+(INDEX(P_Growth!$M$2:$M$1611,MATCH(A2, P_Growth!$A$2:$A$1611,0))/100), Settings!$C$9-Settings!$C$8))*(Settings!$C$15/100)*(Settings!$C$16/100)*(Settings!$C$17/100)</f>
        <v>7.7203675123797458E-2</v>
      </c>
      <c r="J72" s="14">
        <f>P_Density!J72*(POWER(1+(INDEX(P_Growth!$M$2:$M$1611,MATCH(A2, P_Growth!$A$2:$A$1611,0))/100), Settings!$C$9-Settings!$C$8))*(Settings!$C$15/100)*(Settings!$C$16/100)*(Settings!$C$17/100)</f>
        <v>2.4215174854327615E-2</v>
      </c>
      <c r="K72" s="14">
        <f>P_Density!K72*(POWER(1+(INDEX(P_Growth!$M$2:$M$1611,MATCH(A2, P_Growth!$A$2:$A$1611,0))/100), Settings!$C$9-Settings!$C$8))*(Settings!$C$15/100)*(Settings!$C$16/100)*(Settings!$C$17/100)</f>
        <v>9.2587433266546771E-3</v>
      </c>
      <c r="L72" s="14">
        <f>P_Density!L72*(POWER(1+(INDEX(P_Growth!$M$2:$M$1611,MATCH(A2, P_Growth!$A$2:$A$1611,0))/100), Settings!$C$9-Settings!$C$8))*(Settings!$C$15/100)*(Settings!$C$16/100)*(Settings!$C$17/100)</f>
        <v>1.5668642552800222E-3</v>
      </c>
    </row>
    <row r="73" spans="1:12">
      <c r="A73" s="14" t="str">
        <f>P_Density!A73</f>
        <v>HTI</v>
      </c>
      <c r="B73" s="14" t="str">
        <f>P_Density!B73</f>
        <v>Haiti</v>
      </c>
      <c r="C73" s="14">
        <f>P_Density!C73*(POWER(1+(INDEX(P_Growth!$M$2:$M$1611,MATCH(A2, P_Growth!$A$2:$A$1611,0))/100), Settings!$C$9-Settings!$C$8))*(Settings!$C$15/100)*(Settings!$C$16/100)*(Settings!$C$17/100)</f>
        <v>46.183039039968605</v>
      </c>
      <c r="D73" s="14">
        <f>P_Density!D73*(POWER(1+(INDEX(P_Growth!$M$2:$M$1611,MATCH(A2, P_Growth!$A$2:$A$1611,0))/100), Settings!$C$9-Settings!$C$8))*(Settings!$C$15/100)*(Settings!$C$16/100)*(Settings!$C$17/100)</f>
        <v>9.8755180744149023</v>
      </c>
      <c r="E73" s="14">
        <f>P_Density!E73*(POWER(1+(INDEX(P_Growth!$M$2:$M$1611,MATCH(A2, P_Growth!$A$2:$A$1611,0))/100), Settings!$C$9-Settings!$C$8))*(Settings!$C$15/100)*(Settings!$C$16/100)*(Settings!$C$17/100)</f>
        <v>7.7393123256481324</v>
      </c>
      <c r="F73" s="14">
        <f>P_Density!F73*(POWER(1+(INDEX(P_Growth!$M$2:$M$1611,MATCH(A2, P_Growth!$A$2:$A$1611,0))/100), Settings!$C$9-Settings!$C$8))*(Settings!$C$15/100)*(Settings!$C$16/100)*(Settings!$C$17/100)</f>
        <v>6.6841004708195486</v>
      </c>
      <c r="G73" s="14">
        <f>P_Density!G73*(POWER(1+(INDEX(P_Growth!$M$2:$M$1611,MATCH(A2, P_Growth!$A$2:$A$1611,0))/100), Settings!$C$9-Settings!$C$8))*(Settings!$C$15/100)*(Settings!$C$16/100)*(Settings!$C$17/100)</f>
        <v>6.3076257229372672</v>
      </c>
      <c r="H73" s="14">
        <f>P_Density!H73*(POWER(1+(INDEX(P_Growth!$M$2:$M$1611,MATCH(A2, P_Growth!$A$2:$A$1611,0))/100), Settings!$C$9-Settings!$C$8))*(Settings!$C$15/100)*(Settings!$C$16/100)*(Settings!$C$17/100)</f>
        <v>5.0827652019233662</v>
      </c>
      <c r="I73" s="14">
        <f>P_Density!I73*(POWER(1+(INDEX(P_Growth!$M$2:$M$1611,MATCH(A2, P_Growth!$A$2:$A$1611,0))/100), Settings!$C$9-Settings!$C$8))*(Settings!$C$15/100)*(Settings!$C$16/100)*(Settings!$C$17/100)</f>
        <v>4.8282209815428754</v>
      </c>
      <c r="J73" s="14">
        <f>P_Density!J73*(POWER(1+(INDEX(P_Growth!$M$2:$M$1611,MATCH(A2, P_Growth!$A$2:$A$1611,0))/100), Settings!$C$9-Settings!$C$8))*(Settings!$C$15/100)*(Settings!$C$16/100)*(Settings!$C$17/100)</f>
        <v>4.2161468265484885</v>
      </c>
      <c r="K73" s="14">
        <f>P_Density!K73*(POWER(1+(INDEX(P_Growth!$M$2:$M$1611,MATCH(A2, P_Growth!$A$2:$A$1611,0))/100), Settings!$C$9-Settings!$C$8))*(Settings!$C$15/100)*(Settings!$C$16/100)*(Settings!$C$17/100)</f>
        <v>3.6111947818053753</v>
      </c>
      <c r="L73" s="14">
        <f>P_Density!L73*(POWER(1+(INDEX(P_Growth!$M$2:$M$1611,MATCH(A2, P_Growth!$A$2:$A$1611,0))/100), Settings!$C$9-Settings!$C$8))*(Settings!$C$15/100)*(Settings!$C$16/100)*(Settings!$C$17/100)</f>
        <v>3.1851501465742338</v>
      </c>
    </row>
    <row r="74" spans="1:12">
      <c r="A74" s="14" t="str">
        <f>P_Density!A74</f>
        <v>HND</v>
      </c>
      <c r="B74" s="14" t="str">
        <f>P_Density!B74</f>
        <v>Honduras</v>
      </c>
      <c r="C74" s="14">
        <f>P_Density!C74*(POWER(1+(INDEX(P_Growth!$M$2:$M$1611,MATCH(A2, P_Growth!$A$2:$A$1611,0))/100), Settings!$C$9-Settings!$C$8))*(Settings!$C$15/100)*(Settings!$C$16/100)*(Settings!$C$17/100)</f>
        <v>7.2242413122760798</v>
      </c>
      <c r="D74" s="14">
        <f>P_Density!D74*(POWER(1+(INDEX(P_Growth!$M$2:$M$1611,MATCH(A2, P_Growth!$A$2:$A$1611,0))/100), Settings!$C$9-Settings!$C$8))*(Settings!$C$15/100)*(Settings!$C$16/100)*(Settings!$C$17/100)</f>
        <v>2.1240981613396079</v>
      </c>
      <c r="E74" s="14">
        <f>P_Density!E74*(POWER(1+(INDEX(P_Growth!$M$2:$M$1611,MATCH(A2, P_Growth!$A$2:$A$1611,0))/100), Settings!$C$9-Settings!$C$8))*(Settings!$C$15/100)*(Settings!$C$16/100)*(Settings!$C$17/100)</f>
        <v>1.7694170708262213</v>
      </c>
      <c r="F74" s="14">
        <f>P_Density!F74*(POWER(1+(INDEX(P_Growth!$M$2:$M$1611,MATCH(A2, P_Growth!$A$2:$A$1611,0))/100), Settings!$C$9-Settings!$C$8))*(Settings!$C$15/100)*(Settings!$C$16/100)*(Settings!$C$17/100)</f>
        <v>1.482253585494901</v>
      </c>
      <c r="G74" s="14">
        <f>P_Density!G74*(POWER(1+(INDEX(P_Growth!$M$2:$M$1611,MATCH(A2, P_Growth!$A$2:$A$1611,0))/100), Settings!$C$9-Settings!$C$8))*(Settings!$C$15/100)*(Settings!$C$16/100)*(Settings!$C$17/100)</f>
        <v>1.2593315346300615</v>
      </c>
      <c r="H74" s="14">
        <f>P_Density!H74*(POWER(1+(INDEX(P_Growth!$M$2:$M$1611,MATCH(A2, P_Growth!$A$2:$A$1611,0))/100), Settings!$C$9-Settings!$C$8))*(Settings!$C$15/100)*(Settings!$C$16/100)*(Settings!$C$17/100)</f>
        <v>1.0270082982335418</v>
      </c>
      <c r="I74" s="14">
        <f>P_Density!I74*(POWER(1+(INDEX(P_Growth!$M$2:$M$1611,MATCH(A2, P_Growth!$A$2:$A$1611,0))/100), Settings!$C$9-Settings!$C$8))*(Settings!$C$15/100)*(Settings!$C$16/100)*(Settings!$C$17/100)</f>
        <v>0.85223171266730668</v>
      </c>
      <c r="J74" s="14">
        <f>P_Density!J74*(POWER(1+(INDEX(P_Growth!$M$2:$M$1611,MATCH(A2, P_Growth!$A$2:$A$1611,0))/100), Settings!$C$9-Settings!$C$8))*(Settings!$C$15/100)*(Settings!$C$16/100)*(Settings!$C$17/100)</f>
        <v>0.68016152899655502</v>
      </c>
      <c r="K74" s="14">
        <f>P_Density!K74*(POWER(1+(INDEX(P_Growth!$M$2:$M$1611,MATCH(A2, P_Growth!$A$2:$A$1611,0))/100), Settings!$C$9-Settings!$C$8))*(Settings!$C$15/100)*(Settings!$C$16/100)*(Settings!$C$17/100)</f>
        <v>0.54042572586658222</v>
      </c>
      <c r="L74" s="14">
        <f>P_Density!L74*(POWER(1+(INDEX(P_Growth!$M$2:$M$1611,MATCH(A2, P_Growth!$A$2:$A$1611,0))/100), Settings!$C$9-Settings!$C$8))*(Settings!$C$15/100)*(Settings!$C$16/100)*(Settings!$C$17/100)</f>
        <v>0.17263995249085332</v>
      </c>
    </row>
    <row r="75" spans="1:12">
      <c r="A75" s="14" t="str">
        <f>P_Density!A75</f>
        <v>HKG</v>
      </c>
      <c r="B75" s="14" t="str">
        <f>P_Density!B75</f>
        <v>Hong Kong</v>
      </c>
      <c r="C75" s="14">
        <f>P_Density!C75*(POWER(1+(INDEX(P_Growth!$M$2:$M$1611,MATCH(A2, P_Growth!$A$2:$A$1611,0))/100), Settings!$C$9-Settings!$C$8))*(Settings!$C$15/100)*(Settings!$C$16/100)*(Settings!$C$17/100)</f>
        <v>746.39074443416621</v>
      </c>
      <c r="D75" s="14">
        <f>P_Density!D75*(POWER(1+(INDEX(P_Growth!$M$2:$M$1611,MATCH(A2, P_Growth!$A$2:$A$1611,0))/100), Settings!$C$9-Settings!$C$8))*(Settings!$C$15/100)*(Settings!$C$16/100)*(Settings!$C$17/100)</f>
        <v>584.45632074641105</v>
      </c>
      <c r="E75" s="14">
        <f>P_Density!E75*(POWER(1+(INDEX(P_Growth!$M$2:$M$1611,MATCH(A2, P_Growth!$A$2:$A$1611,0))/100), Settings!$C$9-Settings!$C$8))*(Settings!$C$15/100)*(Settings!$C$16/100)*(Settings!$C$17/100)</f>
        <v>405.50090821134404</v>
      </c>
      <c r="F75" s="14">
        <f>P_Density!F75*(POWER(1+(INDEX(P_Growth!$M$2:$M$1611,MATCH(A2, P_Growth!$A$2:$A$1611,0))/100), Settings!$C$9-Settings!$C$8))*(Settings!$C$15/100)*(Settings!$C$16/100)*(Settings!$C$17/100)</f>
        <v>272.42085955339064</v>
      </c>
      <c r="G75" s="14">
        <f>P_Density!G75*(POWER(1+(INDEX(P_Growth!$M$2:$M$1611,MATCH(A2, P_Growth!$A$2:$A$1611,0))/100), Settings!$C$9-Settings!$C$8))*(Settings!$C$15/100)*(Settings!$C$16/100)*(Settings!$C$17/100)</f>
        <v>250.68645814178637</v>
      </c>
      <c r="H75" s="14">
        <f>P_Density!H75*(POWER(1+(INDEX(P_Growth!$M$2:$M$1611,MATCH(A2, P_Growth!$A$2:$A$1611,0))/100), Settings!$C$9-Settings!$C$8))*(Settings!$C$15/100)*(Settings!$C$16/100)*(Settings!$C$17/100)</f>
        <v>94.005587859780206</v>
      </c>
      <c r="I75" s="14">
        <f>P_Density!I75*(POWER(1+(INDEX(P_Growth!$M$2:$M$1611,MATCH(A2, P_Growth!$A$2:$A$1611,0))/100), Settings!$C$9-Settings!$C$8))*(Settings!$C$15/100)*(Settings!$C$16/100)*(Settings!$C$17/100)</f>
        <v>71.55384750366774</v>
      </c>
      <c r="J75" s="14">
        <f>P_Density!J75*(POWER(1+(INDEX(P_Growth!$M$2:$M$1611,MATCH(A2, P_Growth!$A$2:$A$1611,0))/100), Settings!$C$9-Settings!$C$8))*(Settings!$C$15/100)*(Settings!$C$16/100)*(Settings!$C$17/100)</f>
        <v>65.816133043037325</v>
      </c>
      <c r="K75" s="14">
        <f>P_Density!K75*(POWER(1+(INDEX(P_Growth!$M$2:$M$1611,MATCH(A2, P_Growth!$A$2:$A$1611,0))/100), Settings!$C$9-Settings!$C$8))*(Settings!$C$15/100)*(Settings!$C$16/100)*(Settings!$C$17/100)</f>
        <v>49.078319299316036</v>
      </c>
      <c r="L75" s="14">
        <f>P_Density!L75*(POWER(1+(INDEX(P_Growth!$M$2:$M$1611,MATCH(A2, P_Growth!$A$2:$A$1611,0))/100), Settings!$C$9-Settings!$C$8))*(Settings!$C$15/100)*(Settings!$C$16/100)*(Settings!$C$17/100)</f>
        <v>18.111526368986798</v>
      </c>
    </row>
    <row r="76" spans="1:12">
      <c r="A76" s="14" t="str">
        <f>P_Density!A76</f>
        <v>HUN</v>
      </c>
      <c r="B76" s="14" t="str">
        <f>P_Density!B76</f>
        <v>Hungary</v>
      </c>
      <c r="C76" s="14">
        <f>P_Density!C76*(POWER(1+(INDEX(P_Growth!$M$2:$M$1611,MATCH(A2, P_Growth!$A$2:$A$1611,0))/100), Settings!$C$9-Settings!$C$8))*(Settings!$C$15/100)*(Settings!$C$16/100)*(Settings!$C$17/100)</f>
        <v>6.8624381115114197</v>
      </c>
      <c r="D76" s="14">
        <f>P_Density!D76*(POWER(1+(INDEX(P_Growth!$M$2:$M$1611,MATCH(A2, P_Growth!$A$2:$A$1611,0))/100), Settings!$C$9-Settings!$C$8))*(Settings!$C$15/100)*(Settings!$C$16/100)*(Settings!$C$17/100)</f>
        <v>2.0246735022318396</v>
      </c>
      <c r="E76" s="14">
        <f>P_Density!E76*(POWER(1+(INDEX(P_Growth!$M$2:$M$1611,MATCH(A2, P_Growth!$A$2:$A$1611,0))/100), Settings!$C$9-Settings!$C$8))*(Settings!$C$15/100)*(Settings!$C$16/100)*(Settings!$C$17/100)</f>
        <v>1.4071865434464854</v>
      </c>
      <c r="F76" s="14">
        <f>P_Density!F76*(POWER(1+(INDEX(P_Growth!$M$2:$M$1611,MATCH(A2, P_Growth!$A$2:$A$1611,0))/100), Settings!$C$9-Settings!$C$8))*(Settings!$C$15/100)*(Settings!$C$16/100)*(Settings!$C$17/100)</f>
        <v>1.0493717244225385</v>
      </c>
      <c r="G76" s="14">
        <f>P_Density!G76*(POWER(1+(INDEX(P_Growth!$M$2:$M$1611,MATCH(A2, P_Growth!$A$2:$A$1611,0))/100), Settings!$C$9-Settings!$C$8))*(Settings!$C$15/100)*(Settings!$C$16/100)*(Settings!$C$17/100)</f>
        <v>0.92573189046044202</v>
      </c>
      <c r="H76" s="14">
        <f>P_Density!H76*(POWER(1+(INDEX(P_Growth!$M$2:$M$1611,MATCH(A2, P_Growth!$A$2:$A$1611,0))/100), Settings!$C$9-Settings!$C$8))*(Settings!$C$15/100)*(Settings!$C$16/100)*(Settings!$C$17/100)</f>
        <v>0.79967053901291318</v>
      </c>
      <c r="I76" s="14">
        <f>P_Density!I76*(POWER(1+(INDEX(P_Growth!$M$2:$M$1611,MATCH(A2, P_Growth!$A$2:$A$1611,0))/100), Settings!$C$9-Settings!$C$8))*(Settings!$C$15/100)*(Settings!$C$16/100)*(Settings!$C$17/100)</f>
        <v>0.70993194984687547</v>
      </c>
      <c r="J76" s="14">
        <f>P_Density!J76*(POWER(1+(INDEX(P_Growth!$M$2:$M$1611,MATCH(A2, P_Growth!$A$2:$A$1611,0))/100), Settings!$C$9-Settings!$C$8))*(Settings!$C$15/100)*(Settings!$C$16/100)*(Settings!$C$17/100)</f>
        <v>0.64583295758542014</v>
      </c>
      <c r="K76" s="14">
        <f>P_Density!K76*(POWER(1+(INDEX(P_Growth!$M$2:$M$1611,MATCH(A2, P_Growth!$A$2:$A$1611,0))/100), Settings!$C$9-Settings!$C$8))*(Settings!$C$15/100)*(Settings!$C$16/100)*(Settings!$C$17/100)</f>
        <v>0.55053912242338954</v>
      </c>
      <c r="L76" s="14">
        <f>P_Density!L76*(POWER(1+(INDEX(P_Growth!$M$2:$M$1611,MATCH(A2, P_Growth!$A$2:$A$1611,0))/100), Settings!$C$9-Settings!$C$8))*(Settings!$C$15/100)*(Settings!$C$16/100)*(Settings!$C$17/100)</f>
        <v>0.41892252497986776</v>
      </c>
    </row>
    <row r="77" spans="1:12">
      <c r="A77" s="14" t="str">
        <f>P_Density!A77</f>
        <v>ISL</v>
      </c>
      <c r="B77" s="14" t="str">
        <f>P_Density!B77</f>
        <v>Iceland</v>
      </c>
      <c r="C77" s="14">
        <f>P_Density!C77*(POWER(1+(INDEX(P_Growth!$M$2:$M$1611,MATCH(A2, P_Growth!$A$2:$A$1611,0))/100), Settings!$C$9-Settings!$C$8))*(Settings!$C$15/100)*(Settings!$C$16/100)*(Settings!$C$17/100)</f>
        <v>3.580997034339978</v>
      </c>
      <c r="D77" s="14">
        <f>P_Density!D77*(POWER(1+(INDEX(P_Growth!$M$2:$M$1611,MATCH(A2, P_Growth!$A$2:$A$1611,0))/100), Settings!$C$9-Settings!$C$8))*(Settings!$C$15/100)*(Settings!$C$16/100)*(Settings!$C$17/100)</f>
        <v>0.2616663306317637</v>
      </c>
      <c r="E77" s="14">
        <f>P_Density!E77*(POWER(1+(INDEX(P_Growth!$M$2:$M$1611,MATCH(A2, P_Growth!$A$2:$A$1611,0))/100), Settings!$C$9-Settings!$C$8))*(Settings!$C$15/100)*(Settings!$C$16/100)*(Settings!$C$17/100)</f>
        <v>5.5837344369978975E-2</v>
      </c>
      <c r="F77" s="14">
        <f>P_Density!F77*(POWER(1+(INDEX(P_Growth!$M$2:$M$1611,MATCH(A2, P_Growth!$A$2:$A$1611,0))/100), Settings!$C$9-Settings!$C$8))*(Settings!$C$15/100)*(Settings!$C$16/100)*(Settings!$C$17/100)</f>
        <v>2.1223888548793028E-2</v>
      </c>
      <c r="G77" s="14">
        <f>P_Density!G77*(POWER(1+(INDEX(P_Growth!$M$2:$M$1611,MATCH(A2, P_Growth!$A$2:$A$1611,0))/100), Settings!$C$9-Settings!$C$8))*(Settings!$C$15/100)*(Settings!$C$16/100)*(Settings!$C$17/100)</f>
        <v>1.3532009477418373E-2</v>
      </c>
      <c r="H77" s="14">
        <f>P_Density!H77*(POWER(1+(INDEX(P_Growth!$M$2:$M$1611,MATCH(A2, P_Growth!$A$2:$A$1611,0))/100), Settings!$C$9-Settings!$C$8))*(Settings!$C$15/100)*(Settings!$C$16/100)*(Settings!$C$17/100)</f>
        <v>7.2645524562982844E-3</v>
      </c>
      <c r="I77" s="14">
        <f>P_Density!I77*(POWER(1+(INDEX(P_Growth!$M$2:$M$1611,MATCH(A2, P_Growth!$A$2:$A$1611,0))/100), Settings!$C$9-Settings!$C$8))*(Settings!$C$15/100)*(Settings!$C$16/100)*(Settings!$C$17/100)</f>
        <v>4.9854771758909792E-3</v>
      </c>
      <c r="J77" s="14">
        <f>P_Density!J77*(POWER(1+(INDEX(P_Growth!$M$2:$M$1611,MATCH(A2, P_Growth!$A$2:$A$1611,0))/100), Settings!$C$9-Settings!$C$8))*(Settings!$C$15/100)*(Settings!$C$16/100)*(Settings!$C$17/100)</f>
        <v>4.1308239457382399E-3</v>
      </c>
      <c r="K77" s="14">
        <f>P_Density!K77*(POWER(1+(INDEX(P_Growth!$M$2:$M$1611,MATCH(A2, P_Growth!$A$2:$A$1611,0))/100), Settings!$C$9-Settings!$C$8))*(Settings!$C$15/100)*(Settings!$C$16/100)*(Settings!$C$17/100)</f>
        <v>2.8488441005091315E-3</v>
      </c>
      <c r="L77" s="14">
        <f>P_Density!L77*(POWER(1+(INDEX(P_Growth!$M$2:$M$1611,MATCH(A2, P_Growth!$A$2:$A$1611,0))/100), Settings!$C$9-Settings!$C$8))*(Settings!$C$15/100)*(Settings!$C$16/100)*(Settings!$C$17/100)</f>
        <v>9.9709543517819614E-4</v>
      </c>
    </row>
    <row r="78" spans="1:12">
      <c r="A78" s="14" t="str">
        <f>P_Density!A78</f>
        <v>IND</v>
      </c>
      <c r="B78" s="14" t="str">
        <f>P_Density!B78</f>
        <v>India</v>
      </c>
      <c r="C78" s="14">
        <f>P_Density!C78*(POWER(1+(INDEX(P_Growth!$M$2:$M$1611,MATCH(A2, P_Growth!$A$2:$A$1611,0))/100), Settings!$C$9-Settings!$C$8))*(Settings!$C$15/100)*(Settings!$C$16/100)*(Settings!$C$17/100)</f>
        <v>30.373806030808254</v>
      </c>
      <c r="D78" s="14">
        <f>P_Density!D78*(POWER(1+(INDEX(P_Growth!$M$2:$M$1611,MATCH(A2, P_Growth!$A$2:$A$1611,0))/100), Settings!$C$9-Settings!$C$8))*(Settings!$C$15/100)*(Settings!$C$16/100)*(Settings!$C$17/100)</f>
        <v>13.495544272931859</v>
      </c>
      <c r="E78" s="14">
        <f>P_Density!E78*(POWER(1+(INDEX(P_Growth!$M$2:$M$1611,MATCH(A2, P_Growth!$A$2:$A$1611,0))/100), Settings!$C$9-Settings!$C$8))*(Settings!$C$15/100)*(Settings!$C$16/100)*(Settings!$C$17/100)</f>
        <v>9.2936416668859128</v>
      </c>
      <c r="F78" s="14">
        <f>P_Density!F78*(POWER(1+(INDEX(P_Growth!$M$2:$M$1611,MATCH(A2, P_Growth!$A$2:$A$1611,0))/100), Settings!$C$9-Settings!$C$8))*(Settings!$C$15/100)*(Settings!$C$16/100)*(Settings!$C$17/100)</f>
        <v>6.8181385857485042</v>
      </c>
      <c r="G78" s="14">
        <f>P_Density!G78*(POWER(1+(INDEX(P_Growth!$M$2:$M$1611,MATCH(A2, P_Growth!$A$2:$A$1611,0))/100), Settings!$C$9-Settings!$C$8))*(Settings!$C$15/100)*(Settings!$C$16/100)*(Settings!$C$17/100)</f>
        <v>5.3643734412586941</v>
      </c>
      <c r="H78" s="14">
        <f>P_Density!H78*(POWER(1+(INDEX(P_Growth!$M$2:$M$1611,MATCH(A2, P_Growth!$A$2:$A$1611,0))/100), Settings!$C$9-Settings!$C$8))*(Settings!$C$15/100)*(Settings!$C$16/100)*(Settings!$C$17/100)</f>
        <v>4.4541677511460263</v>
      </c>
      <c r="I78" s="14">
        <f>P_Density!I78*(POWER(1+(INDEX(P_Growth!$M$2:$M$1611,MATCH(A2, P_Growth!$A$2:$A$1611,0))/100), Settings!$C$9-Settings!$C$8))*(Settings!$C$15/100)*(Settings!$C$16/100)*(Settings!$C$17/100)</f>
        <v>3.7240090081855359</v>
      </c>
      <c r="J78" s="14">
        <f>P_Density!J78*(POWER(1+(INDEX(P_Growth!$M$2:$M$1611,MATCH(A2, P_Growth!$A$2:$A$1611,0))/100), Settings!$C$9-Settings!$C$8))*(Settings!$C$15/100)*(Settings!$C$16/100)*(Settings!$C$17/100)</f>
        <v>3.0298881430964864</v>
      </c>
      <c r="K78" s="14">
        <f>P_Density!K78*(POWER(1+(INDEX(P_Growth!$M$2:$M$1611,MATCH(A2, P_Growth!$A$2:$A$1611,0))/100), Settings!$C$9-Settings!$C$8))*(Settings!$C$15/100)*(Settings!$C$16/100)*(Settings!$C$17/100)</f>
        <v>2.2926072898847232</v>
      </c>
      <c r="L78" s="14">
        <f>P_Density!L78*(POWER(1+(INDEX(P_Growth!$M$2:$M$1611,MATCH(A2, P_Growth!$A$2:$A$1611,0))/100), Settings!$C$9-Settings!$C$8))*(Settings!$C$15/100)*(Settings!$C$16/100)*(Settings!$C$17/100)</f>
        <v>0.78086816794955283</v>
      </c>
    </row>
    <row r="79" spans="1:12">
      <c r="A79" s="14" t="str">
        <f>P_Density!A79</f>
        <v>IDN</v>
      </c>
      <c r="B79" s="14" t="str">
        <f>P_Density!B79</f>
        <v>Indonesia</v>
      </c>
      <c r="C79" s="14">
        <f>P_Density!C79*(POWER(1+(INDEX(P_Growth!$M$2:$M$1611,MATCH(A2, P_Growth!$A$2:$A$1611,0))/100), Settings!$C$9-Settings!$C$8))*(Settings!$C$15/100)*(Settings!$C$16/100)*(Settings!$C$17/100)</f>
        <v>99.873636938008914</v>
      </c>
      <c r="D79" s="14">
        <f>P_Density!D79*(POWER(1+(INDEX(P_Growth!$M$2:$M$1611,MATCH(A2, P_Growth!$A$2:$A$1611,0))/100), Settings!$C$9-Settings!$C$8))*(Settings!$C$15/100)*(Settings!$C$16/100)*(Settings!$C$17/100)</f>
        <v>21.010225241254844</v>
      </c>
      <c r="E79" s="14">
        <f>P_Density!E79*(POWER(1+(INDEX(P_Growth!$M$2:$M$1611,MATCH(A2, P_Growth!$A$2:$A$1611,0))/100), Settings!$C$9-Settings!$C$8))*(Settings!$C$15/100)*(Settings!$C$16/100)*(Settings!$C$17/100)</f>
        <v>11.1384106641706</v>
      </c>
      <c r="F79" s="14">
        <f>P_Density!F79*(POWER(1+(INDEX(P_Growth!$M$2:$M$1611,MATCH(A2, P_Growth!$A$2:$A$1611,0))/100), Settings!$C$9-Settings!$C$8))*(Settings!$C$15/100)*(Settings!$C$16/100)*(Settings!$C$17/100)</f>
        <v>6.7635832212237537</v>
      </c>
      <c r="G79" s="14">
        <f>P_Density!G79*(POWER(1+(INDEX(P_Growth!$M$2:$M$1611,MATCH(A2, P_Growth!$A$2:$A$1611,0))/100), Settings!$C$9-Settings!$C$8))*(Settings!$C$15/100)*(Settings!$C$16/100)*(Settings!$C$17/100)</f>
        <v>2.916504147896223</v>
      </c>
      <c r="H79" s="14">
        <f>P_Density!H79*(POWER(1+(INDEX(P_Growth!$M$2:$M$1611,MATCH(A2, P_Growth!$A$2:$A$1611,0))/100), Settings!$C$9-Settings!$C$8))*(Settings!$C$15/100)*(Settings!$C$16/100)*(Settings!$C$17/100)</f>
        <v>1.7131523998411655</v>
      </c>
      <c r="I79" s="14">
        <f>P_Density!I79*(POWER(1+(INDEX(P_Growth!$M$2:$M$1611,MATCH(A2, P_Growth!$A$2:$A$1611,0))/100), Settings!$C$9-Settings!$C$8))*(Settings!$C$15/100)*(Settings!$C$16/100)*(Settings!$C$17/100)</f>
        <v>1.176572613510271</v>
      </c>
      <c r="J79" s="14">
        <f>P_Density!J79*(POWER(1+(INDEX(P_Growth!$M$2:$M$1611,MATCH(A2, P_Growth!$A$2:$A$1611,0))/100), Settings!$C$9-Settings!$C$8))*(Settings!$C$15/100)*(Settings!$C$16/100)*(Settings!$C$17/100)</f>
        <v>0.83699039672958264</v>
      </c>
      <c r="K79" s="14">
        <f>P_Density!K79*(POWER(1+(INDEX(P_Growth!$M$2:$M$1611,MATCH(A2, P_Growth!$A$2:$A$1611,0))/100), Settings!$C$9-Settings!$C$8))*(Settings!$C$15/100)*(Settings!$C$16/100)*(Settings!$C$17/100)</f>
        <v>0.52262045023840009</v>
      </c>
      <c r="L79" s="14">
        <f>P_Density!L79*(POWER(1+(INDEX(P_Growth!$M$2:$M$1611,MATCH(A2, P_Growth!$A$2:$A$1611,0))/100), Settings!$C$9-Settings!$C$8))*(Settings!$C$15/100)*(Settings!$C$16/100)*(Settings!$C$17/100)</f>
        <v>0.14529104912596566</v>
      </c>
    </row>
    <row r="80" spans="1:12">
      <c r="A80" s="14" t="str">
        <f>P_Density!A80</f>
        <v>IRN</v>
      </c>
      <c r="B80" s="14" t="str">
        <f>P_Density!B80</f>
        <v>Iran (Islamic Republic of)</v>
      </c>
      <c r="C80" s="14">
        <f>P_Density!C80*(POWER(1+(INDEX(P_Growth!$M$2:$M$1611,MATCH(A2, P_Growth!$A$2:$A$1611,0))/100), Settings!$C$9-Settings!$C$8))*(Settings!$C$15/100)*(Settings!$C$16/100)*(Settings!$C$17/100)</f>
        <v>15.817494657051824</v>
      </c>
      <c r="D80" s="14">
        <f>P_Density!D80*(POWER(1+(INDEX(P_Growth!$M$2:$M$1611,MATCH(A2, P_Growth!$A$2:$A$1611,0))/100), Settings!$C$9-Settings!$C$8))*(Settings!$C$15/100)*(Settings!$C$16/100)*(Settings!$C$17/100)</f>
        <v>2.8526900400448185</v>
      </c>
      <c r="E80" s="14">
        <f>P_Density!E80*(POWER(1+(INDEX(P_Growth!$M$2:$M$1611,MATCH(A2, P_Growth!$A$2:$A$1611,0))/100), Settings!$C$9-Settings!$C$8))*(Settings!$C$15/100)*(Settings!$C$16/100)*(Settings!$C$17/100)</f>
        <v>1.677256964174751</v>
      </c>
      <c r="F80" s="14">
        <f>P_Density!F80*(POWER(1+(INDEX(P_Growth!$M$2:$M$1611,MATCH(A2, P_Growth!$A$2:$A$1611,0))/100), Settings!$C$9-Settings!$C$8))*(Settings!$C$15/100)*(Settings!$C$16/100)*(Settings!$C$17/100)</f>
        <v>1.1717295785394057</v>
      </c>
      <c r="G80" s="14">
        <f>P_Density!G80*(POWER(1+(INDEX(P_Growth!$M$2:$M$1611,MATCH(A2, P_Growth!$A$2:$A$1611,0))/100), Settings!$C$9-Settings!$C$8))*(Settings!$C$15/100)*(Settings!$C$16/100)*(Settings!$C$17/100)</f>
        <v>0.85707474763817215</v>
      </c>
      <c r="H80" s="14">
        <f>P_Density!H80*(POWER(1+(INDEX(P_Growth!$M$2:$M$1611,MATCH(A2, P_Growth!$A$2:$A$1611,0))/100), Settings!$C$9-Settings!$C$8))*(Settings!$C$15/100)*(Settings!$C$16/100)*(Settings!$C$17/100)</f>
        <v>0.62703058652205979</v>
      </c>
      <c r="I80" s="14">
        <f>P_Density!I80*(POWER(1+(INDEX(P_Growth!$M$2:$M$1611,MATCH(A2, P_Growth!$A$2:$A$1611,0))/100), Settings!$C$9-Settings!$C$8))*(Settings!$C$15/100)*(Settings!$C$16/100)*(Settings!$C$17/100)</f>
        <v>0.47419010052974486</v>
      </c>
      <c r="J80" s="14">
        <f>P_Density!J80*(POWER(1+(INDEX(P_Growth!$M$2:$M$1611,MATCH(A2, P_Growth!$A$2:$A$1611,0))/100), Settings!$C$9-Settings!$C$8))*(Settings!$C$15/100)*(Settings!$C$16/100)*(Settings!$C$17/100)</f>
        <v>0.32305892099773548</v>
      </c>
      <c r="K80" s="14">
        <f>P_Density!K80*(POWER(1+(INDEX(P_Growth!$M$2:$M$1611,MATCH(A2, P_Growth!$A$2:$A$1611,0))/100), Settings!$C$9-Settings!$C$8))*(Settings!$C$15/100)*(Settings!$C$16/100)*(Settings!$C$17/100)</f>
        <v>0.22406158850504318</v>
      </c>
      <c r="L80" s="14">
        <f>P_Density!L80*(POWER(1+(INDEX(P_Growth!$M$2:$M$1611,MATCH(A2, P_Growth!$A$2:$A$1611,0))/100), Settings!$C$9-Settings!$C$8))*(Settings!$C$15/100)*(Settings!$C$16/100)*(Settings!$C$17/100)</f>
        <v>8.5892649630350315E-2</v>
      </c>
    </row>
    <row r="81" spans="1:12">
      <c r="A81" s="14" t="str">
        <f>P_Density!A81</f>
        <v>IRQ</v>
      </c>
      <c r="B81" s="14" t="str">
        <f>P_Density!B81</f>
        <v>Iraq</v>
      </c>
      <c r="C81" s="14">
        <f>P_Density!C81*(POWER(1+(INDEX(P_Growth!$M$2:$M$1611,MATCH(A2, P_Growth!$A$2:$A$1611,0))/100), Settings!$C$9-Settings!$C$8))*(Settings!$C$15/100)*(Settings!$C$16/100)*(Settings!$C$17/100)</f>
        <v>21.416185525577394</v>
      </c>
      <c r="D81" s="14">
        <f>P_Density!D81*(POWER(1+(INDEX(P_Growth!$M$2:$M$1611,MATCH(A2, P_Growth!$A$2:$A$1611,0))/100), Settings!$C$9-Settings!$C$8))*(Settings!$C$15/100)*(Settings!$C$16/100)*(Settings!$C$17/100)</f>
        <v>5.9673312951314514</v>
      </c>
      <c r="E81" s="14">
        <f>P_Density!E81*(POWER(1+(INDEX(P_Growth!$M$2:$M$1611,MATCH(A2, P_Growth!$A$2:$A$1611,0))/100), Settings!$C$9-Settings!$C$8))*(Settings!$C$15/100)*(Settings!$C$16/100)*(Settings!$C$17/100)</f>
        <v>3.7646050366177919</v>
      </c>
      <c r="F81" s="14">
        <f>P_Density!F81*(POWER(1+(INDEX(P_Growth!$M$2:$M$1611,MATCH(A2, P_Growth!$A$2:$A$1611,0))/100), Settings!$C$9-Settings!$C$8))*(Settings!$C$15/100)*(Settings!$C$16/100)*(Settings!$C$17/100)</f>
        <v>2.8157975089432252</v>
      </c>
      <c r="G81" s="14">
        <f>P_Density!G81*(POWER(1+(INDEX(P_Growth!$M$2:$M$1611,MATCH(A2, P_Growth!$A$2:$A$1611,0))/100), Settings!$C$9-Settings!$C$8))*(Settings!$C$15/100)*(Settings!$C$16/100)*(Settings!$C$17/100)</f>
        <v>1.9204058081532052</v>
      </c>
      <c r="H81" s="14">
        <f>P_Density!H81*(POWER(1+(INDEX(P_Growth!$M$2:$M$1611,MATCH(A2, P_Growth!$A$2:$A$1611,0))/100), Settings!$C$9-Settings!$C$8))*(Settings!$C$15/100)*(Settings!$C$16/100)*(Settings!$C$17/100)</f>
        <v>1.5368089500196509</v>
      </c>
      <c r="I81" s="14">
        <f>P_Density!I81*(POWER(1+(INDEX(P_Growth!$M$2:$M$1611,MATCH(A2, P_Growth!$A$2:$A$1611,0))/100), Settings!$C$9-Settings!$C$8))*(Settings!$C$15/100)*(Settings!$C$16/100)*(Settings!$C$17/100)</f>
        <v>1.1503632477855872</v>
      </c>
      <c r="J81" s="14">
        <f>P_Density!J81*(POWER(1+(INDEX(P_Growth!$M$2:$M$1611,MATCH(A2, P_Growth!$A$2:$A$1611,0))/100), Settings!$C$9-Settings!$C$8))*(Settings!$C$15/100)*(Settings!$C$16/100)*(Settings!$C$17/100)</f>
        <v>0.78471410748524029</v>
      </c>
      <c r="K81" s="14">
        <f>P_Density!K81*(POWER(1+(INDEX(P_Growth!$M$2:$M$1611,MATCH(A2, P_Growth!$A$2:$A$1611,0))/100), Settings!$C$9-Settings!$C$8))*(Settings!$C$15/100)*(Settings!$C$16/100)*(Settings!$C$17/100)</f>
        <v>0.42932080594672606</v>
      </c>
      <c r="L81" s="14">
        <f>P_Density!L81*(POWER(1+(INDEX(P_Growth!$M$2:$M$1611,MATCH(A2, P_Growth!$A$2:$A$1611,0))/100), Settings!$C$9-Settings!$C$8))*(Settings!$C$15/100)*(Settings!$C$16/100)*(Settings!$C$17/100)</f>
        <v>5.9398399495615373E-2</v>
      </c>
    </row>
    <row r="82" spans="1:12">
      <c r="A82" s="14" t="str">
        <f>P_Density!A82</f>
        <v>IRL</v>
      </c>
      <c r="B82" s="14" t="str">
        <f>P_Density!B82</f>
        <v>Ireland</v>
      </c>
      <c r="C82" s="14">
        <f>P_Density!C82*(POWER(1+(INDEX(P_Growth!$M$2:$M$1611,MATCH(A2, P_Growth!$A$2:$A$1611,0))/100), Settings!$C$9-Settings!$C$8))*(Settings!$C$15/100)*(Settings!$C$16/100)*(Settings!$C$17/100)</f>
        <v>7.5705183126929656</v>
      </c>
      <c r="D82" s="14">
        <f>P_Density!D82*(POWER(1+(INDEX(P_Growth!$M$2:$M$1611,MATCH(A2, P_Growth!$A$2:$A$1611,0))/100), Settings!$C$9-Settings!$C$8))*(Settings!$C$15/100)*(Settings!$C$16/100)*(Settings!$C$17/100)</f>
        <v>1.4930791930768355</v>
      </c>
      <c r="E82" s="14">
        <f>P_Density!E82*(POWER(1+(INDEX(P_Growth!$M$2:$M$1611,MATCH(A2, P_Growth!$A$2:$A$1611,0))/100), Settings!$C$9-Settings!$C$8))*(Settings!$C$15/100)*(Settings!$C$16/100)*(Settings!$C$17/100)</f>
        <v>1.1136131588890195</v>
      </c>
      <c r="F82" s="14">
        <f>P_Density!F82*(POWER(1+(INDEX(P_Growth!$M$2:$M$1611,MATCH(A2, P_Growth!$A$2:$A$1611,0))/100), Settings!$C$9-Settings!$C$8))*(Settings!$C$15/100)*(Settings!$C$16/100)*(Settings!$C$17/100)</f>
        <v>1.0035053344043414</v>
      </c>
      <c r="G82" s="14">
        <f>P_Density!G82*(POWER(1+(INDEX(P_Growth!$M$2:$M$1611,MATCH(A2, P_Growth!$A$2:$A$1611,0))/100), Settings!$C$9-Settings!$C$8))*(Settings!$C$15/100)*(Settings!$C$16/100)*(Settings!$C$17/100)</f>
        <v>0.85365613471756119</v>
      </c>
      <c r="H82" s="14">
        <f>P_Density!H82*(POWER(1+(INDEX(P_Growth!$M$2:$M$1611,MATCH(A2, P_Growth!$A$2:$A$1611,0))/100), Settings!$C$9-Settings!$C$8))*(Settings!$C$15/100)*(Settings!$C$16/100)*(Settings!$C$17/100)</f>
        <v>0.71762382891825016</v>
      </c>
      <c r="I82" s="14">
        <f>P_Density!I82*(POWER(1+(INDEX(P_Growth!$M$2:$M$1611,MATCH(A2, P_Growth!$A$2:$A$1611,0))/100), Settings!$C$9-Settings!$C$8))*(Settings!$C$15/100)*(Settings!$C$16/100)*(Settings!$C$17/100)</f>
        <v>0.66335334880355123</v>
      </c>
      <c r="J82" s="14">
        <f>P_Density!J82*(POWER(1+(INDEX(P_Growth!$M$2:$M$1611,MATCH(A2, P_Growth!$A$2:$A$1611,0))/100), Settings!$C$9-Settings!$C$8))*(Settings!$C$15/100)*(Settings!$C$16/100)*(Settings!$C$17/100)</f>
        <v>0.58472525162949907</v>
      </c>
      <c r="K82" s="14">
        <f>P_Density!K82*(POWER(1+(INDEX(P_Growth!$M$2:$M$1611,MATCH(A2, P_Growth!$A$2:$A$1611,0))/100), Settings!$C$9-Settings!$C$8))*(Settings!$C$15/100)*(Settings!$C$16/100)*(Settings!$C$17/100)</f>
        <v>0.53558269089571675</v>
      </c>
      <c r="L82" s="14">
        <f>P_Density!L82*(POWER(1+(INDEX(P_Growth!$M$2:$M$1611,MATCH(A2, P_Growth!$A$2:$A$1611,0))/100), Settings!$C$9-Settings!$C$8))*(Settings!$C$15/100)*(Settings!$C$16/100)*(Settings!$C$17/100)</f>
        <v>0.3882974508993946</v>
      </c>
    </row>
    <row r="83" spans="1:12">
      <c r="A83" s="14" t="str">
        <f>P_Density!A83</f>
        <v>IMN</v>
      </c>
      <c r="B83" s="14" t="str">
        <f>P_Density!B83</f>
        <v>Isle of Man</v>
      </c>
      <c r="C83" s="14">
        <f>P_Density!C83*(POWER(1+(INDEX(P_Growth!$M$2:$M$1611,MATCH(A2, P_Growth!$A$2:$A$1611,0))/100), Settings!$C$9-Settings!$C$8))*(Settings!$C$15/100)*(Settings!$C$16/100)*(Settings!$C$17/100)</f>
        <v>34.765584096153127</v>
      </c>
      <c r="D83" s="14">
        <f>P_Density!D83*(POWER(1+(INDEX(P_Growth!$M$2:$M$1611,MATCH(A2, P_Growth!$A$2:$A$1611,0))/100), Settings!$C$9-Settings!$C$8))*(Settings!$C$15/100)*(Settings!$C$16/100)*(Settings!$C$17/100)</f>
        <v>16.176021687100896</v>
      </c>
      <c r="E83" s="14">
        <f>P_Density!E83*(POWER(1+(INDEX(P_Growth!$M$2:$M$1611,MATCH(A2, P_Growth!$A$2:$A$1611,0))/100), Settings!$C$9-Settings!$C$8))*(Settings!$C$15/100)*(Settings!$C$16/100)*(Settings!$C$17/100)</f>
        <v>9.4782467645989037</v>
      </c>
      <c r="F83" s="14">
        <f>P_Density!F83*(POWER(1+(INDEX(P_Growth!$M$2:$M$1611,MATCH(A2, P_Growth!$A$2:$A$1611,0))/100), Settings!$C$9-Settings!$C$8))*(Settings!$C$15/100)*(Settings!$C$16/100)*(Settings!$C$17/100)</f>
        <v>2.8703528734679749</v>
      </c>
      <c r="G83" s="14">
        <f>P_Density!G83*(POWER(1+(INDEX(P_Growth!$M$2:$M$1611,MATCH(A2, P_Growth!$A$2:$A$1611,0))/100), Settings!$C$9-Settings!$C$8))*(Settings!$C$15/100)*(Settings!$C$16/100)*(Settings!$C$17/100)</f>
        <v>1.4520558380295041</v>
      </c>
      <c r="H83" s="14">
        <f>P_Density!H83*(POWER(1+(INDEX(P_Growth!$M$2:$M$1611,MATCH(A2, P_Growth!$A$2:$A$1611,0))/100), Settings!$C$9-Settings!$C$8))*(Settings!$C$15/100)*(Settings!$C$16/100)*(Settings!$C$17/100)</f>
        <v>0.75608322427512331</v>
      </c>
      <c r="I83" s="14">
        <f>P_Density!I83*(POWER(1+(INDEX(P_Growth!$M$2:$M$1611,MATCH(A2, P_Growth!$A$2:$A$1611,0))/100), Settings!$C$9-Settings!$C$8))*(Settings!$C$15/100)*(Settings!$C$16/100)*(Settings!$C$17/100)</f>
        <v>0.6908446943734643</v>
      </c>
      <c r="J83" s="14">
        <f>P_Density!J83*(POWER(1+(INDEX(P_Growth!$M$2:$M$1611,MATCH(A2, P_Growth!$A$2:$A$1611,0))/100), Settings!$C$9-Settings!$C$8))*(Settings!$C$15/100)*(Settings!$C$16/100)*(Settings!$C$17/100)</f>
        <v>0.63856840512912172</v>
      </c>
      <c r="K83" s="14">
        <f>P_Density!K83*(POWER(1+(INDEX(P_Growth!$M$2:$M$1611,MATCH(A2, P_Growth!$A$2:$A$1611,0))/100), Settings!$C$9-Settings!$C$8))*(Settings!$C$15/100)*(Settings!$C$16/100)*(Settings!$C$17/100)</f>
        <v>0.61079217514915785</v>
      </c>
      <c r="L83" s="14">
        <f>P_Density!L83*(POWER(1+(INDEX(P_Growth!$M$2:$M$1611,MATCH(A2, P_Growth!$A$2:$A$1611,0))/100), Settings!$C$9-Settings!$C$8))*(Settings!$C$15/100)*(Settings!$C$16/100)*(Settings!$C$17/100)</f>
        <v>0.44384991085932263</v>
      </c>
    </row>
    <row r="84" spans="1:12">
      <c r="A84" s="14" t="str">
        <f>P_Density!A84</f>
        <v>ISR</v>
      </c>
      <c r="B84" s="14" t="str">
        <f>P_Density!B84</f>
        <v>Israel</v>
      </c>
      <c r="C84" s="14">
        <f>P_Density!C84*(POWER(1+(INDEX(P_Growth!$M$2:$M$1611,MATCH(A2, P_Growth!$A$2:$A$1611,0))/100), Settings!$C$9-Settings!$C$8))*(Settings!$C$15/100)*(Settings!$C$16/100)*(Settings!$C$17/100)</f>
        <v>116.58495643159547</v>
      </c>
      <c r="D84" s="14">
        <f>P_Density!D84*(POWER(1+(INDEX(P_Growth!$M$2:$M$1611,MATCH(A2, P_Growth!$A$2:$A$1611,0))/100), Settings!$C$9-Settings!$C$8))*(Settings!$C$15/100)*(Settings!$C$16/100)*(Settings!$C$17/100)</f>
        <v>29.292384810254987</v>
      </c>
      <c r="E84" s="14">
        <f>P_Density!E84*(POWER(1+(INDEX(P_Growth!$M$2:$M$1611,MATCH(A2, P_Growth!$A$2:$A$1611,0))/100), Settings!$C$9-Settings!$C$8))*(Settings!$C$15/100)*(Settings!$C$16/100)*(Settings!$C$17/100)</f>
        <v>0</v>
      </c>
      <c r="F84" s="14">
        <f>P_Density!F84*(POWER(1+(INDEX(P_Growth!$M$2:$M$1611,MATCH(A2, P_Growth!$A$2:$A$1611,0))/100), Settings!$C$9-Settings!$C$8))*(Settings!$C$15/100)*(Settings!$C$16/100)*(Settings!$C$17/100)</f>
        <v>27.734779298301618</v>
      </c>
      <c r="G84" s="14">
        <f>P_Density!G84*(POWER(1+(INDEX(P_Growth!$M$2:$M$1611,MATCH(A2, P_Growth!$A$2:$A$1611,0))/100), Settings!$C$9-Settings!$C$8))*(Settings!$C$15/100)*(Settings!$C$16/100)*(Settings!$C$17/100)</f>
        <v>0</v>
      </c>
      <c r="H84" s="14">
        <f>P_Density!H84*(POWER(1+(INDEX(P_Growth!$M$2:$M$1611,MATCH(A2, P_Growth!$A$2:$A$1611,0))/100), Settings!$C$9-Settings!$C$8))*(Settings!$C$15/100)*(Settings!$C$16/100)*(Settings!$C$17/100)</f>
        <v>16.320600525201737</v>
      </c>
      <c r="I84" s="14">
        <f>P_Density!I84*(POWER(1+(INDEX(P_Growth!$M$2:$M$1611,MATCH(A2, P_Growth!$A$2:$A$1611,0))/100), Settings!$C$9-Settings!$C$8))*(Settings!$C$15/100)*(Settings!$C$16/100)*(Settings!$C$17/100)</f>
        <v>6.0879798427880125</v>
      </c>
      <c r="J84" s="14">
        <f>P_Density!J84*(POWER(1+(INDEX(P_Growth!$M$2:$M$1611,MATCH(A2, P_Growth!$A$2:$A$1611,0))/100), Settings!$C$9-Settings!$C$8))*(Settings!$C$15/100)*(Settings!$C$16/100)*(Settings!$C$17/100)</f>
        <v>0</v>
      </c>
      <c r="K84" s="14">
        <f>P_Density!K84*(POWER(1+(INDEX(P_Growth!$M$2:$M$1611,MATCH(A2, P_Growth!$A$2:$A$1611,0))/100), Settings!$C$9-Settings!$C$8))*(Settings!$C$15/100)*(Settings!$C$16/100)*(Settings!$C$17/100)</f>
        <v>1.2332646111104029</v>
      </c>
      <c r="L84" s="14">
        <f>P_Density!L84*(POWER(1+(INDEX(P_Growth!$M$2:$M$1611,MATCH(A2, P_Growth!$A$2:$A$1611,0))/100), Settings!$C$9-Settings!$C$8))*(Settings!$C$15/100)*(Settings!$C$16/100)*(Settings!$C$17/100)</f>
        <v>0.51336170691174543</v>
      </c>
    </row>
    <row r="85" spans="1:12">
      <c r="A85" s="14" t="str">
        <f>P_Density!A85</f>
        <v>ITA</v>
      </c>
      <c r="B85" s="14" t="str">
        <f>P_Density!B85</f>
        <v>Italy</v>
      </c>
      <c r="C85" s="14">
        <f>P_Density!C85*(POWER(1+(INDEX(P_Growth!$M$2:$M$1611,MATCH(A2, P_Growth!$A$2:$A$1611,0))/100), Settings!$C$9-Settings!$C$8))*(Settings!$C$15/100)*(Settings!$C$16/100)*(Settings!$C$17/100)</f>
        <v>14.314017183008128</v>
      </c>
      <c r="D85" s="14">
        <f>P_Density!D85*(POWER(1+(INDEX(P_Growth!$M$2:$M$1611,MATCH(A2, P_Growth!$A$2:$A$1611,0))/100), Settings!$C$9-Settings!$C$8))*(Settings!$C$15/100)*(Settings!$C$16/100)*(Settings!$C$17/100)</f>
        <v>5.1950096594834259</v>
      </c>
      <c r="E85" s="14">
        <f>P_Density!E85*(POWER(1+(INDEX(P_Growth!$M$2:$M$1611,MATCH(A2, P_Growth!$A$2:$A$1611,0))/100), Settings!$C$9-Settings!$C$8))*(Settings!$C$15/100)*(Settings!$C$16/100)*(Settings!$C$17/100)</f>
        <v>4.1158675142105663</v>
      </c>
      <c r="F85" s="14">
        <f>P_Density!F85*(POWER(1+(INDEX(P_Growth!$M$2:$M$1611,MATCH(A2, P_Growth!$A$2:$A$1611,0))/100), Settings!$C$9-Settings!$C$8))*(Settings!$C$15/100)*(Settings!$C$16/100)*(Settings!$C$17/100)</f>
        <v>3.3700401286972763</v>
      </c>
      <c r="G85" s="14">
        <f>P_Density!G85*(POWER(1+(INDEX(P_Growth!$M$2:$M$1611,MATCH(A2, P_Growth!$A$2:$A$1611,0))/100), Settings!$C$9-Settings!$C$8))*(Settings!$C$15/100)*(Settings!$C$16/100)*(Settings!$C$17/100)</f>
        <v>2.6660907514614705</v>
      </c>
      <c r="H85" s="14">
        <f>P_Density!H85*(POWER(1+(INDEX(P_Growth!$M$2:$M$1611,MATCH(A2, P_Growth!$A$2:$A$1611,0))/100), Settings!$C$9-Settings!$C$8))*(Settings!$C$15/100)*(Settings!$C$16/100)*(Settings!$C$17/100)</f>
        <v>2.2444618245861192</v>
      </c>
      <c r="I85" s="14">
        <f>P_Density!I85*(POWER(1+(INDEX(P_Growth!$M$2:$M$1611,MATCH(A2, P_Growth!$A$2:$A$1611,0))/100), Settings!$C$9-Settings!$C$8))*(Settings!$C$15/100)*(Settings!$C$16/100)*(Settings!$C$17/100)</f>
        <v>1.9100075271863473</v>
      </c>
      <c r="J85" s="14">
        <f>P_Density!J85*(POWER(1+(INDEX(P_Growth!$M$2:$M$1611,MATCH(A2, P_Growth!$A$2:$A$1611,0))/100), Settings!$C$9-Settings!$C$8))*(Settings!$C$15/100)*(Settings!$C$16/100)*(Settings!$C$17/100)</f>
        <v>1.4343930046063476</v>
      </c>
      <c r="K85" s="14">
        <f>P_Density!K85*(POWER(1+(INDEX(P_Growth!$M$2:$M$1611,MATCH(A2, P_Growth!$A$2:$A$1611,0))/100), Settings!$C$9-Settings!$C$8))*(Settings!$C$15/100)*(Settings!$C$16/100)*(Settings!$C$17/100)</f>
        <v>1.0167524594717088</v>
      </c>
      <c r="L85" s="14">
        <f>P_Density!L85*(POWER(1+(INDEX(P_Growth!$M$2:$M$1611,MATCH(A2, P_Growth!$A$2:$A$1611,0))/100), Settings!$C$9-Settings!$C$8))*(Settings!$C$15/100)*(Settings!$C$16/100)*(Settings!$C$17/100)</f>
        <v>0.71221102512728285</v>
      </c>
    </row>
    <row r="86" spans="1:12">
      <c r="A86" s="14" t="str">
        <f>P_Density!A86</f>
        <v>JAM</v>
      </c>
      <c r="B86" s="14" t="str">
        <f>P_Density!B86</f>
        <v>Jamaica</v>
      </c>
      <c r="C86" s="14">
        <f>P_Density!C86*(POWER(1+(INDEX(P_Growth!$M$2:$M$1611,MATCH(A2, P_Growth!$A$2:$A$1611,0))/100), Settings!$C$9-Settings!$C$8))*(Settings!$C$15/100)*(Settings!$C$16/100)*(Settings!$C$17/100)</f>
        <v>20.482619313840551</v>
      </c>
      <c r="D86" s="14">
        <f>P_Density!D86*(POWER(1+(INDEX(P_Growth!$M$2:$M$1611,MATCH(A2, P_Growth!$A$2:$A$1611,0))/100), Settings!$C$9-Settings!$C$8))*(Settings!$C$15/100)*(Settings!$C$16/100)*(Settings!$C$17/100)</f>
        <v>6.5007773529517863</v>
      </c>
      <c r="E86" s="14">
        <f>P_Density!E86*(POWER(1+(INDEX(P_Growth!$M$2:$M$1611,MATCH(A2, P_Growth!$A$2:$A$1611,0))/100), Settings!$C$9-Settings!$C$8))*(Settings!$C$15/100)*(Settings!$C$16/100)*(Settings!$C$17/100)</f>
        <v>4.4242548880906805</v>
      </c>
      <c r="F86" s="14">
        <f>P_Density!F86*(POWER(1+(INDEX(P_Growth!$M$2:$M$1611,MATCH(A2, P_Growth!$A$2:$A$1611,0))/100), Settings!$C$9-Settings!$C$8))*(Settings!$C$15/100)*(Settings!$C$16/100)*(Settings!$C$17/100)</f>
        <v>3.1344407215851717</v>
      </c>
      <c r="G86" s="14">
        <f>P_Density!G86*(POWER(1+(INDEX(P_Growth!$M$2:$M$1611,MATCH(A2, P_Growth!$A$2:$A$1611,0))/100), Settings!$C$9-Settings!$C$8))*(Settings!$C$15/100)*(Settings!$C$16/100)*(Settings!$C$17/100)</f>
        <v>2.6370325416362768</v>
      </c>
      <c r="H86" s="14">
        <f>P_Density!H86*(POWER(1+(INDEX(P_Growth!$M$2:$M$1611,MATCH(A2, P_Growth!$A$2:$A$1611,0))/100), Settings!$C$9-Settings!$C$8))*(Settings!$C$15/100)*(Settings!$C$16/100)*(Settings!$C$17/100)</f>
        <v>2.5155293407495627</v>
      </c>
      <c r="I86" s="14">
        <f>P_Density!I86*(POWER(1+(INDEX(P_Growth!$M$2:$M$1611,MATCH(A2, P_Growth!$A$2:$A$1611,0))/100), Settings!$C$9-Settings!$C$8))*(Settings!$C$15/100)*(Settings!$C$16/100)*(Settings!$C$17/100)</f>
        <v>2.026952577512247</v>
      </c>
      <c r="J86" s="14">
        <f>P_Density!J86*(POWER(1+(INDEX(P_Growth!$M$2:$M$1611,MATCH(A2, P_Growth!$A$2:$A$1611,0))/100), Settings!$C$9-Settings!$C$8))*(Settings!$C$15/100)*(Settings!$C$16/100)*(Settings!$C$17/100)</f>
        <v>1.8164229984846216</v>
      </c>
      <c r="K86" s="14">
        <f>P_Density!K86*(POWER(1+(INDEX(P_Growth!$M$2:$M$1611,MATCH(A2, P_Growth!$A$2:$A$1611,0))/100), Settings!$C$9-Settings!$C$8))*(Settings!$C$15/100)*(Settings!$C$16/100)*(Settings!$C$17/100)</f>
        <v>1.8061671597227891</v>
      </c>
      <c r="L86" s="14">
        <f>P_Density!L86*(POWER(1+(INDEX(P_Growth!$M$2:$M$1611,MATCH(A2, P_Growth!$A$2:$A$1611,0))/100), Settings!$C$9-Settings!$C$8))*(Settings!$C$15/100)*(Settings!$C$16/100)*(Settings!$C$17/100)</f>
        <v>1.268590277956716</v>
      </c>
    </row>
    <row r="87" spans="1:12">
      <c r="A87" s="14" t="str">
        <f>P_Density!A87</f>
        <v>JPN</v>
      </c>
      <c r="B87" s="14" t="str">
        <f>P_Density!B87</f>
        <v>Japan</v>
      </c>
      <c r="C87" s="14">
        <f>P_Density!C87*(POWER(1+(INDEX(P_Growth!$M$2:$M$1611,MATCH(A2, P_Growth!$A$2:$A$1611,0))/100), Settings!$C$9-Settings!$C$8))*(Settings!$C$15/100)*(Settings!$C$16/100)*(Settings!$C$17/100)</f>
        <v>94.659682465257106</v>
      </c>
      <c r="D87" s="14">
        <f>P_Density!D87*(POWER(1+(INDEX(P_Growth!$M$2:$M$1611,MATCH(A2, P_Growth!$A$2:$A$1611,0))/100), Settings!$C$9-Settings!$C$8))*(Settings!$C$15/100)*(Settings!$C$16/100)*(Settings!$C$17/100)</f>
        <v>22.709560747208542</v>
      </c>
      <c r="E87" s="14">
        <f>P_Density!E87*(POWER(1+(INDEX(P_Growth!$M$2:$M$1611,MATCH(A2, P_Growth!$A$2:$A$1611,0))/100), Settings!$C$9-Settings!$C$8))*(Settings!$C$15/100)*(Settings!$C$16/100)*(Settings!$C$17/100)</f>
        <v>11.665874149379867</v>
      </c>
      <c r="F87" s="14">
        <f>P_Density!F87*(POWER(1+(INDEX(P_Growth!$M$2:$M$1611,MATCH(A2, P_Growth!$A$2:$A$1611,0))/100), Settings!$C$9-Settings!$C$8))*(Settings!$C$15/100)*(Settings!$C$16/100)*(Settings!$C$17/100)</f>
        <v>6.1996545315279716</v>
      </c>
      <c r="G87" s="14">
        <f>P_Density!G87*(POWER(1+(INDEX(P_Growth!$M$2:$M$1611,MATCH(A2, P_Growth!$A$2:$A$1611,0))/100), Settings!$C$9-Settings!$C$8))*(Settings!$C$15/100)*(Settings!$C$16/100)*(Settings!$C$17/100)</f>
        <v>3.7815556590158206</v>
      </c>
      <c r="H87" s="14">
        <f>P_Density!H87*(POWER(1+(INDEX(P_Growth!$M$2:$M$1611,MATCH(A2, P_Growth!$A$2:$A$1611,0))/100), Settings!$C$9-Settings!$C$8))*(Settings!$C$15/100)*(Settings!$C$16/100)*(Settings!$C$17/100)</f>
        <v>2.4069883805201648</v>
      </c>
      <c r="I87" s="14">
        <f>P_Density!I87*(POWER(1+(INDEX(P_Growth!$M$2:$M$1611,MATCH(A2, P_Growth!$A$2:$A$1611,0))/100), Settings!$C$9-Settings!$C$8))*(Settings!$C$15/100)*(Settings!$C$16/100)*(Settings!$C$17/100)</f>
        <v>1.4653029630968717</v>
      </c>
      <c r="J87" s="14">
        <f>P_Density!J87*(POWER(1+(INDEX(P_Growth!$M$2:$M$1611,MATCH(A2, P_Growth!$A$2:$A$1611,0))/100), Settings!$C$9-Settings!$C$8))*(Settings!$C$15/100)*(Settings!$C$16/100)*(Settings!$C$17/100)</f>
        <v>0.90151671560611446</v>
      </c>
      <c r="K87" s="14">
        <f>P_Density!K87*(POWER(1+(INDEX(P_Growth!$M$2:$M$1611,MATCH(A2, P_Growth!$A$2:$A$1611,0))/100), Settings!$C$9-Settings!$C$8))*(Settings!$C$15/100)*(Settings!$C$16/100)*(Settings!$C$17/100)</f>
        <v>0.47248079406943938</v>
      </c>
      <c r="L87" s="14">
        <f>P_Density!L87*(POWER(1+(INDEX(P_Growth!$M$2:$M$1611,MATCH(A2, P_Growth!$A$2:$A$1611,0))/100), Settings!$C$9-Settings!$C$8))*(Settings!$C$15/100)*(Settings!$C$16/100)*(Settings!$C$17/100)</f>
        <v>0.1551195612727222</v>
      </c>
    </row>
    <row r="88" spans="1:12">
      <c r="A88" s="14" t="str">
        <f>P_Density!A88</f>
        <v>JOR</v>
      </c>
      <c r="B88" s="14" t="str">
        <f>P_Density!B88</f>
        <v>Jordan</v>
      </c>
      <c r="C88" s="14">
        <f>P_Density!C88*(POWER(1+(INDEX(P_Growth!$M$2:$M$1611,MATCH(A2, P_Growth!$A$2:$A$1611,0))/100), Settings!$C$9-Settings!$C$8))*(Settings!$C$15/100)*(Settings!$C$16/100)*(Settings!$C$17/100)</f>
        <v>48.199878220924042</v>
      </c>
      <c r="D88" s="14">
        <f>P_Density!D88*(POWER(1+(INDEX(P_Growth!$M$2:$M$1611,MATCH(A2, P_Growth!$A$2:$A$1611,0))/100), Settings!$C$9-Settings!$C$8))*(Settings!$C$15/100)*(Settings!$C$16/100)*(Settings!$C$17/100)</f>
        <v>18.01124705664888</v>
      </c>
      <c r="E88" s="14">
        <f>P_Density!E88*(POWER(1+(INDEX(P_Growth!$M$2:$M$1611,MATCH(A2, P_Growth!$A$2:$A$1611,0))/100), Settings!$C$9-Settings!$C$8))*(Settings!$C$15/100)*(Settings!$C$16/100)*(Settings!$C$17/100)</f>
        <v>8.0543944831644421</v>
      </c>
      <c r="F88" s="14">
        <f>P_Density!F88*(POWER(1+(INDEX(P_Growth!$M$2:$M$1611,MATCH(A2, P_Growth!$A$2:$A$1611,0))/100), Settings!$C$9-Settings!$C$8))*(Settings!$C$15/100)*(Settings!$C$16/100)*(Settings!$C$17/100)</f>
        <v>4.8277936549277989</v>
      </c>
      <c r="G88" s="14">
        <f>P_Density!G88*(POWER(1+(INDEX(P_Growth!$M$2:$M$1611,MATCH(A2, P_Growth!$A$2:$A$1611,0))/100), Settings!$C$9-Settings!$C$8))*(Settings!$C$15/100)*(Settings!$C$16/100)*(Settings!$C$17/100)</f>
        <v>3.4710316520603253</v>
      </c>
      <c r="H88" s="14">
        <f>P_Density!H88*(POWER(1+(INDEX(P_Growth!$M$2:$M$1611,MATCH(A2, P_Growth!$A$2:$A$1611,0))/100), Settings!$C$9-Settings!$C$8))*(Settings!$C$15/100)*(Settings!$C$16/100)*(Settings!$C$17/100)</f>
        <v>2.3504388251250585</v>
      </c>
      <c r="I88" s="14">
        <f>P_Density!I88*(POWER(1+(INDEX(P_Growth!$M$2:$M$1611,MATCH(A2, P_Growth!$A$2:$A$1611,0))/100), Settings!$C$9-Settings!$C$8))*(Settings!$C$15/100)*(Settings!$C$16/100)*(Settings!$C$17/100)</f>
        <v>1.0335606396647126</v>
      </c>
      <c r="J88" s="14">
        <f>P_Density!J88*(POWER(1+(INDEX(P_Growth!$M$2:$M$1611,MATCH(A2, P_Growth!$A$2:$A$1611,0))/100), Settings!$C$9-Settings!$C$8))*(Settings!$C$15/100)*(Settings!$C$16/100)*(Settings!$C$17/100)</f>
        <v>0.66648707731411116</v>
      </c>
      <c r="K88" s="14">
        <f>P_Density!K88*(POWER(1+(INDEX(P_Growth!$M$2:$M$1611,MATCH(A2, P_Growth!$A$2:$A$1611,0))/100), Settings!$C$9-Settings!$C$8))*(Settings!$C$15/100)*(Settings!$C$16/100)*(Settings!$C$17/100)</f>
        <v>0.3246257852530155</v>
      </c>
      <c r="L88" s="14">
        <f>P_Density!L88*(POWER(1+(INDEX(P_Growth!$M$2:$M$1611,MATCH(A2, P_Growth!$A$2:$A$1611,0))/100), Settings!$C$9-Settings!$C$8))*(Settings!$C$15/100)*(Settings!$C$16/100)*(Settings!$C$17/100)</f>
        <v>3.5468109051338688E-2</v>
      </c>
    </row>
    <row r="89" spans="1:12">
      <c r="A89" s="14" t="str">
        <f>P_Density!A89</f>
        <v>KAZ</v>
      </c>
      <c r="B89" s="14" t="str">
        <f>P_Density!B89</f>
        <v>Kazakhstan</v>
      </c>
      <c r="C89" s="14">
        <f>P_Density!C89*(POWER(1+(INDEX(P_Growth!$M$2:$M$1611,MATCH(A2, P_Growth!$A$2:$A$1611,0))/100), Settings!$C$9-Settings!$C$8))*(Settings!$C$15/100)*(Settings!$C$16/100)*(Settings!$C$17/100)</f>
        <v>1.8664202124485572</v>
      </c>
      <c r="D89" s="14">
        <f>P_Density!D89*(POWER(1+(INDEX(P_Growth!$M$2:$M$1611,MATCH(A2, P_Growth!$A$2:$A$1611,0))/100), Settings!$C$9-Settings!$C$8))*(Settings!$C$15/100)*(Settings!$C$16/100)*(Settings!$C$17/100)</f>
        <v>0.42547486641103877</v>
      </c>
      <c r="E89" s="14">
        <f>P_Density!E89*(POWER(1+(INDEX(P_Growth!$M$2:$M$1611,MATCH(A2, P_Growth!$A$2:$A$1611,0))/100), Settings!$C$9-Settings!$C$8))*(Settings!$C$15/100)*(Settings!$C$16/100)*(Settings!$C$17/100)</f>
        <v>0.12506425601235083</v>
      </c>
      <c r="F89" s="14">
        <f>P_Density!F89*(POWER(1+(INDEX(P_Growth!$M$2:$M$1611,MATCH(A2, P_Growth!$A$2:$A$1611,0))/100), Settings!$C$9-Settings!$C$8))*(Settings!$C$15/100)*(Settings!$C$16/100)*(Settings!$C$17/100)</f>
        <v>7.2503082357957382E-2</v>
      </c>
      <c r="G89" s="14">
        <f>P_Density!G89*(POWER(1+(INDEX(P_Growth!$M$2:$M$1611,MATCH(A2, P_Growth!$A$2:$A$1611,0))/100), Settings!$C$9-Settings!$C$8))*(Settings!$C$15/100)*(Settings!$C$16/100)*(Settings!$C$17/100)</f>
        <v>5.0139656168960711E-2</v>
      </c>
      <c r="H89" s="14">
        <f>P_Density!H89*(POWER(1+(INDEX(P_Growth!$M$2:$M$1611,MATCH(A2, P_Growth!$A$2:$A$1611,0))/100), Settings!$C$9-Settings!$C$8))*(Settings!$C$15/100)*(Settings!$C$16/100)*(Settings!$C$17/100)</f>
        <v>3.8032068741796897E-2</v>
      </c>
      <c r="I89" s="14">
        <f>P_Density!I89*(POWER(1+(INDEX(P_Growth!$M$2:$M$1611,MATCH(A2, P_Growth!$A$2:$A$1611,0))/100), Settings!$C$9-Settings!$C$8))*(Settings!$C$15/100)*(Settings!$C$16/100)*(Settings!$C$17/100)</f>
        <v>2.7348903364887656E-2</v>
      </c>
      <c r="J89" s="14">
        <f>P_Density!J89*(POWER(1+(INDEX(P_Growth!$M$2:$M$1611,MATCH(A2, P_Growth!$A$2:$A$1611,0))/100), Settings!$C$9-Settings!$C$8))*(Settings!$C$15/100)*(Settings!$C$16/100)*(Settings!$C$17/100)</f>
        <v>2.0084350908589371E-2</v>
      </c>
      <c r="K89" s="14">
        <f>P_Density!K89*(POWER(1+(INDEX(P_Growth!$M$2:$M$1611,MATCH(A2, P_Growth!$A$2:$A$1611,0))/100), Settings!$C$9-Settings!$C$8))*(Settings!$C$15/100)*(Settings!$C$16/100)*(Settings!$C$17/100)</f>
        <v>1.6380853577927502E-2</v>
      </c>
      <c r="L89" s="14">
        <f>P_Density!L89*(POWER(1+(INDEX(P_Growth!$M$2:$M$1611,MATCH(A2, P_Growth!$A$2:$A$1611,0))/100), Settings!$C$9-Settings!$C$8))*(Settings!$C$15/100)*(Settings!$C$16/100)*(Settings!$C$17/100)</f>
        <v>7.691879071374654E-3</v>
      </c>
    </row>
    <row r="90" spans="1:12">
      <c r="A90" s="14" t="str">
        <f>P_Density!A90</f>
        <v>KEN</v>
      </c>
      <c r="B90" s="14" t="str">
        <f>P_Density!B90</f>
        <v>Kenya</v>
      </c>
      <c r="C90" s="14">
        <f>P_Density!C90*(POWER(1+(INDEX(P_Growth!$M$2:$M$1611,MATCH(A2, P_Growth!$A$2:$A$1611,0))/100), Settings!$C$9-Settings!$C$8))*(Settings!$C$15/100)*(Settings!$C$16/100)*(Settings!$C$17/100)</f>
        <v>67.434988703151632</v>
      </c>
      <c r="D90" s="14">
        <f>P_Density!D90*(POWER(1+(INDEX(P_Growth!$M$2:$M$1611,MATCH(A2, P_Growth!$A$2:$A$1611,0))/100), Settings!$C$9-Settings!$C$8))*(Settings!$C$15/100)*(Settings!$C$16/100)*(Settings!$C$17/100)</f>
        <v>14.918541901136164</v>
      </c>
      <c r="E90" s="14">
        <f>P_Density!E90*(POWER(1+(INDEX(P_Growth!$M$2:$M$1611,MATCH(A2, P_Growth!$A$2:$A$1611,0))/100), Settings!$C$9-Settings!$C$8))*(Settings!$C$15/100)*(Settings!$C$16/100)*(Settings!$C$17/100)</f>
        <v>9.8743785367746995</v>
      </c>
      <c r="F90" s="14">
        <f>P_Density!F90*(POWER(1+(INDEX(P_Growth!$M$2:$M$1611,MATCH(A2, P_Growth!$A$2:$A$1611,0))/100), Settings!$C$9-Settings!$C$8))*(Settings!$C$15/100)*(Settings!$C$16/100)*(Settings!$C$17/100)</f>
        <v>7.5992916381081077</v>
      </c>
      <c r="G90" s="14">
        <f>P_Density!G90*(POWER(1+(INDEX(P_Growth!$M$2:$M$1611,MATCH(A2, P_Growth!$A$2:$A$1611,0))/100), Settings!$C$9-Settings!$C$8))*(Settings!$C$15/100)*(Settings!$C$16/100)*(Settings!$C$17/100)</f>
        <v>5.7660604594304816</v>
      </c>
      <c r="H90" s="14">
        <f>P_Density!H90*(POWER(1+(INDEX(P_Growth!$M$2:$M$1611,MATCH(A2, P_Growth!$A$2:$A$1611,0))/100), Settings!$C$9-Settings!$C$8))*(Settings!$C$15/100)*(Settings!$C$16/100)*(Settings!$C$17/100)</f>
        <v>4.2776818591194852</v>
      </c>
      <c r="I90" s="14">
        <f>P_Density!I90*(POWER(1+(INDEX(P_Growth!$M$2:$M$1611,MATCH(A2, P_Growth!$A$2:$A$1611,0))/100), Settings!$C$9-Settings!$C$8))*(Settings!$C$15/100)*(Settings!$C$16/100)*(Settings!$C$17/100)</f>
        <v>2.8354545332367382</v>
      </c>
      <c r="J90" s="14">
        <f>P_Density!J90*(POWER(1+(INDEX(P_Growth!$M$2:$M$1611,MATCH(A2, P_Growth!$A$2:$A$1611,0))/100), Settings!$C$9-Settings!$C$8))*(Settings!$C$15/100)*(Settings!$C$16/100)*(Settings!$C$17/100)</f>
        <v>1.6432132771736669</v>
      </c>
      <c r="K90" s="14">
        <f>P_Density!K90*(POWER(1+(INDEX(P_Growth!$M$2:$M$1611,MATCH(A2, P_Growth!$A$2:$A$1611,0))/100), Settings!$C$9-Settings!$C$8))*(Settings!$C$15/100)*(Settings!$C$16/100)*(Settings!$C$17/100)</f>
        <v>0.66135915793319477</v>
      </c>
      <c r="L90" s="14">
        <f>P_Density!L90*(POWER(1+(INDEX(P_Growth!$M$2:$M$1611,MATCH(A2, P_Growth!$A$2:$A$1611,0))/100), Settings!$C$9-Settings!$C$8))*(Settings!$C$15/100)*(Settings!$C$16/100)*(Settings!$C$17/100)</f>
        <v>0.19016034370898449</v>
      </c>
    </row>
    <row r="91" spans="1:12">
      <c r="A91" s="14" t="str">
        <f>P_Density!A91</f>
        <v>PRK</v>
      </c>
      <c r="B91" s="14" t="str">
        <f>P_Density!B91</f>
        <v>Korea (the Democratic People's Republic of)</v>
      </c>
      <c r="C91" s="14">
        <f>P_Density!C91*(POWER(1+(INDEX(P_Growth!$M$2:$M$1611,MATCH(A2, P_Growth!$A$2:$A$1611,0))/100), Settings!$C$9-Settings!$C$8))*(Settings!$C$15/100)*(Settings!$C$16/100)*(Settings!$C$17/100)</f>
        <v>22.965814274049336</v>
      </c>
      <c r="D91" s="14">
        <f>P_Density!D91*(POWER(1+(INDEX(P_Growth!$M$2:$M$1611,MATCH(A2, P_Growth!$A$2:$A$1611,0))/100), Settings!$C$9-Settings!$C$8))*(Settings!$C$15/100)*(Settings!$C$16/100)*(Settings!$C$17/100)</f>
        <v>7.0920549460124569</v>
      </c>
      <c r="E91" s="14">
        <f>P_Density!E91*(POWER(1+(INDEX(P_Growth!$M$2:$M$1611,MATCH(A2, P_Growth!$A$2:$A$1611,0))/100), Settings!$C$9-Settings!$C$8))*(Settings!$C$15/100)*(Settings!$C$16/100)*(Settings!$C$17/100)</f>
        <v>5.2445795468322851</v>
      </c>
      <c r="F91" s="14">
        <f>P_Density!F91*(POWER(1+(INDEX(P_Growth!$M$2:$M$1611,MATCH(A2, P_Growth!$A$2:$A$1611,0))/100), Settings!$C$9-Settings!$C$8))*(Settings!$C$15/100)*(Settings!$C$16/100)*(Settings!$C$17/100)</f>
        <v>4.0360998793963114</v>
      </c>
      <c r="G91" s="14">
        <f>P_Density!G91*(POWER(1+(INDEX(P_Growth!$M$2:$M$1611,MATCH(A2, P_Growth!$A$2:$A$1611,0))/100), Settings!$C$9-Settings!$C$8))*(Settings!$C$15/100)*(Settings!$C$16/100)*(Settings!$C$17/100)</f>
        <v>3.0210567263849084</v>
      </c>
      <c r="H91" s="14">
        <f>P_Density!H91*(POWER(1+(INDEX(P_Growth!$M$2:$M$1611,MATCH(A2, P_Growth!$A$2:$A$1611,0))/100), Settings!$C$9-Settings!$C$8))*(Settings!$C$15/100)*(Settings!$C$16/100)*(Settings!$C$17/100)</f>
        <v>2.312834082998338</v>
      </c>
      <c r="I91" s="14">
        <f>P_Density!I91*(POWER(1+(INDEX(P_Growth!$M$2:$M$1611,MATCH(A2, P_Growth!$A$2:$A$1611,0))/100), Settings!$C$9-Settings!$C$8))*(Settings!$C$15/100)*(Settings!$C$16/100)*(Settings!$C$17/100)</f>
        <v>1.6548935379857543</v>
      </c>
      <c r="J91" s="14">
        <f>P_Density!J91*(POWER(1+(INDEX(P_Growth!$M$2:$M$1611,MATCH(A2, P_Growth!$A$2:$A$1611,0))/100), Settings!$C$9-Settings!$C$8))*(Settings!$C$15/100)*(Settings!$C$16/100)*(Settings!$C$17/100)</f>
        <v>1.1626132774177764</v>
      </c>
      <c r="K91" s="14">
        <f>P_Density!K91*(POWER(1+(INDEX(P_Growth!$M$2:$M$1611,MATCH(A2, P_Growth!$A$2:$A$1611,0))/100), Settings!$C$9-Settings!$C$8))*(Settings!$C$15/100)*(Settings!$C$16/100)*(Settings!$C$17/100)</f>
        <v>0.76790592729223617</v>
      </c>
      <c r="L91" s="14">
        <f>P_Density!L91*(POWER(1+(INDEX(P_Growth!$M$2:$M$1611,MATCH(A2, P_Growth!$A$2:$A$1611,0))/100), Settings!$C$9-Settings!$C$8))*(Settings!$C$15/100)*(Settings!$C$16/100)*(Settings!$C$17/100)</f>
        <v>0.43216965004723518</v>
      </c>
    </row>
    <row r="92" spans="1:12">
      <c r="A92" s="14" t="str">
        <f>P_Density!A92</f>
        <v>KOR</v>
      </c>
      <c r="B92" s="14" t="str">
        <f>P_Density!B92</f>
        <v>Korea (the Republic of)</v>
      </c>
      <c r="C92" s="14">
        <f>P_Density!C92*(POWER(1+(INDEX(P_Growth!$M$2:$M$1611,MATCH(A2, P_Growth!$A$2:$A$1611,0))/100), Settings!$C$9-Settings!$C$8))*(Settings!$C$15/100)*(Settings!$C$16/100)*(Settings!$C$17/100)</f>
        <v>248.48558363193811</v>
      </c>
      <c r="D92" s="14">
        <f>P_Density!D92*(POWER(1+(INDEX(P_Growth!$M$2:$M$1611,MATCH(A2, P_Growth!$A$2:$A$1611,0))/100), Settings!$C$9-Settings!$C$8))*(Settings!$C$15/100)*(Settings!$C$16/100)*(Settings!$C$17/100)</f>
        <v>138.18973543662656</v>
      </c>
      <c r="E92" s="14">
        <f>P_Density!E92*(POWER(1+(INDEX(P_Growth!$M$2:$M$1611,MATCH(A2, P_Growth!$A$2:$A$1611,0))/100), Settings!$C$9-Settings!$C$8))*(Settings!$C$15/100)*(Settings!$C$16/100)*(Settings!$C$17/100)</f>
        <v>58.908398310327811</v>
      </c>
      <c r="F92" s="14">
        <f>P_Density!F92*(POWER(1+(INDEX(P_Growth!$M$2:$M$1611,MATCH(A2, P_Growth!$A$2:$A$1611,0))/100), Settings!$C$9-Settings!$C$8))*(Settings!$C$15/100)*(Settings!$C$16/100)*(Settings!$C$17/100)</f>
        <v>24.625693289210979</v>
      </c>
      <c r="G92" s="14">
        <f>P_Density!G92*(POWER(1+(INDEX(P_Growth!$M$2:$M$1611,MATCH(A2, P_Growth!$A$2:$A$1611,0))/100), Settings!$C$9-Settings!$C$8))*(Settings!$C$15/100)*(Settings!$C$16/100)*(Settings!$C$17/100)</f>
        <v>8.6428232321246021</v>
      </c>
      <c r="H92" s="14">
        <f>P_Density!H92*(POWER(1+(INDEX(P_Growth!$M$2:$M$1611,MATCH(A2, P_Growth!$A$2:$A$1611,0))/100), Settings!$C$9-Settings!$C$8))*(Settings!$C$15/100)*(Settings!$C$16/100)*(Settings!$C$17/100)</f>
        <v>3.9933672178886748</v>
      </c>
      <c r="I92" s="14">
        <f>P_Density!I92*(POWER(1+(INDEX(P_Growth!$M$2:$M$1611,MATCH(A2, P_Growth!$A$2:$A$1611,0))/100), Settings!$C$9-Settings!$C$8))*(Settings!$C$15/100)*(Settings!$C$16/100)*(Settings!$C$17/100)</f>
        <v>1.8162805562795965</v>
      </c>
      <c r="J92" s="14">
        <f>P_Density!J92*(POWER(1+(INDEX(P_Growth!$M$2:$M$1611,MATCH(A2, P_Growth!$A$2:$A$1611,0))/100), Settings!$C$9-Settings!$C$8))*(Settings!$C$15/100)*(Settings!$C$16/100)*(Settings!$C$17/100)</f>
        <v>1.1435260219443653</v>
      </c>
      <c r="K92" s="14">
        <f>P_Density!K92*(POWER(1+(INDEX(P_Growth!$M$2:$M$1611,MATCH(A2, P_Growth!$A$2:$A$1611,0))/100), Settings!$C$9-Settings!$C$8))*(Settings!$C$15/100)*(Settings!$C$16/100)*(Settings!$C$17/100)</f>
        <v>0.6908446943734643</v>
      </c>
      <c r="L92" s="14">
        <f>P_Density!L92*(POWER(1+(INDEX(P_Growth!$M$2:$M$1611,MATCH(A2, P_Growth!$A$2:$A$1611,0))/100), Settings!$C$9-Settings!$C$8))*(Settings!$C$15/100)*(Settings!$C$16/100)*(Settings!$C$17/100)</f>
        <v>0.38131778285314716</v>
      </c>
    </row>
    <row r="93" spans="1:12">
      <c r="A93" s="14" t="str">
        <f>P_Density!A93</f>
        <v>KWT</v>
      </c>
      <c r="B93" s="14" t="str">
        <f>P_Density!B93</f>
        <v>Kuwait</v>
      </c>
      <c r="C93" s="14">
        <f>P_Density!C93*(POWER(1+(INDEX(P_Growth!$M$2:$M$1611,MATCH(A2, P_Growth!$A$2:$A$1611,0))/100), Settings!$C$9-Settings!$C$8))*(Settings!$C$15/100)*(Settings!$C$16/100)*(Settings!$C$17/100)</f>
        <v>171.07009694926779</v>
      </c>
      <c r="D93" s="14">
        <f>P_Density!D93*(POWER(1+(INDEX(P_Growth!$M$2:$M$1611,MATCH(A2, P_Growth!$A$2:$A$1611,0))/100), Settings!$C$9-Settings!$C$8))*(Settings!$C$15/100)*(Settings!$C$16/100)*(Settings!$C$17/100)</f>
        <v>0</v>
      </c>
      <c r="E93" s="14">
        <f>P_Density!E93*(POWER(1+(INDEX(P_Growth!$M$2:$M$1611,MATCH(A2, P_Growth!$A$2:$A$1611,0))/100), Settings!$C$9-Settings!$C$8))*(Settings!$C$15/100)*(Settings!$C$16/100)*(Settings!$C$17/100)</f>
        <v>108.95090889546117</v>
      </c>
      <c r="F93" s="14">
        <f>P_Density!F93*(POWER(1+(INDEX(P_Growth!$M$2:$M$1611,MATCH(A2, P_Growth!$A$2:$A$1611,0))/100), Settings!$C$9-Settings!$C$8))*(Settings!$C$15/100)*(Settings!$C$16/100)*(Settings!$C$17/100)</f>
        <v>0</v>
      </c>
      <c r="G93" s="14">
        <f>P_Density!G93*(POWER(1+(INDEX(P_Growth!$M$2:$M$1611,MATCH(A2, P_Growth!$A$2:$A$1611,0))/100), Settings!$C$9-Settings!$C$8))*(Settings!$C$15/100)*(Settings!$C$16/100)*(Settings!$C$17/100)</f>
        <v>74.846683957241211</v>
      </c>
      <c r="H93" s="14">
        <f>P_Density!H93*(POWER(1+(INDEX(P_Growth!$M$2:$M$1611,MATCH(A2, P_Growth!$A$2:$A$1611,0))/100), Settings!$C$9-Settings!$C$8))*(Settings!$C$15/100)*(Settings!$C$16/100)*(Settings!$C$17/100)</f>
        <v>0</v>
      </c>
      <c r="I93" s="14">
        <f>P_Density!I93*(POWER(1+(INDEX(P_Growth!$M$2:$M$1611,MATCH(A2, P_Growth!$A$2:$A$1611,0))/100), Settings!$C$9-Settings!$C$8))*(Settings!$C$15/100)*(Settings!$C$16/100)*(Settings!$C$17/100)</f>
        <v>70.890921481479253</v>
      </c>
      <c r="J93" s="14">
        <f>P_Density!J93*(POWER(1+(INDEX(P_Growth!$M$2:$M$1611,MATCH(A2, P_Growth!$A$2:$A$1611,0))/100), Settings!$C$9-Settings!$C$8))*(Settings!$C$15/100)*(Settings!$C$16/100)*(Settings!$C$17/100)</f>
        <v>0</v>
      </c>
      <c r="K93" s="14">
        <f>P_Density!K93*(POWER(1+(INDEX(P_Growth!$M$2:$M$1611,MATCH(A2, P_Growth!$A$2:$A$1611,0))/100), Settings!$C$9-Settings!$C$8))*(Settings!$C$15/100)*(Settings!$C$16/100)*(Settings!$C$17/100)</f>
        <v>2.187342500370911</v>
      </c>
      <c r="L93" s="14">
        <f>P_Density!L93*(POWER(1+(INDEX(P_Growth!$M$2:$M$1611,MATCH(A2, P_Growth!$A$2:$A$1611,0))/100), Settings!$C$9-Settings!$C$8))*(Settings!$C$15/100)*(Settings!$C$16/100)*(Settings!$C$17/100)</f>
        <v>0.41479170103412955</v>
      </c>
    </row>
    <row r="94" spans="1:12">
      <c r="A94" s="14" t="str">
        <f>P_Density!A94</f>
        <v>KGZ</v>
      </c>
      <c r="B94" s="14" t="str">
        <f>P_Density!B94</f>
        <v>Kyrgyzstan</v>
      </c>
      <c r="C94" s="14">
        <f>P_Density!C94*(POWER(1+(INDEX(P_Growth!$M$2:$M$1611,MATCH(A2, P_Growth!$A$2:$A$1611,0))/100), Settings!$C$9-Settings!$C$8))*(Settings!$C$15/100)*(Settings!$C$16/100)*(Settings!$C$17/100)</f>
        <v>4.6376333112188135</v>
      </c>
      <c r="D94" s="14">
        <f>P_Density!D94*(POWER(1+(INDEX(P_Growth!$M$2:$M$1611,MATCH(A2, P_Growth!$A$2:$A$1611,0))/100), Settings!$C$9-Settings!$C$8))*(Settings!$C$15/100)*(Settings!$C$16/100)*(Settings!$C$17/100)</f>
        <v>1.1153224653493248</v>
      </c>
      <c r="E94" s="14">
        <f>P_Density!E94*(POWER(1+(INDEX(P_Growth!$M$2:$M$1611,MATCH(A2, P_Growth!$A$2:$A$1611,0))/100), Settings!$C$9-Settings!$C$8))*(Settings!$C$15/100)*(Settings!$C$16/100)*(Settings!$C$17/100)</f>
        <v>0.94097320639816595</v>
      </c>
      <c r="F94" s="14">
        <f>P_Density!F94*(POWER(1+(INDEX(P_Growth!$M$2:$M$1611,MATCH(A2, P_Growth!$A$2:$A$1611,0))/100), Settings!$C$9-Settings!$C$8))*(Settings!$C$15/100)*(Settings!$C$16/100)*(Settings!$C$17/100)</f>
        <v>0.57888512122345548</v>
      </c>
      <c r="G94" s="14">
        <f>P_Density!G94*(POWER(1+(INDEX(P_Growth!$M$2:$M$1611,MATCH(A2, P_Growth!$A$2:$A$1611,0))/100), Settings!$C$9-Settings!$C$8))*(Settings!$C$15/100)*(Settings!$C$16/100)*(Settings!$C$17/100)</f>
        <v>0.37148927070639071</v>
      </c>
      <c r="H94" s="14">
        <f>P_Density!H94*(POWER(1+(INDEX(P_Growth!$M$2:$M$1611,MATCH(A2, P_Growth!$A$2:$A$1611,0))/100), Settings!$C$9-Settings!$C$8))*(Settings!$C$15/100)*(Settings!$C$16/100)*(Settings!$C$17/100)</f>
        <v>0.25354712494531267</v>
      </c>
      <c r="I94" s="14">
        <f>P_Density!I94*(POWER(1+(INDEX(P_Growth!$M$2:$M$1611,MATCH(A2, P_Growth!$A$2:$A$1611,0))/100), Settings!$C$9-Settings!$C$8))*(Settings!$C$15/100)*(Settings!$C$16/100)*(Settings!$C$17/100)</f>
        <v>0.18275334904766075</v>
      </c>
      <c r="J94" s="14">
        <f>P_Density!J94*(POWER(1+(INDEX(P_Growth!$M$2:$M$1611,MATCH(A2, P_Growth!$A$2:$A$1611,0))/100), Settings!$C$9-Settings!$C$8))*(Settings!$C$15/100)*(Settings!$C$16/100)*(Settings!$C$17/100)</f>
        <v>0.11779970355605257</v>
      </c>
      <c r="K94" s="14">
        <f>P_Density!K94*(POWER(1+(INDEX(P_Growth!$M$2:$M$1611,MATCH(A2, P_Growth!$A$2:$A$1611,0))/100), Settings!$C$9-Settings!$C$8))*(Settings!$C$15/100)*(Settings!$C$16/100)*(Settings!$C$17/100)</f>
        <v>8.4183343170044833E-2</v>
      </c>
      <c r="L94" s="14">
        <f>P_Density!L94*(POWER(1+(INDEX(P_Growth!$M$2:$M$1611,MATCH(A2, P_Growth!$A$2:$A$1611,0))/100), Settings!$C$9-Settings!$C$8))*(Settings!$C$15/100)*(Settings!$C$16/100)*(Settings!$C$17/100)</f>
        <v>4.7433254273477034E-2</v>
      </c>
    </row>
    <row r="95" spans="1:12">
      <c r="A95" s="14" t="str">
        <f>P_Density!A95</f>
        <v>LAO</v>
      </c>
      <c r="B95" s="14" t="str">
        <f>P_Density!B95</f>
        <v>Lao People's Democratic Republic (the)</v>
      </c>
      <c r="C95" s="14">
        <f>P_Density!C95*(POWER(1+(INDEX(P_Growth!$M$2:$M$1611,MATCH(A2, P_Growth!$A$2:$A$1611,0))/100), Settings!$C$9-Settings!$C$8))*(Settings!$C$15/100)*(Settings!$C$16/100)*(Settings!$C$17/100)</f>
        <v>3.4720287474955036</v>
      </c>
      <c r="D95" s="14">
        <f>P_Density!D95*(POWER(1+(INDEX(P_Growth!$M$2:$M$1611,MATCH(A2, P_Growth!$A$2:$A$1611,0))/100), Settings!$C$9-Settings!$C$8))*(Settings!$C$15/100)*(Settings!$C$16/100)*(Settings!$C$17/100)</f>
        <v>1.3212938938161349</v>
      </c>
      <c r="E95" s="14">
        <f>P_Density!E95*(POWER(1+(INDEX(P_Growth!$M$2:$M$1611,MATCH(A2, P_Growth!$A$2:$A$1611,0))/100), Settings!$C$9-Settings!$C$8))*(Settings!$C$15/100)*(Settings!$C$16/100)*(Settings!$C$17/100)</f>
        <v>0.80038275003804038</v>
      </c>
      <c r="F95" s="14">
        <f>P_Density!F95*(POWER(1+(INDEX(P_Growth!$M$2:$M$1611,MATCH(A2, P_Growth!$A$2:$A$1611,0))/100), Settings!$C$9-Settings!$C$8))*(Settings!$C$15/100)*(Settings!$C$16/100)*(Settings!$C$17/100)</f>
        <v>0.56136473000532428</v>
      </c>
      <c r="G95" s="14">
        <f>P_Density!G95*(POWER(1+(INDEX(P_Growth!$M$2:$M$1611,MATCH(A2, P_Growth!$A$2:$A$1611,0))/100), Settings!$C$9-Settings!$C$8))*(Settings!$C$15/100)*(Settings!$C$16/100)*(Settings!$C$17/100)</f>
        <v>0.45595749828648641</v>
      </c>
      <c r="H95" s="14">
        <f>P_Density!H95*(POWER(1+(INDEX(P_Growth!$M$2:$M$1611,MATCH(A2, P_Growth!$A$2:$A$1611,0))/100), Settings!$C$9-Settings!$C$8))*(Settings!$C$15/100)*(Settings!$C$16/100)*(Settings!$C$17/100)</f>
        <v>0.38117534064812181</v>
      </c>
      <c r="I95" s="14">
        <f>P_Density!I95*(POWER(1+(INDEX(P_Growth!$M$2:$M$1611,MATCH(A2, P_Growth!$A$2:$A$1611,0))/100), Settings!$C$9-Settings!$C$8))*(Settings!$C$15/100)*(Settings!$C$16/100)*(Settings!$C$17/100)</f>
        <v>0.30397166552432431</v>
      </c>
      <c r="J95" s="14">
        <f>P_Density!J95*(POWER(1+(INDEX(P_Growth!$M$2:$M$1611,MATCH(A2, P_Growth!$A$2:$A$1611,0))/100), Settings!$C$9-Settings!$C$8))*(Settings!$C$15/100)*(Settings!$C$16/100)*(Settings!$C$17/100)</f>
        <v>0.24528547705383616</v>
      </c>
      <c r="K95" s="14">
        <f>P_Density!K95*(POWER(1+(INDEX(P_Growth!$M$2:$M$1611,MATCH(A2, P_Growth!$A$2:$A$1611,0))/100), Settings!$C$9-Settings!$C$8))*(Settings!$C$15/100)*(Settings!$C$16/100)*(Settings!$C$17/100)</f>
        <v>0.17776787187176979</v>
      </c>
      <c r="L95" s="14">
        <f>P_Density!L95*(POWER(1+(INDEX(P_Growth!$M$2:$M$1611,MATCH(A2, P_Growth!$A$2:$A$1611,0))/100), Settings!$C$9-Settings!$C$8))*(Settings!$C$15/100)*(Settings!$C$16/100)*(Settings!$C$17/100)</f>
        <v>0.10683165376909243</v>
      </c>
    </row>
    <row r="96" spans="1:12">
      <c r="A96" s="14" t="str">
        <f>P_Density!A96</f>
        <v>LVA</v>
      </c>
      <c r="B96" s="14" t="str">
        <f>P_Density!B96</f>
        <v>Latvia</v>
      </c>
      <c r="C96" s="14">
        <f>P_Density!C96*(POWER(1+(INDEX(P_Growth!$M$2:$M$1611,MATCH(A2, P_Growth!$A$2:$A$1611,0))/100), Settings!$C$9-Settings!$C$8))*(Settings!$C$15/100)*(Settings!$C$16/100)*(Settings!$C$17/100)</f>
        <v>2.4259331937885507</v>
      </c>
      <c r="D96" s="14">
        <f>P_Density!D96*(POWER(1+(INDEX(P_Growth!$M$2:$M$1611,MATCH(A2, P_Growth!$A$2:$A$1611,0))/100), Settings!$C$9-Settings!$C$8))*(Settings!$C$15/100)*(Settings!$C$16/100)*(Settings!$C$17/100)</f>
        <v>0.5233326612635274</v>
      </c>
      <c r="E96" s="14">
        <f>P_Density!E96*(POWER(1+(INDEX(P_Growth!$M$2:$M$1611,MATCH(A2, P_Growth!$A$2:$A$1611,0))/100), Settings!$C$9-Settings!$C$8))*(Settings!$C$15/100)*(Settings!$C$16/100)*(Settings!$C$17/100)</f>
        <v>0.40040503832655844</v>
      </c>
      <c r="F96" s="14">
        <f>P_Density!F96*(POWER(1+(INDEX(P_Growth!$M$2:$M$1611,MATCH(A2, P_Growth!$A$2:$A$1611,0))/100), Settings!$C$9-Settings!$C$8))*(Settings!$C$15/100)*(Settings!$C$16/100)*(Settings!$C$17/100)</f>
        <v>0.3571026079988196</v>
      </c>
      <c r="G96" s="14">
        <f>P_Density!G96*(POWER(1+(INDEX(P_Growth!$M$2:$M$1611,MATCH(A2, P_Growth!$A$2:$A$1611,0))/100), Settings!$C$9-Settings!$C$8))*(Settings!$C$15/100)*(Settings!$C$16/100)*(Settings!$C$17/100)</f>
        <v>0.30397166552432431</v>
      </c>
      <c r="H96" s="14">
        <f>P_Density!H96*(POWER(1+(INDEX(P_Growth!$M$2:$M$1611,MATCH(A2, P_Growth!$A$2:$A$1611,0))/100), Settings!$C$9-Settings!$C$8))*(Settings!$C$15/100)*(Settings!$C$16/100)*(Settings!$C$17/100)</f>
        <v>0.26593959678252743</v>
      </c>
      <c r="I96" s="14">
        <f>P_Density!I96*(POWER(1+(INDEX(P_Growth!$M$2:$M$1611,MATCH(A2, P_Growth!$A$2:$A$1611,0))/100), Settings!$C$9-Settings!$C$8))*(Settings!$C$15/100)*(Settings!$C$16/100)*(Settings!$C$17/100)</f>
        <v>0.24485815043875983</v>
      </c>
      <c r="J96" s="14">
        <f>P_Density!J96*(POWER(1+(INDEX(P_Growth!$M$2:$M$1611,MATCH(A2, P_Growth!$A$2:$A$1611,0))/100), Settings!$C$9-Settings!$C$8))*(Settings!$C$15/100)*(Settings!$C$16/100)*(Settings!$C$17/100)</f>
        <v>0.21765168927889761</v>
      </c>
      <c r="K96" s="14">
        <f>P_Density!K96*(POWER(1+(INDEX(P_Growth!$M$2:$M$1611,MATCH(A2, P_Growth!$A$2:$A$1611,0))/100), Settings!$C$9-Settings!$C$8))*(Settings!$C$15/100)*(Settings!$C$16/100)*(Settings!$C$17/100)</f>
        <v>0.19941908703563915</v>
      </c>
      <c r="L96" s="14">
        <f>P_Density!L96*(POWER(1+(INDEX(P_Growth!$M$2:$M$1611,MATCH(A2, P_Growth!$A$2:$A$1611,0))/100), Settings!$C$9-Settings!$C$8))*(Settings!$C$15/100)*(Settings!$C$16/100)*(Settings!$C$17/100)</f>
        <v>0.17221262587577699</v>
      </c>
    </row>
    <row r="97" spans="1:12">
      <c r="A97" s="14" t="str">
        <f>P_Density!A97</f>
        <v>LBN</v>
      </c>
      <c r="B97" s="14" t="str">
        <f>P_Density!B97</f>
        <v>Lebanon</v>
      </c>
      <c r="C97" s="14">
        <f>P_Density!C97*(POWER(1+(INDEX(P_Growth!$M$2:$M$1611,MATCH(A2, P_Growth!$A$2:$A$1611,0))/100), Settings!$C$9-Settings!$C$8))*(Settings!$C$15/100)*(Settings!$C$16/100)*(Settings!$C$17/100)</f>
        <v>203.72369047150849</v>
      </c>
      <c r="D97" s="14">
        <f>P_Density!D97*(POWER(1+(INDEX(P_Growth!$M$2:$M$1611,MATCH(A2, P_Growth!$A$2:$A$1611,0))/100), Settings!$C$9-Settings!$C$8))*(Settings!$C$15/100)*(Settings!$C$16/100)*(Settings!$C$17/100)</f>
        <v>39.209211124127279</v>
      </c>
      <c r="E97" s="14">
        <f>P_Density!E97*(POWER(1+(INDEX(P_Growth!$M$2:$M$1611,MATCH(A2, P_Growth!$A$2:$A$1611,0))/100), Settings!$C$9-Settings!$C$8))*(Settings!$C$15/100)*(Settings!$C$16/100)*(Settings!$C$17/100)</f>
        <v>19.663006866124075</v>
      </c>
      <c r="F97" s="14">
        <f>P_Density!F97*(POWER(1+(INDEX(P_Growth!$M$2:$M$1611,MATCH(A2, P_Growth!$A$2:$A$1611,0))/100), Settings!$C$9-Settings!$C$8))*(Settings!$C$15/100)*(Settings!$C$16/100)*(Settings!$C$17/100)</f>
        <v>13.171345814293918</v>
      </c>
      <c r="G97" s="14">
        <f>P_Density!G97*(POWER(1+(INDEX(P_Growth!$M$2:$M$1611,MATCH(A2, P_Growth!$A$2:$A$1611,0))/100), Settings!$C$9-Settings!$C$8))*(Settings!$C$15/100)*(Settings!$C$16/100)*(Settings!$C$17/100)</f>
        <v>11.075308767344323</v>
      </c>
      <c r="H97" s="14">
        <f>P_Density!H97*(POWER(1+(INDEX(P_Growth!$M$2:$M$1611,MATCH(A2, P_Growth!$A$2:$A$1611,0))/100), Settings!$C$9-Settings!$C$8))*(Settings!$C$15/100)*(Settings!$C$16/100)*(Settings!$C$17/100)</f>
        <v>8.2922729655569523</v>
      </c>
      <c r="I97" s="14">
        <f>P_Density!I97*(POWER(1+(INDEX(P_Growth!$M$2:$M$1611,MATCH(A2, P_Growth!$A$2:$A$1611,0))/100), Settings!$C$9-Settings!$C$8))*(Settings!$C$15/100)*(Settings!$C$16/100)*(Settings!$C$17/100)</f>
        <v>6.2930966180246708</v>
      </c>
      <c r="J97" s="14">
        <f>P_Density!J97*(POWER(1+(INDEX(P_Growth!$M$2:$M$1611,MATCH(A2, P_Growth!$A$2:$A$1611,0))/100), Settings!$C$9-Settings!$C$8))*(Settings!$C$15/100)*(Settings!$C$16/100)*(Settings!$C$17/100)</f>
        <v>3.2124990499391219</v>
      </c>
      <c r="K97" s="14">
        <f>P_Density!K97*(POWER(1+(INDEX(P_Growth!$M$2:$M$1611,MATCH(A2, P_Growth!$A$2:$A$1611,0))/100), Settings!$C$9-Settings!$C$8))*(Settings!$C$15/100)*(Settings!$C$16/100)*(Settings!$C$17/100)</f>
        <v>2.4817705381585298</v>
      </c>
      <c r="L97" s="14">
        <f>P_Density!L97*(POWER(1+(INDEX(P_Growth!$M$2:$M$1611,MATCH(A2, P_Growth!$A$2:$A$1611,0))/100), Settings!$C$9-Settings!$C$8))*(Settings!$C$15/100)*(Settings!$C$16/100)*(Settings!$C$17/100)</f>
        <v>1.5247013625924872</v>
      </c>
    </row>
    <row r="98" spans="1:12">
      <c r="A98" s="14" t="str">
        <f>P_Density!A98</f>
        <v>LSO</v>
      </c>
      <c r="B98" s="14" t="str">
        <f>P_Density!B98</f>
        <v>Lesotho</v>
      </c>
      <c r="C98" s="14">
        <f>P_Density!C98*(POWER(1+(INDEX(P_Growth!$M$2:$M$1611,MATCH(A2, P_Growth!$A$2:$A$1611,0))/100), Settings!$C$9-Settings!$C$8))*(Settings!$C$15/100)*(Settings!$C$16/100)*(Settings!$C$17/100)</f>
        <v>1.9963275034317736</v>
      </c>
      <c r="D98" s="14">
        <f>P_Density!D98*(POWER(1+(INDEX(P_Growth!$M$2:$M$1611,MATCH(A2, P_Growth!$A$2:$A$1611,0))/100), Settings!$C$9-Settings!$C$8))*(Settings!$C$15/100)*(Settings!$C$16/100)*(Settings!$C$17/100)</f>
        <v>1.7075971538451729</v>
      </c>
      <c r="E98" s="14">
        <f>P_Density!E98*(POWER(1+(INDEX(P_Growth!$M$2:$M$1611,MATCH(A2, P_Growth!$A$2:$A$1611,0))/100), Settings!$C$9-Settings!$C$8))*(Settings!$C$15/100)*(Settings!$C$16/100)*(Settings!$C$17/100)</f>
        <v>1.3875295191529722</v>
      </c>
      <c r="F98" s="14">
        <f>P_Density!F98*(POWER(1+(INDEX(P_Growth!$M$2:$M$1611,MATCH(A2, P_Growth!$A$2:$A$1611,0))/100), Settings!$C$9-Settings!$C$8))*(Settings!$C$15/100)*(Settings!$C$16/100)*(Settings!$C$17/100)</f>
        <v>0.93214178968658767</v>
      </c>
      <c r="G98" s="14">
        <f>P_Density!G98*(POWER(1+(INDEX(P_Growth!$M$2:$M$1611,MATCH(A2, P_Growth!$A$2:$A$1611,0))/100), Settings!$C$9-Settings!$C$8))*(Settings!$C$15/100)*(Settings!$C$16/100)*(Settings!$C$17/100)</f>
        <v>0.84952531077182292</v>
      </c>
      <c r="H98" s="14">
        <f>P_Density!H98*(POWER(1+(INDEX(P_Growth!$M$2:$M$1611,MATCH(A2, P_Growth!$A$2:$A$1611,0))/100), Settings!$C$9-Settings!$C$8))*(Settings!$C$15/100)*(Settings!$C$16/100)*(Settings!$C$17/100)</f>
        <v>0.65181553019648919</v>
      </c>
      <c r="I98" s="14">
        <f>P_Density!I98*(POWER(1+(INDEX(P_Growth!$M$2:$M$1611,MATCH(A2, P_Growth!$A$2:$A$1611,0))/100), Settings!$C$9-Settings!$C$8))*(Settings!$C$15/100)*(Settings!$C$16/100)*(Settings!$C$17/100)</f>
        <v>0.57162056876715717</v>
      </c>
      <c r="J98" s="14">
        <f>P_Density!J98*(POWER(1+(INDEX(P_Growth!$M$2:$M$1611,MATCH(A2, P_Growth!$A$2:$A$1611,0))/100), Settings!$C$9-Settings!$C$8))*(Settings!$C$15/100)*(Settings!$C$16/100)*(Settings!$C$17/100)</f>
        <v>0.45652726710658825</v>
      </c>
      <c r="K98" s="14">
        <f>P_Density!K98*(POWER(1+(INDEX(P_Growth!$M$2:$M$1611,MATCH(A2, P_Growth!$A$2:$A$1611,0))/100), Settings!$C$9-Settings!$C$8))*(Settings!$C$15/100)*(Settings!$C$16/100)*(Settings!$C$17/100)</f>
        <v>0.38658814443908907</v>
      </c>
      <c r="L98" s="14">
        <f>P_Density!L98*(POWER(1+(INDEX(P_Growth!$M$2:$M$1611,MATCH(A2, P_Growth!$A$2:$A$1611,0))/100), Settings!$C$9-Settings!$C$8))*(Settings!$C$15/100)*(Settings!$C$16/100)*(Settings!$C$17/100)</f>
        <v>0.36992240645111063</v>
      </c>
    </row>
    <row r="99" spans="1:12">
      <c r="A99" s="14" t="str">
        <f>P_Density!A99</f>
        <v>LBR</v>
      </c>
      <c r="B99" s="14" t="str">
        <f>P_Density!B99</f>
        <v>Liberia</v>
      </c>
      <c r="C99" s="14">
        <f>P_Density!C99*(POWER(1+(INDEX(P_Growth!$M$2:$M$1611,MATCH(A2, P_Growth!$A$2:$A$1611,0))/100), Settings!$C$9-Settings!$C$8))*(Settings!$C$15/100)*(Settings!$C$16/100)*(Settings!$C$17/100)</f>
        <v>9.8891925260973466</v>
      </c>
      <c r="D99" s="14">
        <f>P_Density!D99*(POWER(1+(INDEX(P_Growth!$M$2:$M$1611,MATCH(A2, P_Growth!$A$2:$A$1611,0))/100), Settings!$C$9-Settings!$C$8))*(Settings!$C$15/100)*(Settings!$C$16/100)*(Settings!$C$17/100)</f>
        <v>1.1631830462378783</v>
      </c>
      <c r="E99" s="14">
        <f>P_Density!E99*(POWER(1+(INDEX(P_Growth!$M$2:$M$1611,MATCH(A2, P_Growth!$A$2:$A$1611,0))/100), Settings!$C$9-Settings!$C$8))*(Settings!$C$15/100)*(Settings!$C$16/100)*(Settings!$C$17/100)</f>
        <v>0.87772886736686329</v>
      </c>
      <c r="F99" s="14">
        <f>P_Density!F99*(POWER(1+(INDEX(P_Growth!$M$2:$M$1611,MATCH(A2, P_Growth!$A$2:$A$1611,0))/100), Settings!$C$9-Settings!$C$8))*(Settings!$C$15/100)*(Settings!$C$16/100)*(Settings!$C$17/100)</f>
        <v>0.66534753967390758</v>
      </c>
      <c r="G99" s="14">
        <f>P_Density!G99*(POWER(1+(INDEX(P_Growth!$M$2:$M$1611,MATCH(A2, P_Growth!$A$2:$A$1611,0))/100), Settings!$C$9-Settings!$C$8))*(Settings!$C$15/100)*(Settings!$C$16/100)*(Settings!$C$17/100)</f>
        <v>0.48430349708655229</v>
      </c>
      <c r="H99" s="14">
        <f>P_Density!H99*(POWER(1+(INDEX(P_Growth!$M$2:$M$1611,MATCH(A2, P_Growth!$A$2:$A$1611,0))/100), Settings!$C$9-Settings!$C$8))*(Settings!$C$15/100)*(Settings!$C$16/100)*(Settings!$C$17/100)</f>
        <v>0.40068992273660931</v>
      </c>
      <c r="I99" s="14">
        <f>P_Density!I99*(POWER(1+(INDEX(P_Growth!$M$2:$M$1611,MATCH(A2, P_Growth!$A$2:$A$1611,0))/100), Settings!$C$9-Settings!$C$8))*(Settings!$C$15/100)*(Settings!$C$16/100)*(Settings!$C$17/100)</f>
        <v>0.30482631875447702</v>
      </c>
      <c r="J99" s="14">
        <f>P_Density!J99*(POWER(1+(INDEX(P_Growth!$M$2:$M$1611,MATCH(A2, P_Growth!$A$2:$A$1611,0))/100), Settings!$C$9-Settings!$C$8))*(Settings!$C$15/100)*(Settings!$C$16/100)*(Settings!$C$17/100)</f>
        <v>0.25810527550612727</v>
      </c>
      <c r="K99" s="14">
        <f>P_Density!K99*(POWER(1+(INDEX(P_Growth!$M$2:$M$1611,MATCH(A2, P_Growth!$A$2:$A$1611,0))/100), Settings!$C$9-Settings!$C$8))*(Settings!$C$15/100)*(Settings!$C$16/100)*(Settings!$C$17/100)</f>
        <v>0.1977097805753337</v>
      </c>
      <c r="L99" s="14">
        <f>P_Density!L99*(POWER(1+(INDEX(P_Growth!$M$2:$M$1611,MATCH(A2, P_Growth!$A$2:$A$1611,0))/100), Settings!$C$9-Settings!$C$8))*(Settings!$C$15/100)*(Settings!$C$16/100)*(Settings!$C$17/100)</f>
        <v>0.1281979845229109</v>
      </c>
    </row>
    <row r="100" spans="1:12">
      <c r="A100" s="14" t="str">
        <f>P_Density!A100</f>
        <v>LBY</v>
      </c>
      <c r="B100" s="14" t="str">
        <f>P_Density!B100</f>
        <v>Libya</v>
      </c>
      <c r="C100" s="14">
        <f>P_Density!C100*(POWER(1+(INDEX(P_Growth!$M$2:$M$1611,MATCH(A2, P_Growth!$A$2:$A$1611,0))/100), Settings!$C$9-Settings!$C$8))*(Settings!$C$15/100)*(Settings!$C$16/100)*(Settings!$C$17/100)</f>
        <v>4.3775338448423309</v>
      </c>
      <c r="D100" s="14">
        <f>P_Density!D100*(POWER(1+(INDEX(P_Growth!$M$2:$M$1611,MATCH(A2, P_Growth!$A$2:$A$1611,0))/100), Settings!$C$9-Settings!$C$8))*(Settings!$C$15/100)*(Settings!$C$16/100)*(Settings!$C$17/100)</f>
        <v>0.9576389443861445</v>
      </c>
      <c r="E100" s="14">
        <f>P_Density!E100*(POWER(1+(INDEX(P_Growth!$M$2:$M$1611,MATCH(A2, P_Growth!$A$2:$A$1611,0))/100), Settings!$C$9-Settings!$C$8))*(Settings!$C$15/100)*(Settings!$C$16/100)*(Settings!$C$17/100)</f>
        <v>0.60552181356321577</v>
      </c>
      <c r="F100" s="14">
        <f>P_Density!F100*(POWER(1+(INDEX(P_Growth!$M$2:$M$1611,MATCH(A2, P_Growth!$A$2:$A$1611,0))/100), Settings!$C$9-Settings!$C$8))*(Settings!$C$15/100)*(Settings!$C$16/100)*(Settings!$C$17/100)</f>
        <v>0.22406158850504318</v>
      </c>
      <c r="G100" s="14">
        <f>P_Density!G100*(POWER(1+(INDEX(P_Growth!$M$2:$M$1611,MATCH(A2, P_Growth!$A$2:$A$1611,0))/100), Settings!$C$9-Settings!$C$8))*(Settings!$C$15/100)*(Settings!$C$16/100)*(Settings!$C$17/100)</f>
        <v>0.13389567272392919</v>
      </c>
      <c r="H100" s="14">
        <f>P_Density!H100*(POWER(1+(INDEX(P_Growth!$M$2:$M$1611,MATCH(A2, P_Growth!$A$2:$A$1611,0))/100), Settings!$C$9-Settings!$C$8))*(Settings!$C$15/100)*(Settings!$C$16/100)*(Settings!$C$17/100)</f>
        <v>5.3273384679520752E-2</v>
      </c>
      <c r="I100" s="14">
        <f>P_Density!I100*(POWER(1+(INDEX(P_Growth!$M$2:$M$1611,MATCH(A2, P_Growth!$A$2:$A$1611,0))/100), Settings!$C$9-Settings!$C$8))*(Settings!$C$15/100)*(Settings!$C$16/100)*(Settings!$C$17/100)</f>
        <v>3.2191938335753179E-2</v>
      </c>
      <c r="J100" s="14">
        <f>P_Density!J100*(POWER(1+(INDEX(P_Growth!$M$2:$M$1611,MATCH(A2, P_Growth!$A$2:$A$1611,0))/100), Settings!$C$9-Settings!$C$8))*(Settings!$C$15/100)*(Settings!$C$16/100)*(Settings!$C$17/100)</f>
        <v>1.8802371063360267E-2</v>
      </c>
      <c r="K100" s="14">
        <f>P_Density!K100*(POWER(1+(INDEX(P_Growth!$M$2:$M$1611,MATCH(A2, P_Growth!$A$2:$A$1611,0))/100), Settings!$C$9-Settings!$C$8))*(Settings!$C$15/100)*(Settings!$C$16/100)*(Settings!$C$17/100)</f>
        <v>1.0683165376909241E-2</v>
      </c>
      <c r="L100" s="14">
        <f>P_Density!L100*(POWER(1+(INDEX(P_Growth!$M$2:$M$1611,MATCH(A2, P_Growth!$A$2:$A$1611,0))/100), Settings!$C$9-Settings!$C$8))*(Settings!$C$15/100)*(Settings!$C$16/100)*(Settings!$C$17/100)</f>
        <v>3.5610551256364136E-3</v>
      </c>
    </row>
    <row r="101" spans="1:12">
      <c r="A101" s="14" t="str">
        <f>P_Density!A101</f>
        <v>LTU</v>
      </c>
      <c r="B101" s="14" t="str">
        <f>P_Density!B101</f>
        <v>Lithuania</v>
      </c>
      <c r="C101" s="14">
        <f>P_Density!C101*(POWER(1+(INDEX(P_Growth!$M$2:$M$1611,MATCH(A2, P_Growth!$A$2:$A$1611,0))/100), Settings!$C$9-Settings!$C$8))*(Settings!$C$15/100)*(Settings!$C$16/100)*(Settings!$C$17/100)</f>
        <v>2.9918560743546894</v>
      </c>
      <c r="D101" s="14">
        <f>P_Density!D101*(POWER(1+(INDEX(P_Growth!$M$2:$M$1611,MATCH(A2, P_Growth!$A$2:$A$1611,0))/100), Settings!$C$9-Settings!$C$8))*(Settings!$C$15/100)*(Settings!$C$16/100)*(Settings!$C$17/100)</f>
        <v>0.80593799603403304</v>
      </c>
      <c r="E101" s="14">
        <f>P_Density!E101*(POWER(1+(INDEX(P_Growth!$M$2:$M$1611,MATCH(A2, P_Growth!$A$2:$A$1611,0))/100), Settings!$C$9-Settings!$C$8))*(Settings!$C$15/100)*(Settings!$C$16/100)*(Settings!$C$17/100)</f>
        <v>0.58515257824457556</v>
      </c>
      <c r="F101" s="14">
        <f>P_Density!F101*(POWER(1+(INDEX(P_Growth!$M$2:$M$1611,MATCH(A2, P_Growth!$A$2:$A$1611,0))/100), Settings!$C$9-Settings!$C$8))*(Settings!$C$15/100)*(Settings!$C$16/100)*(Settings!$C$17/100)</f>
        <v>0.40795447519290762</v>
      </c>
      <c r="G101" s="14">
        <f>P_Density!G101*(POWER(1+(INDEX(P_Growth!$M$2:$M$1611,MATCH(A2, P_Growth!$A$2:$A$1611,0))/100), Settings!$C$9-Settings!$C$8))*(Settings!$C$15/100)*(Settings!$C$16/100)*(Settings!$C$17/100)</f>
        <v>0.37832649654761258</v>
      </c>
      <c r="H101" s="14">
        <f>P_Density!H101*(POWER(1+(INDEX(P_Growth!$M$2:$M$1611,MATCH(A2, P_Growth!$A$2:$A$1611,0))/100), Settings!$C$9-Settings!$C$8))*(Settings!$C$15/100)*(Settings!$C$16/100)*(Settings!$C$17/100)</f>
        <v>0.32647753391834644</v>
      </c>
      <c r="I101" s="14">
        <f>P_Density!I101*(POWER(1+(INDEX(P_Growth!$M$2:$M$1611,MATCH(A2, P_Growth!$A$2:$A$1611,0))/100), Settings!$C$9-Settings!$C$8))*(Settings!$C$15/100)*(Settings!$C$16/100)*(Settings!$C$17/100)</f>
        <v>0.27818962641471667</v>
      </c>
      <c r="J101" s="14">
        <f>P_Density!J101*(POWER(1+(INDEX(P_Growth!$M$2:$M$1611,MATCH(A2, P_Growth!$A$2:$A$1611,0))/100), Settings!$C$9-Settings!$C$8))*(Settings!$C$15/100)*(Settings!$C$16/100)*(Settings!$C$17/100)</f>
        <v>0.24400349720860706</v>
      </c>
      <c r="K101" s="14">
        <f>P_Density!K101*(POWER(1+(INDEX(P_Growth!$M$2:$M$1611,MATCH(A2, P_Growth!$A$2:$A$1611,0))/100), Settings!$C$9-Settings!$C$8))*(Settings!$C$15/100)*(Settings!$C$16/100)*(Settings!$C$17/100)</f>
        <v>0.22320693527489041</v>
      </c>
      <c r="L101" s="14">
        <f>P_Density!L101*(POWER(1+(INDEX(P_Growth!$M$2:$M$1611,MATCH(A2, P_Growth!$A$2:$A$1611,0))/100), Settings!$C$9-Settings!$C$8))*(Settings!$C$15/100)*(Settings!$C$16/100)*(Settings!$C$17/100)</f>
        <v>0.17520391218131159</v>
      </c>
    </row>
    <row r="102" spans="1:12">
      <c r="A102" s="14" t="str">
        <f>P_Density!A102</f>
        <v>LUX</v>
      </c>
      <c r="B102" s="14" t="str">
        <f>P_Density!B102</f>
        <v>Luxembourg</v>
      </c>
      <c r="C102" s="14">
        <f>P_Density!C102*(POWER(1+(INDEX(P_Growth!$M$2:$M$1611,MATCH(A2, P_Growth!$A$2:$A$1611,0))/100), Settings!$C$9-Settings!$C$8))*(Settings!$C$15/100)*(Settings!$C$16/100)*(Settings!$C$17/100)</f>
        <v>10.248289324966523</v>
      </c>
      <c r="D102" s="14">
        <f>P_Density!D102*(POWER(1+(INDEX(P_Growth!$M$2:$M$1611,MATCH(A2, P_Growth!$A$2:$A$1611,0))/100), Settings!$C$9-Settings!$C$8))*(Settings!$C$15/100)*(Settings!$C$16/100)*(Settings!$C$17/100)</f>
        <v>3.4364181962391394</v>
      </c>
      <c r="E102" s="14">
        <f>P_Density!E102*(POWER(1+(INDEX(P_Growth!$M$2:$M$1611,MATCH(A2, P_Growth!$A$2:$A$1611,0))/100), Settings!$C$9-Settings!$C$8))*(Settings!$C$15/100)*(Settings!$C$16/100)*(Settings!$C$17/100)</f>
        <v>2.5229363354108862</v>
      </c>
      <c r="F102" s="14">
        <f>P_Density!F102*(POWER(1+(INDEX(P_Growth!$M$2:$M$1611,MATCH(A2, P_Growth!$A$2:$A$1611,0))/100), Settings!$C$9-Settings!$C$8))*(Settings!$C$15/100)*(Settings!$C$16/100)*(Settings!$C$17/100)</f>
        <v>2.122246412674277</v>
      </c>
      <c r="G102" s="14">
        <f>P_Density!G102*(POWER(1+(INDEX(P_Growth!$M$2:$M$1611,MATCH(A2, P_Growth!$A$2:$A$1611,0))/100), Settings!$C$9-Settings!$C$8))*(Settings!$C$15/100)*(Settings!$C$16/100)*(Settings!$C$17/100)</f>
        <v>2.01085660834437</v>
      </c>
      <c r="H102" s="14">
        <f>P_Density!H102*(POWER(1+(INDEX(P_Growth!$M$2:$M$1611,MATCH(A2, P_Growth!$A$2:$A$1611,0))/100), Settings!$C$9-Settings!$C$8))*(Settings!$C$15/100)*(Settings!$C$16/100)*(Settings!$C$17/100)</f>
        <v>1.9199784815381287</v>
      </c>
      <c r="I102" s="14">
        <f>P_Density!I102*(POWER(1+(INDEX(P_Growth!$M$2:$M$1611,MATCH(A2, P_Growth!$A$2:$A$1611,0))/100), Settings!$C$9-Settings!$C$8))*(Settings!$C$15/100)*(Settings!$C$16/100)*(Settings!$C$17/100)</f>
        <v>1.3550526964071681</v>
      </c>
      <c r="J102" s="14">
        <f>P_Density!J102*(POWER(1+(INDEX(P_Growth!$M$2:$M$1611,MATCH(A2, P_Growth!$A$2:$A$1611,0))/100), Settings!$C$9-Settings!$C$8))*(Settings!$C$15/100)*(Settings!$C$16/100)*(Settings!$C$17/100)</f>
        <v>1.0359821571501455</v>
      </c>
      <c r="K102" s="14">
        <f>P_Density!K102*(POWER(1+(INDEX(P_Growth!$M$2:$M$1611,MATCH(A2, P_Growth!$A$2:$A$1611,0))/100), Settings!$C$9-Settings!$C$8))*(Settings!$C$15/100)*(Settings!$C$16/100)*(Settings!$C$17/100)</f>
        <v>0.9922524002073303</v>
      </c>
      <c r="L102" s="14">
        <f>P_Density!L102*(POWER(1+(INDEX(P_Growth!$M$2:$M$1611,MATCH(A2, P_Growth!$A$2:$A$1611,0))/100), Settings!$C$9-Settings!$C$8))*(Settings!$C$15/100)*(Settings!$C$16/100)*(Settings!$C$17/100)</f>
        <v>0.81861535228129889</v>
      </c>
    </row>
    <row r="103" spans="1:12">
      <c r="A103" s="14" t="str">
        <f>P_Density!A103</f>
        <v>MDG</v>
      </c>
      <c r="B103" s="14" t="str">
        <f>P_Density!B103</f>
        <v>Madagascar</v>
      </c>
      <c r="C103" s="14">
        <f>P_Density!C103*(POWER(1+(INDEX(P_Growth!$M$2:$M$1611,MATCH(A2, P_Growth!$A$2:$A$1611,0))/100), Settings!$C$9-Settings!$C$8))*(Settings!$C$15/100)*(Settings!$C$16/100)*(Settings!$C$17/100)</f>
        <v>2.4907443970751335</v>
      </c>
      <c r="D103" s="14">
        <f>P_Density!D103*(POWER(1+(INDEX(P_Growth!$M$2:$M$1611,MATCH(A2, P_Growth!$A$2:$A$1611,0))/100), Settings!$C$9-Settings!$C$8))*(Settings!$C$15/100)*(Settings!$C$16/100)*(Settings!$C$17/100)</f>
        <v>1.2388198571063957</v>
      </c>
      <c r="E103" s="14">
        <f>P_Density!E103*(POWER(1+(INDEX(P_Growth!$M$2:$M$1611,MATCH(A2, P_Growth!$A$2:$A$1611,0))/100), Settings!$C$9-Settings!$C$8))*(Settings!$C$15/100)*(Settings!$C$16/100)*(Settings!$C$17/100)</f>
        <v>0.855792767792943</v>
      </c>
      <c r="F103" s="14">
        <f>P_Density!F103*(POWER(1+(INDEX(P_Growth!$M$2:$M$1611,MATCH(A2, P_Growth!$A$2:$A$1611,0))/100), Settings!$C$9-Settings!$C$8))*(Settings!$C$15/100)*(Settings!$C$16/100)*(Settings!$C$17/100)</f>
        <v>0.81220545305515346</v>
      </c>
      <c r="G103" s="14">
        <f>P_Density!G103*(POWER(1+(INDEX(P_Growth!$M$2:$M$1611,MATCH(A2, P_Growth!$A$2:$A$1611,0))/100), Settings!$C$9-Settings!$C$8))*(Settings!$C$15/100)*(Settings!$C$16/100)*(Settings!$C$17/100)</f>
        <v>0.66833882597944216</v>
      </c>
      <c r="H103" s="14">
        <f>P_Density!H103*(POWER(1+(INDEX(P_Growth!$M$2:$M$1611,MATCH(A2, P_Growth!$A$2:$A$1611,0))/100), Settings!$C$9-Settings!$C$8))*(Settings!$C$15/100)*(Settings!$C$16/100)*(Settings!$C$17/100)</f>
        <v>0.6011061052074268</v>
      </c>
      <c r="I103" s="14">
        <f>P_Density!I103*(POWER(1+(INDEX(P_Growth!$M$2:$M$1611,MATCH(A2, P_Growth!$A$2:$A$1611,0))/100), Settings!$C$9-Settings!$C$8))*(Settings!$C$15/100)*(Settings!$C$16/100)*(Settings!$C$17/100)</f>
        <v>0.55239087108872054</v>
      </c>
      <c r="J103" s="14">
        <f>P_Density!J103*(POWER(1+(INDEX(P_Growth!$M$2:$M$1611,MATCH(A2, P_Growth!$A$2:$A$1611,0))/100), Settings!$C$9-Settings!$C$8))*(Settings!$C$15/100)*(Settings!$C$16/100)*(Settings!$C$17/100)</f>
        <v>0.43273941886733697</v>
      </c>
      <c r="K103" s="14">
        <f>P_Density!K103*(POWER(1+(INDEX(P_Growth!$M$2:$M$1611,MATCH(A2, P_Growth!$A$2:$A$1611,0))/100), Settings!$C$9-Settings!$C$8))*(Settings!$C$15/100)*(Settings!$C$16/100)*(Settings!$C$17/100)</f>
        <v>0.34955317113247036</v>
      </c>
      <c r="L103" s="14">
        <f>P_Density!L103*(POWER(1+(INDEX(P_Growth!$M$2:$M$1611,MATCH(A2, P_Growth!$A$2:$A$1611,0))/100), Settings!$C$9-Settings!$C$8))*(Settings!$C$15/100)*(Settings!$C$16/100)*(Settings!$C$17/100)</f>
        <v>0.22021564896935583</v>
      </c>
    </row>
    <row r="104" spans="1:12">
      <c r="A104" s="14" t="str">
        <f>P_Density!A104</f>
        <v>MWI</v>
      </c>
      <c r="B104" s="14" t="str">
        <f>P_Density!B104</f>
        <v>Malawi</v>
      </c>
      <c r="C104" s="14">
        <f>P_Density!C104*(POWER(1+(INDEX(P_Growth!$M$2:$M$1611,MATCH(A2, P_Growth!$A$2:$A$1611,0))/100), Settings!$C$9-Settings!$C$8))*(Settings!$C$15/100)*(Settings!$C$16/100)*(Settings!$C$17/100)</f>
        <v>36.922159080238536</v>
      </c>
      <c r="D104" s="14">
        <f>P_Density!D104*(POWER(1+(INDEX(P_Growth!$M$2:$M$1611,MATCH(A2, P_Growth!$A$2:$A$1611,0))/100), Settings!$C$9-Settings!$C$8))*(Settings!$C$15/100)*(Settings!$C$16/100)*(Settings!$C$17/100)</f>
        <v>7.161139415449802</v>
      </c>
      <c r="E104" s="14">
        <f>P_Density!E104*(POWER(1+(INDEX(P_Growth!$M$2:$M$1611,MATCH(A2, P_Growth!$A$2:$A$1611,0))/100), Settings!$C$9-Settings!$C$8))*(Settings!$C$15/100)*(Settings!$C$16/100)*(Settings!$C$17/100)</f>
        <v>5.0773523981323994</v>
      </c>
      <c r="F104" s="14">
        <f>P_Density!F104*(POWER(1+(INDEX(P_Growth!$M$2:$M$1611,MATCH(A2, P_Growth!$A$2:$A$1611,0))/100), Settings!$C$9-Settings!$C$8))*(Settings!$C$15/100)*(Settings!$C$16/100)*(Settings!$C$17/100)</f>
        <v>3.8673058664411459</v>
      </c>
      <c r="G104" s="14">
        <f>P_Density!G104*(POWER(1+(INDEX(P_Growth!$M$2:$M$1611,MATCH(A2, P_Growth!$A$2:$A$1611,0))/100), Settings!$C$9-Settings!$C$8))*(Settings!$C$15/100)*(Settings!$C$16/100)*(Settings!$C$17/100)</f>
        <v>3.1898507393400739</v>
      </c>
      <c r="H104" s="14">
        <f>P_Density!H104*(POWER(1+(INDEX(P_Growth!$M$2:$M$1611,MATCH(A2, P_Growth!$A$2:$A$1611,0))/100), Settings!$C$9-Settings!$C$8))*(Settings!$C$15/100)*(Settings!$C$16/100)*(Settings!$C$17/100)</f>
        <v>2.635038350765921</v>
      </c>
      <c r="I104" s="14">
        <f>P_Density!I104*(POWER(1+(INDEX(P_Growth!$M$2:$M$1611,MATCH(A2, P_Growth!$A$2:$A$1611,0))/100), Settings!$C$9-Settings!$C$8))*(Settings!$C$15/100)*(Settings!$C$16/100)*(Settings!$C$17/100)</f>
        <v>2.1753773551487723</v>
      </c>
      <c r="J104" s="14">
        <f>P_Density!J104*(POWER(1+(INDEX(P_Growth!$M$2:$M$1611,MATCH(A2, P_Growth!$A$2:$A$1611,0))/100), Settings!$C$9-Settings!$C$8))*(Settings!$C$15/100)*(Settings!$C$16/100)*(Settings!$C$17/100)</f>
        <v>1.5735590389162186</v>
      </c>
      <c r="K104" s="14">
        <f>P_Density!K104*(POWER(1+(INDEX(P_Growth!$M$2:$M$1611,MATCH(A2, P_Growth!$A$2:$A$1611,0))/100), Settings!$C$9-Settings!$C$8))*(Settings!$C$15/100)*(Settings!$C$16/100)*(Settings!$C$17/100)</f>
        <v>0.78642341394554571</v>
      </c>
      <c r="L104" s="14">
        <f>P_Density!L104*(POWER(1+(INDEX(P_Growth!$M$2:$M$1611,MATCH(A2, P_Growth!$A$2:$A$1611,0))/100), Settings!$C$9-Settings!$C$8))*(Settings!$C$15/100)*(Settings!$C$16/100)*(Settings!$C$17/100)</f>
        <v>0.15825328978328224</v>
      </c>
    </row>
    <row r="105" spans="1:12">
      <c r="A105" s="14" t="str">
        <f>P_Density!A105</f>
        <v>MYS</v>
      </c>
      <c r="B105" s="14" t="str">
        <f>P_Density!B105</f>
        <v>Malaysia</v>
      </c>
      <c r="C105" s="14">
        <f>P_Density!C105*(POWER(1+(INDEX(P_Growth!$M$2:$M$1611,MATCH(A2, P_Growth!$A$2:$A$1611,0))/100), Settings!$C$9-Settings!$C$8))*(Settings!$C$15/100)*(Settings!$C$16/100)*(Settings!$C$17/100)</f>
        <v>33.252562994372731</v>
      </c>
      <c r="D105" s="14">
        <f>P_Density!D105*(POWER(1+(INDEX(P_Growth!$M$2:$M$1611,MATCH(A2, P_Growth!$A$2:$A$1611,0))/100), Settings!$C$9-Settings!$C$8))*(Settings!$C$15/100)*(Settings!$C$16/100)*(Settings!$C$17/100)</f>
        <v>8.2602234694262258</v>
      </c>
      <c r="E105" s="14">
        <f>P_Density!E105*(POWER(1+(INDEX(P_Growth!$M$2:$M$1611,MATCH(A2, P_Growth!$A$2:$A$1611,0))/100), Settings!$C$9-Settings!$C$8))*(Settings!$C$15/100)*(Settings!$C$16/100)*(Settings!$C$17/100)</f>
        <v>3.9359630092634159</v>
      </c>
      <c r="F105" s="14">
        <f>P_Density!F105*(POWER(1+(INDEX(P_Growth!$M$2:$M$1611,MATCH(A2, P_Growth!$A$2:$A$1611,0))/100), Settings!$C$9-Settings!$C$8))*(Settings!$C$15/100)*(Settings!$C$16/100)*(Settings!$C$17/100)</f>
        <v>2.7156606388103293</v>
      </c>
      <c r="G105" s="14">
        <f>P_Density!G105*(POWER(1+(INDEX(P_Growth!$M$2:$M$1611,MATCH(A2, P_Growth!$A$2:$A$1611,0))/100), Settings!$C$9-Settings!$C$8))*(Settings!$C$15/100)*(Settings!$C$16/100)*(Settings!$C$17/100)</f>
        <v>1.5640154111795128</v>
      </c>
      <c r="H105" s="14">
        <f>P_Density!H105*(POWER(1+(INDEX(P_Growth!$M$2:$M$1611,MATCH(A2, P_Growth!$A$2:$A$1611,0))/100), Settings!$C$9-Settings!$C$8))*(Settings!$C$15/100)*(Settings!$C$16/100)*(Settings!$C$17/100)</f>
        <v>1.060482216414524</v>
      </c>
      <c r="I105" s="14">
        <f>P_Density!I105*(POWER(1+(INDEX(P_Growth!$M$2:$M$1611,MATCH(A2, P_Growth!$A$2:$A$1611,0))/100), Settings!$C$9-Settings!$C$8))*(Settings!$C$15/100)*(Settings!$C$16/100)*(Settings!$C$17/100)</f>
        <v>0.74596982771831599</v>
      </c>
      <c r="J105" s="14">
        <f>P_Density!J105*(POWER(1+(INDEX(P_Growth!$M$2:$M$1611,MATCH(A2, P_Growth!$A$2:$A$1611,0))/100), Settings!$C$9-Settings!$C$8))*(Settings!$C$15/100)*(Settings!$C$16/100)*(Settings!$C$17/100)</f>
        <v>0.46963194996893026</v>
      </c>
      <c r="K105" s="14">
        <f>P_Density!K105*(POWER(1+(INDEX(P_Growth!$M$2:$M$1611,MATCH(A2, P_Growth!$A$2:$A$1611,0))/100), Settings!$C$9-Settings!$C$8))*(Settings!$C$15/100)*(Settings!$C$16/100)*(Settings!$C$17/100)</f>
        <v>0.27890183743984392</v>
      </c>
      <c r="L105" s="14">
        <f>P_Density!L105*(POWER(1+(INDEX(P_Growth!$M$2:$M$1611,MATCH(A2, P_Growth!$A$2:$A$1611,0))/100), Settings!$C$9-Settings!$C$8))*(Settings!$C$15/100)*(Settings!$C$16/100)*(Settings!$C$17/100)</f>
        <v>8.7317071680604874E-2</v>
      </c>
    </row>
    <row r="106" spans="1:12">
      <c r="A106" s="14" t="str">
        <f>P_Density!A106</f>
        <v>MLI</v>
      </c>
      <c r="B106" s="14" t="str">
        <f>P_Density!B106</f>
        <v>Mali</v>
      </c>
      <c r="C106" s="14">
        <f>P_Density!C106*(POWER(1+(INDEX(P_Growth!$M$2:$M$1611,MATCH(A2, P_Growth!$A$2:$A$1611,0))/100), Settings!$C$9-Settings!$C$8))*(Settings!$C$15/100)*(Settings!$C$16/100)*(Settings!$C$17/100)</f>
        <v>2.8293295184206437</v>
      </c>
      <c r="D106" s="14">
        <f>P_Density!D106*(POWER(1+(INDEX(P_Growth!$M$2:$M$1611,MATCH(A2, P_Growth!$A$2:$A$1611,0))/100), Settings!$C$9-Settings!$C$8))*(Settings!$C$15/100)*(Settings!$C$16/100)*(Settings!$C$17/100)</f>
        <v>0.98384831011082829</v>
      </c>
      <c r="E106" s="14">
        <f>P_Density!E106*(POWER(1+(INDEX(P_Growth!$M$2:$M$1611,MATCH(A2, P_Growth!$A$2:$A$1611,0))/100), Settings!$C$9-Settings!$C$8))*(Settings!$C$15/100)*(Settings!$C$16/100)*(Settings!$C$17/100)</f>
        <v>0.87317071680604852</v>
      </c>
      <c r="F106" s="14">
        <f>P_Density!F106*(POWER(1+(INDEX(P_Growth!$M$2:$M$1611,MATCH(A2, P_Growth!$A$2:$A$1611,0))/100), Settings!$C$9-Settings!$C$8))*(Settings!$C$15/100)*(Settings!$C$16/100)*(Settings!$C$17/100)</f>
        <v>0.69939122667499176</v>
      </c>
      <c r="G106" s="14">
        <f>P_Density!G106*(POWER(1+(INDEX(P_Growth!$M$2:$M$1611,MATCH(A2, P_Growth!$A$2:$A$1611,0))/100), Settings!$C$9-Settings!$C$8))*(Settings!$C$15/100)*(Settings!$C$16/100)*(Settings!$C$17/100)</f>
        <v>0.52774836961931648</v>
      </c>
      <c r="H106" s="14">
        <f>P_Density!H106*(POWER(1+(INDEX(P_Growth!$M$2:$M$1611,MATCH(A2, P_Growth!$A$2:$A$1611,0))/100), Settings!$C$9-Settings!$C$8))*(Settings!$C$15/100)*(Settings!$C$16/100)*(Settings!$C$17/100)</f>
        <v>0.42433532877083507</v>
      </c>
      <c r="I106" s="14">
        <f>P_Density!I106*(POWER(1+(INDEX(P_Growth!$M$2:$M$1611,MATCH(A2, P_Growth!$A$2:$A$1611,0))/100), Settings!$C$9-Settings!$C$8))*(Settings!$C$15/100)*(Settings!$C$16/100)*(Settings!$C$17/100)</f>
        <v>0.2875908119463968</v>
      </c>
      <c r="J106" s="14">
        <f>P_Density!J106*(POWER(1+(INDEX(P_Growth!$M$2:$M$1611,MATCH(A2, P_Growth!$A$2:$A$1611,0))/100), Settings!$C$9-Settings!$C$8))*(Settings!$C$15/100)*(Settings!$C$16/100)*(Settings!$C$17/100)</f>
        <v>0.21095690564270117</v>
      </c>
      <c r="K106" s="14">
        <f>P_Density!K106*(POWER(1+(INDEX(P_Growth!$M$2:$M$1611,MATCH(A2, P_Growth!$A$2:$A$1611,0))/100), Settings!$C$9-Settings!$C$8))*(Settings!$C$15/100)*(Settings!$C$16/100)*(Settings!$C$17/100)</f>
        <v>5.2561173654393473E-2</v>
      </c>
      <c r="L106" s="14">
        <f>P_Density!L106*(POWER(1+(INDEX(P_Growth!$M$2:$M$1611,MATCH(A2, P_Growth!$A$2:$A$1611,0))/100), Settings!$C$9-Settings!$C$8))*(Settings!$C$15/100)*(Settings!$C$16/100)*(Settings!$C$17/100)</f>
        <v>1.0968049786960156E-2</v>
      </c>
    </row>
    <row r="107" spans="1:12">
      <c r="A107" s="14" t="str">
        <f>P_Density!A107</f>
        <v>MLT</v>
      </c>
      <c r="B107" s="14" t="str">
        <f>P_Density!B107</f>
        <v>Malta</v>
      </c>
      <c r="C107" s="14">
        <f>P_Density!C107*(POWER(1+(INDEX(P_Growth!$M$2:$M$1611,MATCH(A2, P_Growth!$A$2:$A$1611,0))/100), Settings!$C$9-Settings!$C$8))*(Settings!$C$15/100)*(Settings!$C$16/100)*(Settings!$C$17/100)</f>
        <v>108.09013065049233</v>
      </c>
      <c r="D107" s="14">
        <f>P_Density!D107*(POWER(1+(INDEX(P_Growth!$M$2:$M$1611,MATCH(A2, P_Growth!$A$2:$A$1611,0))/100), Settings!$C$9-Settings!$C$8))*(Settings!$C$15/100)*(Settings!$C$16/100)*(Settings!$C$17/100)</f>
        <v>54.02747371292552</v>
      </c>
      <c r="E107" s="14">
        <f>P_Density!E107*(POWER(1+(INDEX(P_Growth!$M$2:$M$1611,MATCH(A2, P_Growth!$A$2:$A$1611,0))/100), Settings!$C$9-Settings!$C$8))*(Settings!$C$15/100)*(Settings!$C$16/100)*(Settings!$C$17/100)</f>
        <v>39.580273068218588</v>
      </c>
      <c r="F107" s="14">
        <f>P_Density!F107*(POWER(1+(INDEX(P_Growth!$M$2:$M$1611,MATCH(A2, P_Growth!$A$2:$A$1611,0))/100), Settings!$C$9-Settings!$C$8))*(Settings!$C$15/100)*(Settings!$C$16/100)*(Settings!$C$17/100)</f>
        <v>29.335972124992779</v>
      </c>
      <c r="G107" s="14">
        <f>P_Density!G107*(POWER(1+(INDEX(P_Growth!$M$2:$M$1611,MATCH(A2, P_Growth!$A$2:$A$1611,0))/100), Settings!$C$9-Settings!$C$8))*(Settings!$C$15/100)*(Settings!$C$16/100)*(Settings!$C$17/100)</f>
        <v>21.449659443758375</v>
      </c>
      <c r="H107" s="14">
        <f>P_Density!H107*(POWER(1+(INDEX(P_Growth!$M$2:$M$1611,MATCH(A2, P_Growth!$A$2:$A$1611,0))/100), Settings!$C$9-Settings!$C$8))*(Settings!$C$15/100)*(Settings!$C$16/100)*(Settings!$C$17/100)</f>
        <v>17.898432830268714</v>
      </c>
      <c r="I107" s="14">
        <f>P_Density!I107*(POWER(1+(INDEX(P_Growth!$M$2:$M$1611,MATCH(A2, P_Growth!$A$2:$A$1611,0))/100), Settings!$C$9-Settings!$C$8))*(Settings!$C$15/100)*(Settings!$C$16/100)*(Settings!$C$17/100)</f>
        <v>11.049526728234717</v>
      </c>
      <c r="J107" s="14">
        <f>P_Density!J107*(POWER(1+(INDEX(P_Growth!$M$2:$M$1611,MATCH(A2, P_Growth!$A$2:$A$1611,0))/100), Settings!$C$9-Settings!$C$8))*(Settings!$C$15/100)*(Settings!$C$16/100)*(Settings!$C$17/100)</f>
        <v>6.8181385857485042</v>
      </c>
      <c r="K107" s="14">
        <f>P_Density!K107*(POWER(1+(INDEX(P_Growth!$M$2:$M$1611,MATCH(A2, P_Growth!$A$2:$A$1611,0))/100), Settings!$C$9-Settings!$C$8))*(Settings!$C$15/100)*(Settings!$C$16/100)*(Settings!$C$17/100)</f>
        <v>4.4560194998113571</v>
      </c>
      <c r="L107" s="14">
        <f>P_Density!L107*(POWER(1+(INDEX(P_Growth!$M$2:$M$1611,MATCH(A2, P_Growth!$A$2:$A$1611,0))/100), Settings!$C$9-Settings!$C$8))*(Settings!$C$15/100)*(Settings!$C$16/100)*(Settings!$C$17/100)</f>
        <v>9.2399409555913152</v>
      </c>
    </row>
    <row r="108" spans="1:12">
      <c r="A108" s="14" t="str">
        <f>P_Density!A108</f>
        <v>MTQ</v>
      </c>
      <c r="B108" s="14" t="str">
        <f>P_Density!B108</f>
        <v>Martinique</v>
      </c>
      <c r="C108" s="14">
        <f>P_Density!C108*(POWER(1+(INDEX(P_Growth!$M$2:$M$1611,MATCH(A2, P_Growth!$A$2:$A$1611,0))/100), Settings!$C$9-Settings!$C$8))*(Settings!$C$15/100)*(Settings!$C$16/100)*(Settings!$C$17/100)</f>
        <v>14.528820028186516</v>
      </c>
      <c r="D108" s="14">
        <f>P_Density!D108*(POWER(1+(INDEX(P_Growth!$M$2:$M$1611,MATCH(A2, P_Growth!$A$2:$A$1611,0))/100), Settings!$C$9-Settings!$C$8))*(Settings!$C$15/100)*(Settings!$C$16/100)*(Settings!$C$17/100)</f>
        <v>7.1837877260488501</v>
      </c>
      <c r="E108" s="14">
        <f>P_Density!E108*(POWER(1+(INDEX(P_Growth!$M$2:$M$1611,MATCH(A2, P_Growth!$A$2:$A$1611,0))/100), Settings!$C$9-Settings!$C$8))*(Settings!$C$15/100)*(Settings!$C$16/100)*(Settings!$C$17/100)</f>
        <v>5.3861670986275891</v>
      </c>
      <c r="F108" s="14">
        <f>P_Density!F108*(POWER(1+(INDEX(P_Growth!$M$2:$M$1611,MATCH(A2, P_Growth!$A$2:$A$1611,0))/100), Settings!$C$9-Settings!$C$8))*(Settings!$C$15/100)*(Settings!$C$16/100)*(Settings!$C$17/100)</f>
        <v>5.1082623566229231</v>
      </c>
      <c r="G108" s="14">
        <f>P_Density!G108*(POWER(1+(INDEX(P_Growth!$M$2:$M$1611,MATCH(A2, P_Growth!$A$2:$A$1611,0))/100), Settings!$C$9-Settings!$C$8))*(Settings!$C$15/100)*(Settings!$C$16/100)*(Settings!$C$17/100)</f>
        <v>4.4115775318434149</v>
      </c>
      <c r="H108" s="14">
        <f>P_Density!H108*(POWER(1+(INDEX(P_Growth!$M$2:$M$1611,MATCH(A2, P_Growth!$A$2:$A$1611,0))/100), Settings!$C$9-Settings!$C$8))*(Settings!$C$15/100)*(Settings!$C$16/100)*(Settings!$C$17/100)</f>
        <v>3.690250205594503</v>
      </c>
      <c r="I108" s="14">
        <f>P_Density!I108*(POWER(1+(INDEX(P_Growth!$M$2:$M$1611,MATCH(A2, P_Growth!$A$2:$A$1611,0))/100), Settings!$C$9-Settings!$C$8))*(Settings!$C$15/100)*(Settings!$C$16/100)*(Settings!$C$17/100)</f>
        <v>2.8504109647644111</v>
      </c>
      <c r="J108" s="14">
        <f>P_Density!J108*(POWER(1+(INDEX(P_Growth!$M$2:$M$1611,MATCH(A2, P_Growth!$A$2:$A$1611,0))/100), Settings!$C$9-Settings!$C$8))*(Settings!$C$15/100)*(Settings!$C$16/100)*(Settings!$C$17/100)</f>
        <v>2.039202607144436</v>
      </c>
      <c r="K108" s="14">
        <f>P_Density!K108*(POWER(1+(INDEX(P_Growth!$M$2:$M$1611,MATCH(A2, P_Growth!$A$2:$A$1611,0))/100), Settings!$C$9-Settings!$C$8))*(Settings!$C$15/100)*(Settings!$C$16/100)*(Settings!$C$17/100)</f>
        <v>1.7419257252563083</v>
      </c>
      <c r="L108" s="14">
        <f>P_Density!L108*(POWER(1+(INDEX(P_Growth!$M$2:$M$1611,MATCH(A2, P_Growth!$A$2:$A$1611,0))/100), Settings!$C$9-Settings!$C$8))*(Settings!$C$15/100)*(Settings!$C$16/100)*(Settings!$C$17/100)</f>
        <v>0.90992080570261646</v>
      </c>
    </row>
    <row r="109" spans="1:12">
      <c r="A109" s="14" t="str">
        <f>P_Density!A109</f>
        <v>MRT</v>
      </c>
      <c r="B109" s="14" t="str">
        <f>P_Density!B109</f>
        <v>Mauritania</v>
      </c>
      <c r="C109" s="14">
        <f>P_Density!C109*(POWER(1+(INDEX(P_Growth!$M$2:$M$1611,MATCH(A2, P_Growth!$A$2:$A$1611,0))/100), Settings!$C$9-Settings!$C$8))*(Settings!$C$15/100)*(Settings!$C$16/100)*(Settings!$C$17/100)</f>
        <v>3.7781370460952099</v>
      </c>
      <c r="D109" s="14">
        <f>P_Density!D109*(POWER(1+(INDEX(P_Growth!$M$2:$M$1611,MATCH(A2, P_Growth!$A$2:$A$1611,0))/100), Settings!$C$9-Settings!$C$8))*(Settings!$C$15/100)*(Settings!$C$16/100)*(Settings!$C$17/100)</f>
        <v>0.49156804954285055</v>
      </c>
      <c r="E109" s="14">
        <f>P_Density!E109*(POWER(1+(INDEX(P_Growth!$M$2:$M$1611,MATCH(A2, P_Growth!$A$2:$A$1611,0))/100), Settings!$C$9-Settings!$C$8))*(Settings!$C$15/100)*(Settings!$C$16/100)*(Settings!$C$17/100)</f>
        <v>0.30112282142381519</v>
      </c>
      <c r="F109" s="14">
        <f>P_Density!F109*(POWER(1+(INDEX(P_Growth!$M$2:$M$1611,MATCH(A2, P_Growth!$A$2:$A$1611,0))/100), Settings!$C$9-Settings!$C$8))*(Settings!$C$15/100)*(Settings!$C$16/100)*(Settings!$C$17/100)</f>
        <v>0.18617196196827171</v>
      </c>
      <c r="G109" s="14">
        <f>P_Density!G109*(POWER(1+(INDEX(P_Growth!$M$2:$M$1611,MATCH(A2, P_Growth!$A$2:$A$1611,0))/100), Settings!$C$9-Settings!$C$8))*(Settings!$C$15/100)*(Settings!$C$16/100)*(Settings!$C$17/100)</f>
        <v>0.17135797264562425</v>
      </c>
      <c r="H109" s="14">
        <f>P_Density!H109*(POWER(1+(INDEX(P_Growth!$M$2:$M$1611,MATCH(A2, P_Growth!$A$2:$A$1611,0))/100), Settings!$C$9-Settings!$C$8))*(Settings!$C$15/100)*(Settings!$C$16/100)*(Settings!$C$17/100)</f>
        <v>0.12634623585757995</v>
      </c>
      <c r="I109" s="14">
        <f>P_Density!I109*(POWER(1+(INDEX(P_Growth!$M$2:$M$1611,MATCH(A2, P_Growth!$A$2:$A$1611,0))/100), Settings!$C$9-Settings!$C$8))*(Settings!$C$15/100)*(Settings!$C$16/100)*(Settings!$C$17/100)</f>
        <v>5.8401304060437177E-2</v>
      </c>
      <c r="J109" s="14">
        <f>P_Density!J109*(POWER(1+(INDEX(P_Growth!$M$2:$M$1611,MATCH(A2, P_Growth!$A$2:$A$1611,0))/100), Settings!$C$9-Settings!$C$8))*(Settings!$C$15/100)*(Settings!$C$16/100)*(Settings!$C$17/100)</f>
        <v>2.6209365724684006E-2</v>
      </c>
      <c r="K109" s="14">
        <f>P_Density!K109*(POWER(1+(INDEX(P_Growth!$M$2:$M$1611,MATCH(A2, P_Growth!$A$2:$A$1611,0))/100), Settings!$C$9-Settings!$C$8))*(Settings!$C$15/100)*(Settings!$C$16/100)*(Settings!$C$17/100)</f>
        <v>6.9796680462473719E-3</v>
      </c>
      <c r="L109" s="14">
        <f>P_Density!L109*(POWER(1+(INDEX(P_Growth!$M$2:$M$1611,MATCH(A2, P_Growth!$A$2:$A$1611,0))/100), Settings!$C$9-Settings!$C$8))*(Settings!$C$15/100)*(Settings!$C$16/100)*(Settings!$C$17/100)</f>
        <v>2.1366330753818485E-3</v>
      </c>
    </row>
    <row r="110" spans="1:12">
      <c r="A110" s="14" t="str">
        <f>P_Density!A110</f>
        <v>MUS</v>
      </c>
      <c r="B110" s="14" t="str">
        <f>P_Density!B110</f>
        <v>Mauritius</v>
      </c>
      <c r="C110" s="14">
        <f>P_Density!C110*(POWER(1+(INDEX(P_Growth!$M$2:$M$1611,MATCH(A2, P_Growth!$A$2:$A$1611,0))/100), Settings!$C$9-Settings!$C$8))*(Settings!$C$15/100)*(Settings!$C$16/100)*(Settings!$C$17/100)</f>
        <v>27.976361278024793</v>
      </c>
      <c r="D110" s="14">
        <f>P_Density!D110*(POWER(1+(INDEX(P_Growth!$M$2:$M$1611,MATCH(A2, P_Growth!$A$2:$A$1611,0))/100), Settings!$C$9-Settings!$C$8))*(Settings!$C$15/100)*(Settings!$C$16/100)*(Settings!$C$17/100)</f>
        <v>11.363754232520872</v>
      </c>
      <c r="E110" s="14">
        <f>P_Density!E110*(POWER(1+(INDEX(P_Growth!$M$2:$M$1611,MATCH(A2, P_Growth!$A$2:$A$1611,0))/100), Settings!$C$9-Settings!$C$8))*(Settings!$C$15/100)*(Settings!$C$16/100)*(Settings!$C$17/100)</f>
        <v>10.425629870223217</v>
      </c>
      <c r="F110" s="14">
        <f>P_Density!F110*(POWER(1+(INDEX(P_Growth!$M$2:$M$1611,MATCH(A2, P_Growth!$A$2:$A$1611,0))/100), Settings!$C$9-Settings!$C$8))*(Settings!$C$15/100)*(Settings!$C$16/100)*(Settings!$C$17/100)</f>
        <v>6.7876559538730561</v>
      </c>
      <c r="G110" s="14">
        <f>P_Density!G110*(POWER(1+(INDEX(P_Growth!$M$2:$M$1611,MATCH(A2, P_Growth!$A$2:$A$1611,0))/100), Settings!$C$9-Settings!$C$8))*(Settings!$C$15/100)*(Settings!$C$16/100)*(Settings!$C$17/100)</f>
        <v>5.8469676318849411</v>
      </c>
      <c r="H110" s="14">
        <f>P_Density!H110*(POWER(1+(INDEX(P_Growth!$M$2:$M$1611,MATCH(A2, P_Growth!$A$2:$A$1611,0))/100), Settings!$C$9-Settings!$C$8))*(Settings!$C$15/100)*(Settings!$C$16/100)*(Settings!$C$17/100)</f>
        <v>5.4313212776206585</v>
      </c>
      <c r="I110" s="14">
        <f>P_Density!I110*(POWER(1+(INDEX(P_Growth!$M$2:$M$1611,MATCH(A2, P_Growth!$A$2:$A$1611,0))/100), Settings!$C$9-Settings!$C$8))*(Settings!$C$15/100)*(Settings!$C$16/100)*(Settings!$C$17/100)</f>
        <v>5.3227803173912607</v>
      </c>
      <c r="J110" s="14">
        <f>P_Density!J110*(POWER(1+(INDEX(P_Growth!$M$2:$M$1611,MATCH(A2, P_Growth!$A$2:$A$1611,0))/100), Settings!$C$9-Settings!$C$8))*(Settings!$C$15/100)*(Settings!$C$16/100)*(Settings!$C$17/100)</f>
        <v>4.65814498874248</v>
      </c>
      <c r="K110" s="14">
        <f>P_Density!K110*(POWER(1+(INDEX(P_Growth!$M$2:$M$1611,MATCH(A2, P_Growth!$A$2:$A$1611,0))/100), Settings!$C$9-Settings!$C$8))*(Settings!$C$15/100)*(Settings!$C$16/100)*(Settings!$C$17/100)</f>
        <v>3.8325499684149342</v>
      </c>
      <c r="L110" s="14">
        <f>P_Density!L110*(POWER(1+(INDEX(P_Growth!$M$2:$M$1611,MATCH(A2, P_Growth!$A$2:$A$1611,0))/100), Settings!$C$9-Settings!$C$8))*(Settings!$C$15/100)*(Settings!$C$16/100)*(Settings!$C$17/100)</f>
        <v>9.2872317676597677E-2</v>
      </c>
    </row>
    <row r="111" spans="1:12">
      <c r="A111" s="14" t="str">
        <f>P_Density!A111</f>
        <v>MEX</v>
      </c>
      <c r="B111" s="14" t="str">
        <f>P_Density!B111</f>
        <v>Mexico</v>
      </c>
      <c r="C111" s="14">
        <f>P_Density!C111*(POWER(1+(INDEX(P_Growth!$M$2:$M$1611,MATCH(A2, P_Growth!$A$2:$A$1611,0))/100), Settings!$C$9-Settings!$C$8))*(Settings!$C$15/100)*(Settings!$C$16/100)*(Settings!$C$17/100)</f>
        <v>24.265029626086523</v>
      </c>
      <c r="D111" s="14">
        <f>P_Density!D111*(POWER(1+(INDEX(P_Growth!$M$2:$M$1611,MATCH(A2, P_Growth!$A$2:$A$1611,0))/100), Settings!$C$9-Settings!$C$8))*(Settings!$C$15/100)*(Settings!$C$16/100)*(Settings!$C$17/100)</f>
        <v>4.9045700034365201</v>
      </c>
      <c r="E111" s="14">
        <f>P_Density!E111*(POWER(1+(INDEX(P_Growth!$M$2:$M$1611,MATCH(A2, P_Growth!$A$2:$A$1611,0))/100), Settings!$C$9-Settings!$C$8))*(Settings!$C$15/100)*(Settings!$C$16/100)*(Settings!$C$17/100)</f>
        <v>2.4780670408278676</v>
      </c>
      <c r="F111" s="14">
        <f>P_Density!F111*(POWER(1+(INDEX(P_Growth!$M$2:$M$1611,MATCH(A2, P_Growth!$A$2:$A$1611,0))/100), Settings!$C$9-Settings!$C$8))*(Settings!$C$15/100)*(Settings!$C$16/100)*(Settings!$C$17/100)</f>
        <v>1.6076027259173029</v>
      </c>
      <c r="G111" s="14">
        <f>P_Density!G111*(POWER(1+(INDEX(P_Growth!$M$2:$M$1611,MATCH(A2, P_Growth!$A$2:$A$1611,0))/100), Settings!$C$9-Settings!$C$8))*(Settings!$C$15/100)*(Settings!$C$16/100)*(Settings!$C$17/100)</f>
        <v>1.119738173705114</v>
      </c>
      <c r="H111" s="14">
        <f>P_Density!H111*(POWER(1+(INDEX(P_Growth!$M$2:$M$1611,MATCH(A2, P_Growth!$A$2:$A$1611,0))/100), Settings!$C$9-Settings!$C$8))*(Settings!$C$15/100)*(Settings!$C$16/100)*(Settings!$C$17/100)</f>
        <v>0.79582459947722572</v>
      </c>
      <c r="I111" s="14">
        <f>P_Density!I111*(POWER(1+(INDEX(P_Growth!$M$2:$M$1611,MATCH(A2, P_Growth!$A$2:$A$1611,0))/100), Settings!$C$9-Settings!$C$8))*(Settings!$C$15/100)*(Settings!$C$16/100)*(Settings!$C$17/100)</f>
        <v>0.49228026056797786</v>
      </c>
      <c r="J111" s="14">
        <f>P_Density!J111*(POWER(1+(INDEX(P_Growth!$M$2:$M$1611,MATCH(A2, P_Growth!$A$2:$A$1611,0))/100), Settings!$C$9-Settings!$C$8))*(Settings!$C$15/100)*(Settings!$C$16/100)*(Settings!$C$17/100)</f>
        <v>0.27975649066999669</v>
      </c>
      <c r="K111" s="14">
        <f>P_Density!K111*(POWER(1+(INDEX(P_Growth!$M$2:$M$1611,MATCH(A2, P_Growth!$A$2:$A$1611,0))/100), Settings!$C$9-Settings!$C$8))*(Settings!$C$15/100)*(Settings!$C$16/100)*(Settings!$C$17/100)</f>
        <v>0.11993633663143442</v>
      </c>
      <c r="L111" s="14">
        <f>P_Density!L111*(POWER(1+(INDEX(P_Growth!$M$2:$M$1611,MATCH(A2, P_Growth!$A$2:$A$1611,0))/100), Settings!$C$9-Settings!$C$8))*(Settings!$C$15/100)*(Settings!$C$16/100)*(Settings!$C$17/100)</f>
        <v>3.2761707155855004E-2</v>
      </c>
    </row>
    <row r="112" spans="1:12">
      <c r="A112" s="14" t="str">
        <f>P_Density!A112</f>
        <v>MDA</v>
      </c>
      <c r="B112" s="14" t="str">
        <f>P_Density!B112</f>
        <v>Moldova (the Republic of)</v>
      </c>
      <c r="C112" s="14">
        <f>P_Density!C112*(POWER(1+(INDEX(P_Growth!$M$2:$M$1611,MATCH(A2, P_Growth!$A$2:$A$1611,0))/100), Settings!$C$9-Settings!$C$8))*(Settings!$C$15/100)*(Settings!$C$16/100)*(Settings!$C$17/100)</f>
        <v>8.7902509143259504</v>
      </c>
      <c r="D112" s="14">
        <f>P_Density!D112*(POWER(1+(INDEX(P_Growth!$M$2:$M$1611,MATCH(A2, P_Growth!$A$2:$A$1611,0))/100), Settings!$C$9-Settings!$C$8))*(Settings!$C$15/100)*(Settings!$C$16/100)*(Settings!$C$17/100)</f>
        <v>1.6997628325687728</v>
      </c>
      <c r="E112" s="14">
        <f>P_Density!E112*(POWER(1+(INDEX(P_Growth!$M$2:$M$1611,MATCH(A2, P_Growth!$A$2:$A$1611,0))/100), Settings!$C$9-Settings!$C$8))*(Settings!$C$15/100)*(Settings!$C$16/100)*(Settings!$C$17/100)</f>
        <v>1.5584601651835202</v>
      </c>
      <c r="F112" s="14">
        <f>P_Density!F112*(POWER(1+(INDEX(P_Growth!$M$2:$M$1611,MATCH(A2, P_Growth!$A$2:$A$1611,0))/100), Settings!$C$9-Settings!$C$8))*(Settings!$C$15/100)*(Settings!$C$16/100)*(Settings!$C$17/100)</f>
        <v>1.3551951386121939</v>
      </c>
      <c r="G112" s="14">
        <f>P_Density!G112*(POWER(1+(INDEX(P_Growth!$M$2:$M$1611,MATCH(A2, P_Growth!$A$2:$A$1611,0))/100), Settings!$C$9-Settings!$C$8))*(Settings!$C$15/100)*(Settings!$C$16/100)*(Settings!$C$17/100)</f>
        <v>1.2030668636450059</v>
      </c>
      <c r="H112" s="14">
        <f>P_Density!H112*(POWER(1+(INDEX(P_Growth!$M$2:$M$1611,MATCH(A2, P_Growth!$A$2:$A$1611,0))/100), Settings!$C$9-Settings!$C$8))*(Settings!$C$15/100)*(Settings!$C$16/100)*(Settings!$C$17/100)</f>
        <v>1.1301364546719721</v>
      </c>
      <c r="I112" s="14">
        <f>P_Density!I112*(POWER(1+(INDEX(P_Growth!$M$2:$M$1611,MATCH(A2, P_Growth!$A$2:$A$1611,0))/100), Settings!$C$9-Settings!$C$8))*(Settings!$C$15/100)*(Settings!$C$16/100)*(Settings!$C$17/100)</f>
        <v>1.0389734434556801</v>
      </c>
      <c r="J112" s="14">
        <f>P_Density!J112*(POWER(1+(INDEX(P_Growth!$M$2:$M$1611,MATCH(A2, P_Growth!$A$2:$A$1611,0))/100), Settings!$C$9-Settings!$C$8))*(Settings!$C$15/100)*(Settings!$C$16/100)*(Settings!$C$17/100)</f>
        <v>0.90365334868149627</v>
      </c>
      <c r="K112" s="14">
        <f>P_Density!K112*(POWER(1+(INDEX(P_Growth!$M$2:$M$1611,MATCH(A2, P_Growth!$A$2:$A$1611,0))/100), Settings!$C$9-Settings!$C$8))*(Settings!$C$15/100)*(Settings!$C$16/100)*(Settings!$C$17/100)</f>
        <v>0.84539448682608465</v>
      </c>
      <c r="L112" s="14">
        <f>P_Density!L112*(POWER(1+(INDEX(P_Growth!$M$2:$M$1611,MATCH(A2, P_Growth!$A$2:$A$1611,0))/100), Settings!$C$9-Settings!$C$8))*(Settings!$C$15/100)*(Settings!$C$16/100)*(Settings!$C$17/100)</f>
        <v>0.74696692315349411</v>
      </c>
    </row>
    <row r="113" spans="1:12">
      <c r="A113" s="14" t="str">
        <f>P_Density!A113</f>
        <v>MNG</v>
      </c>
      <c r="B113" s="14" t="str">
        <f>P_Density!B113</f>
        <v>Mongolia</v>
      </c>
      <c r="C113" s="14">
        <f>P_Density!C113*(POWER(1+(INDEX(P_Growth!$M$2:$M$1611,MATCH(A2, P_Growth!$A$2:$A$1611,0))/100), Settings!$C$9-Settings!$C$8))*(Settings!$C$15/100)*(Settings!$C$16/100)*(Settings!$C$17/100)</f>
        <v>0.7065133369262645</v>
      </c>
      <c r="D113" s="14">
        <f>P_Density!D113*(POWER(1+(INDEX(P_Growth!$M$2:$M$1611,MATCH(A2, P_Growth!$A$2:$A$1611,0))/100), Settings!$C$9-Settings!$C$8))*(Settings!$C$15/100)*(Settings!$C$16/100)*(Settings!$C$17/100)</f>
        <v>2.6209365724684006E-2</v>
      </c>
      <c r="E113" s="14">
        <f>P_Density!E113*(POWER(1+(INDEX(P_Growth!$M$2:$M$1611,MATCH(A2, P_Growth!$A$2:$A$1611,0))/100), Settings!$C$9-Settings!$C$8))*(Settings!$C$15/100)*(Settings!$C$16/100)*(Settings!$C$17/100)</f>
        <v>1.6665737987978418E-2</v>
      </c>
      <c r="F113" s="14">
        <f>P_Density!F113*(POWER(1+(INDEX(P_Growth!$M$2:$M$1611,MATCH(A2, P_Growth!$A$2:$A$1611,0))/100), Settings!$C$9-Settings!$C$8))*(Settings!$C$15/100)*(Settings!$C$16/100)*(Settings!$C$17/100)</f>
        <v>1.2962240657316548E-2</v>
      </c>
      <c r="G113" s="14">
        <f>P_Density!G113*(POWER(1+(INDEX(P_Growth!$M$2:$M$1611,MATCH(A2, P_Growth!$A$2:$A$1611,0))/100), Settings!$C$9-Settings!$C$8))*(Settings!$C$15/100)*(Settings!$C$16/100)*(Settings!$C$17/100)</f>
        <v>9.8285121467565021E-3</v>
      </c>
      <c r="H113" s="14">
        <f>P_Density!H113*(POWER(1+(INDEX(P_Growth!$M$2:$M$1611,MATCH(A2, P_Growth!$A$2:$A$1611,0))/100), Settings!$C$9-Settings!$C$8))*(Settings!$C$15/100)*(Settings!$C$16/100)*(Settings!$C$17/100)</f>
        <v>7.691879071374654E-3</v>
      </c>
      <c r="I113" s="14">
        <f>P_Density!I113*(POWER(1+(INDEX(P_Growth!$M$2:$M$1611,MATCH(A2, P_Growth!$A$2:$A$1611,0))/100), Settings!$C$9-Settings!$C$8))*(Settings!$C$15/100)*(Settings!$C$16/100)*(Settings!$C$17/100)</f>
        <v>6.2674570211200889E-3</v>
      </c>
      <c r="J113" s="14">
        <f>P_Density!J113*(POWER(1+(INDEX(P_Growth!$M$2:$M$1611,MATCH(A2, P_Growth!$A$2:$A$1611,0))/100), Settings!$C$9-Settings!$C$8))*(Settings!$C$15/100)*(Settings!$C$16/100)*(Settings!$C$17/100)</f>
        <v>5.1279193809164354E-3</v>
      </c>
      <c r="K113" s="14">
        <f>P_Density!K113*(POWER(1+(INDEX(P_Growth!$M$2:$M$1611,MATCH(A2, P_Growth!$A$2:$A$1611,0))/100), Settings!$C$9-Settings!$C$8))*(Settings!$C$15/100)*(Settings!$C$16/100)*(Settings!$C$17/100)</f>
        <v>3.7034973306618703E-3</v>
      </c>
      <c r="L113" s="14">
        <f>P_Density!L113*(POWER(1+(INDEX(P_Growth!$M$2:$M$1611,MATCH(A2, P_Growth!$A$2:$A$1611,0))/100), Settings!$C$9-Settings!$C$8))*(Settings!$C$15/100)*(Settings!$C$16/100)*(Settings!$C$17/100)</f>
        <v>2.1366330753818485E-3</v>
      </c>
    </row>
    <row r="114" spans="1:12">
      <c r="A114" s="14" t="str">
        <f>P_Density!A114</f>
        <v>MNE</v>
      </c>
      <c r="B114" s="14" t="str">
        <f>P_Density!B114</f>
        <v>Montenegro</v>
      </c>
      <c r="C114" s="14">
        <f>P_Density!C114*(POWER(1+(INDEX(P_Growth!$M$2:$M$1611,MATCH(A2, P_Growth!$A$2:$A$1611,0))/100), Settings!$C$9-Settings!$C$8))*(Settings!$C$15/100)*(Settings!$C$16/100)*(Settings!$C$17/100)</f>
        <v>2.6337563709206919</v>
      </c>
      <c r="D114" s="14">
        <f>P_Density!D114*(POWER(1+(INDEX(P_Growth!$M$2:$M$1611,MATCH(A2, P_Growth!$A$2:$A$1611,0))/100), Settings!$C$9-Settings!$C$8))*(Settings!$C$15/100)*(Settings!$C$16/100)*(Settings!$C$17/100)</f>
        <v>1.9856443380548645</v>
      </c>
      <c r="E114" s="14">
        <f>P_Density!E114*(POWER(1+(INDEX(P_Growth!$M$2:$M$1611,MATCH(A2, P_Growth!$A$2:$A$1611,0))/100), Settings!$C$9-Settings!$C$8))*(Settings!$C$15/100)*(Settings!$C$16/100)*(Settings!$C$17/100)</f>
        <v>1.119738173705114</v>
      </c>
      <c r="F114" s="14">
        <f>P_Density!F114*(POWER(1+(INDEX(P_Growth!$M$2:$M$1611,MATCH(A2, P_Growth!$A$2:$A$1611,0))/100), Settings!$C$9-Settings!$C$8))*(Settings!$C$15/100)*(Settings!$C$16/100)*(Settings!$C$17/100)</f>
        <v>0.86633349096482692</v>
      </c>
      <c r="G114" s="14">
        <f>P_Density!G114*(POWER(1+(INDEX(P_Growth!$M$2:$M$1611,MATCH(A2, P_Growth!$A$2:$A$1611,0))/100), Settings!$C$9-Settings!$C$8))*(Settings!$C$15/100)*(Settings!$C$16/100)*(Settings!$C$17/100)</f>
        <v>0.64127480702460549</v>
      </c>
      <c r="H114" s="14">
        <f>P_Density!H114*(POWER(1+(INDEX(P_Growth!$M$2:$M$1611,MATCH(A2, P_Growth!$A$2:$A$1611,0))/100), Settings!$C$9-Settings!$C$8))*(Settings!$C$15/100)*(Settings!$C$16/100)*(Settings!$C$17/100)</f>
        <v>0.53088209812987663</v>
      </c>
      <c r="I114" s="14">
        <f>P_Density!I114*(POWER(1+(INDEX(P_Growth!$M$2:$M$1611,MATCH(A2, P_Growth!$A$2:$A$1611,0))/100), Settings!$C$9-Settings!$C$8))*(Settings!$C$15/100)*(Settings!$C$16/100)*(Settings!$C$17/100)</f>
        <v>0.36522181368527062</v>
      </c>
      <c r="J114" s="14">
        <f>P_Density!J114*(POWER(1+(INDEX(P_Growth!$M$2:$M$1611,MATCH(A2, P_Growth!$A$2:$A$1611,0))/100), Settings!$C$9-Settings!$C$8))*(Settings!$C$15/100)*(Settings!$C$16/100)*(Settings!$C$17/100)</f>
        <v>0.25725062227597451</v>
      </c>
      <c r="K114" s="14">
        <f>P_Density!K114*(POWER(1+(INDEX(P_Growth!$M$2:$M$1611,MATCH(A2, P_Growth!$A$2:$A$1611,0))/100), Settings!$C$9-Settings!$C$8))*(Settings!$C$15/100)*(Settings!$C$16/100)*(Settings!$C$17/100)</f>
        <v>0.13731428564454012</v>
      </c>
      <c r="L114" s="14">
        <f>P_Density!L114*(POWER(1+(INDEX(P_Growth!$M$2:$M$1611,MATCH(A2, P_Growth!$A$2:$A$1611,0))/100), Settings!$C$9-Settings!$C$8))*(Settings!$C$15/100)*(Settings!$C$16/100)*(Settings!$C$17/100)</f>
        <v>5.1706520424240732E-2</v>
      </c>
    </row>
    <row r="115" spans="1:12">
      <c r="A115" s="14" t="str">
        <f>P_Density!A115</f>
        <v>MAR</v>
      </c>
      <c r="B115" s="14" t="str">
        <f>P_Density!B115</f>
        <v>Morocco</v>
      </c>
      <c r="C115" s="14">
        <f>P_Density!C115*(POWER(1+(INDEX(P_Growth!$M$2:$M$1611,MATCH(A2, P_Growth!$A$2:$A$1611,0))/100), Settings!$C$9-Settings!$C$8))*(Settings!$C$15/100)*(Settings!$C$16/100)*(Settings!$C$17/100)</f>
        <v>45.71312220558962</v>
      </c>
      <c r="D115" s="14">
        <f>P_Density!D115*(POWER(1+(INDEX(P_Growth!$M$2:$M$1611,MATCH(A2, P_Growth!$A$2:$A$1611,0))/100), Settings!$C$9-Settings!$C$8))*(Settings!$C$15/100)*(Settings!$C$16/100)*(Settings!$C$17/100)</f>
        <v>9.6909129767019113</v>
      </c>
      <c r="E115" s="14">
        <f>P_Density!E115*(POWER(1+(INDEX(P_Growth!$M$2:$M$1611,MATCH(A2, P_Growth!$A$2:$A$1611,0))/100), Settings!$C$9-Settings!$C$8))*(Settings!$C$15/100)*(Settings!$C$16/100)*(Settings!$C$17/100)</f>
        <v>5.0690907502409219</v>
      </c>
      <c r="F115" s="14">
        <f>P_Density!F115*(POWER(1+(INDEX(P_Growth!$M$2:$M$1611,MATCH(A2, P_Growth!$A$2:$A$1611,0))/100), Settings!$C$9-Settings!$C$8))*(Settings!$C$15/100)*(Settings!$C$16/100)*(Settings!$C$17/100)</f>
        <v>2.4210901588176852</v>
      </c>
      <c r="G115" s="14">
        <f>P_Density!G115*(POWER(1+(INDEX(P_Growth!$M$2:$M$1611,MATCH(A2, P_Growth!$A$2:$A$1611,0))/100), Settings!$C$9-Settings!$C$8))*(Settings!$C$15/100)*(Settings!$C$16/100)*(Settings!$C$17/100)</f>
        <v>1.8278183748866583</v>
      </c>
      <c r="H115" s="14">
        <f>P_Density!H115*(POWER(1+(INDEX(P_Growth!$M$2:$M$1611,MATCH(A2, P_Growth!$A$2:$A$1611,0))/100), Settings!$C$9-Settings!$C$8))*(Settings!$C$15/100)*(Settings!$C$16/100)*(Settings!$C$17/100)</f>
        <v>1.5343874325342179</v>
      </c>
      <c r="I115" s="14">
        <f>P_Density!I115*(POWER(1+(INDEX(P_Growth!$M$2:$M$1611,MATCH(A2, P_Growth!$A$2:$A$1611,0))/100), Settings!$C$9-Settings!$C$8))*(Settings!$C$15/100)*(Settings!$C$16/100)*(Settings!$C$17/100)</f>
        <v>1.030569353359178</v>
      </c>
      <c r="J115" s="14">
        <f>P_Density!J115*(POWER(1+(INDEX(P_Growth!$M$2:$M$1611,MATCH(A2, P_Growth!$A$2:$A$1611,0))/100), Settings!$C$9-Settings!$C$8))*(Settings!$C$15/100)*(Settings!$C$16/100)*(Settings!$C$17/100)</f>
        <v>0.72545815019465021</v>
      </c>
      <c r="K115" s="14">
        <f>P_Density!K115*(POWER(1+(INDEX(P_Growth!$M$2:$M$1611,MATCH(A2, P_Growth!$A$2:$A$1611,0))/100), Settings!$C$9-Settings!$C$8))*(Settings!$C$15/100)*(Settings!$C$16/100)*(Settings!$C$17/100)</f>
        <v>0.27049774734334198</v>
      </c>
      <c r="L115" s="14">
        <f>P_Density!L115*(POWER(1+(INDEX(P_Growth!$M$2:$M$1611,MATCH(A2, P_Growth!$A$2:$A$1611,0))/100), Settings!$C$9-Settings!$C$8))*(Settings!$C$15/100)*(Settings!$C$16/100)*(Settings!$C$17/100)</f>
        <v>6.9939122667499173E-2</v>
      </c>
    </row>
    <row r="116" spans="1:12">
      <c r="A116" s="14" t="str">
        <f>P_Density!A116</f>
        <v>MOZ</v>
      </c>
      <c r="B116" s="14" t="str">
        <f>P_Density!B116</f>
        <v>Mozambique</v>
      </c>
      <c r="C116" s="14">
        <f>P_Density!C116*(POWER(1+(INDEX(P_Growth!$M$2:$M$1611,MATCH(A2, P_Growth!$A$2:$A$1611,0))/100), Settings!$C$9-Settings!$C$8))*(Settings!$C$15/100)*(Settings!$C$16/100)*(Settings!$C$17/100)</f>
        <v>4.1680013612498845</v>
      </c>
      <c r="D116" s="14">
        <f>P_Density!D116*(POWER(1+(INDEX(P_Growth!$M$2:$M$1611,MATCH(A2, P_Growth!$A$2:$A$1611,0))/100), Settings!$C$9-Settings!$C$8))*(Settings!$C$15/100)*(Settings!$C$16/100)*(Settings!$C$17/100)</f>
        <v>1.3926574385338888</v>
      </c>
      <c r="E116" s="14">
        <f>P_Density!E116*(POWER(1+(INDEX(P_Growth!$M$2:$M$1611,MATCH(A2, P_Growth!$A$2:$A$1611,0))/100), Settings!$C$9-Settings!$C$8))*(Settings!$C$15/100)*(Settings!$C$16/100)*(Settings!$C$17/100)</f>
        <v>1.0215954944425742</v>
      </c>
      <c r="F116" s="14">
        <f>P_Density!F116*(POWER(1+(INDEX(P_Growth!$M$2:$M$1611,MATCH(A2, P_Growth!$A$2:$A$1611,0))/100), Settings!$C$9-Settings!$C$8))*(Settings!$C$15/100)*(Settings!$C$16/100)*(Settings!$C$17/100)</f>
        <v>0.77445826872340728</v>
      </c>
      <c r="G116" s="14">
        <f>P_Density!G116*(POWER(1+(INDEX(P_Growth!$M$2:$M$1611,MATCH(A2, P_Growth!$A$2:$A$1611,0))/100), Settings!$C$9-Settings!$C$8))*(Settings!$C$15/100)*(Settings!$C$16/100)*(Settings!$C$17/100)</f>
        <v>0.63842596292409626</v>
      </c>
      <c r="H116" s="14">
        <f>P_Density!H116*(POWER(1+(INDEX(P_Growth!$M$2:$M$1611,MATCH(A2, P_Growth!$A$2:$A$1611,0))/100), Settings!$C$9-Settings!$C$8))*(Settings!$C$15/100)*(Settings!$C$16/100)*(Settings!$C$17/100)</f>
        <v>0.43530337855779522</v>
      </c>
      <c r="I116" s="14">
        <f>P_Density!I116*(POWER(1+(INDEX(P_Growth!$M$2:$M$1611,MATCH(A2, P_Growth!$A$2:$A$1611,0))/100), Settings!$C$9-Settings!$C$8))*(Settings!$C$15/100)*(Settings!$C$16/100)*(Settings!$C$17/100)</f>
        <v>0.35482353271841227</v>
      </c>
      <c r="J116" s="14">
        <f>P_Density!J116*(POWER(1+(INDEX(P_Growth!$M$2:$M$1611,MATCH(A2, P_Growth!$A$2:$A$1611,0))/100), Settings!$C$9-Settings!$C$8))*(Settings!$C$15/100)*(Settings!$C$16/100)*(Settings!$C$17/100)</f>
        <v>0.21423307635828667</v>
      </c>
      <c r="K116" s="14">
        <f>P_Density!K116*(POWER(1+(INDEX(P_Growth!$M$2:$M$1611,MATCH(A2, P_Growth!$A$2:$A$1611,0))/100), Settings!$C$9-Settings!$C$8))*(Settings!$C$15/100)*(Settings!$C$16/100)*(Settings!$C$17/100)</f>
        <v>0.12463692939727447</v>
      </c>
      <c r="L116" s="14">
        <f>P_Density!L116*(POWER(1+(INDEX(P_Growth!$M$2:$M$1611,MATCH(A2, P_Growth!$A$2:$A$1611,0))/100), Settings!$C$9-Settings!$C$8))*(Settings!$C$15/100)*(Settings!$C$16/100)*(Settings!$C$17/100)</f>
        <v>5.3415826884546214E-2</v>
      </c>
    </row>
    <row r="117" spans="1:12">
      <c r="A117" s="14" t="str">
        <f>P_Density!A117</f>
        <v>MMR</v>
      </c>
      <c r="B117" s="14" t="str">
        <f>P_Density!B117</f>
        <v>Myanmar</v>
      </c>
      <c r="C117" s="14">
        <f>P_Density!C117*(POWER(1+(INDEX(P_Growth!$M$2:$M$1611,MATCH(A2, P_Growth!$A$2:$A$1611,0))/100), Settings!$C$9-Settings!$C$8))*(Settings!$C$15/100)*(Settings!$C$16/100)*(Settings!$C$17/100)</f>
        <v>8.2813049157699918</v>
      </c>
      <c r="D117" s="14">
        <f>P_Density!D117*(POWER(1+(INDEX(P_Growth!$M$2:$M$1611,MATCH(A2, P_Growth!$A$2:$A$1611,0))/100), Settings!$C$9-Settings!$C$8))*(Settings!$C$15/100)*(Settings!$C$16/100)*(Settings!$C$17/100)</f>
        <v>2.5403142844239923</v>
      </c>
      <c r="E117" s="14">
        <f>P_Density!E117*(POWER(1+(INDEX(P_Growth!$M$2:$M$1611,MATCH(A2, P_Growth!$A$2:$A$1611,0))/100), Settings!$C$9-Settings!$C$8))*(Settings!$C$15/100)*(Settings!$C$16/100)*(Settings!$C$17/100)</f>
        <v>1.9904873730257302</v>
      </c>
      <c r="F117" s="14">
        <f>P_Density!F117*(POWER(1+(INDEX(P_Growth!$M$2:$M$1611,MATCH(A2, P_Growth!$A$2:$A$1611,0))/100), Settings!$C$9-Settings!$C$8))*(Settings!$C$15/100)*(Settings!$C$16/100)*(Settings!$C$17/100)</f>
        <v>1.5492014218568657</v>
      </c>
      <c r="G117" s="14">
        <f>P_Density!G117*(POWER(1+(INDEX(P_Growth!$M$2:$M$1611,MATCH(A2, P_Growth!$A$2:$A$1611,0))/100), Settings!$C$9-Settings!$C$8))*(Settings!$C$15/100)*(Settings!$C$16/100)*(Settings!$C$17/100)</f>
        <v>1.1902470651927151</v>
      </c>
      <c r="H117" s="14">
        <f>P_Density!H117*(POWER(1+(INDEX(P_Growth!$M$2:$M$1611,MATCH(A2, P_Growth!$A$2:$A$1611,0))/100), Settings!$C$9-Settings!$C$8))*(Settings!$C$15/100)*(Settings!$C$16/100)*(Settings!$C$17/100)</f>
        <v>0.9735924713489954</v>
      </c>
      <c r="I117" s="14">
        <f>P_Density!I117*(POWER(1+(INDEX(P_Growth!$M$2:$M$1611,MATCH(A2, P_Growth!$A$2:$A$1611,0))/100), Settings!$C$9-Settings!$C$8))*(Settings!$C$15/100)*(Settings!$C$16/100)*(Settings!$C$17/100)</f>
        <v>0.73485933572633044</v>
      </c>
      <c r="J117" s="14">
        <f>P_Density!J117*(POWER(1+(INDEX(P_Growth!$M$2:$M$1611,MATCH(A2, P_Growth!$A$2:$A$1611,0))/100), Settings!$C$9-Settings!$C$8))*(Settings!$C$15/100)*(Settings!$C$16/100)*(Settings!$C$17/100)</f>
        <v>0.58429792501442279</v>
      </c>
      <c r="K117" s="14">
        <f>P_Density!K117*(POWER(1+(INDEX(P_Growth!$M$2:$M$1611,MATCH(A2, P_Growth!$A$2:$A$1611,0))/100), Settings!$C$9-Settings!$C$8))*(Settings!$C$15/100)*(Settings!$C$16/100)*(Settings!$C$17/100)</f>
        <v>0.38017824521294358</v>
      </c>
      <c r="L117" s="14">
        <f>P_Density!L117*(POWER(1+(INDEX(P_Growth!$M$2:$M$1611,MATCH(A2, P_Growth!$A$2:$A$1611,0))/100), Settings!$C$9-Settings!$C$8))*(Settings!$C$15/100)*(Settings!$C$16/100)*(Settings!$C$17/100)</f>
        <v>0.16907889736521695</v>
      </c>
    </row>
    <row r="118" spans="1:12">
      <c r="A118" s="14" t="str">
        <f>P_Density!A118</f>
        <v>NAM</v>
      </c>
      <c r="B118" s="14" t="str">
        <f>P_Density!B118</f>
        <v>Namibia</v>
      </c>
      <c r="C118" s="14">
        <f>P_Density!C118*(POWER(1+(INDEX(P_Growth!$M$2:$M$1611,MATCH(A2, P_Growth!$A$2:$A$1611,0))/100), Settings!$C$9-Settings!$C$8))*(Settings!$C$15/100)*(Settings!$C$16/100)*(Settings!$C$17/100)</f>
        <v>20.246877464523422</v>
      </c>
      <c r="D118" s="14">
        <f>P_Density!D118*(POWER(1+(INDEX(P_Growth!$M$2:$M$1611,MATCH(A2, P_Growth!$A$2:$A$1611,0))/100), Settings!$C$9-Settings!$C$8))*(Settings!$C$15/100)*(Settings!$C$16/100)*(Settings!$C$17/100)</f>
        <v>1.9980368098920793</v>
      </c>
      <c r="E118" s="14">
        <f>P_Density!E118*(POWER(1+(INDEX(P_Growth!$M$2:$M$1611,MATCH(A2, P_Growth!$A$2:$A$1611,0))/100), Settings!$C$9-Settings!$C$8))*(Settings!$C$15/100)*(Settings!$C$16/100)*(Settings!$C$17/100)</f>
        <v>0.78471410748524029</v>
      </c>
      <c r="F118" s="14">
        <f>P_Density!F118*(POWER(1+(INDEX(P_Growth!$M$2:$M$1611,MATCH(A2, P_Growth!$A$2:$A$1611,0))/100), Settings!$C$9-Settings!$C$8))*(Settings!$C$15/100)*(Settings!$C$16/100)*(Settings!$C$17/100)</f>
        <v>0.4694895077639048</v>
      </c>
      <c r="G118" s="14">
        <f>P_Density!G118*(POWER(1+(INDEX(P_Growth!$M$2:$M$1611,MATCH(A2, P_Growth!$A$2:$A$1611,0))/100), Settings!$C$9-Settings!$C$8))*(Settings!$C$15/100)*(Settings!$C$16/100)*(Settings!$C$17/100)</f>
        <v>0.17762542966674433</v>
      </c>
      <c r="H118" s="14">
        <f>P_Density!H118*(POWER(1+(INDEX(P_Growth!$M$2:$M$1611,MATCH(A2, P_Growth!$A$2:$A$1611,0))/100), Settings!$C$9-Settings!$C$8))*(Settings!$C$15/100)*(Settings!$C$16/100)*(Settings!$C$17/100)</f>
        <v>7.1790871332830103E-2</v>
      </c>
      <c r="I118" s="14">
        <f>P_Density!I118*(POWER(1+(INDEX(P_Growth!$M$2:$M$1611,MATCH(A2, P_Growth!$A$2:$A$1611,0))/100), Settings!$C$9-Settings!$C$8))*(Settings!$C$15/100)*(Settings!$C$16/100)*(Settings!$C$17/100)</f>
        <v>3.7604742126720533E-2</v>
      </c>
      <c r="J118" s="14">
        <f>P_Density!J118*(POWER(1+(INDEX(P_Growth!$M$2:$M$1611,MATCH(A2, P_Growth!$A$2:$A$1611,0))/100), Settings!$C$9-Settings!$C$8))*(Settings!$C$15/100)*(Settings!$C$16/100)*(Settings!$C$17/100)</f>
        <v>1.6950622398029327E-2</v>
      </c>
      <c r="K118" s="14">
        <f>P_Density!K118*(POWER(1+(INDEX(P_Growth!$M$2:$M$1611,MATCH(A2, P_Growth!$A$2:$A$1611,0))/100), Settings!$C$9-Settings!$C$8))*(Settings!$C$15/100)*(Settings!$C$16/100)*(Settings!$C$17/100)</f>
        <v>1.0540723171883785E-2</v>
      </c>
      <c r="L118" s="14">
        <f>P_Density!L118*(POWER(1+(INDEX(P_Growth!$M$2:$M$1611,MATCH(A2, P_Growth!$A$2:$A$1611,0))/100), Settings!$C$9-Settings!$C$8))*(Settings!$C$15/100)*(Settings!$C$16/100)*(Settings!$C$17/100)</f>
        <v>4.9854771758909792E-3</v>
      </c>
    </row>
    <row r="119" spans="1:12">
      <c r="A119" s="14" t="str">
        <f>P_Density!A119</f>
        <v>NPL</v>
      </c>
      <c r="B119" s="14" t="str">
        <f>P_Density!B119</f>
        <v>Nepal</v>
      </c>
      <c r="C119" s="14">
        <f>P_Density!C119*(POWER(1+(INDEX(P_Growth!$M$2:$M$1611,MATCH(A2, P_Growth!$A$2:$A$1611,0))/100), Settings!$C$9-Settings!$C$8))*(Settings!$C$15/100)*(Settings!$C$16/100)*(Settings!$C$17/100)</f>
        <v>11.309198867996123</v>
      </c>
      <c r="D119" s="14">
        <f>P_Density!D119*(POWER(1+(INDEX(P_Growth!$M$2:$M$1611,MATCH(A2, P_Growth!$A$2:$A$1611,0))/100), Settings!$C$9-Settings!$C$8))*(Settings!$C$15/100)*(Settings!$C$16/100)*(Settings!$C$17/100)</f>
        <v>8.1516825091968279</v>
      </c>
      <c r="E119" s="14">
        <f>P_Density!E119*(POWER(1+(INDEX(P_Growth!$M$2:$M$1611,MATCH(A2, P_Growth!$A$2:$A$1611,0))/100), Settings!$C$9-Settings!$C$8))*(Settings!$C$15/100)*(Settings!$C$16/100)*(Settings!$C$17/100)</f>
        <v>5.3296175432324828</v>
      </c>
      <c r="F119" s="14">
        <f>P_Density!F119*(POWER(1+(INDEX(P_Growth!$M$2:$M$1611,MATCH(A2, P_Growth!$A$2:$A$1611,0))/100), Settings!$C$9-Settings!$C$8))*(Settings!$C$15/100)*(Settings!$C$16/100)*(Settings!$C$17/100)</f>
        <v>4.5661273242960352</v>
      </c>
      <c r="G119" s="14">
        <f>P_Density!G119*(POWER(1+(INDEX(P_Growth!$M$2:$M$1611,MATCH(A2, P_Growth!$A$2:$A$1611,0))/100), Settings!$C$9-Settings!$C$8))*(Settings!$C$15/100)*(Settings!$C$16/100)*(Settings!$C$17/100)</f>
        <v>3.49752590219506</v>
      </c>
      <c r="H119" s="14">
        <f>P_Density!H119*(POWER(1+(INDEX(P_Growth!$M$2:$M$1611,MATCH(A2, P_Growth!$A$2:$A$1611,0))/100), Settings!$C$9-Settings!$C$8))*(Settings!$C$15/100)*(Settings!$C$16/100)*(Settings!$C$17/100)</f>
        <v>2.7054048000484965</v>
      </c>
      <c r="I119" s="14">
        <f>P_Density!I119*(POWER(1+(INDEX(P_Growth!$M$2:$M$1611,MATCH(A2, P_Growth!$A$2:$A$1611,0))/100), Settings!$C$9-Settings!$C$8))*(Settings!$C$15/100)*(Settings!$C$16/100)*(Settings!$C$17/100)</f>
        <v>2.583901599161782</v>
      </c>
      <c r="J119" s="14">
        <f>P_Density!J119*(POWER(1+(INDEX(P_Growth!$M$2:$M$1611,MATCH(A2, P_Growth!$A$2:$A$1611,0))/100), Settings!$C$9-Settings!$C$8))*(Settings!$C$15/100)*(Settings!$C$16/100)*(Settings!$C$17/100)</f>
        <v>2.1008800819204589</v>
      </c>
      <c r="K119" s="14">
        <f>P_Density!K119*(POWER(1+(INDEX(P_Growth!$M$2:$M$1611,MATCH(A2, P_Growth!$A$2:$A$1611,0))/100), Settings!$C$9-Settings!$C$8))*(Settings!$C$15/100)*(Settings!$C$16/100)*(Settings!$C$17/100)</f>
        <v>1.7850857133790214</v>
      </c>
      <c r="L119" s="14">
        <f>P_Density!L119*(POWER(1+(INDEX(P_Growth!$M$2:$M$1611,MATCH(A2, P_Growth!$A$2:$A$1611,0))/100), Settings!$C$9-Settings!$C$8))*(Settings!$C$15/100)*(Settings!$C$16/100)*(Settings!$C$17/100)</f>
        <v>0.377186958907409</v>
      </c>
    </row>
    <row r="120" spans="1:12">
      <c r="A120" s="14" t="str">
        <f>P_Density!A120</f>
        <v>NLD</v>
      </c>
      <c r="B120" s="14" t="str">
        <f>P_Density!B120</f>
        <v>Netherlands (the)</v>
      </c>
      <c r="C120" s="14">
        <f>P_Density!C120*(POWER(1+(INDEX(P_Growth!$M$2:$M$1611,MATCH(A2, P_Growth!$A$2:$A$1611,0))/100), Settings!$C$9-Settings!$C$8))*(Settings!$C$15/100)*(Settings!$C$16/100)*(Settings!$C$17/100)</f>
        <v>42.036688893882584</v>
      </c>
      <c r="D120" s="14">
        <f>P_Density!D120*(POWER(1+(INDEX(P_Growth!$M$2:$M$1611,MATCH(A2, P_Growth!$A$2:$A$1611,0))/100), Settings!$C$9-Settings!$C$8))*(Settings!$C$15/100)*(Settings!$C$16/100)*(Settings!$C$17/100)</f>
        <v>20.940001234177291</v>
      </c>
      <c r="E120" s="14">
        <f>P_Density!E120*(POWER(1+(INDEX(P_Growth!$M$2:$M$1611,MATCH(A2, P_Growth!$A$2:$A$1611,0))/100), Settings!$C$9-Settings!$C$8))*(Settings!$C$15/100)*(Settings!$C$16/100)*(Settings!$C$17/100)</f>
        <v>13.55992814960336</v>
      </c>
      <c r="F120" s="14">
        <f>P_Density!F120*(POWER(1+(INDEX(P_Growth!$M$2:$M$1611,MATCH(A2, P_Growth!$A$2:$A$1611,0))/100), Settings!$C$9-Settings!$C$8))*(Settings!$C$15/100)*(Settings!$C$16/100)*(Settings!$C$17/100)</f>
        <v>8.753073498814306</v>
      </c>
      <c r="G120" s="14">
        <f>P_Density!G120*(POWER(1+(INDEX(P_Growth!$M$2:$M$1611,MATCH(A2, P_Growth!$A$2:$A$1611,0))/100), Settings!$C$9-Settings!$C$8))*(Settings!$C$15/100)*(Settings!$C$16/100)*(Settings!$C$17/100)</f>
        <v>6.4445126819667315</v>
      </c>
      <c r="H120" s="14">
        <f>P_Density!H120*(POWER(1+(INDEX(P_Growth!$M$2:$M$1611,MATCH(A2, P_Growth!$A$2:$A$1611,0))/100), Settings!$C$9-Settings!$C$8))*(Settings!$C$15/100)*(Settings!$C$16/100)*(Settings!$C$17/100)</f>
        <v>4.9178171285038879</v>
      </c>
      <c r="I120" s="14">
        <f>P_Density!I120*(POWER(1+(INDEX(P_Growth!$M$2:$M$1611,MATCH(A2, P_Growth!$A$2:$A$1611,0))/100), Settings!$C$9-Settings!$C$8))*(Settings!$C$15/100)*(Settings!$C$16/100)*(Settings!$C$17/100)</f>
        <v>3.8913785990904475</v>
      </c>
      <c r="J120" s="14">
        <f>P_Density!J120*(POWER(1+(INDEX(P_Growth!$M$2:$M$1611,MATCH(A2, P_Growth!$A$2:$A$1611,0))/100), Settings!$C$9-Settings!$C$8))*(Settings!$C$15/100)*(Settings!$C$16/100)*(Settings!$C$17/100)</f>
        <v>3.0918505022825595</v>
      </c>
      <c r="K120" s="14">
        <f>P_Density!K120*(POWER(1+(INDEX(P_Growth!$M$2:$M$1611,MATCH(A2, P_Growth!$A$2:$A$1611,0))/100), Settings!$C$9-Settings!$C$8))*(Settings!$C$15/100)*(Settings!$C$16/100)*(Settings!$C$17/100)</f>
        <v>2.2618397735992248</v>
      </c>
      <c r="L120" s="14">
        <f>P_Density!L120*(POWER(1+(INDEX(P_Growth!$M$2:$M$1611,MATCH(A2, P_Growth!$A$2:$A$1611,0))/100), Settings!$C$9-Settings!$C$8))*(Settings!$C$15/100)*(Settings!$C$16/100)*(Settings!$C$17/100)</f>
        <v>1.1148951387342485</v>
      </c>
    </row>
    <row r="121" spans="1:12">
      <c r="A121" s="14" t="str">
        <f>P_Density!A121</f>
        <v>NCL</v>
      </c>
      <c r="B121" s="14" t="str">
        <f>P_Density!B121</f>
        <v>New Caledonia</v>
      </c>
      <c r="C121" s="14">
        <f>P_Density!C121*(POWER(1+(INDEX(P_Growth!$M$2:$M$1611,MATCH(A2, P_Growth!$A$2:$A$1611,0))/100), Settings!$C$9-Settings!$C$8))*(Settings!$C$15/100)*(Settings!$C$16/100)*(Settings!$C$17/100)</f>
        <v>1.5080356246045088</v>
      </c>
      <c r="D121" s="14">
        <f>P_Density!D121*(POWER(1+(INDEX(P_Growth!$M$2:$M$1611,MATCH(A2, P_Growth!$A$2:$A$1611,0))/100), Settings!$C$9-Settings!$C$8))*(Settings!$C$15/100)*(Settings!$C$16/100)*(Settings!$C$17/100)</f>
        <v>0.26878844088303649</v>
      </c>
      <c r="E121" s="14">
        <f>P_Density!E121*(POWER(1+(INDEX(P_Growth!$M$2:$M$1611,MATCH(A2, P_Growth!$A$2:$A$1611,0))/100), Settings!$C$9-Settings!$C$8))*(Settings!$C$15/100)*(Settings!$C$16/100)*(Settings!$C$17/100)</f>
        <v>0.15469223465764581</v>
      </c>
      <c r="F121" s="14">
        <f>P_Density!F121*(POWER(1+(INDEX(P_Growth!$M$2:$M$1611,MATCH(A2, P_Growth!$A$2:$A$1611,0))/100), Settings!$C$9-Settings!$C$8))*(Settings!$C$15/100)*(Settings!$C$16/100)*(Settings!$C$17/100)</f>
        <v>0.10797119140929606</v>
      </c>
      <c r="G121" s="14">
        <f>P_Density!G121*(POWER(1+(INDEX(P_Growth!$M$2:$M$1611,MATCH(A2, P_Growth!$A$2:$A$1611,0))/100), Settings!$C$9-Settings!$C$8))*(Settings!$C$15/100)*(Settings!$C$16/100)*(Settings!$C$17/100)</f>
        <v>9.2302548856495858E-2</v>
      </c>
      <c r="H121" s="14">
        <f>P_Density!H121*(POWER(1+(INDEX(P_Growth!$M$2:$M$1611,MATCH(A2, P_Growth!$A$2:$A$1611,0))/100), Settings!$C$9-Settings!$C$8))*(Settings!$C$15/100)*(Settings!$C$16/100)*(Settings!$C$17/100)</f>
        <v>6.7944931797142769E-2</v>
      </c>
      <c r="I121" s="14">
        <f>P_Density!I121*(POWER(1+(INDEX(P_Growth!$M$2:$M$1611,MATCH(A2, P_Growth!$A$2:$A$1611,0))/100), Settings!$C$9-Settings!$C$8))*(Settings!$C$15/100)*(Settings!$C$16/100)*(Settings!$C$17/100)</f>
        <v>4.4299525762916986E-2</v>
      </c>
      <c r="J121" s="14">
        <f>P_Density!J121*(POWER(1+(INDEX(P_Growth!$M$2:$M$1611,MATCH(A2, P_Growth!$A$2:$A$1611,0))/100), Settings!$C$9-Settings!$C$8))*(Settings!$C$15/100)*(Settings!$C$16/100)*(Settings!$C$17/100)</f>
        <v>3.9456490792051463E-2</v>
      </c>
      <c r="K121" s="14">
        <f>P_Density!K121*(POWER(1+(INDEX(P_Growth!$M$2:$M$1611,MATCH(A2, P_Growth!$A$2:$A$1611,0))/100), Settings!$C$9-Settings!$C$8))*(Settings!$C$15/100)*(Settings!$C$16/100)*(Settings!$C$17/100)</f>
        <v>3.4328571411135031E-2</v>
      </c>
      <c r="L121" s="14">
        <f>P_Density!L121*(POWER(1+(INDEX(P_Growth!$M$2:$M$1611,MATCH(A2, P_Growth!$A$2:$A$1611,0))/100), Settings!$C$9-Settings!$C$8))*(Settings!$C$15/100)*(Settings!$C$16/100)*(Settings!$C$17/100)</f>
        <v>2.6636692339760376E-2</v>
      </c>
    </row>
    <row r="122" spans="1:12">
      <c r="A122" s="14" t="str">
        <f>P_Density!A122</f>
        <v>NZL</v>
      </c>
      <c r="B122" s="14" t="str">
        <f>P_Density!B122</f>
        <v>New Zealand</v>
      </c>
      <c r="C122" s="14">
        <f>P_Density!C122*(POWER(1+(INDEX(P_Growth!$M$2:$M$1611,MATCH(A2, P_Growth!$A$2:$A$1611,0))/100), Settings!$C$9-Settings!$C$8))*(Settings!$C$15/100)*(Settings!$C$16/100)*(Settings!$C$17/100)</f>
        <v>5.0831925285384436</v>
      </c>
      <c r="D122" s="14">
        <f>P_Density!D122*(POWER(1+(INDEX(P_Growth!$M$2:$M$1611,MATCH(A2, P_Growth!$A$2:$A$1611,0))/100), Settings!$C$9-Settings!$C$8))*(Settings!$C$15/100)*(Settings!$C$16/100)*(Settings!$C$17/100)</f>
        <v>2.8461376986136475</v>
      </c>
      <c r="E122" s="14">
        <f>P_Density!E122*(POWER(1+(INDEX(P_Growth!$M$2:$M$1611,MATCH(A2, P_Growth!$A$2:$A$1611,0))/100), Settings!$C$9-Settings!$C$8))*(Settings!$C$15/100)*(Settings!$C$16/100)*(Settings!$C$17/100)</f>
        <v>0.50880355635093077</v>
      </c>
      <c r="F122" s="14">
        <f>P_Density!F122*(POWER(1+(INDEX(P_Growth!$M$2:$M$1611,MATCH(A2, P_Growth!$A$2:$A$1611,0))/100), Settings!$C$9-Settings!$C$8))*(Settings!$C$15/100)*(Settings!$C$16/100)*(Settings!$C$17/100)</f>
        <v>0.25183781848500719</v>
      </c>
      <c r="G122" s="14">
        <f>P_Density!G122*(POWER(1+(INDEX(P_Growth!$M$2:$M$1611,MATCH(A2, P_Growth!$A$2:$A$1611,0))/100), Settings!$C$9-Settings!$C$8))*(Settings!$C$15/100)*(Settings!$C$16/100)*(Settings!$C$17/100)</f>
        <v>0.1593928274234859</v>
      </c>
      <c r="H122" s="14">
        <f>P_Density!H122*(POWER(1+(INDEX(P_Growth!$M$2:$M$1611,MATCH(A2, P_Growth!$A$2:$A$1611,0))/100), Settings!$C$9-Settings!$C$8))*(Settings!$C$15/100)*(Settings!$C$16/100)*(Settings!$C$17/100)</f>
        <v>9.7572910442437738E-2</v>
      </c>
      <c r="I122" s="14">
        <f>P_Density!I122*(POWER(1+(INDEX(P_Growth!$M$2:$M$1611,MATCH(A2, P_Growth!$A$2:$A$1611,0))/100), Settings!$C$9-Settings!$C$8))*(Settings!$C$15/100)*(Settings!$C$16/100)*(Settings!$C$17/100)</f>
        <v>6.395655005643E-2</v>
      </c>
      <c r="J122" s="14">
        <f>P_Density!J122*(POWER(1+(INDEX(P_Growth!$M$2:$M$1611,MATCH(A2, P_Growth!$A$2:$A$1611,0))/100), Settings!$C$9-Settings!$C$8))*(Settings!$C$15/100)*(Settings!$C$16/100)*(Settings!$C$17/100)</f>
        <v>4.4441967967942447E-2</v>
      </c>
      <c r="K122" s="14">
        <f>P_Density!K122*(POWER(1+(INDEX(P_Growth!$M$2:$M$1611,MATCH(A2, P_Growth!$A$2:$A$1611,0))/100), Settings!$C$9-Settings!$C$8))*(Settings!$C$15/100)*(Settings!$C$16/100)*(Settings!$C$17/100)</f>
        <v>2.3502963829200332E-2</v>
      </c>
      <c r="L122" s="14">
        <f>P_Density!L122*(POWER(1+(INDEX(P_Growth!$M$2:$M$1611,MATCH(A2, P_Growth!$A$2:$A$1611,0))/100), Settings!$C$9-Settings!$C$8))*(Settings!$C$15/100)*(Settings!$C$16/100)*(Settings!$C$17/100)</f>
        <v>1.2107587427163807E-2</v>
      </c>
    </row>
    <row r="123" spans="1:12">
      <c r="A123" s="14" t="str">
        <f>P_Density!A123</f>
        <v>NIC</v>
      </c>
      <c r="B123" s="14" t="str">
        <f>P_Density!B123</f>
        <v>Nicaragua</v>
      </c>
      <c r="C123" s="14">
        <f>P_Density!C123*(POWER(1+(INDEX(P_Growth!$M$2:$M$1611,MATCH(A2, P_Growth!$A$2:$A$1611,0))/100), Settings!$C$9-Settings!$C$8))*(Settings!$C$15/100)*(Settings!$C$16/100)*(Settings!$C$17/100)</f>
        <v>17.278381911792902</v>
      </c>
      <c r="D123" s="14">
        <f>P_Density!D123*(POWER(1+(INDEX(P_Growth!$M$2:$M$1611,MATCH(A2, P_Growth!$A$2:$A$1611,0))/100), Settings!$C$9-Settings!$C$8))*(Settings!$C$15/100)*(Settings!$C$16/100)*(Settings!$C$17/100)</f>
        <v>3.4094966194893281</v>
      </c>
      <c r="E123" s="14">
        <f>P_Density!E123*(POWER(1+(INDEX(P_Growth!$M$2:$M$1611,MATCH(A2, P_Growth!$A$2:$A$1611,0))/100), Settings!$C$9-Settings!$C$8))*(Settings!$C$15/100)*(Settings!$C$16/100)*(Settings!$C$17/100)</f>
        <v>2.2830636621480176</v>
      </c>
      <c r="F123" s="14">
        <f>P_Density!F123*(POWER(1+(INDEX(P_Growth!$M$2:$M$1611,MATCH(A2, P_Growth!$A$2:$A$1611,0))/100), Settings!$C$9-Settings!$C$8))*(Settings!$C$15/100)*(Settings!$C$16/100)*(Settings!$C$17/100)</f>
        <v>1.458323295050624</v>
      </c>
      <c r="G123" s="14">
        <f>P_Density!G123*(POWER(1+(INDEX(P_Growth!$M$2:$M$1611,MATCH(A2, P_Growth!$A$2:$A$1611,0))/100), Settings!$C$9-Settings!$C$8))*(Settings!$C$15/100)*(Settings!$C$16/100)*(Settings!$C$17/100)</f>
        <v>1.1727266739745839</v>
      </c>
      <c r="H123" s="14">
        <f>P_Density!H123*(POWER(1+(INDEX(P_Growth!$M$2:$M$1611,MATCH(A2, P_Growth!$A$2:$A$1611,0))/100), Settings!$C$9-Settings!$C$8))*(Settings!$C$15/100)*(Settings!$C$16/100)*(Settings!$C$17/100)</f>
        <v>0.91091790113779469</v>
      </c>
      <c r="I123" s="14">
        <f>P_Density!I123*(POWER(1+(INDEX(P_Growth!$M$2:$M$1611,MATCH(A2, P_Growth!$A$2:$A$1611,0))/100), Settings!$C$9-Settings!$C$8))*(Settings!$C$15/100)*(Settings!$C$16/100)*(Settings!$C$17/100)</f>
        <v>0.69483307611417711</v>
      </c>
      <c r="J123" s="14">
        <f>P_Density!J123*(POWER(1+(INDEX(P_Growth!$M$2:$M$1611,MATCH(A2, P_Growth!$A$2:$A$1611,0))/100), Settings!$C$9-Settings!$C$8))*(Settings!$C$15/100)*(Settings!$C$16/100)*(Settings!$C$17/100)</f>
        <v>0.50225121491975977</v>
      </c>
      <c r="K123" s="14">
        <f>P_Density!K123*(POWER(1+(INDEX(P_Growth!$M$2:$M$1611,MATCH(A2, P_Growth!$A$2:$A$1611,0))/100), Settings!$C$9-Settings!$C$8))*(Settings!$C$15/100)*(Settings!$C$16/100)*(Settings!$C$17/100)</f>
        <v>0.31622169515651355</v>
      </c>
      <c r="L123" s="14">
        <f>P_Density!L123*(POWER(1+(INDEX(P_Growth!$M$2:$M$1611,MATCH(A2, P_Growth!$A$2:$A$1611,0))/100), Settings!$C$9-Settings!$C$8))*(Settings!$C$15/100)*(Settings!$C$16/100)*(Settings!$C$17/100)</f>
        <v>0.14329685825560931</v>
      </c>
    </row>
    <row r="124" spans="1:12">
      <c r="A124" s="14" t="str">
        <f>P_Density!A124</f>
        <v>NER</v>
      </c>
      <c r="B124" s="14" t="str">
        <f>P_Density!B124</f>
        <v>Niger (the)</v>
      </c>
      <c r="C124" s="14">
        <f>P_Density!C124*(POWER(1+(INDEX(P_Growth!$M$2:$M$1611,MATCH(A2, P_Growth!$A$2:$A$1611,0))/100), Settings!$C$9-Settings!$C$8))*(Settings!$C$15/100)*(Settings!$C$16/100)*(Settings!$C$17/100)</f>
        <v>4.5400604007763778</v>
      </c>
      <c r="D124" s="14">
        <f>P_Density!D124*(POWER(1+(INDEX(P_Growth!$M$2:$M$1611,MATCH(A2, P_Growth!$A$2:$A$1611,0))/100), Settings!$C$9-Settings!$C$8))*(Settings!$C$15/100)*(Settings!$C$16/100)*(Settings!$C$17/100)</f>
        <v>2.6252098386191642</v>
      </c>
      <c r="E124" s="14">
        <f>P_Density!E124*(POWER(1+(INDEX(P_Growth!$M$2:$M$1611,MATCH(A2, P_Growth!$A$2:$A$1611,0))/100), Settings!$C$9-Settings!$C$8))*(Settings!$C$15/100)*(Settings!$C$16/100)*(Settings!$C$17/100)</f>
        <v>2.1292260807205241</v>
      </c>
      <c r="F124" s="14">
        <f>P_Density!F124*(POWER(1+(INDEX(P_Growth!$M$2:$M$1611,MATCH(A2, P_Growth!$A$2:$A$1611,0))/100), Settings!$C$9-Settings!$C$8))*(Settings!$C$15/100)*(Settings!$C$16/100)*(Settings!$C$17/100)</f>
        <v>1.6006230578710554</v>
      </c>
      <c r="G124" s="14">
        <f>P_Density!G124*(POWER(1+(INDEX(P_Growth!$M$2:$M$1611,MATCH(A2, P_Growth!$A$2:$A$1611,0))/100), Settings!$C$9-Settings!$C$8))*(Settings!$C$15/100)*(Settings!$C$16/100)*(Settings!$C$17/100)</f>
        <v>1.2157442198922714</v>
      </c>
      <c r="H124" s="14">
        <f>P_Density!H124*(POWER(1+(INDEX(P_Growth!$M$2:$M$1611,MATCH(A2, P_Growth!$A$2:$A$1611,0))/100), Settings!$C$9-Settings!$C$8))*(Settings!$C$15/100)*(Settings!$C$16/100)*(Settings!$C$17/100)</f>
        <v>1.0214530522375489</v>
      </c>
      <c r="I124" s="14">
        <f>P_Density!I124*(POWER(1+(INDEX(P_Growth!$M$2:$M$1611,MATCH(A2, P_Growth!$A$2:$A$1611,0))/100), Settings!$C$9-Settings!$C$8))*(Settings!$C$15/100)*(Settings!$C$16/100)*(Settings!$C$17/100)</f>
        <v>0.79781879034758207</v>
      </c>
      <c r="J124" s="14">
        <f>P_Density!J124*(POWER(1+(INDEX(P_Growth!$M$2:$M$1611,MATCH(A2, P_Growth!$A$2:$A$1611,0))/100), Settings!$C$9-Settings!$C$8))*(Settings!$C$15/100)*(Settings!$C$16/100)*(Settings!$C$17/100)</f>
        <v>0.4260446352311405</v>
      </c>
      <c r="K124" s="14">
        <f>P_Density!K124*(POWER(1+(INDEX(P_Growth!$M$2:$M$1611,MATCH(A2, P_Growth!$A$2:$A$1611,0))/100), Settings!$C$9-Settings!$C$8))*(Settings!$C$15/100)*(Settings!$C$16/100)*(Settings!$C$17/100)</f>
        <v>0.17192774146572606</v>
      </c>
      <c r="L124" s="14">
        <f>P_Density!L124*(POWER(1+(INDEX(P_Growth!$M$2:$M$1611,MATCH(A2, P_Growth!$A$2:$A$1611,0))/100), Settings!$C$9-Settings!$C$8))*(Settings!$C$15/100)*(Settings!$C$16/100)*(Settings!$C$17/100)</f>
        <v>1.7662833423156613E-2</v>
      </c>
    </row>
    <row r="125" spans="1:12">
      <c r="A125" s="14" t="str">
        <f>P_Density!A125</f>
        <v>NGA</v>
      </c>
      <c r="B125" s="14" t="str">
        <f>P_Density!B125</f>
        <v>Nigeria</v>
      </c>
      <c r="C125" s="14">
        <f>P_Density!C125*(POWER(1+(INDEX(P_Growth!$M$2:$M$1611,MATCH(A2, P_Growth!$A$2:$A$1611,0))/100), Settings!$C$9-Settings!$C$8))*(Settings!$C$15/100)*(Settings!$C$16/100)*(Settings!$C$17/100)</f>
        <v>84.018252654420323</v>
      </c>
      <c r="D125" s="14">
        <f>P_Density!D125*(POWER(1+(INDEX(P_Growth!$M$2:$M$1611,MATCH(A2, P_Growth!$A$2:$A$1611,0))/100), Settings!$C$9-Settings!$C$8))*(Settings!$C$15/100)*(Settings!$C$16/100)*(Settings!$C$17/100)</f>
        <v>21.549796313891271</v>
      </c>
      <c r="E125" s="14">
        <f>P_Density!E125*(POWER(1+(INDEX(P_Growth!$M$2:$M$1611,MATCH(A2, P_Growth!$A$2:$A$1611,0))/100), Settings!$C$9-Settings!$C$8))*(Settings!$C$15/100)*(Settings!$C$16/100)*(Settings!$C$17/100)</f>
        <v>11.546650023773559</v>
      </c>
      <c r="F125" s="14">
        <f>P_Density!F125*(POWER(1+(INDEX(P_Growth!$M$2:$M$1611,MATCH(A2, P_Growth!$A$2:$A$1611,0))/100), Settings!$C$9-Settings!$C$8))*(Settings!$C$15/100)*(Settings!$C$16/100)*(Settings!$C$17/100)</f>
        <v>8.0771852359685123</v>
      </c>
      <c r="G125" s="14">
        <f>P_Density!G125*(POWER(1+(INDEX(P_Growth!$M$2:$M$1611,MATCH(A2, P_Growth!$A$2:$A$1611,0))/100), Settings!$C$9-Settings!$C$8))*(Settings!$C$15/100)*(Settings!$C$16/100)*(Settings!$C$17/100)</f>
        <v>5.8305867783070129</v>
      </c>
      <c r="H125" s="14">
        <f>P_Density!H125*(POWER(1+(INDEX(P_Growth!$M$2:$M$1611,MATCH(A2, P_Growth!$A$2:$A$1611,0))/100), Settings!$C$9-Settings!$C$8))*(Settings!$C$15/100)*(Settings!$C$16/100)*(Settings!$C$17/100)</f>
        <v>4.2815277986551727</v>
      </c>
      <c r="I125" s="14">
        <f>P_Density!I125*(POWER(1+(INDEX(P_Growth!$M$2:$M$1611,MATCH(A2, P_Growth!$A$2:$A$1611,0))/100), Settings!$C$9-Settings!$C$8))*(Settings!$C$15/100)*(Settings!$C$16/100)*(Settings!$C$17/100)</f>
        <v>3.1367197968655791</v>
      </c>
      <c r="J125" s="14">
        <f>P_Density!J125*(POWER(1+(INDEX(P_Growth!$M$2:$M$1611,MATCH(A2, P_Growth!$A$2:$A$1611,0))/100), Settings!$C$9-Settings!$C$8))*(Settings!$C$15/100)*(Settings!$C$16/100)*(Settings!$C$17/100)</f>
        <v>2.31810444458428</v>
      </c>
      <c r="K125" s="14">
        <f>P_Density!K125*(POWER(1+(INDEX(P_Growth!$M$2:$M$1611,MATCH(A2, P_Growth!$A$2:$A$1611,0))/100), Settings!$C$9-Settings!$C$8))*(Settings!$C$15/100)*(Settings!$C$16/100)*(Settings!$C$17/100)</f>
        <v>1.4964978059974465</v>
      </c>
      <c r="L125" s="14">
        <f>P_Density!L125*(POWER(1+(INDEX(P_Growth!$M$2:$M$1611,MATCH(A2, P_Growth!$A$2:$A$1611,0))/100), Settings!$C$9-Settings!$C$8))*(Settings!$C$15/100)*(Settings!$C$16/100)*(Settings!$C$17/100)</f>
        <v>0.77474315313345832</v>
      </c>
    </row>
    <row r="126" spans="1:12">
      <c r="A126" s="14" t="str">
        <f>P_Density!A126</f>
        <v>NOR</v>
      </c>
      <c r="B126" s="14" t="str">
        <f>P_Density!B126</f>
        <v>Norway</v>
      </c>
      <c r="C126" s="14">
        <f>P_Density!C126*(POWER(1+(INDEX(P_Growth!$M$2:$M$1611,MATCH(A2, P_Growth!$A$2:$A$1611,0))/100), Settings!$C$9-Settings!$C$8))*(Settings!$C$15/100)*(Settings!$C$16/100)*(Settings!$C$17/100)</f>
        <v>10.816918607428146</v>
      </c>
      <c r="D126" s="14">
        <f>P_Density!D126*(POWER(1+(INDEX(P_Growth!$M$2:$M$1611,MATCH(A2, P_Growth!$A$2:$A$1611,0))/100), Settings!$C$9-Settings!$C$8))*(Settings!$C$15/100)*(Settings!$C$16/100)*(Settings!$C$17/100)</f>
        <v>4.8229506199569334</v>
      </c>
      <c r="E126" s="14">
        <f>P_Density!E126*(POWER(1+(INDEX(P_Growth!$M$2:$M$1611,MATCH(A2, P_Growth!$A$2:$A$1611,0))/100), Settings!$C$9-Settings!$C$8))*(Settings!$C$15/100)*(Settings!$C$16/100)*(Settings!$C$17/100)</f>
        <v>1.4647331942767696</v>
      </c>
      <c r="F126" s="14">
        <f>P_Density!F126*(POWER(1+(INDEX(P_Growth!$M$2:$M$1611,MATCH(A2, P_Growth!$A$2:$A$1611,0))/100), Settings!$C$9-Settings!$C$8))*(Settings!$C$15/100)*(Settings!$C$16/100)*(Settings!$C$17/100)</f>
        <v>0.70523135708103535</v>
      </c>
      <c r="G126" s="14">
        <f>P_Density!G126*(POWER(1+(INDEX(P_Growth!$M$2:$M$1611,MATCH(A2, P_Growth!$A$2:$A$1611,0))/100), Settings!$C$9-Settings!$C$8))*(Settings!$C$15/100)*(Settings!$C$16/100)*(Settings!$C$17/100)</f>
        <v>0.33003858904398287</v>
      </c>
      <c r="H126" s="14">
        <f>P_Density!H126*(POWER(1+(INDEX(P_Growth!$M$2:$M$1611,MATCH(A2, P_Growth!$A$2:$A$1611,0))/100), Settings!$C$9-Settings!$C$8))*(Settings!$C$15/100)*(Settings!$C$16/100)*(Settings!$C$17/100)</f>
        <v>0.16566028444460598</v>
      </c>
      <c r="I126" s="14">
        <f>P_Density!I126*(POWER(1+(INDEX(P_Growth!$M$2:$M$1611,MATCH(A2, P_Growth!$A$2:$A$1611,0))/100), Settings!$C$9-Settings!$C$8))*(Settings!$C$15/100)*(Settings!$C$16/100)*(Settings!$C$17/100)</f>
        <v>8.7459513885630322E-2</v>
      </c>
      <c r="J126" s="14">
        <f>P_Density!J126*(POWER(1+(INDEX(P_Growth!$M$2:$M$1611,MATCH(A2, P_Growth!$A$2:$A$1611,0))/100), Settings!$C$9-Settings!$C$8))*(Settings!$C$15/100)*(Settings!$C$16/100)*(Settings!$C$17/100)</f>
        <v>5.5125133344851689E-2</v>
      </c>
      <c r="K126" s="14">
        <f>P_Density!K126*(POWER(1+(INDEX(P_Growth!$M$2:$M$1611,MATCH(A2, P_Growth!$A$2:$A$1611,0))/100), Settings!$C$9-Settings!$C$8))*(Settings!$C$15/100)*(Settings!$C$16/100)*(Settings!$C$17/100)</f>
        <v>3.1764611720676815E-2</v>
      </c>
      <c r="L126" s="14">
        <f>P_Density!L126*(POWER(1+(INDEX(P_Growth!$M$2:$M$1611,MATCH(A2, P_Growth!$A$2:$A$1611,0))/100), Settings!$C$9-Settings!$C$8))*(Settings!$C$15/100)*(Settings!$C$16/100)*(Settings!$C$17/100)</f>
        <v>1.1110491991985612E-2</v>
      </c>
    </row>
    <row r="127" spans="1:12">
      <c r="A127" s="14" t="str">
        <f>P_Density!A127</f>
        <v>OMN</v>
      </c>
      <c r="B127" s="14" t="str">
        <f>P_Density!B127</f>
        <v>Oman</v>
      </c>
      <c r="C127" s="14">
        <f>P_Density!C127*(POWER(1+(INDEX(P_Growth!$M$2:$M$1611,MATCH(A2, P_Growth!$A$2:$A$1611,0))/100), Settings!$C$9-Settings!$C$8))*(Settings!$C$15/100)*(Settings!$C$16/100)*(Settings!$C$17/100)</f>
        <v>8.7147565456624569</v>
      </c>
      <c r="D127" s="14">
        <f>P_Density!D127*(POWER(1+(INDEX(P_Growth!$M$2:$M$1611,MATCH(A2, P_Growth!$A$2:$A$1611,0))/100), Settings!$C$9-Settings!$C$8))*(Settings!$C$15/100)*(Settings!$C$16/100)*(Settings!$C$17/100)</f>
        <v>1.9533099575140858</v>
      </c>
      <c r="E127" s="14">
        <f>P_Density!E127*(POWER(1+(INDEX(P_Growth!$M$2:$M$1611,MATCH(A2, P_Growth!$A$2:$A$1611,0))/100), Settings!$C$9-Settings!$C$8))*(Settings!$C$15/100)*(Settings!$C$16/100)*(Settings!$C$17/100)</f>
        <v>0.82559502032754628</v>
      </c>
      <c r="F127" s="14">
        <f>P_Density!F127*(POWER(1+(INDEX(P_Growth!$M$2:$M$1611,MATCH(A2, P_Growth!$A$2:$A$1611,0))/100), Settings!$C$9-Settings!$C$8))*(Settings!$C$15/100)*(Settings!$C$16/100)*(Settings!$C$17/100)</f>
        <v>0.59697528126168831</v>
      </c>
      <c r="G127" s="14">
        <f>P_Density!G127*(POWER(1+(INDEX(P_Growth!$M$2:$M$1611,MATCH(A2, P_Growth!$A$2:$A$1611,0))/100), Settings!$C$9-Settings!$C$8))*(Settings!$C$15/100)*(Settings!$C$16/100)*(Settings!$C$17/100)</f>
        <v>0.4682075279186757</v>
      </c>
      <c r="H127" s="14">
        <f>P_Density!H127*(POWER(1+(INDEX(P_Growth!$M$2:$M$1611,MATCH(A2, P_Growth!$A$2:$A$1611,0))/100), Settings!$C$9-Settings!$C$8))*(Settings!$C$15/100)*(Settings!$C$16/100)*(Settings!$C$17/100)</f>
        <v>0.3259077650982446</v>
      </c>
      <c r="I127" s="14">
        <f>P_Density!I127*(POWER(1+(INDEX(P_Growth!$M$2:$M$1611,MATCH(A2, P_Growth!$A$2:$A$1611,0))/100), Settings!$C$9-Settings!$C$8))*(Settings!$C$15/100)*(Settings!$C$16/100)*(Settings!$C$17/100)</f>
        <v>0.27149484277852015</v>
      </c>
      <c r="J127" s="14">
        <f>P_Density!J127*(POWER(1+(INDEX(P_Growth!$M$2:$M$1611,MATCH(A2, P_Growth!$A$2:$A$1611,0))/100), Settings!$C$9-Settings!$C$8))*(Settings!$C$15/100)*(Settings!$C$16/100)*(Settings!$C$17/100)</f>
        <v>0.16736959090491146</v>
      </c>
      <c r="K127" s="14">
        <f>P_Density!K127*(POWER(1+(INDEX(P_Growth!$M$2:$M$1611,MATCH(A2, P_Growth!$A$2:$A$1611,0))/100), Settings!$C$9-Settings!$C$8))*(Settings!$C$15/100)*(Settings!$C$16/100)*(Settings!$C$17/100)</f>
        <v>7.5067042048415591E-2</v>
      </c>
      <c r="L127" s="14">
        <f>P_Density!L127*(POWER(1+(INDEX(P_Growth!$M$2:$M$1611,MATCH(A2, P_Growth!$A$2:$A$1611,0))/100), Settings!$C$9-Settings!$C$8))*(Settings!$C$15/100)*(Settings!$C$16/100)*(Settings!$C$17/100)</f>
        <v>1.951458208848755E-2</v>
      </c>
    </row>
    <row r="128" spans="1:12">
      <c r="A128" s="14" t="str">
        <f>P_Density!A128</f>
        <v>PAK</v>
      </c>
      <c r="B128" s="14" t="str">
        <f>P_Density!B128</f>
        <v>Pakistan</v>
      </c>
      <c r="C128" s="14">
        <f>P_Density!C128*(POWER(1+(INDEX(P_Growth!$M$2:$M$1611,MATCH(A2, P_Growth!$A$2:$A$1611,0))/100), Settings!$C$9-Settings!$C$8))*(Settings!$C$15/100)*(Settings!$C$16/100)*(Settings!$C$17/100)</f>
        <v>29.424428734313587</v>
      </c>
      <c r="D128" s="14">
        <f>P_Density!D128*(POWER(1+(INDEX(P_Growth!$M$2:$M$1611,MATCH(A2, P_Growth!$A$2:$A$1611,0))/100), Settings!$C$9-Settings!$C$8))*(Settings!$C$15/100)*(Settings!$C$16/100)*(Settings!$C$17/100)</f>
        <v>15.073803904613914</v>
      </c>
      <c r="E128" s="14">
        <f>P_Density!E128*(POWER(1+(INDEX(P_Growth!$M$2:$M$1611,MATCH(A2, P_Growth!$A$2:$A$1611,0))/100), Settings!$C$9-Settings!$C$8))*(Settings!$C$15/100)*(Settings!$C$16/100)*(Settings!$C$17/100)</f>
        <v>9.8164045593293388</v>
      </c>
      <c r="F128" s="14">
        <f>P_Density!F128*(POWER(1+(INDEX(P_Growth!$M$2:$M$1611,MATCH(A2, P_Growth!$A$2:$A$1611,0))/100), Settings!$C$9-Settings!$C$8))*(Settings!$C$15/100)*(Settings!$C$16/100)*(Settings!$C$17/100)</f>
        <v>5.6418508566482828</v>
      </c>
      <c r="G128" s="14">
        <f>P_Density!G128*(POWER(1+(INDEX(P_Growth!$M$2:$M$1611,MATCH(A2, P_Growth!$A$2:$A$1611,0))/100), Settings!$C$9-Settings!$C$8))*(Settings!$C$15/100)*(Settings!$C$16/100)*(Settings!$C$17/100)</f>
        <v>4.1907921140539575</v>
      </c>
      <c r="H128" s="14">
        <f>P_Density!H128*(POWER(1+(INDEX(P_Growth!$M$2:$M$1611,MATCH(A2, P_Growth!$A$2:$A$1611,0))/100), Settings!$C$9-Settings!$C$8))*(Settings!$C$15/100)*(Settings!$C$16/100)*(Settings!$C$17/100)</f>
        <v>3.7522125647805766</v>
      </c>
      <c r="I128" s="14">
        <f>P_Density!I128*(POWER(1+(INDEX(P_Growth!$M$2:$M$1611,MATCH(A2, P_Growth!$A$2:$A$1611,0))/100), Settings!$C$9-Settings!$C$8))*(Settings!$C$15/100)*(Settings!$C$16/100)*(Settings!$C$17/100)</f>
        <v>3.3023800813101851</v>
      </c>
      <c r="J128" s="14">
        <f>P_Density!J128*(POWER(1+(INDEX(P_Growth!$M$2:$M$1611,MATCH(A2, P_Growth!$A$2:$A$1611,0))/100), Settings!$C$9-Settings!$C$8))*(Settings!$C$15/100)*(Settings!$C$16/100)*(Settings!$C$17/100)</f>
        <v>2.3116945453581343</v>
      </c>
      <c r="K128" s="14">
        <f>P_Density!K128*(POWER(1+(INDEX(P_Growth!$M$2:$M$1611,MATCH(A2, P_Growth!$A$2:$A$1611,0))/100), Settings!$C$9-Settings!$C$8))*(Settings!$C$15/100)*(Settings!$C$16/100)*(Settings!$C$17/100)</f>
        <v>0.53771932397109845</v>
      </c>
      <c r="L128" s="14">
        <f>P_Density!L128*(POWER(1+(INDEX(P_Growth!$M$2:$M$1611,MATCH(A2, P_Growth!$A$2:$A$1611,0))/100), Settings!$C$9-Settings!$C$8))*(Settings!$C$15/100)*(Settings!$C$16/100)*(Settings!$C$17/100)</f>
        <v>0.22990171891108691</v>
      </c>
    </row>
    <row r="129" spans="1:12">
      <c r="A129" s="14" t="str">
        <f>P_Density!A129</f>
        <v>PSE</v>
      </c>
      <c r="B129" s="14" t="str">
        <f>P_Density!B129</f>
        <v>Palestine, State of</v>
      </c>
      <c r="C129" s="14">
        <f>P_Density!C129*(POWER(1+(INDEX(P_Growth!$M$2:$M$1611,MATCH(A2, P_Growth!$A$2:$A$1611,0))/100), Settings!$C$9-Settings!$C$8))*(Settings!$C$15/100)*(Settings!$C$16/100)*(Settings!$C$17/100)</f>
        <v>136.90547651611703</v>
      </c>
      <c r="D129" s="14">
        <f>P_Density!D129*(POWER(1+(INDEX(P_Growth!$M$2:$M$1611,MATCH(A2, P_Growth!$A$2:$A$1611,0))/100), Settings!$C$9-Settings!$C$8))*(Settings!$C$15/100)*(Settings!$C$16/100)*(Settings!$C$17/100)</f>
        <v>78.193648448724389</v>
      </c>
      <c r="E129" s="14">
        <f>P_Density!E129*(POWER(1+(INDEX(P_Growth!$M$2:$M$1611,MATCH(A2, P_Growth!$A$2:$A$1611,0))/100), Settings!$C$9-Settings!$C$8))*(Settings!$C$15/100)*(Settings!$C$16/100)*(Settings!$C$17/100)</f>
        <v>56.942410996566473</v>
      </c>
      <c r="F129" s="14">
        <f>P_Density!F129*(POWER(1+(INDEX(P_Growth!$M$2:$M$1611,MATCH(A2, P_Growth!$A$2:$A$1611,0))/100), Settings!$C$9-Settings!$C$8))*(Settings!$C$15/100)*(Settings!$C$16/100)*(Settings!$C$17/100)</f>
        <v>26.62458475233321</v>
      </c>
      <c r="G129" s="14">
        <f>P_Density!G129*(POWER(1+(INDEX(P_Growth!$M$2:$M$1611,MATCH(A2, P_Growth!$A$2:$A$1611,0))/100), Settings!$C$9-Settings!$C$8))*(Settings!$C$15/100)*(Settings!$C$16/100)*(Settings!$C$17/100)</f>
        <v>13.544686833665637</v>
      </c>
      <c r="H129" s="14">
        <f>P_Density!H129*(POWER(1+(INDEX(P_Growth!$M$2:$M$1611,MATCH(A2, P_Growth!$A$2:$A$1611,0))/100), Settings!$C$9-Settings!$C$8))*(Settings!$C$15/100)*(Settings!$C$16/100)*(Settings!$C$17/100)</f>
        <v>9.7194014177070027</v>
      </c>
      <c r="I129" s="14">
        <f>P_Density!I129*(POWER(1+(INDEX(P_Growth!$M$2:$M$1611,MATCH(A2, P_Growth!$A$2:$A$1611,0))/100), Settings!$C$9-Settings!$C$8))*(Settings!$C$15/100)*(Settings!$C$16/100)*(Settings!$C$17/100)</f>
        <v>9.032829989484302</v>
      </c>
      <c r="J129" s="14">
        <f>P_Density!J129*(POWER(1+(INDEX(P_Growth!$M$2:$M$1611,MATCH(A2, P_Growth!$A$2:$A$1611,0))/100), Settings!$C$9-Settings!$C$8))*(Settings!$C$15/100)*(Settings!$C$16/100)*(Settings!$C$17/100)</f>
        <v>8.2753223431589245</v>
      </c>
      <c r="K129" s="14">
        <f>P_Density!K129*(POWER(1+(INDEX(P_Growth!$M$2:$M$1611,MATCH(A2, P_Growth!$A$2:$A$1611,0))/100), Settings!$C$9-Settings!$C$8))*(Settings!$C$15/100)*(Settings!$C$16/100)*(Settings!$C$17/100)</f>
        <v>6.7285424387874917</v>
      </c>
      <c r="L129" s="14">
        <f>P_Density!L129*(POWER(1+(INDEX(P_Growth!$M$2:$M$1611,MATCH(A2, P_Growth!$A$2:$A$1611,0))/100), Settings!$C$9-Settings!$C$8))*(Settings!$C$15/100)*(Settings!$C$16/100)*(Settings!$C$17/100)</f>
        <v>2.3968749839633574</v>
      </c>
    </row>
    <row r="130" spans="1:12">
      <c r="A130" s="14" t="str">
        <f>P_Density!A130</f>
        <v>PAN</v>
      </c>
      <c r="B130" s="14" t="str">
        <f>P_Density!B130</f>
        <v>Panama</v>
      </c>
      <c r="C130" s="14">
        <f>P_Density!C130*(POWER(1+(INDEX(P_Growth!$M$2:$M$1611,MATCH(A2, P_Growth!$A$2:$A$1611,0))/100), Settings!$C$9-Settings!$C$8))*(Settings!$C$15/100)*(Settings!$C$16/100)*(Settings!$C$17/100)</f>
        <v>5.9462498487876836</v>
      </c>
      <c r="D130" s="14">
        <f>P_Density!D130*(POWER(1+(INDEX(P_Growth!$M$2:$M$1611,MATCH(A2, P_Growth!$A$2:$A$1611,0))/100), Settings!$C$9-Settings!$C$8))*(Settings!$C$15/100)*(Settings!$C$16/100)*(Settings!$C$17/100)</f>
        <v>1.4117446940073</v>
      </c>
      <c r="E130" s="14">
        <f>P_Density!E130*(POWER(1+(INDEX(P_Growth!$M$2:$M$1611,MATCH(A2, P_Growth!$A$2:$A$1611,0))/100), Settings!$C$9-Settings!$C$8))*(Settings!$C$15/100)*(Settings!$C$16/100)*(Settings!$C$17/100)</f>
        <v>0.8412636628803466</v>
      </c>
      <c r="F130" s="14">
        <f>P_Density!F130*(POWER(1+(INDEX(P_Growth!$M$2:$M$1611,MATCH(A2, P_Growth!$A$2:$A$1611,0))/100), Settings!$C$9-Settings!$C$8))*(Settings!$C$15/100)*(Settings!$C$16/100)*(Settings!$C$17/100)</f>
        <v>0.63529223441353633</v>
      </c>
      <c r="G130" s="14">
        <f>P_Density!G130*(POWER(1+(INDEX(P_Growth!$M$2:$M$1611,MATCH(A2, P_Growth!$A$2:$A$1611,0))/100), Settings!$C$9-Settings!$C$8))*(Settings!$C$15/100)*(Settings!$C$16/100)*(Settings!$C$17/100)</f>
        <v>0.48686745677701043</v>
      </c>
      <c r="H130" s="14">
        <f>P_Density!H130*(POWER(1+(INDEX(P_Growth!$M$2:$M$1611,MATCH(A2, P_Growth!$A$2:$A$1611,0))/100), Settings!$C$9-Settings!$C$8))*(Settings!$C$15/100)*(Settings!$C$16/100)*(Settings!$C$17/100)</f>
        <v>0.38217243608329987</v>
      </c>
      <c r="I130" s="14">
        <f>P_Density!I130*(POWER(1+(INDEX(P_Growth!$M$2:$M$1611,MATCH(A2, P_Growth!$A$2:$A$1611,0))/100), Settings!$C$9-Settings!$C$8))*(Settings!$C$15/100)*(Settings!$C$16/100)*(Settings!$C$17/100)</f>
        <v>0.27234949600867292</v>
      </c>
      <c r="J130" s="14">
        <f>P_Density!J130*(POWER(1+(INDEX(P_Growth!$M$2:$M$1611,MATCH(A2, P_Growth!$A$2:$A$1611,0))/100), Settings!$C$9-Settings!$C$8))*(Settings!$C$15/100)*(Settings!$C$16/100)*(Settings!$C$17/100)</f>
        <v>0.2088202725673193</v>
      </c>
      <c r="K130" s="14">
        <f>P_Density!K130*(POWER(1+(INDEX(P_Growth!$M$2:$M$1611,MATCH(A2, P_Growth!$A$2:$A$1611,0))/100), Settings!$C$9-Settings!$C$8))*(Settings!$C$15/100)*(Settings!$C$16/100)*(Settings!$C$17/100)</f>
        <v>0.122927622936969</v>
      </c>
      <c r="L130" s="14">
        <f>P_Density!L130*(POWER(1+(INDEX(P_Growth!$M$2:$M$1611,MATCH(A2, P_Growth!$A$2:$A$1611,0))/100), Settings!$C$9-Settings!$C$8))*(Settings!$C$15/100)*(Settings!$C$16/100)*(Settings!$C$17/100)</f>
        <v>5.227628924434255E-2</v>
      </c>
    </row>
    <row r="131" spans="1:12">
      <c r="A131" s="14" t="str">
        <f>P_Density!A131</f>
        <v>PNG</v>
      </c>
      <c r="B131" s="14" t="str">
        <f>P_Density!B131</f>
        <v>Papua New Guinea</v>
      </c>
      <c r="C131" s="14">
        <f>P_Density!C131*(POWER(1+(INDEX(P_Growth!$M$2:$M$1611,MATCH(A2, P_Growth!$A$2:$A$1611,0))/100), Settings!$C$9-Settings!$C$8))*(Settings!$C$15/100)*(Settings!$C$16/100)*(Settings!$C$17/100)</f>
        <v>5.9980988114169493</v>
      </c>
      <c r="D131" s="14">
        <f>P_Density!D131*(POWER(1+(INDEX(P_Growth!$M$2:$M$1611,MATCH(A2, P_Growth!$A$2:$A$1611,0))/100), Settings!$C$9-Settings!$C$8))*(Settings!$C$15/100)*(Settings!$C$16/100)*(Settings!$C$17/100)</f>
        <v>2.0327927079182904</v>
      </c>
      <c r="E131" s="14">
        <f>P_Density!E131*(POWER(1+(INDEX(P_Growth!$M$2:$M$1611,MATCH(A2, P_Growth!$A$2:$A$1611,0))/100), Settings!$C$9-Settings!$C$8))*(Settings!$C$15/100)*(Settings!$C$16/100)*(Settings!$C$17/100)</f>
        <v>1.1358341428729906</v>
      </c>
      <c r="F131" s="14">
        <f>P_Density!F131*(POWER(1+(INDEX(P_Growth!$M$2:$M$1611,MATCH(A2, P_Growth!$A$2:$A$1611,0))/100), Settings!$C$9-Settings!$C$8))*(Settings!$C$15/100)*(Settings!$C$16/100)*(Settings!$C$17/100)</f>
        <v>0.74198144597760329</v>
      </c>
      <c r="G131" s="14">
        <f>P_Density!G131*(POWER(1+(INDEX(P_Growth!$M$2:$M$1611,MATCH(A2, P_Growth!$A$2:$A$1611,0))/100), Settings!$C$9-Settings!$C$8))*(Settings!$C$15/100)*(Settings!$C$16/100)*(Settings!$C$17/100)</f>
        <v>0.49769306435894517</v>
      </c>
      <c r="H131" s="14">
        <f>P_Density!H131*(POWER(1+(INDEX(P_Growth!$M$2:$M$1611,MATCH(A2, P_Growth!$A$2:$A$1611,0))/100), Settings!$C$9-Settings!$C$8))*(Settings!$C$15/100)*(Settings!$C$16/100)*(Settings!$C$17/100)</f>
        <v>0.37604742126720531</v>
      </c>
      <c r="I131" s="14">
        <f>P_Density!I131*(POWER(1+(INDEX(P_Growth!$M$2:$M$1611,MATCH(A2, P_Growth!$A$2:$A$1611,0))/100), Settings!$C$9-Settings!$C$8))*(Settings!$C$15/100)*(Settings!$C$16/100)*(Settings!$C$17/100)</f>
        <v>0.29984084157858604</v>
      </c>
      <c r="J131" s="14">
        <f>P_Density!J131*(POWER(1+(INDEX(P_Growth!$M$2:$M$1611,MATCH(A2, P_Growth!$A$2:$A$1611,0))/100), Settings!$C$9-Settings!$C$8))*(Settings!$C$15/100)*(Settings!$C$16/100)*(Settings!$C$17/100)</f>
        <v>0.21309353871808301</v>
      </c>
      <c r="K131" s="14">
        <f>P_Density!K131*(POWER(1+(INDEX(P_Growth!$M$2:$M$1611,MATCH(A2, P_Growth!$A$2:$A$1611,0))/100), Settings!$C$9-Settings!$C$8))*(Settings!$C$15/100)*(Settings!$C$16/100)*(Settings!$C$17/100)</f>
        <v>0.13104682862342001</v>
      </c>
      <c r="L131" s="14">
        <f>P_Density!L131*(POWER(1+(INDEX(P_Growth!$M$2:$M$1611,MATCH(A2, P_Growth!$A$2:$A$1611,0))/100), Settings!$C$9-Settings!$C$8))*(Settings!$C$15/100)*(Settings!$C$16/100)*(Settings!$C$17/100)</f>
        <v>4.3729756942815161E-2</v>
      </c>
    </row>
    <row r="132" spans="1:12">
      <c r="A132" s="14" t="str">
        <f>P_Density!A132</f>
        <v>PRY</v>
      </c>
      <c r="B132" s="14" t="str">
        <f>P_Density!B132</f>
        <v>Paraguay</v>
      </c>
      <c r="C132" s="14">
        <f>P_Density!C132*(POWER(1+(INDEX(P_Growth!$M$2:$M$1611,MATCH(A2, P_Growth!$A$2:$A$1611,0))/100), Settings!$C$9-Settings!$C$8))*(Settings!$C$15/100)*(Settings!$C$16/100)*(Settings!$C$17/100)</f>
        <v>24.061194830695097</v>
      </c>
      <c r="D132" s="14">
        <f>P_Density!D132*(POWER(1+(INDEX(P_Growth!$M$2:$M$1611,MATCH(A2, P_Growth!$A$2:$A$1611,0))/100), Settings!$C$9-Settings!$C$8))*(Settings!$C$15/100)*(Settings!$C$16/100)*(Settings!$C$17/100)</f>
        <v>1.9305192047100126</v>
      </c>
      <c r="E132" s="14">
        <f>P_Density!E132*(POWER(1+(INDEX(P_Growth!$M$2:$M$1611,MATCH(A2, P_Growth!$A$2:$A$1611,0))/100), Settings!$C$9-Settings!$C$8))*(Settings!$C$15/100)*(Settings!$C$16/100)*(Settings!$C$17/100)</f>
        <v>0.86533639552964869</v>
      </c>
      <c r="F132" s="14">
        <f>P_Density!F132*(POWER(1+(INDEX(P_Growth!$M$2:$M$1611,MATCH(A2, P_Growth!$A$2:$A$1611,0))/100), Settings!$C$9-Settings!$C$8))*(Settings!$C$15/100)*(Settings!$C$16/100)*(Settings!$C$17/100)</f>
        <v>0.67303941874528217</v>
      </c>
      <c r="G132" s="14">
        <f>P_Density!G132*(POWER(1+(INDEX(P_Growth!$M$2:$M$1611,MATCH(A2, P_Growth!$A$2:$A$1611,0))/100), Settings!$C$9-Settings!$C$8))*(Settings!$C$15/100)*(Settings!$C$16/100)*(Settings!$C$17/100)</f>
        <v>0.52931523387459645</v>
      </c>
      <c r="H132" s="14">
        <f>P_Density!H132*(POWER(1+(INDEX(P_Growth!$M$2:$M$1611,MATCH(A2, P_Growth!$A$2:$A$1611,0))/100), Settings!$C$9-Settings!$C$8))*(Settings!$C$15/100)*(Settings!$C$16/100)*(Settings!$C$17/100)</f>
        <v>0.36593402471039793</v>
      </c>
      <c r="I132" s="14">
        <f>P_Density!I132*(POWER(1+(INDEX(P_Growth!$M$2:$M$1611,MATCH(A2, P_Growth!$A$2:$A$1611,0))/100), Settings!$C$9-Settings!$C$8))*(Settings!$C$15/100)*(Settings!$C$16/100)*(Settings!$C$17/100)</f>
        <v>0.26237854165689101</v>
      </c>
      <c r="J132" s="14">
        <f>P_Density!J132*(POWER(1+(INDEX(P_Growth!$M$2:$M$1611,MATCH(A2, P_Growth!$A$2:$A$1611,0))/100), Settings!$C$9-Settings!$C$8))*(Settings!$C$15/100)*(Settings!$C$16/100)*(Settings!$C$17/100)</f>
        <v>0.18275334904766075</v>
      </c>
      <c r="K132" s="14">
        <f>P_Density!K132*(POWER(1+(INDEX(P_Growth!$M$2:$M$1611,MATCH(A2, P_Growth!$A$2:$A$1611,0))/100), Settings!$C$9-Settings!$C$8))*(Settings!$C$15/100)*(Settings!$C$16/100)*(Settings!$C$17/100)</f>
        <v>0.12762821570280911</v>
      </c>
      <c r="L132" s="14">
        <f>P_Density!L132*(POWER(1+(INDEX(P_Growth!$M$2:$M$1611,MATCH(A2, P_Growth!$A$2:$A$1611,0))/100), Settings!$C$9-Settings!$C$8))*(Settings!$C$15/100)*(Settings!$C$16/100)*(Settings!$C$17/100)</f>
        <v>1.4956431527672939E-2</v>
      </c>
    </row>
    <row r="133" spans="1:12">
      <c r="A133" s="14" t="str">
        <f>P_Density!A133</f>
        <v>PER</v>
      </c>
      <c r="B133" s="14" t="str">
        <f>P_Density!B133</f>
        <v>Peru</v>
      </c>
      <c r="C133" s="14">
        <f>P_Density!C133*(POWER(1+(INDEX(P_Growth!$M$2:$M$1611,MATCH(A2, P_Growth!$A$2:$A$1611,0))/100), Settings!$C$9-Settings!$C$8))*(Settings!$C$15/100)*(Settings!$C$16/100)*(Settings!$C$17/100)</f>
        <v>5.4496963220689425</v>
      </c>
      <c r="D133" s="14">
        <f>P_Density!D133*(POWER(1+(INDEX(P_Growth!$M$2:$M$1611,MATCH(A2, P_Growth!$A$2:$A$1611,0))/100), Settings!$C$9-Settings!$C$8))*(Settings!$C$15/100)*(Settings!$C$16/100)*(Settings!$C$17/100)</f>
        <v>0.85436834574268838</v>
      </c>
      <c r="E133" s="14">
        <f>P_Density!E133*(POWER(1+(INDEX(P_Growth!$M$2:$M$1611,MATCH(A2, P_Growth!$A$2:$A$1611,0))/100), Settings!$C$9-Settings!$C$8))*(Settings!$C$15/100)*(Settings!$C$16/100)*(Settings!$C$17/100)</f>
        <v>0.62546372226677971</v>
      </c>
      <c r="F133" s="14">
        <f>P_Density!F133*(POWER(1+(INDEX(P_Growth!$M$2:$M$1611,MATCH(A2, P_Growth!$A$2:$A$1611,0))/100), Settings!$C$9-Settings!$C$8))*(Settings!$C$15/100)*(Settings!$C$16/100)*(Settings!$C$17/100)</f>
        <v>0.50851867194087996</v>
      </c>
      <c r="G133" s="14">
        <f>P_Density!G133*(POWER(1+(INDEX(P_Growth!$M$2:$M$1611,MATCH(A2, P_Growth!$A$2:$A$1611,0))/100), Settings!$C$9-Settings!$C$8))*(Settings!$C$15/100)*(Settings!$C$16/100)*(Settings!$C$17/100)</f>
        <v>0.38345441592852902</v>
      </c>
      <c r="H133" s="14">
        <f>P_Density!H133*(POWER(1+(INDEX(P_Growth!$M$2:$M$1611,MATCH(A2, P_Growth!$A$2:$A$1611,0))/100), Settings!$C$9-Settings!$C$8))*(Settings!$C$15/100)*(Settings!$C$16/100)*(Settings!$C$17/100)</f>
        <v>0.28559662107604039</v>
      </c>
      <c r="I133" s="14">
        <f>P_Density!I133*(POWER(1+(INDEX(P_Growth!$M$2:$M$1611,MATCH(A2, P_Growth!$A$2:$A$1611,0))/100), Settings!$C$9-Settings!$C$8))*(Settings!$C$15/100)*(Settings!$C$16/100)*(Settings!$C$17/100)</f>
        <v>0.18602951976324628</v>
      </c>
      <c r="J133" s="14">
        <f>P_Density!J133*(POWER(1+(INDEX(P_Growth!$M$2:$M$1611,MATCH(A2, P_Growth!$A$2:$A$1611,0))/100), Settings!$C$9-Settings!$C$8))*(Settings!$C$15/100)*(Settings!$C$16/100)*(Settings!$C$17/100)</f>
        <v>0.14116022518022744</v>
      </c>
      <c r="K133" s="14">
        <f>P_Density!K133*(POWER(1+(INDEX(P_Growth!$M$2:$M$1611,MATCH(A2, P_Growth!$A$2:$A$1611,0))/100), Settings!$C$9-Settings!$C$8))*(Settings!$C$15/100)*(Settings!$C$16/100)*(Settings!$C$17/100)</f>
        <v>7.3927504408211955E-2</v>
      </c>
      <c r="L133" s="14">
        <f>P_Density!L133*(POWER(1+(INDEX(P_Growth!$M$2:$M$1611,MATCH(A2, P_Growth!$A$2:$A$1611,0))/100), Settings!$C$9-Settings!$C$8))*(Settings!$C$15/100)*(Settings!$C$16/100)*(Settings!$C$17/100)</f>
        <v>3.2904149360880465E-2</v>
      </c>
    </row>
    <row r="134" spans="1:12">
      <c r="A134" s="14" t="str">
        <f>P_Density!A134</f>
        <v>PHL</v>
      </c>
      <c r="B134" s="14" t="str">
        <f>P_Density!B134</f>
        <v>Philippines (the)</v>
      </c>
      <c r="C134" s="14">
        <f>P_Density!C134*(POWER(1+(INDEX(P_Growth!$M$2:$M$1611,MATCH(A2, P_Growth!$A$2:$A$1611,0))/100), Settings!$C$9-Settings!$C$8))*(Settings!$C$15/100)*(Settings!$C$16/100)*(Settings!$C$17/100)</f>
        <v>55.357883907863283</v>
      </c>
      <c r="D134" s="14">
        <f>P_Density!D134*(POWER(1+(INDEX(P_Growth!$M$2:$M$1611,MATCH(A2, P_Growth!$A$2:$A$1611,0))/100), Settings!$C$9-Settings!$C$8))*(Settings!$C$15/100)*(Settings!$C$16/100)*(Settings!$C$17/100)</f>
        <v>12.108157195983908</v>
      </c>
      <c r="E134" s="14">
        <f>P_Density!E134*(POWER(1+(INDEX(P_Growth!$M$2:$M$1611,MATCH(A2, P_Growth!$A$2:$A$1611,0))/100), Settings!$C$9-Settings!$C$8))*(Settings!$C$15/100)*(Settings!$C$16/100)*(Settings!$C$17/100)</f>
        <v>7.8609579687398696</v>
      </c>
      <c r="F134" s="14">
        <f>P_Density!F134*(POWER(1+(INDEX(P_Growth!$M$2:$M$1611,MATCH(A2, P_Growth!$A$2:$A$1611,0))/100), Settings!$C$9-Settings!$C$8))*(Settings!$C$15/100)*(Settings!$C$16/100)*(Settings!$C$17/100)</f>
        <v>5.767484881480736</v>
      </c>
      <c r="G134" s="14">
        <f>P_Density!G134*(POWER(1+(INDEX(P_Growth!$M$2:$M$1611,MATCH(A2, P_Growth!$A$2:$A$1611,0))/100), Settings!$C$9-Settings!$C$8))*(Settings!$C$15/100)*(Settings!$C$16/100)*(Settings!$C$17/100)</f>
        <v>4.4772433883601499</v>
      </c>
      <c r="H134" s="14">
        <f>P_Density!H134*(POWER(1+(INDEX(P_Growth!$M$2:$M$1611,MATCH(A2, P_Growth!$A$2:$A$1611,0))/100), Settings!$C$9-Settings!$C$8))*(Settings!$C$15/100)*(Settings!$C$16/100)*(Settings!$C$17/100)</f>
        <v>3.6564914030034696</v>
      </c>
      <c r="I134" s="14">
        <f>P_Density!I134*(POWER(1+(INDEX(P_Growth!$M$2:$M$1611,MATCH(A2, P_Growth!$A$2:$A$1611,0))/100), Settings!$C$9-Settings!$C$8))*(Settings!$C$15/100)*(Settings!$C$16/100)*(Settings!$C$17/100)</f>
        <v>2.8692133358277716</v>
      </c>
      <c r="J134" s="14">
        <f>P_Density!J134*(POWER(1+(INDEX(P_Growth!$M$2:$M$1611,MATCH(A2, P_Growth!$A$2:$A$1611,0))/100), Settings!$C$9-Settings!$C$8))*(Settings!$C$15/100)*(Settings!$C$16/100)*(Settings!$C$17/100)</f>
        <v>2.1597087125959726</v>
      </c>
      <c r="K134" s="14">
        <f>P_Density!K134*(POWER(1+(INDEX(P_Growth!$M$2:$M$1611,MATCH(A2, P_Growth!$A$2:$A$1611,0))/100), Settings!$C$9-Settings!$C$8))*(Settings!$C$15/100)*(Settings!$C$16/100)*(Settings!$C$17/100)</f>
        <v>1.4024859506806451</v>
      </c>
      <c r="L134" s="14">
        <f>P_Density!L134*(POWER(1+(INDEX(P_Growth!$M$2:$M$1611,MATCH(A2, P_Growth!$A$2:$A$1611,0))/100), Settings!$C$9-Settings!$C$8))*(Settings!$C$15/100)*(Settings!$C$16/100)*(Settings!$C$17/100)</f>
        <v>0.64583295758542014</v>
      </c>
    </row>
    <row r="135" spans="1:12">
      <c r="A135" s="14" t="str">
        <f>P_Density!A135</f>
        <v>POL</v>
      </c>
      <c r="B135" s="14" t="str">
        <f>P_Density!B135</f>
        <v>Poland</v>
      </c>
      <c r="C135" s="14">
        <f>P_Density!C135*(POWER(1+(INDEX(P_Growth!$M$2:$M$1611,MATCH(A2, P_Growth!$A$2:$A$1611,0))/100), Settings!$C$9-Settings!$C$8))*(Settings!$C$15/100)*(Settings!$C$16/100)*(Settings!$C$17/100)</f>
        <v>29.087125592813308</v>
      </c>
      <c r="D135" s="14">
        <f>P_Density!D135*(POWER(1+(INDEX(P_Growth!$M$2:$M$1611,MATCH(A2, P_Growth!$A$2:$A$1611,0))/100), Settings!$C$9-Settings!$C$8))*(Settings!$C$15/100)*(Settings!$C$16/100)*(Settings!$C$17/100)</f>
        <v>7.0949037901129648</v>
      </c>
      <c r="E135" s="14">
        <f>P_Density!E135*(POWER(1+(INDEX(P_Growth!$M$2:$M$1611,MATCH(A2, P_Growth!$A$2:$A$1611,0))/100), Settings!$C$9-Settings!$C$8))*(Settings!$C$15/100)*(Settings!$C$16/100)*(Settings!$C$17/100)</f>
        <v>2.7460008284807516</v>
      </c>
      <c r="F135" s="14">
        <f>P_Density!F135*(POWER(1+(INDEX(P_Growth!$M$2:$M$1611,MATCH(A2, P_Growth!$A$2:$A$1611,0))/100), Settings!$C$9-Settings!$C$8))*(Settings!$C$15/100)*(Settings!$C$16/100)*(Settings!$C$17/100)</f>
        <v>1.8829435082315102</v>
      </c>
      <c r="G135" s="14">
        <f>P_Density!G135*(POWER(1+(INDEX(P_Growth!$M$2:$M$1611,MATCH(A2, P_Growth!$A$2:$A$1611,0))/100), Settings!$C$9-Settings!$C$8))*(Settings!$C$15/100)*(Settings!$C$16/100)*(Settings!$C$17/100)</f>
        <v>1.485387314005461</v>
      </c>
      <c r="H135" s="14">
        <f>P_Density!H135*(POWER(1+(INDEX(P_Growth!$M$2:$M$1611,MATCH(A2, P_Growth!$A$2:$A$1611,0))/100), Settings!$C$9-Settings!$C$8))*(Settings!$C$15/100)*(Settings!$C$16/100)*(Settings!$C$17/100)</f>
        <v>1.2188779484028318</v>
      </c>
      <c r="I135" s="14">
        <f>P_Density!I135*(POWER(1+(INDEX(P_Growth!$M$2:$M$1611,MATCH(A2, P_Growth!$A$2:$A$1611,0))/100), Settings!$C$9-Settings!$C$8))*(Settings!$C$15/100)*(Settings!$C$16/100)*(Settings!$C$17/100)</f>
        <v>1.049514166627564</v>
      </c>
      <c r="J135" s="14">
        <f>P_Density!J135*(POWER(1+(INDEX(P_Growth!$M$2:$M$1611,MATCH(A2, P_Growth!$A$2:$A$1611,0))/100), Settings!$C$9-Settings!$C$8))*(Settings!$C$15/100)*(Settings!$C$16/100)*(Settings!$C$17/100)</f>
        <v>0.90308357986139454</v>
      </c>
      <c r="K135" s="14">
        <f>P_Density!K135*(POWER(1+(INDEX(P_Growth!$M$2:$M$1611,MATCH(A2, P_Growth!$A$2:$A$1611,0))/100), Settings!$C$9-Settings!$C$8))*(Settings!$C$15/100)*(Settings!$C$16/100)*(Settings!$C$17/100)</f>
        <v>0.72189709506901378</v>
      </c>
      <c r="L135" s="14">
        <f>P_Density!L135*(POWER(1+(INDEX(P_Growth!$M$2:$M$1611,MATCH(A2, P_Growth!$A$2:$A$1611,0))/100), Settings!$C$9-Settings!$C$8))*(Settings!$C$15/100)*(Settings!$C$16/100)*(Settings!$C$17/100)</f>
        <v>0.51749253085748359</v>
      </c>
    </row>
    <row r="136" spans="1:12">
      <c r="A136" s="14" t="str">
        <f>P_Density!A136</f>
        <v>PRT</v>
      </c>
      <c r="B136" s="14" t="str">
        <f>P_Density!B136</f>
        <v>Portugal</v>
      </c>
      <c r="C136" s="14">
        <f>P_Density!C136*(POWER(1+(INDEX(P_Growth!$M$2:$M$1611,MATCH(A2, P_Growth!$A$2:$A$1611,0))/100), Settings!$C$9-Settings!$C$8))*(Settings!$C$15/100)*(Settings!$C$16/100)*(Settings!$C$17/100)</f>
        <v>21.808186473807453</v>
      </c>
      <c r="D136" s="14">
        <f>P_Density!D136*(POWER(1+(INDEX(P_Growth!$M$2:$M$1611,MATCH(A2, P_Growth!$A$2:$A$1611,0))/100), Settings!$C$9-Settings!$C$8))*(Settings!$C$15/100)*(Settings!$C$16/100)*(Settings!$C$17/100)</f>
        <v>5.510519143614812</v>
      </c>
      <c r="E136" s="14">
        <f>P_Density!E136*(POWER(1+(INDEX(P_Growth!$M$2:$M$1611,MATCH(A2, P_Growth!$A$2:$A$1611,0))/100), Settings!$C$9-Settings!$C$8))*(Settings!$C$15/100)*(Settings!$C$16/100)*(Settings!$C$17/100)</f>
        <v>2.707114106508802</v>
      </c>
      <c r="F136" s="14">
        <f>P_Density!F136*(POWER(1+(INDEX(P_Growth!$M$2:$M$1611,MATCH(A2, P_Growth!$A$2:$A$1611,0))/100), Settings!$C$9-Settings!$C$8))*(Settings!$C$15/100)*(Settings!$C$16/100)*(Settings!$C$17/100)</f>
        <v>1.7360855948502647</v>
      </c>
      <c r="G136" s="14">
        <f>P_Density!G136*(POWER(1+(INDEX(P_Growth!$M$2:$M$1611,MATCH(A2, P_Growth!$A$2:$A$1611,0))/100), Settings!$C$9-Settings!$C$8))*(Settings!$C$15/100)*(Settings!$C$16/100)*(Settings!$C$17/100)</f>
        <v>1.2141773556369917</v>
      </c>
      <c r="H136" s="14">
        <f>P_Density!H136*(POWER(1+(INDEX(P_Growth!$M$2:$M$1611,MATCH(A2, P_Growth!$A$2:$A$1611,0))/100), Settings!$C$9-Settings!$C$8))*(Settings!$C$15/100)*(Settings!$C$16/100)*(Settings!$C$17/100)</f>
        <v>0.81605139259084059</v>
      </c>
      <c r="I136" s="14">
        <f>P_Density!I136*(POWER(1+(INDEX(P_Growth!$M$2:$M$1611,MATCH(A2, P_Growth!$A$2:$A$1611,0))/100), Settings!$C$9-Settings!$C$8))*(Settings!$C$15/100)*(Settings!$C$16/100)*(Settings!$C$17/100)</f>
        <v>0.55125133344851684</v>
      </c>
      <c r="J136" s="14">
        <f>P_Density!J136*(POWER(1+(INDEX(P_Growth!$M$2:$M$1611,MATCH(A2, P_Growth!$A$2:$A$1611,0))/100), Settings!$C$9-Settings!$C$8))*(Settings!$C$15/100)*(Settings!$C$16/100)*(Settings!$C$17/100)</f>
        <v>0.37376834598679798</v>
      </c>
      <c r="K136" s="14">
        <f>P_Density!K136*(POWER(1+(INDEX(P_Growth!$M$2:$M$1611,MATCH(A2, P_Growth!$A$2:$A$1611,0))/100), Settings!$C$9-Settings!$C$8))*(Settings!$C$15/100)*(Settings!$C$16/100)*(Settings!$C$17/100)</f>
        <v>0.21964588014925401</v>
      </c>
      <c r="L136" s="14">
        <f>P_Density!L136*(POWER(1+(INDEX(P_Growth!$M$2:$M$1611,MATCH(A2, P_Growth!$A$2:$A$1611,0))/100), Settings!$C$9-Settings!$C$8))*(Settings!$C$15/100)*(Settings!$C$16/100)*(Settings!$C$17/100)</f>
        <v>0.1269160046776818</v>
      </c>
    </row>
    <row r="137" spans="1:12">
      <c r="A137" s="14" t="str">
        <f>P_Density!A137</f>
        <v>PRI</v>
      </c>
      <c r="B137" s="14" t="str">
        <f>P_Density!B137</f>
        <v>Puerto Rico</v>
      </c>
      <c r="C137" s="14">
        <f>P_Density!C137*(POWER(1+(INDEX(P_Growth!$M$2:$M$1611,MATCH(A2, P_Growth!$A$2:$A$1611,0))/100), Settings!$C$9-Settings!$C$8))*(Settings!$C$15/100)*(Settings!$C$16/100)*(Settings!$C$17/100)</f>
        <v>24.01304936539649</v>
      </c>
      <c r="D137" s="14">
        <f>P_Density!D137*(POWER(1+(INDEX(P_Growth!$M$2:$M$1611,MATCH(A2, P_Growth!$A$2:$A$1611,0))/100), Settings!$C$9-Settings!$C$8))*(Settings!$C$15/100)*(Settings!$C$16/100)*(Settings!$C$17/100)</f>
        <v>10.168521690152268</v>
      </c>
      <c r="E137" s="14">
        <f>P_Density!E137*(POWER(1+(INDEX(P_Growth!$M$2:$M$1611,MATCH(A2, P_Growth!$A$2:$A$1611,0))/100), Settings!$C$9-Settings!$C$8))*(Settings!$C$15/100)*(Settings!$C$16/100)*(Settings!$C$17/100)</f>
        <v>7.0887787752968707</v>
      </c>
      <c r="F137" s="14">
        <f>P_Density!F137*(POWER(1+(INDEX(P_Growth!$M$2:$M$1611,MATCH(A2, P_Growth!$A$2:$A$1611,0))/100), Settings!$C$9-Settings!$C$8))*(Settings!$C$15/100)*(Settings!$C$16/100)*(Settings!$C$17/100)</f>
        <v>5.9565056875495168</v>
      </c>
      <c r="G137" s="14">
        <f>P_Density!G137*(POWER(1+(INDEX(P_Growth!$M$2:$M$1611,MATCH(A2, P_Growth!$A$2:$A$1611,0))/100), Settings!$C$9-Settings!$C$8))*(Settings!$C$15/100)*(Settings!$C$16/100)*(Settings!$C$17/100)</f>
        <v>5.0658145795253375</v>
      </c>
      <c r="H137" s="14">
        <f>P_Density!H137*(POWER(1+(INDEX(P_Growth!$M$2:$M$1611,MATCH(A2, P_Growth!$A$2:$A$1611,0))/100), Settings!$C$9-Settings!$C$8))*(Settings!$C$15/100)*(Settings!$C$16/100)*(Settings!$C$17/100)</f>
        <v>4.4003245976464038</v>
      </c>
      <c r="I137" s="14">
        <f>P_Density!I137*(POWER(1+(INDEX(P_Growth!$M$2:$M$1611,MATCH(A2, P_Growth!$A$2:$A$1611,0))/100), Settings!$C$9-Settings!$C$8))*(Settings!$C$15/100)*(Settings!$C$16/100)*(Settings!$C$17/100)</f>
        <v>3.9450793103850446</v>
      </c>
      <c r="J137" s="14">
        <f>P_Density!J137*(POWER(1+(INDEX(P_Growth!$M$2:$M$1611,MATCH(A2, P_Growth!$A$2:$A$1611,0))/100), Settings!$C$9-Settings!$C$8))*(Settings!$C$15/100)*(Settings!$C$16/100)*(Settings!$C$17/100)</f>
        <v>3.1580861276193972</v>
      </c>
      <c r="K137" s="14">
        <f>P_Density!K137*(POWER(1+(INDEX(P_Growth!$M$2:$M$1611,MATCH(A2, P_Growth!$A$2:$A$1611,0))/100), Settings!$C$9-Settings!$C$8))*(Settings!$C$15/100)*(Settings!$C$16/100)*(Settings!$C$17/100)</f>
        <v>2.2649735021097843</v>
      </c>
      <c r="L137" s="14">
        <f>P_Density!L137*(POWER(1+(INDEX(P_Growth!$M$2:$M$1611,MATCH(A2, P_Growth!$A$2:$A$1611,0))/100), Settings!$C$9-Settings!$C$8))*(Settings!$C$15/100)*(Settings!$C$16/100)*(Settings!$C$17/100)</f>
        <v>1.368014937064485</v>
      </c>
    </row>
    <row r="138" spans="1:12">
      <c r="A138" s="14" t="str">
        <f>P_Density!A138</f>
        <v>QAT</v>
      </c>
      <c r="B138" s="14" t="str">
        <f>P_Density!B138</f>
        <v>Qatar</v>
      </c>
      <c r="C138" s="14">
        <f>P_Density!C138*(POWER(1+(INDEX(P_Growth!$M$2:$M$1611,MATCH(A2, P_Growth!$A$2:$A$1611,0))/100), Settings!$C$9-Settings!$C$8))*(Settings!$C$15/100)*(Settings!$C$16/100)*(Settings!$C$17/100)</f>
        <v>198.98207435062105</v>
      </c>
      <c r="D138" s="14">
        <f>P_Density!D138*(POWER(1+(INDEX(P_Growth!$M$2:$M$1611,MATCH(A2, P_Growth!$A$2:$A$1611,0))/100), Settings!$C$9-Settings!$C$8))*(Settings!$C$15/100)*(Settings!$C$16/100)*(Settings!$C$17/100)</f>
        <v>9.9178234093074629</v>
      </c>
      <c r="E138" s="14">
        <f>P_Density!E138*(POWER(1+(INDEX(P_Growth!$M$2:$M$1611,MATCH(A2, P_Growth!$A$2:$A$1611,0))/100), Settings!$C$9-Settings!$C$8))*(Settings!$C$15/100)*(Settings!$C$16/100)*(Settings!$C$17/100)</f>
        <v>0</v>
      </c>
      <c r="F138" s="14">
        <f>P_Density!F138*(POWER(1+(INDEX(P_Growth!$M$2:$M$1611,MATCH(A2, P_Growth!$A$2:$A$1611,0))/100), Settings!$C$9-Settings!$C$8))*(Settings!$C$15/100)*(Settings!$C$16/100)*(Settings!$C$17/100)</f>
        <v>7.5240821538546658</v>
      </c>
      <c r="G138" s="14">
        <f>P_Density!G138*(POWER(1+(INDEX(P_Growth!$M$2:$M$1611,MATCH(A2, P_Growth!$A$2:$A$1611,0))/100), Settings!$C$9-Settings!$C$8))*(Settings!$C$15/100)*(Settings!$C$16/100)*(Settings!$C$17/100)</f>
        <v>0</v>
      </c>
      <c r="H138" s="14">
        <f>P_Density!H138*(POWER(1+(INDEX(P_Growth!$M$2:$M$1611,MATCH(A2, P_Growth!$A$2:$A$1611,0))/100), Settings!$C$9-Settings!$C$8))*(Settings!$C$15/100)*(Settings!$C$16/100)*(Settings!$C$17/100)</f>
        <v>6.4560505005737943</v>
      </c>
      <c r="I138" s="14">
        <f>P_Density!I138*(POWER(1+(INDEX(P_Growth!$M$2:$M$1611,MATCH(A2, P_Growth!$A$2:$A$1611,0))/100), Settings!$C$9-Settings!$C$8))*(Settings!$C$15/100)*(Settings!$C$16/100)*(Settings!$C$17/100)</f>
        <v>4.5940459964810243</v>
      </c>
      <c r="J138" s="14">
        <f>P_Density!J138*(POWER(1+(INDEX(P_Growth!$M$2:$M$1611,MATCH(A2, P_Growth!$A$2:$A$1611,0))/100), Settings!$C$9-Settings!$C$8))*(Settings!$C$15/100)*(Settings!$C$16/100)*(Settings!$C$17/100)</f>
        <v>0</v>
      </c>
      <c r="K138" s="14">
        <f>P_Density!K138*(POWER(1+(INDEX(P_Growth!$M$2:$M$1611,MATCH(A2, P_Growth!$A$2:$A$1611,0))/100), Settings!$C$9-Settings!$C$8))*(Settings!$C$15/100)*(Settings!$C$16/100)*(Settings!$C$17/100)</f>
        <v>3.3616360386007744</v>
      </c>
      <c r="L138" s="14">
        <f>P_Density!L138*(POWER(1+(INDEX(P_Growth!$M$2:$M$1611,MATCH(A2, P_Growth!$A$2:$A$1611,0))/100), Settings!$C$9-Settings!$C$8))*(Settings!$C$15/100)*(Settings!$C$16/100)*(Settings!$C$17/100)</f>
        <v>0.50623959666047258</v>
      </c>
    </row>
    <row r="139" spans="1:12">
      <c r="A139" s="14" t="str">
        <f>P_Density!A139</f>
        <v>REU</v>
      </c>
      <c r="B139" s="14" t="str">
        <f>P_Density!B139</f>
        <v>Réunion</v>
      </c>
      <c r="C139" s="14">
        <f>P_Density!C139*(POWER(1+(INDEX(P_Growth!$M$2:$M$1611,MATCH(A2, P_Growth!$A$2:$A$1611,0))/100), Settings!$C$9-Settings!$C$8))*(Settings!$C$15/100)*(Settings!$C$16/100)*(Settings!$C$17/100)</f>
        <v>17.113006511758353</v>
      </c>
      <c r="D139" s="14">
        <f>P_Density!D139*(POWER(1+(INDEX(P_Growth!$M$2:$M$1611,MATCH(A2, P_Growth!$A$2:$A$1611,0))/100), Settings!$C$9-Settings!$C$8))*(Settings!$C$15/100)*(Settings!$C$16/100)*(Settings!$C$17/100)</f>
        <v>10.901101950598189</v>
      </c>
      <c r="E139" s="14">
        <f>P_Density!E139*(POWER(1+(INDEX(P_Growth!$M$2:$M$1611,MATCH(A2, P_Growth!$A$2:$A$1611,0))/100), Settings!$C$9-Settings!$C$8))*(Settings!$C$15/100)*(Settings!$C$16/100)*(Settings!$C$17/100)</f>
        <v>8.3596481285339941</v>
      </c>
      <c r="F139" s="14">
        <f>P_Density!F139*(POWER(1+(INDEX(P_Growth!$M$2:$M$1611,MATCH(A2, P_Growth!$A$2:$A$1611,0))/100), Settings!$C$9-Settings!$C$8))*(Settings!$C$15/100)*(Settings!$C$16/100)*(Settings!$C$17/100)</f>
        <v>7.1382062204407042</v>
      </c>
      <c r="G139" s="14">
        <f>P_Density!G139*(POWER(1+(INDEX(P_Growth!$M$2:$M$1611,MATCH(A2, P_Growth!$A$2:$A$1611,0))/100), Settings!$C$9-Settings!$C$8))*(Settings!$C$15/100)*(Settings!$C$16/100)*(Settings!$C$17/100)</f>
        <v>5.3461408390154359</v>
      </c>
      <c r="H139" s="14">
        <f>P_Density!H139*(POWER(1+(INDEX(P_Growth!$M$2:$M$1611,MATCH(A2, P_Growth!$A$2:$A$1611,0))/100), Settings!$C$9-Settings!$C$8))*(Settings!$C$15/100)*(Settings!$C$16/100)*(Settings!$C$17/100)</f>
        <v>4.5129963818215399</v>
      </c>
      <c r="I139" s="14">
        <f>P_Density!I139*(POWER(1+(INDEX(P_Growth!$M$2:$M$1611,MATCH(A2, P_Growth!$A$2:$A$1611,0))/100), Settings!$C$9-Settings!$C$8))*(Settings!$C$15/100)*(Settings!$C$16/100)*(Settings!$C$17/100)</f>
        <v>2.806396323411545</v>
      </c>
      <c r="J139" s="14">
        <f>P_Density!J139*(POWER(1+(INDEX(P_Growth!$M$2:$M$1611,MATCH(A2, P_Growth!$A$2:$A$1611,0))/100), Settings!$C$9-Settings!$C$8))*(Settings!$C$15/100)*(Settings!$C$16/100)*(Settings!$C$17/100)</f>
        <v>2.0980312378199497</v>
      </c>
      <c r="K139" s="14">
        <f>P_Density!K139*(POWER(1+(INDEX(P_Growth!$M$2:$M$1611,MATCH(A2, P_Growth!$A$2:$A$1611,0))/100), Settings!$C$9-Settings!$C$8))*(Settings!$C$15/100)*(Settings!$C$16/100)*(Settings!$C$17/100)</f>
        <v>1.2467966205878211</v>
      </c>
      <c r="L139" s="14">
        <f>P_Density!L139*(POWER(1+(INDEX(P_Growth!$M$2:$M$1611,MATCH(A2, P_Growth!$A$2:$A$1611,0))/100), Settings!$C$9-Settings!$C$8))*(Settings!$C$15/100)*(Settings!$C$16/100)*(Settings!$C$17/100)</f>
        <v>0.64184457584470733</v>
      </c>
    </row>
    <row r="140" spans="1:12">
      <c r="A140" s="14" t="str">
        <f>P_Density!A140</f>
        <v>ROU</v>
      </c>
      <c r="B140" s="14" t="str">
        <f>P_Density!B140</f>
        <v>Romania</v>
      </c>
      <c r="C140" s="14">
        <f>P_Density!C140*(POWER(1+(INDEX(P_Growth!$M$2:$M$1611,MATCH(A2, P_Growth!$A$2:$A$1611,0))/100), Settings!$C$9-Settings!$C$8))*(Settings!$C$15/100)*(Settings!$C$16/100)*(Settings!$C$17/100)</f>
        <v>19.308610660020737</v>
      </c>
      <c r="D140" s="14">
        <f>P_Density!D140*(POWER(1+(INDEX(P_Growth!$M$2:$M$1611,MATCH(A2, P_Growth!$A$2:$A$1611,0))/100), Settings!$C$9-Settings!$C$8))*(Settings!$C$15/100)*(Settings!$C$16/100)*(Settings!$C$17/100)</f>
        <v>1.6557481912159071</v>
      </c>
      <c r="E140" s="14">
        <f>P_Density!E140*(POWER(1+(INDEX(P_Growth!$M$2:$M$1611,MATCH(A2, P_Growth!$A$2:$A$1611,0))/100), Settings!$C$9-Settings!$C$8))*(Settings!$C$15/100)*(Settings!$C$16/100)*(Settings!$C$17/100)</f>
        <v>1.1187410782699359</v>
      </c>
      <c r="F140" s="14">
        <f>P_Density!F140*(POWER(1+(INDEX(P_Growth!$M$2:$M$1611,MATCH(A2, P_Growth!$A$2:$A$1611,0))/100), Settings!$C$9-Settings!$C$8))*(Settings!$C$15/100)*(Settings!$C$16/100)*(Settings!$C$17/100)</f>
        <v>0.88257190233772875</v>
      </c>
      <c r="G140" s="14">
        <f>P_Density!G140*(POWER(1+(INDEX(P_Growth!$M$2:$M$1611,MATCH(A2, P_Growth!$A$2:$A$1611,0))/100), Settings!$C$9-Settings!$C$8))*(Settings!$C$15/100)*(Settings!$C$16/100)*(Settings!$C$17/100)</f>
        <v>0.72218197947906482</v>
      </c>
      <c r="H140" s="14">
        <f>P_Density!H140*(POWER(1+(INDEX(P_Growth!$M$2:$M$1611,MATCH(A2, P_Growth!$A$2:$A$1611,0))/100), Settings!$C$9-Settings!$C$8))*(Settings!$C$15/100)*(Settings!$C$16/100)*(Settings!$C$17/100)</f>
        <v>0.61121950176423401</v>
      </c>
      <c r="I140" s="14">
        <f>P_Density!I140*(POWER(1+(INDEX(P_Growth!$M$2:$M$1611,MATCH(A2, P_Growth!$A$2:$A$1611,0))/100), Settings!$C$9-Settings!$C$8))*(Settings!$C$15/100)*(Settings!$C$16/100)*(Settings!$C$17/100)</f>
        <v>0.51763497306250916</v>
      </c>
      <c r="J140" s="14">
        <f>P_Density!J140*(POWER(1+(INDEX(P_Growth!$M$2:$M$1611,MATCH(A2, P_Growth!$A$2:$A$1611,0))/100), Settings!$C$9-Settings!$C$8))*(Settings!$C$15/100)*(Settings!$C$16/100)*(Settings!$C$17/100)</f>
        <v>0.42504753979596233</v>
      </c>
      <c r="K140" s="14">
        <f>P_Density!K140*(POWER(1+(INDEX(P_Growth!$M$2:$M$1611,MATCH(A2, P_Growth!$A$2:$A$1611,0))/100), Settings!$C$9-Settings!$C$8))*(Settings!$C$15/100)*(Settings!$C$16/100)*(Settings!$C$17/100)</f>
        <v>0.32419845863793917</v>
      </c>
      <c r="L140" s="14">
        <f>P_Density!L140*(POWER(1+(INDEX(P_Growth!$M$2:$M$1611,MATCH(A2, P_Growth!$A$2:$A$1611,0))/100), Settings!$C$9-Settings!$C$8))*(Settings!$C$15/100)*(Settings!$C$16/100)*(Settings!$C$17/100)</f>
        <v>0.16110213388379138</v>
      </c>
    </row>
    <row r="141" spans="1:12">
      <c r="A141" s="14" t="str">
        <f>P_Density!A141</f>
        <v>RUS</v>
      </c>
      <c r="B141" s="14" t="str">
        <f>P_Density!B141</f>
        <v>Russian Federation (the)</v>
      </c>
      <c r="C141" s="14">
        <f>P_Density!C141*(POWER(1+(INDEX(P_Growth!$M$2:$M$1611,MATCH(A2, P_Growth!$A$2:$A$1611,0))/100), Settings!$C$9-Settings!$C$8))*(Settings!$C$15/100)*(Settings!$C$16/100)*(Settings!$C$17/100)</f>
        <v>21.453362941089036</v>
      </c>
      <c r="D141" s="14">
        <f>P_Density!D141*(POWER(1+(INDEX(P_Growth!$M$2:$M$1611,MATCH(A2, P_Growth!$A$2:$A$1611,0))/100), Settings!$C$9-Settings!$C$8))*(Settings!$C$15/100)*(Settings!$C$16/100)*(Settings!$C$17/100)</f>
        <v>2.5098316525485442</v>
      </c>
      <c r="E141" s="14">
        <f>P_Density!E141*(POWER(1+(INDEX(P_Growth!$M$2:$M$1611,MATCH(A2, P_Growth!$A$2:$A$1611,0))/100), Settings!$C$9-Settings!$C$8))*(Settings!$C$15/100)*(Settings!$C$16/100)*(Settings!$C$17/100)</f>
        <v>0.81177812644007696</v>
      </c>
      <c r="F141" s="14">
        <f>P_Density!F141*(POWER(1+(INDEX(P_Growth!$M$2:$M$1611,MATCH(A2, P_Growth!$A$2:$A$1611,0))/100), Settings!$C$9-Settings!$C$8))*(Settings!$C$15/100)*(Settings!$C$16/100)*(Settings!$C$17/100)</f>
        <v>0.38886721971949645</v>
      </c>
      <c r="G141" s="14">
        <f>P_Density!G141*(POWER(1+(INDEX(P_Growth!$M$2:$M$1611,MATCH(A2, P_Growth!$A$2:$A$1611,0))/100), Settings!$C$9-Settings!$C$8))*(Settings!$C$15/100)*(Settings!$C$16/100)*(Settings!$C$17/100)</f>
        <v>0.24642501469403988</v>
      </c>
      <c r="H141" s="14">
        <f>P_Density!H141*(POWER(1+(INDEX(P_Growth!$M$2:$M$1611,MATCH(A2, P_Growth!$A$2:$A$1611,0))/100), Settings!$C$9-Settings!$C$8))*(Settings!$C$15/100)*(Settings!$C$16/100)*(Settings!$C$17/100)</f>
        <v>0.16922133957024241</v>
      </c>
      <c r="I141" s="14">
        <f>P_Density!I141*(POWER(1+(INDEX(P_Growth!$M$2:$M$1611,MATCH(A2, P_Growth!$A$2:$A$1611,0))/100), Settings!$C$9-Settings!$C$8))*(Settings!$C$15/100)*(Settings!$C$16/100)*(Settings!$C$17/100)</f>
        <v>0.11623283930077255</v>
      </c>
      <c r="J141" s="14">
        <f>P_Density!J141*(POWER(1+(INDEX(P_Growth!$M$2:$M$1611,MATCH(A2, P_Growth!$A$2:$A$1611,0))/100), Settings!$C$9-Settings!$C$8))*(Settings!$C$15/100)*(Settings!$C$16/100)*(Settings!$C$17/100)</f>
        <v>7.4924599843390144E-2</v>
      </c>
      <c r="K141" s="14">
        <f>P_Density!K141*(POWER(1+(INDEX(P_Growth!$M$2:$M$1611,MATCH(A2, P_Growth!$A$2:$A$1611,0))/100), Settings!$C$9-Settings!$C$8))*(Settings!$C$15/100)*(Settings!$C$16/100)*(Settings!$C$17/100)</f>
        <v>3.5752993461389597E-2</v>
      </c>
      <c r="L141" s="14">
        <f>P_Density!L141*(POWER(1+(INDEX(P_Growth!$M$2:$M$1611,MATCH(A2, P_Growth!$A$2:$A$1611,0))/100), Settings!$C$9-Settings!$C$8))*(Settings!$C$15/100)*(Settings!$C$16/100)*(Settings!$C$17/100)</f>
        <v>4.4157083557891533E-3</v>
      </c>
    </row>
    <row r="142" spans="1:12">
      <c r="A142" s="14" t="str">
        <f>P_Density!A142</f>
        <v>RWA</v>
      </c>
      <c r="B142" s="14" t="str">
        <f>P_Density!B142</f>
        <v>Rwanda</v>
      </c>
      <c r="C142" s="14">
        <f>P_Density!C142*(POWER(1+(INDEX(P_Growth!$M$2:$M$1611,MATCH(A2, P_Growth!$A$2:$A$1611,0))/100), Settings!$C$9-Settings!$C$8))*(Settings!$C$15/100)*(Settings!$C$16/100)*(Settings!$C$17/100)</f>
        <v>32.90115807457493</v>
      </c>
      <c r="D142" s="14">
        <f>P_Density!D142*(POWER(1+(INDEX(P_Growth!$M$2:$M$1611,MATCH(A2, P_Growth!$A$2:$A$1611,0))/100), Settings!$C$9-Settings!$C$8))*(Settings!$C$15/100)*(Settings!$C$16/100)*(Settings!$C$17/100)</f>
        <v>13.389994599007991</v>
      </c>
      <c r="E142" s="14">
        <f>P_Density!E142*(POWER(1+(INDEX(P_Growth!$M$2:$M$1611,MATCH(A2, P_Growth!$A$2:$A$1611,0))/100), Settings!$C$9-Settings!$C$8))*(Settings!$C$15/100)*(Settings!$C$16/100)*(Settings!$C$17/100)</f>
        <v>9.2274060415490737</v>
      </c>
      <c r="F142" s="14">
        <f>P_Density!F142*(POWER(1+(INDEX(P_Growth!$M$2:$M$1611,MATCH(A2, P_Growth!$A$2:$A$1611,0))/100), Settings!$C$9-Settings!$C$8))*(Settings!$C$15/100)*(Settings!$C$16/100)*(Settings!$C$17/100)</f>
        <v>8.4820059826508611</v>
      </c>
      <c r="G142" s="14">
        <f>P_Density!G142*(POWER(1+(INDEX(P_Growth!$M$2:$M$1611,MATCH(A2, P_Growth!$A$2:$A$1611,0))/100), Settings!$C$9-Settings!$C$8))*(Settings!$C$15/100)*(Settings!$C$16/100)*(Settings!$C$17/100)</f>
        <v>8.0152228767824401</v>
      </c>
      <c r="H142" s="14">
        <f>P_Density!H142*(POWER(1+(INDEX(P_Growth!$M$2:$M$1611,MATCH(A2, P_Growth!$A$2:$A$1611,0))/100), Settings!$C$9-Settings!$C$8))*(Settings!$C$15/100)*(Settings!$C$16/100)*(Settings!$C$17/100)</f>
        <v>7.6564109623233136</v>
      </c>
      <c r="I142" s="14">
        <f>P_Density!I142*(POWER(1+(INDEX(P_Growth!$M$2:$M$1611,MATCH(A2, P_Growth!$A$2:$A$1611,0))/100), Settings!$C$9-Settings!$C$8))*(Settings!$C$15/100)*(Settings!$C$16/100)*(Settings!$C$17/100)</f>
        <v>6.4861058058341641</v>
      </c>
      <c r="J142" s="14">
        <f>P_Density!J142*(POWER(1+(INDEX(P_Growth!$M$2:$M$1611,MATCH(A2, P_Growth!$A$2:$A$1611,0))/100), Settings!$C$9-Settings!$C$8))*(Settings!$C$15/100)*(Settings!$C$16/100)*(Settings!$C$17/100)</f>
        <v>5.6578043836111345</v>
      </c>
      <c r="K142" s="14">
        <f>P_Density!K142*(POWER(1+(INDEX(P_Growth!$M$2:$M$1611,MATCH(A2, P_Growth!$A$2:$A$1611,0))/100), Settings!$C$9-Settings!$C$8))*(Settings!$C$15/100)*(Settings!$C$16/100)*(Settings!$C$17/100)</f>
        <v>5.2804749824986992</v>
      </c>
      <c r="L142" s="14">
        <f>P_Density!L142*(POWER(1+(INDEX(P_Growth!$M$2:$M$1611,MATCH(A2, P_Growth!$A$2:$A$1611,0))/100), Settings!$C$9-Settings!$C$8))*(Settings!$C$15/100)*(Settings!$C$16/100)*(Settings!$C$17/100)</f>
        <v>4.4491822739701359</v>
      </c>
    </row>
    <row r="143" spans="1:12">
      <c r="A143" s="14" t="str">
        <f>P_Density!A143</f>
        <v>WSM</v>
      </c>
      <c r="B143" s="14" t="str">
        <f>P_Density!B143</f>
        <v>Samoa</v>
      </c>
      <c r="C143" s="14">
        <f>P_Density!C143*(POWER(1+(INDEX(P_Growth!$M$2:$M$1611,MATCH(A2, P_Growth!$A$2:$A$1611,0))/100), Settings!$C$9-Settings!$C$8))*(Settings!$C$15/100)*(Settings!$C$16/100)*(Settings!$C$17/100)</f>
        <v>5.6999672762986702</v>
      </c>
      <c r="D143" s="14">
        <f>P_Density!D143*(POWER(1+(INDEX(P_Growth!$M$2:$M$1611,MATCH(A2, P_Growth!$A$2:$A$1611,0))/100), Settings!$C$9-Settings!$C$8))*(Settings!$C$15/100)*(Settings!$C$16/100)*(Settings!$C$17/100)</f>
        <v>2.9451350311063398</v>
      </c>
      <c r="E143" s="14">
        <f>P_Density!E143*(POWER(1+(INDEX(P_Growth!$M$2:$M$1611,MATCH(A2, P_Growth!$A$2:$A$1611,0))/100), Settings!$C$9-Settings!$C$8))*(Settings!$C$15/100)*(Settings!$C$16/100)*(Settings!$C$17/100)</f>
        <v>1.9689786000668859</v>
      </c>
      <c r="F143" s="14">
        <f>P_Density!F143*(POWER(1+(INDEX(P_Growth!$M$2:$M$1611,MATCH(A2, P_Growth!$A$2:$A$1611,0))/100), Settings!$C$9-Settings!$C$8))*(Settings!$C$15/100)*(Settings!$C$16/100)*(Settings!$C$17/100)</f>
        <v>1.0084908115802322</v>
      </c>
      <c r="G143" s="14">
        <f>P_Density!G143*(POWER(1+(INDEX(P_Growth!$M$2:$M$1611,MATCH(A2, P_Growth!$A$2:$A$1611,0))/100), Settings!$C$9-Settings!$C$8))*(Settings!$C$15/100)*(Settings!$C$16/100)*(Settings!$C$17/100)</f>
        <v>0.82217640740693521</v>
      </c>
      <c r="H143" s="14">
        <f>P_Density!H143*(POWER(1+(INDEX(P_Growth!$M$2:$M$1611,MATCH(A2, P_Growth!$A$2:$A$1611,0))/100), Settings!$C$9-Settings!$C$8))*(Settings!$C$15/100)*(Settings!$C$16/100)*(Settings!$C$17/100)</f>
        <v>0.70708310574636635</v>
      </c>
      <c r="I143" s="14">
        <f>P_Density!I143*(POWER(1+(INDEX(P_Growth!$M$2:$M$1611,MATCH(A2, P_Growth!$A$2:$A$1611,0))/100), Settings!$C$9-Settings!$C$8))*(Settings!$C$15/100)*(Settings!$C$16/100)*(Settings!$C$17/100)</f>
        <v>0.58401304060437187</v>
      </c>
      <c r="J143" s="14">
        <f>P_Density!J143*(POWER(1+(INDEX(P_Growth!$M$2:$M$1611,MATCH(A2, P_Growth!$A$2:$A$1611,0))/100), Settings!$C$9-Settings!$C$8))*(Settings!$C$15/100)*(Settings!$C$16/100)*(Settings!$C$17/100)</f>
        <v>0.48530059252173052</v>
      </c>
      <c r="K143" s="14">
        <f>P_Density!K143*(POWER(1+(INDEX(P_Growth!$M$2:$M$1611,MATCH(A2, P_Growth!$A$2:$A$1611,0))/100), Settings!$C$9-Settings!$C$8))*(Settings!$C$15/100)*(Settings!$C$16/100)*(Settings!$C$17/100)</f>
        <v>0.34029442780581576</v>
      </c>
      <c r="L143" s="14">
        <f>P_Density!L143*(POWER(1+(INDEX(P_Growth!$M$2:$M$1611,MATCH(A2, P_Growth!$A$2:$A$1611,0))/100), Settings!$C$9-Settings!$C$8))*(Settings!$C$15/100)*(Settings!$C$16/100)*(Settings!$C$17/100)</f>
        <v>0.18517486653309351</v>
      </c>
    </row>
    <row r="144" spans="1:12">
      <c r="A144" s="14" t="str">
        <f>P_Density!A144</f>
        <v>SMR</v>
      </c>
      <c r="B144" s="14" t="str">
        <f>P_Density!B144</f>
        <v>San Marino</v>
      </c>
      <c r="C144" s="14">
        <f>P_Density!C144*(POWER(1+(INDEX(P_Growth!$M$2:$M$1611,MATCH(A2, P_Growth!$A$2:$A$1611,0))/100), Settings!$C$9-Settings!$C$8))*(Settings!$C$15/100)*(Settings!$C$16/100)*(Settings!$C$17/100)</f>
        <v>16.948770649363997</v>
      </c>
      <c r="D144" s="14">
        <f>P_Density!D144*(POWER(1+(INDEX(P_Growth!$M$2:$M$1611,MATCH(A2, P_Growth!$A$2:$A$1611,0))/100), Settings!$C$9-Settings!$C$8))*(Settings!$C$15/100)*(Settings!$C$16/100)*(Settings!$C$17/100)</f>
        <v>10.266664369414807</v>
      </c>
      <c r="E144" s="14">
        <f>P_Density!E144*(POWER(1+(INDEX(P_Growth!$M$2:$M$1611,MATCH(A2, P_Growth!$A$2:$A$1611,0))/100), Settings!$C$9-Settings!$C$8))*(Settings!$C$15/100)*(Settings!$C$16/100)*(Settings!$C$17/100)</f>
        <v>7.9481325982154507</v>
      </c>
      <c r="F144" s="14">
        <f>P_Density!F144*(POWER(1+(INDEX(P_Growth!$M$2:$M$1611,MATCH(A2, P_Growth!$A$2:$A$1611,0))/100), Settings!$C$9-Settings!$C$8))*(Settings!$C$15/100)*(Settings!$C$16/100)*(Settings!$C$17/100)</f>
        <v>6.8530369259797403</v>
      </c>
      <c r="G144" s="14">
        <f>P_Density!G144*(POWER(1+(INDEX(P_Growth!$M$2:$M$1611,MATCH(A2, P_Growth!$A$2:$A$1611,0))/100), Settings!$C$9-Settings!$C$8))*(Settings!$C$15/100)*(Settings!$C$16/100)*(Settings!$C$17/100)</f>
        <v>0</v>
      </c>
      <c r="H144" s="14">
        <f>P_Density!H144*(POWER(1+(INDEX(P_Growth!$M$2:$M$1611,MATCH(A2, P_Growth!$A$2:$A$1611,0))/100), Settings!$C$9-Settings!$C$8))*(Settings!$C$15/100)*(Settings!$C$16/100)*(Settings!$C$17/100)</f>
        <v>6.4269922907485997</v>
      </c>
      <c r="I144" s="14">
        <f>P_Density!I144*(POWER(1+(INDEX(P_Growth!$M$2:$M$1611,MATCH(A2, P_Growth!$A$2:$A$1611,0))/100), Settings!$C$9-Settings!$C$8))*(Settings!$C$15/100)*(Settings!$C$16/100)*(Settings!$C$17/100)</f>
        <v>5.6434177209035639</v>
      </c>
      <c r="J144" s="14">
        <f>P_Density!J144*(POWER(1+(INDEX(P_Growth!$M$2:$M$1611,MATCH(A2, P_Growth!$A$2:$A$1611,0))/100), Settings!$C$9-Settings!$C$8))*(Settings!$C$15/100)*(Settings!$C$16/100)*(Settings!$C$17/100)</f>
        <v>5.4687835775423537</v>
      </c>
      <c r="K144" s="14">
        <f>P_Density!K144*(POWER(1+(INDEX(P_Growth!$M$2:$M$1611,MATCH(A2, P_Growth!$A$2:$A$1611,0))/100), Settings!$C$9-Settings!$C$8))*(Settings!$C$15/100)*(Settings!$C$16/100)*(Settings!$C$17/100)</f>
        <v>2.8058265545914427</v>
      </c>
      <c r="L144" s="14">
        <f>P_Density!L144*(POWER(1+(INDEX(P_Growth!$M$2:$M$1611,MATCH(A2, P_Growth!$A$2:$A$1611,0))/100), Settings!$C$9-Settings!$C$8))*(Settings!$C$15/100)*(Settings!$C$16/100)*(Settings!$C$17/100)</f>
        <v>2.6632419073609612</v>
      </c>
    </row>
    <row r="145" spans="1:12">
      <c r="A145" s="14" t="str">
        <f>P_Density!A145</f>
        <v>SAU</v>
      </c>
      <c r="B145" s="14" t="str">
        <f>P_Density!B145</f>
        <v>Saudi Arabia</v>
      </c>
      <c r="C145" s="14">
        <f>P_Density!C145*(POWER(1+(INDEX(P_Growth!$M$2:$M$1611,MATCH(A2, P_Growth!$A$2:$A$1611,0))/100), Settings!$C$9-Settings!$C$8))*(Settings!$C$15/100)*(Settings!$C$16/100)*(Settings!$C$17/100)</f>
        <v>1.0307117955642038</v>
      </c>
      <c r="D145" s="14">
        <f>P_Density!D145*(POWER(1+(INDEX(P_Growth!$M$2:$M$1611,MATCH(A2, P_Growth!$A$2:$A$1611,0))/100), Settings!$C$9-Settings!$C$8))*(Settings!$C$15/100)*(Settings!$C$16/100)*(Settings!$C$17/100)</f>
        <v>0.68486212176239514</v>
      </c>
      <c r="E145" s="14">
        <f>P_Density!E145*(POWER(1+(INDEX(P_Growth!$M$2:$M$1611,MATCH(A2, P_Growth!$A$2:$A$1611,0))/100), Settings!$C$9-Settings!$C$8))*(Settings!$C$15/100)*(Settings!$C$16/100)*(Settings!$C$17/100)</f>
        <v>0.43188476563718425</v>
      </c>
      <c r="F145" s="14">
        <f>P_Density!F145*(POWER(1+(INDEX(P_Growth!$M$2:$M$1611,MATCH(A2, P_Growth!$A$2:$A$1611,0))/100), Settings!$C$9-Settings!$C$8))*(Settings!$C$15/100)*(Settings!$C$16/100)*(Settings!$C$17/100)</f>
        <v>0.41977717821002047</v>
      </c>
      <c r="G145" s="14">
        <f>P_Density!G145*(POWER(1+(INDEX(P_Growth!$M$2:$M$1611,MATCH(A2, P_Growth!$A$2:$A$1611,0))/100), Settings!$C$9-Settings!$C$8))*(Settings!$C$15/100)*(Settings!$C$16/100)*(Settings!$C$17/100)</f>
        <v>0.36849798440085613</v>
      </c>
      <c r="H145" s="14">
        <f>P_Density!H145*(POWER(1+(INDEX(P_Growth!$M$2:$M$1611,MATCH(A2, P_Growth!$A$2:$A$1611,0))/100), Settings!$C$9-Settings!$C$8))*(Settings!$C$15/100)*(Settings!$C$16/100)*(Settings!$C$17/100)</f>
        <v>0.16537540003455506</v>
      </c>
      <c r="I145" s="14">
        <f>P_Density!I145*(POWER(1+(INDEX(P_Growth!$M$2:$M$1611,MATCH(A2, P_Growth!$A$2:$A$1611,0))/100), Settings!$C$9-Settings!$C$8))*(Settings!$C$15/100)*(Settings!$C$16/100)*(Settings!$C$17/100)</f>
        <v>0.11309911079021251</v>
      </c>
      <c r="J145" s="14">
        <f>P_Density!J145*(POWER(1+(INDEX(P_Growth!$M$2:$M$1611,MATCH(A2, P_Growth!$A$2:$A$1611,0))/100), Settings!$C$9-Settings!$C$8))*(Settings!$C$15/100)*(Settings!$C$16/100)*(Settings!$C$17/100)</f>
        <v>0.10341304084848146</v>
      </c>
      <c r="K145" s="14">
        <f>P_Density!K145*(POWER(1+(INDEX(P_Growth!$M$2:$M$1611,MATCH(A2, P_Growth!$A$2:$A$1611,0))/100), Settings!$C$9-Settings!$C$8))*(Settings!$C$15/100)*(Settings!$C$16/100)*(Settings!$C$17/100)</f>
        <v>9.7715352647463213E-2</v>
      </c>
      <c r="L145" s="14">
        <f>P_Density!L145*(POWER(1+(INDEX(P_Growth!$M$2:$M$1611,MATCH(A2, P_Growth!$A$2:$A$1611,0))/100), Settings!$C$9-Settings!$C$8))*(Settings!$C$15/100)*(Settings!$C$16/100)*(Settings!$C$17/100)</f>
        <v>7.5351926458466514E-2</v>
      </c>
    </row>
    <row r="146" spans="1:12">
      <c r="A146" s="14" t="str">
        <f>P_Density!A146</f>
        <v>SEN</v>
      </c>
      <c r="B146" s="14" t="str">
        <f>P_Density!B146</f>
        <v>Senegal</v>
      </c>
      <c r="C146" s="14">
        <f>P_Density!C146*(POWER(1+(INDEX(P_Growth!$M$2:$M$1611,MATCH(A2, P_Growth!$A$2:$A$1611,0))/100), Settings!$C$9-Settings!$C$8))*(Settings!$C$15/100)*(Settings!$C$16/100)*(Settings!$C$17/100)</f>
        <v>29.95331664157311</v>
      </c>
      <c r="D146" s="14">
        <f>P_Density!D146*(POWER(1+(INDEX(P_Growth!$M$2:$M$1611,MATCH(A2, P_Growth!$A$2:$A$1611,0))/100), Settings!$C$9-Settings!$C$8))*(Settings!$C$15/100)*(Settings!$C$16/100)*(Settings!$C$17/100)</f>
        <v>5.9036596294850723</v>
      </c>
      <c r="E146" s="14">
        <f>P_Density!E146*(POWER(1+(INDEX(P_Growth!$M$2:$M$1611,MATCH(A2, P_Growth!$A$2:$A$1611,0))/100), Settings!$C$9-Settings!$C$8))*(Settings!$C$15/100)*(Settings!$C$16/100)*(Settings!$C$17/100)</f>
        <v>3.0304579119165886</v>
      </c>
      <c r="F146" s="14">
        <f>P_Density!F146*(POWER(1+(INDEX(P_Growth!$M$2:$M$1611,MATCH(A2, P_Growth!$A$2:$A$1611,0))/100), Settings!$C$9-Settings!$C$8))*(Settings!$C$15/100)*(Settings!$C$16/100)*(Settings!$C$17/100)</f>
        <v>1.794914225525778</v>
      </c>
      <c r="G146" s="14">
        <f>P_Density!G146*(POWER(1+(INDEX(P_Growth!$M$2:$M$1611,MATCH(A2, P_Growth!$A$2:$A$1611,0))/100), Settings!$C$9-Settings!$C$8))*(Settings!$C$15/100)*(Settings!$C$16/100)*(Settings!$C$17/100)</f>
        <v>1.3631719020936193</v>
      </c>
      <c r="H146" s="14">
        <f>P_Density!H146*(POWER(1+(INDEX(P_Growth!$M$2:$M$1611,MATCH(A2, P_Growth!$A$2:$A$1611,0))/100), Settings!$C$9-Settings!$C$8))*(Settings!$C$15/100)*(Settings!$C$16/100)*(Settings!$C$17/100)</f>
        <v>1.0401129810958838</v>
      </c>
      <c r="I146" s="14">
        <f>P_Density!I146*(POWER(1+(INDEX(P_Growth!$M$2:$M$1611,MATCH(A2, P_Growth!$A$2:$A$1611,0))/100), Settings!$C$9-Settings!$C$8))*(Settings!$C$15/100)*(Settings!$C$16/100)*(Settings!$C$17/100)</f>
        <v>0.85052240620700104</v>
      </c>
      <c r="J146" s="14">
        <f>P_Density!J146*(POWER(1+(INDEX(P_Growth!$M$2:$M$1611,MATCH(A2, P_Growth!$A$2:$A$1611,0))/100), Settings!$C$9-Settings!$C$8))*(Settings!$C$15/100)*(Settings!$C$16/100)*(Settings!$C$17/100)</f>
        <v>0.49512910466848697</v>
      </c>
      <c r="K146" s="14">
        <f>P_Density!K146*(POWER(1+(INDEX(P_Growth!$M$2:$M$1611,MATCH(A2, P_Growth!$A$2:$A$1611,0))/100), Settings!$C$9-Settings!$C$8))*(Settings!$C$15/100)*(Settings!$C$16/100)*(Settings!$C$17/100)</f>
        <v>0.33488162401484839</v>
      </c>
      <c r="L146" s="14">
        <f>P_Density!L146*(POWER(1+(INDEX(P_Growth!$M$2:$M$1611,MATCH(A2, P_Growth!$A$2:$A$1611,0))/100), Settings!$C$9-Settings!$C$8))*(Settings!$C$15/100)*(Settings!$C$16/100)*(Settings!$C$17/100)</f>
        <v>0.12036366324651078</v>
      </c>
    </row>
    <row r="147" spans="1:12">
      <c r="A147" s="14" t="str">
        <f>P_Density!A147</f>
        <v>SRB</v>
      </c>
      <c r="B147" s="14" t="str">
        <f>P_Density!B147</f>
        <v>Serbia</v>
      </c>
      <c r="C147" s="14">
        <f>P_Density!C147*(POWER(1+(INDEX(P_Growth!$M$2:$M$1611,MATCH(A2, P_Growth!$A$2:$A$1611,0))/100), Settings!$C$9-Settings!$C$8))*(Settings!$C$15/100)*(Settings!$C$16/100)*(Settings!$C$17/100)</f>
        <v>8.588837636419953</v>
      </c>
      <c r="D147" s="14">
        <f>P_Density!D147*(POWER(1+(INDEX(P_Growth!$M$2:$M$1611,MATCH(A2, P_Growth!$A$2:$A$1611,0))/100), Settings!$C$9-Settings!$C$8))*(Settings!$C$15/100)*(Settings!$C$16/100)*(Settings!$C$17/100)</f>
        <v>2.2752293408716175</v>
      </c>
      <c r="E147" s="14">
        <f>P_Density!E147*(POWER(1+(INDEX(P_Growth!$M$2:$M$1611,MATCH(A2, P_Growth!$A$2:$A$1611,0))/100), Settings!$C$9-Settings!$C$8))*(Settings!$C$15/100)*(Settings!$C$16/100)*(Settings!$C$17/100)</f>
        <v>1.4688640182225081</v>
      </c>
      <c r="F147" s="14">
        <f>P_Density!F147*(POWER(1+(INDEX(P_Growth!$M$2:$M$1611,MATCH(A2, P_Growth!$A$2:$A$1611,0))/100), Settings!$C$9-Settings!$C$8))*(Settings!$C$15/100)*(Settings!$C$16/100)*(Settings!$C$17/100)</f>
        <v>1.1060637220226701</v>
      </c>
      <c r="G147" s="14">
        <f>P_Density!G147*(POWER(1+(INDEX(P_Growth!$M$2:$M$1611,MATCH(A2, P_Growth!$A$2:$A$1611,0))/100), Settings!$C$9-Settings!$C$8))*(Settings!$C$15/100)*(Settings!$C$16/100)*(Settings!$C$17/100)</f>
        <v>0.87815619398193956</v>
      </c>
      <c r="H147" s="14">
        <f>P_Density!H147*(POWER(1+(INDEX(P_Growth!$M$2:$M$1611,MATCH(A2, P_Growth!$A$2:$A$1611,0))/100), Settings!$C$9-Settings!$C$8))*(Settings!$C$15/100)*(Settings!$C$16/100)*(Settings!$C$17/100)</f>
        <v>0.73485933572633044</v>
      </c>
      <c r="I147" s="14">
        <f>P_Density!I147*(POWER(1+(INDEX(P_Growth!$M$2:$M$1611,MATCH(A2, P_Growth!$A$2:$A$1611,0))/100), Settings!$C$9-Settings!$C$8))*(Settings!$C$15/100)*(Settings!$C$16/100)*(Settings!$C$17/100)</f>
        <v>0.5941264371611793</v>
      </c>
      <c r="J147" s="14">
        <f>P_Density!J147*(POWER(1+(INDEX(P_Growth!$M$2:$M$1611,MATCH(A2, P_Growth!$A$2:$A$1611,0))/100), Settings!$C$9-Settings!$C$8))*(Settings!$C$15/100)*(Settings!$C$16/100)*(Settings!$C$17/100)</f>
        <v>0.47846336668050865</v>
      </c>
      <c r="K147" s="14">
        <f>P_Density!K147*(POWER(1+(INDEX(P_Growth!$M$2:$M$1611,MATCH(A2, P_Growth!$A$2:$A$1611,0))/100), Settings!$C$9-Settings!$C$8))*(Settings!$C$15/100)*(Settings!$C$16/100)*(Settings!$C$17/100)</f>
        <v>0.35824214563902324</v>
      </c>
      <c r="L147" s="14">
        <f>P_Density!L147*(POWER(1+(INDEX(P_Growth!$M$2:$M$1611,MATCH(A2, P_Growth!$A$2:$A$1611,0))/100), Settings!$C$9-Settings!$C$8))*(Settings!$C$15/100)*(Settings!$C$16/100)*(Settings!$C$17/100)</f>
        <v>0.20411967980147924</v>
      </c>
    </row>
    <row r="148" spans="1:12">
      <c r="A148" s="14" t="str">
        <f>P_Density!A148</f>
        <v>SYC</v>
      </c>
      <c r="B148" s="14" t="str">
        <f>P_Density!B148</f>
        <v>Seychelles</v>
      </c>
      <c r="C148" s="14">
        <f>P_Density!C148*(POWER(1+(INDEX(P_Growth!$M$2:$M$1611,MATCH(A2, P_Growth!$A$2:$A$1611,0))/100), Settings!$C$9-Settings!$C$8))*(Settings!$C$15/100)*(Settings!$C$16/100)*(Settings!$C$17/100)</f>
        <v>34.128724997484305</v>
      </c>
      <c r="D148" s="14">
        <f>P_Density!D148*(POWER(1+(INDEX(P_Growth!$M$2:$M$1611,MATCH(A2, P_Growth!$A$2:$A$1611,0))/100), Settings!$C$9-Settings!$C$8))*(Settings!$C$15/100)*(Settings!$C$16/100)*(Settings!$C$17/100)</f>
        <v>26.057522334126869</v>
      </c>
      <c r="E148" s="14">
        <f>P_Density!E148*(POWER(1+(INDEX(P_Growth!$M$2:$M$1611,MATCH(A2, P_Growth!$A$2:$A$1611,0))/100), Settings!$C$9-Settings!$C$8))*(Settings!$C$15/100)*(Settings!$C$16/100)*(Settings!$C$17/100)</f>
        <v>14.114740538177514</v>
      </c>
      <c r="F148" s="14">
        <f>P_Density!F148*(POWER(1+(INDEX(P_Growth!$M$2:$M$1611,MATCH(A2, P_Growth!$A$2:$A$1611,0))/100), Settings!$C$9-Settings!$C$8))*(Settings!$C$15/100)*(Settings!$C$16/100)*(Settings!$C$17/100)</f>
        <v>10.453975869023282</v>
      </c>
      <c r="G148" s="14">
        <f>P_Density!G148*(POWER(1+(INDEX(P_Growth!$M$2:$M$1611,MATCH(A2, P_Growth!$A$2:$A$1611,0))/100), Settings!$C$9-Settings!$C$8))*(Settings!$C$15/100)*(Settings!$C$16/100)*(Settings!$C$17/100)</f>
        <v>7.5719427347432209</v>
      </c>
      <c r="H148" s="14">
        <f>P_Density!H148*(POWER(1+(INDEX(P_Growth!$M$2:$M$1611,MATCH(A2, P_Growth!$A$2:$A$1611,0))/100), Settings!$C$9-Settings!$C$8))*(Settings!$C$15/100)*(Settings!$C$16/100)*(Settings!$C$17/100)</f>
        <v>5.7687668613259646</v>
      </c>
      <c r="I148" s="14">
        <f>P_Density!I148*(POWER(1+(INDEX(P_Growth!$M$2:$M$1611,MATCH(A2, P_Growth!$A$2:$A$1611,0))/100), Settings!$C$9-Settings!$C$8))*(Settings!$C$15/100)*(Settings!$C$16/100)*(Settings!$C$17/100)</f>
        <v>4.9940237081925076</v>
      </c>
      <c r="J148" s="14">
        <f>P_Density!J148*(POWER(1+(INDEX(P_Growth!$M$2:$M$1611,MATCH(A2, P_Growth!$A$2:$A$1611,0))/100), Settings!$C$9-Settings!$C$8))*(Settings!$C$15/100)*(Settings!$C$16/100)*(Settings!$C$17/100)</f>
        <v>4.0313992866304709</v>
      </c>
      <c r="K148" s="14">
        <f>P_Density!K148*(POWER(1+(INDEX(P_Growth!$M$2:$M$1611,MATCH(A2, P_Growth!$A$2:$A$1611,0))/100), Settings!$C$9-Settings!$C$8))*(Settings!$C$15/100)*(Settings!$C$16/100)*(Settings!$C$17/100)</f>
        <v>2.8798965012046804</v>
      </c>
      <c r="L148" s="14">
        <f>P_Density!L148*(POWER(1+(INDEX(P_Growth!$M$2:$M$1611,MATCH(A2, P_Growth!$A$2:$A$1611,0))/100), Settings!$C$9-Settings!$C$8))*(Settings!$C$15/100)*(Settings!$C$16/100)*(Settings!$C$17/100)</f>
        <v>0.22192495542966131</v>
      </c>
    </row>
    <row r="149" spans="1:12">
      <c r="A149" s="14" t="str">
        <f>P_Density!A149</f>
        <v>SLE</v>
      </c>
      <c r="B149" s="14" t="str">
        <f>P_Density!B149</f>
        <v>Sierra Leone</v>
      </c>
      <c r="C149" s="14">
        <f>P_Density!C149*(POWER(1+(INDEX(P_Growth!$M$2:$M$1611,MATCH(A2, P_Growth!$A$2:$A$1611,0))/100), Settings!$C$9-Settings!$C$8))*(Settings!$C$15/100)*(Settings!$C$16/100)*(Settings!$C$17/100)</f>
        <v>28.133617472372897</v>
      </c>
      <c r="D149" s="14">
        <f>P_Density!D149*(POWER(1+(INDEX(P_Growth!$M$2:$M$1611,MATCH(A2, P_Growth!$A$2:$A$1611,0))/100), Settings!$C$9-Settings!$C$8))*(Settings!$C$15/100)*(Settings!$C$16/100)*(Settings!$C$17/100)</f>
        <v>1.8718330162395245</v>
      </c>
      <c r="E149" s="14">
        <f>P_Density!E149*(POWER(1+(INDEX(P_Growth!$M$2:$M$1611,MATCH(A2, P_Growth!$A$2:$A$1611,0))/100), Settings!$C$9-Settings!$C$8))*(Settings!$C$15/100)*(Settings!$C$16/100)*(Settings!$C$17/100)</f>
        <v>1.7584490210392614</v>
      </c>
      <c r="F149" s="14">
        <f>P_Density!F149*(POWER(1+(INDEX(P_Growth!$M$2:$M$1611,MATCH(A2, P_Growth!$A$2:$A$1611,0))/100), Settings!$C$9-Settings!$C$8))*(Settings!$C$15/100)*(Settings!$C$16/100)*(Settings!$C$17/100)</f>
        <v>1.6239835794952304</v>
      </c>
      <c r="G149" s="14">
        <f>P_Density!G149*(POWER(1+(INDEX(P_Growth!$M$2:$M$1611,MATCH(A2, P_Growth!$A$2:$A$1611,0))/100), Settings!$C$9-Settings!$C$8))*(Settings!$C$15/100)*(Settings!$C$16/100)*(Settings!$C$17/100)</f>
        <v>1.4537651444898096</v>
      </c>
      <c r="H149" s="14">
        <f>P_Density!H149*(POWER(1+(INDEX(P_Growth!$M$2:$M$1611,MATCH(A2, P_Growth!$A$2:$A$1611,0))/100), Settings!$C$9-Settings!$C$8))*(Settings!$C$15/100)*(Settings!$C$16/100)*(Settings!$C$17/100)</f>
        <v>1.4022010662705942</v>
      </c>
      <c r="I149" s="14">
        <f>P_Density!I149*(POWER(1+(INDEX(P_Growth!$M$2:$M$1611,MATCH(A2, P_Growth!$A$2:$A$1611,0))/100), Settings!$C$9-Settings!$C$8))*(Settings!$C$15/100)*(Settings!$C$16/100)*(Settings!$C$17/100)</f>
        <v>0.95051683413487165</v>
      </c>
      <c r="J149" s="14">
        <f>P_Density!J149*(POWER(1+(INDEX(P_Growth!$M$2:$M$1611,MATCH(A2, P_Growth!$A$2:$A$1611,0))/100), Settings!$C$9-Settings!$C$8))*(Settings!$C$15/100)*(Settings!$C$16/100)*(Settings!$C$17/100)</f>
        <v>0.78471410748524029</v>
      </c>
      <c r="K149" s="14">
        <f>P_Density!K149*(POWER(1+(INDEX(P_Growth!$M$2:$M$1611,MATCH(A2, P_Growth!$A$2:$A$1611,0))/100), Settings!$C$9-Settings!$C$8))*(Settings!$C$15/100)*(Settings!$C$16/100)*(Settings!$C$17/100)</f>
        <v>0.67631558946086778</v>
      </c>
      <c r="L149" s="14">
        <f>P_Density!L149*(POWER(1+(INDEX(P_Growth!$M$2:$M$1611,MATCH(A2, P_Growth!$A$2:$A$1611,0))/100), Settings!$C$9-Settings!$C$8))*(Settings!$C$15/100)*(Settings!$C$16/100)*(Settings!$C$17/100)</f>
        <v>0.46550112602319199</v>
      </c>
    </row>
    <row r="150" spans="1:12">
      <c r="A150" s="14" t="str">
        <f>P_Density!A150</f>
        <v>SGP</v>
      </c>
      <c r="B150" s="14" t="str">
        <f>P_Density!B150</f>
        <v>Singapore</v>
      </c>
      <c r="C150" s="14">
        <f>P_Density!C150*(POWER(1+(INDEX(P_Growth!$M$2:$M$1611,MATCH(A2, P_Growth!$A$2:$A$1611,0))/100), Settings!$C$9-Settings!$C$8))*(Settings!$C$15/100)*(Settings!$C$16/100)*(Settings!$C$17/100)</f>
        <v>147.45061539635662</v>
      </c>
      <c r="D150" s="14">
        <f>P_Density!D150*(POWER(1+(INDEX(P_Growth!$M$2:$M$1611,MATCH(A2, P_Growth!$A$2:$A$1611,0))/100), Settings!$C$9-Settings!$C$8))*(Settings!$C$15/100)*(Settings!$C$16/100)*(Settings!$C$17/100)</f>
        <v>0</v>
      </c>
      <c r="E150" s="14">
        <f>P_Density!E150*(POWER(1+(INDEX(P_Growth!$M$2:$M$1611,MATCH(A2, P_Growth!$A$2:$A$1611,0))/100), Settings!$C$9-Settings!$C$8))*(Settings!$C$15/100)*(Settings!$C$16/100)*(Settings!$C$17/100)</f>
        <v>103.70276829350324</v>
      </c>
      <c r="F150" s="14">
        <f>P_Density!F150*(POWER(1+(INDEX(P_Growth!$M$2:$M$1611,MATCH(A2, P_Growth!$A$2:$A$1611,0))/100), Settings!$C$9-Settings!$C$8))*(Settings!$C$15/100)*(Settings!$C$16/100)*(Settings!$C$17/100)</f>
        <v>0</v>
      </c>
      <c r="G150" s="14">
        <f>P_Density!G150*(POWER(1+(INDEX(P_Growth!$M$2:$M$1611,MATCH(A2, P_Growth!$A$2:$A$1611,0))/100), Settings!$C$9-Settings!$C$8))*(Settings!$C$15/100)*(Settings!$C$16/100)*(Settings!$C$17/100)</f>
        <v>0</v>
      </c>
      <c r="H150" s="14">
        <f>P_Density!H150*(POWER(1+(INDEX(P_Growth!$M$2:$M$1611,MATCH(A2, P_Growth!$A$2:$A$1611,0))/100), Settings!$C$9-Settings!$C$8))*(Settings!$C$15/100)*(Settings!$C$16/100)*(Settings!$C$17/100)</f>
        <v>100.47417327439625</v>
      </c>
      <c r="I150" s="14">
        <f>P_Density!I150*(POWER(1+(INDEX(P_Growth!$M$2:$M$1611,MATCH(A2, P_Growth!$A$2:$A$1611,0))/100), Settings!$C$9-Settings!$C$8))*(Settings!$C$15/100)*(Settings!$C$16/100)*(Settings!$C$17/100)</f>
        <v>0</v>
      </c>
      <c r="J150" s="14">
        <f>P_Density!J150*(POWER(1+(INDEX(P_Growth!$M$2:$M$1611,MATCH(A2, P_Growth!$A$2:$A$1611,0))/100), Settings!$C$9-Settings!$C$8))*(Settings!$C$15/100)*(Settings!$C$16/100)*(Settings!$C$17/100)</f>
        <v>78.636501264148521</v>
      </c>
      <c r="K150" s="14">
        <f>P_Density!K150*(POWER(1+(INDEX(P_Growth!$M$2:$M$1611,MATCH(A2, P_Growth!$A$2:$A$1611,0))/100), Settings!$C$9-Settings!$C$8))*(Settings!$C$15/100)*(Settings!$C$16/100)*(Settings!$C$17/100)</f>
        <v>0</v>
      </c>
      <c r="L150" s="14">
        <f>P_Density!L150*(POWER(1+(INDEX(P_Growth!$M$2:$M$1611,MATCH(A2, P_Growth!$A$2:$A$1611,0))/100), Settings!$C$9-Settings!$C$8))*(Settings!$C$15/100)*(Settings!$C$16/100)*(Settings!$C$17/100)</f>
        <v>69.974448334345468</v>
      </c>
    </row>
    <row r="151" spans="1:12">
      <c r="A151" s="14" t="str">
        <f>P_Density!A151</f>
        <v>SVK</v>
      </c>
      <c r="B151" s="14" t="str">
        <f>P_Density!B151</f>
        <v>Slovakia</v>
      </c>
      <c r="C151" s="14">
        <f>P_Density!C151*(POWER(1+(INDEX(P_Growth!$M$2:$M$1611,MATCH(A2, P_Growth!$A$2:$A$1611,0))/100), Settings!$C$9-Settings!$C$8))*(Settings!$C$15/100)*(Settings!$C$16/100)*(Settings!$C$17/100)</f>
        <v>15.994692760103494</v>
      </c>
      <c r="D151" s="14">
        <f>P_Density!D151*(POWER(1+(INDEX(P_Growth!$M$2:$M$1611,MATCH(A2, P_Growth!$A$2:$A$1611,0))/100), Settings!$C$9-Settings!$C$8))*(Settings!$C$15/100)*(Settings!$C$16/100)*(Settings!$C$17/100)</f>
        <v>2.8038323637210869</v>
      </c>
      <c r="E151" s="14">
        <f>P_Density!E151*(POWER(1+(INDEX(P_Growth!$M$2:$M$1611,MATCH(A2, P_Growth!$A$2:$A$1611,0))/100), Settings!$C$9-Settings!$C$8))*(Settings!$C$15/100)*(Settings!$C$16/100)*(Settings!$C$17/100)</f>
        <v>2.2769386473319231</v>
      </c>
      <c r="F151" s="14">
        <f>P_Density!F151*(POWER(1+(INDEX(P_Growth!$M$2:$M$1611,MATCH(A2, P_Growth!$A$2:$A$1611,0))/100), Settings!$C$9-Settings!$C$8))*(Settings!$C$15/100)*(Settings!$C$16/100)*(Settings!$C$17/100)</f>
        <v>1.8402108467238731</v>
      </c>
      <c r="G151" s="14">
        <f>P_Density!G151*(POWER(1+(INDEX(P_Growth!$M$2:$M$1611,MATCH(A2, P_Growth!$A$2:$A$1611,0))/100), Settings!$C$9-Settings!$C$8))*(Settings!$C$15/100)*(Settings!$C$16/100)*(Settings!$C$17/100)</f>
        <v>1.5509107283171708</v>
      </c>
      <c r="H151" s="14">
        <f>P_Density!H151*(POWER(1+(INDEX(P_Growth!$M$2:$M$1611,MATCH(A2, P_Growth!$A$2:$A$1611,0))/100), Settings!$C$9-Settings!$C$8))*(Settings!$C$15/100)*(Settings!$C$16/100)*(Settings!$C$17/100)</f>
        <v>1.3570468872775245</v>
      </c>
      <c r="I151" s="14">
        <f>P_Density!I151*(POWER(1+(INDEX(P_Growth!$M$2:$M$1611,MATCH(A2, P_Growth!$A$2:$A$1611,0))/100), Settings!$C$9-Settings!$C$8))*(Settings!$C$15/100)*(Settings!$C$16/100)*(Settings!$C$17/100)</f>
        <v>1.2177384107626281</v>
      </c>
      <c r="J151" s="14">
        <f>P_Density!J151*(POWER(1+(INDEX(P_Growth!$M$2:$M$1611,MATCH(A2, P_Growth!$A$2:$A$1611,0))/100), Settings!$C$9-Settings!$C$8))*(Settings!$C$15/100)*(Settings!$C$16/100)*(Settings!$C$17/100)</f>
        <v>1.0147582686013525</v>
      </c>
      <c r="K151" s="14">
        <f>P_Density!K151*(POWER(1+(INDEX(P_Growth!$M$2:$M$1611,MATCH(A2, P_Growth!$A$2:$A$1611,0))/100), Settings!$C$9-Settings!$C$8))*(Settings!$C$15/100)*(Settings!$C$16/100)*(Settings!$C$17/100)</f>
        <v>0.79653681050235303</v>
      </c>
      <c r="L151" s="14">
        <f>P_Density!L151*(POWER(1+(INDEX(P_Growth!$M$2:$M$1611,MATCH(A2, P_Growth!$A$2:$A$1611,0))/100), Settings!$C$9-Settings!$C$8))*(Settings!$C$15/100)*(Settings!$C$16/100)*(Settings!$C$17/100)</f>
        <v>0.63814107851404533</v>
      </c>
    </row>
    <row r="152" spans="1:12">
      <c r="A152" s="14" t="str">
        <f>P_Density!A152</f>
        <v>SVN</v>
      </c>
      <c r="B152" s="14" t="str">
        <f>P_Density!B152</f>
        <v>Slovenia</v>
      </c>
      <c r="C152" s="14">
        <f>P_Density!C152*(POWER(1+(INDEX(P_Growth!$M$2:$M$1611,MATCH(A2, P_Growth!$A$2:$A$1611,0))/100), Settings!$C$9-Settings!$C$8))*(Settings!$C$15/100)*(Settings!$C$16/100)*(Settings!$C$17/100)</f>
        <v>8.2193425565839195</v>
      </c>
      <c r="D152" s="14">
        <f>P_Density!D152*(POWER(1+(INDEX(P_Growth!$M$2:$M$1611,MATCH(A2, P_Growth!$A$2:$A$1611,0))/100), Settings!$C$9-Settings!$C$8))*(Settings!$C$15/100)*(Settings!$C$16/100)*(Settings!$C$17/100)</f>
        <v>2.7811840531220398</v>
      </c>
      <c r="E152" s="14">
        <f>P_Density!E152*(POWER(1+(INDEX(P_Growth!$M$2:$M$1611,MATCH(A2, P_Growth!$A$2:$A$1611,0))/100), Settings!$C$9-Settings!$C$8))*(Settings!$C$15/100)*(Settings!$C$16/100)*(Settings!$C$17/100)</f>
        <v>1.9782373433935405</v>
      </c>
      <c r="F152" s="14">
        <f>P_Density!F152*(POWER(1+(INDEX(P_Growth!$M$2:$M$1611,MATCH(A2, P_Growth!$A$2:$A$1611,0))/100), Settings!$C$9-Settings!$C$8))*(Settings!$C$15/100)*(Settings!$C$16/100)*(Settings!$C$17/100)</f>
        <v>1.4970675748175484</v>
      </c>
      <c r="G152" s="14">
        <f>P_Density!G152*(POWER(1+(INDEX(P_Growth!$M$2:$M$1611,MATCH(A2, P_Growth!$A$2:$A$1611,0))/100), Settings!$C$9-Settings!$C$8))*(Settings!$C$15/100)*(Settings!$C$16/100)*(Settings!$C$17/100)</f>
        <v>1.2693024889818434</v>
      </c>
      <c r="H152" s="14">
        <f>P_Density!H152*(POWER(1+(INDEX(P_Growth!$M$2:$M$1611,MATCH(A2, P_Growth!$A$2:$A$1611,0))/100), Settings!$C$9-Settings!$C$8))*(Settings!$C$15/100)*(Settings!$C$16/100)*(Settings!$C$17/100)</f>
        <v>1.1072032596628738</v>
      </c>
      <c r="I152" s="14">
        <f>P_Density!I152*(POWER(1+(INDEX(P_Growth!$M$2:$M$1611,MATCH(A2, P_Growth!$A$2:$A$1611,0))/100), Settings!$C$9-Settings!$C$8))*(Settings!$C$15/100)*(Settings!$C$16/100)*(Settings!$C$17/100)</f>
        <v>0.91875222241419474</v>
      </c>
      <c r="J152" s="14">
        <f>P_Density!J152*(POWER(1+(INDEX(P_Growth!$M$2:$M$1611,MATCH(A2, P_Growth!$A$2:$A$1611,0))/100), Settings!$C$9-Settings!$C$8))*(Settings!$C$15/100)*(Settings!$C$16/100)*(Settings!$C$17/100)</f>
        <v>0.66705684613421301</v>
      </c>
      <c r="K152" s="14">
        <f>P_Density!K152*(POWER(1+(INDEX(P_Growth!$M$2:$M$1611,MATCH(A2, P_Growth!$A$2:$A$1611,0))/100), Settings!$C$9-Settings!$C$8))*(Settings!$C$15/100)*(Settings!$C$16/100)*(Settings!$C$17/100)</f>
        <v>0.45595749828648641</v>
      </c>
      <c r="L152" s="14">
        <f>P_Density!L152*(POWER(1+(INDEX(P_Growth!$M$2:$M$1611,MATCH(A2, P_Growth!$A$2:$A$1611,0))/100), Settings!$C$9-Settings!$C$8))*(Settings!$C$15/100)*(Settings!$C$16/100)*(Settings!$C$17/100)</f>
        <v>0.26081167740161088</v>
      </c>
    </row>
    <row r="153" spans="1:12">
      <c r="A153" s="14" t="str">
        <f>P_Density!A153</f>
        <v>SLB</v>
      </c>
      <c r="B153" s="14" t="str">
        <f>P_Density!B153</f>
        <v>Solomon Islands</v>
      </c>
      <c r="C153" s="14">
        <f>P_Density!C153*(POWER(1+(INDEX(P_Growth!$M$2:$M$1611,MATCH(A2, P_Growth!$A$2:$A$1611,0))/100), Settings!$C$9-Settings!$C$8))*(Settings!$C$15/100)*(Settings!$C$16/100)*(Settings!$C$17/100)</f>
        <v>9.9008727869094351</v>
      </c>
      <c r="D153" s="14">
        <f>P_Density!D153*(POWER(1+(INDEX(P_Growth!$M$2:$M$1611,MATCH(A2, P_Growth!$A$2:$A$1611,0))/100), Settings!$C$9-Settings!$C$8))*(Settings!$C$15/100)*(Settings!$C$16/100)*(Settings!$C$17/100)</f>
        <v>1.3695818013197649</v>
      </c>
      <c r="E153" s="14">
        <f>P_Density!E153*(POWER(1+(INDEX(P_Growth!$M$2:$M$1611,MATCH(A2, P_Growth!$A$2:$A$1611,0))/100), Settings!$C$9-Settings!$C$8))*(Settings!$C$15/100)*(Settings!$C$16/100)*(Settings!$C$17/100)</f>
        <v>0.7773071128239164</v>
      </c>
      <c r="F153" s="14">
        <f>P_Density!F153*(POWER(1+(INDEX(P_Growth!$M$2:$M$1611,MATCH(A2, P_Growth!$A$2:$A$1611,0))/100), Settings!$C$9-Settings!$C$8))*(Settings!$C$15/100)*(Settings!$C$16/100)*(Settings!$C$17/100)</f>
        <v>0.49398956702828339</v>
      </c>
      <c r="G153" s="14">
        <f>P_Density!G153*(POWER(1+(INDEX(P_Growth!$M$2:$M$1611,MATCH(A2, P_Growth!$A$2:$A$1611,0))/100), Settings!$C$9-Settings!$C$8))*(Settings!$C$15/100)*(Settings!$C$16/100)*(Settings!$C$17/100)</f>
        <v>0.36194564296968512</v>
      </c>
      <c r="H153" s="14">
        <f>P_Density!H153*(POWER(1+(INDEX(P_Growth!$M$2:$M$1611,MATCH(A2, P_Growth!$A$2:$A$1611,0))/100), Settings!$C$9-Settings!$C$8))*(Settings!$C$15/100)*(Settings!$C$16/100)*(Settings!$C$17/100)</f>
        <v>0.22463135732514497</v>
      </c>
      <c r="I153" s="14">
        <f>P_Density!I153*(POWER(1+(INDEX(P_Growth!$M$2:$M$1611,MATCH(A2, P_Growth!$A$2:$A$1611,0))/100), Settings!$C$9-Settings!$C$8))*(Settings!$C$15/100)*(Settings!$C$16/100)*(Settings!$C$17/100)</f>
        <v>0.1616719027038932</v>
      </c>
      <c r="J153" s="14">
        <f>P_Density!J153*(POWER(1+(INDEX(P_Growth!$M$2:$M$1611,MATCH(A2, P_Growth!$A$2:$A$1611,0))/100), Settings!$C$9-Settings!$C$8))*(Settings!$C$15/100)*(Settings!$C$16/100)*(Settings!$C$17/100)</f>
        <v>0.11423864843041615</v>
      </c>
      <c r="K153" s="14">
        <f>P_Density!K153*(POWER(1+(INDEX(P_Growth!$M$2:$M$1611,MATCH(A2, P_Growth!$A$2:$A$1611,0))/100), Settings!$C$9-Settings!$C$8))*(Settings!$C$15/100)*(Settings!$C$16/100)*(Settings!$C$17/100)</f>
        <v>7.6064137483593794E-2</v>
      </c>
      <c r="L153" s="14">
        <f>P_Density!L153*(POWER(1+(INDEX(P_Growth!$M$2:$M$1611,MATCH(A2, P_Growth!$A$2:$A$1611,0))/100), Settings!$C$9-Settings!$C$8))*(Settings!$C$15/100)*(Settings!$C$16/100)*(Settings!$C$17/100)</f>
        <v>3.6750088896567792E-2</v>
      </c>
    </row>
    <row r="154" spans="1:12">
      <c r="A154" s="14" t="str">
        <f>P_Density!A154</f>
        <v>SOM</v>
      </c>
      <c r="B154" s="14" t="str">
        <f>P_Density!B154</f>
        <v>Somalia</v>
      </c>
      <c r="C154" s="14">
        <f>P_Density!C154*(POWER(1+(INDEX(P_Growth!$M$2:$M$1611,MATCH(A2, P_Growth!$A$2:$A$1611,0))/100), Settings!$C$9-Settings!$C$8))*(Settings!$C$15/100)*(Settings!$C$16/100)*(Settings!$C$17/100)</f>
        <v>1.7177105504019807</v>
      </c>
      <c r="D154" s="14">
        <f>P_Density!D154*(POWER(1+(INDEX(P_Growth!$M$2:$M$1611,MATCH(A2, P_Growth!$A$2:$A$1611,0))/100), Settings!$C$9-Settings!$C$8))*(Settings!$C$15/100)*(Settings!$C$16/100)*(Settings!$C$17/100)</f>
        <v>0.5434170121721168</v>
      </c>
      <c r="E154" s="14">
        <f>P_Density!E154*(POWER(1+(INDEX(P_Growth!$M$2:$M$1611,MATCH(A2, P_Growth!$A$2:$A$1611,0))/100), Settings!$C$9-Settings!$C$8))*(Settings!$C$15/100)*(Settings!$C$16/100)*(Settings!$C$17/100)</f>
        <v>0.40097480714666017</v>
      </c>
      <c r="F154" s="14">
        <f>P_Density!F154*(POWER(1+(INDEX(P_Growth!$M$2:$M$1611,MATCH(A2, P_Growth!$A$2:$A$1611,0))/100), Settings!$C$9-Settings!$C$8))*(Settings!$C$15/100)*(Settings!$C$16/100)*(Settings!$C$17/100)</f>
        <v>0.26764890324283286</v>
      </c>
      <c r="G154" s="14">
        <f>P_Density!G154*(POWER(1+(INDEX(P_Growth!$M$2:$M$1611,MATCH(A2, P_Growth!$A$2:$A$1611,0))/100), Settings!$C$9-Settings!$C$8))*(Settings!$C$15/100)*(Settings!$C$16/100)*(Settings!$C$17/100)</f>
        <v>0.19001790150395903</v>
      </c>
      <c r="H154" s="14">
        <f>P_Density!H154*(POWER(1+(INDEX(P_Growth!$M$2:$M$1611,MATCH(A2, P_Growth!$A$2:$A$1611,0))/100), Settings!$C$9-Settings!$C$8))*(Settings!$C$15/100)*(Settings!$C$16/100)*(Settings!$C$17/100)</f>
        <v>0.15526200347774766</v>
      </c>
      <c r="I154" s="14">
        <f>P_Density!I154*(POWER(1+(INDEX(P_Growth!$M$2:$M$1611,MATCH(A2, P_Growth!$A$2:$A$1611,0))/100), Settings!$C$9-Settings!$C$8))*(Settings!$C$15/100)*(Settings!$C$16/100)*(Settings!$C$17/100)</f>
        <v>0.14472128030586387</v>
      </c>
      <c r="J154" s="14">
        <f>P_Density!J154*(POWER(1+(INDEX(P_Growth!$M$2:$M$1611,MATCH(A2, P_Growth!$A$2:$A$1611,0))/100), Settings!$C$9-Settings!$C$8))*(Settings!$C$15/100)*(Settings!$C$16/100)*(Settings!$C$17/100)</f>
        <v>0.10839851802437245</v>
      </c>
      <c r="K154" s="14">
        <f>P_Density!K154*(POWER(1+(INDEX(P_Growth!$M$2:$M$1611,MATCH(A2, P_Growth!$A$2:$A$1611,0))/100), Settings!$C$9-Settings!$C$8))*(Settings!$C$15/100)*(Settings!$C$16/100)*(Settings!$C$17/100)</f>
        <v>8.3471132144917554E-2</v>
      </c>
      <c r="L154" s="14">
        <f>P_Density!L154*(POWER(1+(INDEX(P_Growth!$M$2:$M$1611,MATCH(A2, P_Growth!$A$2:$A$1611,0))/100), Settings!$C$9-Settings!$C$8))*(Settings!$C$15/100)*(Settings!$C$16/100)*(Settings!$C$17/100)</f>
        <v>4.9569887348858879E-2</v>
      </c>
    </row>
    <row r="155" spans="1:12">
      <c r="A155" s="14" t="str">
        <f>P_Density!A155</f>
        <v>ZAF</v>
      </c>
      <c r="B155" s="14" t="str">
        <f>P_Density!B155</f>
        <v>South Africa</v>
      </c>
      <c r="C155" s="14">
        <f>P_Density!C155*(POWER(1+(INDEX(P_Growth!$M$2:$M$1611,MATCH(A2, P_Growth!$A$2:$A$1611,0))/100), Settings!$C$9-Settings!$C$8))*(Settings!$C$15/100)*(Settings!$C$16/100)*(Settings!$C$17/100)</f>
        <v>18.592696137562793</v>
      </c>
      <c r="D155" s="14">
        <f>P_Density!D155*(POWER(1+(INDEX(P_Growth!$M$2:$M$1611,MATCH(A2, P_Growth!$A$2:$A$1611,0))/100), Settings!$C$9-Settings!$C$8))*(Settings!$C$15/100)*(Settings!$C$16/100)*(Settings!$C$17/100)</f>
        <v>3.3002434482348031</v>
      </c>
      <c r="E155" s="14">
        <f>P_Density!E155*(POWER(1+(INDEX(P_Growth!$M$2:$M$1611,MATCH(A2, P_Growth!$A$2:$A$1611,0))/100), Settings!$C$9-Settings!$C$8))*(Settings!$C$15/100)*(Settings!$C$16/100)*(Settings!$C$17/100)</f>
        <v>1.6333847650269104</v>
      </c>
      <c r="F155" s="14">
        <f>P_Density!F155*(POWER(1+(INDEX(P_Growth!$M$2:$M$1611,MATCH(A2, P_Growth!$A$2:$A$1611,0))/100), Settings!$C$9-Settings!$C$8))*(Settings!$C$15/100)*(Settings!$C$16/100)*(Settings!$C$17/100)</f>
        <v>1.1593371067021909</v>
      </c>
      <c r="G155" s="14">
        <f>P_Density!G155*(POWER(1+(INDEX(P_Growth!$M$2:$M$1611,MATCH(A2, P_Growth!$A$2:$A$1611,0))/100), Settings!$C$9-Settings!$C$8))*(Settings!$C$15/100)*(Settings!$C$16/100)*(Settings!$C$17/100)</f>
        <v>0.84411250698085549</v>
      </c>
      <c r="H155" s="14">
        <f>P_Density!H155*(POWER(1+(INDEX(P_Growth!$M$2:$M$1611,MATCH(A2, P_Growth!$A$2:$A$1611,0))/100), Settings!$C$9-Settings!$C$8))*(Settings!$C$15/100)*(Settings!$C$16/100)*(Settings!$C$17/100)</f>
        <v>0.71662673348307193</v>
      </c>
      <c r="I155" s="14">
        <f>P_Density!I155*(POWER(1+(INDEX(P_Growth!$M$2:$M$1611,MATCH(A2, P_Growth!$A$2:$A$1611,0))/100), Settings!$C$9-Settings!$C$8))*(Settings!$C$15/100)*(Settings!$C$16/100)*(Settings!$C$17/100)</f>
        <v>0.50168144609965803</v>
      </c>
      <c r="J155" s="14">
        <f>P_Density!J155*(POWER(1+(INDEX(P_Growth!$M$2:$M$1611,MATCH(A2, P_Growth!$A$2:$A$1611,0))/100), Settings!$C$9-Settings!$C$8))*(Settings!$C$15/100)*(Settings!$C$16/100)*(Settings!$C$17/100)</f>
        <v>0.31337285105600443</v>
      </c>
      <c r="K155" s="14">
        <f>P_Density!K155*(POWER(1+(INDEX(P_Growth!$M$2:$M$1611,MATCH(A2, P_Growth!$A$2:$A$1611,0))/100), Settings!$C$9-Settings!$C$8))*(Settings!$C$15/100)*(Settings!$C$16/100)*(Settings!$C$17/100)</f>
        <v>0.20027374026579192</v>
      </c>
      <c r="L155" s="14">
        <f>P_Density!L155*(POWER(1+(INDEX(P_Growth!$M$2:$M$1611,MATCH(A2, P_Growth!$A$2:$A$1611,0))/100), Settings!$C$9-Settings!$C$8))*(Settings!$C$15/100)*(Settings!$C$16/100)*(Settings!$C$17/100)</f>
        <v>4.1735566072458777E-2</v>
      </c>
    </row>
    <row r="156" spans="1:12">
      <c r="A156" s="14" t="str">
        <f>P_Density!A156</f>
        <v>SSD</v>
      </c>
      <c r="B156" s="14" t="str">
        <f>P_Density!B156</f>
        <v>South Sudan</v>
      </c>
      <c r="C156" s="14">
        <f>P_Density!C156*(POWER(1+(INDEX(P_Growth!$M$2:$M$1611,MATCH(A2, P_Growth!$A$2:$A$1611,0))/100), Settings!$C$9-Settings!$C$8))*(Settings!$C$15/100)*(Settings!$C$16/100)*(Settings!$C$17/100)</f>
        <v>1.6336696494369609</v>
      </c>
      <c r="D156" s="14">
        <f>P_Density!D156*(POWER(1+(INDEX(P_Growth!$M$2:$M$1611,MATCH(A2, P_Growth!$A$2:$A$1611,0))/100), Settings!$C$9-Settings!$C$8))*(Settings!$C$15/100)*(Settings!$C$16/100)*(Settings!$C$17/100)</f>
        <v>0.78870248922595287</v>
      </c>
      <c r="E156" s="14">
        <f>P_Density!E156*(POWER(1+(INDEX(P_Growth!$M$2:$M$1611,MATCH(A2, P_Growth!$A$2:$A$1611,0))/100), Settings!$C$9-Settings!$C$8))*(Settings!$C$15/100)*(Settings!$C$16/100)*(Settings!$C$17/100)</f>
        <v>0.56506822733598605</v>
      </c>
      <c r="F156" s="14">
        <f>P_Density!F156*(POWER(1+(INDEX(P_Growth!$M$2:$M$1611,MATCH(A2, P_Growth!$A$2:$A$1611,0))/100), Settings!$C$9-Settings!$C$8))*(Settings!$C$15/100)*(Settings!$C$16/100)*(Settings!$C$17/100)</f>
        <v>0.41578879646930772</v>
      </c>
      <c r="G156" s="14">
        <f>P_Density!G156*(POWER(1+(INDEX(P_Growth!$M$2:$M$1611,MATCH(A2, P_Growth!$A$2:$A$1611,0))/100), Settings!$C$9-Settings!$C$8))*(Settings!$C$15/100)*(Settings!$C$16/100)*(Settings!$C$17/100)</f>
        <v>0.35183224641287769</v>
      </c>
      <c r="H156" s="14">
        <f>P_Density!H156*(POWER(1+(INDEX(P_Growth!$M$2:$M$1611,MATCH(A2, P_Growth!$A$2:$A$1611,0))/100), Settings!$C$9-Settings!$C$8))*(Settings!$C$15/100)*(Settings!$C$16/100)*(Settings!$C$17/100)</f>
        <v>0.2999832837836115</v>
      </c>
      <c r="I156" s="14">
        <f>P_Density!I156*(POWER(1+(INDEX(P_Growth!$M$2:$M$1611,MATCH(A2, P_Growth!$A$2:$A$1611,0))/100), Settings!$C$9-Settings!$C$8))*(Settings!$C$15/100)*(Settings!$C$16/100)*(Settings!$C$17/100)</f>
        <v>0.27291926482877477</v>
      </c>
      <c r="J156" s="14">
        <f>P_Density!J156*(POWER(1+(INDEX(P_Growth!$M$2:$M$1611,MATCH(A2, P_Growth!$A$2:$A$1611,0))/100), Settings!$C$9-Settings!$C$8))*(Settings!$C$15/100)*(Settings!$C$16/100)*(Settings!$C$17/100)</f>
        <v>0.20483189082660652</v>
      </c>
      <c r="K156" s="14">
        <f>P_Density!K156*(POWER(1+(INDEX(P_Growth!$M$2:$M$1611,MATCH(A2, P_Growth!$A$2:$A$1611,0))/100), Settings!$C$9-Settings!$C$8))*(Settings!$C$15/100)*(Settings!$C$16/100)*(Settings!$C$17/100)</f>
        <v>0.14927943086667847</v>
      </c>
      <c r="L156" s="14">
        <f>P_Density!L156*(POWER(1+(INDEX(P_Growth!$M$2:$M$1611,MATCH(A2, P_Growth!$A$2:$A$1611,0))/100), Settings!$C$9-Settings!$C$8))*(Settings!$C$15/100)*(Settings!$C$16/100)*(Settings!$C$17/100)</f>
        <v>8.7174629475579413E-2</v>
      </c>
    </row>
    <row r="157" spans="1:12">
      <c r="A157" s="14" t="str">
        <f>P_Density!A157</f>
        <v>ESP</v>
      </c>
      <c r="B157" s="14" t="str">
        <f>P_Density!B157</f>
        <v>Spain</v>
      </c>
      <c r="C157" s="14">
        <f>P_Density!C157*(POWER(1+(INDEX(P_Growth!$M$2:$M$1611,MATCH(A2, P_Growth!$A$2:$A$1611,0))/100), Settings!$C$9-Settings!$C$8))*(Settings!$C$15/100)*(Settings!$C$16/100)*(Settings!$C$17/100)</f>
        <v>10.19914676423274</v>
      </c>
      <c r="D157" s="14">
        <f>P_Density!D157*(POWER(1+(INDEX(P_Growth!$M$2:$M$1611,MATCH(A2, P_Growth!$A$2:$A$1611,0))/100), Settings!$C$9-Settings!$C$8))*(Settings!$C$15/100)*(Settings!$C$16/100)*(Settings!$C$17/100)</f>
        <v>4.136094307324182</v>
      </c>
      <c r="E157" s="14">
        <f>P_Density!E157*(POWER(1+(INDEX(P_Growth!$M$2:$M$1611,MATCH(A2, P_Growth!$A$2:$A$1611,0))/100), Settings!$C$9-Settings!$C$8))*(Settings!$C$15/100)*(Settings!$C$16/100)*(Settings!$C$17/100)</f>
        <v>2.7676520436446208</v>
      </c>
      <c r="F157" s="14">
        <f>P_Density!F157*(POWER(1+(INDEX(P_Growth!$M$2:$M$1611,MATCH(A2, P_Growth!$A$2:$A$1611,0))/100), Settings!$C$9-Settings!$C$8))*(Settings!$C$15/100)*(Settings!$C$16/100)*(Settings!$C$17/100)</f>
        <v>1.9939059859463406</v>
      </c>
      <c r="G157" s="14">
        <f>P_Density!G157*(POWER(1+(INDEX(P_Growth!$M$2:$M$1611,MATCH(A2, P_Growth!$A$2:$A$1611,0))/100), Settings!$C$9-Settings!$C$8))*(Settings!$C$15/100)*(Settings!$C$16/100)*(Settings!$C$17/100)</f>
        <v>1.2795583277436762</v>
      </c>
      <c r="H157" s="14">
        <f>P_Density!H157*(POWER(1+(INDEX(P_Growth!$M$2:$M$1611,MATCH(A2, P_Growth!$A$2:$A$1611,0))/100), Settings!$C$9-Settings!$C$8))*(Settings!$C$15/100)*(Settings!$C$16/100)*(Settings!$C$17/100)</f>
        <v>0.90379579088652184</v>
      </c>
      <c r="I157" s="14">
        <f>P_Density!I157*(POWER(1+(INDEX(P_Growth!$M$2:$M$1611,MATCH(A2, P_Growth!$A$2:$A$1611,0))/100), Settings!$C$9-Settings!$C$8))*(Settings!$C$15/100)*(Settings!$C$16/100)*(Settings!$C$17/100)</f>
        <v>0.65067599255628561</v>
      </c>
      <c r="J157" s="14">
        <f>P_Density!J157*(POWER(1+(INDEX(P_Growth!$M$2:$M$1611,MATCH(A2, P_Growth!$A$2:$A$1611,0))/100), Settings!$C$9-Settings!$C$8))*(Settings!$C$15/100)*(Settings!$C$16/100)*(Settings!$C$17/100)</f>
        <v>0.43872199147840618</v>
      </c>
      <c r="K157" s="14">
        <f>P_Density!K157*(POWER(1+(INDEX(P_Growth!$M$2:$M$1611,MATCH(A2, P_Growth!$A$2:$A$1611,0))/100), Settings!$C$9-Settings!$C$8))*(Settings!$C$15/100)*(Settings!$C$16/100)*(Settings!$C$17/100)</f>
        <v>0.35396887948825956</v>
      </c>
      <c r="L157" s="14">
        <f>P_Density!L157*(POWER(1+(INDEX(P_Growth!$M$2:$M$1611,MATCH(A2, P_Growth!$A$2:$A$1611,0))/100), Settings!$C$9-Settings!$C$8))*(Settings!$C$15/100)*(Settings!$C$16/100)*(Settings!$C$17/100)</f>
        <v>0.199988855855741</v>
      </c>
    </row>
    <row r="158" spans="1:12">
      <c r="A158" s="14" t="str">
        <f>P_Density!A158</f>
        <v>LKA</v>
      </c>
      <c r="B158" s="14" t="str">
        <f>P_Density!B158</f>
        <v>Sri Lanka</v>
      </c>
      <c r="C158" s="14">
        <f>P_Density!C158*(POWER(1+(INDEX(P_Growth!$M$2:$M$1611,MATCH(A2, P_Growth!$A$2:$A$1611,0))/100), Settings!$C$9-Settings!$C$8))*(Settings!$C$15/100)*(Settings!$C$16/100)*(Settings!$C$17/100)</f>
        <v>48.906818884465373</v>
      </c>
      <c r="D158" s="14">
        <f>P_Density!D158*(POWER(1+(INDEX(P_Growth!$M$2:$M$1611,MATCH(A2, P_Growth!$A$2:$A$1611,0))/100), Settings!$C$9-Settings!$C$8))*(Settings!$C$15/100)*(Settings!$C$16/100)*(Settings!$C$17/100)</f>
        <v>17.802141899671508</v>
      </c>
      <c r="E158" s="14">
        <f>P_Density!E158*(POWER(1+(INDEX(P_Growth!$M$2:$M$1611,MATCH(A2, P_Growth!$A$2:$A$1611,0))/100), Settings!$C$9-Settings!$C$8))*(Settings!$C$15/100)*(Settings!$C$16/100)*(Settings!$C$17/100)</f>
        <v>10.657953106619736</v>
      </c>
      <c r="F158" s="14">
        <f>P_Density!F158*(POWER(1+(INDEX(P_Growth!$M$2:$M$1611,MATCH(A2, P_Growth!$A$2:$A$1611,0))/100), Settings!$C$9-Settings!$C$8))*(Settings!$C$15/100)*(Settings!$C$16/100)*(Settings!$C$17/100)</f>
        <v>8.1908541155788281</v>
      </c>
      <c r="G158" s="14">
        <f>P_Density!G158*(POWER(1+(INDEX(P_Growth!$M$2:$M$1611,MATCH(A2, P_Growth!$A$2:$A$1611,0))/100), Settings!$C$9-Settings!$C$8))*(Settings!$C$15/100)*(Settings!$C$16/100)*(Settings!$C$17/100)</f>
        <v>6.4096143417354945</v>
      </c>
      <c r="H158" s="14">
        <f>P_Density!H158*(POWER(1+(INDEX(P_Growth!$M$2:$M$1611,MATCH(A2, P_Growth!$A$2:$A$1611,0))/100), Settings!$C$9-Settings!$C$8))*(Settings!$C$15/100)*(Settings!$C$16/100)*(Settings!$C$17/100)</f>
        <v>4.9260787763953644</v>
      </c>
      <c r="I158" s="14">
        <f>P_Density!I158*(POWER(1+(INDEX(P_Growth!$M$2:$M$1611,MATCH(A2, P_Growth!$A$2:$A$1611,0))/100), Settings!$C$9-Settings!$C$8))*(Settings!$C$15/100)*(Settings!$C$16/100)*(Settings!$C$17/100)</f>
        <v>3.3238888542690286</v>
      </c>
      <c r="J158" s="14">
        <f>P_Density!J158*(POWER(1+(INDEX(P_Growth!$M$2:$M$1611,MATCH(A2, P_Growth!$A$2:$A$1611,0))/100), Settings!$C$9-Settings!$C$8))*(Settings!$C$15/100)*(Settings!$C$16/100)*(Settings!$C$17/100)</f>
        <v>2.3279329567310367</v>
      </c>
      <c r="K158" s="14">
        <f>P_Density!K158*(POWER(1+(INDEX(P_Growth!$M$2:$M$1611,MATCH(A2, P_Growth!$A$2:$A$1611,0))/100), Settings!$C$9-Settings!$C$8))*(Settings!$C$15/100)*(Settings!$C$16/100)*(Settings!$C$17/100)</f>
        <v>1.4456459388033585</v>
      </c>
      <c r="L158" s="14">
        <f>P_Density!L158*(POWER(1+(INDEX(P_Growth!$M$2:$M$1611,MATCH(A2, P_Growth!$A$2:$A$1611,0))/100), Settings!$C$9-Settings!$C$8))*(Settings!$C$15/100)*(Settings!$C$16/100)*(Settings!$C$17/100)</f>
        <v>0.49598375789863969</v>
      </c>
    </row>
    <row r="159" spans="1:12">
      <c r="A159" s="14" t="str">
        <f>P_Density!A159</f>
        <v>SDN</v>
      </c>
      <c r="B159" s="14" t="str">
        <f>P_Density!B159</f>
        <v>Sudan (the)</v>
      </c>
      <c r="C159" s="14">
        <f>P_Density!C159*(POWER(1+(INDEX(P_Growth!$M$2:$M$1611,MATCH(A2, P_Growth!$A$2:$A$1611,0))/100), Settings!$C$9-Settings!$C$8))*(Settings!$C$15/100)*(Settings!$C$16/100)*(Settings!$C$17/100)</f>
        <v>6.8372258412219153</v>
      </c>
      <c r="D159" s="14">
        <f>P_Density!D159*(POWER(1+(INDEX(P_Growth!$M$2:$M$1611,MATCH(A2, P_Growth!$A$2:$A$1611,0))/100), Settings!$C$9-Settings!$C$8))*(Settings!$C$15/100)*(Settings!$C$16/100)*(Settings!$C$17/100)</f>
        <v>2.1874849425759364</v>
      </c>
      <c r="E159" s="14">
        <f>P_Density!E159*(POWER(1+(INDEX(P_Growth!$M$2:$M$1611,MATCH(A2, P_Growth!$A$2:$A$1611,0))/100), Settings!$C$9-Settings!$C$8))*(Settings!$C$15/100)*(Settings!$C$16/100)*(Settings!$C$17/100)</f>
        <v>1.2070552453857188</v>
      </c>
      <c r="F159" s="14">
        <f>P_Density!F159*(POWER(1+(INDEX(P_Growth!$M$2:$M$1611,MATCH(A2, P_Growth!$A$2:$A$1611,0))/100), Settings!$C$9-Settings!$C$8))*(Settings!$C$15/100)*(Settings!$C$16/100)*(Settings!$C$17/100)</f>
        <v>0.81833046787124786</v>
      </c>
      <c r="G159" s="14">
        <f>P_Density!G159*(POWER(1+(INDEX(P_Growth!$M$2:$M$1611,MATCH(A2, P_Growth!$A$2:$A$1611,0))/100), Settings!$C$9-Settings!$C$8))*(Settings!$C$15/100)*(Settings!$C$16/100)*(Settings!$C$17/100)</f>
        <v>0.51934427952281459</v>
      </c>
      <c r="H159" s="14">
        <f>P_Density!H159*(POWER(1+(INDEX(P_Growth!$M$2:$M$1611,MATCH(A2, P_Growth!$A$2:$A$1611,0))/100), Settings!$C$9-Settings!$C$8))*(Settings!$C$15/100)*(Settings!$C$16/100)*(Settings!$C$17/100)</f>
        <v>0.33773046811535751</v>
      </c>
      <c r="I159" s="14">
        <f>P_Density!I159*(POWER(1+(INDEX(P_Growth!$M$2:$M$1611,MATCH(A2, P_Growth!$A$2:$A$1611,0))/100), Settings!$C$9-Settings!$C$8))*(Settings!$C$15/100)*(Settings!$C$16/100)*(Settings!$C$17/100)</f>
        <v>0.27776229979964029</v>
      </c>
      <c r="J159" s="14">
        <f>P_Density!J159*(POWER(1+(INDEX(P_Growth!$M$2:$M$1611,MATCH(A2, P_Growth!$A$2:$A$1611,0))/100), Settings!$C$9-Settings!$C$8))*(Settings!$C$15/100)*(Settings!$C$16/100)*(Settings!$C$17/100)</f>
        <v>0.19243941898939176</v>
      </c>
      <c r="K159" s="14">
        <f>P_Density!K159*(POWER(1+(INDEX(P_Growth!$M$2:$M$1611,MATCH(A2, P_Growth!$A$2:$A$1611,0))/100), Settings!$C$9-Settings!$C$8))*(Settings!$C$15/100)*(Settings!$C$16/100)*(Settings!$C$17/100)</f>
        <v>0.11651772371082346</v>
      </c>
      <c r="L159" s="14">
        <f>P_Density!L159*(POWER(1+(INDEX(P_Growth!$M$2:$M$1611,MATCH(A2, P_Growth!$A$2:$A$1611,0))/100), Settings!$C$9-Settings!$C$8))*(Settings!$C$15/100)*(Settings!$C$16/100)*(Settings!$C$17/100)</f>
        <v>3.9029164176975099E-2</v>
      </c>
    </row>
    <row r="160" spans="1:12">
      <c r="A160" s="14" t="str">
        <f>P_Density!A160</f>
        <v>SUR</v>
      </c>
      <c r="B160" s="14" t="str">
        <f>P_Density!B160</f>
        <v>Suriname</v>
      </c>
      <c r="C160" s="14">
        <f>P_Density!C160*(POWER(1+(INDEX(P_Growth!$M$2:$M$1611,MATCH(A2, P_Growth!$A$2:$A$1611,0))/100), Settings!$C$9-Settings!$C$8))*(Settings!$C$15/100)*(Settings!$C$16/100)*(Settings!$C$17/100)</f>
        <v>42.106770458755108</v>
      </c>
      <c r="D160" s="14">
        <f>P_Density!D160*(POWER(1+(INDEX(P_Growth!$M$2:$M$1611,MATCH(A2, P_Growth!$A$2:$A$1611,0))/100), Settings!$C$9-Settings!$C$8))*(Settings!$C$15/100)*(Settings!$C$16/100)*(Settings!$C$17/100)</f>
        <v>12.285640183445629</v>
      </c>
      <c r="E160" s="14">
        <f>P_Density!E160*(POWER(1+(INDEX(P_Growth!$M$2:$M$1611,MATCH(A2, P_Growth!$A$2:$A$1611,0))/100), Settings!$C$9-Settings!$C$8))*(Settings!$C$15/100)*(Settings!$C$16/100)*(Settings!$C$17/100)</f>
        <v>6.2802768195723786</v>
      </c>
      <c r="F160" s="14">
        <f>P_Density!F160*(POWER(1+(INDEX(P_Growth!$M$2:$M$1611,MATCH(A2, P_Growth!$A$2:$A$1611,0))/100), Settings!$C$9-Settings!$C$8))*(Settings!$C$15/100)*(Settings!$C$16/100)*(Settings!$C$17/100)</f>
        <v>1.2933752216311456</v>
      </c>
      <c r="G160" s="14">
        <f>P_Density!G160*(POWER(1+(INDEX(P_Growth!$M$2:$M$1611,MATCH(A2, P_Growth!$A$2:$A$1611,0))/100), Settings!$C$9-Settings!$C$8))*(Settings!$C$15/100)*(Settings!$C$16/100)*(Settings!$C$17/100)</f>
        <v>0.25611108463577092</v>
      </c>
      <c r="H160" s="14">
        <f>P_Density!H160*(POWER(1+(INDEX(P_Growth!$M$2:$M$1611,MATCH(A2, P_Growth!$A$2:$A$1611,0))/100), Settings!$C$9-Settings!$C$8))*(Settings!$C$15/100)*(Settings!$C$16/100)*(Settings!$C$17/100)</f>
        <v>0.14286953164053293</v>
      </c>
      <c r="I160" s="14">
        <f>P_Density!I160*(POWER(1+(INDEX(P_Growth!$M$2:$M$1611,MATCH(A2, P_Growth!$A$2:$A$1611,0))/100), Settings!$C$9-Settings!$C$8))*(Settings!$C$15/100)*(Settings!$C$16/100)*(Settings!$C$17/100)</f>
        <v>5.5410017754902598E-2</v>
      </c>
      <c r="J160" s="14">
        <f>P_Density!J160*(POWER(1+(INDEX(P_Growth!$M$2:$M$1611,MATCH(A2, P_Growth!$A$2:$A$1611,0))/100), Settings!$C$9-Settings!$C$8))*(Settings!$C$15/100)*(Settings!$C$16/100)*(Settings!$C$17/100)</f>
        <v>2.0654119728691203E-2</v>
      </c>
      <c r="K160" s="14">
        <f>P_Density!K160*(POWER(1+(INDEX(P_Growth!$M$2:$M$1611,MATCH(A2, P_Growth!$A$2:$A$1611,0))/100), Settings!$C$9-Settings!$C$8))*(Settings!$C$15/100)*(Settings!$C$16/100)*(Settings!$C$17/100)</f>
        <v>5.697688201018263E-3</v>
      </c>
      <c r="L160" s="14">
        <f>P_Density!L160*(POWER(1+(INDEX(P_Growth!$M$2:$M$1611,MATCH(A2, P_Growth!$A$2:$A$1611,0))/100), Settings!$C$9-Settings!$C$8))*(Settings!$C$15/100)*(Settings!$C$16/100)*(Settings!$C$17/100)</f>
        <v>1.4244220502545658E-3</v>
      </c>
    </row>
    <row r="161" spans="1:12">
      <c r="A161" s="14" t="str">
        <f>P_Density!A161</f>
        <v>SWE</v>
      </c>
      <c r="B161" s="14" t="str">
        <f>P_Density!B161</f>
        <v>Sweden</v>
      </c>
      <c r="C161" s="14">
        <f>P_Density!C161*(POWER(1+(INDEX(P_Growth!$M$2:$M$1611,MATCH(A2, P_Growth!$A$2:$A$1611,0))/100), Settings!$C$9-Settings!$C$8))*(Settings!$C$15/100)*(Settings!$C$16/100)*(Settings!$C$17/100)</f>
        <v>12.874638701225891</v>
      </c>
      <c r="D161" s="14">
        <f>P_Density!D161*(POWER(1+(INDEX(P_Growth!$M$2:$M$1611,MATCH(A2, P_Growth!$A$2:$A$1611,0))/100), Settings!$C$9-Settings!$C$8))*(Settings!$C$15/100)*(Settings!$C$16/100)*(Settings!$C$17/100)</f>
        <v>1.790498517169989</v>
      </c>
      <c r="E161" s="14">
        <f>P_Density!E161*(POWER(1+(INDEX(P_Growth!$M$2:$M$1611,MATCH(A2, P_Growth!$A$2:$A$1611,0))/100), Settings!$C$9-Settings!$C$8))*(Settings!$C$15/100)*(Settings!$C$16/100)*(Settings!$C$17/100)</f>
        <v>1.0480897445773092</v>
      </c>
      <c r="F161" s="14">
        <f>P_Density!F161*(POWER(1+(INDEX(P_Growth!$M$2:$M$1611,MATCH(A2, P_Growth!$A$2:$A$1611,0))/100), Settings!$C$9-Settings!$C$8))*(Settings!$C$15/100)*(Settings!$C$16/100)*(Settings!$C$17/100)</f>
        <v>0.65096087696633642</v>
      </c>
      <c r="G161" s="14">
        <f>P_Density!G161*(POWER(1+(INDEX(P_Growth!$M$2:$M$1611,MATCH(A2, P_Growth!$A$2:$A$1611,0))/100), Settings!$C$9-Settings!$C$8))*(Settings!$C$15/100)*(Settings!$C$16/100)*(Settings!$C$17/100)</f>
        <v>0.41678589190448589</v>
      </c>
      <c r="H161" s="14">
        <f>P_Density!H161*(POWER(1+(INDEX(P_Growth!$M$2:$M$1611,MATCH(A2, P_Growth!$A$2:$A$1611,0))/100), Settings!$C$9-Settings!$C$8))*(Settings!$C$15/100)*(Settings!$C$16/100)*(Settings!$C$17/100)</f>
        <v>0.30966935372534254</v>
      </c>
      <c r="I161" s="14">
        <f>P_Density!I161*(POWER(1+(INDEX(P_Growth!$M$2:$M$1611,MATCH(A2, P_Growth!$A$2:$A$1611,0))/100), Settings!$C$9-Settings!$C$8))*(Settings!$C$15/100)*(Settings!$C$16/100)*(Settings!$C$17/100)</f>
        <v>0.22420403071006867</v>
      </c>
      <c r="J161" s="14">
        <f>P_Density!J161*(POWER(1+(INDEX(P_Growth!$M$2:$M$1611,MATCH(A2, P_Growth!$A$2:$A$1611,0))/100), Settings!$C$9-Settings!$C$8))*(Settings!$C$15/100)*(Settings!$C$16/100)*(Settings!$C$17/100)</f>
        <v>0.15398002363251853</v>
      </c>
      <c r="K161" s="14">
        <f>P_Density!K161*(POWER(1+(INDEX(P_Growth!$M$2:$M$1611,MATCH(A2, P_Growth!$A$2:$A$1611,0))/100), Settings!$C$9-Settings!$C$8))*(Settings!$C$15/100)*(Settings!$C$16/100)*(Settings!$C$17/100)</f>
        <v>7.4212388818262864E-2</v>
      </c>
      <c r="L161" s="14">
        <f>P_Density!L161*(POWER(1+(INDEX(P_Growth!$M$2:$M$1611,MATCH(A2, P_Growth!$A$2:$A$1611,0))/100), Settings!$C$9-Settings!$C$8))*(Settings!$C$15/100)*(Settings!$C$16/100)*(Settings!$C$17/100)</f>
        <v>1.4671547117622025E-2</v>
      </c>
    </row>
    <row r="162" spans="1:12">
      <c r="A162" s="14" t="str">
        <f>P_Density!A162</f>
        <v>CHE</v>
      </c>
      <c r="B162" s="14" t="str">
        <f>P_Density!B162</f>
        <v>Switzerland</v>
      </c>
      <c r="C162" s="14">
        <f>P_Density!C162*(POWER(1+(INDEX(P_Growth!$M$2:$M$1611,MATCH(A2, P_Growth!$A$2:$A$1611,0))/100), Settings!$C$9-Settings!$C$8))*(Settings!$C$15/100)*(Settings!$C$16/100)*(Settings!$C$17/100)</f>
        <v>22.065294653878397</v>
      </c>
      <c r="D162" s="14">
        <f>P_Density!D162*(POWER(1+(INDEX(P_Growth!$M$2:$M$1611,MATCH(A2, P_Growth!$A$2:$A$1611,0))/100), Settings!$C$9-Settings!$C$8))*(Settings!$C$15/100)*(Settings!$C$16/100)*(Settings!$C$17/100)</f>
        <v>9.0814027813979816</v>
      </c>
      <c r="E162" s="14">
        <f>P_Density!E162*(POWER(1+(INDEX(P_Growth!$M$2:$M$1611,MATCH(A2, P_Growth!$A$2:$A$1611,0))/100), Settings!$C$9-Settings!$C$8))*(Settings!$C$15/100)*(Settings!$C$16/100)*(Settings!$C$17/100)</f>
        <v>6.3248612297453466</v>
      </c>
      <c r="F162" s="14">
        <f>P_Density!F162*(POWER(1+(INDEX(P_Growth!$M$2:$M$1611,MATCH(A2, P_Growth!$A$2:$A$1611,0))/100), Settings!$C$9-Settings!$C$8))*(Settings!$C$15/100)*(Settings!$C$16/100)*(Settings!$C$17/100)</f>
        <v>4.4259641945509864</v>
      </c>
      <c r="G162" s="14">
        <f>P_Density!G162*(POWER(1+(INDEX(P_Growth!$M$2:$M$1611,MATCH(A2, P_Growth!$A$2:$A$1611,0))/100), Settings!$C$9-Settings!$C$8))*(Settings!$C$15/100)*(Settings!$C$16/100)*(Settings!$C$17/100)</f>
        <v>3.4794357421568272</v>
      </c>
      <c r="H162" s="14">
        <f>P_Density!H162*(POWER(1+(INDEX(P_Growth!$M$2:$M$1611,MATCH(A2, P_Growth!$A$2:$A$1611,0))/100), Settings!$C$9-Settings!$C$8))*(Settings!$C$15/100)*(Settings!$C$16/100)*(Settings!$C$17/100)</f>
        <v>2.5240758730510904</v>
      </c>
      <c r="I162" s="14">
        <f>P_Density!I162*(POWER(1+(INDEX(P_Growth!$M$2:$M$1611,MATCH(A2, P_Growth!$A$2:$A$1611,0))/100), Settings!$C$9-Settings!$C$8))*(Settings!$C$15/100)*(Settings!$C$16/100)*(Settings!$C$17/100)</f>
        <v>1.8645684637832263</v>
      </c>
      <c r="J162" s="14">
        <f>P_Density!J162*(POWER(1+(INDEX(P_Growth!$M$2:$M$1611,MATCH(A2, P_Growth!$A$2:$A$1611,0))/100), Settings!$C$9-Settings!$C$8))*(Settings!$C$15/100)*(Settings!$C$16/100)*(Settings!$C$17/100)</f>
        <v>1.3604655001981356</v>
      </c>
      <c r="K162" s="14">
        <f>P_Density!K162*(POWER(1+(INDEX(P_Growth!$M$2:$M$1611,MATCH(A2, P_Growth!$A$2:$A$1611,0))/100), Settings!$C$9-Settings!$C$8))*(Settings!$C$15/100)*(Settings!$C$16/100)*(Settings!$C$17/100)</f>
        <v>0.65794054501258392</v>
      </c>
      <c r="L162" s="14">
        <f>P_Density!L162*(POWER(1+(INDEX(P_Growth!$M$2:$M$1611,MATCH(A2, P_Growth!$A$2:$A$1611,0))/100), Settings!$C$9-Settings!$C$8))*(Settings!$C$15/100)*(Settings!$C$16/100)*(Settings!$C$17/100)</f>
        <v>0.23944534664779243</v>
      </c>
    </row>
    <row r="163" spans="1:12">
      <c r="A163" s="14" t="str">
        <f>P_Density!A163</f>
        <v>SYR</v>
      </c>
      <c r="B163" s="14" t="str">
        <f>P_Density!B163</f>
        <v>Syrian Arab Republic</v>
      </c>
      <c r="C163" s="14">
        <f>P_Density!C163*(POWER(1+(INDEX(P_Growth!$M$2:$M$1611,MATCH(A2, P_Growth!$A$2:$A$1611,0))/100), Settings!$C$9-Settings!$C$8))*(Settings!$C$15/100)*(Settings!$C$16/100)*(Settings!$C$17/100)</f>
        <v>23.989119074952217</v>
      </c>
      <c r="D163" s="14">
        <f>P_Density!D163*(POWER(1+(INDEX(P_Growth!$M$2:$M$1611,MATCH(A2, P_Growth!$A$2:$A$1611,0))/100), Settings!$C$9-Settings!$C$8))*(Settings!$C$15/100)*(Settings!$C$16/100)*(Settings!$C$17/100)</f>
        <v>7.3879074058503296</v>
      </c>
      <c r="E163" s="14">
        <f>P_Density!E163*(POWER(1+(INDEX(P_Growth!$M$2:$M$1611,MATCH(A2, P_Growth!$A$2:$A$1611,0))/100), Settings!$C$9-Settings!$C$8))*(Settings!$C$15/100)*(Settings!$C$16/100)*(Settings!$C$17/100)</f>
        <v>5.564647181524486</v>
      </c>
      <c r="F163" s="14">
        <f>P_Density!F163*(POWER(1+(INDEX(P_Growth!$M$2:$M$1611,MATCH(A2, P_Growth!$A$2:$A$1611,0))/100), Settings!$C$9-Settings!$C$8))*(Settings!$C$15/100)*(Settings!$C$16/100)*(Settings!$C$17/100)</f>
        <v>4.9323462334164843</v>
      </c>
      <c r="G163" s="14">
        <f>P_Density!G163*(POWER(1+(INDEX(P_Growth!$M$2:$M$1611,MATCH(A2, P_Growth!$A$2:$A$1611,0))/100), Settings!$C$9-Settings!$C$8))*(Settings!$C$15/100)*(Settings!$C$16/100)*(Settings!$C$17/100)</f>
        <v>3.8826896245838949</v>
      </c>
      <c r="H163" s="14">
        <f>P_Density!H163*(POWER(1+(INDEX(P_Growth!$M$2:$M$1611,MATCH(A2, P_Growth!$A$2:$A$1611,0))/100), Settings!$C$9-Settings!$C$8))*(Settings!$C$15/100)*(Settings!$C$16/100)*(Settings!$C$17/100)</f>
        <v>2.9438530512611103</v>
      </c>
      <c r="I163" s="14">
        <f>P_Density!I163*(POWER(1+(INDEX(P_Growth!$M$2:$M$1611,MATCH(A2, P_Growth!$A$2:$A$1611,0))/100), Settings!$C$9-Settings!$C$8))*(Settings!$C$15/100)*(Settings!$C$16/100)*(Settings!$C$17/100)</f>
        <v>1.9731094240126243</v>
      </c>
      <c r="J163" s="14">
        <f>P_Density!J163*(POWER(1+(INDEX(P_Growth!$M$2:$M$1611,MATCH(A2, P_Growth!$A$2:$A$1611,0))/100), Settings!$C$9-Settings!$C$8))*(Settings!$C$15/100)*(Settings!$C$16/100)*(Settings!$C$17/100)</f>
        <v>1.2613257255004178</v>
      </c>
      <c r="K163" s="14">
        <f>P_Density!K163*(POWER(1+(INDEX(P_Growth!$M$2:$M$1611,MATCH(A2, P_Growth!$A$2:$A$1611,0))/100), Settings!$C$9-Settings!$C$8))*(Settings!$C$15/100)*(Settings!$C$16/100)*(Settings!$C$17/100)</f>
        <v>0.70793775897651912</v>
      </c>
      <c r="L163" s="14">
        <f>P_Density!L163*(POWER(1+(INDEX(P_Growth!$M$2:$M$1611,MATCH(A2, P_Growth!$A$2:$A$1611,0))/100), Settings!$C$9-Settings!$C$8))*(Settings!$C$15/100)*(Settings!$C$16/100)*(Settings!$C$17/100)</f>
        <v>0.23189590978144325</v>
      </c>
    </row>
    <row r="164" spans="1:12">
      <c r="A164" s="14" t="str">
        <f>P_Density!A164</f>
        <v>TWN</v>
      </c>
      <c r="B164" s="14" t="str">
        <f>P_Density!B164</f>
        <v>Taiwan (Province of China)</v>
      </c>
      <c r="C164" s="14">
        <f>P_Density!C164*(POWER(1+(INDEX(P_Growth!$M$2:$M$1611,MATCH(A2, P_Growth!$A$2:$A$1611,0))/100), Settings!$C$9-Settings!$C$8))*(Settings!$C$15/100)*(Settings!$C$16/100)*(Settings!$C$17/100)</f>
        <v>101.9081389523875</v>
      </c>
      <c r="D164" s="14">
        <f>P_Density!D164*(POWER(1+(INDEX(P_Growth!$M$2:$M$1611,MATCH(A2, P_Growth!$A$2:$A$1611,0))/100), Settings!$C$9-Settings!$C$8))*(Settings!$C$15/100)*(Settings!$C$16/100)*(Settings!$C$17/100)</f>
        <v>33.310536971818088</v>
      </c>
      <c r="E164" s="14">
        <f>P_Density!E164*(POWER(1+(INDEX(P_Growth!$M$2:$M$1611,MATCH(A2, P_Growth!$A$2:$A$1611,0))/100), Settings!$C$9-Settings!$C$8))*(Settings!$C$15/100)*(Settings!$C$16/100)*(Settings!$C$17/100)</f>
        <v>24.506041836989596</v>
      </c>
      <c r="F164" s="14">
        <f>P_Density!F164*(POWER(1+(INDEX(P_Growth!$M$2:$M$1611,MATCH(A2, P_Growth!$A$2:$A$1611,0))/100), Settings!$C$9-Settings!$C$8))*(Settings!$C$15/100)*(Settings!$C$16/100)*(Settings!$C$17/100)</f>
        <v>13.783704853698353</v>
      </c>
      <c r="G164" s="14">
        <f>P_Density!G164*(POWER(1+(INDEX(P_Growth!$M$2:$M$1611,MATCH(A2, P_Growth!$A$2:$A$1611,0))/100), Settings!$C$9-Settings!$C$8))*(Settings!$C$15/100)*(Settings!$C$16/100)*(Settings!$C$17/100)</f>
        <v>10.846973912688517</v>
      </c>
      <c r="H164" s="14">
        <f>P_Density!H164*(POWER(1+(INDEX(P_Growth!$M$2:$M$1611,MATCH(A2, P_Growth!$A$2:$A$1611,0))/100), Settings!$C$9-Settings!$C$8))*(Settings!$C$15/100)*(Settings!$C$16/100)*(Settings!$C$17/100)</f>
        <v>5.7897058654647076</v>
      </c>
      <c r="I164" s="14">
        <f>P_Density!I164*(POWER(1+(INDEX(P_Growth!$M$2:$M$1611,MATCH(A2, P_Growth!$A$2:$A$1611,0))/100), Settings!$C$9-Settings!$C$8))*(Settings!$C$15/100)*(Settings!$C$16/100)*(Settings!$C$17/100)</f>
        <v>4.1415071111151489</v>
      </c>
      <c r="J164" s="14">
        <f>P_Density!J164*(POWER(1+(INDEX(P_Growth!$M$2:$M$1611,MATCH(A2, P_Growth!$A$2:$A$1611,0))/100), Settings!$C$9-Settings!$C$8))*(Settings!$C$15/100)*(Settings!$C$16/100)*(Settings!$C$17/100)</f>
        <v>3.4502350901266094</v>
      </c>
      <c r="K164" s="14">
        <f>P_Density!K164*(POWER(1+(INDEX(P_Growth!$M$2:$M$1611,MATCH(A2, P_Growth!$A$2:$A$1611,0))/100), Settings!$C$9-Settings!$C$8))*(Settings!$C$15/100)*(Settings!$C$16/100)*(Settings!$C$17/100)</f>
        <v>1.9272430339944275</v>
      </c>
      <c r="L164" s="14">
        <f>P_Density!L164*(POWER(1+(INDEX(P_Growth!$M$2:$M$1611,MATCH(A2, P_Growth!$A$2:$A$1611,0))/100), Settings!$C$9-Settings!$C$8))*(Settings!$C$15/100)*(Settings!$C$16/100)*(Settings!$C$17/100)</f>
        <v>0.85123461723212834</v>
      </c>
    </row>
    <row r="165" spans="1:12">
      <c r="A165" s="14" t="str">
        <f>P_Density!A165</f>
        <v>TJK</v>
      </c>
      <c r="B165" s="14" t="str">
        <f>P_Density!B165</f>
        <v>Tajikistan</v>
      </c>
      <c r="C165" s="14">
        <f>P_Density!C165*(POWER(1+(INDEX(P_Growth!$M$2:$M$1611,MATCH(A2, P_Growth!$A$2:$A$1611,0))/100), Settings!$C$9-Settings!$C$8))*(Settings!$C$15/100)*(Settings!$C$16/100)*(Settings!$C$17/100)</f>
        <v>11.874267095332108</v>
      </c>
      <c r="D165" s="14">
        <f>P_Density!D165*(POWER(1+(INDEX(P_Growth!$M$2:$M$1611,MATCH(A2, P_Growth!$A$2:$A$1611,0))/100), Settings!$C$9-Settings!$C$8))*(Settings!$C$15/100)*(Settings!$C$16/100)*(Settings!$C$17/100)</f>
        <v>4.1115942480598031</v>
      </c>
      <c r="E165" s="14">
        <f>P_Density!E165*(POWER(1+(INDEX(P_Growth!$M$2:$M$1611,MATCH(A2, P_Growth!$A$2:$A$1611,0))/100), Settings!$C$9-Settings!$C$8))*(Settings!$C$15/100)*(Settings!$C$16/100)*(Settings!$C$17/100)</f>
        <v>3.5851278582857162</v>
      </c>
      <c r="F165" s="14">
        <f>P_Density!F165*(POWER(1+(INDEX(P_Growth!$M$2:$M$1611,MATCH(A2, P_Growth!$A$2:$A$1611,0))/100), Settings!$C$9-Settings!$C$8))*(Settings!$C$15/100)*(Settings!$C$16/100)*(Settings!$C$17/100)</f>
        <v>2.058004978207796</v>
      </c>
      <c r="G165" s="14">
        <f>P_Density!G165*(POWER(1+(INDEX(P_Growth!$M$2:$M$1611,MATCH(A2, P_Growth!$A$2:$A$1611,0))/100), Settings!$C$9-Settings!$C$8))*(Settings!$C$15/100)*(Settings!$C$16/100)*(Settings!$C$17/100)</f>
        <v>1.4751314752436282</v>
      </c>
      <c r="H165" s="14">
        <f>P_Density!H165*(POWER(1+(INDEX(P_Growth!$M$2:$M$1611,MATCH(A2, P_Growth!$A$2:$A$1611,0))/100), Settings!$C$9-Settings!$C$8))*(Settings!$C$15/100)*(Settings!$C$16/100)*(Settings!$C$17/100)</f>
        <v>1.244517545307414</v>
      </c>
      <c r="I165" s="14">
        <f>P_Density!I165*(POWER(1+(INDEX(P_Growth!$M$2:$M$1611,MATCH(A2, P_Growth!$A$2:$A$1611,0))/100), Settings!$C$9-Settings!$C$8))*(Settings!$C$15/100)*(Settings!$C$16/100)*(Settings!$C$17/100)</f>
        <v>0.9922524002073303</v>
      </c>
      <c r="J165" s="14">
        <f>P_Density!J165*(POWER(1+(INDEX(P_Growth!$M$2:$M$1611,MATCH(A2, P_Growth!$A$2:$A$1611,0))/100), Settings!$C$9-Settings!$C$8))*(Settings!$C$15/100)*(Settings!$C$16/100)*(Settings!$C$17/100)</f>
        <v>0.54427166540226946</v>
      </c>
      <c r="K165" s="14">
        <f>P_Density!K165*(POWER(1+(INDEX(P_Growth!$M$2:$M$1611,MATCH(A2, P_Growth!$A$2:$A$1611,0))/100), Settings!$C$9-Settings!$C$8))*(Settings!$C$15/100)*(Settings!$C$16/100)*(Settings!$C$17/100)</f>
        <v>0.18545975094314443</v>
      </c>
      <c r="L165" s="14">
        <f>P_Density!L165*(POWER(1+(INDEX(P_Growth!$M$2:$M$1611,MATCH(A2, P_Growth!$A$2:$A$1611,0))/100), Settings!$C$9-Settings!$C$8))*(Settings!$C$15/100)*(Settings!$C$16/100)*(Settings!$C$17/100)</f>
        <v>3.4613455821185947E-2</v>
      </c>
    </row>
    <row r="166" spans="1:12">
      <c r="A166" s="14" t="str">
        <f>P_Density!A166</f>
        <v>TZA</v>
      </c>
      <c r="B166" s="14" t="str">
        <f>P_Density!B166</f>
        <v>Tanzania</v>
      </c>
      <c r="C166" s="14">
        <f>P_Density!C166*(POWER(1+(INDEX(P_Growth!$M$2:$M$1611,MATCH(A2, P_Growth!$A$2:$A$1611,0))/100), Settings!$C$9-Settings!$C$8))*(Settings!$C$15/100)*(Settings!$C$16/100)*(Settings!$C$17/100)</f>
        <v>32.865262638908511</v>
      </c>
      <c r="D166" s="14">
        <f>P_Density!D166*(POWER(1+(INDEX(P_Growth!$M$2:$M$1611,MATCH(A2, P_Growth!$A$2:$A$1611,0))/100), Settings!$C$9-Settings!$C$8))*(Settings!$C$15/100)*(Settings!$C$16/100)*(Settings!$C$17/100)</f>
        <v>4.679938646111375</v>
      </c>
      <c r="E166" s="14">
        <f>P_Density!E166*(POWER(1+(INDEX(P_Growth!$M$2:$M$1611,MATCH(A2, P_Growth!$A$2:$A$1611,0))/100), Settings!$C$9-Settings!$C$8))*(Settings!$C$15/100)*(Settings!$C$16/100)*(Settings!$C$17/100)</f>
        <v>3.016641018029119</v>
      </c>
      <c r="F166" s="14">
        <f>P_Density!F166*(POWER(1+(INDEX(P_Growth!$M$2:$M$1611,MATCH(A2, P_Growth!$A$2:$A$1611,0))/100), Settings!$C$9-Settings!$C$8))*(Settings!$C$15/100)*(Settings!$C$16/100)*(Settings!$C$17/100)</f>
        <v>1.9917693528709592</v>
      </c>
      <c r="G166" s="14">
        <f>P_Density!G166*(POWER(1+(INDEX(P_Growth!$M$2:$M$1611,MATCH(A2, P_Growth!$A$2:$A$1611,0))/100), Settings!$C$9-Settings!$C$8))*(Settings!$C$15/100)*(Settings!$C$16/100)*(Settings!$C$17/100)</f>
        <v>1.4504889737742241</v>
      </c>
      <c r="H166" s="14">
        <f>P_Density!H166*(POWER(1+(INDEX(P_Growth!$M$2:$M$1611,MATCH(A2, P_Growth!$A$2:$A$1611,0))/100), Settings!$C$9-Settings!$C$8))*(Settings!$C$15/100)*(Settings!$C$16/100)*(Settings!$C$17/100)</f>
        <v>1.0063541785048506</v>
      </c>
      <c r="I166" s="14">
        <f>P_Density!I166*(POWER(1+(INDEX(P_Growth!$M$2:$M$1611,MATCH(A2, P_Growth!$A$2:$A$1611,0))/100), Settings!$C$9-Settings!$C$8))*(Settings!$C$15/100)*(Settings!$C$16/100)*(Settings!$C$17/100)</f>
        <v>0.70366449282575538</v>
      </c>
      <c r="J166" s="14">
        <f>P_Density!J166*(POWER(1+(INDEX(P_Growth!$M$2:$M$1611,MATCH(A2, P_Growth!$A$2:$A$1611,0))/100), Settings!$C$9-Settings!$C$8))*(Settings!$C$15/100)*(Settings!$C$16/100)*(Settings!$C$17/100)</f>
        <v>0.49883260199914892</v>
      </c>
      <c r="K166" s="14">
        <f>P_Density!K166*(POWER(1+(INDEX(P_Growth!$M$2:$M$1611,MATCH(A2, P_Growth!$A$2:$A$1611,0))/100), Settings!$C$9-Settings!$C$8))*(Settings!$C$15/100)*(Settings!$C$16/100)*(Settings!$C$17/100)</f>
        <v>0.24186686413322522</v>
      </c>
      <c r="L166" s="14">
        <f>P_Density!L166*(POWER(1+(INDEX(P_Growth!$M$2:$M$1611,MATCH(A2, P_Growth!$A$2:$A$1611,0))/100), Settings!$C$9-Settings!$C$8))*(Settings!$C$15/100)*(Settings!$C$16/100)*(Settings!$C$17/100)</f>
        <v>9.6290930597208613E-2</v>
      </c>
    </row>
    <row r="167" spans="1:12">
      <c r="A167" s="14" t="str">
        <f>P_Density!A167</f>
        <v>THA</v>
      </c>
      <c r="B167" s="14" t="str">
        <f>P_Density!B167</f>
        <v>Thailand</v>
      </c>
      <c r="C167" s="14">
        <f>P_Density!C167*(POWER(1+(INDEX(P_Growth!$M$2:$M$1611,MATCH(A2, P_Growth!$A$2:$A$1611,0))/100), Settings!$C$9-Settings!$C$8))*(Settings!$C$15/100)*(Settings!$C$16/100)*(Settings!$C$17/100)</f>
        <v>31.699942959595251</v>
      </c>
      <c r="D167" s="14">
        <f>P_Density!D167*(POWER(1+(INDEX(P_Growth!$M$2:$M$1611,MATCH(A2, P_Growth!$A$2:$A$1611,0))/100), Settings!$C$9-Settings!$C$8))*(Settings!$C$15/100)*(Settings!$C$16/100)*(Settings!$C$17/100)</f>
        <v>4.9414625345381147</v>
      </c>
      <c r="E167" s="14">
        <f>P_Density!E167*(POWER(1+(INDEX(P_Growth!$M$2:$M$1611,MATCH(A2, P_Growth!$A$2:$A$1611,0))/100), Settings!$C$9-Settings!$C$8))*(Settings!$C$15/100)*(Settings!$C$16/100)*(Settings!$C$17/100)</f>
        <v>2.6125324823718987</v>
      </c>
      <c r="F167" s="14">
        <f>P_Density!F167*(POWER(1+(INDEX(P_Growth!$M$2:$M$1611,MATCH(A2, P_Growth!$A$2:$A$1611,0))/100), Settings!$C$9-Settings!$C$8))*(Settings!$C$15/100)*(Settings!$C$16/100)*(Settings!$C$17/100)</f>
        <v>2.0221095425413815</v>
      </c>
      <c r="G167" s="14">
        <f>P_Density!G167*(POWER(1+(INDEX(P_Growth!$M$2:$M$1611,MATCH(A2, P_Growth!$A$2:$A$1611,0))/100), Settings!$C$9-Settings!$C$8))*(Settings!$C$15/100)*(Settings!$C$16/100)*(Settings!$C$17/100)</f>
        <v>1.7150041485064969</v>
      </c>
      <c r="H167" s="14">
        <f>P_Density!H167*(POWER(1+(INDEX(P_Growth!$M$2:$M$1611,MATCH(A2, P_Growth!$A$2:$A$1611,0))/100), Settings!$C$9-Settings!$C$8))*(Settings!$C$15/100)*(Settings!$C$16/100)*(Settings!$C$17/100)</f>
        <v>1.4922245398466831</v>
      </c>
      <c r="I167" s="14">
        <f>P_Density!I167*(POWER(1+(INDEX(P_Growth!$M$2:$M$1611,MATCH(A2, P_Growth!$A$2:$A$1611,0))/100), Settings!$C$9-Settings!$C$8))*(Settings!$C$15/100)*(Settings!$C$16/100)*(Settings!$C$17/100)</f>
        <v>1.2507850023285341</v>
      </c>
      <c r="J167" s="14">
        <f>P_Density!J167*(POWER(1+(INDEX(P_Growth!$M$2:$M$1611,MATCH(A2, P_Growth!$A$2:$A$1611,0))/100), Settings!$C$9-Settings!$C$8))*(Settings!$C$15/100)*(Settings!$C$16/100)*(Settings!$C$17/100)</f>
        <v>1.0401129810958838</v>
      </c>
      <c r="K167" s="14">
        <f>P_Density!K167*(POWER(1+(INDEX(P_Growth!$M$2:$M$1611,MATCH(A2, P_Growth!$A$2:$A$1611,0))/100), Settings!$C$9-Settings!$C$8))*(Settings!$C$15/100)*(Settings!$C$16/100)*(Settings!$C$17/100)</f>
        <v>0.76462975657665089</v>
      </c>
      <c r="L167" s="14">
        <f>P_Density!L167*(POWER(1+(INDEX(P_Growth!$M$2:$M$1611,MATCH(A2, P_Growth!$A$2:$A$1611,0))/100), Settings!$C$9-Settings!$C$8))*(Settings!$C$15/100)*(Settings!$C$16/100)*(Settings!$C$17/100)</f>
        <v>0.33302987534951739</v>
      </c>
    </row>
    <row r="168" spans="1:12">
      <c r="A168" s="14" t="str">
        <f>P_Density!A168</f>
        <v>TLS</v>
      </c>
      <c r="B168" s="14" t="str">
        <f>P_Density!B168</f>
        <v>Timor-Leste</v>
      </c>
      <c r="C168" s="14">
        <f>P_Density!C168*(POWER(1+(INDEX(P_Growth!$M$2:$M$1611,MATCH(A2, P_Growth!$A$2:$A$1611,0))/100), Settings!$C$9-Settings!$C$8))*(Settings!$C$15/100)*(Settings!$C$16/100)*(Settings!$C$17/100)</f>
        <v>8.4369942458628167</v>
      </c>
      <c r="D168" s="14">
        <f>P_Density!D168*(POWER(1+(INDEX(P_Growth!$M$2:$M$1611,MATCH(A2, P_Growth!$A$2:$A$1611,0))/100), Settings!$C$9-Settings!$C$8))*(Settings!$C$15/100)*(Settings!$C$16/100)*(Settings!$C$17/100)</f>
        <v>2.0543014808771347</v>
      </c>
      <c r="E168" s="14">
        <f>P_Density!E168*(POWER(1+(INDEX(P_Growth!$M$2:$M$1611,MATCH(A2, P_Growth!$A$2:$A$1611,0))/100), Settings!$C$9-Settings!$C$8))*(Settings!$C$15/100)*(Settings!$C$16/100)*(Settings!$C$17/100)</f>
        <v>1.6501929452199144</v>
      </c>
      <c r="F168" s="14">
        <f>P_Density!F168*(POWER(1+(INDEX(P_Growth!$M$2:$M$1611,MATCH(A2, P_Growth!$A$2:$A$1611,0))/100), Settings!$C$9-Settings!$C$8))*(Settings!$C$15/100)*(Settings!$C$16/100)*(Settings!$C$17/100)</f>
        <v>1.3238578535065932</v>
      </c>
      <c r="G168" s="14">
        <f>P_Density!G168*(POWER(1+(INDEX(P_Growth!$M$2:$M$1611,MATCH(A2, P_Growth!$A$2:$A$1611,0))/100), Settings!$C$9-Settings!$C$8))*(Settings!$C$15/100)*(Settings!$C$16/100)*(Settings!$C$17/100)</f>
        <v>0.9959558975379923</v>
      </c>
      <c r="H168" s="14">
        <f>P_Density!H168*(POWER(1+(INDEX(P_Growth!$M$2:$M$1611,MATCH(A2, P_Growth!$A$2:$A$1611,0))/100), Settings!$C$9-Settings!$C$8))*(Settings!$C$15/100)*(Settings!$C$16/100)*(Settings!$C$17/100)</f>
        <v>0.81078103100489862</v>
      </c>
      <c r="I168" s="14">
        <f>P_Density!I168*(POWER(1+(INDEX(P_Growth!$M$2:$M$1611,MATCH(A2, P_Growth!$A$2:$A$1611,0))/100), Settings!$C$9-Settings!$C$8))*(Settings!$C$15/100)*(Settings!$C$16/100)*(Settings!$C$17/100)</f>
        <v>0.71577208025291927</v>
      </c>
      <c r="J168" s="14">
        <f>P_Density!J168*(POWER(1+(INDEX(P_Growth!$M$2:$M$1611,MATCH(A2, P_Growth!$A$2:$A$1611,0))/100), Settings!$C$9-Settings!$C$8))*(Settings!$C$15/100)*(Settings!$C$16/100)*(Settings!$C$17/100)</f>
        <v>0.5357251331007421</v>
      </c>
      <c r="K168" s="14">
        <f>P_Density!K168*(POWER(1+(INDEX(P_Growth!$M$2:$M$1611,MATCH(A2, P_Growth!$A$2:$A$1611,0))/100), Settings!$C$9-Settings!$C$8))*(Settings!$C$15/100)*(Settings!$C$16/100)*(Settings!$C$17/100)</f>
        <v>0.3786113809576635</v>
      </c>
      <c r="L168" s="14">
        <f>P_Density!L168*(POWER(1+(INDEX(P_Growth!$M$2:$M$1611,MATCH(A2, P_Growth!$A$2:$A$1611,0))/100), Settings!$C$9-Settings!$C$8))*(Settings!$C$15/100)*(Settings!$C$16/100)*(Settings!$C$17/100)</f>
        <v>0.24286395956840343</v>
      </c>
    </row>
    <row r="169" spans="1:12">
      <c r="A169" s="14" t="str">
        <f>P_Density!A169</f>
        <v>TGO</v>
      </c>
      <c r="B169" s="14" t="str">
        <f>P_Density!B169</f>
        <v>Togo</v>
      </c>
      <c r="C169" s="14">
        <f>P_Density!C169*(POWER(1+(INDEX(P_Growth!$M$2:$M$1611,MATCH(A2, P_Growth!$A$2:$A$1611,0))/100), Settings!$C$9-Settings!$C$8))*(Settings!$C$15/100)*(Settings!$C$16/100)*(Settings!$C$17/100)</f>
        <v>38.821056115432903</v>
      </c>
      <c r="D169" s="14">
        <f>P_Density!D169*(POWER(1+(INDEX(P_Growth!$M$2:$M$1611,MATCH(A2, P_Growth!$A$2:$A$1611,0))/100), Settings!$C$9-Settings!$C$8))*(Settings!$C$15/100)*(Settings!$C$16/100)*(Settings!$C$17/100)</f>
        <v>3.6883984569291712</v>
      </c>
      <c r="E169" s="14">
        <f>P_Density!E169*(POWER(1+(INDEX(P_Growth!$M$2:$M$1611,MATCH(A2, P_Growth!$A$2:$A$1611,0))/100), Settings!$C$9-Settings!$C$8))*(Settings!$C$15/100)*(Settings!$C$16/100)*(Settings!$C$17/100)</f>
        <v>2.95453621663802</v>
      </c>
      <c r="F169" s="14">
        <f>P_Density!F169*(POWER(1+(INDEX(P_Growth!$M$2:$M$1611,MATCH(A2, P_Growth!$A$2:$A$1611,0))/100), Settings!$C$9-Settings!$C$8))*(Settings!$C$15/100)*(Settings!$C$16/100)*(Settings!$C$17/100)</f>
        <v>2.1629848833115575</v>
      </c>
      <c r="G169" s="14">
        <f>P_Density!G169*(POWER(1+(INDEX(P_Growth!$M$2:$M$1611,MATCH(A2, P_Growth!$A$2:$A$1611,0))/100), Settings!$C$9-Settings!$C$8))*(Settings!$C$15/100)*(Settings!$C$16/100)*(Settings!$C$17/100)</f>
        <v>1.8416352687741275</v>
      </c>
      <c r="H169" s="14">
        <f>P_Density!H169*(POWER(1+(INDEX(P_Growth!$M$2:$M$1611,MATCH(A2, P_Growth!$A$2:$A$1611,0))/100), Settings!$C$9-Settings!$C$8))*(Settings!$C$15/100)*(Settings!$C$16/100)*(Settings!$C$17/100)</f>
        <v>1.3909481320735833</v>
      </c>
      <c r="I169" s="14">
        <f>P_Density!I169*(POWER(1+(INDEX(P_Growth!$M$2:$M$1611,MATCH(A2, P_Growth!$A$2:$A$1611,0))/100), Settings!$C$9-Settings!$C$8))*(Settings!$C$15/100)*(Settings!$C$16/100)*(Settings!$C$17/100)</f>
        <v>1.0888282152145898</v>
      </c>
      <c r="J169" s="14">
        <f>P_Density!J169*(POWER(1+(INDEX(P_Growth!$M$2:$M$1611,MATCH(A2, P_Growth!$A$2:$A$1611,0))/100), Settings!$C$9-Settings!$C$8))*(Settings!$C$15/100)*(Settings!$C$16/100)*(Settings!$C$17/100)</f>
        <v>1.0151855952164286</v>
      </c>
      <c r="K169" s="14">
        <f>P_Density!K169*(POWER(1+(INDEX(P_Growth!$M$2:$M$1611,MATCH(A2, P_Growth!$A$2:$A$1611,0))/100), Settings!$C$9-Settings!$C$8))*(Settings!$C$15/100)*(Settings!$C$16/100)*(Settings!$C$17/100)</f>
        <v>0.98940355610682118</v>
      </c>
      <c r="L169" s="14">
        <f>P_Density!L169*(POWER(1+(INDEX(P_Growth!$M$2:$M$1611,MATCH(A2, P_Growth!$A$2:$A$1611,0))/100), Settings!$C$9-Settings!$C$8))*(Settings!$C$15/100)*(Settings!$C$16/100)*(Settings!$C$17/100)</f>
        <v>0.79910077019281123</v>
      </c>
    </row>
    <row r="170" spans="1:12">
      <c r="A170" s="14" t="str">
        <f>P_Density!A170</f>
        <v>TON</v>
      </c>
      <c r="B170" s="14" t="str">
        <f>P_Density!B170</f>
        <v>Tonga</v>
      </c>
      <c r="C170" s="14">
        <f>P_Density!C170*(POWER(1+(INDEX(P_Growth!$M$2:$M$1611,MATCH(A2, P_Growth!$A$2:$A$1611,0))/100), Settings!$C$9-Settings!$C$8))*(Settings!$C$15/100)*(Settings!$C$16/100)*(Settings!$C$17/100)</f>
        <v>3.8667360976210432</v>
      </c>
      <c r="D170" s="14">
        <f>P_Density!D170*(POWER(1+(INDEX(P_Growth!$M$2:$M$1611,MATCH(A2, P_Growth!$A$2:$A$1611,0))/100), Settings!$C$9-Settings!$C$8))*(Settings!$C$15/100)*(Settings!$C$16/100)*(Settings!$C$17/100)</f>
        <v>0</v>
      </c>
      <c r="E170" s="14">
        <f>P_Density!E170*(POWER(1+(INDEX(P_Growth!$M$2:$M$1611,MATCH(A2, P_Growth!$A$2:$A$1611,0))/100), Settings!$C$9-Settings!$C$8))*(Settings!$C$15/100)*(Settings!$C$16/100)*(Settings!$C$17/100)</f>
        <v>0.90066206237596169</v>
      </c>
      <c r="F170" s="14">
        <f>P_Density!F170*(POWER(1+(INDEX(P_Growth!$M$2:$M$1611,MATCH(A2, P_Growth!$A$2:$A$1611,0))/100), Settings!$C$9-Settings!$C$8))*(Settings!$C$15/100)*(Settings!$C$16/100)*(Settings!$C$17/100)</f>
        <v>0</v>
      </c>
      <c r="G170" s="14">
        <f>P_Density!G170*(POWER(1+(INDEX(P_Growth!$M$2:$M$1611,MATCH(A2, P_Growth!$A$2:$A$1611,0))/100), Settings!$C$9-Settings!$C$8))*(Settings!$C$15/100)*(Settings!$C$16/100)*(Settings!$C$17/100)</f>
        <v>0</v>
      </c>
      <c r="H170" s="14">
        <f>P_Density!H170*(POWER(1+(INDEX(P_Growth!$M$2:$M$1611,MATCH(A2, P_Growth!$A$2:$A$1611,0))/100), Settings!$C$9-Settings!$C$8))*(Settings!$C$15/100)*(Settings!$C$16/100)*(Settings!$C$17/100)</f>
        <v>0.68856561909305702</v>
      </c>
      <c r="I170" s="14">
        <f>P_Density!I170*(POWER(1+(INDEX(P_Growth!$M$2:$M$1611,MATCH(A2, P_Growth!$A$2:$A$1611,0))/100), Settings!$C$9-Settings!$C$8))*(Settings!$C$15/100)*(Settings!$C$16/100)*(Settings!$C$17/100)</f>
        <v>0</v>
      </c>
      <c r="J170" s="14">
        <f>P_Density!J170*(POWER(1+(INDEX(P_Growth!$M$2:$M$1611,MATCH(A2, P_Growth!$A$2:$A$1611,0))/100), Settings!$C$9-Settings!$C$8))*(Settings!$C$15/100)*(Settings!$C$16/100)*(Settings!$C$17/100)</f>
        <v>0.42120160026027503</v>
      </c>
      <c r="K170" s="14">
        <f>P_Density!K170*(POWER(1+(INDEX(P_Growth!$M$2:$M$1611,MATCH(A2, P_Growth!$A$2:$A$1611,0))/100), Settings!$C$9-Settings!$C$8))*(Settings!$C$15/100)*(Settings!$C$16/100)*(Settings!$C$17/100)</f>
        <v>0</v>
      </c>
      <c r="L170" s="14">
        <f>P_Density!L170*(POWER(1+(INDEX(P_Growth!$M$2:$M$1611,MATCH(A2, P_Growth!$A$2:$A$1611,0))/100), Settings!$C$9-Settings!$C$8))*(Settings!$C$15/100)*(Settings!$C$16/100)*(Settings!$C$17/100)</f>
        <v>0.4090940128331112</v>
      </c>
    </row>
    <row r="171" spans="1:12">
      <c r="A171" s="14" t="str">
        <f>P_Density!A171</f>
        <v>TTO</v>
      </c>
      <c r="B171" s="14" t="str">
        <f>P_Density!B171</f>
        <v>Trinidad and Tobago</v>
      </c>
      <c r="C171" s="14">
        <f>P_Density!C171*(POWER(1+(INDEX(P_Growth!$M$2:$M$1611,MATCH(A2, P_Growth!$A$2:$A$1611,0))/100), Settings!$C$9-Settings!$C$8))*(Settings!$C$15/100)*(Settings!$C$16/100)*(Settings!$C$17/100)</f>
        <v>33.575479473165437</v>
      </c>
      <c r="D171" s="14">
        <f>P_Density!D171*(POWER(1+(INDEX(P_Growth!$M$2:$M$1611,MATCH(A2, P_Growth!$A$2:$A$1611,0))/100), Settings!$C$9-Settings!$C$8))*(Settings!$C$15/100)*(Settings!$C$16/100)*(Settings!$C$17/100)</f>
        <v>25.859812553551535</v>
      </c>
      <c r="E171" s="14">
        <f>P_Density!E171*(POWER(1+(INDEX(P_Growth!$M$2:$M$1611,MATCH(A2, P_Growth!$A$2:$A$1611,0))/100), Settings!$C$9-Settings!$C$8))*(Settings!$C$15/100)*(Settings!$C$16/100)*(Settings!$C$17/100)</f>
        <v>15.33162429570999</v>
      </c>
      <c r="F171" s="14">
        <f>P_Density!F171*(POWER(1+(INDEX(P_Growth!$M$2:$M$1611,MATCH(A2, P_Growth!$A$2:$A$1611,0))/100), Settings!$C$9-Settings!$C$8))*(Settings!$C$15/100)*(Settings!$C$16/100)*(Settings!$C$17/100)</f>
        <v>10.235042199899155</v>
      </c>
      <c r="G171" s="14">
        <f>P_Density!G171*(POWER(1+(INDEX(P_Growth!$M$2:$M$1611,MATCH(A2, P_Growth!$A$2:$A$1611,0))/100), Settings!$C$9-Settings!$C$8))*(Settings!$C$15/100)*(Settings!$C$16/100)*(Settings!$C$17/100)</f>
        <v>9.2282606947792285</v>
      </c>
      <c r="H171" s="14">
        <f>P_Density!H171*(POWER(1+(INDEX(P_Growth!$M$2:$M$1611,MATCH(A2, P_Growth!$A$2:$A$1611,0))/100), Settings!$C$9-Settings!$C$8))*(Settings!$C$15/100)*(Settings!$C$16/100)*(Settings!$C$17/100)</f>
        <v>5.4361643125915231</v>
      </c>
      <c r="I171" s="14">
        <f>P_Density!I171*(POWER(1+(INDEX(P_Growth!$M$2:$M$1611,MATCH(A2, P_Growth!$A$2:$A$1611,0))/100), Settings!$C$9-Settings!$C$8))*(Settings!$C$15/100)*(Settings!$C$16/100)*(Settings!$C$17/100)</f>
        <v>3.6613344379743356</v>
      </c>
      <c r="J171" s="14">
        <f>P_Density!J171*(POWER(1+(INDEX(P_Growth!$M$2:$M$1611,MATCH(A2, P_Growth!$A$2:$A$1611,0))/100), Settings!$C$9-Settings!$C$8))*(Settings!$C$15/100)*(Settings!$C$16/100)*(Settings!$C$17/100)</f>
        <v>2.7284804372626201</v>
      </c>
      <c r="K171" s="14">
        <f>P_Density!K171*(POWER(1+(INDEX(P_Growth!$M$2:$M$1611,MATCH(A2, P_Growth!$A$2:$A$1611,0))/100), Settings!$C$9-Settings!$C$8))*(Settings!$C$15/100)*(Settings!$C$16/100)*(Settings!$C$17/100)</f>
        <v>2.4878955529746243</v>
      </c>
      <c r="L171" s="14">
        <f>P_Density!L171*(POWER(1+(INDEX(P_Growth!$M$2:$M$1611,MATCH(A2, P_Growth!$A$2:$A$1611,0))/100), Settings!$C$9-Settings!$C$8))*(Settings!$C$15/100)*(Settings!$C$16/100)*(Settings!$C$17/100)</f>
        <v>1.0089181381953087</v>
      </c>
    </row>
    <row r="172" spans="1:12">
      <c r="A172" s="14" t="str">
        <f>P_Density!A172</f>
        <v>TUN</v>
      </c>
      <c r="B172" s="14" t="str">
        <f>P_Density!B172</f>
        <v>Tunisia</v>
      </c>
      <c r="C172" s="14">
        <f>P_Density!C172*(POWER(1+(INDEX(P_Growth!$M$2:$M$1611,MATCH(A2, P_Growth!$A$2:$A$1611,0))/100), Settings!$C$9-Settings!$C$8))*(Settings!$C$15/100)*(Settings!$C$16/100)*(Settings!$C$17/100)</f>
        <v>101.07983753016447</v>
      </c>
      <c r="D172" s="14">
        <f>P_Density!D172*(POWER(1+(INDEX(P_Growth!$M$2:$M$1611,MATCH(A2, P_Growth!$A$2:$A$1611,0))/100), Settings!$C$9-Settings!$C$8))*(Settings!$C$15/100)*(Settings!$C$16/100)*(Settings!$C$17/100)</f>
        <v>36.242139993447012</v>
      </c>
      <c r="E172" s="14">
        <f>P_Density!E172*(POWER(1+(INDEX(P_Growth!$M$2:$M$1611,MATCH(A2, P_Growth!$A$2:$A$1611,0))/100), Settings!$C$9-Settings!$C$8))*(Settings!$C$15/100)*(Settings!$C$16/100)*(Settings!$C$17/100)</f>
        <v>8.9389605763725246</v>
      </c>
      <c r="F172" s="14">
        <f>P_Density!F172*(POWER(1+(INDEX(P_Growth!$M$2:$M$1611,MATCH(A2, P_Growth!$A$2:$A$1611,0))/100), Settings!$C$9-Settings!$C$8))*(Settings!$C$15/100)*(Settings!$C$16/100)*(Settings!$C$17/100)</f>
        <v>3.7373985754579291</v>
      </c>
      <c r="G172" s="14">
        <f>P_Density!G172*(POWER(1+(INDEX(P_Growth!$M$2:$M$1611,MATCH(A2, P_Growth!$A$2:$A$1611,0))/100), Settings!$C$9-Settings!$C$8))*(Settings!$C$15/100)*(Settings!$C$16/100)*(Settings!$C$17/100)</f>
        <v>2.141476110352714</v>
      </c>
      <c r="H172" s="14">
        <f>P_Density!H172*(POWER(1+(INDEX(P_Growth!$M$2:$M$1611,MATCH(A2, P_Growth!$A$2:$A$1611,0))/100), Settings!$C$9-Settings!$C$8))*(Settings!$C$15/100)*(Settings!$C$16/100)*(Settings!$C$17/100)</f>
        <v>1.4615994657662099</v>
      </c>
      <c r="I172" s="14">
        <f>P_Density!I172*(POWER(1+(INDEX(P_Growth!$M$2:$M$1611,MATCH(A2, P_Growth!$A$2:$A$1611,0))/100), Settings!$C$9-Settings!$C$8))*(Settings!$C$15/100)*(Settings!$C$16/100)*(Settings!$C$17/100)</f>
        <v>0.96290930597208624</v>
      </c>
      <c r="J172" s="14">
        <f>P_Density!J172*(POWER(1+(INDEX(P_Growth!$M$2:$M$1611,MATCH(A2, P_Growth!$A$2:$A$1611,0))/100), Settings!$C$9-Settings!$C$8))*(Settings!$C$15/100)*(Settings!$C$16/100)*(Settings!$C$17/100)</f>
        <v>0.6744638407955369</v>
      </c>
      <c r="K172" s="14">
        <f>P_Density!K172*(POWER(1+(INDEX(P_Growth!$M$2:$M$1611,MATCH(A2, P_Growth!$A$2:$A$1611,0))/100), Settings!$C$9-Settings!$C$8))*(Settings!$C$15/100)*(Settings!$C$16/100)*(Settings!$C$17/100)</f>
        <v>0.4390068758884571</v>
      </c>
      <c r="L172" s="14">
        <f>P_Density!L172*(POWER(1+(INDEX(P_Growth!$M$2:$M$1611,MATCH(A2, P_Growth!$A$2:$A$1611,0))/100), Settings!$C$9-Settings!$C$8))*(Settings!$C$15/100)*(Settings!$C$16/100)*(Settings!$C$17/100)</f>
        <v>9.6148488392183165E-2</v>
      </c>
    </row>
    <row r="173" spans="1:12">
      <c r="A173" s="14" t="str">
        <f>P_Density!A173</f>
        <v>TUR</v>
      </c>
      <c r="B173" s="14" t="str">
        <f>P_Density!B173</f>
        <v>Turkey</v>
      </c>
      <c r="C173" s="14">
        <f>P_Density!C173*(POWER(1+(INDEX(P_Growth!$M$2:$M$1611,MATCH(A2, P_Growth!$A$2:$A$1611,0))/100), Settings!$C$9-Settings!$C$8))*(Settings!$C$15/100)*(Settings!$C$16/100)*(Settings!$C$17/100)</f>
        <v>18.509225005417875</v>
      </c>
      <c r="D173" s="14">
        <f>P_Density!D173*(POWER(1+(INDEX(P_Growth!$M$2:$M$1611,MATCH(A2, P_Growth!$A$2:$A$1611,0))/100), Settings!$C$9-Settings!$C$8))*(Settings!$C$15/100)*(Settings!$C$16/100)*(Settings!$C$17/100)</f>
        <v>3.0183503244894245</v>
      </c>
      <c r="E173" s="14">
        <f>P_Density!E173*(POWER(1+(INDEX(P_Growth!$M$2:$M$1611,MATCH(A2, P_Growth!$A$2:$A$1611,0))/100), Settings!$C$9-Settings!$C$8))*(Settings!$C$15/100)*(Settings!$C$16/100)*(Settings!$C$17/100)</f>
        <v>1.4758436862687554</v>
      </c>
      <c r="F173" s="14">
        <f>P_Density!F173*(POWER(1+(INDEX(P_Growth!$M$2:$M$1611,MATCH(A2, P_Growth!$A$2:$A$1611,0))/100), Settings!$C$9-Settings!$C$8))*(Settings!$C$15/100)*(Settings!$C$16/100)*(Settings!$C$17/100)</f>
        <v>0.90692951939708188</v>
      </c>
      <c r="G173" s="14">
        <f>P_Density!G173*(POWER(1+(INDEX(P_Growth!$M$2:$M$1611,MATCH(A2, P_Growth!$A$2:$A$1611,0))/100), Settings!$C$9-Settings!$C$8))*(Settings!$C$15/100)*(Settings!$C$16/100)*(Settings!$C$17/100)</f>
        <v>0.65210041460654011</v>
      </c>
      <c r="H173" s="14">
        <f>P_Density!H173*(POWER(1+(INDEX(P_Growth!$M$2:$M$1611,MATCH(A2, P_Growth!$A$2:$A$1611,0))/100), Settings!$C$9-Settings!$C$8))*(Settings!$C$15/100)*(Settings!$C$16/100)*(Settings!$C$17/100)</f>
        <v>0.43772489604322795</v>
      </c>
      <c r="I173" s="14">
        <f>P_Density!I173*(POWER(1+(INDEX(P_Growth!$M$2:$M$1611,MATCH(A2, P_Growth!$A$2:$A$1611,0))/100), Settings!$C$9-Settings!$C$8))*(Settings!$C$15/100)*(Settings!$C$16/100)*(Settings!$C$17/100)</f>
        <v>0.31451238869620807</v>
      </c>
      <c r="J173" s="14">
        <f>P_Density!J173*(POWER(1+(INDEX(P_Growth!$M$2:$M$1611,MATCH(A2, P_Growth!$A$2:$A$1611,0))/100), Settings!$C$9-Settings!$C$8))*(Settings!$C$15/100)*(Settings!$C$16/100)*(Settings!$C$17/100)</f>
        <v>0.23004416111611234</v>
      </c>
      <c r="K173" s="14">
        <f>P_Density!K173*(POWER(1+(INDEX(P_Growth!$M$2:$M$1611,MATCH(A2, P_Growth!$A$2:$A$1611,0))/100), Settings!$C$9-Settings!$C$8))*(Settings!$C$15/100)*(Settings!$C$16/100)*(Settings!$C$17/100)</f>
        <v>0.14457883810083841</v>
      </c>
      <c r="L173" s="14">
        <f>P_Density!L173*(POWER(1+(INDEX(P_Growth!$M$2:$M$1611,MATCH(A2, P_Growth!$A$2:$A$1611,0))/100), Settings!$C$9-Settings!$C$8))*(Settings!$C$15/100)*(Settings!$C$16/100)*(Settings!$C$17/100)</f>
        <v>7.264552456298283E-2</v>
      </c>
    </row>
    <row r="174" spans="1:12">
      <c r="A174" s="14" t="str">
        <f>P_Density!A174</f>
        <v>TKM</v>
      </c>
      <c r="B174" s="14" t="str">
        <f>P_Density!B174</f>
        <v>Turkmenistan</v>
      </c>
      <c r="C174" s="14">
        <f>P_Density!C174*(POWER(1+(INDEX(P_Growth!$M$2:$M$1611,MATCH(A2, P_Growth!$A$2:$A$1611,0))/100), Settings!$C$9-Settings!$C$8))*(Settings!$C$15/100)*(Settings!$C$16/100)*(Settings!$C$17/100)</f>
        <v>130.32208268425052</v>
      </c>
      <c r="D174" s="14">
        <f>P_Density!D174*(POWER(1+(INDEX(P_Growth!$M$2:$M$1611,MATCH(A2, P_Growth!$A$2:$A$1611,0))/100), Settings!$C$9-Settings!$C$8))*(Settings!$C$15/100)*(Settings!$C$16/100)*(Settings!$C$17/100)</f>
        <v>0</v>
      </c>
      <c r="E174" s="14">
        <f>P_Density!E174*(POWER(1+(INDEX(P_Growth!$M$2:$M$1611,MATCH(A2, P_Growth!$A$2:$A$1611,0))/100), Settings!$C$9-Settings!$C$8))*(Settings!$C$15/100)*(Settings!$C$16/100)*(Settings!$C$17/100)</f>
        <v>0.39086141058985285</v>
      </c>
      <c r="F174" s="14">
        <f>P_Density!F174*(POWER(1+(INDEX(P_Growth!$M$2:$M$1611,MATCH(A2, P_Growth!$A$2:$A$1611,0))/100), Settings!$C$9-Settings!$C$8))*(Settings!$C$15/100)*(Settings!$C$16/100)*(Settings!$C$17/100)</f>
        <v>0</v>
      </c>
      <c r="G174" s="14">
        <f>P_Density!G174*(POWER(1+(INDEX(P_Growth!$M$2:$M$1611,MATCH(A2, P_Growth!$A$2:$A$1611,0))/100), Settings!$C$9-Settings!$C$8))*(Settings!$C$15/100)*(Settings!$C$16/100)*(Settings!$C$17/100)</f>
        <v>0.35809970343399777</v>
      </c>
      <c r="H174" s="14">
        <f>P_Density!H174*(POWER(1+(INDEX(P_Growth!$M$2:$M$1611,MATCH(A2, P_Growth!$A$2:$A$1611,0))/100), Settings!$C$9-Settings!$C$8))*(Settings!$C$15/100)*(Settings!$C$16/100)*(Settings!$C$17/100)</f>
        <v>0</v>
      </c>
      <c r="I174" s="14">
        <f>P_Density!I174*(POWER(1+(INDEX(P_Growth!$M$2:$M$1611,MATCH(A2, P_Growth!$A$2:$A$1611,0))/100), Settings!$C$9-Settings!$C$8))*(Settings!$C$15/100)*(Settings!$C$16/100)*(Settings!$C$17/100)</f>
        <v>0.28730592753634587</v>
      </c>
      <c r="J174" s="14">
        <f>P_Density!J174*(POWER(1+(INDEX(P_Growth!$M$2:$M$1611,MATCH(A2, P_Growth!$A$2:$A$1611,0))/100), Settings!$C$9-Settings!$C$8))*(Settings!$C$15/100)*(Settings!$C$16/100)*(Settings!$C$17/100)</f>
        <v>0</v>
      </c>
      <c r="K174" s="14">
        <f>P_Density!K174*(POWER(1+(INDEX(P_Growth!$M$2:$M$1611,MATCH(A2, P_Growth!$A$2:$A$1611,0))/100), Settings!$C$9-Settings!$C$8))*(Settings!$C$15/100)*(Settings!$C$16/100)*(Settings!$C$17/100)</f>
        <v>0.25198026069003265</v>
      </c>
      <c r="L174" s="14">
        <f>P_Density!L174*(POWER(1+(INDEX(P_Growth!$M$2:$M$1611,MATCH(A2, P_Growth!$A$2:$A$1611,0))/100), Settings!$C$9-Settings!$C$8))*(Settings!$C$15/100)*(Settings!$C$16/100)*(Settings!$C$17/100)</f>
        <v>8.7317071680604874E-2</v>
      </c>
    </row>
    <row r="175" spans="1:12">
      <c r="A175" s="14" t="str">
        <f>P_Density!A175</f>
        <v>TUV</v>
      </c>
      <c r="B175" s="14" t="str">
        <f>P_Density!B175</f>
        <v>Tuvalu</v>
      </c>
      <c r="C175" s="14">
        <f>P_Density!C175*(POWER(1+(INDEX(P_Growth!$M$2:$M$1611,MATCH(A2, P_Growth!$A$2:$A$1611,0))/100), Settings!$C$9-Settings!$C$8))*(Settings!$C$15/100)*(Settings!$C$16/100)*(Settings!$C$17/100)</f>
        <v>3.1382866611208589</v>
      </c>
      <c r="D175" s="14">
        <f>P_Density!D175*(POWER(1+(INDEX(P_Growth!$M$2:$M$1611,MATCH(A2, P_Growth!$A$2:$A$1611,0))/100), Settings!$C$9-Settings!$C$8))*(Settings!$C$15/100)*(Settings!$C$16/100)*(Settings!$C$17/100)</f>
        <v>2.6499947822935934</v>
      </c>
      <c r="E175" s="14">
        <f>P_Density!E175*(POWER(1+(INDEX(P_Growth!$M$2:$M$1611,MATCH(A2, P_Growth!$A$2:$A$1611,0))/100), Settings!$C$9-Settings!$C$8))*(Settings!$C$15/100)*(Settings!$C$16/100)*(Settings!$C$17/100)</f>
        <v>2.5972911664341751</v>
      </c>
      <c r="F175" s="14">
        <f>P_Density!F175*(POWER(1+(INDEX(P_Growth!$M$2:$M$1611,MATCH(A2, P_Growth!$A$2:$A$1611,0))/100), Settings!$C$9-Settings!$C$8))*(Settings!$C$15/100)*(Settings!$C$16/100)*(Settings!$C$17/100)</f>
        <v>1.5029077052235922</v>
      </c>
      <c r="G175" s="14">
        <f>P_Density!G175*(POWER(1+(INDEX(P_Growth!$M$2:$M$1611,MATCH(A2, P_Growth!$A$2:$A$1611,0))/100), Settings!$C$9-Settings!$C$8))*(Settings!$C$15/100)*(Settings!$C$16/100)*(Settings!$C$17/100)</f>
        <v>0</v>
      </c>
      <c r="H175" s="14">
        <f>P_Density!H175*(POWER(1+(INDEX(P_Growth!$M$2:$M$1611,MATCH(A2, P_Growth!$A$2:$A$1611,0))/100), Settings!$C$9-Settings!$C$8))*(Settings!$C$15/100)*(Settings!$C$16/100)*(Settings!$C$17/100)</f>
        <v>1.3352532299086297</v>
      </c>
      <c r="I175" s="14">
        <f>P_Density!I175*(POWER(1+(INDEX(P_Growth!$M$2:$M$1611,MATCH(A2, P_Growth!$A$2:$A$1611,0))/100), Settings!$C$9-Settings!$C$8))*(Settings!$C$15/100)*(Settings!$C$16/100)*(Settings!$C$17/100)</f>
        <v>1.0418222875561893</v>
      </c>
      <c r="J175" s="14">
        <f>P_Density!J175*(POWER(1+(INDEX(P_Growth!$M$2:$M$1611,MATCH(A2, P_Growth!$A$2:$A$1611,0))/100), Settings!$C$9-Settings!$C$8))*(Settings!$C$15/100)*(Settings!$C$16/100)*(Settings!$C$17/100)</f>
        <v>0.80921416674961888</v>
      </c>
      <c r="K175" s="14">
        <f>P_Density!K175*(POWER(1+(INDEX(P_Growth!$M$2:$M$1611,MATCH(A2, P_Growth!$A$2:$A$1611,0))/100), Settings!$C$9-Settings!$C$8))*(Settings!$C$15/100)*(Settings!$C$16/100)*(Settings!$C$17/100)</f>
        <v>0.31251819782585172</v>
      </c>
      <c r="L175" s="14">
        <f>P_Density!L175*(POWER(1+(INDEX(P_Growth!$M$2:$M$1611,MATCH(A2, P_Growth!$A$2:$A$1611,0))/100), Settings!$C$9-Settings!$C$8))*(Settings!$C$15/100)*(Settings!$C$16/100)*(Settings!$C$17/100)</f>
        <v>0.13532009477418372</v>
      </c>
    </row>
    <row r="176" spans="1:12">
      <c r="A176" s="14" t="str">
        <f>P_Density!A176</f>
        <v>UGA</v>
      </c>
      <c r="B176" s="14" t="str">
        <f>P_Density!B176</f>
        <v>Uganda</v>
      </c>
      <c r="C176" s="14">
        <f>P_Density!C176*(POWER(1+(INDEX(P_Growth!$M$2:$M$1611,MATCH(A2, P_Growth!$A$2:$A$1611,0))/100), Settings!$C$9-Settings!$C$8))*(Settings!$C$15/100)*(Settings!$C$16/100)*(Settings!$C$17/100)</f>
        <v>30.849562995593278</v>
      </c>
      <c r="D176" s="14">
        <f>P_Density!D176*(POWER(1+(INDEX(P_Growth!$M$2:$M$1611,MATCH(A2, P_Growth!$A$2:$A$1611,0))/100), Settings!$C$9-Settings!$C$8))*(Settings!$C$15/100)*(Settings!$C$16/100)*(Settings!$C$17/100)</f>
        <v>8.4485320644698785</v>
      </c>
      <c r="E176" s="14">
        <f>P_Density!E176*(POWER(1+(INDEX(P_Growth!$M$2:$M$1611,MATCH(A2, P_Growth!$A$2:$A$1611,0))/100), Settings!$C$9-Settings!$C$8))*(Settings!$C$15/100)*(Settings!$C$16/100)*(Settings!$C$17/100)</f>
        <v>5.7758889715772384</v>
      </c>
      <c r="F176" s="14">
        <f>P_Density!F176*(POWER(1+(INDEX(P_Growth!$M$2:$M$1611,MATCH(A2, P_Growth!$A$2:$A$1611,0))/100), Settings!$C$9-Settings!$C$8))*(Settings!$C$15/100)*(Settings!$C$16/100)*(Settings!$C$17/100)</f>
        <v>4.3830890908383235</v>
      </c>
      <c r="G176" s="14">
        <f>P_Density!G176*(POWER(1+(INDEX(P_Growth!$M$2:$M$1611,MATCH(A2, P_Growth!$A$2:$A$1611,0))/100), Settings!$C$9-Settings!$C$8))*(Settings!$C$15/100)*(Settings!$C$16/100)*(Settings!$C$17/100)</f>
        <v>3.6821309999080523</v>
      </c>
      <c r="H176" s="14">
        <f>P_Density!H176*(POWER(1+(INDEX(P_Growth!$M$2:$M$1611,MATCH(A2, P_Growth!$A$2:$A$1611,0))/100), Settings!$C$9-Settings!$C$8))*(Settings!$C$15/100)*(Settings!$C$16/100)*(Settings!$C$17/100)</f>
        <v>3.1418477162464953</v>
      </c>
      <c r="I176" s="14">
        <f>P_Density!I176*(POWER(1+(INDEX(P_Growth!$M$2:$M$1611,MATCH(A2, P_Growth!$A$2:$A$1611,0))/100), Settings!$C$9-Settings!$C$8))*(Settings!$C$15/100)*(Settings!$C$16/100)*(Settings!$C$17/100)</f>
        <v>2.6101109648864664</v>
      </c>
      <c r="J176" s="14">
        <f>P_Density!J176*(POWER(1+(INDEX(P_Growth!$M$2:$M$1611,MATCH(A2, P_Growth!$A$2:$A$1611,0))/100), Settings!$C$9-Settings!$C$8))*(Settings!$C$15/100)*(Settings!$C$16/100)*(Settings!$C$17/100)</f>
        <v>1.8296701235519892</v>
      </c>
      <c r="K176" s="14">
        <f>P_Density!K176*(POWER(1+(INDEX(P_Growth!$M$2:$M$1611,MATCH(A2, P_Growth!$A$2:$A$1611,0))/100), Settings!$C$9-Settings!$C$8))*(Settings!$C$15/100)*(Settings!$C$16/100)*(Settings!$C$17/100)</f>
        <v>1.1593371067021909</v>
      </c>
      <c r="L176" s="14">
        <f>P_Density!L176*(POWER(1+(INDEX(P_Growth!$M$2:$M$1611,MATCH(A2, P_Growth!$A$2:$A$1611,0))/100), Settings!$C$9-Settings!$C$8))*(Settings!$C$15/100)*(Settings!$C$16/100)*(Settings!$C$17/100)</f>
        <v>0.41578879646930772</v>
      </c>
    </row>
    <row r="177" spans="1:12">
      <c r="A177" s="14" t="str">
        <f>P_Density!A177</f>
        <v>UKR</v>
      </c>
      <c r="B177" s="14" t="str">
        <f>P_Density!B177</f>
        <v>Ukraine</v>
      </c>
      <c r="C177" s="14">
        <f>P_Density!C177*(POWER(1+(INDEX(P_Growth!$M$2:$M$1611,MATCH(A2, P_Growth!$A$2:$A$1611,0))/100), Settings!$C$9-Settings!$C$8))*(Settings!$C$15/100)*(Settings!$C$16/100)*(Settings!$C$17/100)</f>
        <v>40.744025883276564</v>
      </c>
      <c r="D177" s="14">
        <f>P_Density!D177*(POWER(1+(INDEX(P_Growth!$M$2:$M$1611,MATCH(A2, P_Growth!$A$2:$A$1611,0))/100), Settings!$C$9-Settings!$C$8))*(Settings!$C$15/100)*(Settings!$C$16/100)*(Settings!$C$17/100)</f>
        <v>14.611863833716356</v>
      </c>
      <c r="E177" s="14">
        <f>P_Density!E177*(POWER(1+(INDEX(P_Growth!$M$2:$M$1611,MATCH(A2, P_Growth!$A$2:$A$1611,0))/100), Settings!$C$9-Settings!$C$8))*(Settings!$C$15/100)*(Settings!$C$16/100)*(Settings!$C$17/100)</f>
        <v>1.6301085943113247</v>
      </c>
      <c r="F177" s="14">
        <f>P_Density!F177*(POWER(1+(INDEX(P_Growth!$M$2:$M$1611,MATCH(A2, P_Growth!$A$2:$A$1611,0))/100), Settings!$C$9-Settings!$C$8))*(Settings!$C$15/100)*(Settings!$C$16/100)*(Settings!$C$17/100)</f>
        <v>0.81662116141094243</v>
      </c>
      <c r="G177" s="14">
        <f>P_Density!G177*(POWER(1+(INDEX(P_Growth!$M$2:$M$1611,MATCH(A2, P_Growth!$A$2:$A$1611,0))/100), Settings!$C$9-Settings!$C$8))*(Settings!$C$15/100)*(Settings!$C$16/100)*(Settings!$C$17/100)</f>
        <v>0.61948114965571066</v>
      </c>
      <c r="H177" s="14">
        <f>P_Density!H177*(POWER(1+(INDEX(P_Growth!$M$2:$M$1611,MATCH(A2, P_Growth!$A$2:$A$1611,0))/100), Settings!$C$9-Settings!$C$8))*(Settings!$C$15/100)*(Settings!$C$16/100)*(Settings!$C$17/100)</f>
        <v>0.50538494343031981</v>
      </c>
      <c r="I177" s="14">
        <f>P_Density!I177*(POWER(1+(INDEX(P_Growth!$M$2:$M$1611,MATCH(A2, P_Growth!$A$2:$A$1611,0))/100), Settings!$C$9-Settings!$C$8))*(Settings!$C$15/100)*(Settings!$C$16/100)*(Settings!$C$17/100)</f>
        <v>0.40496318888737304</v>
      </c>
      <c r="J177" s="14">
        <f>P_Density!J177*(POWER(1+(INDEX(P_Growth!$M$2:$M$1611,MATCH(A2, P_Growth!$A$2:$A$1611,0))/100), Settings!$C$9-Settings!$C$8))*(Settings!$C$15/100)*(Settings!$C$16/100)*(Settings!$C$17/100)</f>
        <v>0.34100663883094301</v>
      </c>
      <c r="K177" s="14">
        <f>P_Density!K177*(POWER(1+(INDEX(P_Growth!$M$2:$M$1611,MATCH(A2, P_Growth!$A$2:$A$1611,0))/100), Settings!$C$9-Settings!$C$8))*(Settings!$C$15/100)*(Settings!$C$16/100)*(Settings!$C$17/100)</f>
        <v>0.27932916405492031</v>
      </c>
      <c r="L177" s="14">
        <f>P_Density!L177*(POWER(1+(INDEX(P_Growth!$M$2:$M$1611,MATCH(A2, P_Growth!$A$2:$A$1611,0))/100), Settings!$C$9-Settings!$C$8))*(Settings!$C$15/100)*(Settings!$C$16/100)*(Settings!$C$17/100)</f>
        <v>0.20483189082660652</v>
      </c>
    </row>
    <row r="178" spans="1:12">
      <c r="A178" s="14" t="str">
        <f>P_Density!A178</f>
        <v>ARE</v>
      </c>
      <c r="B178" s="14" t="str">
        <f>P_Density!B178</f>
        <v>United Arab Emirates (the)</v>
      </c>
      <c r="C178" s="14">
        <f>P_Density!C178*(POWER(1+(INDEX(P_Growth!$M$2:$M$1611,MATCH(A2, P_Growth!$A$2:$A$1611,0))/100), Settings!$C$9-Settings!$C$8))*(Settings!$C$15/100)*(Settings!$C$16/100)*(Settings!$C$17/100)</f>
        <v>59.829999376842522</v>
      </c>
      <c r="D178" s="14">
        <f>P_Density!D178*(POWER(1+(INDEX(P_Growth!$M$2:$M$1611,MATCH(A2, P_Growth!$A$2:$A$1611,0))/100), Settings!$C$9-Settings!$C$8))*(Settings!$C$15/100)*(Settings!$C$16/100)*(Settings!$C$17/100)</f>
        <v>39.113489962350172</v>
      </c>
      <c r="E178" s="14">
        <f>P_Density!E178*(POWER(1+(INDEX(P_Growth!$M$2:$M$1611,MATCH(A2, P_Growth!$A$2:$A$1611,0))/100), Settings!$C$9-Settings!$C$8))*(Settings!$C$15/100)*(Settings!$C$16/100)*(Settings!$C$17/100)</f>
        <v>31.861045093479046</v>
      </c>
      <c r="F178" s="14">
        <f>P_Density!F178*(POWER(1+(INDEX(P_Growth!$M$2:$M$1611,MATCH(A2, P_Growth!$A$2:$A$1611,0))/100), Settings!$C$9-Settings!$C$8))*(Settings!$C$15/100)*(Settings!$C$16/100)*(Settings!$C$17/100)</f>
        <v>29.15791936871096</v>
      </c>
      <c r="G178" s="14">
        <f>P_Density!G178*(POWER(1+(INDEX(P_Growth!$M$2:$M$1611,MATCH(A2, P_Growth!$A$2:$A$1611,0))/100), Settings!$C$9-Settings!$C$8))*(Settings!$C$15/100)*(Settings!$C$16/100)*(Settings!$C$17/100)</f>
        <v>21.627142431220093</v>
      </c>
      <c r="H178" s="14">
        <f>P_Density!H178*(POWER(1+(INDEX(P_Growth!$M$2:$M$1611,MATCH(A2, P_Growth!$A$2:$A$1611,0))/100), Settings!$C$9-Settings!$C$8))*(Settings!$C$15/100)*(Settings!$C$16/100)*(Settings!$C$17/100)</f>
        <v>9.6171279144987238</v>
      </c>
      <c r="I178" s="14">
        <f>P_Density!I178*(POWER(1+(INDEX(P_Growth!$M$2:$M$1611,MATCH(A2, P_Growth!$A$2:$A$1611,0))/100), Settings!$C$9-Settings!$C$8))*(Settings!$C$15/100)*(Settings!$C$16/100)*(Settings!$C$17/100)</f>
        <v>6.4114660904008263</v>
      </c>
      <c r="J178" s="14">
        <f>P_Density!J178*(POWER(1+(INDEX(P_Growth!$M$2:$M$1611,MATCH(A2, P_Growth!$A$2:$A$1611,0))/100), Settings!$C$9-Settings!$C$8))*(Settings!$C$15/100)*(Settings!$C$16/100)*(Settings!$C$17/100)</f>
        <v>5.4371614080267019</v>
      </c>
      <c r="K178" s="14">
        <f>P_Density!K178*(POWER(1+(INDEX(P_Growth!$M$2:$M$1611,MATCH(A2, P_Growth!$A$2:$A$1611,0))/100), Settings!$C$9-Settings!$C$8))*(Settings!$C$15/100)*(Settings!$C$16/100)*(Settings!$C$17/100)</f>
        <v>1.8782429154656706</v>
      </c>
      <c r="L178" s="14">
        <f>P_Density!L178*(POWER(1+(INDEX(P_Growth!$M$2:$M$1611,MATCH(A2, P_Growth!$A$2:$A$1611,0))/100), Settings!$C$9-Settings!$C$8))*(Settings!$C$15/100)*(Settings!$C$16/100)*(Settings!$C$17/100)</f>
        <v>0.35852703004907416</v>
      </c>
    </row>
    <row r="179" spans="1:12">
      <c r="A179" s="14" t="str">
        <f>P_Density!A179</f>
        <v>GBR</v>
      </c>
      <c r="B179" s="14" t="str">
        <f>P_Density!B179</f>
        <v>United Kingdom</v>
      </c>
      <c r="C179" s="14">
        <f>P_Density!C179*(POWER(1+(INDEX(P_Growth!$M$2:$M$1611,MATCH(A2, P_Growth!$A$2:$A$1611,0))/100), Settings!$C$9-Settings!$C$8))*(Settings!$C$15/100)*(Settings!$C$16/100)*(Settings!$C$17/100)</f>
        <v>81.000044772135936</v>
      </c>
      <c r="D179" s="14">
        <f>P_Density!D179*(POWER(1+(INDEX(P_Growth!$M$2:$M$1611,MATCH(A2, P_Growth!$A$2:$A$1611,0))/100), Settings!$C$9-Settings!$C$8))*(Settings!$C$15/100)*(Settings!$C$16/100)*(Settings!$C$17/100)</f>
        <v>41.228899149183221</v>
      </c>
      <c r="E179" s="14">
        <f>P_Density!E179*(POWER(1+(INDEX(P_Growth!$M$2:$M$1611,MATCH(A2, P_Growth!$A$2:$A$1611,0))/100), Settings!$C$9-Settings!$C$8))*(Settings!$C$15/100)*(Settings!$C$16/100)*(Settings!$C$17/100)</f>
        <v>24.041680248606607</v>
      </c>
      <c r="F179" s="14">
        <f>P_Density!F179*(POWER(1+(INDEX(P_Growth!$M$2:$M$1611,MATCH(A2, P_Growth!$A$2:$A$1611,0))/100), Settings!$C$9-Settings!$C$8))*(Settings!$C$15/100)*(Settings!$C$16/100)*(Settings!$C$17/100)</f>
        <v>14.6238289789385</v>
      </c>
      <c r="G179" s="14">
        <f>P_Density!G179*(POWER(1+(INDEX(P_Growth!$M$2:$M$1611,MATCH(A2, P_Growth!$A$2:$A$1611,0))/100), Settings!$C$9-Settings!$C$8))*(Settings!$C$15/100)*(Settings!$C$16/100)*(Settings!$C$17/100)</f>
        <v>8.7980852356023487</v>
      </c>
      <c r="H179" s="14">
        <f>P_Density!H179*(POWER(1+(INDEX(P_Growth!$M$2:$M$1611,MATCH(A2, P_Growth!$A$2:$A$1611,0))/100), Settings!$C$9-Settings!$C$8))*(Settings!$C$15/100)*(Settings!$C$16/100)*(Settings!$C$17/100)</f>
        <v>6.0973810283196936</v>
      </c>
      <c r="I179" s="14">
        <f>P_Density!I179*(POWER(1+(INDEX(P_Growth!$M$2:$M$1611,MATCH(A2, P_Growth!$A$2:$A$1611,0))/100), Settings!$C$9-Settings!$C$8))*(Settings!$C$15/100)*(Settings!$C$16/100)*(Settings!$C$17/100)</f>
        <v>3.9496374609458584</v>
      </c>
      <c r="J179" s="14">
        <f>P_Density!J179*(POWER(1+(INDEX(P_Growth!$M$2:$M$1611,MATCH(A2, P_Growth!$A$2:$A$1611,0))/100), Settings!$C$9-Settings!$C$8))*(Settings!$C$15/100)*(Settings!$C$16/100)*(Settings!$C$17/100)</f>
        <v>2.475930407752486</v>
      </c>
      <c r="K179" s="14">
        <f>P_Density!K179*(POWER(1+(INDEX(P_Growth!$M$2:$M$1611,MATCH(A2, P_Growth!$A$2:$A$1611,0))/100), Settings!$C$9-Settings!$C$8))*(Settings!$C$15/100)*(Settings!$C$16/100)*(Settings!$C$17/100)</f>
        <v>1.6046114396117681</v>
      </c>
      <c r="L179" s="14">
        <f>P_Density!L179*(POWER(1+(INDEX(P_Growth!$M$2:$M$1611,MATCH(A2, P_Growth!$A$2:$A$1611,0))/100), Settings!$C$9-Settings!$C$8))*(Settings!$C$15/100)*(Settings!$C$16/100)*(Settings!$C$17/100)</f>
        <v>0.48729478339208693</v>
      </c>
    </row>
    <row r="180" spans="1:12">
      <c r="A180" s="14" t="str">
        <f>P_Density!A180</f>
        <v>USA</v>
      </c>
      <c r="B180" s="14" t="str">
        <f>P_Density!B180</f>
        <v>United States of America (the)</v>
      </c>
      <c r="C180" s="14">
        <f>P_Density!C180*(POWER(1+(INDEX(P_Growth!$M$2:$M$1611,MATCH(A2, P_Growth!$A$2:$A$1611,0))/100), Settings!$C$9-Settings!$C$8))*(Settings!$C$15/100)*(Settings!$C$16/100)*(Settings!$C$17/100)</f>
        <v>6.3036373411965556</v>
      </c>
      <c r="D180" s="14">
        <f>P_Density!D180*(POWER(1+(INDEX(P_Growth!$M$2:$M$1611,MATCH(A2, P_Growth!$A$2:$A$1611,0))/100), Settings!$C$9-Settings!$C$8))*(Settings!$C$15/100)*(Settings!$C$16/100)*(Settings!$C$17/100)</f>
        <v>1.5308263774085813</v>
      </c>
      <c r="E180" s="14">
        <f>P_Density!E180*(POWER(1+(INDEX(P_Growth!$M$2:$M$1611,MATCH(A2, P_Growth!$A$2:$A$1611,0))/100), Settings!$C$9-Settings!$C$8))*(Settings!$C$15/100)*(Settings!$C$16/100)*(Settings!$C$17/100)</f>
        <v>0.69597261375438069</v>
      </c>
      <c r="F180" s="14">
        <f>P_Density!F180*(POWER(1+(INDEX(P_Growth!$M$2:$M$1611,MATCH(A2, P_Growth!$A$2:$A$1611,0))/100), Settings!$C$9-Settings!$C$8))*(Settings!$C$15/100)*(Settings!$C$16/100)*(Settings!$C$17/100)</f>
        <v>0.43316674548241346</v>
      </c>
      <c r="G180" s="14">
        <f>P_Density!G180*(POWER(1+(INDEX(P_Growth!$M$2:$M$1611,MATCH(A2, P_Growth!$A$2:$A$1611,0))/100), Settings!$C$9-Settings!$C$8))*(Settings!$C$15/100)*(Settings!$C$16/100)*(Settings!$C$17/100)</f>
        <v>0.29613734424792421</v>
      </c>
      <c r="H180" s="14">
        <f>P_Density!H180*(POWER(1+(INDEX(P_Growth!$M$2:$M$1611,MATCH(A2, P_Growth!$A$2:$A$1611,0))/100), Settings!$C$9-Settings!$C$8))*(Settings!$C$15/100)*(Settings!$C$16/100)*(Settings!$C$17/100)</f>
        <v>0.21138423225777753</v>
      </c>
      <c r="I180" s="14">
        <f>P_Density!I180*(POWER(1+(INDEX(P_Growth!$M$2:$M$1611,MATCH(A2, P_Growth!$A$2:$A$1611,0))/100), Settings!$C$9-Settings!$C$8))*(Settings!$C$15/100)*(Settings!$C$16/100)*(Settings!$C$17/100)</f>
        <v>0.14457883810083841</v>
      </c>
      <c r="J180" s="14">
        <f>P_Density!J180*(POWER(1+(INDEX(P_Growth!$M$2:$M$1611,MATCH(A2, P_Growth!$A$2:$A$1611,0))/100), Settings!$C$9-Settings!$C$8))*(Settings!$C$15/100)*(Settings!$C$16/100)*(Settings!$C$17/100)</f>
        <v>8.8883935935884895E-2</v>
      </c>
      <c r="K180" s="14">
        <f>P_Density!K180*(POWER(1+(INDEX(P_Growth!$M$2:$M$1611,MATCH(A2, P_Growth!$A$2:$A$1611,0))/100), Settings!$C$9-Settings!$C$8))*(Settings!$C$15/100)*(Settings!$C$16/100)*(Settings!$C$17/100)</f>
        <v>3.8744279766924183E-2</v>
      </c>
      <c r="L180" s="14">
        <f>P_Density!L180*(POWER(1+(INDEX(P_Growth!$M$2:$M$1611,MATCH(A2, P_Growth!$A$2:$A$1611,0))/100), Settings!$C$9-Settings!$C$8))*(Settings!$C$15/100)*(Settings!$C$16/100)*(Settings!$C$17/100)</f>
        <v>6.6947836361964585E-3</v>
      </c>
    </row>
    <row r="181" spans="1:12">
      <c r="A181" s="14" t="str">
        <f>P_Density!A181</f>
        <v>URY</v>
      </c>
      <c r="B181" s="14" t="str">
        <f>P_Density!B181</f>
        <v>Uruguay</v>
      </c>
      <c r="C181" s="14">
        <f>P_Density!C181*(POWER(1+(INDEX(P_Growth!$M$2:$M$1611,MATCH(A2, P_Growth!$A$2:$A$1611,0))/100), Settings!$C$9-Settings!$C$8))*(Settings!$C$15/100)*(Settings!$C$16/100)*(Settings!$C$17/100)</f>
        <v>5.3404431508144175</v>
      </c>
      <c r="D181" s="14">
        <f>P_Density!D181*(POWER(1+(INDEX(P_Growth!$M$2:$M$1611,MATCH(A2, P_Growth!$A$2:$A$1611,0))/100), Settings!$C$9-Settings!$C$8))*(Settings!$C$15/100)*(Settings!$C$16/100)*(Settings!$C$17/100)</f>
        <v>0.53885886161130203</v>
      </c>
      <c r="E181" s="14">
        <f>P_Density!E181*(POWER(1+(INDEX(P_Growth!$M$2:$M$1611,MATCH(A2, P_Growth!$A$2:$A$1611,0))/100), Settings!$C$9-Settings!$C$8))*(Settings!$C$15/100)*(Settings!$C$16/100)*(Settings!$C$17/100)</f>
        <v>0.20027374026579192</v>
      </c>
      <c r="F181" s="14">
        <f>P_Density!F181*(POWER(1+(INDEX(P_Growth!$M$2:$M$1611,MATCH(A2, P_Growth!$A$2:$A$1611,0))/100), Settings!$C$9-Settings!$C$8))*(Settings!$C$15/100)*(Settings!$C$16/100)*(Settings!$C$17/100)</f>
        <v>6.9796680462473712E-2</v>
      </c>
      <c r="G181" s="14">
        <f>P_Density!G181*(POWER(1+(INDEX(P_Growth!$M$2:$M$1611,MATCH(A2, P_Growth!$A$2:$A$1611,0))/100), Settings!$C$9-Settings!$C$8))*(Settings!$C$15/100)*(Settings!$C$16/100)*(Settings!$C$17/100)</f>
        <v>3.7034973306618708E-2</v>
      </c>
      <c r="H181" s="14">
        <f>P_Density!H181*(POWER(1+(INDEX(P_Growth!$M$2:$M$1611,MATCH(A2, P_Growth!$A$2:$A$1611,0))/100), Settings!$C$9-Settings!$C$8))*(Settings!$C$15/100)*(Settings!$C$16/100)*(Settings!$C$17/100)</f>
        <v>2.2790752804073052E-2</v>
      </c>
      <c r="I181" s="14">
        <f>P_Density!I181*(POWER(1+(INDEX(P_Growth!$M$2:$M$1611,MATCH(A2, P_Growth!$A$2:$A$1611,0))/100), Settings!$C$9-Settings!$C$8))*(Settings!$C$15/100)*(Settings!$C$16/100)*(Settings!$C$17/100)</f>
        <v>1.1822703017112893E-2</v>
      </c>
      <c r="J181" s="14">
        <f>P_Density!J181*(POWER(1+(INDEX(P_Growth!$M$2:$M$1611,MATCH(A2, P_Growth!$A$2:$A$1611,0))/100), Settings!$C$9-Settings!$C$8))*(Settings!$C$15/100)*(Settings!$C$16/100)*(Settings!$C$17/100)</f>
        <v>6.2674570211200889E-3</v>
      </c>
      <c r="K181" s="14">
        <f>P_Density!K181*(POWER(1+(INDEX(P_Growth!$M$2:$M$1611,MATCH(A2, P_Growth!$A$2:$A$1611,0))/100), Settings!$C$9-Settings!$C$8))*(Settings!$C$15/100)*(Settings!$C$16/100)*(Settings!$C$17/100)</f>
        <v>3.7034973306618703E-3</v>
      </c>
      <c r="L181" s="14">
        <f>P_Density!L181*(POWER(1+(INDEX(P_Growth!$M$2:$M$1611,MATCH(A2, P_Growth!$A$2:$A$1611,0))/100), Settings!$C$9-Settings!$C$8))*(Settings!$C$15/100)*(Settings!$C$16/100)*(Settings!$C$17/100)</f>
        <v>1.7093064603054785E-3</v>
      </c>
    </row>
    <row r="182" spans="1:12">
      <c r="A182" s="14" t="str">
        <f>P_Density!A182</f>
        <v>UZB</v>
      </c>
      <c r="B182" s="14" t="str">
        <f>P_Density!B182</f>
        <v>Uzbekistan</v>
      </c>
      <c r="C182" s="14">
        <f>P_Density!C182*(POWER(1+(INDEX(P_Growth!$M$2:$M$1611,MATCH(A2, P_Growth!$A$2:$A$1611,0))/100), Settings!$C$9-Settings!$C$8))*(Settings!$C$15/100)*(Settings!$C$16/100)*(Settings!$C$17/100)</f>
        <v>18.333308882211437</v>
      </c>
      <c r="D182" s="14">
        <f>P_Density!D182*(POWER(1+(INDEX(P_Growth!$M$2:$M$1611,MATCH(A2, P_Growth!$A$2:$A$1611,0))/100), Settings!$C$9-Settings!$C$8))*(Settings!$C$15/100)*(Settings!$C$16/100)*(Settings!$C$17/100)</f>
        <v>9.7893405403745017</v>
      </c>
      <c r="E182" s="14">
        <f>P_Density!E182*(POWER(1+(INDEX(P_Growth!$M$2:$M$1611,MATCH(A2, P_Growth!$A$2:$A$1611,0))/100), Settings!$C$9-Settings!$C$8))*(Settings!$C$15/100)*(Settings!$C$16/100)*(Settings!$C$17/100)</f>
        <v>7.4658232919992544</v>
      </c>
      <c r="F182" s="14">
        <f>P_Density!F182*(POWER(1+(INDEX(P_Growth!$M$2:$M$1611,MATCH(A2, P_Growth!$A$2:$A$1611,0))/100), Settings!$C$9-Settings!$C$8))*(Settings!$C$15/100)*(Settings!$C$16/100)*(Settings!$C$17/100)</f>
        <v>5.2242103115136445</v>
      </c>
      <c r="G182" s="14">
        <f>P_Density!G182*(POWER(1+(INDEX(P_Growth!$M$2:$M$1611,MATCH(A2, P_Growth!$A$2:$A$1611,0))/100), Settings!$C$9-Settings!$C$8))*(Settings!$C$15/100)*(Settings!$C$16/100)*(Settings!$C$17/100)</f>
        <v>3.6638983976647945</v>
      </c>
      <c r="H182" s="14">
        <f>P_Density!H182*(POWER(1+(INDEX(P_Growth!$M$2:$M$1611,MATCH(A2, P_Growth!$A$2:$A$1611,0))/100), Settings!$C$9-Settings!$C$8))*(Settings!$C$15/100)*(Settings!$C$16/100)*(Settings!$C$17/100)</f>
        <v>2.3554243023009498</v>
      </c>
      <c r="I182" s="14">
        <f>P_Density!I182*(POWER(1+(INDEX(P_Growth!$M$2:$M$1611,MATCH(A2, P_Growth!$A$2:$A$1611,0))/100), Settings!$C$9-Settings!$C$8))*(Settings!$C$15/100)*(Settings!$C$16/100)*(Settings!$C$17/100)</f>
        <v>1.6929256067275511</v>
      </c>
      <c r="J182" s="14">
        <f>P_Density!J182*(POWER(1+(INDEX(P_Growth!$M$2:$M$1611,MATCH(A2, P_Growth!$A$2:$A$1611,0))/100), Settings!$C$9-Settings!$C$8))*(Settings!$C$15/100)*(Settings!$C$16/100)*(Settings!$C$17/100)</f>
        <v>1.1523574386559436</v>
      </c>
      <c r="K182" s="14">
        <f>P_Density!K182*(POWER(1+(INDEX(P_Growth!$M$2:$M$1611,MATCH(A2, P_Growth!$A$2:$A$1611,0))/100), Settings!$C$9-Settings!$C$8))*(Settings!$C$15/100)*(Settings!$C$16/100)*(Settings!$C$17/100)</f>
        <v>0.59028049762549195</v>
      </c>
      <c r="L182" s="14">
        <f>P_Density!L182*(POWER(1+(INDEX(P_Growth!$M$2:$M$1611,MATCH(A2, P_Growth!$A$2:$A$1611,0))/100), Settings!$C$9-Settings!$C$8))*(Settings!$C$15/100)*(Settings!$C$16/100)*(Settings!$C$17/100)</f>
        <v>0.10013687013289596</v>
      </c>
    </row>
    <row r="183" spans="1:12">
      <c r="A183" s="14" t="str">
        <f>P_Density!A183</f>
        <v>VUT</v>
      </c>
      <c r="B183" s="14" t="str">
        <f>P_Density!B183</f>
        <v>Vanuatu</v>
      </c>
      <c r="C183" s="14">
        <f>P_Density!C183*(POWER(1+(INDEX(P_Growth!$M$2:$M$1611,MATCH(A2, P_Growth!$A$2:$A$1611,0))/100), Settings!$C$9-Settings!$C$8))*(Settings!$C$15/100)*(Settings!$C$16/100)*(Settings!$C$17/100)</f>
        <v>12.976342435614066</v>
      </c>
      <c r="D183" s="14">
        <f>P_Density!D183*(POWER(1+(INDEX(P_Growth!$M$2:$M$1611,MATCH(A2, P_Growth!$A$2:$A$1611,0))/100), Settings!$C$9-Settings!$C$8))*(Settings!$C$15/100)*(Settings!$C$16/100)*(Settings!$C$17/100)</f>
        <v>1.081706104963317</v>
      </c>
      <c r="E183" s="14">
        <f>P_Density!E183*(POWER(1+(INDEX(P_Growth!$M$2:$M$1611,MATCH(A2, P_Growth!$A$2:$A$1611,0))/100), Settings!$C$9-Settings!$C$8))*(Settings!$C$15/100)*(Settings!$C$16/100)*(Settings!$C$17/100)</f>
        <v>0.83043805529841164</v>
      </c>
      <c r="F183" s="14">
        <f>P_Density!F183*(POWER(1+(INDEX(P_Growth!$M$2:$M$1611,MATCH(A2, P_Growth!$A$2:$A$1611,0))/100), Settings!$C$9-Settings!$C$8))*(Settings!$C$15/100)*(Settings!$C$16/100)*(Settings!$C$17/100)</f>
        <v>0.61007996412403043</v>
      </c>
      <c r="G183" s="14">
        <f>P_Density!G183*(POWER(1+(INDEX(P_Growth!$M$2:$M$1611,MATCH(A2, P_Growth!$A$2:$A$1611,0))/100), Settings!$C$9-Settings!$C$8))*(Settings!$C$15/100)*(Settings!$C$16/100)*(Settings!$C$17/100)</f>
        <v>0.44441967967942442</v>
      </c>
      <c r="H183" s="14">
        <f>P_Density!H183*(POWER(1+(INDEX(P_Growth!$M$2:$M$1611,MATCH(A2, P_Growth!$A$2:$A$1611,0))/100), Settings!$C$9-Settings!$C$8))*(Settings!$C$15/100)*(Settings!$C$16/100)*(Settings!$C$17/100)</f>
        <v>0.29001232943182953</v>
      </c>
      <c r="I183" s="14">
        <f>P_Density!I183*(POWER(1+(INDEX(P_Growth!$M$2:$M$1611,MATCH(A2, P_Growth!$A$2:$A$1611,0))/100), Settings!$C$9-Settings!$C$8))*(Settings!$C$15/100)*(Settings!$C$16/100)*(Settings!$C$17/100)</f>
        <v>0.19756733837030827</v>
      </c>
      <c r="J183" s="14">
        <f>P_Density!J183*(POWER(1+(INDEX(P_Growth!$M$2:$M$1611,MATCH(A2, P_Growth!$A$2:$A$1611,0))/100), Settings!$C$9-Settings!$C$8))*(Settings!$C$15/100)*(Settings!$C$16/100)*(Settings!$C$17/100)</f>
        <v>0.13902359210484558</v>
      </c>
      <c r="K183" s="14">
        <f>P_Density!K183*(POWER(1+(INDEX(P_Growth!$M$2:$M$1611,MATCH(A2, P_Growth!$A$2:$A$1611,0))/100), Settings!$C$9-Settings!$C$8))*(Settings!$C$15/100)*(Settings!$C$16/100)*(Settings!$C$17/100)</f>
        <v>0.10640432715401604</v>
      </c>
      <c r="L183" s="14">
        <f>P_Density!L183*(POWER(1+(INDEX(P_Growth!$M$2:$M$1611,MATCH(A2, P_Growth!$A$2:$A$1611,0))/100), Settings!$C$9-Settings!$C$8))*(Settings!$C$15/100)*(Settings!$C$16/100)*(Settings!$C$17/100)</f>
        <v>5.2418731449368011E-2</v>
      </c>
    </row>
    <row r="184" spans="1:12">
      <c r="A184" s="14" t="str">
        <f>P_Density!A184</f>
        <v>VEN</v>
      </c>
      <c r="B184" s="14" t="str">
        <f>P_Density!B184</f>
        <v>Venezuela (Bolivarian Republic of)</v>
      </c>
      <c r="C184" s="14">
        <f>P_Density!C184*(POWER(1+(INDEX(P_Growth!$M$2:$M$1611,MATCH(A2, P_Growth!$A$2:$A$1611,0))/100), Settings!$C$9-Settings!$C$8))*(Settings!$C$15/100)*(Settings!$C$16/100)*(Settings!$C$17/100)</f>
        <v>27.28708344790661</v>
      </c>
      <c r="D184" s="14">
        <f>P_Density!D184*(POWER(1+(INDEX(P_Growth!$M$2:$M$1611,MATCH(A2, P_Growth!$A$2:$A$1611,0))/100), Settings!$C$9-Settings!$C$8))*(Settings!$C$15/100)*(Settings!$C$16/100)*(Settings!$C$17/100)</f>
        <v>6.0708867781849589</v>
      </c>
      <c r="E184" s="14">
        <f>P_Density!E184*(POWER(1+(INDEX(P_Growth!$M$2:$M$1611,MATCH(A2, P_Growth!$A$2:$A$1611,0))/100), Settings!$C$9-Settings!$C$8))*(Settings!$C$15/100)*(Settings!$C$16/100)*(Settings!$C$17/100)</f>
        <v>3.358929636705291</v>
      </c>
      <c r="F184" s="14">
        <f>P_Density!F184*(POWER(1+(INDEX(P_Growth!$M$2:$M$1611,MATCH(A2, P_Growth!$A$2:$A$1611,0))/100), Settings!$C$9-Settings!$C$8))*(Settings!$C$15/100)*(Settings!$C$16/100)*(Settings!$C$17/100)</f>
        <v>1.7339489617748827</v>
      </c>
      <c r="G184" s="14">
        <f>P_Density!G184*(POWER(1+(INDEX(P_Growth!$M$2:$M$1611,MATCH(A2, P_Growth!$A$2:$A$1611,0))/100), Settings!$C$9-Settings!$C$8))*(Settings!$C$15/100)*(Settings!$C$16/100)*(Settings!$C$17/100)</f>
        <v>1.0908224060849463</v>
      </c>
      <c r="H184" s="14">
        <f>P_Density!H184*(POWER(1+(INDEX(P_Growth!$M$2:$M$1611,MATCH(A2, P_Growth!$A$2:$A$1611,0))/100), Settings!$C$9-Settings!$C$8))*(Settings!$C$15/100)*(Settings!$C$16/100)*(Settings!$C$17/100)</f>
        <v>0.77488559533848367</v>
      </c>
      <c r="I184" s="14">
        <f>P_Density!I184*(POWER(1+(INDEX(P_Growth!$M$2:$M$1611,MATCH(A2, P_Growth!$A$2:$A$1611,0))/100), Settings!$C$9-Settings!$C$8))*(Settings!$C$15/100)*(Settings!$C$16/100)*(Settings!$C$17/100)</f>
        <v>0.48031511534583954</v>
      </c>
      <c r="J184" s="14">
        <f>P_Density!J184*(POWER(1+(INDEX(P_Growth!$M$2:$M$1611,MATCH(A2, P_Growth!$A$2:$A$1611,0))/100), Settings!$C$9-Settings!$C$8))*(Settings!$C$15/100)*(Settings!$C$16/100)*(Settings!$C$17/100)</f>
        <v>0.26380296370714557</v>
      </c>
      <c r="K184" s="14">
        <f>P_Density!K184*(POWER(1+(INDEX(P_Growth!$M$2:$M$1611,MATCH(A2, P_Growth!$A$2:$A$1611,0))/100), Settings!$C$9-Settings!$C$8))*(Settings!$C$15/100)*(Settings!$C$16/100)*(Settings!$C$17/100)</f>
        <v>0.15155850614708577</v>
      </c>
      <c r="L184" s="14">
        <f>P_Density!L184*(POWER(1+(INDEX(P_Growth!$M$2:$M$1611,MATCH(A2, P_Growth!$A$2:$A$1611,0))/100), Settings!$C$9-Settings!$C$8))*(Settings!$C$15/100)*(Settings!$C$16/100)*(Settings!$C$17/100)</f>
        <v>2.7064018954836747E-2</v>
      </c>
    </row>
    <row r="185" spans="1:12">
      <c r="A185" s="14" t="str">
        <f>P_Density!A185</f>
        <v>VNM</v>
      </c>
      <c r="B185" s="14" t="str">
        <f>P_Density!B185</f>
        <v>Viet Nam</v>
      </c>
      <c r="C185" s="14">
        <f>P_Density!C185*(POWER(1+(INDEX(P_Growth!$M$2:$M$1611,MATCH(A2, P_Growth!$A$2:$A$1611,0))/100), Settings!$C$9-Settings!$C$8))*(Settings!$C$15/100)*(Settings!$C$16/100)*(Settings!$C$17/100)</f>
        <v>84.473355499476654</v>
      </c>
      <c r="D185" s="14">
        <f>P_Density!D185*(POWER(1+(INDEX(P_Growth!$M$2:$M$1611,MATCH(A2, P_Growth!$A$2:$A$1611,0))/100), Settings!$C$9-Settings!$C$8))*(Settings!$C$15/100)*(Settings!$C$16/100)*(Settings!$C$17/100)</f>
        <v>19.581529924849512</v>
      </c>
      <c r="E185" s="14">
        <f>P_Density!E185*(POWER(1+(INDEX(P_Growth!$M$2:$M$1611,MATCH(A2, P_Growth!$A$2:$A$1611,0))/100), Settings!$C$9-Settings!$C$8))*(Settings!$C$15/100)*(Settings!$C$16/100)*(Settings!$C$17/100)</f>
        <v>13.375323051890371</v>
      </c>
      <c r="F185" s="14">
        <f>P_Density!F185*(POWER(1+(INDEX(P_Growth!$M$2:$M$1611,MATCH(A2, P_Growth!$A$2:$A$1611,0))/100), Settings!$C$9-Settings!$C$8))*(Settings!$C$15/100)*(Settings!$C$16/100)*(Settings!$C$17/100)</f>
        <v>9.0282718389234873</v>
      </c>
      <c r="G185" s="14">
        <f>P_Density!G185*(POWER(1+(INDEX(P_Growth!$M$2:$M$1611,MATCH(A2, P_Growth!$A$2:$A$1611,0))/100), Settings!$C$9-Settings!$C$8))*(Settings!$C$15/100)*(Settings!$C$16/100)*(Settings!$C$17/100)</f>
        <v>6.428559155003879</v>
      </c>
      <c r="H185" s="14">
        <f>P_Density!H185*(POWER(1+(INDEX(P_Growth!$M$2:$M$1611,MATCH(A2, P_Growth!$A$2:$A$1611,0))/100), Settings!$C$9-Settings!$C$8))*(Settings!$C$15/100)*(Settings!$C$16/100)*(Settings!$C$17/100)</f>
        <v>4.2735510351737478</v>
      </c>
      <c r="I185" s="14">
        <f>P_Density!I185*(POWER(1+(INDEX(P_Growth!$M$2:$M$1611,MATCH(A2, P_Growth!$A$2:$A$1611,0))/100), Settings!$C$9-Settings!$C$8))*(Settings!$C$15/100)*(Settings!$C$16/100)*(Settings!$C$17/100)</f>
        <v>2.7112449304545403</v>
      </c>
      <c r="J185" s="14">
        <f>P_Density!J185*(POWER(1+(INDEX(P_Growth!$M$2:$M$1611,MATCH(A2, P_Growth!$A$2:$A$1611,0))/100), Settings!$C$9-Settings!$C$8))*(Settings!$C$15/100)*(Settings!$C$16/100)*(Settings!$C$17/100)</f>
        <v>1.6869430341164824</v>
      </c>
      <c r="K185" s="14">
        <f>P_Density!K185*(POWER(1+(INDEX(P_Growth!$M$2:$M$1611,MATCH(A2, P_Growth!$A$2:$A$1611,0))/100), Settings!$C$9-Settings!$C$8))*(Settings!$C$15/100)*(Settings!$C$16/100)*(Settings!$C$17/100)</f>
        <v>1.1281422638016159</v>
      </c>
      <c r="L185" s="14">
        <f>P_Density!L185*(POWER(1+(INDEX(P_Growth!$M$2:$M$1611,MATCH(A2, P_Growth!$A$2:$A$1611,0))/100), Settings!$C$9-Settings!$C$8))*(Settings!$C$15/100)*(Settings!$C$16/100)*(Settings!$C$17/100)</f>
        <v>0.56065251898019708</v>
      </c>
    </row>
    <row r="186" spans="1:12">
      <c r="A186" s="14" t="str">
        <f>P_Density!A186</f>
        <v>VIR</v>
      </c>
      <c r="B186" s="14" t="str">
        <f>P_Density!B186</f>
        <v>Virgin Islands (U.S.)</v>
      </c>
      <c r="C186" s="14">
        <f>P_Density!C186*(POWER(1+(INDEX(P_Growth!$M$2:$M$1611,MATCH(A2, P_Growth!$A$2:$A$1611,0))/100), Settings!$C$9-Settings!$C$8))*(Settings!$C$15/100)*(Settings!$C$16/100)*(Settings!$C$17/100)</f>
        <v>22.365705264277089</v>
      </c>
      <c r="D186" s="14">
        <f>P_Density!D186*(POWER(1+(INDEX(P_Growth!$M$2:$M$1611,MATCH(A2, P_Growth!$A$2:$A$1611,0))/100), Settings!$C$9-Settings!$C$8))*(Settings!$C$15/100)*(Settings!$C$16/100)*(Settings!$C$17/100)</f>
        <v>10.26410040972435</v>
      </c>
      <c r="E186" s="14">
        <f>P_Density!E186*(POWER(1+(INDEX(P_Growth!$M$2:$M$1611,MATCH(A2, P_Growth!$A$2:$A$1611,0))/100), Settings!$C$9-Settings!$C$8))*(Settings!$C$15/100)*(Settings!$C$16/100)*(Settings!$C$17/100)</f>
        <v>6.897906220562759</v>
      </c>
      <c r="F186" s="14">
        <f>P_Density!F186*(POWER(1+(INDEX(P_Growth!$M$2:$M$1611,MATCH(A2, P_Growth!$A$2:$A$1611,0))/100), Settings!$C$9-Settings!$C$8))*(Settings!$C$15/100)*(Settings!$C$16/100)*(Settings!$C$17/100)</f>
        <v>6.4775592735326377</v>
      </c>
      <c r="G186" s="14">
        <f>P_Density!G186*(POWER(1+(INDEX(P_Growth!$M$2:$M$1611,MATCH(A2, P_Growth!$A$2:$A$1611,0))/100), Settings!$C$9-Settings!$C$8))*(Settings!$C$15/100)*(Settings!$C$16/100)*(Settings!$C$17/100)</f>
        <v>5.0312011237041503</v>
      </c>
      <c r="H186" s="14">
        <f>P_Density!H186*(POWER(1+(INDEX(P_Growth!$M$2:$M$1611,MATCH(A2, P_Growth!$A$2:$A$1611,0))/100), Settings!$C$9-Settings!$C$8))*(Settings!$C$15/100)*(Settings!$C$16/100)*(Settings!$C$17/100)</f>
        <v>2.7075414331238785</v>
      </c>
      <c r="I186" s="14">
        <f>P_Density!I186*(POWER(1+(INDEX(P_Growth!$M$2:$M$1611,MATCH(A2, P_Growth!$A$2:$A$1611,0))/100), Settings!$C$9-Settings!$C$8))*(Settings!$C$15/100)*(Settings!$C$16/100)*(Settings!$C$17/100)</f>
        <v>1.95160065105378</v>
      </c>
      <c r="J186" s="14">
        <f>P_Density!J186*(POWER(1+(INDEX(P_Growth!$M$2:$M$1611,MATCH(A2, P_Growth!$A$2:$A$1611,0))/100), Settings!$C$9-Settings!$C$8))*(Settings!$C$15/100)*(Settings!$C$16/100)*(Settings!$C$17/100)</f>
        <v>1.3432299933900553</v>
      </c>
      <c r="K186" s="14">
        <f>P_Density!K186*(POWER(1+(INDEX(P_Growth!$M$2:$M$1611,MATCH(A2, P_Growth!$A$2:$A$1611,0))/100), Settings!$C$9-Settings!$C$8))*(Settings!$C$15/100)*(Settings!$C$16/100)*(Settings!$C$17/100)</f>
        <v>1.1500783633755363</v>
      </c>
      <c r="L186" s="14">
        <f>P_Density!L186*(POWER(1+(INDEX(P_Growth!$M$2:$M$1611,MATCH(A2, P_Growth!$A$2:$A$1611,0))/100), Settings!$C$9-Settings!$C$8))*(Settings!$C$15/100)*(Settings!$C$16/100)*(Settings!$C$17/100)</f>
        <v>0.45040225229049363</v>
      </c>
    </row>
    <row r="187" spans="1:12">
      <c r="A187" s="14" t="str">
        <f>P_Density!A187</f>
        <v>YEM</v>
      </c>
      <c r="B187" s="14" t="str">
        <f>P_Density!B187</f>
        <v>Yemen</v>
      </c>
      <c r="C187" s="14">
        <f>P_Density!C187*(POWER(1+(INDEX(P_Growth!$M$2:$M$1611,MATCH(A2, P_Growth!$A$2:$A$1611,0))/100), Settings!$C$9-Settings!$C$8))*(Settings!$C$15/100)*(Settings!$C$16/100)*(Settings!$C$17/100)</f>
        <v>77.33785568093144</v>
      </c>
      <c r="D187" s="14">
        <f>P_Density!D187*(POWER(1+(INDEX(P_Growth!$M$2:$M$1611,MATCH(A2, P_Growth!$A$2:$A$1611,0))/100), Settings!$C$9-Settings!$C$8))*(Settings!$C$15/100)*(Settings!$C$16/100)*(Settings!$C$17/100)</f>
        <v>11.689946882029169</v>
      </c>
      <c r="E187" s="14">
        <f>P_Density!E187*(POWER(1+(INDEX(P_Growth!$M$2:$M$1611,MATCH(A2, P_Growth!$A$2:$A$1611,0))/100), Settings!$C$9-Settings!$C$8))*(Settings!$C$15/100)*(Settings!$C$16/100)*(Settings!$C$17/100)</f>
        <v>5.7983948399712597</v>
      </c>
      <c r="F187" s="14">
        <f>P_Density!F187*(POWER(1+(INDEX(P_Growth!$M$2:$M$1611,MATCH(A2, P_Growth!$A$2:$A$1611,0))/100), Settings!$C$9-Settings!$C$8))*(Settings!$C$15/100)*(Settings!$C$16/100)*(Settings!$C$17/100)</f>
        <v>4.3135772947859001</v>
      </c>
      <c r="G187" s="14">
        <f>P_Density!G187*(POWER(1+(INDEX(P_Growth!$M$2:$M$1611,MATCH(A2, P_Growth!$A$2:$A$1611,0))/100), Settings!$C$9-Settings!$C$8))*(Settings!$C$15/100)*(Settings!$C$16/100)*(Settings!$C$17/100)</f>
        <v>3.3354266728760908</v>
      </c>
      <c r="H187" s="14">
        <f>P_Density!H187*(POWER(1+(INDEX(P_Growth!$M$2:$M$1611,MATCH(A2, P_Growth!$A$2:$A$1611,0))/100), Settings!$C$9-Settings!$C$8))*(Settings!$C$15/100)*(Settings!$C$16/100)*(Settings!$C$17/100)</f>
        <v>2.1826419076050705</v>
      </c>
      <c r="I187" s="14">
        <f>P_Density!I187*(POWER(1+(INDEX(P_Growth!$M$2:$M$1611,MATCH(A2, P_Growth!$A$2:$A$1611,0))/100), Settings!$C$9-Settings!$C$8))*(Settings!$C$15/100)*(Settings!$C$16/100)*(Settings!$C$17/100)</f>
        <v>1.4097505031369435</v>
      </c>
      <c r="J187" s="14">
        <f>P_Density!J187*(POWER(1+(INDEX(P_Growth!$M$2:$M$1611,MATCH(A2, P_Growth!$A$2:$A$1611,0))/100), Settings!$C$9-Settings!$C$8))*(Settings!$C$15/100)*(Settings!$C$16/100)*(Settings!$C$17/100)</f>
        <v>0.67104522787492582</v>
      </c>
      <c r="K187" s="14">
        <f>P_Density!K187*(POWER(1+(INDEX(P_Growth!$M$2:$M$1611,MATCH(A2, P_Growth!$A$2:$A$1611,0))/100), Settings!$C$9-Settings!$C$8))*(Settings!$C$15/100)*(Settings!$C$16/100)*(Settings!$C$17/100)</f>
        <v>0.30482631875447702</v>
      </c>
      <c r="L187" s="14">
        <f>P_Density!L187*(POWER(1+(INDEX(P_Growth!$M$2:$M$1611,MATCH(A2, P_Growth!$A$2:$A$1611,0))/100), Settings!$C$9-Settings!$C$8))*(Settings!$C$15/100)*(Settings!$C$16/100)*(Settings!$C$17/100)</f>
        <v>4.1878008277484224E-2</v>
      </c>
    </row>
    <row r="188" spans="1:12">
      <c r="A188" s="14" t="str">
        <f>P_Density!A188</f>
        <v>ZMB</v>
      </c>
      <c r="B188" s="14" t="str">
        <f>P_Density!B188</f>
        <v>Zambia</v>
      </c>
      <c r="C188" s="14">
        <f>P_Density!C188*(POWER(1+(INDEX(P_Growth!$M$2:$M$1611,MATCH(A2, P_Growth!$A$2:$A$1611,0))/100), Settings!$C$9-Settings!$C$8))*(Settings!$C$15/100)*(Settings!$C$16/100)*(Settings!$C$17/100)</f>
        <v>7.3790759891387516</v>
      </c>
      <c r="D188" s="14">
        <f>P_Density!D188*(POWER(1+(INDEX(P_Growth!$M$2:$M$1611,MATCH(A2, P_Growth!$A$2:$A$1611,0))/100), Settings!$C$9-Settings!$C$8))*(Settings!$C$15/100)*(Settings!$C$16/100)*(Settings!$C$17/100)</f>
        <v>1.2178808529676537</v>
      </c>
      <c r="E188" s="14">
        <f>P_Density!E188*(POWER(1+(INDEX(P_Growth!$M$2:$M$1611,MATCH(A2, P_Growth!$A$2:$A$1611,0))/100), Settings!$C$9-Settings!$C$8))*(Settings!$C$15/100)*(Settings!$C$16/100)*(Settings!$C$17/100)</f>
        <v>0.72745234106500667</v>
      </c>
      <c r="F188" s="14">
        <f>P_Density!F188*(POWER(1+(INDEX(P_Growth!$M$2:$M$1611,MATCH(A2, P_Growth!$A$2:$A$1611,0))/100), Settings!$C$9-Settings!$C$8))*(Settings!$C$15/100)*(Settings!$C$16/100)*(Settings!$C$17/100)</f>
        <v>0.4583790157719192</v>
      </c>
      <c r="G188" s="14">
        <f>P_Density!G188*(POWER(1+(INDEX(P_Growth!$M$2:$M$1611,MATCH(A2, P_Growth!$A$2:$A$1611,0))/100), Settings!$C$9-Settings!$C$8))*(Settings!$C$15/100)*(Settings!$C$16/100)*(Settings!$C$17/100)</f>
        <v>0.33217522211936468</v>
      </c>
      <c r="H188" s="14">
        <f>P_Density!H188*(POWER(1+(INDEX(P_Growth!$M$2:$M$1611,MATCH(A2, P_Growth!$A$2:$A$1611,0))/100), Settings!$C$9-Settings!$C$8))*(Settings!$C$15/100)*(Settings!$C$16/100)*(Settings!$C$17/100)</f>
        <v>0.28474196784588762</v>
      </c>
      <c r="I188" s="14">
        <f>P_Density!I188*(POWER(1+(INDEX(P_Growth!$M$2:$M$1611,MATCH(A2, P_Growth!$A$2:$A$1611,0))/100), Settings!$C$9-Settings!$C$8))*(Settings!$C$15/100)*(Settings!$C$16/100)*(Settings!$C$17/100)</f>
        <v>0.19272430339944269</v>
      </c>
      <c r="J188" s="14">
        <f>P_Density!J188*(POWER(1+(INDEX(P_Growth!$M$2:$M$1611,MATCH(A2, P_Growth!$A$2:$A$1611,0))/100), Settings!$C$9-Settings!$C$8))*(Settings!$C$15/100)*(Settings!$C$16/100)*(Settings!$C$17/100)</f>
        <v>0.14757012440637299</v>
      </c>
      <c r="K188" s="14">
        <f>P_Density!K188*(POWER(1+(INDEX(P_Growth!$M$2:$M$1611,MATCH(A2, P_Growth!$A$2:$A$1611,0))/100), Settings!$C$9-Settings!$C$8))*(Settings!$C$15/100)*(Settings!$C$16/100)*(Settings!$C$17/100)</f>
        <v>0.12976484877819092</v>
      </c>
      <c r="L188" s="14">
        <f>P_Density!L188*(POWER(1+(INDEX(P_Growth!$M$2:$M$1611,MATCH(A2, P_Growth!$A$2:$A$1611,0))/100), Settings!$C$9-Settings!$C$8))*(Settings!$C$15/100)*(Settings!$C$16/100)*(Settings!$C$17/100)</f>
        <v>8.6747302860503042E-2</v>
      </c>
    </row>
    <row r="189" spans="1:12">
      <c r="A189" s="14" t="str">
        <f>P_Density!A189</f>
        <v>ZWE</v>
      </c>
      <c r="B189" s="14" t="str">
        <f>P_Density!B189</f>
        <v>Zimbabwe</v>
      </c>
      <c r="C189" s="14">
        <f>P_Density!C189*(POWER(1+(INDEX(P_Growth!$M$2:$M$1611,MATCH(A2, P_Growth!$A$2:$A$1611,0))/100), Settings!$C$9-Settings!$C$8))*(Settings!$C$15/100)*(Settings!$C$16/100)*(Settings!$C$17/100)</f>
        <v>4.1125913434949828</v>
      </c>
      <c r="D189" s="14">
        <f>P_Density!D189*(POWER(1+(INDEX(P_Growth!$M$2:$M$1611,MATCH(A2, P_Growth!$A$2:$A$1611,0))/100), Settings!$C$9-Settings!$C$8))*(Settings!$C$15/100)*(Settings!$C$16/100)*(Settings!$C$17/100)</f>
        <v>0.89909519812068184</v>
      </c>
      <c r="E189" s="14">
        <f>P_Density!E189*(POWER(1+(INDEX(P_Growth!$M$2:$M$1611,MATCH(A2, P_Growth!$A$2:$A$1611,0))/100), Settings!$C$9-Settings!$C$8))*(Settings!$C$15/100)*(Settings!$C$16/100)*(Settings!$C$17/100)</f>
        <v>0.72930408973033767</v>
      </c>
      <c r="F189" s="14">
        <f>P_Density!F189*(POWER(1+(INDEX(P_Growth!$M$2:$M$1611,MATCH(A2, P_Growth!$A$2:$A$1611,0))/100), Settings!$C$9-Settings!$C$8))*(Settings!$C$15/100)*(Settings!$C$16/100)*(Settings!$C$17/100)</f>
        <v>0.63742886748891803</v>
      </c>
      <c r="G189" s="14">
        <f>P_Density!G189*(POWER(1+(INDEX(P_Growth!$M$2:$M$1611,MATCH(A2, P_Growth!$A$2:$A$1611,0))/100), Settings!$C$9-Settings!$C$8))*(Settings!$C$15/100)*(Settings!$C$16/100)*(Settings!$C$17/100)</f>
        <v>0.55324552431887331</v>
      </c>
      <c r="H189" s="14">
        <f>P_Density!H189*(POWER(1+(INDEX(P_Growth!$M$2:$M$1611,MATCH(A2, P_Growth!$A$2:$A$1611,0))/100), Settings!$C$9-Settings!$C$8))*(Settings!$C$15/100)*(Settings!$C$16/100)*(Settings!$C$17/100)</f>
        <v>0.46906218114882842</v>
      </c>
      <c r="I189" s="14">
        <f>P_Density!I189*(POWER(1+(INDEX(P_Growth!$M$2:$M$1611,MATCH(A2, P_Growth!$A$2:$A$1611,0))/100), Settings!$C$9-Settings!$C$8))*(Settings!$C$15/100)*(Settings!$C$16/100)*(Settings!$C$17/100)</f>
        <v>0.39071896838482734</v>
      </c>
      <c r="J189" s="14">
        <f>P_Density!J189*(POWER(1+(INDEX(P_Growth!$M$2:$M$1611,MATCH(A2, P_Growth!$A$2:$A$1611,0))/100), Settings!$C$9-Settings!$C$8))*(Settings!$C$15/100)*(Settings!$C$16/100)*(Settings!$C$17/100)</f>
        <v>0.27448612908405479</v>
      </c>
      <c r="K189" s="14">
        <f>P_Density!K189*(POWER(1+(INDEX(P_Growth!$M$2:$M$1611,MATCH(A2, P_Growth!$A$2:$A$1611,0))/100), Settings!$C$9-Settings!$C$8))*(Settings!$C$15/100)*(Settings!$C$16/100)*(Settings!$C$17/100)</f>
        <v>0.19272430339944269</v>
      </c>
      <c r="L189" s="14">
        <f>P_Density!L189*(POWER(1+(INDEX(P_Growth!$M$2:$M$1611,MATCH(A2, P_Growth!$A$2:$A$1611,0))/100), Settings!$C$9-Settings!$C$8))*(Settings!$C$15/100)*(Settings!$C$16/100)*(Settings!$C$17/100)</f>
        <v>0.12207296970681628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66FF99"/>
  </sheetPr>
  <dimension ref="A1:L189"/>
  <sheetViews>
    <sheetView workbookViewId="0"/>
  </sheetViews>
  <sheetFormatPr defaultRowHeight="15"/>
  <cols>
    <col min="2" max="2" width="30" customWidth="1"/>
  </cols>
  <sheetData>
    <row r="1" spans="1:12">
      <c r="A1" s="14" t="str">
        <f>Users!A1</f>
        <v>ISO3</v>
      </c>
      <c r="B1" s="14" t="str">
        <f>Users!B1</f>
        <v>country_name</v>
      </c>
      <c r="C1" s="14" t="str">
        <f>Users!C1</f>
        <v>10</v>
      </c>
      <c r="D1" s="14" t="str">
        <f>Users!D1</f>
        <v>20</v>
      </c>
      <c r="E1" s="14" t="str">
        <f>Users!E1</f>
        <v>30</v>
      </c>
      <c r="F1" s="14" t="str">
        <f>Users!F1</f>
        <v>40</v>
      </c>
      <c r="G1" s="14" t="str">
        <f>Users!G1</f>
        <v>50</v>
      </c>
      <c r="H1" s="14" t="str">
        <f>Users!H1</f>
        <v>60</v>
      </c>
      <c r="I1" s="14" t="str">
        <f>Users!I1</f>
        <v>70</v>
      </c>
      <c r="J1" s="14" t="str">
        <f>Users!J1</f>
        <v>80</v>
      </c>
      <c r="K1" s="14" t="str">
        <f>Users!K1</f>
        <v>90</v>
      </c>
      <c r="L1" s="14" t="str">
        <f>Users!L1</f>
        <v>100</v>
      </c>
    </row>
    <row r="2" spans="1:12">
      <c r="A2" s="14" t="str">
        <f>Users!A2</f>
        <v>AFG</v>
      </c>
      <c r="B2" s="14" t="str">
        <f>Users!B2</f>
        <v>Afghanistan</v>
      </c>
      <c r="C2" s="14">
        <f>(Users!C2*MAX(Settings!$C$18,(Settings!$C$19*1024*8*(1/30)*(15/100)*(1/3600))))</f>
        <v>117.59173793671542</v>
      </c>
      <c r="D2" s="14">
        <f>(Users!D2*MAX(Settings!$C$18,(Settings!$C$19*1024*8*(1/30)*(15/100)*(1/3600))))</f>
        <v>27.179397140907362</v>
      </c>
      <c r="E2" s="14">
        <f>(Users!E2*MAX(Settings!$C$18,(Settings!$C$19*1024*8*(1/30)*(15/100)*(1/3600))))</f>
        <v>17.330943085447299</v>
      </c>
      <c r="F2" s="14">
        <f>(Users!F2*MAX(Settings!$C$18,(Settings!$C$19*1024*8*(1/30)*(15/100)*(1/3600))))</f>
        <v>12.298459981897921</v>
      </c>
      <c r="G2" s="14">
        <f>(Users!G2*MAX(Settings!$C$18,(Settings!$C$19*1024*8*(1/30)*(15/100)*(1/3600))))</f>
        <v>9.0393823309154726</v>
      </c>
      <c r="H2" s="14">
        <f>(Users!H2*MAX(Settings!$C$18,(Settings!$C$19*1024*8*(1/30)*(15/100)*(1/3600))))</f>
        <v>6.3728642528389257</v>
      </c>
      <c r="I2" s="14">
        <f>(Users!I2*MAX(Settings!$C$18,(Settings!$C$19*1024*8*(1/30)*(15/100)*(1/3600))))</f>
        <v>4.9797794876899619</v>
      </c>
      <c r="J2" s="14">
        <f>(Users!J2*MAX(Settings!$C$18,(Settings!$C$19*1024*8*(1/30)*(15/100)*(1/3600))))</f>
        <v>3.6166075855963422</v>
      </c>
      <c r="K2" s="14">
        <f>(Users!K2*MAX(Settings!$C$18,(Settings!$C$19*1024*8*(1/30)*(15/100)*(1/3600))))</f>
        <v>2.4215174854327612</v>
      </c>
      <c r="L2" s="14">
        <f>(Users!L2*MAX(Settings!$C$18,(Settings!$C$19*1024*8*(1/30)*(15/100)*(1/3600))))</f>
        <v>0.74212388818262864</v>
      </c>
    </row>
    <row r="3" spans="1:12">
      <c r="A3" s="14" t="str">
        <f>Users!A3</f>
        <v>ALB</v>
      </c>
      <c r="B3" s="14" t="str">
        <f>Users!B3</f>
        <v>Albania</v>
      </c>
      <c r="C3" s="14">
        <f>(Users!C3*MAX(Settings!$C$18,(Settings!$C$19*1024*8*(1/30)*(15/100)*(1/3600))))</f>
        <v>73.498753371085328</v>
      </c>
      <c r="D3" s="14">
        <f>(Users!D3*MAX(Settings!$C$18,(Settings!$C$19*1024*8*(1/30)*(15/100)*(1/3600))))</f>
        <v>20.062984577835557</v>
      </c>
      <c r="E3" s="14">
        <f>(Users!E3*MAX(Settings!$C$18,(Settings!$C$19*1024*8*(1/30)*(15/100)*(1/3600))))</f>
        <v>18.158532296645202</v>
      </c>
      <c r="F3" s="14">
        <f>(Users!F3*MAX(Settings!$C$18,(Settings!$C$19*1024*8*(1/30)*(15/100)*(1/3600))))</f>
        <v>14.050499103711036</v>
      </c>
      <c r="G3" s="14">
        <f>(Users!G3*MAX(Settings!$C$18,(Settings!$C$19*1024*8*(1/30)*(15/100)*(1/3600))))</f>
        <v>9.0536265514180201</v>
      </c>
      <c r="H3" s="14">
        <f>(Users!H3*MAX(Settings!$C$18,(Settings!$C$19*1024*8*(1/30)*(15/100)*(1/3600))))</f>
        <v>6.9440574949910072</v>
      </c>
      <c r="I3" s="14">
        <f>(Users!I3*MAX(Settings!$C$18,(Settings!$C$19*1024*8*(1/30)*(15/100)*(1/3600))))</f>
        <v>5.5182110226861871</v>
      </c>
      <c r="J3" s="14">
        <f>(Users!J3*MAX(Settings!$C$18,(Settings!$C$19*1024*8*(1/30)*(15/100)*(1/3600))))</f>
        <v>3.911462949999037</v>
      </c>
      <c r="K3" s="14">
        <f>(Users!K3*MAX(Settings!$C$18,(Settings!$C$19*1024*8*(1/30)*(15/100)*(1/3600))))</f>
        <v>2.4941630099957446</v>
      </c>
      <c r="L3" s="14">
        <f>(Users!L3*MAX(Settings!$C$18,(Settings!$C$19*1024*8*(1/30)*(15/100)*(1/3600))))</f>
        <v>1.5682886773302767</v>
      </c>
    </row>
    <row r="4" spans="1:12">
      <c r="A4" s="14" t="str">
        <f>Users!A4</f>
        <v>DZA</v>
      </c>
      <c r="B4" s="14" t="str">
        <f>Users!B4</f>
        <v>Algeria</v>
      </c>
      <c r="C4" s="14">
        <f>(Users!C4*MAX(Settings!$C$18,(Settings!$C$19*1024*8*(1/30)*(15/100)*(1/3600))))</f>
        <v>279.16393109709077</v>
      </c>
      <c r="D4" s="14">
        <f>(Users!D4*MAX(Settings!$C$18,(Settings!$C$19*1024*8*(1/30)*(15/100)*(1/3600))))</f>
        <v>67.768303462911206</v>
      </c>
      <c r="E4" s="14">
        <f>(Users!E4*MAX(Settings!$C$18,(Settings!$C$19*1024*8*(1/30)*(15/100)*(1/3600))))</f>
        <v>40.903703595110102</v>
      </c>
      <c r="F4" s="14">
        <f>(Users!F4*MAX(Settings!$C$18,(Settings!$C$19*1024*8*(1/30)*(15/100)*(1/3600))))</f>
        <v>27.736346162556899</v>
      </c>
      <c r="G4" s="14">
        <f>(Users!G4*MAX(Settings!$C$18,(Settings!$C$19*1024*8*(1/30)*(15/100)*(1/3600))))</f>
        <v>19.169871952325945</v>
      </c>
      <c r="H4" s="14">
        <f>(Users!H4*MAX(Settings!$C$18,(Settings!$C$19*1024*8*(1/30)*(15/100)*(1/3600))))</f>
        <v>12.908112619406875</v>
      </c>
      <c r="I4" s="14">
        <f>(Users!I4*MAX(Settings!$C$18,(Settings!$C$19*1024*8*(1/30)*(15/100)*(1/3600))))</f>
        <v>8.7117652593569215</v>
      </c>
      <c r="J4" s="14">
        <f>(Users!J4*MAX(Settings!$C$18,(Settings!$C$19*1024*8*(1/30)*(15/100)*(1/3600))))</f>
        <v>5.5082400683344055</v>
      </c>
      <c r="K4" s="14">
        <f>(Users!K4*MAX(Settings!$C$18,(Settings!$C$19*1024*8*(1/30)*(15/100)*(1/3600))))</f>
        <v>2.2391914630001777</v>
      </c>
      <c r="L4" s="14">
        <f>(Users!L4*MAX(Settings!$C$18,(Settings!$C$19*1024*8*(1/30)*(15/100)*(1/3600))))</f>
        <v>0.13816893887469284</v>
      </c>
    </row>
    <row r="5" spans="1:12">
      <c r="A5" s="14" t="str">
        <f>Users!A5</f>
        <v>AGO</v>
      </c>
      <c r="B5" s="14" t="str">
        <f>Users!B5</f>
        <v>Angola</v>
      </c>
      <c r="C5" s="14">
        <f>(Users!C5*MAX(Settings!$C$18,(Settings!$C$19*1024*8*(1/30)*(15/100)*(1/3600))))</f>
        <v>119.98904024729384</v>
      </c>
      <c r="D5" s="14">
        <f>(Users!D5*MAX(Settings!$C$18,(Settings!$C$19*1024*8*(1/30)*(15/100)*(1/3600))))</f>
        <v>8.8328411336285626</v>
      </c>
      <c r="E5" s="14">
        <f>(Users!E5*MAX(Settings!$C$18,(Settings!$C$19*1024*8*(1/30)*(15/100)*(1/3600))))</f>
        <v>5.3244896238515675</v>
      </c>
      <c r="F5" s="14">
        <f>(Users!F5*MAX(Settings!$C$18,(Settings!$C$19*1024*8*(1/30)*(15/100)*(1/3600))))</f>
        <v>3.5852703004907416</v>
      </c>
      <c r="G5" s="14">
        <f>(Users!G5*MAX(Settings!$C$18,(Settings!$C$19*1024*8*(1/30)*(15/100)*(1/3600))))</f>
        <v>2.3773604018748702</v>
      </c>
      <c r="H5" s="14">
        <f>(Users!H5*MAX(Settings!$C$18,(Settings!$C$19*1024*8*(1/30)*(15/100)*(1/3600))))</f>
        <v>1.5398002363251853</v>
      </c>
      <c r="I5" s="14">
        <f>(Users!I5*MAX(Settings!$C$18,(Settings!$C$19*1024*8*(1/30)*(15/100)*(1/3600))))</f>
        <v>1.0284327202837962</v>
      </c>
      <c r="J5" s="14">
        <f>(Users!J5*MAX(Settings!$C$18,(Settings!$C$19*1024*8*(1/30)*(15/100)*(1/3600))))</f>
        <v>0.69939122667499176</v>
      </c>
      <c r="K5" s="14">
        <f>(Users!K5*MAX(Settings!$C$18,(Settings!$C$19*1024*8*(1/30)*(15/100)*(1/3600))))</f>
        <v>0.43444872532764245</v>
      </c>
      <c r="L5" s="14">
        <f>(Users!L5*MAX(Settings!$C$18,(Settings!$C$19*1024*8*(1/30)*(15/100)*(1/3600))))</f>
        <v>0.15811084757825677</v>
      </c>
    </row>
    <row r="6" spans="1:12">
      <c r="A6" s="14" t="str">
        <f>Users!A6</f>
        <v>ARG</v>
      </c>
      <c r="B6" s="14" t="str">
        <f>Users!B6</f>
        <v>Argentina</v>
      </c>
      <c r="C6" s="14">
        <f>(Users!C6*MAX(Settings!$C$18,(Settings!$C$19*1024*8*(1/30)*(15/100)*(1/3600))))</f>
        <v>199.58431999346871</v>
      </c>
      <c r="D6" s="14">
        <f>(Users!D6*MAX(Settings!$C$18,(Settings!$C$19*1024*8*(1/30)*(15/100)*(1/3600))))</f>
        <v>11.034997623322118</v>
      </c>
      <c r="E6" s="14">
        <f>(Users!E6*MAX(Settings!$C$18,(Settings!$C$19*1024*8*(1/30)*(15/100)*(1/3600))))</f>
        <v>4.0410853565722027</v>
      </c>
      <c r="F6" s="14">
        <f>(Users!F6*MAX(Settings!$C$18,(Settings!$C$19*1024*8*(1/30)*(15/100)*(1/3600))))</f>
        <v>2.3688138695733425</v>
      </c>
      <c r="G6" s="14">
        <f>(Users!G6*MAX(Settings!$C$18,(Settings!$C$19*1024*8*(1/30)*(15/100)*(1/3600))))</f>
        <v>1.438666270757111</v>
      </c>
      <c r="H6" s="14">
        <f>(Users!H6*MAX(Settings!$C$18,(Settings!$C$19*1024*8*(1/30)*(15/100)*(1/3600))))</f>
        <v>0.95578719572081361</v>
      </c>
      <c r="I6" s="14">
        <f>(Users!I6*MAX(Settings!$C$18,(Settings!$C$19*1024*8*(1/30)*(15/100)*(1/3600))))</f>
        <v>0.60253052725768119</v>
      </c>
      <c r="J6" s="14">
        <f>(Users!J6*MAX(Settings!$C$18,(Settings!$C$19*1024*8*(1/30)*(15/100)*(1/3600))))</f>
        <v>0.38601837561898728</v>
      </c>
      <c r="K6" s="14">
        <f>(Users!K6*MAX(Settings!$C$18,(Settings!$C$19*1024*8*(1/30)*(15/100)*(1/3600))))</f>
        <v>0.22078541778945765</v>
      </c>
      <c r="L6" s="14">
        <f>(Users!L6*MAX(Settings!$C$18,(Settings!$C$19*1024*8*(1/30)*(15/100)*(1/3600))))</f>
        <v>6.2674570211200889E-2</v>
      </c>
    </row>
    <row r="7" spans="1:12">
      <c r="A7" s="14" t="str">
        <f>Users!A7</f>
        <v>ARM</v>
      </c>
      <c r="B7" s="14" t="str">
        <f>Users!B7</f>
        <v>Armenia</v>
      </c>
      <c r="C7" s="14">
        <f>(Users!C7*MAX(Settings!$C$18,(Settings!$C$19*1024*8*(1/30)*(15/100)*(1/3600))))</f>
        <v>502.57170988106708</v>
      </c>
      <c r="D7" s="14">
        <f>(Users!D7*MAX(Settings!$C$18,(Settings!$C$19*1024*8*(1/30)*(15/100)*(1/3600))))</f>
        <v>33.210400101685195</v>
      </c>
      <c r="E7" s="14">
        <f>(Users!E7*MAX(Settings!$C$18,(Settings!$C$19*1024*8*(1/30)*(15/100)*(1/3600))))</f>
        <v>16.637249546973326</v>
      </c>
      <c r="F7" s="14">
        <f>(Users!F7*MAX(Settings!$C$18,(Settings!$C$19*1024*8*(1/30)*(15/100)*(1/3600))))</f>
        <v>15.342449903291925</v>
      </c>
      <c r="G7" s="14">
        <f>(Users!G7*MAX(Settings!$C$18,(Settings!$C$19*1024*8*(1/30)*(15/100)*(1/3600))))</f>
        <v>10.503688198577166</v>
      </c>
      <c r="H7" s="14">
        <f>(Users!H7*MAX(Settings!$C$18,(Settings!$C$19*1024*8*(1/30)*(15/100)*(1/3600))))</f>
        <v>7.6021404822086156</v>
      </c>
      <c r="I7" s="14">
        <f>(Users!I7*MAX(Settings!$C$18,(Settings!$C$19*1024*8*(1/30)*(15/100)*(1/3600))))</f>
        <v>6.4042015379445258</v>
      </c>
      <c r="J7" s="14">
        <f>(Users!J7*MAX(Settings!$C$18,(Settings!$C$19*1024*8*(1/30)*(15/100)*(1/3600))))</f>
        <v>6.0993752191900494</v>
      </c>
      <c r="K7" s="14">
        <f>(Users!K7*MAX(Settings!$C$18,(Settings!$C$19*1024*8*(1/30)*(15/100)*(1/3600))))</f>
        <v>5.8515257824457558</v>
      </c>
      <c r="L7" s="14">
        <f>(Users!L7*MAX(Settings!$C$18,(Settings!$C$19*1024*8*(1/30)*(15/100)*(1/3600))))</f>
        <v>3.2163449894748086</v>
      </c>
    </row>
    <row r="8" spans="1:12">
      <c r="A8" s="14" t="str">
        <f>Users!A8</f>
        <v>AUS</v>
      </c>
      <c r="B8" s="14" t="str">
        <f>Users!B8</f>
        <v>Australia</v>
      </c>
      <c r="C8" s="14">
        <f>(Users!C8*MAX(Settings!$C$18,(Settings!$C$19*1024*8*(1/30)*(15/100)*(1/3600))))</f>
        <v>376.15140407687386</v>
      </c>
      <c r="D8" s="14">
        <f>(Users!D8*MAX(Settings!$C$18,(Settings!$C$19*1024*8*(1/30)*(15/100)*(1/3600))))</f>
        <v>94.389327160118768</v>
      </c>
      <c r="E8" s="14">
        <f>(Users!E8*MAX(Settings!$C$18,(Settings!$C$19*1024*8*(1/30)*(15/100)*(1/3600))))</f>
        <v>20.826474796772004</v>
      </c>
      <c r="F8" s="14">
        <f>(Users!F8*MAX(Settings!$C$18,(Settings!$C$19*1024*8*(1/30)*(15/100)*(1/3600))))</f>
        <v>2.8132335492527667</v>
      </c>
      <c r="G8" s="14">
        <f>(Users!G8*MAX(Settings!$C$18,(Settings!$C$19*1024*8*(1/30)*(15/100)*(1/3600))))</f>
        <v>1.065467693590415</v>
      </c>
      <c r="H8" s="14">
        <f>(Users!H8*MAX(Settings!$C$18,(Settings!$C$19*1024*8*(1/30)*(15/100)*(1/3600))))</f>
        <v>0.39171606382000557</v>
      </c>
      <c r="I8" s="14">
        <f>(Users!I8*MAX(Settings!$C$18,(Settings!$C$19*1024*8*(1/30)*(15/100)*(1/3600))))</f>
        <v>0.16380853577927501</v>
      </c>
      <c r="J8" s="14">
        <f>(Users!J8*MAX(Settings!$C$18,(Settings!$C$19*1024*8*(1/30)*(15/100)*(1/3600))))</f>
        <v>8.119205686451024E-2</v>
      </c>
      <c r="K8" s="14">
        <f>(Users!K8*MAX(Settings!$C$18,(Settings!$C$19*1024*8*(1/30)*(15/100)*(1/3600))))</f>
        <v>3.418612920610957E-2</v>
      </c>
      <c r="L8" s="14">
        <f>(Users!L8*MAX(Settings!$C$18,(Settings!$C$19*1024*8*(1/30)*(15/100)*(1/3600))))</f>
        <v>2.8488441005091311E-3</v>
      </c>
    </row>
    <row r="9" spans="1:12">
      <c r="A9" s="14" t="str">
        <f>Users!A9</f>
        <v>AUT</v>
      </c>
      <c r="B9" s="14" t="str">
        <f>Users!B9</f>
        <v>Austria</v>
      </c>
      <c r="C9" s="14">
        <f>(Users!C9*MAX(Settings!$C$18,(Settings!$C$19*1024*8*(1/30)*(15/100)*(1/3600))))</f>
        <v>165.25859742643416</v>
      </c>
      <c r="D9" s="14">
        <f>(Users!D9*MAX(Settings!$C$18,(Settings!$C$19*1024*8*(1/30)*(15/100)*(1/3600))))</f>
        <v>30.811673369056511</v>
      </c>
      <c r="E9" s="14">
        <f>(Users!E9*MAX(Settings!$C$18,(Settings!$C$19*1024*8*(1/30)*(15/100)*(1/3600))))</f>
        <v>19.35647124090929</v>
      </c>
      <c r="F9" s="14">
        <f>(Users!F9*MAX(Settings!$C$18,(Settings!$C$19*1024*8*(1/30)*(15/100)*(1/3600))))</f>
        <v>14.060470058062817</v>
      </c>
      <c r="G9" s="14">
        <f>(Users!G9*MAX(Settings!$C$18,(Settings!$C$19*1024*8*(1/30)*(15/100)*(1/3600))))</f>
        <v>11.348370474378125</v>
      </c>
      <c r="H9" s="14">
        <f>(Users!H9*MAX(Settings!$C$18,(Settings!$C$19*1024*8*(1/30)*(15/100)*(1/3600))))</f>
        <v>8.7915328941711799</v>
      </c>
      <c r="I9" s="14">
        <f>(Users!I9*MAX(Settings!$C$18,(Settings!$C$19*1024*8*(1/30)*(15/100)*(1/3600))))</f>
        <v>7.0252495518555182</v>
      </c>
      <c r="J9" s="14">
        <f>(Users!J9*MAX(Settings!$C$18,(Settings!$C$19*1024*8*(1/30)*(15/100)*(1/3600))))</f>
        <v>5.2247800803337459</v>
      </c>
      <c r="K9" s="14">
        <f>(Users!K9*MAX(Settings!$C$18,(Settings!$C$19*1024*8*(1/30)*(15/100)*(1/3600))))</f>
        <v>3.5040782436262319</v>
      </c>
      <c r="L9" s="14">
        <f>(Users!L9*MAX(Settings!$C$18,(Settings!$C$19*1024*8*(1/30)*(15/100)*(1/3600))))</f>
        <v>1.5711375214307857</v>
      </c>
    </row>
    <row r="10" spans="1:12">
      <c r="A10" s="14" t="str">
        <f>Users!A10</f>
        <v>AZE</v>
      </c>
      <c r="B10" s="14" t="str">
        <f>Users!B10</f>
        <v>Azerbaijan</v>
      </c>
      <c r="C10" s="14">
        <f>(Users!C10*MAX(Settings!$C$18,(Settings!$C$19*1024*8*(1/30)*(15/100)*(1/3600))))</f>
        <v>179.73499872317132</v>
      </c>
      <c r="D10" s="14">
        <f>(Users!D10*MAX(Settings!$C$18,(Settings!$C$19*1024*8*(1/30)*(15/100)*(1/3600))))</f>
        <v>33.639151138811826</v>
      </c>
      <c r="E10" s="14">
        <f>(Users!E10*MAX(Settings!$C$18,(Settings!$C$19*1024*8*(1/30)*(15/100)*(1/3600))))</f>
        <v>20.832172484973022</v>
      </c>
      <c r="F10" s="14">
        <f>(Users!F10*MAX(Settings!$C$18,(Settings!$C$19*1024*8*(1/30)*(15/100)*(1/3600))))</f>
        <v>14.858146406205375</v>
      </c>
      <c r="G10" s="14">
        <f>(Users!G10*MAX(Settings!$C$18,(Settings!$C$19*1024*8*(1/30)*(15/100)*(1/3600))))</f>
        <v>12.422384700270065</v>
      </c>
      <c r="H10" s="14">
        <f>(Users!H10*MAX(Settings!$C$18,(Settings!$C$19*1024*8*(1/30)*(15/100)*(1/3600))))</f>
        <v>10.844125068588006</v>
      </c>
      <c r="I10" s="14">
        <f>(Users!I10*MAX(Settings!$C$18,(Settings!$C$19*1024*8*(1/30)*(15/100)*(1/3600))))</f>
        <v>9.8498784775103214</v>
      </c>
      <c r="J10" s="14">
        <f>(Users!J10*MAX(Settings!$C$18,(Settings!$C$19*1024*8*(1/30)*(15/100)*(1/3600))))</f>
        <v>8.4596425564618656</v>
      </c>
      <c r="K10" s="14">
        <f>(Users!K10*MAX(Settings!$C$18,(Settings!$C$19*1024*8*(1/30)*(15/100)*(1/3600))))</f>
        <v>6.3928061615424898</v>
      </c>
      <c r="L10" s="14">
        <f>(Users!L10*MAX(Settings!$C$18,(Settings!$C$19*1024*8*(1/30)*(15/100)*(1/3600))))</f>
        <v>4.1735566072458763</v>
      </c>
    </row>
    <row r="11" spans="1:12">
      <c r="A11" s="14" t="str">
        <f>Users!A11</f>
        <v>BHR</v>
      </c>
      <c r="B11" s="14" t="str">
        <f>Users!B11</f>
        <v>Bahrain</v>
      </c>
      <c r="C11" s="14">
        <f>(Users!C11*MAX(Settings!$C$18,(Settings!$C$19*1024*8*(1/30)*(15/100)*(1/3600))))</f>
        <v>2781.7965546036485</v>
      </c>
      <c r="D11" s="14">
        <f>(Users!D11*MAX(Settings!$C$18,(Settings!$C$19*1024*8*(1/30)*(15/100)*(1/3600))))</f>
        <v>0</v>
      </c>
      <c r="E11" s="14">
        <f>(Users!E11*MAX(Settings!$C$18,(Settings!$C$19*1024*8*(1/30)*(15/100)*(1/3600))))</f>
        <v>1269.614437410849</v>
      </c>
      <c r="F11" s="14">
        <f>(Users!F11*MAX(Settings!$C$18,(Settings!$C$19*1024*8*(1/30)*(15/100)*(1/3600))))</f>
        <v>0</v>
      </c>
      <c r="G11" s="14">
        <f>(Users!G11*MAX(Settings!$C$18,(Settings!$C$19*1024*8*(1/30)*(15/100)*(1/3600))))</f>
        <v>0</v>
      </c>
      <c r="H11" s="14">
        <f>(Users!H11*MAX(Settings!$C$18,(Settings!$C$19*1024*8*(1/30)*(15/100)*(1/3600))))</f>
        <v>1136.4922258602082</v>
      </c>
      <c r="I11" s="14">
        <f>(Users!I11*MAX(Settings!$C$18,(Settings!$C$19*1024*8*(1/30)*(15/100)*(1/3600))))</f>
        <v>0</v>
      </c>
      <c r="J11" s="14">
        <f>(Users!J11*MAX(Settings!$C$18,(Settings!$C$19*1024*8*(1/30)*(15/100)*(1/3600))))</f>
        <v>426.76681721061971</v>
      </c>
      <c r="K11" s="14">
        <f>(Users!K11*MAX(Settings!$C$18,(Settings!$C$19*1024*8*(1/30)*(15/100)*(1/3600))))</f>
        <v>0</v>
      </c>
      <c r="L11" s="14">
        <f>(Users!L11*MAX(Settings!$C$18,(Settings!$C$19*1024*8*(1/30)*(15/100)*(1/3600))))</f>
        <v>84.931164746428465</v>
      </c>
    </row>
    <row r="12" spans="1:12">
      <c r="A12" s="14" t="str">
        <f>Users!A12</f>
        <v>BGD</v>
      </c>
      <c r="B12" s="14" t="str">
        <f>Users!B12</f>
        <v>Bangladesh</v>
      </c>
      <c r="C12" s="14">
        <f>(Users!C12*MAX(Settings!$C$18,(Settings!$C$19*1024*8*(1/30)*(15/100)*(1/3600))))</f>
        <v>4179.1047311316188</v>
      </c>
      <c r="D12" s="14">
        <f>(Users!D12*MAX(Settings!$C$18,(Settings!$C$19*1024*8*(1/30)*(15/100)*(1/3600))))</f>
        <v>424.79399267101707</v>
      </c>
      <c r="E12" s="14">
        <f>(Users!E12*MAX(Settings!$C$18,(Settings!$C$19*1024*8*(1/30)*(15/100)*(1/3600))))</f>
        <v>241.94093407983846</v>
      </c>
      <c r="F12" s="14">
        <f>(Users!F12*MAX(Settings!$C$18,(Settings!$C$19*1024*8*(1/30)*(15/100)*(1/3600))))</f>
        <v>199.23960985730713</v>
      </c>
      <c r="G12" s="14">
        <f>(Users!G12*MAX(Settings!$C$18,(Settings!$C$19*1024*8*(1/30)*(15/100)*(1/3600))))</f>
        <v>171.83515403245951</v>
      </c>
      <c r="H12" s="14">
        <f>(Users!H12*MAX(Settings!$C$18,(Settings!$C$19*1024*8*(1/30)*(15/100)*(1/3600))))</f>
        <v>151.25652867243184</v>
      </c>
      <c r="I12" s="14">
        <f>(Users!I12*MAX(Settings!$C$18,(Settings!$C$19*1024*8*(1/30)*(15/100)*(1/3600))))</f>
        <v>135.4183798956513</v>
      </c>
      <c r="J12" s="14">
        <f>(Users!J12*MAX(Settings!$C$18,(Settings!$C$19*1024*8*(1/30)*(15/100)*(1/3600))))</f>
        <v>119.17284641249799</v>
      </c>
      <c r="K12" s="14">
        <f>(Users!K12*MAX(Settings!$C$18,(Settings!$C$19*1024*8*(1/30)*(15/100)*(1/3600))))</f>
        <v>103.85176283995987</v>
      </c>
      <c r="L12" s="14">
        <f>(Users!L12*MAX(Settings!$C$18,(Settings!$C$19*1024*8*(1/30)*(15/100)*(1/3600))))</f>
        <v>38.08477235765632</v>
      </c>
    </row>
    <row r="13" spans="1:12">
      <c r="A13" s="14" t="str">
        <f>Users!A13</f>
        <v>BRB</v>
      </c>
      <c r="B13" s="14" t="str">
        <f>Users!B13</f>
        <v>Barbados</v>
      </c>
      <c r="C13" s="14">
        <f>(Users!C13*MAX(Settings!$C$18,(Settings!$C$19*1024*8*(1/30)*(15/100)*(1/3600))))</f>
        <v>287.48398029262768</v>
      </c>
      <c r="D13" s="14">
        <f>(Users!D13*MAX(Settings!$C$18,(Settings!$C$19*1024*8*(1/30)*(15/100)*(1/3600))))</f>
        <v>122.34645874046514</v>
      </c>
      <c r="E13" s="14">
        <f>(Users!E13*MAX(Settings!$C$18,(Settings!$C$19*1024*8*(1/30)*(15/100)*(1/3600))))</f>
        <v>117.06470177812122</v>
      </c>
      <c r="F13" s="14">
        <f>(Users!F13*MAX(Settings!$C$18,(Settings!$C$19*1024*8*(1/30)*(15/100)*(1/3600))))</f>
        <v>85.612038486450146</v>
      </c>
      <c r="G13" s="14">
        <f>(Users!G13*MAX(Settings!$C$18,(Settings!$C$19*1024*8*(1/30)*(15/100)*(1/3600))))</f>
        <v>72.427587989293897</v>
      </c>
      <c r="H13" s="14">
        <f>(Users!H13*MAX(Settings!$C$18,(Settings!$C$19*1024*8*(1/30)*(15/100)*(1/3600))))</f>
        <v>67.793943059815803</v>
      </c>
      <c r="I13" s="14">
        <f>(Users!I13*MAX(Settings!$C$18,(Settings!$C$19*1024*8*(1/30)*(15/100)*(1/3600))))</f>
        <v>44.520311180706443</v>
      </c>
      <c r="J13" s="14">
        <f>(Users!J13*MAX(Settings!$C$18,(Settings!$C$19*1024*8*(1/30)*(15/100)*(1/3600))))</f>
        <v>37.205903952649251</v>
      </c>
      <c r="K13" s="14">
        <f>(Users!K13*MAX(Settings!$C$18,(Settings!$C$19*1024*8*(1/30)*(15/100)*(1/3600))))</f>
        <v>36.076337266797381</v>
      </c>
      <c r="L13" s="14">
        <f>(Users!L13*MAX(Settings!$C$18,(Settings!$C$19*1024*8*(1/30)*(15/100)*(1/3600))))</f>
        <v>24.894624172299046</v>
      </c>
    </row>
    <row r="14" spans="1:12">
      <c r="A14" s="14" t="str">
        <f>Users!A14</f>
        <v>BLR</v>
      </c>
      <c r="B14" s="14" t="str">
        <f>Users!B14</f>
        <v>Belarus</v>
      </c>
      <c r="C14" s="14">
        <f>(Users!C14*MAX(Settings!$C$18,(Settings!$C$19*1024*8*(1/30)*(15/100)*(1/3600))))</f>
        <v>32.213304666507</v>
      </c>
      <c r="D14" s="14">
        <f>(Users!D14*MAX(Settings!$C$18,(Settings!$C$19*1024*8*(1/30)*(15/100)*(1/3600))))</f>
        <v>7.6961523375254171</v>
      </c>
      <c r="E14" s="14">
        <f>(Users!E14*MAX(Settings!$C$18,(Settings!$C$19*1024*8*(1/30)*(15/100)*(1/3600))))</f>
        <v>4.3672780060804977</v>
      </c>
      <c r="F14" s="14">
        <f>(Users!F14*MAX(Settings!$C$18,(Settings!$C$19*1024*8*(1/30)*(15/100)*(1/3600))))</f>
        <v>3.0739027844493521</v>
      </c>
      <c r="G14" s="14">
        <f>(Users!G14*MAX(Settings!$C$18,(Settings!$C$19*1024*8*(1/30)*(15/100)*(1/3600))))</f>
        <v>2.5183781848500719</v>
      </c>
      <c r="H14" s="14">
        <f>(Users!H14*MAX(Settings!$C$18,(Settings!$C$19*1024*8*(1/30)*(15/100)*(1/3600))))</f>
        <v>2.1636970943366847</v>
      </c>
      <c r="I14" s="14">
        <f>(Users!I14*MAX(Settings!$C$18,(Settings!$C$19*1024*8*(1/30)*(15/100)*(1/3600))))</f>
        <v>1.9186965016928998</v>
      </c>
      <c r="J14" s="14">
        <f>(Users!J14*MAX(Settings!$C$18,(Settings!$C$19*1024*8*(1/30)*(15/100)*(1/3600))))</f>
        <v>1.6024748065363861</v>
      </c>
      <c r="K14" s="14">
        <f>(Users!K14*MAX(Settings!$C$18,(Settings!$C$19*1024*8*(1/30)*(15/100)*(1/3600))))</f>
        <v>1.3788405446464194</v>
      </c>
      <c r="L14" s="14">
        <f>(Users!L14*MAX(Settings!$C$18,(Settings!$C$19*1024*8*(1/30)*(15/100)*(1/3600))))</f>
        <v>1.0626188494899058</v>
      </c>
    </row>
    <row r="15" spans="1:12">
      <c r="A15" s="14" t="str">
        <f>Users!A15</f>
        <v>BEL</v>
      </c>
      <c r="B15" s="14" t="str">
        <f>Users!B15</f>
        <v>Belgium</v>
      </c>
      <c r="C15" s="14">
        <f>(Users!C15*MAX(Settings!$C$18,(Settings!$C$19*1024*8*(1/30)*(15/100)*(1/3600))))</f>
        <v>187.35423226998304</v>
      </c>
      <c r="D15" s="14">
        <f>(Users!D15*MAX(Settings!$C$18,(Settings!$C$19*1024*8*(1/30)*(15/100)*(1/3600))))</f>
        <v>93.828104872318491</v>
      </c>
      <c r="E15" s="14">
        <f>(Users!E15*MAX(Settings!$C$18,(Settings!$C$19*1024*8*(1/30)*(15/100)*(1/3600))))</f>
        <v>82.531013591749542</v>
      </c>
      <c r="F15" s="14">
        <f>(Users!F15*MAX(Settings!$C$18,(Settings!$C$19*1024*8*(1/30)*(15/100)*(1/3600))))</f>
        <v>64.564778271888684</v>
      </c>
      <c r="G15" s="14">
        <f>(Users!G15*MAX(Settings!$C$18,(Settings!$C$19*1024*8*(1/30)*(15/100)*(1/3600))))</f>
        <v>53.172250713952678</v>
      </c>
      <c r="H15" s="14">
        <f>(Users!H15*MAX(Settings!$C$18,(Settings!$C$19*1024*8*(1/30)*(15/100)*(1/3600))))</f>
        <v>40.976349119673088</v>
      </c>
      <c r="I15" s="14">
        <f>(Users!I15*MAX(Settings!$C$18,(Settings!$C$19*1024*8*(1/30)*(15/100)*(1/3600))))</f>
        <v>33.307260801102515</v>
      </c>
      <c r="J15" s="14">
        <f>(Users!J15*MAX(Settings!$C$18,(Settings!$C$19*1024*8*(1/30)*(15/100)*(1/3600))))</f>
        <v>26.546953750594341</v>
      </c>
      <c r="K15" s="14">
        <f>(Users!K15*MAX(Settings!$C$18,(Settings!$C$19*1024*8*(1/30)*(15/100)*(1/3600))))</f>
        <v>19.387808526014894</v>
      </c>
      <c r="L15" s="14">
        <f>(Users!L15*MAX(Settings!$C$18,(Settings!$C$19*1024*8*(1/30)*(15/100)*(1/3600))))</f>
        <v>8.4724623549141551</v>
      </c>
    </row>
    <row r="16" spans="1:12">
      <c r="A16" s="14" t="str">
        <f>Users!A16</f>
        <v>BLZ</v>
      </c>
      <c r="B16" s="14" t="str">
        <f>Users!B16</f>
        <v>Belize</v>
      </c>
      <c r="C16" s="14">
        <f>(Users!C16*MAX(Settings!$C$18,(Settings!$C$19*1024*8*(1/30)*(15/100)*(1/3600))))</f>
        <v>5.6378624749075703</v>
      </c>
      <c r="D16" s="14">
        <f>(Users!D16*MAX(Settings!$C$18,(Settings!$C$19*1024*8*(1/30)*(15/100)*(1/3600))))</f>
        <v>0</v>
      </c>
      <c r="E16" s="14">
        <f>(Users!E16*MAX(Settings!$C$18,(Settings!$C$19*1024*8*(1/30)*(15/100)*(1/3600))))</f>
        <v>3.784689387526381</v>
      </c>
      <c r="F16" s="14">
        <f>(Users!F16*MAX(Settings!$C$18,(Settings!$C$19*1024*8*(1/30)*(15/100)*(1/3600))))</f>
        <v>0</v>
      </c>
      <c r="G16" s="14">
        <f>(Users!G16*MAX(Settings!$C$18,(Settings!$C$19*1024*8*(1/30)*(15/100)*(1/3600))))</f>
        <v>2.8516929446096402</v>
      </c>
      <c r="H16" s="14">
        <f>(Users!H16*MAX(Settings!$C$18,(Settings!$C$19*1024*8*(1/30)*(15/100)*(1/3600))))</f>
        <v>0</v>
      </c>
      <c r="I16" s="14">
        <f>(Users!I16*MAX(Settings!$C$18,(Settings!$C$19*1024*8*(1/30)*(15/100)*(1/3600))))</f>
        <v>2.6593959678252741</v>
      </c>
      <c r="J16" s="14">
        <f>(Users!J16*MAX(Settings!$C$18,(Settings!$C$19*1024*8*(1/30)*(15/100)*(1/3600))))</f>
        <v>0</v>
      </c>
      <c r="K16" s="14">
        <f>(Users!K16*MAX(Settings!$C$18,(Settings!$C$19*1024*8*(1/30)*(15/100)*(1/3600))))</f>
        <v>1.4358174266566022</v>
      </c>
      <c r="L16" s="14">
        <f>(Users!L16*MAX(Settings!$C$18,(Settings!$C$19*1024*8*(1/30)*(15/100)*(1/3600))))</f>
        <v>1.1879679899123075</v>
      </c>
    </row>
    <row r="17" spans="1:12">
      <c r="A17" s="14" t="str">
        <f>Users!A17</f>
        <v>BEN</v>
      </c>
      <c r="B17" s="14" t="str">
        <f>Users!B17</f>
        <v>Benin</v>
      </c>
      <c r="C17" s="14">
        <f>(Users!C17*MAX(Settings!$C$18,(Settings!$C$19*1024*8*(1/30)*(15/100)*(1/3600))))</f>
        <v>375.72407746179749</v>
      </c>
      <c r="D17" s="14">
        <f>(Users!D17*MAX(Settings!$C$18,(Settings!$C$19*1024*8*(1/30)*(15/100)*(1/3600))))</f>
        <v>119.18709063300051</v>
      </c>
      <c r="E17" s="14">
        <f>(Users!E17*MAX(Settings!$C$18,(Settings!$C$19*1024*8*(1/30)*(15/100)*(1/3600))))</f>
        <v>66.439317690023699</v>
      </c>
      <c r="F17" s="14">
        <f>(Users!F17*MAX(Settings!$C$18,(Settings!$C$19*1024*8*(1/30)*(15/100)*(1/3600))))</f>
        <v>50.460151130267981</v>
      </c>
      <c r="G17" s="14">
        <f>(Users!G17*MAX(Settings!$C$18,(Settings!$C$19*1024*8*(1/30)*(15/100)*(1/3600))))</f>
        <v>32.969672775192173</v>
      </c>
      <c r="H17" s="14">
        <f>(Users!H17*MAX(Settings!$C$18,(Settings!$C$19*1024*8*(1/30)*(15/100)*(1/3600))))</f>
        <v>18.275334904766076</v>
      </c>
      <c r="I17" s="14">
        <f>(Users!I17*MAX(Settings!$C$18,(Settings!$C$19*1024*8*(1/30)*(15/100)*(1/3600))))</f>
        <v>11.878255477072821</v>
      </c>
      <c r="J17" s="14">
        <f>(Users!J17*MAX(Settings!$C$18,(Settings!$C$19*1024*8*(1/30)*(15/100)*(1/3600))))</f>
        <v>9.8498784775103214</v>
      </c>
      <c r="K17" s="14">
        <f>(Users!K17*MAX(Settings!$C$18,(Settings!$C$19*1024*8*(1/30)*(15/100)*(1/3600))))</f>
        <v>7.1819359773835201</v>
      </c>
      <c r="L17" s="14">
        <f>(Users!L17*MAX(Settings!$C$18,(Settings!$C$19*1024*8*(1/30)*(15/100)*(1/3600))))</f>
        <v>4.187800827748422</v>
      </c>
    </row>
    <row r="18" spans="1:12">
      <c r="A18" s="14" t="str">
        <f>Users!A18</f>
        <v>BTN</v>
      </c>
      <c r="B18" s="14" t="str">
        <f>Users!B18</f>
        <v>Bhutan</v>
      </c>
      <c r="C18" s="14">
        <f>(Users!C18*MAX(Settings!$C$18,(Settings!$C$19*1024*8*(1/30)*(15/100)*(1/3600))))</f>
        <v>37.479392986298123</v>
      </c>
      <c r="D18" s="14">
        <f>(Users!D18*MAX(Settings!$C$18,(Settings!$C$19*1024*8*(1/30)*(15/100)*(1/3600))))</f>
        <v>12.654565494461561</v>
      </c>
      <c r="E18" s="14">
        <f>(Users!E18*MAX(Settings!$C$18,(Settings!$C$19*1024*8*(1/30)*(15/100)*(1/3600))))</f>
        <v>8.829992289528052</v>
      </c>
      <c r="F18" s="14">
        <f>(Users!F18*MAX(Settings!$C$18,(Settings!$C$19*1024*8*(1/30)*(15/100)*(1/3600))))</f>
        <v>6.7275453433523129</v>
      </c>
      <c r="G18" s="14">
        <f>(Users!G18*MAX(Settings!$C$18,(Settings!$C$19*1024*8*(1/30)*(15/100)*(1/3600))))</f>
        <v>5.1763497306250912</v>
      </c>
      <c r="H18" s="14">
        <f>(Users!H18*MAX(Settings!$C$18,(Settings!$C$19*1024*8*(1/30)*(15/100)*(1/3600))))</f>
        <v>3.4641944262191036</v>
      </c>
      <c r="I18" s="14">
        <f>(Users!I18*MAX(Settings!$C$18,(Settings!$C$19*1024*8*(1/30)*(15/100)*(1/3600))))</f>
        <v>2.1736680486884667</v>
      </c>
      <c r="J18" s="14">
        <f>(Users!J18*MAX(Settings!$C$18,(Settings!$C$19*1024*8*(1/30)*(15/100)*(1/3600))))</f>
        <v>1.4614570235611843</v>
      </c>
      <c r="K18" s="14">
        <f>(Users!K18*MAX(Settings!$C$18,(Settings!$C$19*1024*8*(1/30)*(15/100)*(1/3600))))</f>
        <v>0.96575815007259536</v>
      </c>
      <c r="L18" s="14">
        <f>(Users!L18*MAX(Settings!$C$18,(Settings!$C$19*1024*8*(1/30)*(15/100)*(1/3600))))</f>
        <v>0.32191938335753179</v>
      </c>
    </row>
    <row r="19" spans="1:12">
      <c r="A19" s="14" t="str">
        <f>Users!A19</f>
        <v>BOL</v>
      </c>
      <c r="B19" s="14" t="str">
        <f>Users!B19</f>
        <v>Bolivia (Plurinational State of)</v>
      </c>
      <c r="C19" s="14">
        <f>(Users!C19*MAX(Settings!$C$18,(Settings!$C$19*1024*8*(1/30)*(15/100)*(1/3600))))</f>
        <v>52.913005900806347</v>
      </c>
      <c r="D19" s="14">
        <f>(Users!D19*MAX(Settings!$C$18,(Settings!$C$19*1024*8*(1/30)*(15/100)*(1/3600))))</f>
        <v>6.9312376965387159</v>
      </c>
      <c r="E19" s="14">
        <f>(Users!E19*MAX(Settings!$C$18,(Settings!$C$19*1024*8*(1/30)*(15/100)*(1/3600))))</f>
        <v>3.4784386467216493</v>
      </c>
      <c r="F19" s="14">
        <f>(Users!F19*MAX(Settings!$C$18,(Settings!$C$19*1024*8*(1/30)*(15/100)*(1/3600))))</f>
        <v>2.3944534664779242</v>
      </c>
      <c r="G19" s="14">
        <f>(Users!G19*MAX(Settings!$C$18,(Settings!$C$19*1024*8*(1/30)*(15/100)*(1/3600))))</f>
        <v>1.682242441350642</v>
      </c>
      <c r="H19" s="14">
        <f>(Users!H19*MAX(Settings!$C$18,(Settings!$C$19*1024*8*(1/30)*(15/100)*(1/3600))))</f>
        <v>1.173723769409762</v>
      </c>
      <c r="I19" s="14">
        <f>(Users!I19*MAX(Settings!$C$18,(Settings!$C$19*1024*8*(1/30)*(15/100)*(1/3600))))</f>
        <v>0.82758921119790263</v>
      </c>
      <c r="J19" s="14">
        <f>(Users!J19*MAX(Settings!$C$18,(Settings!$C$19*1024*8*(1/30)*(15/100)*(1/3600))))</f>
        <v>0.56976882010182617</v>
      </c>
      <c r="K19" s="14">
        <f>(Users!K19*MAX(Settings!$C$18,(Settings!$C$19*1024*8*(1/30)*(15/100)*(1/3600))))</f>
        <v>0.24072732649302153</v>
      </c>
      <c r="L19" s="14">
        <f>(Users!L19*MAX(Settings!$C$18,(Settings!$C$19*1024*8*(1/30)*(15/100)*(1/3600))))</f>
        <v>9.401185531680134E-2</v>
      </c>
    </row>
    <row r="20" spans="1:12">
      <c r="A20" s="14" t="str">
        <f>Users!A20</f>
        <v>BIH</v>
      </c>
      <c r="B20" s="14" t="str">
        <f>Users!B20</f>
        <v>Bosnia and Herzegovina</v>
      </c>
      <c r="C20" s="14">
        <f>(Users!C20*MAX(Settings!$C$18,(Settings!$C$19*1024*8*(1/30)*(15/100)*(1/3600))))</f>
        <v>41.53044929722212</v>
      </c>
      <c r="D20" s="14">
        <f>(Users!D20*MAX(Settings!$C$18,(Settings!$C$19*1024*8*(1/30)*(15/100)*(1/3600))))</f>
        <v>22.416129804856098</v>
      </c>
      <c r="E20" s="14">
        <f>(Users!E20*MAX(Settings!$C$18,(Settings!$C$19*1024*8*(1/30)*(15/100)*(1/3600))))</f>
        <v>14.606023703310315</v>
      </c>
      <c r="F20" s="14">
        <f>(Users!F20*MAX(Settings!$C$18,(Settings!$C$19*1024*8*(1/30)*(15/100)*(1/3600))))</f>
        <v>10.960927676708881</v>
      </c>
      <c r="G20" s="14">
        <f>(Users!G20*MAX(Settings!$C$18,(Settings!$C$19*1024*8*(1/30)*(15/100)*(1/3600))))</f>
        <v>9.8541517436610846</v>
      </c>
      <c r="H20" s="14">
        <f>(Users!H20*MAX(Settings!$C$18,(Settings!$C$19*1024*8*(1/30)*(15/100)*(1/3600))))</f>
        <v>8.8499341982316153</v>
      </c>
      <c r="I20" s="14">
        <f>(Users!I20*MAX(Settings!$C$18,(Settings!$C$19*1024*8*(1/30)*(15/100)*(1/3600))))</f>
        <v>7.6576929421685449</v>
      </c>
      <c r="J20" s="14">
        <f>(Users!J20*MAX(Settings!$C$18,(Settings!$C$19*1024*8*(1/30)*(15/100)*(1/3600))))</f>
        <v>7.1662673348307191</v>
      </c>
      <c r="K20" s="14">
        <f>(Users!K20*MAX(Settings!$C$18,(Settings!$C$19*1024*8*(1/30)*(15/100)*(1/3600))))</f>
        <v>2.9471292219766965</v>
      </c>
      <c r="L20" s="14">
        <f>(Users!L20*MAX(Settings!$C$18,(Settings!$C$19*1024*8*(1/30)*(15/100)*(1/3600))))</f>
        <v>2.0711096610701381</v>
      </c>
    </row>
    <row r="21" spans="1:12">
      <c r="A21" s="14" t="str">
        <f>Users!A21</f>
        <v>BWA</v>
      </c>
      <c r="B21" s="14" t="str">
        <f>Users!B21</f>
        <v>Botswana</v>
      </c>
      <c r="C21" s="14">
        <f>(Users!C21*MAX(Settings!$C$18,(Settings!$C$19*1024*8*(1/30)*(15/100)*(1/3600))))</f>
        <v>150.7138238712848</v>
      </c>
      <c r="D21" s="14">
        <f>(Users!D21*MAX(Settings!$C$18,(Settings!$C$19*1024*8*(1/30)*(15/100)*(1/3600))))</f>
        <v>26.856053335499581</v>
      </c>
      <c r="E21" s="14">
        <f>(Users!E21*MAX(Settings!$C$18,(Settings!$C$19*1024*8*(1/30)*(15/100)*(1/3600))))</f>
        <v>5.1435880234692357</v>
      </c>
      <c r="F21" s="14">
        <f>(Users!F21*MAX(Settings!$C$18,(Settings!$C$19*1024*8*(1/30)*(15/100)*(1/3600))))</f>
        <v>1.9785222278035917</v>
      </c>
      <c r="G21" s="14">
        <f>(Users!G21*MAX(Settings!$C$18,(Settings!$C$19*1024*8*(1/30)*(15/100)*(1/3600))))</f>
        <v>1.1267178417513612</v>
      </c>
      <c r="H21" s="14">
        <f>(Users!H21*MAX(Settings!$C$18,(Settings!$C$19*1024*8*(1/30)*(15/100)*(1/3600))))</f>
        <v>0.87601956090655797</v>
      </c>
      <c r="I21" s="14">
        <f>(Users!I21*MAX(Settings!$C$18,(Settings!$C$19*1024*8*(1/30)*(15/100)*(1/3600))))</f>
        <v>0.52276289244342555</v>
      </c>
      <c r="J21" s="14">
        <f>(Users!J21*MAX(Settings!$C$18,(Settings!$C$19*1024*8*(1/30)*(15/100)*(1/3600))))</f>
        <v>0.28488441005091308</v>
      </c>
      <c r="K21" s="14">
        <f>(Users!K21*MAX(Settings!$C$18,(Settings!$C$19*1024*8*(1/30)*(15/100)*(1/3600))))</f>
        <v>0.13389567272392916</v>
      </c>
      <c r="L21" s="14">
        <f>(Users!L21*MAX(Settings!$C$18,(Settings!$C$19*1024*8*(1/30)*(15/100)*(1/3600))))</f>
        <v>5.5552459959928059E-2</v>
      </c>
    </row>
    <row r="22" spans="1:12">
      <c r="A22" s="14" t="str">
        <f>Users!A22</f>
        <v>BRA</v>
      </c>
      <c r="B22" s="14" t="str">
        <f>Users!B22</f>
        <v>Brazil</v>
      </c>
      <c r="C22" s="14">
        <f>(Users!C22*MAX(Settings!$C$18,(Settings!$C$19*1024*8*(1/30)*(15/100)*(1/3600))))</f>
        <v>166.03918070997369</v>
      </c>
      <c r="D22" s="14">
        <f>(Users!D22*MAX(Settings!$C$18,(Settings!$C$19*1024*8*(1/30)*(15/100)*(1/3600))))</f>
        <v>18.471905147701204</v>
      </c>
      <c r="E22" s="14">
        <f>(Users!E22*MAX(Settings!$C$18,(Settings!$C$19*1024*8*(1/30)*(15/100)*(1/3600))))</f>
        <v>8.2616478914764802</v>
      </c>
      <c r="F22" s="14">
        <f>(Users!F22*MAX(Settings!$C$18,(Settings!$C$19*1024*8*(1/30)*(15/100)*(1/3600))))</f>
        <v>5.233326612635274</v>
      </c>
      <c r="G22" s="14">
        <f>(Users!G22*MAX(Settings!$C$18,(Settings!$C$19*1024*8*(1/30)*(15/100)*(1/3600))))</f>
        <v>3.7262880834659433</v>
      </c>
      <c r="H22" s="14">
        <f>(Users!H22*MAX(Settings!$C$18,(Settings!$C$19*1024*8*(1/30)*(15/100)*(1/3600))))</f>
        <v>2.7690764656948756</v>
      </c>
      <c r="I22" s="14">
        <f>(Users!I22*MAX(Settings!$C$18,(Settings!$C$19*1024*8*(1/30)*(15/100)*(1/3600))))</f>
        <v>1.9813710719041007</v>
      </c>
      <c r="J22" s="14">
        <f>(Users!J22*MAX(Settings!$C$18,(Settings!$C$19*1024*8*(1/30)*(15/100)*(1/3600))))</f>
        <v>1.3375323051890373</v>
      </c>
      <c r="K22" s="14">
        <f>(Users!K22*MAX(Settings!$C$18,(Settings!$C$19*1024*8*(1/30)*(15/100)*(1/3600))))</f>
        <v>0.75636810868517423</v>
      </c>
      <c r="L22" s="14">
        <f>(Users!L22*MAX(Settings!$C$18,(Settings!$C$19*1024*8*(1/30)*(15/100)*(1/3600))))</f>
        <v>0.18802371063360268</v>
      </c>
    </row>
    <row r="23" spans="1:12">
      <c r="A23" s="14" t="str">
        <f>Users!A23</f>
        <v>BRN</v>
      </c>
      <c r="B23" s="14" t="str">
        <f>Users!B23</f>
        <v>Brunei Darussalam</v>
      </c>
      <c r="C23" s="14">
        <f>(Users!C23*MAX(Settings!$C$18,(Settings!$C$19*1024*8*(1/30)*(15/100)*(1/3600))))</f>
        <v>152.54705504996247</v>
      </c>
      <c r="D23" s="14">
        <f>(Users!D23*MAX(Settings!$C$18,(Settings!$C$19*1024*8*(1/30)*(15/100)*(1/3600))))</f>
        <v>84.401279743733767</v>
      </c>
      <c r="E23" s="14">
        <f>(Users!E23*MAX(Settings!$C$18,(Settings!$C$19*1024*8*(1/30)*(15/100)*(1/3600))))</f>
        <v>61.980876672726907</v>
      </c>
      <c r="F23" s="14">
        <f>(Users!F23*MAX(Settings!$C$18,(Settings!$C$19*1024*8*(1/30)*(15/100)*(1/3600))))</f>
        <v>34.1946757384111</v>
      </c>
      <c r="G23" s="14">
        <f>(Users!G23*MAX(Settings!$C$18,(Settings!$C$19*1024*8*(1/30)*(15/100)*(1/3600))))</f>
        <v>16.279719612359429</v>
      </c>
      <c r="H23" s="14">
        <f>(Users!H23*MAX(Settings!$C$18,(Settings!$C$19*1024*8*(1/30)*(15/100)*(1/3600))))</f>
        <v>11.281422638016158</v>
      </c>
      <c r="I23" s="14">
        <f>(Users!I23*MAX(Settings!$C$18,(Settings!$C$19*1024*8*(1/30)*(15/100)*(1/3600))))</f>
        <v>4.3630047399297336</v>
      </c>
      <c r="J23" s="14">
        <f>(Users!J23*MAX(Settings!$C$18,(Settings!$C$19*1024*8*(1/30)*(15/100)*(1/3600))))</f>
        <v>0.87601956090655797</v>
      </c>
      <c r="K23" s="14">
        <f>(Users!K23*MAX(Settings!$C$18,(Settings!$C$19*1024*8*(1/30)*(15/100)*(1/3600))))</f>
        <v>0.35752993461389598</v>
      </c>
      <c r="L23" s="14">
        <f>(Users!L23*MAX(Settings!$C$18,(Settings!$C$19*1024*8*(1/30)*(15/100)*(1/3600))))</f>
        <v>5.6976882010182632E-2</v>
      </c>
    </row>
    <row r="24" spans="1:12">
      <c r="A24" s="14" t="str">
        <f>Users!A24</f>
        <v>BGR</v>
      </c>
      <c r="B24" s="14" t="str">
        <f>Users!B24</f>
        <v>Bulgaria</v>
      </c>
      <c r="C24" s="14">
        <f>(Users!C24*MAX(Settings!$C$18,(Settings!$C$19*1024*8*(1/30)*(15/100)*(1/3600))))</f>
        <v>43.067400689446799</v>
      </c>
      <c r="D24" s="14">
        <f>(Users!D24*MAX(Settings!$C$18,(Settings!$C$19*1024*8*(1/30)*(15/100)*(1/3600))))</f>
        <v>10.849822756789028</v>
      </c>
      <c r="E24" s="14">
        <f>(Users!E24*MAX(Settings!$C$18,(Settings!$C$19*1024*8*(1/30)*(15/100)*(1/3600))))</f>
        <v>7.0651333692626448</v>
      </c>
      <c r="F24" s="14">
        <f>(Users!F24*MAX(Settings!$C$18,(Settings!$C$19*1024*8*(1/30)*(15/100)*(1/3600))))</f>
        <v>5.4882981596308413</v>
      </c>
      <c r="G24" s="14">
        <f>(Users!G24*MAX(Settings!$C$18,(Settings!$C$19*1024*8*(1/30)*(15/100)*(1/3600))))</f>
        <v>4.5823657356689376</v>
      </c>
      <c r="H24" s="14">
        <f>(Users!H24*MAX(Settings!$C$18,(Settings!$C$19*1024*8*(1/30)*(15/100)*(1/3600))))</f>
        <v>3.911462949999037</v>
      </c>
      <c r="I24" s="14">
        <f>(Users!I24*MAX(Settings!$C$18,(Settings!$C$19*1024*8*(1/30)*(15/100)*(1/3600))))</f>
        <v>3.3345720196459383</v>
      </c>
      <c r="J24" s="14">
        <f>(Users!J24*MAX(Settings!$C$18,(Settings!$C$19*1024*8*(1/30)*(15/100)*(1/3600))))</f>
        <v>2.6480005914232372</v>
      </c>
      <c r="K24" s="14">
        <f>(Users!K24*MAX(Settings!$C$18,(Settings!$C$19*1024*8*(1/30)*(15/100)*(1/3600))))</f>
        <v>2.0468944862158103</v>
      </c>
      <c r="L24" s="14">
        <f>(Users!L24*MAX(Settings!$C$18,(Settings!$C$19*1024*8*(1/30)*(15/100)*(1/3600))))</f>
        <v>1.2221541191184171</v>
      </c>
    </row>
    <row r="25" spans="1:12">
      <c r="A25" s="14" t="str">
        <f>Users!A25</f>
        <v>BFA</v>
      </c>
      <c r="B25" s="14" t="str">
        <f>Users!B25</f>
        <v>Burkina Faso</v>
      </c>
      <c r="C25" s="14">
        <f>(Users!C25*MAX(Settings!$C$18,(Settings!$C$19*1024*8*(1/30)*(15/100)*(1/3600))))</f>
        <v>39.799776506162814</v>
      </c>
      <c r="D25" s="14">
        <f>(Users!D25*MAX(Settings!$C$18,(Settings!$C$19*1024*8*(1/30)*(15/100)*(1/3600))))</f>
        <v>15.815358023976442</v>
      </c>
      <c r="E25" s="14">
        <f>(Users!E25*MAX(Settings!$C$18,(Settings!$C$19*1024*8*(1/30)*(15/100)*(1/3600))))</f>
        <v>13.883841723831249</v>
      </c>
      <c r="F25" s="14">
        <f>(Users!F25*MAX(Settings!$C$18,(Settings!$C$19*1024*8*(1/30)*(15/100)*(1/3600))))</f>
        <v>10.754386479421969</v>
      </c>
      <c r="G25" s="14">
        <f>(Users!G25*MAX(Settings!$C$18,(Settings!$C$19*1024*8*(1/30)*(15/100)*(1/3600))))</f>
        <v>9.9339193784753395</v>
      </c>
      <c r="H25" s="14">
        <f>(Users!H25*MAX(Settings!$C$18,(Settings!$C$19*1024*8*(1/30)*(15/100)*(1/3600))))</f>
        <v>8.9325506771463807</v>
      </c>
      <c r="I25" s="14">
        <f>(Users!I25*MAX(Settings!$C$18,(Settings!$C$19*1024*8*(1/30)*(15/100)*(1/3600))))</f>
        <v>8.3499620585922649</v>
      </c>
      <c r="J25" s="14">
        <f>(Users!J25*MAX(Settings!$C$18,(Settings!$C$19*1024*8*(1/30)*(15/100)*(1/3600))))</f>
        <v>7.3941748628714485</v>
      </c>
      <c r="K25" s="14">
        <f>(Users!K25*MAX(Settings!$C$18,(Settings!$C$19*1024*8*(1/30)*(15/100)*(1/3600))))</f>
        <v>6.1406834586474313</v>
      </c>
      <c r="L25" s="14">
        <f>(Users!L25*MAX(Settings!$C$18,(Settings!$C$19*1024*8*(1/30)*(15/100)*(1/3600))))</f>
        <v>4.9313491379813055</v>
      </c>
    </row>
    <row r="26" spans="1:12">
      <c r="A26" s="14" t="str">
        <f>Users!A26</f>
        <v>BDI</v>
      </c>
      <c r="B26" s="14" t="str">
        <f>Users!B26</f>
        <v>Burundi</v>
      </c>
      <c r="C26" s="14">
        <f>(Users!C26*MAX(Settings!$C$18,(Settings!$C$19*1024*8*(1/30)*(15/100)*(1/3600))))</f>
        <v>544.21896178640998</v>
      </c>
      <c r="D26" s="14">
        <f>(Users!D26*MAX(Settings!$C$18,(Settings!$C$19*1024*8*(1/30)*(15/100)*(1/3600))))</f>
        <v>139.86684995859628</v>
      </c>
      <c r="E26" s="14">
        <f>(Users!E26*MAX(Settings!$C$18,(Settings!$C$19*1024*8*(1/30)*(15/100)*(1/3600))))</f>
        <v>90.071903925797216</v>
      </c>
      <c r="F26" s="14">
        <f>(Users!F26*MAX(Settings!$C$18,(Settings!$C$19*1024*8*(1/30)*(15/100)*(1/3600))))</f>
        <v>74.998669790003376</v>
      </c>
      <c r="G26" s="14">
        <f>(Users!G26*MAX(Settings!$C$18,(Settings!$C$19*1024*8*(1/30)*(15/100)*(1/3600))))</f>
        <v>65.232832213458082</v>
      </c>
      <c r="H26" s="14">
        <f>(Users!H26*MAX(Settings!$C$18,(Settings!$C$19*1024*8*(1/30)*(15/100)*(1/3600))))</f>
        <v>57.095109040353748</v>
      </c>
      <c r="I26" s="14">
        <f>(Users!I26*MAX(Settings!$C$18,(Settings!$C$19*1024*8*(1/30)*(15/100)*(1/3600))))</f>
        <v>48.863374011932628</v>
      </c>
      <c r="J26" s="14">
        <f>(Users!J26*MAX(Settings!$C$18,(Settings!$C$19*1024*8*(1/30)*(15/100)*(1/3600))))</f>
        <v>42.813853564501471</v>
      </c>
      <c r="K26" s="14">
        <f>(Users!K26*MAX(Settings!$C$18,(Settings!$C$19*1024*8*(1/30)*(15/100)*(1/3600))))</f>
        <v>34.530839342271172</v>
      </c>
      <c r="L26" s="14">
        <f>(Users!L26*MAX(Settings!$C$18,(Settings!$C$19*1024*8*(1/30)*(15/100)*(1/3600))))</f>
        <v>16.227015996500008</v>
      </c>
    </row>
    <row r="27" spans="1:12">
      <c r="A27" s="14" t="str">
        <f>Users!A27</f>
        <v>CPV</v>
      </c>
      <c r="B27" s="14" t="str">
        <f>Users!B27</f>
        <v>Cabo Verde</v>
      </c>
      <c r="C27" s="14">
        <f>(Users!C27*MAX(Settings!$C$18,(Settings!$C$19*1024*8*(1/30)*(15/100)*(1/3600))))</f>
        <v>212.14914689876423</v>
      </c>
      <c r="D27" s="14">
        <f>(Users!D27*MAX(Settings!$C$18,(Settings!$C$19*1024*8*(1/30)*(15/100)*(1/3600))))</f>
        <v>52.130998195216591</v>
      </c>
      <c r="E27" s="14">
        <f>(Users!E27*MAX(Settings!$C$18,(Settings!$C$19*1024*8*(1/30)*(15/100)*(1/3600))))</f>
        <v>34.582118536080344</v>
      </c>
      <c r="F27" s="14">
        <f>(Users!F27*MAX(Settings!$C$18,(Settings!$C$19*1024*8*(1/30)*(15/100)*(1/3600))))</f>
        <v>20.554410185173385</v>
      </c>
      <c r="G27" s="14">
        <f>(Users!G27*MAX(Settings!$C$18,(Settings!$C$19*1024*8*(1/30)*(15/100)*(1/3600))))</f>
        <v>15.208554230567994</v>
      </c>
      <c r="H27" s="14">
        <f>(Users!H27*MAX(Settings!$C$18,(Settings!$C$19*1024*8*(1/30)*(15/100)*(1/3600))))</f>
        <v>11.912441606278932</v>
      </c>
      <c r="I27" s="14">
        <f>(Users!I27*MAX(Settings!$C$18,(Settings!$C$19*1024*8*(1/30)*(15/100)*(1/3600))))</f>
        <v>9.5265346721025317</v>
      </c>
      <c r="J27" s="14">
        <f>(Users!J27*MAX(Settings!$C$18,(Settings!$C$19*1024*8*(1/30)*(15/100)*(1/3600))))</f>
        <v>7.4041458172232311</v>
      </c>
      <c r="K27" s="14">
        <f>(Users!K27*MAX(Settings!$C$18,(Settings!$C$19*1024*8*(1/30)*(15/100)*(1/3600))))</f>
        <v>4.4384991085932262</v>
      </c>
      <c r="L27" s="14">
        <f>(Users!L27*MAX(Settings!$C$18,(Settings!$C$19*1024*8*(1/30)*(15/100)*(1/3600))))</f>
        <v>2.7448612908405479</v>
      </c>
    </row>
    <row r="28" spans="1:12">
      <c r="A28" s="14" t="str">
        <f>Users!A28</f>
        <v>KHM</v>
      </c>
      <c r="B28" s="14" t="str">
        <f>Users!B28</f>
        <v>Cambodia</v>
      </c>
      <c r="C28" s="14">
        <f>(Users!C28*MAX(Settings!$C$18,(Settings!$C$19*1024*8*(1/30)*(15/100)*(1/3600))))</f>
        <v>203.41601530865347</v>
      </c>
      <c r="D28" s="14">
        <f>(Users!D28*MAX(Settings!$C$18,(Settings!$C$19*1024*8*(1/30)*(15/100)*(1/3600))))</f>
        <v>55.318854743686316</v>
      </c>
      <c r="E28" s="14">
        <f>(Users!E28*MAX(Settings!$C$18,(Settings!$C$19*1024*8*(1/30)*(15/100)*(1/3600))))</f>
        <v>35.415405435479258</v>
      </c>
      <c r="F28" s="14">
        <f>(Users!F28*MAX(Settings!$C$18,(Settings!$C$19*1024*8*(1/30)*(15/100)*(1/3600))))</f>
        <v>28.123788960226143</v>
      </c>
      <c r="G28" s="14">
        <f>(Users!G28*MAX(Settings!$C$18,(Settings!$C$19*1024*8*(1/30)*(15/100)*(1/3600))))</f>
        <v>22.391914630001768</v>
      </c>
      <c r="H28" s="14">
        <f>(Users!H28*MAX(Settings!$C$18,(Settings!$C$19*1024*8*(1/30)*(15/100)*(1/3600))))</f>
        <v>17.491902777126064</v>
      </c>
      <c r="I28" s="14">
        <f>(Users!I28*MAX(Settings!$C$18,(Settings!$C$19*1024*8*(1/30)*(15/100)*(1/3600))))</f>
        <v>12.905263775306363</v>
      </c>
      <c r="J28" s="14">
        <f>(Users!J28*MAX(Settings!$C$18,(Settings!$C$19*1024*8*(1/30)*(15/100)*(1/3600))))</f>
        <v>8.4040900965019354</v>
      </c>
      <c r="K28" s="14">
        <f>(Users!K28*MAX(Settings!$C$18,(Settings!$C$19*1024*8*(1/30)*(15/100)*(1/3600))))</f>
        <v>3.8516372238883445</v>
      </c>
      <c r="L28" s="14">
        <f>(Users!L28*MAX(Settings!$C$18,(Settings!$C$19*1024*8*(1/30)*(15/100)*(1/3600))))</f>
        <v>1.2947996436814</v>
      </c>
    </row>
    <row r="29" spans="1:12">
      <c r="A29" s="14" t="str">
        <f>Users!A29</f>
        <v>CMR</v>
      </c>
      <c r="B29" s="14" t="str">
        <f>Users!B29</f>
        <v>Cameroon</v>
      </c>
      <c r="C29" s="14">
        <f>(Users!C29*MAX(Settings!$C$18,(Settings!$C$19*1024*8*(1/30)*(15/100)*(1/3600))))</f>
        <v>193.00776338744339</v>
      </c>
      <c r="D29" s="14">
        <f>(Users!D29*MAX(Settings!$C$18,(Settings!$C$19*1024*8*(1/30)*(15/100)*(1/3600))))</f>
        <v>35.936743905872433</v>
      </c>
      <c r="E29" s="14">
        <f>(Users!E29*MAX(Settings!$C$18,(Settings!$C$19*1024*8*(1/30)*(15/100)*(1/3600))))</f>
        <v>25.790585641909161</v>
      </c>
      <c r="F29" s="14">
        <f>(Users!F29*MAX(Settings!$C$18,(Settings!$C$19*1024*8*(1/30)*(15/100)*(1/3600))))</f>
        <v>19.128563712868562</v>
      </c>
      <c r="G29" s="14">
        <f>(Users!G29*MAX(Settings!$C$18,(Settings!$C$19*1024*8*(1/30)*(15/100)*(1/3600))))</f>
        <v>14.259889145098457</v>
      </c>
      <c r="H29" s="14">
        <f>(Users!H29*MAX(Settings!$C$18,(Settings!$C$19*1024*8*(1/30)*(15/100)*(1/3600))))</f>
        <v>7.2075755742881018</v>
      </c>
      <c r="I29" s="14">
        <f>(Users!I29*MAX(Settings!$C$18,(Settings!$C$19*1024*8*(1/30)*(15/100)*(1/3600))))</f>
        <v>4.3957664470855899</v>
      </c>
      <c r="J29" s="14">
        <f>(Users!J29*MAX(Settings!$C$18,(Settings!$C$19*1024*8*(1/30)*(15/100)*(1/3600))))</f>
        <v>3.0553852977960427</v>
      </c>
      <c r="K29" s="14">
        <f>(Users!K29*MAX(Settings!$C$18,(Settings!$C$19*1024*8*(1/30)*(15/100)*(1/3600))))</f>
        <v>2.2121274440453398</v>
      </c>
      <c r="L29" s="14">
        <f>(Users!L29*MAX(Settings!$C$18,(Settings!$C$19*1024*8*(1/30)*(15/100)*(1/3600))))</f>
        <v>1.0426769407863419</v>
      </c>
    </row>
    <row r="30" spans="1:12">
      <c r="A30" s="14" t="str">
        <f>Users!A30</f>
        <v>CAN</v>
      </c>
      <c r="B30" s="14" t="str">
        <f>Users!B30</f>
        <v>Canada</v>
      </c>
      <c r="C30" s="14">
        <f>(Users!C30*MAX(Settings!$C$18,(Settings!$C$19*1024*8*(1/30)*(15/100)*(1/3600))))</f>
        <v>161.87701947912984</v>
      </c>
      <c r="D30" s="14">
        <f>(Users!D30*MAX(Settings!$C$18,(Settings!$C$19*1024*8*(1/30)*(15/100)*(1/3600))))</f>
        <v>31.053825117599786</v>
      </c>
      <c r="E30" s="14">
        <f>(Users!E30*MAX(Settings!$C$18,(Settings!$C$19*1024*8*(1/30)*(15/100)*(1/3600))))</f>
        <v>11.419591576890852</v>
      </c>
      <c r="F30" s="14">
        <f>(Users!F30*MAX(Settings!$C$18,(Settings!$C$19*1024*8*(1/30)*(15/100)*(1/3600))))</f>
        <v>4.7832092447548309</v>
      </c>
      <c r="G30" s="14">
        <f>(Users!G30*MAX(Settings!$C$18,(Settings!$C$19*1024*8*(1/30)*(15/100)*(1/3600))))</f>
        <v>2.3203835198646869</v>
      </c>
      <c r="H30" s="14">
        <f>(Users!H30*MAX(Settings!$C$18,(Settings!$C$19*1024*8*(1/30)*(15/100)*(1/3600))))</f>
        <v>1.2292762293696899</v>
      </c>
      <c r="I30" s="14">
        <f>(Users!I30*MAX(Settings!$C$18,(Settings!$C$19*1024*8*(1/30)*(15/100)*(1/3600))))</f>
        <v>0.59398399495615373</v>
      </c>
      <c r="J30" s="14">
        <f>(Users!J30*MAX(Settings!$C$18,(Settings!$C$19*1024*8*(1/30)*(15/100)*(1/3600))))</f>
        <v>0.20369235318640289</v>
      </c>
      <c r="K30" s="14">
        <f>(Users!K30*MAX(Settings!$C$18,(Settings!$C$19*1024*8*(1/30)*(15/100)*(1/3600))))</f>
        <v>2.9912863055345879E-2</v>
      </c>
      <c r="L30" s="14">
        <f>(Users!L30*MAX(Settings!$C$18,(Settings!$C$19*1024*8*(1/30)*(15/100)*(1/3600))))</f>
        <v>1.4244220502545655E-3</v>
      </c>
    </row>
    <row r="31" spans="1:12">
      <c r="A31" s="14" t="str">
        <f>Users!A31</f>
        <v>CAF</v>
      </c>
      <c r="B31" s="14" t="str">
        <f>Users!B31</f>
        <v>Central African Republic (the)</v>
      </c>
      <c r="C31" s="14">
        <f>(Users!C31*MAX(Settings!$C$18,(Settings!$C$19*1024*8*(1/30)*(15/100)*(1/3600))))</f>
        <v>14.477825718787404</v>
      </c>
      <c r="D31" s="14">
        <f>(Users!D31*MAX(Settings!$C$18,(Settings!$C$19*1024*8*(1/30)*(15/100)*(1/3600))))</f>
        <v>3.3288743314449198</v>
      </c>
      <c r="E31" s="14">
        <f>(Users!E31*MAX(Settings!$C$18,(Settings!$C$19*1024*8*(1/30)*(15/100)*(1/3600))))</f>
        <v>2.2520112614524681</v>
      </c>
      <c r="F31" s="14">
        <f>(Users!F31*MAX(Settings!$C$18,(Settings!$C$19*1024*8*(1/30)*(15/100)*(1/3600))))</f>
        <v>1.7548879659136249</v>
      </c>
      <c r="G31" s="14">
        <f>(Users!G31*MAX(Settings!$C$18,(Settings!$C$19*1024*8*(1/30)*(15/100)*(1/3600))))</f>
        <v>1.3845382328474378</v>
      </c>
      <c r="H31" s="14">
        <f>(Users!H31*MAX(Settings!$C$18,(Settings!$C$19*1024*8*(1/30)*(15/100)*(1/3600))))</f>
        <v>1.2164564309173989</v>
      </c>
      <c r="I31" s="14">
        <f>(Users!I31*MAX(Settings!$C$18,(Settings!$C$19*1024*8*(1/30)*(15/100)*(1/3600))))</f>
        <v>1.0042175454294686</v>
      </c>
      <c r="J31" s="14">
        <f>(Users!J31*MAX(Settings!$C$18,(Settings!$C$19*1024*8*(1/30)*(15/100)*(1/3600))))</f>
        <v>0.56976882010182617</v>
      </c>
      <c r="K31" s="14">
        <f>(Users!K31*MAX(Settings!$C$18,(Settings!$C$19*1024*8*(1/30)*(15/100)*(1/3600))))</f>
        <v>0.22505868394022135</v>
      </c>
      <c r="L31" s="14">
        <f>(Users!L31*MAX(Settings!$C$18,(Settings!$C$19*1024*8*(1/30)*(15/100)*(1/3600))))</f>
        <v>5.8401304060437184E-2</v>
      </c>
    </row>
    <row r="32" spans="1:12">
      <c r="A32" s="14" t="str">
        <f>Users!A32</f>
        <v>TCD</v>
      </c>
      <c r="B32" s="14" t="str">
        <f>Users!B32</f>
        <v>Chad</v>
      </c>
      <c r="C32" s="14">
        <f>(Users!C32*MAX(Settings!$C$18,(Settings!$C$19*1024*8*(1/30)*(15/100)*(1/3600))))</f>
        <v>31.959757541561689</v>
      </c>
      <c r="D32" s="14">
        <f>(Users!D32*MAX(Settings!$C$18,(Settings!$C$19*1024*8*(1/30)*(15/100)*(1/3600))))</f>
        <v>12.39532068131523</v>
      </c>
      <c r="E32" s="14">
        <f>(Users!E32*MAX(Settings!$C$18,(Settings!$C$19*1024*8*(1/30)*(15/100)*(1/3600))))</f>
        <v>8.1875779448632411</v>
      </c>
      <c r="F32" s="14">
        <f>(Users!F32*MAX(Settings!$C$18,(Settings!$C$19*1024*8*(1/30)*(15/100)*(1/3600))))</f>
        <v>5.5495483077917873</v>
      </c>
      <c r="G32" s="14">
        <f>(Users!G32*MAX(Settings!$C$18,(Settings!$C$19*1024*8*(1/30)*(15/100)*(1/3600))))</f>
        <v>4.479807348050608</v>
      </c>
      <c r="H32" s="14">
        <f>(Users!H32*MAX(Settings!$C$18,(Settings!$C$19*1024*8*(1/30)*(15/100)*(1/3600))))</f>
        <v>3.625154117897869</v>
      </c>
      <c r="I32" s="14">
        <f>(Users!I32*MAX(Settings!$C$18,(Settings!$C$19*1024*8*(1/30)*(15/100)*(1/3600))))</f>
        <v>2.478494367442944</v>
      </c>
      <c r="J32" s="14">
        <f>(Users!J32*MAX(Settings!$C$18,(Settings!$C$19*1024*8*(1/30)*(15/100)*(1/3600))))</f>
        <v>1.6466318900942778</v>
      </c>
      <c r="K32" s="14">
        <f>(Users!K32*MAX(Settings!$C$18,(Settings!$C$19*1024*8*(1/30)*(15/100)*(1/3600))))</f>
        <v>0.84753111990146657</v>
      </c>
      <c r="L32" s="14">
        <f>(Users!L32*MAX(Settings!$C$18,(Settings!$C$19*1024*8*(1/30)*(15/100)*(1/3600))))</f>
        <v>0.18375044448283895</v>
      </c>
    </row>
    <row r="33" spans="1:12">
      <c r="A33" s="14" t="str">
        <f>Users!A33</f>
        <v>CHL</v>
      </c>
      <c r="B33" s="14" t="str">
        <f>Users!B33</f>
        <v>Chile</v>
      </c>
      <c r="C33" s="14">
        <f>(Users!C33*MAX(Settings!$C$18,(Settings!$C$19*1024*8*(1/30)*(15/100)*(1/3600))))</f>
        <v>88.74434257495993</v>
      </c>
      <c r="D33" s="14">
        <f>(Users!D33*MAX(Settings!$C$18,(Settings!$C$19*1024*8*(1/30)*(15/100)*(1/3600))))</f>
        <v>13.661631883991539</v>
      </c>
      <c r="E33" s="14">
        <f>(Users!E33*MAX(Settings!$C$18,(Settings!$C$19*1024*8*(1/30)*(15/100)*(1/3600))))</f>
        <v>6.989639000599154</v>
      </c>
      <c r="F33" s="14">
        <f>(Users!F33*MAX(Settings!$C$18,(Settings!$C$19*1024*8*(1/30)*(15/100)*(1/3600))))</f>
        <v>5.2518440992885829</v>
      </c>
      <c r="G33" s="14">
        <f>(Users!G33*MAX(Settings!$C$18,(Settings!$C$19*1024*8*(1/30)*(15/100)*(1/3600))))</f>
        <v>4.2219869569545319</v>
      </c>
      <c r="H33" s="14">
        <f>(Users!H33*MAX(Settings!$C$18,(Settings!$C$19*1024*8*(1/30)*(15/100)*(1/3600))))</f>
        <v>3.0069549480873881</v>
      </c>
      <c r="I33" s="14">
        <f>(Users!I33*MAX(Settings!$C$18,(Settings!$C$19*1024*8*(1/30)*(15/100)*(1/3600))))</f>
        <v>1.619567871139441</v>
      </c>
      <c r="J33" s="14">
        <f>(Users!J33*MAX(Settings!$C$18,(Settings!$C$19*1024*8*(1/30)*(15/100)*(1/3600))))</f>
        <v>0.85037996400197557</v>
      </c>
      <c r="K33" s="14">
        <f>(Users!K33*MAX(Settings!$C$18,(Settings!$C$19*1024*8*(1/30)*(15/100)*(1/3600))))</f>
        <v>0.18375044448283895</v>
      </c>
      <c r="L33" s="14">
        <f>(Users!L33*MAX(Settings!$C$18,(Settings!$C$19*1024*8*(1/30)*(15/100)*(1/3600))))</f>
        <v>4.8430349708655229E-2</v>
      </c>
    </row>
    <row r="34" spans="1:12">
      <c r="A34" s="14" t="str">
        <f>Users!A34</f>
        <v>CHN</v>
      </c>
      <c r="B34" s="14" t="str">
        <f>Users!B34</f>
        <v>China</v>
      </c>
      <c r="C34" s="14">
        <f>(Users!C34*MAX(Settings!$C$18,(Settings!$C$19*1024*8*(1/30)*(15/100)*(1/3600))))</f>
        <v>377.64134954144021</v>
      </c>
      <c r="D34" s="14">
        <f>(Users!D34*MAX(Settings!$C$18,(Settings!$C$19*1024*8*(1/30)*(15/100)*(1/3600))))</f>
        <v>111.45817658831923</v>
      </c>
      <c r="E34" s="14">
        <f>(Users!E34*MAX(Settings!$C$18,(Settings!$C$19*1024*8*(1/30)*(15/100)*(1/3600))))</f>
        <v>77.772019521849018</v>
      </c>
      <c r="F34" s="14">
        <f>(Users!F34*MAX(Settings!$C$18,(Settings!$C$19*1024*8*(1/30)*(15/100)*(1/3600))))</f>
        <v>56.865777090262775</v>
      </c>
      <c r="G34" s="14">
        <f>(Users!G34*MAX(Settings!$C$18,(Settings!$C$19*1024*8*(1/30)*(15/100)*(1/3600))))</f>
        <v>40.426522208274832</v>
      </c>
      <c r="H34" s="14">
        <f>(Users!H34*MAX(Settings!$C$18,(Settings!$C$19*1024*8*(1/30)*(15/100)*(1/3600))))</f>
        <v>28.496987537392844</v>
      </c>
      <c r="I34" s="14">
        <f>(Users!I34*MAX(Settings!$C$18,(Settings!$C$19*1024*8*(1/30)*(15/100)*(1/3600))))</f>
        <v>19.830803783644061</v>
      </c>
      <c r="J34" s="14">
        <f>(Users!J34*MAX(Settings!$C$18,(Settings!$C$19*1024*8*(1/30)*(15/100)*(1/3600))))</f>
        <v>13.788405446464193</v>
      </c>
      <c r="K34" s="14">
        <f>(Users!K34*MAX(Settings!$C$18,(Settings!$C$19*1024*8*(1/30)*(15/100)*(1/3600))))</f>
        <v>6.7232720772015497</v>
      </c>
      <c r="L34" s="14">
        <f>(Users!L34*MAX(Settings!$C$18,(Settings!$C$19*1024*8*(1/30)*(15/100)*(1/3600))))</f>
        <v>0.73500177793135579</v>
      </c>
    </row>
    <row r="35" spans="1:12">
      <c r="A35" s="14" t="str">
        <f>Users!A35</f>
        <v>COL</v>
      </c>
      <c r="B35" s="14" t="str">
        <f>Users!B35</f>
        <v>Colombia</v>
      </c>
      <c r="C35" s="14">
        <f>(Users!C35*MAX(Settings!$C$18,(Settings!$C$19*1024*8*(1/30)*(15/100)*(1/3600))))</f>
        <v>171.07878592377432</v>
      </c>
      <c r="D35" s="14">
        <f>(Users!D35*MAX(Settings!$C$18,(Settings!$C$19*1024*8*(1/30)*(15/100)*(1/3600))))</f>
        <v>28.146579713030214</v>
      </c>
      <c r="E35" s="14">
        <f>(Users!E35*MAX(Settings!$C$18,(Settings!$C$19*1024*8*(1/30)*(15/100)*(1/3600))))</f>
        <v>16.409342018932595</v>
      </c>
      <c r="F35" s="14">
        <f>(Users!F35*MAX(Settings!$C$18,(Settings!$C$19*1024*8*(1/30)*(15/100)*(1/3600))))</f>
        <v>11.242963242659288</v>
      </c>
      <c r="G35" s="14">
        <f>(Users!G35*MAX(Settings!$C$18,(Settings!$C$19*1024*8*(1/30)*(15/100)*(1/3600))))</f>
        <v>8.5821428527837575</v>
      </c>
      <c r="H35" s="14">
        <f>(Users!H35*MAX(Settings!$C$18,(Settings!$C$19*1024*8*(1/30)*(15/100)*(1/3600))))</f>
        <v>6.0666135120341957</v>
      </c>
      <c r="I35" s="14">
        <f>(Users!I35*MAX(Settings!$C$18,(Settings!$C$19*1024*8*(1/30)*(15/100)*(1/3600))))</f>
        <v>4.6379181956288651</v>
      </c>
      <c r="J35" s="14">
        <f>(Users!J35*MAX(Settings!$C$18,(Settings!$C$19*1024*8*(1/30)*(15/100)*(1/3600))))</f>
        <v>3.4670432703196123</v>
      </c>
      <c r="K35" s="14">
        <f>(Users!K35*MAX(Settings!$C$18,(Settings!$C$19*1024*8*(1/30)*(15/100)*(1/3600))))</f>
        <v>2.3004416111611232</v>
      </c>
      <c r="L35" s="14">
        <f>(Users!L35*MAX(Settings!$C$18,(Settings!$C$19*1024*8*(1/30)*(15/100)*(1/3600))))</f>
        <v>0.38744279766924183</v>
      </c>
    </row>
    <row r="36" spans="1:12">
      <c r="A36" s="14" t="str">
        <f>Users!A36</f>
        <v>COD</v>
      </c>
      <c r="B36" s="14" t="str">
        <f>Users!B36</f>
        <v>Congo (the Democratic Republic of the)</v>
      </c>
      <c r="C36" s="14">
        <f>(Users!C36*MAX(Settings!$C$18,(Settings!$C$19*1024*8*(1/30)*(15/100)*(1/3600))))</f>
        <v>599.35121724151304</v>
      </c>
      <c r="D36" s="14">
        <f>(Users!D36*MAX(Settings!$C$18,(Settings!$C$19*1024*8*(1/30)*(15/100)*(1/3600))))</f>
        <v>101.12114576962185</v>
      </c>
      <c r="E36" s="14">
        <f>(Users!E36*MAX(Settings!$C$18,(Settings!$C$19*1024*8*(1/30)*(15/100)*(1/3600))))</f>
        <v>52.432975669870565</v>
      </c>
      <c r="F36" s="14">
        <f>(Users!F36*MAX(Settings!$C$18,(Settings!$C$19*1024*8*(1/30)*(15/100)*(1/3600))))</f>
        <v>30.734754578342766</v>
      </c>
      <c r="G36" s="14">
        <f>(Users!G36*MAX(Settings!$C$18,(Settings!$C$19*1024*8*(1/30)*(15/100)*(1/3600))))</f>
        <v>14.768407817039337</v>
      </c>
      <c r="H36" s="14">
        <f>(Users!H36*MAX(Settings!$C$18,(Settings!$C$19*1024*8*(1/30)*(15/100)*(1/3600))))</f>
        <v>7.8884493143097849</v>
      </c>
      <c r="I36" s="14">
        <f>(Users!I36*MAX(Settings!$C$18,(Settings!$C$19*1024*8*(1/30)*(15/100)*(1/3600))))</f>
        <v>5.2717860079921461</v>
      </c>
      <c r="J36" s="14">
        <f>(Users!J36*MAX(Settings!$C$18,(Settings!$C$19*1024*8*(1/30)*(15/100)*(1/3600))))</f>
        <v>3.6037877871440509</v>
      </c>
      <c r="K36" s="14">
        <f>(Users!K36*MAX(Settings!$C$18,(Settings!$C$19*1024*8*(1/30)*(15/100)*(1/3600))))</f>
        <v>2.209278599944831</v>
      </c>
      <c r="L36" s="14">
        <f>(Users!L36*MAX(Settings!$C$18,(Settings!$C$19*1024*8*(1/30)*(15/100)*(1/3600))))</f>
        <v>0.92587433266546748</v>
      </c>
    </row>
    <row r="37" spans="1:12">
      <c r="A37" s="14" t="str">
        <f>Users!A37</f>
        <v>COG</v>
      </c>
      <c r="B37" s="14" t="str">
        <f>Users!B37</f>
        <v>Congo (the)</v>
      </c>
      <c r="C37" s="14">
        <f>(Users!C37*MAX(Settings!$C$18,(Settings!$C$19*1024*8*(1/30)*(15/100)*(1/3600))))</f>
        <v>24.727966792419256</v>
      </c>
      <c r="D37" s="14">
        <f>(Users!D37*MAX(Settings!$C$18,(Settings!$C$19*1024*8*(1/30)*(15/100)*(1/3600))))</f>
        <v>3.2320136320276101</v>
      </c>
      <c r="E37" s="14">
        <f>(Users!E37*MAX(Settings!$C$18,(Settings!$C$19*1024*8*(1/30)*(15/100)*(1/3600))))</f>
        <v>2.2135518660955946</v>
      </c>
      <c r="F37" s="14">
        <f>(Users!F37*MAX(Settings!$C$18,(Settings!$C$19*1024*8*(1/30)*(15/100)*(1/3600))))</f>
        <v>1.1466597504549254</v>
      </c>
      <c r="G37" s="14">
        <f>(Users!G37*MAX(Settings!$C$18,(Settings!$C$19*1024*8*(1/30)*(15/100)*(1/3600))))</f>
        <v>1.0056419674797232</v>
      </c>
      <c r="H37" s="14">
        <f>(Users!H37*MAX(Settings!$C$18,(Settings!$C$19*1024*8*(1/30)*(15/100)*(1/3600))))</f>
        <v>0.78485654969026553</v>
      </c>
      <c r="I37" s="14">
        <f>(Users!I37*MAX(Settings!$C$18,(Settings!$C$19*1024*8*(1/30)*(15/100)*(1/3600))))</f>
        <v>0.56976882010182617</v>
      </c>
      <c r="J37" s="14">
        <f>(Users!J37*MAX(Settings!$C$18,(Settings!$C$19*1024*8*(1/30)*(15/100)*(1/3600))))</f>
        <v>0.45011736788044271</v>
      </c>
      <c r="K37" s="14">
        <f>(Users!K37*MAX(Settings!$C$18,(Settings!$C$19*1024*8*(1/30)*(15/100)*(1/3600))))</f>
        <v>0.26779134544785832</v>
      </c>
      <c r="L37" s="14">
        <f>(Users!L37*MAX(Settings!$C$18,(Settings!$C$19*1024*8*(1/30)*(15/100)*(1/3600))))</f>
        <v>6.694783636196458E-2</v>
      </c>
    </row>
    <row r="38" spans="1:12">
      <c r="A38" s="14" t="str">
        <f>Users!A38</f>
        <v>CRI</v>
      </c>
      <c r="B38" s="14" t="str">
        <f>Users!B38</f>
        <v>Costa Rica</v>
      </c>
      <c r="C38" s="14">
        <f>(Users!C38*MAX(Settings!$C$18,(Settings!$C$19*1024*8*(1/30)*(15/100)*(1/3600))))</f>
        <v>568.65064879237639</v>
      </c>
      <c r="D38" s="14">
        <f>(Users!D38*MAX(Settings!$C$18,(Settings!$C$19*1024*8*(1/30)*(15/100)*(1/3600))))</f>
        <v>260.51967088130874</v>
      </c>
      <c r="E38" s="14">
        <f>(Users!E38*MAX(Settings!$C$18,(Settings!$C$19*1024*8*(1/30)*(15/100)*(1/3600))))</f>
        <v>91.737053302544766</v>
      </c>
      <c r="F38" s="14">
        <f>(Users!F38*MAX(Settings!$C$18,(Settings!$C$19*1024*8*(1/30)*(15/100)*(1/3600))))</f>
        <v>37.299915807966059</v>
      </c>
      <c r="G38" s="14">
        <f>(Users!G38*MAX(Settings!$C$18,(Settings!$C$19*1024*8*(1/30)*(15/100)*(1/3600))))</f>
        <v>15.527624769825019</v>
      </c>
      <c r="H38" s="14">
        <f>(Users!H38*MAX(Settings!$C$18,(Settings!$C$19*1024*8*(1/30)*(15/100)*(1/3600))))</f>
        <v>10.613368696446768</v>
      </c>
      <c r="I38" s="14">
        <f>(Users!I38*MAX(Settings!$C$18,(Settings!$C$19*1024*8*(1/30)*(15/100)*(1/3600))))</f>
        <v>8.3983924083009178</v>
      </c>
      <c r="J38" s="14">
        <f>(Users!J38*MAX(Settings!$C$18,(Settings!$C$19*1024*8*(1/30)*(15/100)*(1/3600))))</f>
        <v>6.9554528713930441</v>
      </c>
      <c r="K38" s="14">
        <f>(Users!K38*MAX(Settings!$C$18,(Settings!$C$19*1024*8*(1/30)*(15/100)*(1/3600))))</f>
        <v>4.4100106675881348</v>
      </c>
      <c r="L38" s="14">
        <f>(Users!L38*MAX(Settings!$C$18,(Settings!$C$19*1024*8*(1/30)*(15/100)*(1/3600))))</f>
        <v>2.5525643140561822</v>
      </c>
    </row>
    <row r="39" spans="1:12">
      <c r="A39" s="14" t="str">
        <f>Users!A39</f>
        <v>CIV</v>
      </c>
      <c r="B39" s="14" t="str">
        <f>Users!B39</f>
        <v>Côte d'Ivoire</v>
      </c>
      <c r="C39" s="14">
        <f>(Users!C39*MAX(Settings!$C$18,(Settings!$C$19*1024*8*(1/30)*(15/100)*(1/3600))))</f>
        <v>63.134658533433111</v>
      </c>
      <c r="D39" s="14">
        <f>(Users!D39*MAX(Settings!$C$18,(Settings!$C$19*1024*8*(1/30)*(15/100)*(1/3600))))</f>
        <v>18.434870174394586</v>
      </c>
      <c r="E39" s="14">
        <f>(Users!E39*MAX(Settings!$C$18,(Settings!$C$19*1024*8*(1/30)*(15/100)*(1/3600))))</f>
        <v>14.356749844515768</v>
      </c>
      <c r="F39" s="14">
        <f>(Users!F39*MAX(Settings!$C$18,(Settings!$C$19*1024*8*(1/30)*(15/100)*(1/3600))))</f>
        <v>13.133171303347096</v>
      </c>
      <c r="G39" s="14">
        <f>(Users!G39*MAX(Settings!$C$18,(Settings!$C$19*1024*8*(1/30)*(15/100)*(1/3600))))</f>
        <v>11.318457611322776</v>
      </c>
      <c r="H39" s="14">
        <f>(Users!H39*MAX(Settings!$C$18,(Settings!$C$19*1024*8*(1/30)*(15/100)*(1/3600))))</f>
        <v>10.059268518897742</v>
      </c>
      <c r="I39" s="14">
        <f>(Users!I39*MAX(Settings!$C$18,(Settings!$C$19*1024*8*(1/30)*(15/100)*(1/3600))))</f>
        <v>6.9283888524382071</v>
      </c>
      <c r="J39" s="14">
        <f>(Users!J39*MAX(Settings!$C$18,(Settings!$C$19*1024*8*(1/30)*(15/100)*(1/3600))))</f>
        <v>6.1421078806976857</v>
      </c>
      <c r="K39" s="14">
        <f>(Users!K39*MAX(Settings!$C$18,(Settings!$C$19*1024*8*(1/30)*(15/100)*(1/3600))))</f>
        <v>4.2433532877083504</v>
      </c>
      <c r="L39" s="14">
        <f>(Users!L39*MAX(Settings!$C$18,(Settings!$C$19*1024*8*(1/30)*(15/100)*(1/3600))))</f>
        <v>2.3873313562266523</v>
      </c>
    </row>
    <row r="40" spans="1:12">
      <c r="A40" s="14" t="str">
        <f>Users!A40</f>
        <v>HRV</v>
      </c>
      <c r="B40" s="14" t="str">
        <f>Users!B40</f>
        <v>Croatia</v>
      </c>
      <c r="C40" s="14">
        <f>(Users!C40*MAX(Settings!$C$18,(Settings!$C$19*1024*8*(1/30)*(15/100)*(1/3600))))</f>
        <v>99.434630062120476</v>
      </c>
      <c r="D40" s="14">
        <f>(Users!D40*MAX(Settings!$C$18,(Settings!$C$19*1024*8*(1/30)*(15/100)*(1/3600))))</f>
        <v>21.562900996753612</v>
      </c>
      <c r="E40" s="14">
        <f>(Users!E40*MAX(Settings!$C$18,(Settings!$C$19*1024*8*(1/30)*(15/100)*(1/3600))))</f>
        <v>14.141662114927326</v>
      </c>
      <c r="F40" s="14">
        <f>(Users!F40*MAX(Settings!$C$18,(Settings!$C$19*1024*8*(1/30)*(15/100)*(1/3600))))</f>
        <v>10.161826906516072</v>
      </c>
      <c r="G40" s="14">
        <f>(Users!G40*MAX(Settings!$C$18,(Settings!$C$19*1024*8*(1/30)*(15/100)*(1/3600))))</f>
        <v>7.4340586802785769</v>
      </c>
      <c r="H40" s="14">
        <f>(Users!H40*MAX(Settings!$C$18,(Settings!$C$19*1024*8*(1/30)*(15/100)*(1/3600))))</f>
        <v>5.8045198547873547</v>
      </c>
      <c r="I40" s="14">
        <f>(Users!I40*MAX(Settings!$C$18,(Settings!$C$19*1024*8*(1/30)*(15/100)*(1/3600))))</f>
        <v>4.5382086521110452</v>
      </c>
      <c r="J40" s="14">
        <f>(Users!J40*MAX(Settings!$C$18,(Settings!$C$19*1024*8*(1/30)*(15/100)*(1/3600))))</f>
        <v>3.3744558370530657</v>
      </c>
      <c r="K40" s="14">
        <f>(Users!K40*MAX(Settings!$C$18,(Settings!$C$19*1024*8*(1/30)*(15/100)*(1/3600))))</f>
        <v>2.3403254285682511</v>
      </c>
      <c r="L40" s="14">
        <f>(Users!L40*MAX(Settings!$C$18,(Settings!$C$19*1024*8*(1/30)*(15/100)*(1/3600))))</f>
        <v>1.1950901001635805</v>
      </c>
    </row>
    <row r="41" spans="1:12">
      <c r="A41" s="14" t="str">
        <f>Users!A41</f>
        <v>CUB</v>
      </c>
      <c r="B41" s="14" t="str">
        <f>Users!B41</f>
        <v>Cuba</v>
      </c>
      <c r="C41" s="14">
        <f>(Users!C41*MAX(Settings!$C$18,(Settings!$C$19*1024*8*(1/30)*(15/100)*(1/3600))))</f>
        <v>228.91174558615998</v>
      </c>
      <c r="D41" s="14">
        <f>(Users!D41*MAX(Settings!$C$18,(Settings!$C$19*1024*8*(1/30)*(15/100)*(1/3600))))</f>
        <v>43.111557773004691</v>
      </c>
      <c r="E41" s="14">
        <f>(Users!E41*MAX(Settings!$C$18,(Settings!$C$19*1024*8*(1/30)*(15/100)*(1/3600))))</f>
        <v>19.590076457151042</v>
      </c>
      <c r="F41" s="14">
        <f>(Users!F41*MAX(Settings!$C$18,(Settings!$C$19*1024*8*(1/30)*(15/100)*(1/3600))))</f>
        <v>14.113173673922237</v>
      </c>
      <c r="G41" s="14">
        <f>(Users!G41*MAX(Settings!$C$18,(Settings!$C$19*1024*8*(1/30)*(15/100)*(1/3600))))</f>
        <v>12.006453461595735</v>
      </c>
      <c r="H41" s="14">
        <f>(Users!H41*MAX(Settings!$C$18,(Settings!$C$19*1024*8*(1/30)*(15/100)*(1/3600))))</f>
        <v>10.015111435339852</v>
      </c>
      <c r="I41" s="14">
        <f>(Users!I41*MAX(Settings!$C$18,(Settings!$C$19*1024*8*(1/30)*(15/100)*(1/3600))))</f>
        <v>8.0835951351946598</v>
      </c>
      <c r="J41" s="14">
        <f>(Users!J41*MAX(Settings!$C$18,(Settings!$C$19*1024*8*(1/30)*(15/100)*(1/3600))))</f>
        <v>6.6876615259451855</v>
      </c>
      <c r="K41" s="14">
        <f>(Users!K41*MAX(Settings!$C$18,(Settings!$C$19*1024*8*(1/30)*(15/100)*(1/3600))))</f>
        <v>5.233326612635274</v>
      </c>
      <c r="L41" s="14">
        <f>(Users!L41*MAX(Settings!$C$18,(Settings!$C$19*1024*8*(1/30)*(15/100)*(1/3600))))</f>
        <v>2.4913141658952349</v>
      </c>
    </row>
    <row r="42" spans="1:12">
      <c r="A42" s="14" t="str">
        <f>Users!A42</f>
        <v>CYP</v>
      </c>
      <c r="B42" s="14" t="str">
        <f>Users!B42</f>
        <v>Cyprus</v>
      </c>
      <c r="C42" s="14">
        <f>(Users!C42*MAX(Settings!$C$18,(Settings!$C$19*1024*8*(1/30)*(15/100)*(1/3600))))</f>
        <v>35.574940705107771</v>
      </c>
      <c r="D42" s="14">
        <f>(Users!D42*MAX(Settings!$C$18,(Settings!$C$19*1024*8*(1/30)*(15/100)*(1/3600))))</f>
        <v>0</v>
      </c>
      <c r="E42" s="14">
        <f>(Users!E42*MAX(Settings!$C$18,(Settings!$C$19*1024*8*(1/30)*(15/100)*(1/3600))))</f>
        <v>30.570946042563484</v>
      </c>
      <c r="F42" s="14">
        <f>(Users!F42*MAX(Settings!$C$18,(Settings!$C$19*1024*8*(1/30)*(15/100)*(1/3600))))</f>
        <v>0</v>
      </c>
      <c r="G42" s="14">
        <f>(Users!G42*MAX(Settings!$C$18,(Settings!$C$19*1024*8*(1/30)*(15/100)*(1/3600))))</f>
        <v>0</v>
      </c>
      <c r="H42" s="14">
        <f>(Users!H42*MAX(Settings!$C$18,(Settings!$C$19*1024*8*(1/30)*(15/100)*(1/3600))))</f>
        <v>24.953025476359478</v>
      </c>
      <c r="I42" s="14">
        <f>(Users!I42*MAX(Settings!$C$18,(Settings!$C$19*1024*8*(1/30)*(15/100)*(1/3600))))</f>
        <v>0</v>
      </c>
      <c r="J42" s="14">
        <f>(Users!J42*MAX(Settings!$C$18,(Settings!$C$19*1024*8*(1/30)*(15/100)*(1/3600))))</f>
        <v>24.763577343675625</v>
      </c>
      <c r="K42" s="14">
        <f>(Users!K42*MAX(Settings!$C$18,(Settings!$C$19*1024*8*(1/30)*(15/100)*(1/3600))))</f>
        <v>0</v>
      </c>
      <c r="L42" s="14">
        <f>(Users!L42*MAX(Settings!$C$18,(Settings!$C$19*1024*8*(1/30)*(15/100)*(1/3600))))</f>
        <v>12.425233544370577</v>
      </c>
    </row>
    <row r="43" spans="1:12">
      <c r="A43" s="14" t="str">
        <f>Users!A43</f>
        <v>CZE</v>
      </c>
      <c r="B43" s="14" t="str">
        <f>Users!B43</f>
        <v>Czechia</v>
      </c>
      <c r="C43" s="14">
        <f>(Users!C43*MAX(Settings!$C$18,(Settings!$C$19*1024*8*(1/30)*(15/100)*(1/3600))))</f>
        <v>528.98191911483696</v>
      </c>
      <c r="D43" s="14">
        <f>(Users!D43*MAX(Settings!$C$18,(Settings!$C$19*1024*8*(1/30)*(15/100)*(1/3600))))</f>
        <v>336.6650004217671</v>
      </c>
      <c r="E43" s="14">
        <f>(Users!E43*MAX(Settings!$C$18,(Settings!$C$19*1024*8*(1/30)*(15/100)*(1/3600))))</f>
        <v>86.476662670954681</v>
      </c>
      <c r="F43" s="14">
        <f>(Users!F43*MAX(Settings!$C$18,(Settings!$C$19*1024*8*(1/30)*(15/100)*(1/3600))))</f>
        <v>29.029721384188051</v>
      </c>
      <c r="G43" s="14">
        <f>(Users!G43*MAX(Settings!$C$18,(Settings!$C$19*1024*8*(1/30)*(15/100)*(1/3600))))</f>
        <v>20.917637807988292</v>
      </c>
      <c r="H43" s="14">
        <f>(Users!H43*MAX(Settings!$C$18,(Settings!$C$19*1024*8*(1/30)*(15/100)*(1/3600))))</f>
        <v>17.989026072664906</v>
      </c>
      <c r="I43" s="14">
        <f>(Users!I43*MAX(Settings!$C$18,(Settings!$C$19*1024*8*(1/30)*(15/100)*(1/3600))))</f>
        <v>14.437941901380276</v>
      </c>
      <c r="J43" s="14">
        <f>(Users!J43*MAX(Settings!$C$18,(Settings!$C$19*1024*8*(1/30)*(15/100)*(1/3600))))</f>
        <v>11.544940717313253</v>
      </c>
      <c r="K43" s="14">
        <f>(Users!K43*MAX(Settings!$C$18,(Settings!$C$19*1024*8*(1/30)*(15/100)*(1/3600))))</f>
        <v>10.059268518897742</v>
      </c>
      <c r="L43" s="14">
        <f>(Users!L43*MAX(Settings!$C$18,(Settings!$C$19*1024*8*(1/30)*(15/100)*(1/3600))))</f>
        <v>6.6705684613421301</v>
      </c>
    </row>
    <row r="44" spans="1:12">
      <c r="A44" s="14" t="str">
        <f>Users!A44</f>
        <v>DNK</v>
      </c>
      <c r="B44" s="14" t="str">
        <f>Users!B44</f>
        <v>Denmark</v>
      </c>
      <c r="C44" s="14">
        <f>(Users!C44*MAX(Settings!$C$18,(Settings!$C$19*1024*8*(1/30)*(15/100)*(1/3600))))</f>
        <v>615.95285623722987</v>
      </c>
      <c r="D44" s="14">
        <f>(Users!D44*MAX(Settings!$C$18,(Settings!$C$19*1024*8*(1/30)*(15/100)*(1/3600))))</f>
        <v>115.61748897506257</v>
      </c>
      <c r="E44" s="14">
        <f>(Users!E44*MAX(Settings!$C$18,(Settings!$C$19*1024*8*(1/30)*(15/100)*(1/3600))))</f>
        <v>69.674180166151814</v>
      </c>
      <c r="F44" s="14">
        <f>(Users!F44*MAX(Settings!$C$18,(Settings!$C$19*1024*8*(1/30)*(15/100)*(1/3600))))</f>
        <v>24.529972127433876</v>
      </c>
      <c r="G44" s="14">
        <f>(Users!G44*MAX(Settings!$C$18,(Settings!$C$19*1024*8*(1/30)*(15/100)*(1/3600))))</f>
        <v>18.711208052143977</v>
      </c>
      <c r="H44" s="14">
        <f>(Users!H44*MAX(Settings!$C$18,(Settings!$C$19*1024*8*(1/30)*(15/100)*(1/3600))))</f>
        <v>14.721401889380934</v>
      </c>
      <c r="I44" s="14">
        <f>(Users!I44*MAX(Settings!$C$18,(Settings!$C$19*1024*8*(1/30)*(15/100)*(1/3600))))</f>
        <v>11.180288672448084</v>
      </c>
      <c r="J44" s="14">
        <f>(Users!J44*MAX(Settings!$C$18,(Settings!$C$19*1024*8*(1/30)*(15/100)*(1/3600))))</f>
        <v>9.4467670372882768</v>
      </c>
      <c r="K44" s="14">
        <f>(Users!K44*MAX(Settings!$C$18,(Settings!$C$19*1024*8*(1/30)*(15/100)*(1/3600))))</f>
        <v>7.585047417605562</v>
      </c>
      <c r="L44" s="14">
        <f>(Users!L44*MAX(Settings!$C$18,(Settings!$C$19*1024*8*(1/30)*(15/100)*(1/3600))))</f>
        <v>5.5652169503445883</v>
      </c>
    </row>
    <row r="45" spans="1:12">
      <c r="A45" s="14" t="str">
        <f>Users!A45</f>
        <v>DJI</v>
      </c>
      <c r="B45" s="14" t="str">
        <f>Users!B45</f>
        <v>Djibouti</v>
      </c>
      <c r="C45" s="14">
        <f>(Users!C45*MAX(Settings!$C$18,(Settings!$C$19*1024*8*(1/30)*(15/100)*(1/3600))))</f>
        <v>112.23306218365771</v>
      </c>
      <c r="D45" s="14">
        <f>(Users!D45*MAX(Settings!$C$18,(Settings!$C$19*1024*8*(1/30)*(15/100)*(1/3600))))</f>
        <v>9.2373769959008563</v>
      </c>
      <c r="E45" s="14">
        <f>(Users!E45*MAX(Settings!$C$18,(Settings!$C$19*1024*8*(1/30)*(15/100)*(1/3600))))</f>
        <v>8.4767356210649201</v>
      </c>
      <c r="F45" s="14">
        <f>(Users!F45*MAX(Settings!$C$18,(Settings!$C$19*1024*8*(1/30)*(15/100)*(1/3600))))</f>
        <v>3.811753406481218</v>
      </c>
      <c r="G45" s="14">
        <f>(Users!G45*MAX(Settings!$C$18,(Settings!$C$19*1024*8*(1/30)*(15/100)*(1/3600))))</f>
        <v>3.7576253685715444</v>
      </c>
      <c r="H45" s="14">
        <f>(Users!H45*MAX(Settings!$C$18,(Settings!$C$19*1024*8*(1/30)*(15/100)*(1/3600))))</f>
        <v>2.8374487241070949</v>
      </c>
      <c r="I45" s="14">
        <f>(Users!I45*MAX(Settings!$C$18,(Settings!$C$19*1024*8*(1/30)*(15/100)*(1/3600))))</f>
        <v>2.650849435523746</v>
      </c>
      <c r="J45" s="14">
        <f>(Users!J45*MAX(Settings!$C$18,(Settings!$C$19*1024*8*(1/30)*(15/100)*(1/3600))))</f>
        <v>2.6123900401668729</v>
      </c>
      <c r="K45" s="14">
        <f>(Users!K45*MAX(Settings!$C$18,(Settings!$C$19*1024*8*(1/30)*(15/100)*(1/3600))))</f>
        <v>1.9714001175523188</v>
      </c>
      <c r="L45" s="14">
        <f>(Users!L45*MAX(Settings!$C$18,(Settings!$C$19*1024*8*(1/30)*(15/100)*(1/3600))))</f>
        <v>1.6850912854511511</v>
      </c>
    </row>
    <row r="46" spans="1:12">
      <c r="A46" s="14" t="str">
        <f>Users!A46</f>
        <v>DMA</v>
      </c>
      <c r="B46" s="14" t="str">
        <f>Users!B46</f>
        <v>Dominica</v>
      </c>
      <c r="C46" s="14">
        <f>(Users!C46*MAX(Settings!$C$18,(Settings!$C$19*1024*8*(1/30)*(15/100)*(1/3600))))</f>
        <v>53.774781241210349</v>
      </c>
      <c r="D46" s="14">
        <f>(Users!D46*MAX(Settings!$C$18,(Settings!$C$19*1024*8*(1/30)*(15/100)*(1/3600))))</f>
        <v>22.83206104353043</v>
      </c>
      <c r="E46" s="14">
        <f>(Users!E46*MAX(Settings!$C$18,(Settings!$C$19*1024*8*(1/30)*(15/100)*(1/3600))))</f>
        <v>22.709560747208538</v>
      </c>
      <c r="F46" s="14">
        <f>(Users!F46*MAX(Settings!$C$18,(Settings!$C$19*1024*8*(1/30)*(15/100)*(1/3600))))</f>
        <v>21.350662111265677</v>
      </c>
      <c r="G46" s="14">
        <f>(Users!G46*MAX(Settings!$C$18,(Settings!$C$19*1024*8*(1/30)*(15/100)*(1/3600))))</f>
        <v>15.870910483936369</v>
      </c>
      <c r="H46" s="14">
        <f>(Users!H46*MAX(Settings!$C$18,(Settings!$C$19*1024*8*(1/30)*(15/100)*(1/3600))))</f>
        <v>10.801392407080371</v>
      </c>
      <c r="I46" s="14">
        <f>(Users!I46*MAX(Settings!$C$18,(Settings!$C$19*1024*8*(1/30)*(15/100)*(1/3600))))</f>
        <v>6.2546372226677969</v>
      </c>
      <c r="J46" s="14">
        <f>(Users!J46*MAX(Settings!$C$18,(Settings!$C$19*1024*8*(1/30)*(15/100)*(1/3600))))</f>
        <v>5.9953924095214672</v>
      </c>
      <c r="K46" s="14">
        <f>(Users!K46*MAX(Settings!$C$18,(Settings!$C$19*1024*8*(1/30)*(15/100)*(1/3600))))</f>
        <v>5.9740260787676478</v>
      </c>
      <c r="L46" s="14">
        <f>(Users!L46*MAX(Settings!$C$18,(Settings!$C$19*1024*8*(1/30)*(15/100)*(1/3600))))</f>
        <v>5.5495483077917873</v>
      </c>
    </row>
    <row r="47" spans="1:12">
      <c r="A47" s="14" t="str">
        <f>Users!A47</f>
        <v>DOM</v>
      </c>
      <c r="B47" s="14" t="str">
        <f>Users!B47</f>
        <v>Dominican Republic (the)</v>
      </c>
      <c r="C47" s="14">
        <f>(Users!C47*MAX(Settings!$C$18,(Settings!$C$19*1024*8*(1/30)*(15/100)*(1/3600))))</f>
        <v>408.11685930663657</v>
      </c>
      <c r="D47" s="14">
        <f>(Users!D47*MAX(Settings!$C$18,(Settings!$C$19*1024*8*(1/30)*(15/100)*(1/3600))))</f>
        <v>66.856673350748281</v>
      </c>
      <c r="E47" s="14">
        <f>(Users!E47*MAX(Settings!$C$18,(Settings!$C$19*1024*8*(1/30)*(15/100)*(1/3600))))</f>
        <v>40.133091265922388</v>
      </c>
      <c r="F47" s="14">
        <f>(Users!F47*MAX(Settings!$C$18,(Settings!$C$19*1024*8*(1/30)*(15/100)*(1/3600))))</f>
        <v>27.723526364104607</v>
      </c>
      <c r="G47" s="14">
        <f>(Users!G47*MAX(Settings!$C$18,(Settings!$C$19*1024*8*(1/30)*(15/100)*(1/3600))))</f>
        <v>19.666995247864783</v>
      </c>
      <c r="H47" s="14">
        <f>(Users!H47*MAX(Settings!$C$18,(Settings!$C$19*1024*8*(1/30)*(15/100)*(1/3600))))</f>
        <v>14.784076459592137</v>
      </c>
      <c r="I47" s="14">
        <f>(Users!I47*MAX(Settings!$C$18,(Settings!$C$19*1024*8*(1/30)*(15/100)*(1/3600))))</f>
        <v>10.718775928165607</v>
      </c>
      <c r="J47" s="14">
        <f>(Users!J47*MAX(Settings!$C$18,(Settings!$C$19*1024*8*(1/30)*(15/100)*(1/3600))))</f>
        <v>8.0308915193352401</v>
      </c>
      <c r="K47" s="14">
        <f>(Users!K47*MAX(Settings!$C$18,(Settings!$C$19*1024*8*(1/30)*(15/100)*(1/3600))))</f>
        <v>6.1107705955920855</v>
      </c>
      <c r="L47" s="14">
        <f>(Users!L47*MAX(Settings!$C$18,(Settings!$C$19*1024*8*(1/30)*(15/100)*(1/3600))))</f>
        <v>3.9926550068635471</v>
      </c>
    </row>
    <row r="48" spans="1:12">
      <c r="A48" s="14" t="str">
        <f>Users!A48</f>
        <v>ECU</v>
      </c>
      <c r="B48" s="14" t="str">
        <f>Users!B48</f>
        <v>Ecuador</v>
      </c>
      <c r="C48" s="14">
        <f>(Users!C48*MAX(Settings!$C$18,(Settings!$C$19*1024*8*(1/30)*(15/100)*(1/3600))))</f>
        <v>80.771852359685127</v>
      </c>
      <c r="D48" s="14">
        <f>(Users!D48*MAX(Settings!$C$18,(Settings!$C$19*1024*8*(1/30)*(15/100)*(1/3600))))</f>
        <v>23.769330752597938</v>
      </c>
      <c r="E48" s="14">
        <f>(Users!E48*MAX(Settings!$C$18,(Settings!$C$19*1024*8*(1/30)*(15/100)*(1/3600))))</f>
        <v>17.517542374030647</v>
      </c>
      <c r="F48" s="14">
        <f>(Users!F48*MAX(Settings!$C$18,(Settings!$C$19*1024*8*(1/30)*(15/100)*(1/3600))))</f>
        <v>12.352588019807593</v>
      </c>
      <c r="G48" s="14">
        <f>(Users!G48*MAX(Settings!$C$18,(Settings!$C$19*1024*8*(1/30)*(15/100)*(1/3600))))</f>
        <v>8.3285957278384437</v>
      </c>
      <c r="H48" s="14">
        <f>(Users!H48*MAX(Settings!$C$18,(Settings!$C$19*1024*8*(1/30)*(15/100)*(1/3600))))</f>
        <v>6.478271484557764</v>
      </c>
      <c r="I48" s="14">
        <f>(Users!I48*MAX(Settings!$C$18,(Settings!$C$19*1024*8*(1/30)*(15/100)*(1/3600))))</f>
        <v>4.568121515166391</v>
      </c>
      <c r="J48" s="14">
        <f>(Users!J48*MAX(Settings!$C$18,(Settings!$C$19*1024*8*(1/30)*(15/100)*(1/3600))))</f>
        <v>3.381577947304339</v>
      </c>
      <c r="K48" s="14">
        <f>(Users!K48*MAX(Settings!$C$18,(Settings!$C$19*1024*8*(1/30)*(15/100)*(1/3600))))</f>
        <v>2.0525921744168287</v>
      </c>
      <c r="L48" s="14">
        <f>(Users!L48*MAX(Settings!$C$18,(Settings!$C$19*1024*8*(1/30)*(15/100)*(1/3600))))</f>
        <v>0.49427445143833426</v>
      </c>
    </row>
    <row r="49" spans="1:12">
      <c r="A49" s="14" t="str">
        <f>Users!A49</f>
        <v>EGY</v>
      </c>
      <c r="B49" s="14" t="str">
        <f>Users!B49</f>
        <v>Egypt</v>
      </c>
      <c r="C49" s="14">
        <f>(Users!C49*MAX(Settings!$C$18,(Settings!$C$19*1024*8*(1/30)*(15/100)*(1/3600))))</f>
        <v>7237.0839014811754</v>
      </c>
      <c r="D49" s="14">
        <f>(Users!D49*MAX(Settings!$C$18,(Settings!$C$19*1024*8*(1/30)*(15/100)*(1/3600))))</f>
        <v>2315.3083040996303</v>
      </c>
      <c r="E49" s="14">
        <f>(Users!E49*MAX(Settings!$C$18,(Settings!$C$19*1024*8*(1/30)*(15/100)*(1/3600))))</f>
        <v>689.79489532242667</v>
      </c>
      <c r="F49" s="14">
        <f>(Users!F49*MAX(Settings!$C$18,(Settings!$C$19*1024*8*(1/30)*(15/100)*(1/3600))))</f>
        <v>401.98472238029069</v>
      </c>
      <c r="G49" s="14">
        <f>(Users!G49*MAX(Settings!$C$18,(Settings!$C$19*1024*8*(1/30)*(15/100)*(1/3600))))</f>
        <v>321.19150368985169</v>
      </c>
      <c r="H49" s="14">
        <f>(Users!H49*MAX(Settings!$C$18,(Settings!$C$19*1024*8*(1/30)*(15/100)*(1/3600))))</f>
        <v>249.86499394540465</v>
      </c>
      <c r="I49" s="14">
        <f>(Users!I49*MAX(Settings!$C$18,(Settings!$C$19*1024*8*(1/30)*(15/100)*(1/3600))))</f>
        <v>171.14146049398553</v>
      </c>
      <c r="J49" s="14">
        <f>(Users!J49*MAX(Settings!$C$18,(Settings!$C$19*1024*8*(1/30)*(15/100)*(1/3600))))</f>
        <v>57.107928838806039</v>
      </c>
      <c r="K49" s="14">
        <f>(Users!K49*MAX(Settings!$C$18,(Settings!$C$19*1024*8*(1/30)*(15/100)*(1/3600))))</f>
        <v>1.5141606394206031</v>
      </c>
      <c r="L49" s="14">
        <f>(Users!L49*MAX(Settings!$C$18,(Settings!$C$19*1024*8*(1/30)*(15/100)*(1/3600))))</f>
        <v>0.15953526962851139</v>
      </c>
    </row>
    <row r="50" spans="1:12">
      <c r="A50" s="14" t="str">
        <f>Users!A50</f>
        <v>SLV</v>
      </c>
      <c r="B50" s="14" t="str">
        <f>Users!B50</f>
        <v>El Salvador</v>
      </c>
      <c r="C50" s="14">
        <f>(Users!C50*MAX(Settings!$C$18,(Settings!$C$19*1024*8*(1/30)*(15/100)*(1/3600))))</f>
        <v>375.89358368577786</v>
      </c>
      <c r="D50" s="14">
        <f>(Users!D50*MAX(Settings!$C$18,(Settings!$C$19*1024*8*(1/30)*(15/100)*(1/3600))))</f>
        <v>93.681389401142269</v>
      </c>
      <c r="E50" s="14">
        <f>(Users!E50*MAX(Settings!$C$18,(Settings!$C$19*1024*8*(1/30)*(15/100)*(1/3600))))</f>
        <v>57.72612800861652</v>
      </c>
      <c r="F50" s="14">
        <f>(Users!F50*MAX(Settings!$C$18,(Settings!$C$19*1024*8*(1/30)*(15/100)*(1/3600))))</f>
        <v>43.004726119235592</v>
      </c>
      <c r="G50" s="14">
        <f>(Users!G50*MAX(Settings!$C$18,(Settings!$C$19*1024*8*(1/30)*(15/100)*(1/3600))))</f>
        <v>35.3954635267757</v>
      </c>
      <c r="H50" s="14">
        <f>(Users!H50*MAX(Settings!$C$18,(Settings!$C$19*1024*8*(1/30)*(15/100)*(1/3600))))</f>
        <v>26.997071118474778</v>
      </c>
      <c r="I50" s="14">
        <f>(Users!I50*MAX(Settings!$C$18,(Settings!$C$19*1024*8*(1/30)*(15/100)*(1/3600))))</f>
        <v>20.852114393676583</v>
      </c>
      <c r="J50" s="14">
        <f>(Users!J50*MAX(Settings!$C$18,(Settings!$C$19*1024*8*(1/30)*(15/100)*(1/3600))))</f>
        <v>16.130155297082702</v>
      </c>
      <c r="K50" s="14">
        <f>(Users!K50*MAX(Settings!$C$18,(Settings!$C$19*1024*8*(1/30)*(15/100)*(1/3600))))</f>
        <v>12.986455832170876</v>
      </c>
      <c r="L50" s="14">
        <f>(Users!L50*MAX(Settings!$C$18,(Settings!$C$19*1024*8*(1/30)*(15/100)*(1/3600))))</f>
        <v>8.1519673936068777</v>
      </c>
    </row>
    <row r="51" spans="1:12">
      <c r="A51" s="14" t="str">
        <f>Users!A51</f>
        <v>GNQ</v>
      </c>
      <c r="B51" s="14" t="str">
        <f>Users!B51</f>
        <v>Equatorial Guinea</v>
      </c>
      <c r="C51" s="14">
        <f>(Users!C51*MAX(Settings!$C$18,(Settings!$C$19*1024*8*(1/30)*(15/100)*(1/3600))))</f>
        <v>75.776404229442392</v>
      </c>
      <c r="D51" s="14">
        <f>(Users!D51*MAX(Settings!$C$18,(Settings!$C$19*1024*8*(1/30)*(15/100)*(1/3600))))</f>
        <v>10.755810901472225</v>
      </c>
      <c r="E51" s="14">
        <f>(Users!E51*MAX(Settings!$C$18,(Settings!$C$19*1024*8*(1/30)*(15/100)*(1/3600))))</f>
        <v>8.8100503808244888</v>
      </c>
      <c r="F51" s="14">
        <f>(Users!F51*MAX(Settings!$C$18,(Settings!$C$19*1024*8*(1/30)*(15/100)*(1/3600))))</f>
        <v>7.6035649042588718</v>
      </c>
      <c r="G51" s="14">
        <f>(Users!G51*MAX(Settings!$C$18,(Settings!$C$19*1024*8*(1/30)*(15/100)*(1/3600))))</f>
        <v>6.6392311762365308</v>
      </c>
      <c r="H51" s="14">
        <f>(Users!H51*MAX(Settings!$C$18,(Settings!$C$19*1024*8*(1/30)*(15/100)*(1/3600))))</f>
        <v>5.7973977445360827</v>
      </c>
      <c r="I51" s="14">
        <f>(Users!I51*MAX(Settings!$C$18,(Settings!$C$19*1024*8*(1/30)*(15/100)*(1/3600))))</f>
        <v>4.8900408985239245</v>
      </c>
      <c r="J51" s="14">
        <f>(Users!J51*MAX(Settings!$C$18,(Settings!$C$19*1024*8*(1/30)*(15/100)*(1/3600))))</f>
        <v>3.9969282730143108</v>
      </c>
      <c r="K51" s="14">
        <f>(Users!K51*MAX(Settings!$C$18,(Settings!$C$19*1024*8*(1/30)*(15/100)*(1/3600))))</f>
        <v>3.3231766432439014</v>
      </c>
      <c r="L51" s="14">
        <f>(Users!L51*MAX(Settings!$C$18,(Settings!$C$19*1024*8*(1/30)*(15/100)*(1/3600))))</f>
        <v>2.2776508583570503</v>
      </c>
    </row>
    <row r="52" spans="1:12">
      <c r="A52" s="14" t="str">
        <f>Users!A52</f>
        <v>ERI</v>
      </c>
      <c r="B52" s="14" t="str">
        <f>Users!B52</f>
        <v>Eritrea</v>
      </c>
      <c r="C52" s="14">
        <f>(Users!C52*MAX(Settings!$C$18,(Settings!$C$19*1024*8*(1/30)*(15/100)*(1/3600))))</f>
        <v>72.292267894519696</v>
      </c>
      <c r="D52" s="14">
        <f>(Users!D52*MAX(Settings!$C$18,(Settings!$C$19*1024*8*(1/30)*(15/100)*(1/3600))))</f>
        <v>19.568710126397217</v>
      </c>
      <c r="E52" s="14">
        <f>(Users!E52*MAX(Settings!$C$18,(Settings!$C$19*1024*8*(1/30)*(15/100)*(1/3600))))</f>
        <v>14.929367508718103</v>
      </c>
      <c r="F52" s="14">
        <f>(Users!F52*MAX(Settings!$C$18,(Settings!$C$19*1024*8*(1/30)*(15/100)*(1/3600))))</f>
        <v>12.053459389254133</v>
      </c>
      <c r="G52" s="14">
        <f>(Users!G52*MAX(Settings!$C$18,(Settings!$C$19*1024*8*(1/30)*(15/100)*(1/3600))))</f>
        <v>9.0479288632170007</v>
      </c>
      <c r="H52" s="14">
        <f>(Users!H52*MAX(Settings!$C$18,(Settings!$C$19*1024*8*(1/30)*(15/100)*(1/3600))))</f>
        <v>7.1035927646195187</v>
      </c>
      <c r="I52" s="14">
        <f>(Users!I52*MAX(Settings!$C$18,(Settings!$C$19*1024*8*(1/30)*(15/100)*(1/3600))))</f>
        <v>4.0994866606326399</v>
      </c>
      <c r="J52" s="14">
        <f>(Users!J52*MAX(Settings!$C$18,(Settings!$C$19*1024*8*(1/30)*(15/100)*(1/3600))))</f>
        <v>3.4057931221586668</v>
      </c>
      <c r="K52" s="14">
        <f>(Users!K52*MAX(Settings!$C$18,(Settings!$C$19*1024*8*(1/30)*(15/100)*(1/3600))))</f>
        <v>1.7520391218131159</v>
      </c>
      <c r="L52" s="14">
        <f>(Users!L52*MAX(Settings!$C$18,(Settings!$C$19*1024*8*(1/30)*(15/100)*(1/3600))))</f>
        <v>0.79482750404204772</v>
      </c>
    </row>
    <row r="53" spans="1:12">
      <c r="A53" s="14" t="str">
        <f>Users!A53</f>
        <v>EST</v>
      </c>
      <c r="B53" s="14" t="str">
        <f>Users!B53</f>
        <v>Estonia</v>
      </c>
      <c r="C53" s="14">
        <f>(Users!C53*MAX(Settings!$C$18,(Settings!$C$19*1024*8*(1/30)*(15/100)*(1/3600))))</f>
        <v>158.25613862738274</v>
      </c>
      <c r="D53" s="14">
        <f>(Users!D53*MAX(Settings!$C$18,(Settings!$C$19*1024*8*(1/30)*(15/100)*(1/3600))))</f>
        <v>19.58722761305053</v>
      </c>
      <c r="E53" s="14">
        <f>(Users!E53*MAX(Settings!$C$18,(Settings!$C$19*1024*8*(1/30)*(15/100)*(1/3600))))</f>
        <v>4.7946046211568669</v>
      </c>
      <c r="F53" s="14">
        <f>(Users!F53*MAX(Settings!$C$18,(Settings!$C$19*1024*8*(1/30)*(15/100)*(1/3600))))</f>
        <v>1.9970397144569008</v>
      </c>
      <c r="G53" s="14">
        <f>(Users!G53*MAX(Settings!$C$18,(Settings!$C$19*1024*8*(1/30)*(15/100)*(1/3600))))</f>
        <v>1.3304101949377642</v>
      </c>
      <c r="H53" s="14">
        <f>(Users!H53*MAX(Settings!$C$18,(Settings!$C$19*1024*8*(1/30)*(15/100)*(1/3600))))</f>
        <v>0.99709543517819577</v>
      </c>
      <c r="I53" s="14">
        <f>(Users!I53*MAX(Settings!$C$18,(Settings!$C$19*1024*8*(1/30)*(15/100)*(1/3600))))</f>
        <v>0.7934030819917931</v>
      </c>
      <c r="J53" s="14">
        <f>(Users!J53*MAX(Settings!$C$18,(Settings!$C$19*1024*8*(1/30)*(15/100)*(1/3600))))</f>
        <v>0.65665856516735466</v>
      </c>
      <c r="K53" s="14">
        <f>(Users!K53*MAX(Settings!$C$18,(Settings!$C$19*1024*8*(1/30)*(15/100)*(1/3600))))</f>
        <v>0.50566982784037073</v>
      </c>
      <c r="L53" s="14">
        <f>(Users!L53*MAX(Settings!$C$18,(Settings!$C$19*1024*8*(1/30)*(15/100)*(1/3600))))</f>
        <v>0.21081446343767571</v>
      </c>
    </row>
    <row r="54" spans="1:12">
      <c r="A54" s="14" t="str">
        <f>Users!A54</f>
        <v>SWZ</v>
      </c>
      <c r="B54" s="14" t="str">
        <f>Users!B54</f>
        <v>Eswatini</v>
      </c>
      <c r="C54" s="14">
        <f>(Users!C54*MAX(Settings!$C$18,(Settings!$C$19*1024*8*(1/30)*(15/100)*(1/3600))))</f>
        <v>96.464710087339697</v>
      </c>
      <c r="D54" s="14">
        <f>(Users!D54*MAX(Settings!$C$18,(Settings!$C$19*1024*8*(1/30)*(15/100)*(1/3600))))</f>
        <v>21.119905739124448</v>
      </c>
      <c r="E54" s="14">
        <f>(Users!E54*MAX(Settings!$C$18,(Settings!$C$19*1024*8*(1/30)*(15/100)*(1/3600))))</f>
        <v>13.638841131187466</v>
      </c>
      <c r="F54" s="14">
        <f>(Users!F54*MAX(Settings!$C$18,(Settings!$C$19*1024*8*(1/30)*(15/100)*(1/3600))))</f>
        <v>10.412525187360872</v>
      </c>
      <c r="G54" s="14">
        <f>(Users!G54*MAX(Settings!$C$18,(Settings!$C$19*1024*8*(1/30)*(15/100)*(1/3600))))</f>
        <v>9.5436277367055879</v>
      </c>
      <c r="H54" s="14">
        <f>(Users!H54*MAX(Settings!$C$18,(Settings!$C$19*1024*8*(1/30)*(15/100)*(1/3600))))</f>
        <v>8.5636253661304487</v>
      </c>
      <c r="I54" s="14">
        <f>(Users!I54*MAX(Settings!$C$18,(Settings!$C$19*1024*8*(1/30)*(15/100)*(1/3600))))</f>
        <v>7.2161221065896282</v>
      </c>
      <c r="J54" s="14">
        <f>(Users!J54*MAX(Settings!$C$18,(Settings!$C$19*1024*8*(1/30)*(15/100)*(1/3600))))</f>
        <v>5.4441410760729489</v>
      </c>
      <c r="K54" s="14">
        <f>(Users!K54*MAX(Settings!$C$18,(Settings!$C$19*1024*8*(1/30)*(15/100)*(1/3600))))</f>
        <v>4.119428569336204</v>
      </c>
      <c r="L54" s="14">
        <f>(Users!L54*MAX(Settings!$C$18,(Settings!$C$19*1024*8*(1/30)*(15/100)*(1/3600))))</f>
        <v>3.0824493167508797</v>
      </c>
    </row>
    <row r="55" spans="1:12">
      <c r="A55" s="14" t="str">
        <f>Users!A55</f>
        <v>ETH</v>
      </c>
      <c r="B55" s="14" t="str">
        <f>Users!B55</f>
        <v>Ethiopia</v>
      </c>
      <c r="C55" s="14">
        <f>(Users!C55*MAX(Settings!$C$18,(Settings!$C$19*1024*8*(1/30)*(15/100)*(1/3600))))</f>
        <v>113.63326905905797</v>
      </c>
      <c r="D55" s="14">
        <f>(Users!D55*MAX(Settings!$C$18,(Settings!$C$19*1024*8*(1/30)*(15/100)*(1/3600))))</f>
        <v>35.451015986735626</v>
      </c>
      <c r="E55" s="14">
        <f>(Users!E55*MAX(Settings!$C$18,(Settings!$C$19*1024*8*(1/30)*(15/100)*(1/3600))))</f>
        <v>27.442915220204462</v>
      </c>
      <c r="F55" s="14">
        <f>(Users!F55*MAX(Settings!$C$18,(Settings!$C$19*1024*8*(1/30)*(15/100)*(1/3600))))</f>
        <v>23.032904552616323</v>
      </c>
      <c r="G55" s="14">
        <f>(Users!G55*MAX(Settings!$C$18,(Settings!$C$19*1024*8*(1/30)*(15/100)*(1/3600))))</f>
        <v>21.817872543749175</v>
      </c>
      <c r="H55" s="14">
        <f>(Users!H55*MAX(Settings!$C$18,(Settings!$C$19*1024*8*(1/30)*(15/100)*(1/3600))))</f>
        <v>17.675653221608904</v>
      </c>
      <c r="I55" s="14">
        <f>(Users!I55*MAX(Settings!$C$18,(Settings!$C$19*1024*8*(1/30)*(15/100)*(1/3600))))</f>
        <v>12.721513330823523</v>
      </c>
      <c r="J55" s="14">
        <f>(Users!J55*MAX(Settings!$C$18,(Settings!$C$19*1024*8*(1/30)*(15/100)*(1/3600))))</f>
        <v>5.6492578513096072</v>
      </c>
      <c r="K55" s="14">
        <f>(Users!K55*MAX(Settings!$C$18,(Settings!$C$19*1024*8*(1/30)*(15/100)*(1/3600))))</f>
        <v>3.2434090084296456</v>
      </c>
      <c r="L55" s="14">
        <f>(Users!L55*MAX(Settings!$C$18,(Settings!$C$19*1024*8*(1/30)*(15/100)*(1/3600))))</f>
        <v>1.8417777109791533</v>
      </c>
    </row>
    <row r="56" spans="1:12">
      <c r="A56" s="14" t="str">
        <f>Users!A56</f>
        <v>FRO</v>
      </c>
      <c r="B56" s="14" t="str">
        <f>Users!B56</f>
        <v>Faroe Islands (the)</v>
      </c>
      <c r="C56" s="14">
        <f>(Users!C56*MAX(Settings!$C$18,(Settings!$C$19*1024*8*(1/30)*(15/100)*(1/3600))))</f>
        <v>17.138646108662932</v>
      </c>
      <c r="D56" s="14">
        <f>(Users!D56*MAX(Settings!$C$18,(Settings!$C$19*1024*8*(1/30)*(15/100)*(1/3600))))</f>
        <v>7.4910355622887614</v>
      </c>
      <c r="E56" s="14">
        <f>(Users!E56*MAX(Settings!$C$18,(Settings!$C$19*1024*8*(1/30)*(15/100)*(1/3600))))</f>
        <v>5.8401304060437189</v>
      </c>
      <c r="F56" s="14">
        <f>(Users!F56*MAX(Settings!$C$18,(Settings!$C$19*1024*8*(1/30)*(15/100)*(1/3600))))</f>
        <v>3.4998049774754674</v>
      </c>
      <c r="G56" s="14">
        <f>(Users!G56*MAX(Settings!$C$18,(Settings!$C$19*1024*8*(1/30)*(15/100)*(1/3600))))</f>
        <v>2.5183781848500719</v>
      </c>
      <c r="H56" s="14">
        <f>(Users!H56*MAX(Settings!$C$18,(Settings!$C$19*1024*8*(1/30)*(15/100)*(1/3600))))</f>
        <v>2.1038713682259931</v>
      </c>
      <c r="I56" s="14">
        <f>(Users!I56*MAX(Settings!$C$18,(Settings!$C$19*1024*8*(1/30)*(15/100)*(1/3600))))</f>
        <v>1.8659928858334807</v>
      </c>
      <c r="J56" s="14">
        <f>(Users!J56*MAX(Settings!$C$18,(Settings!$C$19*1024*8*(1/30)*(15/100)*(1/3600))))</f>
        <v>1.729248369009043</v>
      </c>
      <c r="K56" s="14">
        <f>(Users!K56*MAX(Settings!$C$18,(Settings!$C$19*1024*8*(1/30)*(15/100)*(1/3600))))</f>
        <v>0.70224007077550077</v>
      </c>
      <c r="L56" s="14">
        <f>(Users!L56*MAX(Settings!$C$18,(Settings!$C$19*1024*8*(1/30)*(15/100)*(1/3600))))</f>
        <v>0.46578601043324291</v>
      </c>
    </row>
    <row r="57" spans="1:12">
      <c r="A57" s="14" t="str">
        <f>Users!A57</f>
        <v>FJI</v>
      </c>
      <c r="B57" s="14" t="str">
        <f>Users!B57</f>
        <v>Fiji</v>
      </c>
      <c r="C57" s="14">
        <f>(Users!C57*MAX(Settings!$C$18,(Settings!$C$19*1024*8*(1/30)*(15/100)*(1/3600))))</f>
        <v>24.115465310809796</v>
      </c>
      <c r="D57" s="14">
        <f>(Users!D57*MAX(Settings!$C$18,(Settings!$C$19*1024*8*(1/30)*(15/100)*(1/3600))))</f>
        <v>6.1648986335017595</v>
      </c>
      <c r="E57" s="14">
        <f>(Users!E57*MAX(Settings!$C$18,(Settings!$C$19*1024*8*(1/30)*(15/100)*(1/3600))))</f>
        <v>4.6350693515283563</v>
      </c>
      <c r="F57" s="14">
        <f>(Users!F57*MAX(Settings!$C$18,(Settings!$C$19*1024*8*(1/30)*(15/100)*(1/3600))))</f>
        <v>4.1593123867433315</v>
      </c>
      <c r="G57" s="14">
        <f>(Users!G57*MAX(Settings!$C$18,(Settings!$C$19*1024*8*(1/30)*(15/100)*(1/3600))))</f>
        <v>3.2818684037865187</v>
      </c>
      <c r="H57" s="14">
        <f>(Users!H57*MAX(Settings!$C$18,(Settings!$C$19*1024*8*(1/30)*(15/100)*(1/3600))))</f>
        <v>3.1152110239067348</v>
      </c>
      <c r="I57" s="14">
        <f>(Users!I57*MAX(Settings!$C$18,(Settings!$C$19*1024*8*(1/30)*(15/100)*(1/3600))))</f>
        <v>2.9300361573736411</v>
      </c>
      <c r="J57" s="14">
        <f>(Users!J57*MAX(Settings!$C$18,(Settings!$C$19*1024*8*(1/30)*(15/100)*(1/3600))))</f>
        <v>2.7633787774938572</v>
      </c>
      <c r="K57" s="14">
        <f>(Users!K57*MAX(Settings!$C$18,(Settings!$C$19*1024*8*(1/30)*(15/100)*(1/3600))))</f>
        <v>2.5938725535135636</v>
      </c>
      <c r="L57" s="14">
        <f>(Users!L57*MAX(Settings!$C$18,(Settings!$C$19*1024*8*(1/30)*(15/100)*(1/3600))))</f>
        <v>1.3816893887469286</v>
      </c>
    </row>
    <row r="58" spans="1:12">
      <c r="A58" s="14" t="str">
        <f>Users!A58</f>
        <v>FIN</v>
      </c>
      <c r="B58" s="14" t="str">
        <f>Users!B58</f>
        <v>Finland</v>
      </c>
      <c r="C58" s="14">
        <f>(Users!C58*MAX(Settings!$C$18,(Settings!$C$19*1024*8*(1/30)*(15/100)*(1/3600))))</f>
        <v>21.607058080311504</v>
      </c>
      <c r="D58" s="14">
        <f>(Users!D58*MAX(Settings!$C$18,(Settings!$C$19*1024*8*(1/30)*(15/100)*(1/3600))))</f>
        <v>8.1348743290038232</v>
      </c>
      <c r="E58" s="14">
        <f>(Users!E58*MAX(Settings!$C$18,(Settings!$C$19*1024*8*(1/30)*(15/100)*(1/3600))))</f>
        <v>5.4284724335201497</v>
      </c>
      <c r="F58" s="14">
        <f>(Users!F58*MAX(Settings!$C$18,(Settings!$C$19*1024*8*(1/30)*(15/100)*(1/3600))))</f>
        <v>4.518266743407481</v>
      </c>
      <c r="G58" s="14">
        <f>(Users!G58*MAX(Settings!$C$18,(Settings!$C$19*1024*8*(1/30)*(15/100)*(1/3600))))</f>
        <v>3.8559104900391095</v>
      </c>
      <c r="H58" s="14">
        <f>(Users!H58*MAX(Settings!$C$18,(Settings!$C$19*1024*8*(1/30)*(15/100)*(1/3600))))</f>
        <v>2.2334937747991592</v>
      </c>
      <c r="I58" s="14">
        <f>(Users!I58*MAX(Settings!$C$18,(Settings!$C$19*1024*8*(1/30)*(15/100)*(1/3600))))</f>
        <v>2.0354991098137742</v>
      </c>
      <c r="J58" s="14">
        <f>(Users!J58*MAX(Settings!$C$18,(Settings!$C$19*1024*8*(1/30)*(15/100)*(1/3600))))</f>
        <v>1.7919229392202434</v>
      </c>
      <c r="K58" s="14">
        <f>(Users!K58*MAX(Settings!$C$18,(Settings!$C$19*1024*8*(1/30)*(15/100)*(1/3600))))</f>
        <v>1.1309911079021251</v>
      </c>
      <c r="L58" s="14">
        <f>(Users!L58*MAX(Settings!$C$18,(Settings!$C$19*1024*8*(1/30)*(15/100)*(1/3600))))</f>
        <v>0.40453586227229665</v>
      </c>
    </row>
    <row r="59" spans="1:12">
      <c r="A59" s="14" t="str">
        <f>Users!A59</f>
        <v>FRA</v>
      </c>
      <c r="B59" s="14" t="str">
        <f>Users!B59</f>
        <v>France</v>
      </c>
      <c r="C59" s="14">
        <f>(Users!C59*MAX(Settings!$C$18,(Settings!$C$19*1024*8*(1/30)*(15/100)*(1/3600))))</f>
        <v>124.49163834814854</v>
      </c>
      <c r="D59" s="14">
        <f>(Users!D59*MAX(Settings!$C$18,(Settings!$C$19*1024*8*(1/30)*(15/100)*(1/3600))))</f>
        <v>32.877085341925621</v>
      </c>
      <c r="E59" s="14">
        <f>(Users!E59*MAX(Settings!$C$18,(Settings!$C$19*1024*8*(1/30)*(15/100)*(1/3600))))</f>
        <v>24.213750432277365</v>
      </c>
      <c r="F59" s="14">
        <f>(Users!F59*MAX(Settings!$C$18,(Settings!$C$19*1024*8*(1/30)*(15/100)*(1/3600))))</f>
        <v>18.017514513669997</v>
      </c>
      <c r="G59" s="14">
        <f>(Users!G59*MAX(Settings!$C$18,(Settings!$C$19*1024*8*(1/30)*(15/100)*(1/3600))))</f>
        <v>14.097505031369435</v>
      </c>
      <c r="H59" s="14">
        <f>(Users!H59*MAX(Settings!$C$18,(Settings!$C$19*1024*8*(1/30)*(15/100)*(1/3600))))</f>
        <v>10.755810901472225</v>
      </c>
      <c r="I59" s="14">
        <f>(Users!I59*MAX(Settings!$C$18,(Settings!$C$19*1024*8*(1/30)*(15/100)*(1/3600))))</f>
        <v>9.217435087197293</v>
      </c>
      <c r="J59" s="14">
        <f>(Users!J59*MAX(Settings!$C$18,(Settings!$C$19*1024*8*(1/30)*(15/100)*(1/3600))))</f>
        <v>7.261703612197774</v>
      </c>
      <c r="K59" s="14">
        <f>(Users!K59*MAX(Settings!$C$18,(Settings!$C$19*1024*8*(1/30)*(15/100)*(1/3600))))</f>
        <v>5.9697528126168828</v>
      </c>
      <c r="L59" s="14">
        <f>(Users!L59*MAX(Settings!$C$18,(Settings!$C$19*1024*8*(1/30)*(15/100)*(1/3600))))</f>
        <v>4.0083236494163472</v>
      </c>
    </row>
    <row r="60" spans="1:12">
      <c r="A60" s="14" t="str">
        <f>Users!A60</f>
        <v>GUF</v>
      </c>
      <c r="B60" s="14" t="str">
        <f>Users!B60</f>
        <v>French Guiana</v>
      </c>
      <c r="C60" s="14">
        <f>(Users!C60*MAX(Settings!$C$18,(Settings!$C$19*1024*8*(1/30)*(15/100)*(1/3600))))</f>
        <v>79.857373403421704</v>
      </c>
      <c r="D60" s="14">
        <f>(Users!D60*MAX(Settings!$C$18,(Settings!$C$19*1024*8*(1/30)*(15/100)*(1/3600))))</f>
        <v>3.0553852977960427</v>
      </c>
      <c r="E60" s="14">
        <f>(Users!E60*MAX(Settings!$C$18,(Settings!$C$19*1024*8*(1/30)*(15/100)*(1/3600))))</f>
        <v>2.1195400107787936</v>
      </c>
      <c r="F60" s="14">
        <f>(Users!F60*MAX(Settings!$C$18,(Settings!$C$19*1024*8*(1/30)*(15/100)*(1/3600))))</f>
        <v>0.8973858916603763</v>
      </c>
      <c r="G60" s="14">
        <f>(Users!G60*MAX(Settings!$C$18,(Settings!$C$19*1024*8*(1/30)*(15/100)*(1/3600))))</f>
        <v>0.52418731449368017</v>
      </c>
      <c r="H60" s="14">
        <f>(Users!H60*MAX(Settings!$C$18,(Settings!$C$19*1024*8*(1/30)*(15/100)*(1/3600))))</f>
        <v>0.44584410172967903</v>
      </c>
      <c r="I60" s="14">
        <f>(Users!I60*MAX(Settings!$C$18,(Settings!$C$19*1024*8*(1/30)*(15/100)*(1/3600))))</f>
        <v>0.27633787774938567</v>
      </c>
      <c r="J60" s="14">
        <f>(Users!J60*MAX(Settings!$C$18,(Settings!$C$19*1024*8*(1/30)*(15/100)*(1/3600))))</f>
        <v>0.13389567272392916</v>
      </c>
      <c r="K60" s="14">
        <f>(Users!K60*MAX(Settings!$C$18,(Settings!$C$19*1024*8*(1/30)*(15/100)*(1/3600))))</f>
        <v>3.5610551256364135E-2</v>
      </c>
      <c r="L60" s="14">
        <f>(Users!L60*MAX(Settings!$C$18,(Settings!$C$19*1024*8*(1/30)*(15/100)*(1/3600))))</f>
        <v>9.9709543517819618E-3</v>
      </c>
    </row>
    <row r="61" spans="1:12">
      <c r="A61" s="14" t="str">
        <f>Users!A61</f>
        <v>GAB</v>
      </c>
      <c r="B61" s="14" t="str">
        <f>Users!B61</f>
        <v>Gabon</v>
      </c>
      <c r="C61" s="14">
        <f>(Users!C61*MAX(Settings!$C$18,(Settings!$C$19*1024*8*(1/30)*(15/100)*(1/3600))))</f>
        <v>15.554688788779858</v>
      </c>
      <c r="D61" s="14">
        <f>(Users!D61*MAX(Settings!$C$18,(Settings!$C$19*1024*8*(1/30)*(15/100)*(1/3600))))</f>
        <v>2.5482910479054177</v>
      </c>
      <c r="E61" s="14">
        <f>(Users!E61*MAX(Settings!$C$18,(Settings!$C$19*1024*8*(1/30)*(15/100)*(1/3600))))</f>
        <v>1.2150320088671442</v>
      </c>
      <c r="F61" s="14">
        <f>(Users!F61*MAX(Settings!$C$18,(Settings!$C$19*1024*8*(1/30)*(15/100)*(1/3600))))</f>
        <v>0.87886840500706698</v>
      </c>
      <c r="G61" s="14">
        <f>(Users!G61*MAX(Settings!$C$18,(Settings!$C$19*1024*8*(1/30)*(15/100)*(1/3600))))</f>
        <v>0.7065133369262645</v>
      </c>
      <c r="H61" s="14">
        <f>(Users!H61*MAX(Settings!$C$18,(Settings!$C$19*1024*8*(1/30)*(15/100)*(1/3600))))</f>
        <v>0.51848962629266193</v>
      </c>
      <c r="I61" s="14">
        <f>(Users!I61*MAX(Settings!$C$18,(Settings!$C$19*1024*8*(1/30)*(15/100)*(1/3600))))</f>
        <v>0.3675008889656779</v>
      </c>
      <c r="J61" s="14">
        <f>(Users!J61*MAX(Settings!$C$18,(Settings!$C$19*1024*8*(1/30)*(15/100)*(1/3600))))</f>
        <v>0.33189033770931375</v>
      </c>
      <c r="K61" s="14">
        <f>(Users!K61*MAX(Settings!$C$18,(Settings!$C$19*1024*8*(1/30)*(15/100)*(1/3600))))</f>
        <v>0.29200652030218588</v>
      </c>
      <c r="L61" s="14">
        <f>(Users!L61*MAX(Settings!$C$18,(Settings!$C$19*1024*8*(1/30)*(15/100)*(1/3600))))</f>
        <v>0.21366330753818483</v>
      </c>
    </row>
    <row r="62" spans="1:12">
      <c r="A62" s="14" t="str">
        <f>Users!A62</f>
        <v>GMB</v>
      </c>
      <c r="B62" s="14" t="str">
        <f>Users!B62</f>
        <v>Gambia (the)</v>
      </c>
      <c r="C62" s="14">
        <f>(Users!C62*MAX(Settings!$C$18,(Settings!$C$19*1024*8*(1/30)*(15/100)*(1/3600))))</f>
        <v>379.7680116624702</v>
      </c>
      <c r="D62" s="14">
        <f>(Users!D62*MAX(Settings!$C$18,(Settings!$C$19*1024*8*(1/30)*(15/100)*(1/3600))))</f>
        <v>38.33119737235036</v>
      </c>
      <c r="E62" s="14">
        <f>(Users!E62*MAX(Settings!$C$18,(Settings!$C$19*1024*8*(1/30)*(15/100)*(1/3600))))</f>
        <v>23.487295186647529</v>
      </c>
      <c r="F62" s="14">
        <f>(Users!F62*MAX(Settings!$C$18,(Settings!$C$19*1024*8*(1/30)*(15/100)*(1/3600))))</f>
        <v>16.759749843295218</v>
      </c>
      <c r="G62" s="14">
        <f>(Users!G62*MAX(Settings!$C$18,(Settings!$C$19*1024*8*(1/30)*(15/100)*(1/3600))))</f>
        <v>14.786925303692646</v>
      </c>
      <c r="H62" s="14">
        <f>(Users!H62*MAX(Settings!$C$18,(Settings!$C$19*1024*8*(1/30)*(15/100)*(1/3600))))</f>
        <v>13.181601653055752</v>
      </c>
      <c r="I62" s="14">
        <f>(Users!I62*MAX(Settings!$C$18,(Settings!$C$19*1024*8*(1/30)*(15/100)*(1/3600))))</f>
        <v>12.230087723485701</v>
      </c>
      <c r="J62" s="14">
        <f>(Users!J62*MAX(Settings!$C$18,(Settings!$C$19*1024*8*(1/30)*(15/100)*(1/3600))))</f>
        <v>10.654676935904151</v>
      </c>
      <c r="K62" s="14">
        <f>(Users!K62*MAX(Settings!$C$18,(Settings!$C$19*1024*8*(1/30)*(15/100)*(1/3600))))</f>
        <v>8.8242946013270345</v>
      </c>
      <c r="L62" s="14">
        <f>(Users!L62*MAX(Settings!$C$18,(Settings!$C$19*1024*8*(1/30)*(15/100)*(1/3600))))</f>
        <v>4.7817848227045756</v>
      </c>
    </row>
    <row r="63" spans="1:12">
      <c r="A63" s="14" t="str">
        <f>Users!A63</f>
        <v>GEO</v>
      </c>
      <c r="B63" s="14" t="str">
        <f>Users!B63</f>
        <v>Georgia</v>
      </c>
      <c r="C63" s="14">
        <f>(Users!C63*MAX(Settings!$C$18,(Settings!$C$19*1024*8*(1/30)*(15/100)*(1/3600))))</f>
        <v>72.004534640368277</v>
      </c>
      <c r="D63" s="14">
        <f>(Users!D63*MAX(Settings!$C$18,(Settings!$C$19*1024*8*(1/30)*(15/100)*(1/3600))))</f>
        <v>13.561922340473718</v>
      </c>
      <c r="E63" s="14">
        <f>(Users!E63*MAX(Settings!$C$18,(Settings!$C$19*1024*8*(1/30)*(15/100)*(1/3600))))</f>
        <v>8.549381145627903</v>
      </c>
      <c r="F63" s="14">
        <f>(Users!F63*MAX(Settings!$C$18,(Settings!$C$19*1024*8*(1/30)*(15/100)*(1/3600))))</f>
        <v>6.847196795573697</v>
      </c>
      <c r="G63" s="14">
        <f>(Users!G63*MAX(Settings!$C$18,(Settings!$C$19*1024*8*(1/30)*(15/100)*(1/3600))))</f>
        <v>5.3814665058617486</v>
      </c>
      <c r="H63" s="14">
        <f>(Users!H63*MAX(Settings!$C$18,(Settings!$C$19*1024*8*(1/30)*(15/100)*(1/3600))))</f>
        <v>4.4726852377993351</v>
      </c>
      <c r="I63" s="14">
        <f>(Users!I63*MAX(Settings!$C$18,(Settings!$C$19*1024*8*(1/30)*(15/100)*(1/3600))))</f>
        <v>3.2220426776758275</v>
      </c>
      <c r="J63" s="14">
        <f>(Users!J63*MAX(Settings!$C$18,(Settings!$C$19*1024*8*(1/30)*(15/100)*(1/3600))))</f>
        <v>2.4314884397845433</v>
      </c>
      <c r="K63" s="14">
        <f>(Users!K63*MAX(Settings!$C$18,(Settings!$C$19*1024*8*(1/30)*(15/100)*(1/3600))))</f>
        <v>1.3532009477418372</v>
      </c>
      <c r="L63" s="14">
        <f>(Users!L63*MAX(Settings!$C$18,(Settings!$C$19*1024*8*(1/30)*(15/100)*(1/3600))))</f>
        <v>0.47005927658400665</v>
      </c>
    </row>
    <row r="64" spans="1:12">
      <c r="A64" s="14" t="str">
        <f>Users!A64</f>
        <v>DEU</v>
      </c>
      <c r="B64" s="14" t="str">
        <f>Users!B64</f>
        <v>Germany</v>
      </c>
      <c r="C64" s="14">
        <f>(Users!C64*MAX(Settings!$C$18,(Settings!$C$19*1024*8*(1/30)*(15/100)*(1/3600))))</f>
        <v>338.73468566078702</v>
      </c>
      <c r="D64" s="14">
        <f>(Users!D64*MAX(Settings!$C$18,(Settings!$C$19*1024*8*(1/30)*(15/100)*(1/3600))))</f>
        <v>157.72055593648702</v>
      </c>
      <c r="E64" s="14">
        <f>(Users!E64*MAX(Settings!$C$18,(Settings!$C$19*1024*8*(1/30)*(15/100)*(1/3600))))</f>
        <v>85.124886145263105</v>
      </c>
      <c r="F64" s="14">
        <f>(Users!F64*MAX(Settings!$C$18,(Settings!$C$19*1024*8*(1/30)*(15/100)*(1/3600))))</f>
        <v>48.732327183309195</v>
      </c>
      <c r="G64" s="14">
        <f>(Users!G64*MAX(Settings!$C$18,(Settings!$C$19*1024*8*(1/30)*(15/100)*(1/3600))))</f>
        <v>32.026705377923648</v>
      </c>
      <c r="H64" s="14">
        <f>(Users!H64*MAX(Settings!$C$18,(Settings!$C$19*1024*8*(1/30)*(15/100)*(1/3600))))</f>
        <v>23.618342015270951</v>
      </c>
      <c r="I64" s="14">
        <f>(Users!I64*MAX(Settings!$C$18,(Settings!$C$19*1024*8*(1/30)*(15/100)*(1/3600))))</f>
        <v>18.517486653309351</v>
      </c>
      <c r="J64" s="14">
        <f>(Users!J64*MAX(Settings!$C$18,(Settings!$C$19*1024*8*(1/30)*(15/100)*(1/3600))))</f>
        <v>15.487740952417894</v>
      </c>
      <c r="K64" s="14">
        <f>(Users!K64*MAX(Settings!$C$18,(Settings!$C$19*1024*8*(1/30)*(15/100)*(1/3600))))</f>
        <v>12.680205091366144</v>
      </c>
      <c r="L64" s="14">
        <f>(Users!L64*MAX(Settings!$C$18,(Settings!$C$19*1024*8*(1/30)*(15/100)*(1/3600))))</f>
        <v>8.1135079982500038</v>
      </c>
    </row>
    <row r="65" spans="1:12">
      <c r="A65" s="14" t="str">
        <f>Users!A65</f>
        <v>GHA</v>
      </c>
      <c r="B65" s="14" t="str">
        <f>Users!B65</f>
        <v>Ghana</v>
      </c>
      <c r="C65" s="14">
        <f>(Users!C65*MAX(Settings!$C$18,(Settings!$C$19*1024*8*(1/30)*(15/100)*(1/3600))))</f>
        <v>300.8735475650206</v>
      </c>
      <c r="D65" s="14">
        <f>(Users!D65*MAX(Settings!$C$18,(Settings!$C$19*1024*8*(1/30)*(15/100)*(1/3600))))</f>
        <v>53.596728484928533</v>
      </c>
      <c r="E65" s="14">
        <f>(Users!E65*MAX(Settings!$C$18,(Settings!$C$19*1024*8*(1/30)*(15/100)*(1/3600))))</f>
        <v>35.352730865268065</v>
      </c>
      <c r="F65" s="14">
        <f>(Users!F65*MAX(Settings!$C$18,(Settings!$C$19*1024*8*(1/30)*(15/100)*(1/3600))))</f>
        <v>25.739306448099999</v>
      </c>
      <c r="G65" s="14">
        <f>(Users!G65*MAX(Settings!$C$18,(Settings!$C$19*1024*8*(1/30)*(15/100)*(1/3600))))</f>
        <v>19.994612319423336</v>
      </c>
      <c r="H65" s="14">
        <f>(Users!H65*MAX(Settings!$C$18,(Settings!$C$19*1024*8*(1/30)*(15/100)*(1/3600))))</f>
        <v>16.766871953546488</v>
      </c>
      <c r="I65" s="14">
        <f>(Users!I65*MAX(Settings!$C$18,(Settings!$C$19*1024*8*(1/30)*(15/100)*(1/3600))))</f>
        <v>13.487852393860482</v>
      </c>
      <c r="J65" s="14">
        <f>(Users!J65*MAX(Settings!$C$18,(Settings!$C$19*1024*8*(1/30)*(15/100)*(1/3600))))</f>
        <v>9.9994427927870504</v>
      </c>
      <c r="K65" s="14">
        <f>(Users!K65*MAX(Settings!$C$18,(Settings!$C$19*1024*8*(1/30)*(15/100)*(1/3600))))</f>
        <v>7.8286235881990933</v>
      </c>
      <c r="L65" s="14">
        <f>(Users!L65*MAX(Settings!$C$18,(Settings!$C$19*1024*8*(1/30)*(15/100)*(1/3600))))</f>
        <v>3.498380555425213</v>
      </c>
    </row>
    <row r="66" spans="1:12">
      <c r="A66" s="14" t="str">
        <f>Users!A66</f>
        <v>GRC</v>
      </c>
      <c r="B66" s="14" t="str">
        <f>Users!B66</f>
        <v>Greece</v>
      </c>
      <c r="C66" s="14">
        <f>(Users!C66*MAX(Settings!$C$18,(Settings!$C$19*1024*8*(1/30)*(15/100)*(1/3600))))</f>
        <v>35.064997611116638</v>
      </c>
      <c r="D66" s="14">
        <f>(Users!D66*MAX(Settings!$C$18,(Settings!$C$19*1024*8*(1/30)*(15/100)*(1/3600))))</f>
        <v>11.778545933555002</v>
      </c>
      <c r="E66" s="14">
        <f>(Users!E66*MAX(Settings!$C$18,(Settings!$C$19*1024*8*(1/30)*(15/100)*(1/3600))))</f>
        <v>10.650403669753386</v>
      </c>
      <c r="F66" s="14">
        <f>(Users!F66*MAX(Settings!$C$18,(Settings!$C$19*1024*8*(1/30)*(15/100)*(1/3600))))</f>
        <v>7.9539727286214941</v>
      </c>
      <c r="G66" s="14">
        <f>(Users!G66*MAX(Settings!$C$18,(Settings!$C$19*1024*8*(1/30)*(15/100)*(1/3600))))</f>
        <v>7.2702501444993031</v>
      </c>
      <c r="H66" s="14">
        <f>(Users!H66*MAX(Settings!$C$18,(Settings!$C$19*1024*8*(1/30)*(15/100)*(1/3600))))</f>
        <v>6.6776905715934038</v>
      </c>
      <c r="I66" s="14">
        <f>(Users!I66*MAX(Settings!$C$18,(Settings!$C$19*1024*8*(1/30)*(15/100)*(1/3600))))</f>
        <v>5.6862928246162259</v>
      </c>
      <c r="J66" s="14">
        <f>(Users!J66*MAX(Settings!$C$18,(Settings!$C$19*1024*8*(1/30)*(15/100)*(1/3600))))</f>
        <v>4.9740817994889426</v>
      </c>
      <c r="K66" s="14">
        <f>(Users!K66*MAX(Settings!$C$18,(Settings!$C$19*1024*8*(1/30)*(15/100)*(1/3600))))</f>
        <v>4.7604184919507579</v>
      </c>
      <c r="L66" s="14">
        <f>(Users!L66*MAX(Settings!$C$18,(Settings!$C$19*1024*8*(1/30)*(15/100)*(1/3600))))</f>
        <v>3.998352695064566</v>
      </c>
    </row>
    <row r="67" spans="1:12">
      <c r="A67" s="14" t="str">
        <f>Users!A67</f>
        <v>GRD</v>
      </c>
      <c r="B67" s="14" t="str">
        <f>Users!B67</f>
        <v>Grenada</v>
      </c>
      <c r="C67" s="14">
        <f>(Users!C67*MAX(Settings!$C$18,(Settings!$C$19*1024*8*(1/30)*(15/100)*(1/3600))))</f>
        <v>62.619017751240953</v>
      </c>
      <c r="D67" s="14">
        <f>(Users!D67*MAX(Settings!$C$18,(Settings!$C$19*1024*8*(1/30)*(15/100)*(1/3600))))</f>
        <v>47.198224635185035</v>
      </c>
      <c r="E67" s="14">
        <f>(Users!E67*MAX(Settings!$C$18,(Settings!$C$19*1024*8*(1/30)*(15/100)*(1/3600))))</f>
        <v>0</v>
      </c>
      <c r="F67" s="14">
        <f>(Users!F67*MAX(Settings!$C$18,(Settings!$C$19*1024*8*(1/30)*(15/100)*(1/3600))))</f>
        <v>36.419622980908734</v>
      </c>
      <c r="G67" s="14">
        <f>(Users!G67*MAX(Settings!$C$18,(Settings!$C$19*1024*8*(1/30)*(15/100)*(1/3600))))</f>
        <v>0</v>
      </c>
      <c r="H67" s="14">
        <f>(Users!H67*MAX(Settings!$C$18,(Settings!$C$19*1024*8*(1/30)*(15/100)*(1/3600))))</f>
        <v>27.106751616344383</v>
      </c>
      <c r="I67" s="14">
        <f>(Users!I67*MAX(Settings!$C$18,(Settings!$C$19*1024*8*(1/30)*(15/100)*(1/3600))))</f>
        <v>25.104014213686465</v>
      </c>
      <c r="J67" s="14">
        <f>(Users!J67*MAX(Settings!$C$18,(Settings!$C$19*1024*8*(1/30)*(15/100)*(1/3600))))</f>
        <v>0</v>
      </c>
      <c r="K67" s="14">
        <f>(Users!K67*MAX(Settings!$C$18,(Settings!$C$19*1024*8*(1/30)*(15/100)*(1/3600))))</f>
        <v>24.124011843111326</v>
      </c>
      <c r="L67" s="14">
        <f>(Users!L67*MAX(Settings!$C$18,(Settings!$C$19*1024*8*(1/30)*(15/100)*(1/3600))))</f>
        <v>15.006286299431848</v>
      </c>
    </row>
    <row r="68" spans="1:12">
      <c r="A68" s="14" t="str">
        <f>Users!A68</f>
        <v>GLP</v>
      </c>
      <c r="B68" s="14" t="str">
        <f>Users!B68</f>
        <v>Guadeloupe</v>
      </c>
      <c r="C68" s="14">
        <f>(Users!C68*MAX(Settings!$C$18,(Settings!$C$19*1024*8*(1/30)*(15/100)*(1/3600))))</f>
        <v>122.99172192923049</v>
      </c>
      <c r="D68" s="14">
        <f>(Users!D68*MAX(Settings!$C$18,(Settings!$C$19*1024*8*(1/30)*(15/100)*(1/3600))))</f>
        <v>58.113570806285765</v>
      </c>
      <c r="E68" s="14">
        <f>(Users!E68*MAX(Settings!$C$18,(Settings!$C$19*1024*8*(1/30)*(15/100)*(1/3600))))</f>
        <v>44.303799029067747</v>
      </c>
      <c r="F68" s="14">
        <f>(Users!F68*MAX(Settings!$C$18,(Settings!$C$19*1024*8*(1/30)*(15/100)*(1/3600))))</f>
        <v>37.289944853614273</v>
      </c>
      <c r="G68" s="14">
        <f>(Users!G68*MAX(Settings!$C$18,(Settings!$C$19*1024*8*(1/30)*(15/100)*(1/3600))))</f>
        <v>30.058154104471843</v>
      </c>
      <c r="H68" s="14">
        <f>(Users!H68*MAX(Settings!$C$18,(Settings!$C$19*1024*8*(1/30)*(15/100)*(1/3600))))</f>
        <v>25.772068155255855</v>
      </c>
      <c r="I68" s="14">
        <f>(Users!I68*MAX(Settings!$C$18,(Settings!$C$19*1024*8*(1/30)*(15/100)*(1/3600))))</f>
        <v>20.998829864852802</v>
      </c>
      <c r="J68" s="14">
        <f>(Users!J68*MAX(Settings!$C$18,(Settings!$C$19*1024*8*(1/30)*(15/100)*(1/3600))))</f>
        <v>16.44495257018896</v>
      </c>
      <c r="K68" s="14">
        <f>(Users!K68*MAX(Settings!$C$18,(Settings!$C$19*1024*8*(1/30)*(15/100)*(1/3600))))</f>
        <v>13.351107877036043</v>
      </c>
      <c r="L68" s="14">
        <f>(Users!L68*MAX(Settings!$C$18,(Settings!$C$19*1024*8*(1/30)*(15/100)*(1/3600))))</f>
        <v>7.5052797827913054</v>
      </c>
    </row>
    <row r="69" spans="1:12">
      <c r="A69" s="14" t="str">
        <f>Users!A69</f>
        <v>GTM</v>
      </c>
      <c r="B69" s="14" t="str">
        <f>Users!B69</f>
        <v>Guatemala</v>
      </c>
      <c r="C69" s="14">
        <f>(Users!C69*MAX(Settings!$C$18,(Settings!$C$19*1024*8*(1/30)*(15/100)*(1/3600))))</f>
        <v>625.9978805356252</v>
      </c>
      <c r="D69" s="14">
        <f>(Users!D69*MAX(Settings!$C$18,(Settings!$C$19*1024*8*(1/30)*(15/100)*(1/3600))))</f>
        <v>152.84475925846564</v>
      </c>
      <c r="E69" s="14">
        <f>(Users!E69*MAX(Settings!$C$18,(Settings!$C$19*1024*8*(1/30)*(15/100)*(1/3600))))</f>
        <v>87.740125029530475</v>
      </c>
      <c r="F69" s="14">
        <f>(Users!F69*MAX(Settings!$C$18,(Settings!$C$19*1024*8*(1/30)*(15/100)*(1/3600))))</f>
        <v>58.34005391227624</v>
      </c>
      <c r="G69" s="14">
        <f>(Users!G69*MAX(Settings!$C$18,(Settings!$C$19*1024*8*(1/30)*(15/100)*(1/3600))))</f>
        <v>41.915043250790845</v>
      </c>
      <c r="H69" s="14">
        <f>(Users!H69*MAX(Settings!$C$18,(Settings!$C$19*1024*8*(1/30)*(15/100)*(1/3600))))</f>
        <v>31.92699583440583</v>
      </c>
      <c r="I69" s="14">
        <f>(Users!I69*MAX(Settings!$C$18,(Settings!$C$19*1024*8*(1/30)*(15/100)*(1/3600))))</f>
        <v>25.253578528963189</v>
      </c>
      <c r="J69" s="14">
        <f>(Users!J69*MAX(Settings!$C$18,(Settings!$C$19*1024*8*(1/30)*(15/100)*(1/3600))))</f>
        <v>19.692634844769366</v>
      </c>
      <c r="K69" s="14">
        <f>(Users!K69*MAX(Settings!$C$18,(Settings!$C$19*1024*8*(1/30)*(15/100)*(1/3600))))</f>
        <v>14.165877289781655</v>
      </c>
      <c r="L69" s="14">
        <f>(Users!L69*MAX(Settings!$C$18,(Settings!$C$19*1024*8*(1/30)*(15/100)*(1/3600))))</f>
        <v>4.4199816219399173</v>
      </c>
    </row>
    <row r="70" spans="1:12">
      <c r="A70" s="14" t="str">
        <f>Users!A70</f>
        <v>GIN</v>
      </c>
      <c r="B70" s="14" t="str">
        <f>Users!B70</f>
        <v>Guinea</v>
      </c>
      <c r="C70" s="14">
        <f>(Users!C70*MAX(Settings!$C$18,(Settings!$C$19*1024*8*(1/30)*(15/100)*(1/3600))))</f>
        <v>62.990791906357408</v>
      </c>
      <c r="D70" s="14">
        <f>(Users!D70*MAX(Settings!$C$18,(Settings!$C$19*1024*8*(1/30)*(15/100)*(1/3600))))</f>
        <v>9.3043248322628216</v>
      </c>
      <c r="E70" s="14">
        <f>(Users!E70*MAX(Settings!$C$18,(Settings!$C$19*1024*8*(1/30)*(15/100)*(1/3600))))</f>
        <v>8.6220266701908841</v>
      </c>
      <c r="F70" s="14">
        <f>(Users!F70*MAX(Settings!$C$18,(Settings!$C$19*1024*8*(1/30)*(15/100)*(1/3600))))</f>
        <v>7.3443200911125404</v>
      </c>
      <c r="G70" s="14">
        <f>(Users!G70*MAX(Settings!$C$18,(Settings!$C$19*1024*8*(1/30)*(15/100)*(1/3600))))</f>
        <v>6.1648986335017595</v>
      </c>
      <c r="H70" s="14">
        <f>(Users!H70*MAX(Settings!$C$18,(Settings!$C$19*1024*8*(1/30)*(15/100)*(1/3600))))</f>
        <v>5.6691997600131696</v>
      </c>
      <c r="I70" s="14">
        <f>(Users!I70*MAX(Settings!$C$18,(Settings!$C$19*1024*8*(1/30)*(15/100)*(1/3600))))</f>
        <v>4.9982969743432708</v>
      </c>
      <c r="J70" s="14">
        <f>(Users!J70*MAX(Settings!$C$18,(Settings!$C$19*1024*8*(1/30)*(15/100)*(1/3600))))</f>
        <v>4.656435682282174</v>
      </c>
      <c r="K70" s="14">
        <f>(Users!K70*MAX(Settings!$C$18,(Settings!$C$19*1024*8*(1/30)*(15/100)*(1/3600))))</f>
        <v>3.7462299921695075</v>
      </c>
      <c r="L70" s="14">
        <f>(Users!L70*MAX(Settings!$C$18,(Settings!$C$19*1024*8*(1/30)*(15/100)*(1/3600))))</f>
        <v>2.864512743061931</v>
      </c>
    </row>
    <row r="71" spans="1:12">
      <c r="A71" s="14" t="str">
        <f>Users!A71</f>
        <v>GNB</v>
      </c>
      <c r="B71" s="14" t="str">
        <f>Users!B71</f>
        <v>Guinea-Bissau</v>
      </c>
      <c r="C71" s="14">
        <f>(Users!C71*MAX(Settings!$C$18,(Settings!$C$19*1024*8*(1/30)*(15/100)*(1/3600))))</f>
        <v>94.753979204983963</v>
      </c>
      <c r="D71" s="14">
        <f>(Users!D71*MAX(Settings!$C$18,(Settings!$C$19*1024*8*(1/30)*(15/100)*(1/3600))))</f>
        <v>12.131802602018135</v>
      </c>
      <c r="E71" s="14">
        <f>(Users!E71*MAX(Settings!$C$18,(Settings!$C$19*1024*8*(1/30)*(15/100)*(1/3600))))</f>
        <v>8.5607765220299381</v>
      </c>
      <c r="F71" s="14">
        <f>(Users!F71*MAX(Settings!$C$18,(Settings!$C$19*1024*8*(1/30)*(15/100)*(1/3600))))</f>
        <v>6.840074685322425</v>
      </c>
      <c r="G71" s="14">
        <f>(Users!G71*MAX(Settings!$C$18,(Settings!$C$19*1024*8*(1/30)*(15/100)*(1/3600))))</f>
        <v>5.844403672194483</v>
      </c>
      <c r="H71" s="14">
        <f>(Users!H71*MAX(Settings!$C$18,(Settings!$C$19*1024*8*(1/30)*(15/100)*(1/3600))))</f>
        <v>5.0139656168960709</v>
      </c>
      <c r="I71" s="14">
        <f>(Users!I71*MAX(Settings!$C$18,(Settings!$C$19*1024*8*(1/30)*(15/100)*(1/3600))))</f>
        <v>4.2604463523114049</v>
      </c>
      <c r="J71" s="14">
        <f>(Users!J71*MAX(Settings!$C$18,(Settings!$C$19*1024*8*(1/30)*(15/100)*(1/3600))))</f>
        <v>3.5211713082292864</v>
      </c>
      <c r="K71" s="14">
        <f>(Users!K71*MAX(Settings!$C$18,(Settings!$C$19*1024*8*(1/30)*(15/100)*(1/3600))))</f>
        <v>2.7833206861974209</v>
      </c>
      <c r="L71" s="14">
        <f>(Users!L71*MAX(Settings!$C$18,(Settings!$C$19*1024*8*(1/30)*(15/100)*(1/3600))))</f>
        <v>1.5312537040236582</v>
      </c>
    </row>
    <row r="72" spans="1:12">
      <c r="A72" s="14" t="str">
        <f>Users!A72</f>
        <v>GUY</v>
      </c>
      <c r="B72" s="14" t="str">
        <f>Users!B72</f>
        <v>Guyana</v>
      </c>
      <c r="C72" s="14">
        <f>(Users!C72*MAX(Settings!$C$18,(Settings!$C$19*1024*8*(1/30)*(15/100)*(1/3600))))</f>
        <v>175.57995960257875</v>
      </c>
      <c r="D72" s="14">
        <f>(Users!D72*MAX(Settings!$C$18,(Settings!$C$19*1024*8*(1/30)*(15/100)*(1/3600))))</f>
        <v>62.094830436747287</v>
      </c>
      <c r="E72" s="14">
        <f>(Users!E72*MAX(Settings!$C$18,(Settings!$C$19*1024*8*(1/30)*(15/100)*(1/3600))))</f>
        <v>37.063461747623791</v>
      </c>
      <c r="F72" s="14">
        <f>(Users!F72*MAX(Settings!$C$18,(Settings!$C$19*1024*8*(1/30)*(15/100)*(1/3600))))</f>
        <v>17.252599872683298</v>
      </c>
      <c r="G72" s="14">
        <f>(Users!G72*MAX(Settings!$C$18,(Settings!$C$19*1024*8*(1/30)*(15/100)*(1/3600))))</f>
        <v>9.7017385842838451</v>
      </c>
      <c r="H72" s="14">
        <f>(Users!H72*MAX(Settings!$C$18,(Settings!$C$19*1024*8*(1/30)*(15/100)*(1/3600))))</f>
        <v>3.7391078819182351</v>
      </c>
      <c r="I72" s="14">
        <f>(Users!I72*MAX(Settings!$C$18,(Settings!$C$19*1024*8*(1/30)*(15/100)*(1/3600))))</f>
        <v>0.77203675123797455</v>
      </c>
      <c r="J72" s="14">
        <f>(Users!J72*MAX(Settings!$C$18,(Settings!$C$19*1024*8*(1/30)*(15/100)*(1/3600))))</f>
        <v>0.24215174854327615</v>
      </c>
      <c r="K72" s="14">
        <f>(Users!K72*MAX(Settings!$C$18,(Settings!$C$19*1024*8*(1/30)*(15/100)*(1/3600))))</f>
        <v>9.2587433266546768E-2</v>
      </c>
      <c r="L72" s="14">
        <f>(Users!L72*MAX(Settings!$C$18,(Settings!$C$19*1024*8*(1/30)*(15/100)*(1/3600))))</f>
        <v>1.5668642552800222E-2</v>
      </c>
    </row>
    <row r="73" spans="1:12">
      <c r="A73" s="14" t="str">
        <f>Users!A73</f>
        <v>HTI</v>
      </c>
      <c r="B73" s="14" t="str">
        <f>Users!B73</f>
        <v>Haiti</v>
      </c>
      <c r="C73" s="14">
        <f>(Users!C73*MAX(Settings!$C$18,(Settings!$C$19*1024*8*(1/30)*(15/100)*(1/3600))))</f>
        <v>461.83039039968605</v>
      </c>
      <c r="D73" s="14">
        <f>(Users!D73*MAX(Settings!$C$18,(Settings!$C$19*1024*8*(1/30)*(15/100)*(1/3600))))</f>
        <v>98.755180744149015</v>
      </c>
      <c r="E73" s="14">
        <f>(Users!E73*MAX(Settings!$C$18,(Settings!$C$19*1024*8*(1/30)*(15/100)*(1/3600))))</f>
        <v>77.393123256481317</v>
      </c>
      <c r="F73" s="14">
        <f>(Users!F73*MAX(Settings!$C$18,(Settings!$C$19*1024*8*(1/30)*(15/100)*(1/3600))))</f>
        <v>66.841004708195484</v>
      </c>
      <c r="G73" s="14">
        <f>(Users!G73*MAX(Settings!$C$18,(Settings!$C$19*1024*8*(1/30)*(15/100)*(1/3600))))</f>
        <v>63.076257229372672</v>
      </c>
      <c r="H73" s="14">
        <f>(Users!H73*MAX(Settings!$C$18,(Settings!$C$19*1024*8*(1/30)*(15/100)*(1/3600))))</f>
        <v>50.82765201923366</v>
      </c>
      <c r="I73" s="14">
        <f>(Users!I73*MAX(Settings!$C$18,(Settings!$C$19*1024*8*(1/30)*(15/100)*(1/3600))))</f>
        <v>48.282209815428757</v>
      </c>
      <c r="J73" s="14">
        <f>(Users!J73*MAX(Settings!$C$18,(Settings!$C$19*1024*8*(1/30)*(15/100)*(1/3600))))</f>
        <v>42.161468265484885</v>
      </c>
      <c r="K73" s="14">
        <f>(Users!K73*MAX(Settings!$C$18,(Settings!$C$19*1024*8*(1/30)*(15/100)*(1/3600))))</f>
        <v>36.11194781805375</v>
      </c>
      <c r="L73" s="14">
        <f>(Users!L73*MAX(Settings!$C$18,(Settings!$C$19*1024*8*(1/30)*(15/100)*(1/3600))))</f>
        <v>31.851501465742338</v>
      </c>
    </row>
    <row r="74" spans="1:12">
      <c r="A74" s="14" t="str">
        <f>Users!A74</f>
        <v>HND</v>
      </c>
      <c r="B74" s="14" t="str">
        <f>Users!B74</f>
        <v>Honduras</v>
      </c>
      <c r="C74" s="14">
        <f>(Users!C74*MAX(Settings!$C$18,(Settings!$C$19*1024*8*(1/30)*(15/100)*(1/3600))))</f>
        <v>72.242413122760794</v>
      </c>
      <c r="D74" s="14">
        <f>(Users!D74*MAX(Settings!$C$18,(Settings!$C$19*1024*8*(1/30)*(15/100)*(1/3600))))</f>
        <v>21.24098161339608</v>
      </c>
      <c r="E74" s="14">
        <f>(Users!E74*MAX(Settings!$C$18,(Settings!$C$19*1024*8*(1/30)*(15/100)*(1/3600))))</f>
        <v>17.694170708262213</v>
      </c>
      <c r="F74" s="14">
        <f>(Users!F74*MAX(Settings!$C$18,(Settings!$C$19*1024*8*(1/30)*(15/100)*(1/3600))))</f>
        <v>14.82253585494901</v>
      </c>
      <c r="G74" s="14">
        <f>(Users!G74*MAX(Settings!$C$18,(Settings!$C$19*1024*8*(1/30)*(15/100)*(1/3600))))</f>
        <v>12.593315346300615</v>
      </c>
      <c r="H74" s="14">
        <f>(Users!H74*MAX(Settings!$C$18,(Settings!$C$19*1024*8*(1/30)*(15/100)*(1/3600))))</f>
        <v>10.270082982335417</v>
      </c>
      <c r="I74" s="14">
        <f>(Users!I74*MAX(Settings!$C$18,(Settings!$C$19*1024*8*(1/30)*(15/100)*(1/3600))))</f>
        <v>8.522317126673066</v>
      </c>
      <c r="J74" s="14">
        <f>(Users!J74*MAX(Settings!$C$18,(Settings!$C$19*1024*8*(1/30)*(15/100)*(1/3600))))</f>
        <v>6.8016152899655502</v>
      </c>
      <c r="K74" s="14">
        <f>(Users!K74*MAX(Settings!$C$18,(Settings!$C$19*1024*8*(1/30)*(15/100)*(1/3600))))</f>
        <v>5.4042572586658224</v>
      </c>
      <c r="L74" s="14">
        <f>(Users!L74*MAX(Settings!$C$18,(Settings!$C$19*1024*8*(1/30)*(15/100)*(1/3600))))</f>
        <v>1.7263995249085331</v>
      </c>
    </row>
    <row r="75" spans="1:12">
      <c r="A75" s="14" t="str">
        <f>Users!A75</f>
        <v>HKG</v>
      </c>
      <c r="B75" s="14" t="str">
        <f>Users!B75</f>
        <v>Hong Kong</v>
      </c>
      <c r="C75" s="14">
        <f>(Users!C75*MAX(Settings!$C$18,(Settings!$C$19*1024*8*(1/30)*(15/100)*(1/3600))))</f>
        <v>7463.9074443416621</v>
      </c>
      <c r="D75" s="14">
        <f>(Users!D75*MAX(Settings!$C$18,(Settings!$C$19*1024*8*(1/30)*(15/100)*(1/3600))))</f>
        <v>5844.5632074641107</v>
      </c>
      <c r="E75" s="14">
        <f>(Users!E75*MAX(Settings!$C$18,(Settings!$C$19*1024*8*(1/30)*(15/100)*(1/3600))))</f>
        <v>4055.0090821134404</v>
      </c>
      <c r="F75" s="14">
        <f>(Users!F75*MAX(Settings!$C$18,(Settings!$C$19*1024*8*(1/30)*(15/100)*(1/3600))))</f>
        <v>2724.2085955339062</v>
      </c>
      <c r="G75" s="14">
        <f>(Users!G75*MAX(Settings!$C$18,(Settings!$C$19*1024*8*(1/30)*(15/100)*(1/3600))))</f>
        <v>2506.8645814178635</v>
      </c>
      <c r="H75" s="14">
        <f>(Users!H75*MAX(Settings!$C$18,(Settings!$C$19*1024*8*(1/30)*(15/100)*(1/3600))))</f>
        <v>940.05587859780212</v>
      </c>
      <c r="I75" s="14">
        <f>(Users!I75*MAX(Settings!$C$18,(Settings!$C$19*1024*8*(1/30)*(15/100)*(1/3600))))</f>
        <v>715.53847503667737</v>
      </c>
      <c r="J75" s="14">
        <f>(Users!J75*MAX(Settings!$C$18,(Settings!$C$19*1024*8*(1/30)*(15/100)*(1/3600))))</f>
        <v>658.16133043037325</v>
      </c>
      <c r="K75" s="14">
        <f>(Users!K75*MAX(Settings!$C$18,(Settings!$C$19*1024*8*(1/30)*(15/100)*(1/3600))))</f>
        <v>490.78319299316036</v>
      </c>
      <c r="L75" s="14">
        <f>(Users!L75*MAX(Settings!$C$18,(Settings!$C$19*1024*8*(1/30)*(15/100)*(1/3600))))</f>
        <v>181.11526368986799</v>
      </c>
    </row>
    <row r="76" spans="1:12">
      <c r="A76" s="14" t="str">
        <f>Users!A76</f>
        <v>HUN</v>
      </c>
      <c r="B76" s="14" t="str">
        <f>Users!B76</f>
        <v>Hungary</v>
      </c>
      <c r="C76" s="14">
        <f>(Users!C76*MAX(Settings!$C$18,(Settings!$C$19*1024*8*(1/30)*(15/100)*(1/3600))))</f>
        <v>68.624381115114204</v>
      </c>
      <c r="D76" s="14">
        <f>(Users!D76*MAX(Settings!$C$18,(Settings!$C$19*1024*8*(1/30)*(15/100)*(1/3600))))</f>
        <v>20.246735022318397</v>
      </c>
      <c r="E76" s="14">
        <f>(Users!E76*MAX(Settings!$C$18,(Settings!$C$19*1024*8*(1/30)*(15/100)*(1/3600))))</f>
        <v>14.071865434464854</v>
      </c>
      <c r="F76" s="14">
        <f>(Users!F76*MAX(Settings!$C$18,(Settings!$C$19*1024*8*(1/30)*(15/100)*(1/3600))))</f>
        <v>10.493717244225385</v>
      </c>
      <c r="G76" s="14">
        <f>(Users!G76*MAX(Settings!$C$18,(Settings!$C$19*1024*8*(1/30)*(15/100)*(1/3600))))</f>
        <v>9.2573189046044195</v>
      </c>
      <c r="H76" s="14">
        <f>(Users!H76*MAX(Settings!$C$18,(Settings!$C$19*1024*8*(1/30)*(15/100)*(1/3600))))</f>
        <v>7.9967053901291321</v>
      </c>
      <c r="I76" s="14">
        <f>(Users!I76*MAX(Settings!$C$18,(Settings!$C$19*1024*8*(1/30)*(15/100)*(1/3600))))</f>
        <v>7.0993194984687547</v>
      </c>
      <c r="J76" s="14">
        <f>(Users!J76*MAX(Settings!$C$18,(Settings!$C$19*1024*8*(1/30)*(15/100)*(1/3600))))</f>
        <v>6.4583295758542016</v>
      </c>
      <c r="K76" s="14">
        <f>(Users!K76*MAX(Settings!$C$18,(Settings!$C$19*1024*8*(1/30)*(15/100)*(1/3600))))</f>
        <v>5.5053912242338949</v>
      </c>
      <c r="L76" s="14">
        <f>(Users!L76*MAX(Settings!$C$18,(Settings!$C$19*1024*8*(1/30)*(15/100)*(1/3600))))</f>
        <v>4.1892252497986773</v>
      </c>
    </row>
    <row r="77" spans="1:12">
      <c r="A77" s="14" t="str">
        <f>Users!A77</f>
        <v>ISL</v>
      </c>
      <c r="B77" s="14" t="str">
        <f>Users!B77</f>
        <v>Iceland</v>
      </c>
      <c r="C77" s="14">
        <f>(Users!C77*MAX(Settings!$C$18,(Settings!$C$19*1024*8*(1/30)*(15/100)*(1/3600))))</f>
        <v>35.809970343399783</v>
      </c>
      <c r="D77" s="14">
        <f>(Users!D77*MAX(Settings!$C$18,(Settings!$C$19*1024*8*(1/30)*(15/100)*(1/3600))))</f>
        <v>2.616663306317637</v>
      </c>
      <c r="E77" s="14">
        <f>(Users!E77*MAX(Settings!$C$18,(Settings!$C$19*1024*8*(1/30)*(15/100)*(1/3600))))</f>
        <v>0.55837344369978981</v>
      </c>
      <c r="F77" s="14">
        <f>(Users!F77*MAX(Settings!$C$18,(Settings!$C$19*1024*8*(1/30)*(15/100)*(1/3600))))</f>
        <v>0.2122388854879303</v>
      </c>
      <c r="G77" s="14">
        <f>(Users!G77*MAX(Settings!$C$18,(Settings!$C$19*1024*8*(1/30)*(15/100)*(1/3600))))</f>
        <v>0.13532009477418372</v>
      </c>
      <c r="H77" s="14">
        <f>(Users!H77*MAX(Settings!$C$18,(Settings!$C$19*1024*8*(1/30)*(15/100)*(1/3600))))</f>
        <v>7.2645524562982844E-2</v>
      </c>
      <c r="I77" s="14">
        <f>(Users!I77*MAX(Settings!$C$18,(Settings!$C$19*1024*8*(1/30)*(15/100)*(1/3600))))</f>
        <v>4.9854771758909788E-2</v>
      </c>
      <c r="J77" s="14">
        <f>(Users!J77*MAX(Settings!$C$18,(Settings!$C$19*1024*8*(1/30)*(15/100)*(1/3600))))</f>
        <v>4.1308239457382399E-2</v>
      </c>
      <c r="K77" s="14">
        <f>(Users!K77*MAX(Settings!$C$18,(Settings!$C$19*1024*8*(1/30)*(15/100)*(1/3600))))</f>
        <v>2.8488441005091316E-2</v>
      </c>
      <c r="L77" s="14">
        <f>(Users!L77*MAX(Settings!$C$18,(Settings!$C$19*1024*8*(1/30)*(15/100)*(1/3600))))</f>
        <v>9.9709543517819618E-3</v>
      </c>
    </row>
    <row r="78" spans="1:12">
      <c r="A78" s="14" t="str">
        <f>Users!A78</f>
        <v>IND</v>
      </c>
      <c r="B78" s="14" t="str">
        <f>Users!B78</f>
        <v>India</v>
      </c>
      <c r="C78" s="14">
        <f>(Users!C78*MAX(Settings!$C$18,(Settings!$C$19*1024*8*(1/30)*(15/100)*(1/3600))))</f>
        <v>303.73806030808254</v>
      </c>
      <c r="D78" s="14">
        <f>(Users!D78*MAX(Settings!$C$18,(Settings!$C$19*1024*8*(1/30)*(15/100)*(1/3600))))</f>
        <v>134.95544272931858</v>
      </c>
      <c r="E78" s="14">
        <f>(Users!E78*MAX(Settings!$C$18,(Settings!$C$19*1024*8*(1/30)*(15/100)*(1/3600))))</f>
        <v>92.936416668859124</v>
      </c>
      <c r="F78" s="14">
        <f>(Users!F78*MAX(Settings!$C$18,(Settings!$C$19*1024*8*(1/30)*(15/100)*(1/3600))))</f>
        <v>68.18138585748504</v>
      </c>
      <c r="G78" s="14">
        <f>(Users!G78*MAX(Settings!$C$18,(Settings!$C$19*1024*8*(1/30)*(15/100)*(1/3600))))</f>
        <v>53.643734412586937</v>
      </c>
      <c r="H78" s="14">
        <f>(Users!H78*MAX(Settings!$C$18,(Settings!$C$19*1024*8*(1/30)*(15/100)*(1/3600))))</f>
        <v>44.541677511460264</v>
      </c>
      <c r="I78" s="14">
        <f>(Users!I78*MAX(Settings!$C$18,(Settings!$C$19*1024*8*(1/30)*(15/100)*(1/3600))))</f>
        <v>37.240090081855357</v>
      </c>
      <c r="J78" s="14">
        <f>(Users!J78*MAX(Settings!$C$18,(Settings!$C$19*1024*8*(1/30)*(15/100)*(1/3600))))</f>
        <v>30.298881430964862</v>
      </c>
      <c r="K78" s="14">
        <f>(Users!K78*MAX(Settings!$C$18,(Settings!$C$19*1024*8*(1/30)*(15/100)*(1/3600))))</f>
        <v>22.926072898847231</v>
      </c>
      <c r="L78" s="14">
        <f>(Users!L78*MAX(Settings!$C$18,(Settings!$C$19*1024*8*(1/30)*(15/100)*(1/3600))))</f>
        <v>7.8086816794955283</v>
      </c>
    </row>
    <row r="79" spans="1:12">
      <c r="A79" s="14" t="str">
        <f>Users!A79</f>
        <v>IDN</v>
      </c>
      <c r="B79" s="14" t="str">
        <f>Users!B79</f>
        <v>Indonesia</v>
      </c>
      <c r="C79" s="14">
        <f>(Users!C79*MAX(Settings!$C$18,(Settings!$C$19*1024*8*(1/30)*(15/100)*(1/3600))))</f>
        <v>998.73636938008917</v>
      </c>
      <c r="D79" s="14">
        <f>(Users!D79*MAX(Settings!$C$18,(Settings!$C$19*1024*8*(1/30)*(15/100)*(1/3600))))</f>
        <v>210.10225241254844</v>
      </c>
      <c r="E79" s="14">
        <f>(Users!E79*MAX(Settings!$C$18,(Settings!$C$19*1024*8*(1/30)*(15/100)*(1/3600))))</f>
        <v>111.384106641706</v>
      </c>
      <c r="F79" s="14">
        <f>(Users!F79*MAX(Settings!$C$18,(Settings!$C$19*1024*8*(1/30)*(15/100)*(1/3600))))</f>
        <v>67.635832212237531</v>
      </c>
      <c r="G79" s="14">
        <f>(Users!G79*MAX(Settings!$C$18,(Settings!$C$19*1024*8*(1/30)*(15/100)*(1/3600))))</f>
        <v>29.16504147896223</v>
      </c>
      <c r="H79" s="14">
        <f>(Users!H79*MAX(Settings!$C$18,(Settings!$C$19*1024*8*(1/30)*(15/100)*(1/3600))))</f>
        <v>17.131523998411655</v>
      </c>
      <c r="I79" s="14">
        <f>(Users!I79*MAX(Settings!$C$18,(Settings!$C$19*1024*8*(1/30)*(15/100)*(1/3600))))</f>
        <v>11.76572613510271</v>
      </c>
      <c r="J79" s="14">
        <f>(Users!J79*MAX(Settings!$C$18,(Settings!$C$19*1024*8*(1/30)*(15/100)*(1/3600))))</f>
        <v>8.3699039672958264</v>
      </c>
      <c r="K79" s="14">
        <f>(Users!K79*MAX(Settings!$C$18,(Settings!$C$19*1024*8*(1/30)*(15/100)*(1/3600))))</f>
        <v>5.2262045023840011</v>
      </c>
      <c r="L79" s="14">
        <f>(Users!L79*MAX(Settings!$C$18,(Settings!$C$19*1024*8*(1/30)*(15/100)*(1/3600))))</f>
        <v>1.4529104912596567</v>
      </c>
    </row>
    <row r="80" spans="1:12">
      <c r="A80" s="14" t="str">
        <f>Users!A80</f>
        <v>IRN</v>
      </c>
      <c r="B80" s="14" t="str">
        <f>Users!B80</f>
        <v>Iran (Islamic Republic of)</v>
      </c>
      <c r="C80" s="14">
        <f>(Users!C80*MAX(Settings!$C$18,(Settings!$C$19*1024*8*(1/30)*(15/100)*(1/3600))))</f>
        <v>158.17494657051824</v>
      </c>
      <c r="D80" s="14">
        <f>(Users!D80*MAX(Settings!$C$18,(Settings!$C$19*1024*8*(1/30)*(15/100)*(1/3600))))</f>
        <v>28.526900400448184</v>
      </c>
      <c r="E80" s="14">
        <f>(Users!E80*MAX(Settings!$C$18,(Settings!$C$19*1024*8*(1/30)*(15/100)*(1/3600))))</f>
        <v>16.772569641747509</v>
      </c>
      <c r="F80" s="14">
        <f>(Users!F80*MAX(Settings!$C$18,(Settings!$C$19*1024*8*(1/30)*(15/100)*(1/3600))))</f>
        <v>11.717295785394057</v>
      </c>
      <c r="G80" s="14">
        <f>(Users!G80*MAX(Settings!$C$18,(Settings!$C$19*1024*8*(1/30)*(15/100)*(1/3600))))</f>
        <v>8.5707474763817224</v>
      </c>
      <c r="H80" s="14">
        <f>(Users!H80*MAX(Settings!$C$18,(Settings!$C$19*1024*8*(1/30)*(15/100)*(1/3600))))</f>
        <v>6.2703058652205979</v>
      </c>
      <c r="I80" s="14">
        <f>(Users!I80*MAX(Settings!$C$18,(Settings!$C$19*1024*8*(1/30)*(15/100)*(1/3600))))</f>
        <v>4.7419010052974482</v>
      </c>
      <c r="J80" s="14">
        <f>(Users!J80*MAX(Settings!$C$18,(Settings!$C$19*1024*8*(1/30)*(15/100)*(1/3600))))</f>
        <v>3.2305892099773548</v>
      </c>
      <c r="K80" s="14">
        <f>(Users!K80*MAX(Settings!$C$18,(Settings!$C$19*1024*8*(1/30)*(15/100)*(1/3600))))</f>
        <v>2.2406158850504316</v>
      </c>
      <c r="L80" s="14">
        <f>(Users!L80*MAX(Settings!$C$18,(Settings!$C$19*1024*8*(1/30)*(15/100)*(1/3600))))</f>
        <v>0.85892649630350315</v>
      </c>
    </row>
    <row r="81" spans="1:12">
      <c r="A81" s="14" t="str">
        <f>Users!A81</f>
        <v>IRQ</v>
      </c>
      <c r="B81" s="14" t="str">
        <f>Users!B81</f>
        <v>Iraq</v>
      </c>
      <c r="C81" s="14">
        <f>(Users!C81*MAX(Settings!$C$18,(Settings!$C$19*1024*8*(1/30)*(15/100)*(1/3600))))</f>
        <v>214.16185525577393</v>
      </c>
      <c r="D81" s="14">
        <f>(Users!D81*MAX(Settings!$C$18,(Settings!$C$19*1024*8*(1/30)*(15/100)*(1/3600))))</f>
        <v>59.673312951314514</v>
      </c>
      <c r="E81" s="14">
        <f>(Users!E81*MAX(Settings!$C$18,(Settings!$C$19*1024*8*(1/30)*(15/100)*(1/3600))))</f>
        <v>37.646050366177917</v>
      </c>
      <c r="F81" s="14">
        <f>(Users!F81*MAX(Settings!$C$18,(Settings!$C$19*1024*8*(1/30)*(15/100)*(1/3600))))</f>
        <v>28.157975089432252</v>
      </c>
      <c r="G81" s="14">
        <f>(Users!G81*MAX(Settings!$C$18,(Settings!$C$19*1024*8*(1/30)*(15/100)*(1/3600))))</f>
        <v>19.20405808153205</v>
      </c>
      <c r="H81" s="14">
        <f>(Users!H81*MAX(Settings!$C$18,(Settings!$C$19*1024*8*(1/30)*(15/100)*(1/3600))))</f>
        <v>15.368089500196509</v>
      </c>
      <c r="I81" s="14">
        <f>(Users!I81*MAX(Settings!$C$18,(Settings!$C$19*1024*8*(1/30)*(15/100)*(1/3600))))</f>
        <v>11.503632477855872</v>
      </c>
      <c r="J81" s="14">
        <f>(Users!J81*MAX(Settings!$C$18,(Settings!$C$19*1024*8*(1/30)*(15/100)*(1/3600))))</f>
        <v>7.8471410748524031</v>
      </c>
      <c r="K81" s="14">
        <f>(Users!K81*MAX(Settings!$C$18,(Settings!$C$19*1024*8*(1/30)*(15/100)*(1/3600))))</f>
        <v>4.2932080594672604</v>
      </c>
      <c r="L81" s="14">
        <f>(Users!L81*MAX(Settings!$C$18,(Settings!$C$19*1024*8*(1/30)*(15/100)*(1/3600))))</f>
        <v>0.59398399495615373</v>
      </c>
    </row>
    <row r="82" spans="1:12">
      <c r="A82" s="14" t="str">
        <f>Users!A82</f>
        <v>IRL</v>
      </c>
      <c r="B82" s="14" t="str">
        <f>Users!B82</f>
        <v>Ireland</v>
      </c>
      <c r="C82" s="14">
        <f>(Users!C82*MAX(Settings!$C$18,(Settings!$C$19*1024*8*(1/30)*(15/100)*(1/3600))))</f>
        <v>75.705183126929654</v>
      </c>
      <c r="D82" s="14">
        <f>(Users!D82*MAX(Settings!$C$18,(Settings!$C$19*1024*8*(1/30)*(15/100)*(1/3600))))</f>
        <v>14.930791930768354</v>
      </c>
      <c r="E82" s="14">
        <f>(Users!E82*MAX(Settings!$C$18,(Settings!$C$19*1024*8*(1/30)*(15/100)*(1/3600))))</f>
        <v>11.136131588890194</v>
      </c>
      <c r="F82" s="14">
        <f>(Users!F82*MAX(Settings!$C$18,(Settings!$C$19*1024*8*(1/30)*(15/100)*(1/3600))))</f>
        <v>10.035053344043414</v>
      </c>
      <c r="G82" s="14">
        <f>(Users!G82*MAX(Settings!$C$18,(Settings!$C$19*1024*8*(1/30)*(15/100)*(1/3600))))</f>
        <v>8.5365613471756117</v>
      </c>
      <c r="H82" s="14">
        <f>(Users!H82*MAX(Settings!$C$18,(Settings!$C$19*1024*8*(1/30)*(15/100)*(1/3600))))</f>
        <v>7.1762382891825016</v>
      </c>
      <c r="I82" s="14">
        <f>(Users!I82*MAX(Settings!$C$18,(Settings!$C$19*1024*8*(1/30)*(15/100)*(1/3600))))</f>
        <v>6.6335334880355123</v>
      </c>
      <c r="J82" s="14">
        <f>(Users!J82*MAX(Settings!$C$18,(Settings!$C$19*1024*8*(1/30)*(15/100)*(1/3600))))</f>
        <v>5.8472525162949909</v>
      </c>
      <c r="K82" s="14">
        <f>(Users!K82*MAX(Settings!$C$18,(Settings!$C$19*1024*8*(1/30)*(15/100)*(1/3600))))</f>
        <v>5.3558269089571677</v>
      </c>
      <c r="L82" s="14">
        <f>(Users!L82*MAX(Settings!$C$18,(Settings!$C$19*1024*8*(1/30)*(15/100)*(1/3600))))</f>
        <v>3.882974508993946</v>
      </c>
    </row>
    <row r="83" spans="1:12">
      <c r="A83" s="14" t="str">
        <f>Users!A83</f>
        <v>IMN</v>
      </c>
      <c r="B83" s="14" t="str">
        <f>Users!B83</f>
        <v>Isle of Man</v>
      </c>
      <c r="C83" s="14">
        <f>(Users!C83*MAX(Settings!$C$18,(Settings!$C$19*1024*8*(1/30)*(15/100)*(1/3600))))</f>
        <v>347.65584096153128</v>
      </c>
      <c r="D83" s="14">
        <f>(Users!D83*MAX(Settings!$C$18,(Settings!$C$19*1024*8*(1/30)*(15/100)*(1/3600))))</f>
        <v>161.76021687100896</v>
      </c>
      <c r="E83" s="14">
        <f>(Users!E83*MAX(Settings!$C$18,(Settings!$C$19*1024*8*(1/30)*(15/100)*(1/3600))))</f>
        <v>94.782467645989044</v>
      </c>
      <c r="F83" s="14">
        <f>(Users!F83*MAX(Settings!$C$18,(Settings!$C$19*1024*8*(1/30)*(15/100)*(1/3600))))</f>
        <v>28.70352873467975</v>
      </c>
      <c r="G83" s="14">
        <f>(Users!G83*MAX(Settings!$C$18,(Settings!$C$19*1024*8*(1/30)*(15/100)*(1/3600))))</f>
        <v>14.520558380295041</v>
      </c>
      <c r="H83" s="14">
        <f>(Users!H83*MAX(Settings!$C$18,(Settings!$C$19*1024*8*(1/30)*(15/100)*(1/3600))))</f>
        <v>7.5608322427512329</v>
      </c>
      <c r="I83" s="14">
        <f>(Users!I83*MAX(Settings!$C$18,(Settings!$C$19*1024*8*(1/30)*(15/100)*(1/3600))))</f>
        <v>6.908446943734643</v>
      </c>
      <c r="J83" s="14">
        <f>(Users!J83*MAX(Settings!$C$18,(Settings!$C$19*1024*8*(1/30)*(15/100)*(1/3600))))</f>
        <v>6.385684051291217</v>
      </c>
      <c r="K83" s="14">
        <f>(Users!K83*MAX(Settings!$C$18,(Settings!$C$19*1024*8*(1/30)*(15/100)*(1/3600))))</f>
        <v>6.1079217514915785</v>
      </c>
      <c r="L83" s="14">
        <f>(Users!L83*MAX(Settings!$C$18,(Settings!$C$19*1024*8*(1/30)*(15/100)*(1/3600))))</f>
        <v>4.4384991085932262</v>
      </c>
    </row>
    <row r="84" spans="1:12">
      <c r="A84" s="14" t="str">
        <f>Users!A84</f>
        <v>ISR</v>
      </c>
      <c r="B84" s="14" t="str">
        <f>Users!B84</f>
        <v>Israel</v>
      </c>
      <c r="C84" s="14">
        <f>(Users!C84*MAX(Settings!$C$18,(Settings!$C$19*1024*8*(1/30)*(15/100)*(1/3600))))</f>
        <v>1165.8495643159547</v>
      </c>
      <c r="D84" s="14">
        <f>(Users!D84*MAX(Settings!$C$18,(Settings!$C$19*1024*8*(1/30)*(15/100)*(1/3600))))</f>
        <v>292.92384810254987</v>
      </c>
      <c r="E84" s="14">
        <f>(Users!E84*MAX(Settings!$C$18,(Settings!$C$19*1024*8*(1/30)*(15/100)*(1/3600))))</f>
        <v>0</v>
      </c>
      <c r="F84" s="14">
        <f>(Users!F84*MAX(Settings!$C$18,(Settings!$C$19*1024*8*(1/30)*(15/100)*(1/3600))))</f>
        <v>277.34779298301618</v>
      </c>
      <c r="G84" s="14">
        <f>(Users!G84*MAX(Settings!$C$18,(Settings!$C$19*1024*8*(1/30)*(15/100)*(1/3600))))</f>
        <v>0</v>
      </c>
      <c r="H84" s="14">
        <f>(Users!H84*MAX(Settings!$C$18,(Settings!$C$19*1024*8*(1/30)*(15/100)*(1/3600))))</f>
        <v>163.20600525201738</v>
      </c>
      <c r="I84" s="14">
        <f>(Users!I84*MAX(Settings!$C$18,(Settings!$C$19*1024*8*(1/30)*(15/100)*(1/3600))))</f>
        <v>60.879798427880125</v>
      </c>
      <c r="J84" s="14">
        <f>(Users!J84*MAX(Settings!$C$18,(Settings!$C$19*1024*8*(1/30)*(15/100)*(1/3600))))</f>
        <v>0</v>
      </c>
      <c r="K84" s="14">
        <f>(Users!K84*MAX(Settings!$C$18,(Settings!$C$19*1024*8*(1/30)*(15/100)*(1/3600))))</f>
        <v>12.33264611110403</v>
      </c>
      <c r="L84" s="14">
        <f>(Users!L84*MAX(Settings!$C$18,(Settings!$C$19*1024*8*(1/30)*(15/100)*(1/3600))))</f>
        <v>5.1336170691174541</v>
      </c>
    </row>
    <row r="85" spans="1:12">
      <c r="A85" s="14" t="str">
        <f>Users!A85</f>
        <v>ITA</v>
      </c>
      <c r="B85" s="14" t="str">
        <f>Users!B85</f>
        <v>Italy</v>
      </c>
      <c r="C85" s="14">
        <f>(Users!C85*MAX(Settings!$C$18,(Settings!$C$19*1024*8*(1/30)*(15/100)*(1/3600))))</f>
        <v>143.14017183008127</v>
      </c>
      <c r="D85" s="14">
        <f>(Users!D85*MAX(Settings!$C$18,(Settings!$C$19*1024*8*(1/30)*(15/100)*(1/3600))))</f>
        <v>51.950096594834257</v>
      </c>
      <c r="E85" s="14">
        <f>(Users!E85*MAX(Settings!$C$18,(Settings!$C$19*1024*8*(1/30)*(15/100)*(1/3600))))</f>
        <v>41.158675142105665</v>
      </c>
      <c r="F85" s="14">
        <f>(Users!F85*MAX(Settings!$C$18,(Settings!$C$19*1024*8*(1/30)*(15/100)*(1/3600))))</f>
        <v>33.700401286972763</v>
      </c>
      <c r="G85" s="14">
        <f>(Users!G85*MAX(Settings!$C$18,(Settings!$C$19*1024*8*(1/30)*(15/100)*(1/3600))))</f>
        <v>26.660907514614706</v>
      </c>
      <c r="H85" s="14">
        <f>(Users!H85*MAX(Settings!$C$18,(Settings!$C$19*1024*8*(1/30)*(15/100)*(1/3600))))</f>
        <v>22.444618245861193</v>
      </c>
      <c r="I85" s="14">
        <f>(Users!I85*MAX(Settings!$C$18,(Settings!$C$19*1024*8*(1/30)*(15/100)*(1/3600))))</f>
        <v>19.100075271863474</v>
      </c>
      <c r="J85" s="14">
        <f>(Users!J85*MAX(Settings!$C$18,(Settings!$C$19*1024*8*(1/30)*(15/100)*(1/3600))))</f>
        <v>14.343930046063475</v>
      </c>
      <c r="K85" s="14">
        <f>(Users!K85*MAX(Settings!$C$18,(Settings!$C$19*1024*8*(1/30)*(15/100)*(1/3600))))</f>
        <v>10.167524594717088</v>
      </c>
      <c r="L85" s="14">
        <f>(Users!L85*MAX(Settings!$C$18,(Settings!$C$19*1024*8*(1/30)*(15/100)*(1/3600))))</f>
        <v>7.1221102512728285</v>
      </c>
    </row>
    <row r="86" spans="1:12">
      <c r="A86" s="14" t="str">
        <f>Users!A86</f>
        <v>JAM</v>
      </c>
      <c r="B86" s="14" t="str">
        <f>Users!B86</f>
        <v>Jamaica</v>
      </c>
      <c r="C86" s="14">
        <f>(Users!C86*MAX(Settings!$C$18,(Settings!$C$19*1024*8*(1/30)*(15/100)*(1/3600))))</f>
        <v>204.82619313840553</v>
      </c>
      <c r="D86" s="14">
        <f>(Users!D86*MAX(Settings!$C$18,(Settings!$C$19*1024*8*(1/30)*(15/100)*(1/3600))))</f>
        <v>65.007773529517863</v>
      </c>
      <c r="E86" s="14">
        <f>(Users!E86*MAX(Settings!$C$18,(Settings!$C$19*1024*8*(1/30)*(15/100)*(1/3600))))</f>
        <v>44.242548880906803</v>
      </c>
      <c r="F86" s="14">
        <f>(Users!F86*MAX(Settings!$C$18,(Settings!$C$19*1024*8*(1/30)*(15/100)*(1/3600))))</f>
        <v>31.344407215851717</v>
      </c>
      <c r="G86" s="14">
        <f>(Users!G86*MAX(Settings!$C$18,(Settings!$C$19*1024*8*(1/30)*(15/100)*(1/3600))))</f>
        <v>26.370325416362768</v>
      </c>
      <c r="H86" s="14">
        <f>(Users!H86*MAX(Settings!$C$18,(Settings!$C$19*1024*8*(1/30)*(15/100)*(1/3600))))</f>
        <v>25.155293407495627</v>
      </c>
      <c r="I86" s="14">
        <f>(Users!I86*MAX(Settings!$C$18,(Settings!$C$19*1024*8*(1/30)*(15/100)*(1/3600))))</f>
        <v>20.269525775122471</v>
      </c>
      <c r="J86" s="14">
        <f>(Users!J86*MAX(Settings!$C$18,(Settings!$C$19*1024*8*(1/30)*(15/100)*(1/3600))))</f>
        <v>18.164229984846216</v>
      </c>
      <c r="K86" s="14">
        <f>(Users!K86*MAX(Settings!$C$18,(Settings!$C$19*1024*8*(1/30)*(15/100)*(1/3600))))</f>
        <v>18.061671597227893</v>
      </c>
      <c r="L86" s="14">
        <f>(Users!L86*MAX(Settings!$C$18,(Settings!$C$19*1024*8*(1/30)*(15/100)*(1/3600))))</f>
        <v>12.68590277956716</v>
      </c>
    </row>
    <row r="87" spans="1:12">
      <c r="A87" s="14" t="str">
        <f>Users!A87</f>
        <v>JPN</v>
      </c>
      <c r="B87" s="14" t="str">
        <f>Users!B87</f>
        <v>Japan</v>
      </c>
      <c r="C87" s="14">
        <f>(Users!C87*MAX(Settings!$C$18,(Settings!$C$19*1024*8*(1/30)*(15/100)*(1/3600))))</f>
        <v>946.59682465257106</v>
      </c>
      <c r="D87" s="14">
        <f>(Users!D87*MAX(Settings!$C$18,(Settings!$C$19*1024*8*(1/30)*(15/100)*(1/3600))))</f>
        <v>227.09560747208542</v>
      </c>
      <c r="E87" s="14">
        <f>(Users!E87*MAX(Settings!$C$18,(Settings!$C$19*1024*8*(1/30)*(15/100)*(1/3600))))</f>
        <v>116.65874149379867</v>
      </c>
      <c r="F87" s="14">
        <f>(Users!F87*MAX(Settings!$C$18,(Settings!$C$19*1024*8*(1/30)*(15/100)*(1/3600))))</f>
        <v>61.996545315279718</v>
      </c>
      <c r="G87" s="14">
        <f>(Users!G87*MAX(Settings!$C$18,(Settings!$C$19*1024*8*(1/30)*(15/100)*(1/3600))))</f>
        <v>37.815556590158209</v>
      </c>
      <c r="H87" s="14">
        <f>(Users!H87*MAX(Settings!$C$18,(Settings!$C$19*1024*8*(1/30)*(15/100)*(1/3600))))</f>
        <v>24.069883805201648</v>
      </c>
      <c r="I87" s="14">
        <f>(Users!I87*MAX(Settings!$C$18,(Settings!$C$19*1024*8*(1/30)*(15/100)*(1/3600))))</f>
        <v>14.653029630968717</v>
      </c>
      <c r="J87" s="14">
        <f>(Users!J87*MAX(Settings!$C$18,(Settings!$C$19*1024*8*(1/30)*(15/100)*(1/3600))))</f>
        <v>9.0151671560611444</v>
      </c>
      <c r="K87" s="14">
        <f>(Users!K87*MAX(Settings!$C$18,(Settings!$C$19*1024*8*(1/30)*(15/100)*(1/3600))))</f>
        <v>4.7248079406943937</v>
      </c>
      <c r="L87" s="14">
        <f>(Users!L87*MAX(Settings!$C$18,(Settings!$C$19*1024*8*(1/30)*(15/100)*(1/3600))))</f>
        <v>1.551195612727222</v>
      </c>
    </row>
    <row r="88" spans="1:12">
      <c r="A88" s="14" t="str">
        <f>Users!A88</f>
        <v>JOR</v>
      </c>
      <c r="B88" s="14" t="str">
        <f>Users!B88</f>
        <v>Jordan</v>
      </c>
      <c r="C88" s="14">
        <f>(Users!C88*MAX(Settings!$C$18,(Settings!$C$19*1024*8*(1/30)*(15/100)*(1/3600))))</f>
        <v>481.9987822092404</v>
      </c>
      <c r="D88" s="14">
        <f>(Users!D88*MAX(Settings!$C$18,(Settings!$C$19*1024*8*(1/30)*(15/100)*(1/3600))))</f>
        <v>180.11247056648881</v>
      </c>
      <c r="E88" s="14">
        <f>(Users!E88*MAX(Settings!$C$18,(Settings!$C$19*1024*8*(1/30)*(15/100)*(1/3600))))</f>
        <v>80.543944831644424</v>
      </c>
      <c r="F88" s="14">
        <f>(Users!F88*MAX(Settings!$C$18,(Settings!$C$19*1024*8*(1/30)*(15/100)*(1/3600))))</f>
        <v>48.277936549277989</v>
      </c>
      <c r="G88" s="14">
        <f>(Users!G88*MAX(Settings!$C$18,(Settings!$C$19*1024*8*(1/30)*(15/100)*(1/3600))))</f>
        <v>34.71031652060325</v>
      </c>
      <c r="H88" s="14">
        <f>(Users!H88*MAX(Settings!$C$18,(Settings!$C$19*1024*8*(1/30)*(15/100)*(1/3600))))</f>
        <v>23.504388251250585</v>
      </c>
      <c r="I88" s="14">
        <f>(Users!I88*MAX(Settings!$C$18,(Settings!$C$19*1024*8*(1/30)*(15/100)*(1/3600))))</f>
        <v>10.335606396647126</v>
      </c>
      <c r="J88" s="14">
        <f>(Users!J88*MAX(Settings!$C$18,(Settings!$C$19*1024*8*(1/30)*(15/100)*(1/3600))))</f>
        <v>6.6648707731411116</v>
      </c>
      <c r="K88" s="14">
        <f>(Users!K88*MAX(Settings!$C$18,(Settings!$C$19*1024*8*(1/30)*(15/100)*(1/3600))))</f>
        <v>3.2462578525301549</v>
      </c>
      <c r="L88" s="14">
        <f>(Users!L88*MAX(Settings!$C$18,(Settings!$C$19*1024*8*(1/30)*(15/100)*(1/3600))))</f>
        <v>0.35468109051338687</v>
      </c>
    </row>
    <row r="89" spans="1:12">
      <c r="A89" s="14" t="str">
        <f>Users!A89</f>
        <v>KAZ</v>
      </c>
      <c r="B89" s="14" t="str">
        <f>Users!B89</f>
        <v>Kazakhstan</v>
      </c>
      <c r="C89" s="14">
        <f>(Users!C89*MAX(Settings!$C$18,(Settings!$C$19*1024*8*(1/30)*(15/100)*(1/3600))))</f>
        <v>18.66420212448557</v>
      </c>
      <c r="D89" s="14">
        <f>(Users!D89*MAX(Settings!$C$18,(Settings!$C$19*1024*8*(1/30)*(15/100)*(1/3600))))</f>
        <v>4.2547486641103873</v>
      </c>
      <c r="E89" s="14">
        <f>(Users!E89*MAX(Settings!$C$18,(Settings!$C$19*1024*8*(1/30)*(15/100)*(1/3600))))</f>
        <v>1.2506425601235083</v>
      </c>
      <c r="F89" s="14">
        <f>(Users!F89*MAX(Settings!$C$18,(Settings!$C$19*1024*8*(1/30)*(15/100)*(1/3600))))</f>
        <v>0.72503082357957382</v>
      </c>
      <c r="G89" s="14">
        <f>(Users!G89*MAX(Settings!$C$18,(Settings!$C$19*1024*8*(1/30)*(15/100)*(1/3600))))</f>
        <v>0.50139656168960711</v>
      </c>
      <c r="H89" s="14">
        <f>(Users!H89*MAX(Settings!$C$18,(Settings!$C$19*1024*8*(1/30)*(15/100)*(1/3600))))</f>
        <v>0.38032068741796898</v>
      </c>
      <c r="I89" s="14">
        <f>(Users!I89*MAX(Settings!$C$18,(Settings!$C$19*1024*8*(1/30)*(15/100)*(1/3600))))</f>
        <v>0.27348903364887656</v>
      </c>
      <c r="J89" s="14">
        <f>(Users!J89*MAX(Settings!$C$18,(Settings!$C$19*1024*8*(1/30)*(15/100)*(1/3600))))</f>
        <v>0.20084350908589371</v>
      </c>
      <c r="K89" s="14">
        <f>(Users!K89*MAX(Settings!$C$18,(Settings!$C$19*1024*8*(1/30)*(15/100)*(1/3600))))</f>
        <v>0.16380853577927501</v>
      </c>
      <c r="L89" s="14">
        <f>(Users!L89*MAX(Settings!$C$18,(Settings!$C$19*1024*8*(1/30)*(15/100)*(1/3600))))</f>
        <v>7.6918790713746535E-2</v>
      </c>
    </row>
    <row r="90" spans="1:12">
      <c r="A90" s="14" t="str">
        <f>Users!A90</f>
        <v>KEN</v>
      </c>
      <c r="B90" s="14" t="str">
        <f>Users!B90</f>
        <v>Kenya</v>
      </c>
      <c r="C90" s="14">
        <f>(Users!C90*MAX(Settings!$C$18,(Settings!$C$19*1024*8*(1/30)*(15/100)*(1/3600))))</f>
        <v>674.34988703151635</v>
      </c>
      <c r="D90" s="14">
        <f>(Users!D90*MAX(Settings!$C$18,(Settings!$C$19*1024*8*(1/30)*(15/100)*(1/3600))))</f>
        <v>149.18541901136163</v>
      </c>
      <c r="E90" s="14">
        <f>(Users!E90*MAX(Settings!$C$18,(Settings!$C$19*1024*8*(1/30)*(15/100)*(1/3600))))</f>
        <v>98.743785367746995</v>
      </c>
      <c r="F90" s="14">
        <f>(Users!F90*MAX(Settings!$C$18,(Settings!$C$19*1024*8*(1/30)*(15/100)*(1/3600))))</f>
        <v>75.992916381081073</v>
      </c>
      <c r="G90" s="14">
        <f>(Users!G90*MAX(Settings!$C$18,(Settings!$C$19*1024*8*(1/30)*(15/100)*(1/3600))))</f>
        <v>57.660604594304814</v>
      </c>
      <c r="H90" s="14">
        <f>(Users!H90*MAX(Settings!$C$18,(Settings!$C$19*1024*8*(1/30)*(15/100)*(1/3600))))</f>
        <v>42.776818591194854</v>
      </c>
      <c r="I90" s="14">
        <f>(Users!I90*MAX(Settings!$C$18,(Settings!$C$19*1024*8*(1/30)*(15/100)*(1/3600))))</f>
        <v>28.354545332367383</v>
      </c>
      <c r="J90" s="14">
        <f>(Users!J90*MAX(Settings!$C$18,(Settings!$C$19*1024*8*(1/30)*(15/100)*(1/3600))))</f>
        <v>16.432132771736669</v>
      </c>
      <c r="K90" s="14">
        <f>(Users!K90*MAX(Settings!$C$18,(Settings!$C$19*1024*8*(1/30)*(15/100)*(1/3600))))</f>
        <v>6.6135915793319473</v>
      </c>
      <c r="L90" s="14">
        <f>(Users!L90*MAX(Settings!$C$18,(Settings!$C$19*1024*8*(1/30)*(15/100)*(1/3600))))</f>
        <v>1.9016034370898449</v>
      </c>
    </row>
    <row r="91" spans="1:12">
      <c r="A91" s="14" t="str">
        <f>Users!A91</f>
        <v>PRK</v>
      </c>
      <c r="B91" s="14" t="str">
        <f>Users!B91</f>
        <v>Korea (the Democratic People's Republic of)</v>
      </c>
      <c r="C91" s="14">
        <f>(Users!C91*MAX(Settings!$C$18,(Settings!$C$19*1024*8*(1/30)*(15/100)*(1/3600))))</f>
        <v>229.65814274049336</v>
      </c>
      <c r="D91" s="14">
        <f>(Users!D91*MAX(Settings!$C$18,(Settings!$C$19*1024*8*(1/30)*(15/100)*(1/3600))))</f>
        <v>70.920549460124562</v>
      </c>
      <c r="E91" s="14">
        <f>(Users!E91*MAX(Settings!$C$18,(Settings!$C$19*1024*8*(1/30)*(15/100)*(1/3600))))</f>
        <v>52.445795468322849</v>
      </c>
      <c r="F91" s="14">
        <f>(Users!F91*MAX(Settings!$C$18,(Settings!$C$19*1024*8*(1/30)*(15/100)*(1/3600))))</f>
        <v>40.360998793963113</v>
      </c>
      <c r="G91" s="14">
        <f>(Users!G91*MAX(Settings!$C$18,(Settings!$C$19*1024*8*(1/30)*(15/100)*(1/3600))))</f>
        <v>30.210567263849086</v>
      </c>
      <c r="H91" s="14">
        <f>(Users!H91*MAX(Settings!$C$18,(Settings!$C$19*1024*8*(1/30)*(15/100)*(1/3600))))</f>
        <v>23.128340829983379</v>
      </c>
      <c r="I91" s="14">
        <f>(Users!I91*MAX(Settings!$C$18,(Settings!$C$19*1024*8*(1/30)*(15/100)*(1/3600))))</f>
        <v>16.548935379857543</v>
      </c>
      <c r="J91" s="14">
        <f>(Users!J91*MAX(Settings!$C$18,(Settings!$C$19*1024*8*(1/30)*(15/100)*(1/3600))))</f>
        <v>11.626132774177764</v>
      </c>
      <c r="K91" s="14">
        <f>(Users!K91*MAX(Settings!$C$18,(Settings!$C$19*1024*8*(1/30)*(15/100)*(1/3600))))</f>
        <v>7.6790592729223617</v>
      </c>
      <c r="L91" s="14">
        <f>(Users!L91*MAX(Settings!$C$18,(Settings!$C$19*1024*8*(1/30)*(15/100)*(1/3600))))</f>
        <v>4.3216965004723518</v>
      </c>
    </row>
    <row r="92" spans="1:12">
      <c r="A92" s="14" t="str">
        <f>Users!A92</f>
        <v>KOR</v>
      </c>
      <c r="B92" s="14" t="str">
        <f>Users!B92</f>
        <v>Korea (the Republic of)</v>
      </c>
      <c r="C92" s="14">
        <f>(Users!C92*MAX(Settings!$C$18,(Settings!$C$19*1024*8*(1/30)*(15/100)*(1/3600))))</f>
        <v>2484.8558363193811</v>
      </c>
      <c r="D92" s="14">
        <f>(Users!D92*MAX(Settings!$C$18,(Settings!$C$19*1024*8*(1/30)*(15/100)*(1/3600))))</f>
        <v>1381.8973543662655</v>
      </c>
      <c r="E92" s="14">
        <f>(Users!E92*MAX(Settings!$C$18,(Settings!$C$19*1024*8*(1/30)*(15/100)*(1/3600))))</f>
        <v>589.08398310327811</v>
      </c>
      <c r="F92" s="14">
        <f>(Users!F92*MAX(Settings!$C$18,(Settings!$C$19*1024*8*(1/30)*(15/100)*(1/3600))))</f>
        <v>246.25693289210977</v>
      </c>
      <c r="G92" s="14">
        <f>(Users!G92*MAX(Settings!$C$18,(Settings!$C$19*1024*8*(1/30)*(15/100)*(1/3600))))</f>
        <v>86.428232321246014</v>
      </c>
      <c r="H92" s="14">
        <f>(Users!H92*MAX(Settings!$C$18,(Settings!$C$19*1024*8*(1/30)*(15/100)*(1/3600))))</f>
        <v>39.933672178886745</v>
      </c>
      <c r="I92" s="14">
        <f>(Users!I92*MAX(Settings!$C$18,(Settings!$C$19*1024*8*(1/30)*(15/100)*(1/3600))))</f>
        <v>18.162805562795967</v>
      </c>
      <c r="J92" s="14">
        <f>(Users!J92*MAX(Settings!$C$18,(Settings!$C$19*1024*8*(1/30)*(15/100)*(1/3600))))</f>
        <v>11.435260219443652</v>
      </c>
      <c r="K92" s="14">
        <f>(Users!K92*MAX(Settings!$C$18,(Settings!$C$19*1024*8*(1/30)*(15/100)*(1/3600))))</f>
        <v>6.908446943734643</v>
      </c>
      <c r="L92" s="14">
        <f>(Users!L92*MAX(Settings!$C$18,(Settings!$C$19*1024*8*(1/30)*(15/100)*(1/3600))))</f>
        <v>3.8131778285314715</v>
      </c>
    </row>
    <row r="93" spans="1:12">
      <c r="A93" s="14" t="str">
        <f>Users!A93</f>
        <v>KWT</v>
      </c>
      <c r="B93" s="14" t="str">
        <f>Users!B93</f>
        <v>Kuwait</v>
      </c>
      <c r="C93" s="14">
        <f>(Users!C93*MAX(Settings!$C$18,(Settings!$C$19*1024*8*(1/30)*(15/100)*(1/3600))))</f>
        <v>1710.7009694926778</v>
      </c>
      <c r="D93" s="14">
        <f>(Users!D93*MAX(Settings!$C$18,(Settings!$C$19*1024*8*(1/30)*(15/100)*(1/3600))))</f>
        <v>0</v>
      </c>
      <c r="E93" s="14">
        <f>(Users!E93*MAX(Settings!$C$18,(Settings!$C$19*1024*8*(1/30)*(15/100)*(1/3600))))</f>
        <v>1089.5090889546118</v>
      </c>
      <c r="F93" s="14">
        <f>(Users!F93*MAX(Settings!$C$18,(Settings!$C$19*1024*8*(1/30)*(15/100)*(1/3600))))</f>
        <v>0</v>
      </c>
      <c r="G93" s="14">
        <f>(Users!G93*MAX(Settings!$C$18,(Settings!$C$19*1024*8*(1/30)*(15/100)*(1/3600))))</f>
        <v>748.46683957241214</v>
      </c>
      <c r="H93" s="14">
        <f>(Users!H93*MAX(Settings!$C$18,(Settings!$C$19*1024*8*(1/30)*(15/100)*(1/3600))))</f>
        <v>0</v>
      </c>
      <c r="I93" s="14">
        <f>(Users!I93*MAX(Settings!$C$18,(Settings!$C$19*1024*8*(1/30)*(15/100)*(1/3600))))</f>
        <v>708.90921481479256</v>
      </c>
      <c r="J93" s="14">
        <f>(Users!J93*MAX(Settings!$C$18,(Settings!$C$19*1024*8*(1/30)*(15/100)*(1/3600))))</f>
        <v>0</v>
      </c>
      <c r="K93" s="14">
        <f>(Users!K93*MAX(Settings!$C$18,(Settings!$C$19*1024*8*(1/30)*(15/100)*(1/3600))))</f>
        <v>21.873425003709109</v>
      </c>
      <c r="L93" s="14">
        <f>(Users!L93*MAX(Settings!$C$18,(Settings!$C$19*1024*8*(1/30)*(15/100)*(1/3600))))</f>
        <v>4.1479170103412955</v>
      </c>
    </row>
    <row r="94" spans="1:12">
      <c r="A94" s="14" t="str">
        <f>Users!A94</f>
        <v>KGZ</v>
      </c>
      <c r="B94" s="14" t="str">
        <f>Users!B94</f>
        <v>Kyrgyzstan</v>
      </c>
      <c r="C94" s="14">
        <f>(Users!C94*MAX(Settings!$C$18,(Settings!$C$19*1024*8*(1/30)*(15/100)*(1/3600))))</f>
        <v>46.376333112188135</v>
      </c>
      <c r="D94" s="14">
        <f>(Users!D94*MAX(Settings!$C$18,(Settings!$C$19*1024*8*(1/30)*(15/100)*(1/3600))))</f>
        <v>11.153224653493247</v>
      </c>
      <c r="E94" s="14">
        <f>(Users!E94*MAX(Settings!$C$18,(Settings!$C$19*1024*8*(1/30)*(15/100)*(1/3600))))</f>
        <v>9.4097320639816591</v>
      </c>
      <c r="F94" s="14">
        <f>(Users!F94*MAX(Settings!$C$18,(Settings!$C$19*1024*8*(1/30)*(15/100)*(1/3600))))</f>
        <v>5.7888512122345546</v>
      </c>
      <c r="G94" s="14">
        <f>(Users!G94*MAX(Settings!$C$18,(Settings!$C$19*1024*8*(1/30)*(15/100)*(1/3600))))</f>
        <v>3.7148927070639068</v>
      </c>
      <c r="H94" s="14">
        <f>(Users!H94*MAX(Settings!$C$18,(Settings!$C$19*1024*8*(1/30)*(15/100)*(1/3600))))</f>
        <v>2.5354712494531269</v>
      </c>
      <c r="I94" s="14">
        <f>(Users!I94*MAX(Settings!$C$18,(Settings!$C$19*1024*8*(1/30)*(15/100)*(1/3600))))</f>
        <v>1.8275334904766074</v>
      </c>
      <c r="J94" s="14">
        <f>(Users!J94*MAX(Settings!$C$18,(Settings!$C$19*1024*8*(1/30)*(15/100)*(1/3600))))</f>
        <v>1.1779970355605256</v>
      </c>
      <c r="K94" s="14">
        <f>(Users!K94*MAX(Settings!$C$18,(Settings!$C$19*1024*8*(1/30)*(15/100)*(1/3600))))</f>
        <v>0.84183343170044833</v>
      </c>
      <c r="L94" s="14">
        <f>(Users!L94*MAX(Settings!$C$18,(Settings!$C$19*1024*8*(1/30)*(15/100)*(1/3600))))</f>
        <v>0.47433254273477032</v>
      </c>
    </row>
    <row r="95" spans="1:12">
      <c r="A95" s="14" t="str">
        <f>Users!A95</f>
        <v>LAO</v>
      </c>
      <c r="B95" s="14" t="str">
        <f>Users!B95</f>
        <v>Lao People's Democratic Republic (the)</v>
      </c>
      <c r="C95" s="14">
        <f>(Users!C95*MAX(Settings!$C$18,(Settings!$C$19*1024*8*(1/30)*(15/100)*(1/3600))))</f>
        <v>34.720287474955036</v>
      </c>
      <c r="D95" s="14">
        <f>(Users!D95*MAX(Settings!$C$18,(Settings!$C$19*1024*8*(1/30)*(15/100)*(1/3600))))</f>
        <v>13.212938938161349</v>
      </c>
      <c r="E95" s="14">
        <f>(Users!E95*MAX(Settings!$C$18,(Settings!$C$19*1024*8*(1/30)*(15/100)*(1/3600))))</f>
        <v>8.0038275003804031</v>
      </c>
      <c r="F95" s="14">
        <f>(Users!F95*MAX(Settings!$C$18,(Settings!$C$19*1024*8*(1/30)*(15/100)*(1/3600))))</f>
        <v>5.613647300053243</v>
      </c>
      <c r="G95" s="14">
        <f>(Users!G95*MAX(Settings!$C$18,(Settings!$C$19*1024*8*(1/30)*(15/100)*(1/3600))))</f>
        <v>4.5595749828648637</v>
      </c>
      <c r="H95" s="14">
        <f>(Users!H95*MAX(Settings!$C$18,(Settings!$C$19*1024*8*(1/30)*(15/100)*(1/3600))))</f>
        <v>3.811753406481218</v>
      </c>
      <c r="I95" s="14">
        <f>(Users!I95*MAX(Settings!$C$18,(Settings!$C$19*1024*8*(1/30)*(15/100)*(1/3600))))</f>
        <v>3.0397166552432431</v>
      </c>
      <c r="J95" s="14">
        <f>(Users!J95*MAX(Settings!$C$18,(Settings!$C$19*1024*8*(1/30)*(15/100)*(1/3600))))</f>
        <v>2.4528547705383614</v>
      </c>
      <c r="K95" s="14">
        <f>(Users!K95*MAX(Settings!$C$18,(Settings!$C$19*1024*8*(1/30)*(15/100)*(1/3600))))</f>
        <v>1.7776787187176979</v>
      </c>
      <c r="L95" s="14">
        <f>(Users!L95*MAX(Settings!$C$18,(Settings!$C$19*1024*8*(1/30)*(15/100)*(1/3600))))</f>
        <v>1.0683165376909243</v>
      </c>
    </row>
    <row r="96" spans="1:12">
      <c r="A96" s="14" t="str">
        <f>Users!A96</f>
        <v>LVA</v>
      </c>
      <c r="B96" s="14" t="str">
        <f>Users!B96</f>
        <v>Latvia</v>
      </c>
      <c r="C96" s="14">
        <f>(Users!C96*MAX(Settings!$C$18,(Settings!$C$19*1024*8*(1/30)*(15/100)*(1/3600))))</f>
        <v>24.259331937885506</v>
      </c>
      <c r="D96" s="14">
        <f>(Users!D96*MAX(Settings!$C$18,(Settings!$C$19*1024*8*(1/30)*(15/100)*(1/3600))))</f>
        <v>5.233326612635274</v>
      </c>
      <c r="E96" s="14">
        <f>(Users!E96*MAX(Settings!$C$18,(Settings!$C$19*1024*8*(1/30)*(15/100)*(1/3600))))</f>
        <v>4.004050383265584</v>
      </c>
      <c r="F96" s="14">
        <f>(Users!F96*MAX(Settings!$C$18,(Settings!$C$19*1024*8*(1/30)*(15/100)*(1/3600))))</f>
        <v>3.5710260799881959</v>
      </c>
      <c r="G96" s="14">
        <f>(Users!G96*MAX(Settings!$C$18,(Settings!$C$19*1024*8*(1/30)*(15/100)*(1/3600))))</f>
        <v>3.0397166552432431</v>
      </c>
      <c r="H96" s="14">
        <f>(Users!H96*MAX(Settings!$C$18,(Settings!$C$19*1024*8*(1/30)*(15/100)*(1/3600))))</f>
        <v>2.6593959678252741</v>
      </c>
      <c r="I96" s="14">
        <f>(Users!I96*MAX(Settings!$C$18,(Settings!$C$19*1024*8*(1/30)*(15/100)*(1/3600))))</f>
        <v>2.4485815043875983</v>
      </c>
      <c r="J96" s="14">
        <f>(Users!J96*MAX(Settings!$C$18,(Settings!$C$19*1024*8*(1/30)*(15/100)*(1/3600))))</f>
        <v>2.176516892788976</v>
      </c>
      <c r="K96" s="14">
        <f>(Users!K96*MAX(Settings!$C$18,(Settings!$C$19*1024*8*(1/30)*(15/100)*(1/3600))))</f>
        <v>1.9941908703563915</v>
      </c>
      <c r="L96" s="14">
        <f>(Users!L96*MAX(Settings!$C$18,(Settings!$C$19*1024*8*(1/30)*(15/100)*(1/3600))))</f>
        <v>1.7221262587577699</v>
      </c>
    </row>
    <row r="97" spans="1:12">
      <c r="A97" s="14" t="str">
        <f>Users!A97</f>
        <v>LBN</v>
      </c>
      <c r="B97" s="14" t="str">
        <f>Users!B97</f>
        <v>Lebanon</v>
      </c>
      <c r="C97" s="14">
        <f>(Users!C97*MAX(Settings!$C$18,(Settings!$C$19*1024*8*(1/30)*(15/100)*(1/3600))))</f>
        <v>2037.2369047150848</v>
      </c>
      <c r="D97" s="14">
        <f>(Users!D97*MAX(Settings!$C$18,(Settings!$C$19*1024*8*(1/30)*(15/100)*(1/3600))))</f>
        <v>392.09211124127279</v>
      </c>
      <c r="E97" s="14">
        <f>(Users!E97*MAX(Settings!$C$18,(Settings!$C$19*1024*8*(1/30)*(15/100)*(1/3600))))</f>
        <v>196.63006866124076</v>
      </c>
      <c r="F97" s="14">
        <f>(Users!F97*MAX(Settings!$C$18,(Settings!$C$19*1024*8*(1/30)*(15/100)*(1/3600))))</f>
        <v>131.71345814293917</v>
      </c>
      <c r="G97" s="14">
        <f>(Users!G97*MAX(Settings!$C$18,(Settings!$C$19*1024*8*(1/30)*(15/100)*(1/3600))))</f>
        <v>110.75308767344323</v>
      </c>
      <c r="H97" s="14">
        <f>(Users!H97*MAX(Settings!$C$18,(Settings!$C$19*1024*8*(1/30)*(15/100)*(1/3600))))</f>
        <v>82.922729655569526</v>
      </c>
      <c r="I97" s="14">
        <f>(Users!I97*MAX(Settings!$C$18,(Settings!$C$19*1024*8*(1/30)*(15/100)*(1/3600))))</f>
        <v>62.930966180246706</v>
      </c>
      <c r="J97" s="14">
        <f>(Users!J97*MAX(Settings!$C$18,(Settings!$C$19*1024*8*(1/30)*(15/100)*(1/3600))))</f>
        <v>32.124990499391217</v>
      </c>
      <c r="K97" s="14">
        <f>(Users!K97*MAX(Settings!$C$18,(Settings!$C$19*1024*8*(1/30)*(15/100)*(1/3600))))</f>
        <v>24.817705381585299</v>
      </c>
      <c r="L97" s="14">
        <f>(Users!L97*MAX(Settings!$C$18,(Settings!$C$19*1024*8*(1/30)*(15/100)*(1/3600))))</f>
        <v>15.247013625924872</v>
      </c>
    </row>
    <row r="98" spans="1:12">
      <c r="A98" s="14" t="str">
        <f>Users!A98</f>
        <v>LSO</v>
      </c>
      <c r="B98" s="14" t="str">
        <f>Users!B98</f>
        <v>Lesotho</v>
      </c>
      <c r="C98" s="14">
        <f>(Users!C98*MAX(Settings!$C$18,(Settings!$C$19*1024*8*(1/30)*(15/100)*(1/3600))))</f>
        <v>19.963275034317736</v>
      </c>
      <c r="D98" s="14">
        <f>(Users!D98*MAX(Settings!$C$18,(Settings!$C$19*1024*8*(1/30)*(15/100)*(1/3600))))</f>
        <v>17.075971538451729</v>
      </c>
      <c r="E98" s="14">
        <f>(Users!E98*MAX(Settings!$C$18,(Settings!$C$19*1024*8*(1/30)*(15/100)*(1/3600))))</f>
        <v>13.875295191529721</v>
      </c>
      <c r="F98" s="14">
        <f>(Users!F98*MAX(Settings!$C$18,(Settings!$C$19*1024*8*(1/30)*(15/100)*(1/3600))))</f>
        <v>9.3214178968658761</v>
      </c>
      <c r="G98" s="14">
        <f>(Users!G98*MAX(Settings!$C$18,(Settings!$C$19*1024*8*(1/30)*(15/100)*(1/3600))))</f>
        <v>8.4952531077182289</v>
      </c>
      <c r="H98" s="14">
        <f>(Users!H98*MAX(Settings!$C$18,(Settings!$C$19*1024*8*(1/30)*(15/100)*(1/3600))))</f>
        <v>6.5181553019648923</v>
      </c>
      <c r="I98" s="14">
        <f>(Users!I98*MAX(Settings!$C$18,(Settings!$C$19*1024*8*(1/30)*(15/100)*(1/3600))))</f>
        <v>5.7162056876715717</v>
      </c>
      <c r="J98" s="14">
        <f>(Users!J98*MAX(Settings!$C$18,(Settings!$C$19*1024*8*(1/30)*(15/100)*(1/3600))))</f>
        <v>4.5652726710658822</v>
      </c>
      <c r="K98" s="14">
        <f>(Users!K98*MAX(Settings!$C$18,(Settings!$C$19*1024*8*(1/30)*(15/100)*(1/3600))))</f>
        <v>3.8658814443908907</v>
      </c>
      <c r="L98" s="14">
        <f>(Users!L98*MAX(Settings!$C$18,(Settings!$C$19*1024*8*(1/30)*(15/100)*(1/3600))))</f>
        <v>3.6992240645111063</v>
      </c>
    </row>
    <row r="99" spans="1:12">
      <c r="A99" s="14" t="str">
        <f>Users!A99</f>
        <v>LBR</v>
      </c>
      <c r="B99" s="14" t="str">
        <f>Users!B99</f>
        <v>Liberia</v>
      </c>
      <c r="C99" s="14">
        <f>(Users!C99*MAX(Settings!$C$18,(Settings!$C$19*1024*8*(1/30)*(15/100)*(1/3600))))</f>
        <v>98.891925260973466</v>
      </c>
      <c r="D99" s="14">
        <f>(Users!D99*MAX(Settings!$C$18,(Settings!$C$19*1024*8*(1/30)*(15/100)*(1/3600))))</f>
        <v>11.631830462378783</v>
      </c>
      <c r="E99" s="14">
        <f>(Users!E99*MAX(Settings!$C$18,(Settings!$C$19*1024*8*(1/30)*(15/100)*(1/3600))))</f>
        <v>8.7772886736686324</v>
      </c>
      <c r="F99" s="14">
        <f>(Users!F99*MAX(Settings!$C$18,(Settings!$C$19*1024*8*(1/30)*(15/100)*(1/3600))))</f>
        <v>6.6534753967390756</v>
      </c>
      <c r="G99" s="14">
        <f>(Users!G99*MAX(Settings!$C$18,(Settings!$C$19*1024*8*(1/30)*(15/100)*(1/3600))))</f>
        <v>4.8430349708655225</v>
      </c>
      <c r="H99" s="14">
        <f>(Users!H99*MAX(Settings!$C$18,(Settings!$C$19*1024*8*(1/30)*(15/100)*(1/3600))))</f>
        <v>4.0068992273660928</v>
      </c>
      <c r="I99" s="14">
        <f>(Users!I99*MAX(Settings!$C$18,(Settings!$C$19*1024*8*(1/30)*(15/100)*(1/3600))))</f>
        <v>3.0482631875447703</v>
      </c>
      <c r="J99" s="14">
        <f>(Users!J99*MAX(Settings!$C$18,(Settings!$C$19*1024*8*(1/30)*(15/100)*(1/3600))))</f>
        <v>2.5810527550612727</v>
      </c>
      <c r="K99" s="14">
        <f>(Users!K99*MAX(Settings!$C$18,(Settings!$C$19*1024*8*(1/30)*(15/100)*(1/3600))))</f>
        <v>1.977097805753337</v>
      </c>
      <c r="L99" s="14">
        <f>(Users!L99*MAX(Settings!$C$18,(Settings!$C$19*1024*8*(1/30)*(15/100)*(1/3600))))</f>
        <v>1.2819798452291089</v>
      </c>
    </row>
    <row r="100" spans="1:12">
      <c r="A100" s="14" t="str">
        <f>Users!A100</f>
        <v>LBY</v>
      </c>
      <c r="B100" s="14" t="str">
        <f>Users!B100</f>
        <v>Libya</v>
      </c>
      <c r="C100" s="14">
        <f>(Users!C100*MAX(Settings!$C$18,(Settings!$C$19*1024*8*(1/30)*(15/100)*(1/3600))))</f>
        <v>43.775338448423312</v>
      </c>
      <c r="D100" s="14">
        <f>(Users!D100*MAX(Settings!$C$18,(Settings!$C$19*1024*8*(1/30)*(15/100)*(1/3600))))</f>
        <v>9.5763894438614443</v>
      </c>
      <c r="E100" s="14">
        <f>(Users!E100*MAX(Settings!$C$18,(Settings!$C$19*1024*8*(1/30)*(15/100)*(1/3600))))</f>
        <v>6.0552181356321579</v>
      </c>
      <c r="F100" s="14">
        <f>(Users!F100*MAX(Settings!$C$18,(Settings!$C$19*1024*8*(1/30)*(15/100)*(1/3600))))</f>
        <v>2.2406158850504316</v>
      </c>
      <c r="G100" s="14">
        <f>(Users!G100*MAX(Settings!$C$18,(Settings!$C$19*1024*8*(1/30)*(15/100)*(1/3600))))</f>
        <v>1.3389567272392919</v>
      </c>
      <c r="H100" s="14">
        <f>(Users!H100*MAX(Settings!$C$18,(Settings!$C$19*1024*8*(1/30)*(15/100)*(1/3600))))</f>
        <v>0.53273384679520752</v>
      </c>
      <c r="I100" s="14">
        <f>(Users!I100*MAX(Settings!$C$18,(Settings!$C$19*1024*8*(1/30)*(15/100)*(1/3600))))</f>
        <v>0.32191938335753179</v>
      </c>
      <c r="J100" s="14">
        <f>(Users!J100*MAX(Settings!$C$18,(Settings!$C$19*1024*8*(1/30)*(15/100)*(1/3600))))</f>
        <v>0.18802371063360268</v>
      </c>
      <c r="K100" s="14">
        <f>(Users!K100*MAX(Settings!$C$18,(Settings!$C$19*1024*8*(1/30)*(15/100)*(1/3600))))</f>
        <v>0.10683165376909241</v>
      </c>
      <c r="L100" s="14">
        <f>(Users!L100*MAX(Settings!$C$18,(Settings!$C$19*1024*8*(1/30)*(15/100)*(1/3600))))</f>
        <v>3.5610551256364135E-2</v>
      </c>
    </row>
    <row r="101" spans="1:12">
      <c r="A101" s="14" t="str">
        <f>Users!A101</f>
        <v>LTU</v>
      </c>
      <c r="B101" s="14" t="str">
        <f>Users!B101</f>
        <v>Lithuania</v>
      </c>
      <c r="C101" s="14">
        <f>(Users!C101*MAX(Settings!$C$18,(Settings!$C$19*1024*8*(1/30)*(15/100)*(1/3600))))</f>
        <v>29.918560743546895</v>
      </c>
      <c r="D101" s="14">
        <f>(Users!D101*MAX(Settings!$C$18,(Settings!$C$19*1024*8*(1/30)*(15/100)*(1/3600))))</f>
        <v>8.0593799603403298</v>
      </c>
      <c r="E101" s="14">
        <f>(Users!E101*MAX(Settings!$C$18,(Settings!$C$19*1024*8*(1/30)*(15/100)*(1/3600))))</f>
        <v>5.8515257824457558</v>
      </c>
      <c r="F101" s="14">
        <f>(Users!F101*MAX(Settings!$C$18,(Settings!$C$19*1024*8*(1/30)*(15/100)*(1/3600))))</f>
        <v>4.0795447519290757</v>
      </c>
      <c r="G101" s="14">
        <f>(Users!G101*MAX(Settings!$C$18,(Settings!$C$19*1024*8*(1/30)*(15/100)*(1/3600))))</f>
        <v>3.7832649654761257</v>
      </c>
      <c r="H101" s="14">
        <f>(Users!H101*MAX(Settings!$C$18,(Settings!$C$19*1024*8*(1/30)*(15/100)*(1/3600))))</f>
        <v>3.2647753391834646</v>
      </c>
      <c r="I101" s="14">
        <f>(Users!I101*MAX(Settings!$C$18,(Settings!$C$19*1024*8*(1/30)*(15/100)*(1/3600))))</f>
        <v>2.781896264147167</v>
      </c>
      <c r="J101" s="14">
        <f>(Users!J101*MAX(Settings!$C$18,(Settings!$C$19*1024*8*(1/30)*(15/100)*(1/3600))))</f>
        <v>2.4400349720860706</v>
      </c>
      <c r="K101" s="14">
        <f>(Users!K101*MAX(Settings!$C$18,(Settings!$C$19*1024*8*(1/30)*(15/100)*(1/3600))))</f>
        <v>2.2320693527489039</v>
      </c>
      <c r="L101" s="14">
        <f>(Users!L101*MAX(Settings!$C$18,(Settings!$C$19*1024*8*(1/30)*(15/100)*(1/3600))))</f>
        <v>1.7520391218131159</v>
      </c>
    </row>
    <row r="102" spans="1:12">
      <c r="A102" s="14" t="str">
        <f>Users!A102</f>
        <v>LUX</v>
      </c>
      <c r="B102" s="14" t="str">
        <f>Users!B102</f>
        <v>Luxembourg</v>
      </c>
      <c r="C102" s="14">
        <f>(Users!C102*MAX(Settings!$C$18,(Settings!$C$19*1024*8*(1/30)*(15/100)*(1/3600))))</f>
        <v>102.48289324966522</v>
      </c>
      <c r="D102" s="14">
        <f>(Users!D102*MAX(Settings!$C$18,(Settings!$C$19*1024*8*(1/30)*(15/100)*(1/3600))))</f>
        <v>34.364181962391392</v>
      </c>
      <c r="E102" s="14">
        <f>(Users!E102*MAX(Settings!$C$18,(Settings!$C$19*1024*8*(1/30)*(15/100)*(1/3600))))</f>
        <v>25.229363354108862</v>
      </c>
      <c r="F102" s="14">
        <f>(Users!F102*MAX(Settings!$C$18,(Settings!$C$19*1024*8*(1/30)*(15/100)*(1/3600))))</f>
        <v>21.222464126742771</v>
      </c>
      <c r="G102" s="14">
        <f>(Users!G102*MAX(Settings!$C$18,(Settings!$C$19*1024*8*(1/30)*(15/100)*(1/3600))))</f>
        <v>20.108566083443698</v>
      </c>
      <c r="H102" s="14">
        <f>(Users!H102*MAX(Settings!$C$18,(Settings!$C$19*1024*8*(1/30)*(15/100)*(1/3600))))</f>
        <v>19.199784815381285</v>
      </c>
      <c r="I102" s="14">
        <f>(Users!I102*MAX(Settings!$C$18,(Settings!$C$19*1024*8*(1/30)*(15/100)*(1/3600))))</f>
        <v>13.550526964071681</v>
      </c>
      <c r="J102" s="14">
        <f>(Users!J102*MAX(Settings!$C$18,(Settings!$C$19*1024*8*(1/30)*(15/100)*(1/3600))))</f>
        <v>10.359821571501456</v>
      </c>
      <c r="K102" s="14">
        <f>(Users!K102*MAX(Settings!$C$18,(Settings!$C$19*1024*8*(1/30)*(15/100)*(1/3600))))</f>
        <v>9.9225240020733025</v>
      </c>
      <c r="L102" s="14">
        <f>(Users!L102*MAX(Settings!$C$18,(Settings!$C$19*1024*8*(1/30)*(15/100)*(1/3600))))</f>
        <v>8.1861535228129885</v>
      </c>
    </row>
    <row r="103" spans="1:12">
      <c r="A103" s="14" t="str">
        <f>Users!A103</f>
        <v>MDG</v>
      </c>
      <c r="B103" s="14" t="str">
        <f>Users!B103</f>
        <v>Madagascar</v>
      </c>
      <c r="C103" s="14">
        <f>(Users!C103*MAX(Settings!$C$18,(Settings!$C$19*1024*8*(1/30)*(15/100)*(1/3600))))</f>
        <v>24.907443970751334</v>
      </c>
      <c r="D103" s="14">
        <f>(Users!D103*MAX(Settings!$C$18,(Settings!$C$19*1024*8*(1/30)*(15/100)*(1/3600))))</f>
        <v>12.388198571063958</v>
      </c>
      <c r="E103" s="14">
        <f>(Users!E103*MAX(Settings!$C$18,(Settings!$C$19*1024*8*(1/30)*(15/100)*(1/3600))))</f>
        <v>8.5579276779294293</v>
      </c>
      <c r="F103" s="14">
        <f>(Users!F103*MAX(Settings!$C$18,(Settings!$C$19*1024*8*(1/30)*(15/100)*(1/3600))))</f>
        <v>8.1220545305515337</v>
      </c>
      <c r="G103" s="14">
        <f>(Users!G103*MAX(Settings!$C$18,(Settings!$C$19*1024*8*(1/30)*(15/100)*(1/3600))))</f>
        <v>6.6833882597944214</v>
      </c>
      <c r="H103" s="14">
        <f>(Users!H103*MAX(Settings!$C$18,(Settings!$C$19*1024*8*(1/30)*(15/100)*(1/3600))))</f>
        <v>6.0110610520742682</v>
      </c>
      <c r="I103" s="14">
        <f>(Users!I103*MAX(Settings!$C$18,(Settings!$C$19*1024*8*(1/30)*(15/100)*(1/3600))))</f>
        <v>5.5239087108872056</v>
      </c>
      <c r="J103" s="14">
        <f>(Users!J103*MAX(Settings!$C$18,(Settings!$C$19*1024*8*(1/30)*(15/100)*(1/3600))))</f>
        <v>4.3273941886733693</v>
      </c>
      <c r="K103" s="14">
        <f>(Users!K103*MAX(Settings!$C$18,(Settings!$C$19*1024*8*(1/30)*(15/100)*(1/3600))))</f>
        <v>3.4955317113247037</v>
      </c>
      <c r="L103" s="14">
        <f>(Users!L103*MAX(Settings!$C$18,(Settings!$C$19*1024*8*(1/30)*(15/100)*(1/3600))))</f>
        <v>2.2021564896935582</v>
      </c>
    </row>
    <row r="104" spans="1:12">
      <c r="A104" s="14" t="str">
        <f>Users!A104</f>
        <v>MWI</v>
      </c>
      <c r="B104" s="14" t="str">
        <f>Users!B104</f>
        <v>Malawi</v>
      </c>
      <c r="C104" s="14">
        <f>(Users!C104*MAX(Settings!$C$18,(Settings!$C$19*1024*8*(1/30)*(15/100)*(1/3600))))</f>
        <v>369.22159080238538</v>
      </c>
      <c r="D104" s="14">
        <f>(Users!D104*MAX(Settings!$C$18,(Settings!$C$19*1024*8*(1/30)*(15/100)*(1/3600))))</f>
        <v>71.611394154498015</v>
      </c>
      <c r="E104" s="14">
        <f>(Users!E104*MAX(Settings!$C$18,(Settings!$C$19*1024*8*(1/30)*(15/100)*(1/3600))))</f>
        <v>50.77352398132399</v>
      </c>
      <c r="F104" s="14">
        <f>(Users!F104*MAX(Settings!$C$18,(Settings!$C$19*1024*8*(1/30)*(15/100)*(1/3600))))</f>
        <v>38.673058664411457</v>
      </c>
      <c r="G104" s="14">
        <f>(Users!G104*MAX(Settings!$C$18,(Settings!$C$19*1024*8*(1/30)*(15/100)*(1/3600))))</f>
        <v>31.898507393400738</v>
      </c>
      <c r="H104" s="14">
        <f>(Users!H104*MAX(Settings!$C$18,(Settings!$C$19*1024*8*(1/30)*(15/100)*(1/3600))))</f>
        <v>26.35038350765921</v>
      </c>
      <c r="I104" s="14">
        <f>(Users!I104*MAX(Settings!$C$18,(Settings!$C$19*1024*8*(1/30)*(15/100)*(1/3600))))</f>
        <v>21.753773551487722</v>
      </c>
      <c r="J104" s="14">
        <f>(Users!J104*MAX(Settings!$C$18,(Settings!$C$19*1024*8*(1/30)*(15/100)*(1/3600))))</f>
        <v>15.735590389162187</v>
      </c>
      <c r="K104" s="14">
        <f>(Users!K104*MAX(Settings!$C$18,(Settings!$C$19*1024*8*(1/30)*(15/100)*(1/3600))))</f>
        <v>7.8642341394554567</v>
      </c>
      <c r="L104" s="14">
        <f>(Users!L104*MAX(Settings!$C$18,(Settings!$C$19*1024*8*(1/30)*(15/100)*(1/3600))))</f>
        <v>1.5825328978328224</v>
      </c>
    </row>
    <row r="105" spans="1:12">
      <c r="A105" s="14" t="str">
        <f>Users!A105</f>
        <v>MYS</v>
      </c>
      <c r="B105" s="14" t="str">
        <f>Users!B105</f>
        <v>Malaysia</v>
      </c>
      <c r="C105" s="14">
        <f>(Users!C105*MAX(Settings!$C$18,(Settings!$C$19*1024*8*(1/30)*(15/100)*(1/3600))))</f>
        <v>332.52562994372732</v>
      </c>
      <c r="D105" s="14">
        <f>(Users!D105*MAX(Settings!$C$18,(Settings!$C$19*1024*8*(1/30)*(15/100)*(1/3600))))</f>
        <v>82.602234694262251</v>
      </c>
      <c r="E105" s="14">
        <f>(Users!E105*MAX(Settings!$C$18,(Settings!$C$19*1024*8*(1/30)*(15/100)*(1/3600))))</f>
        <v>39.359630092634163</v>
      </c>
      <c r="F105" s="14">
        <f>(Users!F105*MAX(Settings!$C$18,(Settings!$C$19*1024*8*(1/30)*(15/100)*(1/3600))))</f>
        <v>27.156606388103292</v>
      </c>
      <c r="G105" s="14">
        <f>(Users!G105*MAX(Settings!$C$18,(Settings!$C$19*1024*8*(1/30)*(15/100)*(1/3600))))</f>
        <v>15.640154111795129</v>
      </c>
      <c r="H105" s="14">
        <f>(Users!H105*MAX(Settings!$C$18,(Settings!$C$19*1024*8*(1/30)*(15/100)*(1/3600))))</f>
        <v>10.60482216414524</v>
      </c>
      <c r="I105" s="14">
        <f>(Users!I105*MAX(Settings!$C$18,(Settings!$C$19*1024*8*(1/30)*(15/100)*(1/3600))))</f>
        <v>7.4596982771831595</v>
      </c>
      <c r="J105" s="14">
        <f>(Users!J105*MAX(Settings!$C$18,(Settings!$C$19*1024*8*(1/30)*(15/100)*(1/3600))))</f>
        <v>4.6963194996893023</v>
      </c>
      <c r="K105" s="14">
        <f>(Users!K105*MAX(Settings!$C$18,(Settings!$C$19*1024*8*(1/30)*(15/100)*(1/3600))))</f>
        <v>2.7890183743984394</v>
      </c>
      <c r="L105" s="14">
        <f>(Users!L105*MAX(Settings!$C$18,(Settings!$C$19*1024*8*(1/30)*(15/100)*(1/3600))))</f>
        <v>0.87317071680604874</v>
      </c>
    </row>
    <row r="106" spans="1:12">
      <c r="A106" s="14" t="str">
        <f>Users!A106</f>
        <v>MLI</v>
      </c>
      <c r="B106" s="14" t="str">
        <f>Users!B106</f>
        <v>Mali</v>
      </c>
      <c r="C106" s="14">
        <f>(Users!C106*MAX(Settings!$C$18,(Settings!$C$19*1024*8*(1/30)*(15/100)*(1/3600))))</f>
        <v>28.293295184206436</v>
      </c>
      <c r="D106" s="14">
        <f>(Users!D106*MAX(Settings!$C$18,(Settings!$C$19*1024*8*(1/30)*(15/100)*(1/3600))))</f>
        <v>9.8384831011082827</v>
      </c>
      <c r="E106" s="14">
        <f>(Users!E106*MAX(Settings!$C$18,(Settings!$C$19*1024*8*(1/30)*(15/100)*(1/3600))))</f>
        <v>8.7317071680604847</v>
      </c>
      <c r="F106" s="14">
        <f>(Users!F106*MAX(Settings!$C$18,(Settings!$C$19*1024*8*(1/30)*(15/100)*(1/3600))))</f>
        <v>6.9939122667499181</v>
      </c>
      <c r="G106" s="14">
        <f>(Users!G106*MAX(Settings!$C$18,(Settings!$C$19*1024*8*(1/30)*(15/100)*(1/3600))))</f>
        <v>5.2774836961931646</v>
      </c>
      <c r="H106" s="14">
        <f>(Users!H106*MAX(Settings!$C$18,(Settings!$C$19*1024*8*(1/30)*(15/100)*(1/3600))))</f>
        <v>4.2433532877083504</v>
      </c>
      <c r="I106" s="14">
        <f>(Users!I106*MAX(Settings!$C$18,(Settings!$C$19*1024*8*(1/30)*(15/100)*(1/3600))))</f>
        <v>2.875908119463968</v>
      </c>
      <c r="J106" s="14">
        <f>(Users!J106*MAX(Settings!$C$18,(Settings!$C$19*1024*8*(1/30)*(15/100)*(1/3600))))</f>
        <v>2.1095690564270115</v>
      </c>
      <c r="K106" s="14">
        <f>(Users!K106*MAX(Settings!$C$18,(Settings!$C$19*1024*8*(1/30)*(15/100)*(1/3600))))</f>
        <v>0.52561173654393478</v>
      </c>
      <c r="L106" s="14">
        <f>(Users!L106*MAX(Settings!$C$18,(Settings!$C$19*1024*8*(1/30)*(15/100)*(1/3600))))</f>
        <v>0.10968049786960156</v>
      </c>
    </row>
    <row r="107" spans="1:12">
      <c r="A107" s="14" t="str">
        <f>Users!A107</f>
        <v>MLT</v>
      </c>
      <c r="B107" s="14" t="str">
        <f>Users!B107</f>
        <v>Malta</v>
      </c>
      <c r="C107" s="14">
        <f>(Users!C107*MAX(Settings!$C$18,(Settings!$C$19*1024*8*(1/30)*(15/100)*(1/3600))))</f>
        <v>1080.9013065049232</v>
      </c>
      <c r="D107" s="14">
        <f>(Users!D107*MAX(Settings!$C$18,(Settings!$C$19*1024*8*(1/30)*(15/100)*(1/3600))))</f>
        <v>540.27473712925519</v>
      </c>
      <c r="E107" s="14">
        <f>(Users!E107*MAX(Settings!$C$18,(Settings!$C$19*1024*8*(1/30)*(15/100)*(1/3600))))</f>
        <v>395.80273068218588</v>
      </c>
      <c r="F107" s="14">
        <f>(Users!F107*MAX(Settings!$C$18,(Settings!$C$19*1024*8*(1/30)*(15/100)*(1/3600))))</f>
        <v>293.35972124992782</v>
      </c>
      <c r="G107" s="14">
        <f>(Users!G107*MAX(Settings!$C$18,(Settings!$C$19*1024*8*(1/30)*(15/100)*(1/3600))))</f>
        <v>214.49659443758375</v>
      </c>
      <c r="H107" s="14">
        <f>(Users!H107*MAX(Settings!$C$18,(Settings!$C$19*1024*8*(1/30)*(15/100)*(1/3600))))</f>
        <v>178.98432830268715</v>
      </c>
      <c r="I107" s="14">
        <f>(Users!I107*MAX(Settings!$C$18,(Settings!$C$19*1024*8*(1/30)*(15/100)*(1/3600))))</f>
        <v>110.49526728234717</v>
      </c>
      <c r="J107" s="14">
        <f>(Users!J107*MAX(Settings!$C$18,(Settings!$C$19*1024*8*(1/30)*(15/100)*(1/3600))))</f>
        <v>68.18138585748504</v>
      </c>
      <c r="K107" s="14">
        <f>(Users!K107*MAX(Settings!$C$18,(Settings!$C$19*1024*8*(1/30)*(15/100)*(1/3600))))</f>
        <v>44.560194998113573</v>
      </c>
      <c r="L107" s="14">
        <f>(Users!L107*MAX(Settings!$C$18,(Settings!$C$19*1024*8*(1/30)*(15/100)*(1/3600))))</f>
        <v>92.399409555913152</v>
      </c>
    </row>
    <row r="108" spans="1:12">
      <c r="A108" s="14" t="str">
        <f>Users!A108</f>
        <v>MTQ</v>
      </c>
      <c r="B108" s="14" t="str">
        <f>Users!B108</f>
        <v>Martinique</v>
      </c>
      <c r="C108" s="14">
        <f>(Users!C108*MAX(Settings!$C$18,(Settings!$C$19*1024*8*(1/30)*(15/100)*(1/3600))))</f>
        <v>145.28820028186516</v>
      </c>
      <c r="D108" s="14">
        <f>(Users!D108*MAX(Settings!$C$18,(Settings!$C$19*1024*8*(1/30)*(15/100)*(1/3600))))</f>
        <v>71.837877260488497</v>
      </c>
      <c r="E108" s="14">
        <f>(Users!E108*MAX(Settings!$C$18,(Settings!$C$19*1024*8*(1/30)*(15/100)*(1/3600))))</f>
        <v>53.86167098627589</v>
      </c>
      <c r="F108" s="14">
        <f>(Users!F108*MAX(Settings!$C$18,(Settings!$C$19*1024*8*(1/30)*(15/100)*(1/3600))))</f>
        <v>51.082623566229231</v>
      </c>
      <c r="G108" s="14">
        <f>(Users!G108*MAX(Settings!$C$18,(Settings!$C$19*1024*8*(1/30)*(15/100)*(1/3600))))</f>
        <v>44.115775318434146</v>
      </c>
      <c r="H108" s="14">
        <f>(Users!H108*MAX(Settings!$C$18,(Settings!$C$19*1024*8*(1/30)*(15/100)*(1/3600))))</f>
        <v>36.902502055945028</v>
      </c>
      <c r="I108" s="14">
        <f>(Users!I108*MAX(Settings!$C$18,(Settings!$C$19*1024*8*(1/30)*(15/100)*(1/3600))))</f>
        <v>28.50410964764411</v>
      </c>
      <c r="J108" s="14">
        <f>(Users!J108*MAX(Settings!$C$18,(Settings!$C$19*1024*8*(1/30)*(15/100)*(1/3600))))</f>
        <v>20.392026071444359</v>
      </c>
      <c r="K108" s="14">
        <f>(Users!K108*MAX(Settings!$C$18,(Settings!$C$19*1024*8*(1/30)*(15/100)*(1/3600))))</f>
        <v>17.419257252563082</v>
      </c>
      <c r="L108" s="14">
        <f>(Users!L108*MAX(Settings!$C$18,(Settings!$C$19*1024*8*(1/30)*(15/100)*(1/3600))))</f>
        <v>9.0992080570261642</v>
      </c>
    </row>
    <row r="109" spans="1:12">
      <c r="A109" s="14" t="str">
        <f>Users!A109</f>
        <v>MRT</v>
      </c>
      <c r="B109" s="14" t="str">
        <f>Users!B109</f>
        <v>Mauritania</v>
      </c>
      <c r="C109" s="14">
        <f>(Users!C109*MAX(Settings!$C$18,(Settings!$C$19*1024*8*(1/30)*(15/100)*(1/3600))))</f>
        <v>37.781370460952097</v>
      </c>
      <c r="D109" s="14">
        <f>(Users!D109*MAX(Settings!$C$18,(Settings!$C$19*1024*8*(1/30)*(15/100)*(1/3600))))</f>
        <v>4.9156804954285054</v>
      </c>
      <c r="E109" s="14">
        <f>(Users!E109*MAX(Settings!$C$18,(Settings!$C$19*1024*8*(1/30)*(15/100)*(1/3600))))</f>
        <v>3.0112282142381517</v>
      </c>
      <c r="F109" s="14">
        <f>(Users!F109*MAX(Settings!$C$18,(Settings!$C$19*1024*8*(1/30)*(15/100)*(1/3600))))</f>
        <v>1.861719619682717</v>
      </c>
      <c r="G109" s="14">
        <f>(Users!G109*MAX(Settings!$C$18,(Settings!$C$19*1024*8*(1/30)*(15/100)*(1/3600))))</f>
        <v>1.7135797264562425</v>
      </c>
      <c r="H109" s="14">
        <f>(Users!H109*MAX(Settings!$C$18,(Settings!$C$19*1024*8*(1/30)*(15/100)*(1/3600))))</f>
        <v>1.2634623585757996</v>
      </c>
      <c r="I109" s="14">
        <f>(Users!I109*MAX(Settings!$C$18,(Settings!$C$19*1024*8*(1/30)*(15/100)*(1/3600))))</f>
        <v>0.58401304060437176</v>
      </c>
      <c r="J109" s="14">
        <f>(Users!J109*MAX(Settings!$C$18,(Settings!$C$19*1024*8*(1/30)*(15/100)*(1/3600))))</f>
        <v>0.26209365724684008</v>
      </c>
      <c r="K109" s="14">
        <f>(Users!K109*MAX(Settings!$C$18,(Settings!$C$19*1024*8*(1/30)*(15/100)*(1/3600))))</f>
        <v>6.9796680462473726E-2</v>
      </c>
      <c r="L109" s="14">
        <f>(Users!L109*MAX(Settings!$C$18,(Settings!$C$19*1024*8*(1/30)*(15/100)*(1/3600))))</f>
        <v>2.1366330753818486E-2</v>
      </c>
    </row>
    <row r="110" spans="1:12">
      <c r="A110" s="14" t="str">
        <f>Users!A110</f>
        <v>MUS</v>
      </c>
      <c r="B110" s="14" t="str">
        <f>Users!B110</f>
        <v>Mauritius</v>
      </c>
      <c r="C110" s="14">
        <f>(Users!C110*MAX(Settings!$C$18,(Settings!$C$19*1024*8*(1/30)*(15/100)*(1/3600))))</f>
        <v>279.76361278024791</v>
      </c>
      <c r="D110" s="14">
        <f>(Users!D110*MAX(Settings!$C$18,(Settings!$C$19*1024*8*(1/30)*(15/100)*(1/3600))))</f>
        <v>113.63754232520873</v>
      </c>
      <c r="E110" s="14">
        <f>(Users!E110*MAX(Settings!$C$18,(Settings!$C$19*1024*8*(1/30)*(15/100)*(1/3600))))</f>
        <v>104.25629870223217</v>
      </c>
      <c r="F110" s="14">
        <f>(Users!F110*MAX(Settings!$C$18,(Settings!$C$19*1024*8*(1/30)*(15/100)*(1/3600))))</f>
        <v>67.876559538730561</v>
      </c>
      <c r="G110" s="14">
        <f>(Users!G110*MAX(Settings!$C$18,(Settings!$C$19*1024*8*(1/30)*(15/100)*(1/3600))))</f>
        <v>58.469676318849409</v>
      </c>
      <c r="H110" s="14">
        <f>(Users!H110*MAX(Settings!$C$18,(Settings!$C$19*1024*8*(1/30)*(15/100)*(1/3600))))</f>
        <v>54.313212776206583</v>
      </c>
      <c r="I110" s="14">
        <f>(Users!I110*MAX(Settings!$C$18,(Settings!$C$19*1024*8*(1/30)*(15/100)*(1/3600))))</f>
        <v>53.227803173912605</v>
      </c>
      <c r="J110" s="14">
        <f>(Users!J110*MAX(Settings!$C$18,(Settings!$C$19*1024*8*(1/30)*(15/100)*(1/3600))))</f>
        <v>46.581449887424796</v>
      </c>
      <c r="K110" s="14">
        <f>(Users!K110*MAX(Settings!$C$18,(Settings!$C$19*1024*8*(1/30)*(15/100)*(1/3600))))</f>
        <v>38.325499684149342</v>
      </c>
      <c r="L110" s="14">
        <f>(Users!L110*MAX(Settings!$C$18,(Settings!$C$19*1024*8*(1/30)*(15/100)*(1/3600))))</f>
        <v>0.92872317676597671</v>
      </c>
    </row>
    <row r="111" spans="1:12">
      <c r="A111" s="14" t="str">
        <f>Users!A111</f>
        <v>MEX</v>
      </c>
      <c r="B111" s="14" t="str">
        <f>Users!B111</f>
        <v>Mexico</v>
      </c>
      <c r="C111" s="14">
        <f>(Users!C111*MAX(Settings!$C$18,(Settings!$C$19*1024*8*(1/30)*(15/100)*(1/3600))))</f>
        <v>242.65029626086522</v>
      </c>
      <c r="D111" s="14">
        <f>(Users!D111*MAX(Settings!$C$18,(Settings!$C$19*1024*8*(1/30)*(15/100)*(1/3600))))</f>
        <v>49.045700034365197</v>
      </c>
      <c r="E111" s="14">
        <f>(Users!E111*MAX(Settings!$C$18,(Settings!$C$19*1024*8*(1/30)*(15/100)*(1/3600))))</f>
        <v>24.780670408278674</v>
      </c>
      <c r="F111" s="14">
        <f>(Users!F111*MAX(Settings!$C$18,(Settings!$C$19*1024*8*(1/30)*(15/100)*(1/3600))))</f>
        <v>16.076027259173028</v>
      </c>
      <c r="G111" s="14">
        <f>(Users!G111*MAX(Settings!$C$18,(Settings!$C$19*1024*8*(1/30)*(15/100)*(1/3600))))</f>
        <v>11.19738173705114</v>
      </c>
      <c r="H111" s="14">
        <f>(Users!H111*MAX(Settings!$C$18,(Settings!$C$19*1024*8*(1/30)*(15/100)*(1/3600))))</f>
        <v>7.9582459947722572</v>
      </c>
      <c r="I111" s="14">
        <f>(Users!I111*MAX(Settings!$C$18,(Settings!$C$19*1024*8*(1/30)*(15/100)*(1/3600))))</f>
        <v>4.9228026056797782</v>
      </c>
      <c r="J111" s="14">
        <f>(Users!J111*MAX(Settings!$C$18,(Settings!$C$19*1024*8*(1/30)*(15/100)*(1/3600))))</f>
        <v>2.797564906699967</v>
      </c>
      <c r="K111" s="14">
        <f>(Users!K111*MAX(Settings!$C$18,(Settings!$C$19*1024*8*(1/30)*(15/100)*(1/3600))))</f>
        <v>1.1993633663143441</v>
      </c>
      <c r="L111" s="14">
        <f>(Users!L111*MAX(Settings!$C$18,(Settings!$C$19*1024*8*(1/30)*(15/100)*(1/3600))))</f>
        <v>0.32761707155855002</v>
      </c>
    </row>
    <row r="112" spans="1:12">
      <c r="A112" s="14" t="str">
        <f>Users!A112</f>
        <v>MDA</v>
      </c>
      <c r="B112" s="14" t="str">
        <f>Users!B112</f>
        <v>Moldova (the Republic of)</v>
      </c>
      <c r="C112" s="14">
        <f>(Users!C112*MAX(Settings!$C$18,(Settings!$C$19*1024*8*(1/30)*(15/100)*(1/3600))))</f>
        <v>87.902509143259508</v>
      </c>
      <c r="D112" s="14">
        <f>(Users!D112*MAX(Settings!$C$18,(Settings!$C$19*1024*8*(1/30)*(15/100)*(1/3600))))</f>
        <v>16.997628325687728</v>
      </c>
      <c r="E112" s="14">
        <f>(Users!E112*MAX(Settings!$C$18,(Settings!$C$19*1024*8*(1/30)*(15/100)*(1/3600))))</f>
        <v>15.584601651835202</v>
      </c>
      <c r="F112" s="14">
        <f>(Users!F112*MAX(Settings!$C$18,(Settings!$C$19*1024*8*(1/30)*(15/100)*(1/3600))))</f>
        <v>13.551951386121939</v>
      </c>
      <c r="G112" s="14">
        <f>(Users!G112*MAX(Settings!$C$18,(Settings!$C$19*1024*8*(1/30)*(15/100)*(1/3600))))</f>
        <v>12.030668636450059</v>
      </c>
      <c r="H112" s="14">
        <f>(Users!H112*MAX(Settings!$C$18,(Settings!$C$19*1024*8*(1/30)*(15/100)*(1/3600))))</f>
        <v>11.301364546719721</v>
      </c>
      <c r="I112" s="14">
        <f>(Users!I112*MAX(Settings!$C$18,(Settings!$C$19*1024*8*(1/30)*(15/100)*(1/3600))))</f>
        <v>10.3897344345568</v>
      </c>
      <c r="J112" s="14">
        <f>(Users!J112*MAX(Settings!$C$18,(Settings!$C$19*1024*8*(1/30)*(15/100)*(1/3600))))</f>
        <v>9.036533486814962</v>
      </c>
      <c r="K112" s="14">
        <f>(Users!K112*MAX(Settings!$C$18,(Settings!$C$19*1024*8*(1/30)*(15/100)*(1/3600))))</f>
        <v>8.4539448682608462</v>
      </c>
      <c r="L112" s="14">
        <f>(Users!L112*MAX(Settings!$C$18,(Settings!$C$19*1024*8*(1/30)*(15/100)*(1/3600))))</f>
        <v>7.4696692315349411</v>
      </c>
    </row>
    <row r="113" spans="1:12">
      <c r="A113" s="14" t="str">
        <f>Users!A113</f>
        <v>MNG</v>
      </c>
      <c r="B113" s="14" t="str">
        <f>Users!B113</f>
        <v>Mongolia</v>
      </c>
      <c r="C113" s="14">
        <f>(Users!C113*MAX(Settings!$C$18,(Settings!$C$19*1024*8*(1/30)*(15/100)*(1/3600))))</f>
        <v>7.0651333692626448</v>
      </c>
      <c r="D113" s="14">
        <f>(Users!D113*MAX(Settings!$C$18,(Settings!$C$19*1024*8*(1/30)*(15/100)*(1/3600))))</f>
        <v>0.26209365724684008</v>
      </c>
      <c r="E113" s="14">
        <f>(Users!E113*MAX(Settings!$C$18,(Settings!$C$19*1024*8*(1/30)*(15/100)*(1/3600))))</f>
        <v>0.16665737987978418</v>
      </c>
      <c r="F113" s="14">
        <f>(Users!F113*MAX(Settings!$C$18,(Settings!$C$19*1024*8*(1/30)*(15/100)*(1/3600))))</f>
        <v>0.12962240657316548</v>
      </c>
      <c r="G113" s="14">
        <f>(Users!G113*MAX(Settings!$C$18,(Settings!$C$19*1024*8*(1/30)*(15/100)*(1/3600))))</f>
        <v>9.8285121467565018E-2</v>
      </c>
      <c r="H113" s="14">
        <f>(Users!H113*MAX(Settings!$C$18,(Settings!$C$19*1024*8*(1/30)*(15/100)*(1/3600))))</f>
        <v>7.6918790713746535E-2</v>
      </c>
      <c r="I113" s="14">
        <f>(Users!I113*MAX(Settings!$C$18,(Settings!$C$19*1024*8*(1/30)*(15/100)*(1/3600))))</f>
        <v>6.2674570211200889E-2</v>
      </c>
      <c r="J113" s="14">
        <f>(Users!J113*MAX(Settings!$C$18,(Settings!$C$19*1024*8*(1/30)*(15/100)*(1/3600))))</f>
        <v>5.1279193809164354E-2</v>
      </c>
      <c r="K113" s="14">
        <f>(Users!K113*MAX(Settings!$C$18,(Settings!$C$19*1024*8*(1/30)*(15/100)*(1/3600))))</f>
        <v>3.7034973306618701E-2</v>
      </c>
      <c r="L113" s="14">
        <f>(Users!L113*MAX(Settings!$C$18,(Settings!$C$19*1024*8*(1/30)*(15/100)*(1/3600))))</f>
        <v>2.1366330753818486E-2</v>
      </c>
    </row>
    <row r="114" spans="1:12">
      <c r="A114" s="14" t="str">
        <f>Users!A114</f>
        <v>MNE</v>
      </c>
      <c r="B114" s="14" t="str">
        <f>Users!B114</f>
        <v>Montenegro</v>
      </c>
      <c r="C114" s="14">
        <f>(Users!C114*MAX(Settings!$C$18,(Settings!$C$19*1024*8*(1/30)*(15/100)*(1/3600))))</f>
        <v>26.337563709206918</v>
      </c>
      <c r="D114" s="14">
        <f>(Users!D114*MAX(Settings!$C$18,(Settings!$C$19*1024*8*(1/30)*(15/100)*(1/3600))))</f>
        <v>19.856443380548644</v>
      </c>
      <c r="E114" s="14">
        <f>(Users!E114*MAX(Settings!$C$18,(Settings!$C$19*1024*8*(1/30)*(15/100)*(1/3600))))</f>
        <v>11.19738173705114</v>
      </c>
      <c r="F114" s="14">
        <f>(Users!F114*MAX(Settings!$C$18,(Settings!$C$19*1024*8*(1/30)*(15/100)*(1/3600))))</f>
        <v>8.6633349096482686</v>
      </c>
      <c r="G114" s="14">
        <f>(Users!G114*MAX(Settings!$C$18,(Settings!$C$19*1024*8*(1/30)*(15/100)*(1/3600))))</f>
        <v>6.4127480702460549</v>
      </c>
      <c r="H114" s="14">
        <f>(Users!H114*MAX(Settings!$C$18,(Settings!$C$19*1024*8*(1/30)*(15/100)*(1/3600))))</f>
        <v>5.3088209812987666</v>
      </c>
      <c r="I114" s="14">
        <f>(Users!I114*MAX(Settings!$C$18,(Settings!$C$19*1024*8*(1/30)*(15/100)*(1/3600))))</f>
        <v>3.6522181368527065</v>
      </c>
      <c r="J114" s="14">
        <f>(Users!J114*MAX(Settings!$C$18,(Settings!$C$19*1024*8*(1/30)*(15/100)*(1/3600))))</f>
        <v>2.5725062227597451</v>
      </c>
      <c r="K114" s="14">
        <f>(Users!K114*MAX(Settings!$C$18,(Settings!$C$19*1024*8*(1/30)*(15/100)*(1/3600))))</f>
        <v>1.3731428564454013</v>
      </c>
      <c r="L114" s="14">
        <f>(Users!L114*MAX(Settings!$C$18,(Settings!$C$19*1024*8*(1/30)*(15/100)*(1/3600))))</f>
        <v>0.51706520424240732</v>
      </c>
    </row>
    <row r="115" spans="1:12">
      <c r="A115" s="14" t="str">
        <f>Users!A115</f>
        <v>MAR</v>
      </c>
      <c r="B115" s="14" t="str">
        <f>Users!B115</f>
        <v>Morocco</v>
      </c>
      <c r="C115" s="14">
        <f>(Users!C115*MAX(Settings!$C$18,(Settings!$C$19*1024*8*(1/30)*(15/100)*(1/3600))))</f>
        <v>457.13122205589622</v>
      </c>
      <c r="D115" s="14">
        <f>(Users!D115*MAX(Settings!$C$18,(Settings!$C$19*1024*8*(1/30)*(15/100)*(1/3600))))</f>
        <v>96.90912976701911</v>
      </c>
      <c r="E115" s="14">
        <f>(Users!E115*MAX(Settings!$C$18,(Settings!$C$19*1024*8*(1/30)*(15/100)*(1/3600))))</f>
        <v>50.690907502409217</v>
      </c>
      <c r="F115" s="14">
        <f>(Users!F115*MAX(Settings!$C$18,(Settings!$C$19*1024*8*(1/30)*(15/100)*(1/3600))))</f>
        <v>24.210901588176853</v>
      </c>
      <c r="G115" s="14">
        <f>(Users!G115*MAX(Settings!$C$18,(Settings!$C$19*1024*8*(1/30)*(15/100)*(1/3600))))</f>
        <v>18.278183748866581</v>
      </c>
      <c r="H115" s="14">
        <f>(Users!H115*MAX(Settings!$C$18,(Settings!$C$19*1024*8*(1/30)*(15/100)*(1/3600))))</f>
        <v>15.343874325342179</v>
      </c>
      <c r="I115" s="14">
        <f>(Users!I115*MAX(Settings!$C$18,(Settings!$C$19*1024*8*(1/30)*(15/100)*(1/3600))))</f>
        <v>10.30569353359178</v>
      </c>
      <c r="J115" s="14">
        <f>(Users!J115*MAX(Settings!$C$18,(Settings!$C$19*1024*8*(1/30)*(15/100)*(1/3600))))</f>
        <v>7.2545815019465021</v>
      </c>
      <c r="K115" s="14">
        <f>(Users!K115*MAX(Settings!$C$18,(Settings!$C$19*1024*8*(1/30)*(15/100)*(1/3600))))</f>
        <v>2.70497747343342</v>
      </c>
      <c r="L115" s="14">
        <f>(Users!L115*MAX(Settings!$C$18,(Settings!$C$19*1024*8*(1/30)*(15/100)*(1/3600))))</f>
        <v>0.69939122667499176</v>
      </c>
    </row>
    <row r="116" spans="1:12">
      <c r="A116" s="14" t="str">
        <f>Users!A116</f>
        <v>MOZ</v>
      </c>
      <c r="B116" s="14" t="str">
        <f>Users!B116</f>
        <v>Mozambique</v>
      </c>
      <c r="C116" s="14">
        <f>(Users!C116*MAX(Settings!$C$18,(Settings!$C$19*1024*8*(1/30)*(15/100)*(1/3600))))</f>
        <v>41.680013612498847</v>
      </c>
      <c r="D116" s="14">
        <f>(Users!D116*MAX(Settings!$C$18,(Settings!$C$19*1024*8*(1/30)*(15/100)*(1/3600))))</f>
        <v>13.926574385338888</v>
      </c>
      <c r="E116" s="14">
        <f>(Users!E116*MAX(Settings!$C$18,(Settings!$C$19*1024*8*(1/30)*(15/100)*(1/3600))))</f>
        <v>10.215954944425743</v>
      </c>
      <c r="F116" s="14">
        <f>(Users!F116*MAX(Settings!$C$18,(Settings!$C$19*1024*8*(1/30)*(15/100)*(1/3600))))</f>
        <v>7.7445826872340726</v>
      </c>
      <c r="G116" s="14">
        <f>(Users!G116*MAX(Settings!$C$18,(Settings!$C$19*1024*8*(1/30)*(15/100)*(1/3600))))</f>
        <v>6.3842596292409626</v>
      </c>
      <c r="H116" s="14">
        <f>(Users!H116*MAX(Settings!$C$18,(Settings!$C$19*1024*8*(1/30)*(15/100)*(1/3600))))</f>
        <v>4.353033785577952</v>
      </c>
      <c r="I116" s="14">
        <f>(Users!I116*MAX(Settings!$C$18,(Settings!$C$19*1024*8*(1/30)*(15/100)*(1/3600))))</f>
        <v>3.5482353271841225</v>
      </c>
      <c r="J116" s="14">
        <f>(Users!J116*MAX(Settings!$C$18,(Settings!$C$19*1024*8*(1/30)*(15/100)*(1/3600))))</f>
        <v>2.1423307635828666</v>
      </c>
      <c r="K116" s="14">
        <f>(Users!K116*MAX(Settings!$C$18,(Settings!$C$19*1024*8*(1/30)*(15/100)*(1/3600))))</f>
        <v>1.2463692939727447</v>
      </c>
      <c r="L116" s="14">
        <f>(Users!L116*MAX(Settings!$C$18,(Settings!$C$19*1024*8*(1/30)*(15/100)*(1/3600))))</f>
        <v>0.53415826884546214</v>
      </c>
    </row>
    <row r="117" spans="1:12">
      <c r="A117" s="14" t="str">
        <f>Users!A117</f>
        <v>MMR</v>
      </c>
      <c r="B117" s="14" t="str">
        <f>Users!B117</f>
        <v>Myanmar</v>
      </c>
      <c r="C117" s="14">
        <f>(Users!C117*MAX(Settings!$C$18,(Settings!$C$19*1024*8*(1/30)*(15/100)*(1/3600))))</f>
        <v>82.813049157699922</v>
      </c>
      <c r="D117" s="14">
        <f>(Users!D117*MAX(Settings!$C$18,(Settings!$C$19*1024*8*(1/30)*(15/100)*(1/3600))))</f>
        <v>25.403142844239923</v>
      </c>
      <c r="E117" s="14">
        <f>(Users!E117*MAX(Settings!$C$18,(Settings!$C$19*1024*8*(1/30)*(15/100)*(1/3600))))</f>
        <v>19.9048737302573</v>
      </c>
      <c r="F117" s="14">
        <f>(Users!F117*MAX(Settings!$C$18,(Settings!$C$19*1024*8*(1/30)*(15/100)*(1/3600))))</f>
        <v>15.492014218568658</v>
      </c>
      <c r="G117" s="14">
        <f>(Users!G117*MAX(Settings!$C$18,(Settings!$C$19*1024*8*(1/30)*(15/100)*(1/3600))))</f>
        <v>11.90247065192715</v>
      </c>
      <c r="H117" s="14">
        <f>(Users!H117*MAX(Settings!$C$18,(Settings!$C$19*1024*8*(1/30)*(15/100)*(1/3600))))</f>
        <v>9.735924713489954</v>
      </c>
      <c r="I117" s="14">
        <f>(Users!I117*MAX(Settings!$C$18,(Settings!$C$19*1024*8*(1/30)*(15/100)*(1/3600))))</f>
        <v>7.3485933572633044</v>
      </c>
      <c r="J117" s="14">
        <f>(Users!J117*MAX(Settings!$C$18,(Settings!$C$19*1024*8*(1/30)*(15/100)*(1/3600))))</f>
        <v>5.8429792501442277</v>
      </c>
      <c r="K117" s="14">
        <f>(Users!K117*MAX(Settings!$C$18,(Settings!$C$19*1024*8*(1/30)*(15/100)*(1/3600))))</f>
        <v>3.8017824521294359</v>
      </c>
      <c r="L117" s="14">
        <f>(Users!L117*MAX(Settings!$C$18,(Settings!$C$19*1024*8*(1/30)*(15/100)*(1/3600))))</f>
        <v>1.6907889736521695</v>
      </c>
    </row>
    <row r="118" spans="1:12">
      <c r="A118" s="14" t="str">
        <f>Users!A118</f>
        <v>NAM</v>
      </c>
      <c r="B118" s="14" t="str">
        <f>Users!B118</f>
        <v>Namibia</v>
      </c>
      <c r="C118" s="14">
        <f>(Users!C118*MAX(Settings!$C$18,(Settings!$C$19*1024*8*(1/30)*(15/100)*(1/3600))))</f>
        <v>202.46877464523422</v>
      </c>
      <c r="D118" s="14">
        <f>(Users!D118*MAX(Settings!$C$18,(Settings!$C$19*1024*8*(1/30)*(15/100)*(1/3600))))</f>
        <v>19.980368098920792</v>
      </c>
      <c r="E118" s="14">
        <f>(Users!E118*MAX(Settings!$C$18,(Settings!$C$19*1024*8*(1/30)*(15/100)*(1/3600))))</f>
        <v>7.8471410748524031</v>
      </c>
      <c r="F118" s="14">
        <f>(Users!F118*MAX(Settings!$C$18,(Settings!$C$19*1024*8*(1/30)*(15/100)*(1/3600))))</f>
        <v>4.6948950776390479</v>
      </c>
      <c r="G118" s="14">
        <f>(Users!G118*MAX(Settings!$C$18,(Settings!$C$19*1024*8*(1/30)*(15/100)*(1/3600))))</f>
        <v>1.7762542966674433</v>
      </c>
      <c r="H118" s="14">
        <f>(Users!H118*MAX(Settings!$C$18,(Settings!$C$19*1024*8*(1/30)*(15/100)*(1/3600))))</f>
        <v>0.71790871332830108</v>
      </c>
      <c r="I118" s="14">
        <f>(Users!I118*MAX(Settings!$C$18,(Settings!$C$19*1024*8*(1/30)*(15/100)*(1/3600))))</f>
        <v>0.37604742126720536</v>
      </c>
      <c r="J118" s="14">
        <f>(Users!J118*MAX(Settings!$C$18,(Settings!$C$19*1024*8*(1/30)*(15/100)*(1/3600))))</f>
        <v>0.16950622398029327</v>
      </c>
      <c r="K118" s="14">
        <f>(Users!K118*MAX(Settings!$C$18,(Settings!$C$19*1024*8*(1/30)*(15/100)*(1/3600))))</f>
        <v>0.10540723171883785</v>
      </c>
      <c r="L118" s="14">
        <f>(Users!L118*MAX(Settings!$C$18,(Settings!$C$19*1024*8*(1/30)*(15/100)*(1/3600))))</f>
        <v>4.9854771758909788E-2</v>
      </c>
    </row>
    <row r="119" spans="1:12">
      <c r="A119" s="14" t="str">
        <f>Users!A119</f>
        <v>NPL</v>
      </c>
      <c r="B119" s="14" t="str">
        <f>Users!B119</f>
        <v>Nepal</v>
      </c>
      <c r="C119" s="14">
        <f>(Users!C119*MAX(Settings!$C$18,(Settings!$C$19*1024*8*(1/30)*(15/100)*(1/3600))))</f>
        <v>113.09198867996123</v>
      </c>
      <c r="D119" s="14">
        <f>(Users!D119*MAX(Settings!$C$18,(Settings!$C$19*1024*8*(1/30)*(15/100)*(1/3600))))</f>
        <v>81.516825091968286</v>
      </c>
      <c r="E119" s="14">
        <f>(Users!E119*MAX(Settings!$C$18,(Settings!$C$19*1024*8*(1/30)*(15/100)*(1/3600))))</f>
        <v>53.29617543232483</v>
      </c>
      <c r="F119" s="14">
        <f>(Users!F119*MAX(Settings!$C$18,(Settings!$C$19*1024*8*(1/30)*(15/100)*(1/3600))))</f>
        <v>45.661273242960348</v>
      </c>
      <c r="G119" s="14">
        <f>(Users!G119*MAX(Settings!$C$18,(Settings!$C$19*1024*8*(1/30)*(15/100)*(1/3600))))</f>
        <v>34.975259021950599</v>
      </c>
      <c r="H119" s="14">
        <f>(Users!H119*MAX(Settings!$C$18,(Settings!$C$19*1024*8*(1/30)*(15/100)*(1/3600))))</f>
        <v>27.054048000484965</v>
      </c>
      <c r="I119" s="14">
        <f>(Users!I119*MAX(Settings!$C$18,(Settings!$C$19*1024*8*(1/30)*(15/100)*(1/3600))))</f>
        <v>25.839015991617821</v>
      </c>
      <c r="J119" s="14">
        <f>(Users!J119*MAX(Settings!$C$18,(Settings!$C$19*1024*8*(1/30)*(15/100)*(1/3600))))</f>
        <v>21.008800819204588</v>
      </c>
      <c r="K119" s="14">
        <f>(Users!K119*MAX(Settings!$C$18,(Settings!$C$19*1024*8*(1/30)*(15/100)*(1/3600))))</f>
        <v>17.850857133790214</v>
      </c>
      <c r="L119" s="14">
        <f>(Users!L119*MAX(Settings!$C$18,(Settings!$C$19*1024*8*(1/30)*(15/100)*(1/3600))))</f>
        <v>3.7718695890740901</v>
      </c>
    </row>
    <row r="120" spans="1:12">
      <c r="A120" s="14" t="str">
        <f>Users!A120</f>
        <v>NLD</v>
      </c>
      <c r="B120" s="14" t="str">
        <f>Users!B120</f>
        <v>Netherlands (the)</v>
      </c>
      <c r="C120" s="14">
        <f>(Users!C120*MAX(Settings!$C$18,(Settings!$C$19*1024*8*(1/30)*(15/100)*(1/3600))))</f>
        <v>420.36688893882581</v>
      </c>
      <c r="D120" s="14">
        <f>(Users!D120*MAX(Settings!$C$18,(Settings!$C$19*1024*8*(1/30)*(15/100)*(1/3600))))</f>
        <v>209.40001234177291</v>
      </c>
      <c r="E120" s="14">
        <f>(Users!E120*MAX(Settings!$C$18,(Settings!$C$19*1024*8*(1/30)*(15/100)*(1/3600))))</f>
        <v>135.5992814960336</v>
      </c>
      <c r="F120" s="14">
        <f>(Users!F120*MAX(Settings!$C$18,(Settings!$C$19*1024*8*(1/30)*(15/100)*(1/3600))))</f>
        <v>87.530734988143053</v>
      </c>
      <c r="G120" s="14">
        <f>(Users!G120*MAX(Settings!$C$18,(Settings!$C$19*1024*8*(1/30)*(15/100)*(1/3600))))</f>
        <v>64.445126819667308</v>
      </c>
      <c r="H120" s="14">
        <f>(Users!H120*MAX(Settings!$C$18,(Settings!$C$19*1024*8*(1/30)*(15/100)*(1/3600))))</f>
        <v>49.178171285038879</v>
      </c>
      <c r="I120" s="14">
        <f>(Users!I120*MAX(Settings!$C$18,(Settings!$C$19*1024*8*(1/30)*(15/100)*(1/3600))))</f>
        <v>38.913785990904472</v>
      </c>
      <c r="J120" s="14">
        <f>(Users!J120*MAX(Settings!$C$18,(Settings!$C$19*1024*8*(1/30)*(15/100)*(1/3600))))</f>
        <v>30.918505022825595</v>
      </c>
      <c r="K120" s="14">
        <f>(Users!K120*MAX(Settings!$C$18,(Settings!$C$19*1024*8*(1/30)*(15/100)*(1/3600))))</f>
        <v>22.618397735992247</v>
      </c>
      <c r="L120" s="14">
        <f>(Users!L120*MAX(Settings!$C$18,(Settings!$C$19*1024*8*(1/30)*(15/100)*(1/3600))))</f>
        <v>11.148951387342485</v>
      </c>
    </row>
    <row r="121" spans="1:12">
      <c r="A121" s="14" t="str">
        <f>Users!A121</f>
        <v>NCL</v>
      </c>
      <c r="B121" s="14" t="str">
        <f>Users!B121</f>
        <v>New Caledonia</v>
      </c>
      <c r="C121" s="14">
        <f>(Users!C121*MAX(Settings!$C$18,(Settings!$C$19*1024*8*(1/30)*(15/100)*(1/3600))))</f>
        <v>15.080356246045088</v>
      </c>
      <c r="D121" s="14">
        <f>(Users!D121*MAX(Settings!$C$18,(Settings!$C$19*1024*8*(1/30)*(15/100)*(1/3600))))</f>
        <v>2.6878844088303651</v>
      </c>
      <c r="E121" s="14">
        <f>(Users!E121*MAX(Settings!$C$18,(Settings!$C$19*1024*8*(1/30)*(15/100)*(1/3600))))</f>
        <v>1.5469223465764581</v>
      </c>
      <c r="F121" s="14">
        <f>(Users!F121*MAX(Settings!$C$18,(Settings!$C$19*1024*8*(1/30)*(15/100)*(1/3600))))</f>
        <v>1.0797119140929605</v>
      </c>
      <c r="G121" s="14">
        <f>(Users!G121*MAX(Settings!$C$18,(Settings!$C$19*1024*8*(1/30)*(15/100)*(1/3600))))</f>
        <v>0.92302548856495858</v>
      </c>
      <c r="H121" s="14">
        <f>(Users!H121*MAX(Settings!$C$18,(Settings!$C$19*1024*8*(1/30)*(15/100)*(1/3600))))</f>
        <v>0.67944931797142771</v>
      </c>
      <c r="I121" s="14">
        <f>(Users!I121*MAX(Settings!$C$18,(Settings!$C$19*1024*8*(1/30)*(15/100)*(1/3600))))</f>
        <v>0.44299525762916986</v>
      </c>
      <c r="J121" s="14">
        <f>(Users!J121*MAX(Settings!$C$18,(Settings!$C$19*1024*8*(1/30)*(15/100)*(1/3600))))</f>
        <v>0.39456490792051463</v>
      </c>
      <c r="K121" s="14">
        <f>(Users!K121*MAX(Settings!$C$18,(Settings!$C$19*1024*8*(1/30)*(15/100)*(1/3600))))</f>
        <v>0.34328571411135034</v>
      </c>
      <c r="L121" s="14">
        <f>(Users!L121*MAX(Settings!$C$18,(Settings!$C$19*1024*8*(1/30)*(15/100)*(1/3600))))</f>
        <v>0.26636692339760376</v>
      </c>
    </row>
    <row r="122" spans="1:12">
      <c r="A122" s="14" t="str">
        <f>Users!A122</f>
        <v>NZL</v>
      </c>
      <c r="B122" s="14" t="str">
        <f>Users!B122</f>
        <v>New Zealand</v>
      </c>
      <c r="C122" s="14">
        <f>(Users!C122*MAX(Settings!$C$18,(Settings!$C$19*1024*8*(1/30)*(15/100)*(1/3600))))</f>
        <v>50.831925285384436</v>
      </c>
      <c r="D122" s="14">
        <f>(Users!D122*MAX(Settings!$C$18,(Settings!$C$19*1024*8*(1/30)*(15/100)*(1/3600))))</f>
        <v>28.461376986136475</v>
      </c>
      <c r="E122" s="14">
        <f>(Users!E122*MAX(Settings!$C$18,(Settings!$C$19*1024*8*(1/30)*(15/100)*(1/3600))))</f>
        <v>5.0880355635093082</v>
      </c>
      <c r="F122" s="14">
        <f>(Users!F122*MAX(Settings!$C$18,(Settings!$C$19*1024*8*(1/30)*(15/100)*(1/3600))))</f>
        <v>2.5183781848500719</v>
      </c>
      <c r="G122" s="14">
        <f>(Users!G122*MAX(Settings!$C$18,(Settings!$C$19*1024*8*(1/30)*(15/100)*(1/3600))))</f>
        <v>1.5939282742348591</v>
      </c>
      <c r="H122" s="14">
        <f>(Users!H122*MAX(Settings!$C$18,(Settings!$C$19*1024*8*(1/30)*(15/100)*(1/3600))))</f>
        <v>0.97572910442437744</v>
      </c>
      <c r="I122" s="14">
        <f>(Users!I122*MAX(Settings!$C$18,(Settings!$C$19*1024*8*(1/30)*(15/100)*(1/3600))))</f>
        <v>0.63956550056429995</v>
      </c>
      <c r="J122" s="14">
        <f>(Users!J122*MAX(Settings!$C$18,(Settings!$C$19*1024*8*(1/30)*(15/100)*(1/3600))))</f>
        <v>0.44441967967942447</v>
      </c>
      <c r="K122" s="14">
        <f>(Users!K122*MAX(Settings!$C$18,(Settings!$C$19*1024*8*(1/30)*(15/100)*(1/3600))))</f>
        <v>0.23502963829200332</v>
      </c>
      <c r="L122" s="14">
        <f>(Users!L122*MAX(Settings!$C$18,(Settings!$C$19*1024*8*(1/30)*(15/100)*(1/3600))))</f>
        <v>0.12107587427163807</v>
      </c>
    </row>
    <row r="123" spans="1:12">
      <c r="A123" s="14" t="str">
        <f>Users!A123</f>
        <v>NIC</v>
      </c>
      <c r="B123" s="14" t="str">
        <f>Users!B123</f>
        <v>Nicaragua</v>
      </c>
      <c r="C123" s="14">
        <f>(Users!C123*MAX(Settings!$C$18,(Settings!$C$19*1024*8*(1/30)*(15/100)*(1/3600))))</f>
        <v>172.78381911792903</v>
      </c>
      <c r="D123" s="14">
        <f>(Users!D123*MAX(Settings!$C$18,(Settings!$C$19*1024*8*(1/30)*(15/100)*(1/3600))))</f>
        <v>34.094966194893281</v>
      </c>
      <c r="E123" s="14">
        <f>(Users!E123*MAX(Settings!$C$18,(Settings!$C$19*1024*8*(1/30)*(15/100)*(1/3600))))</f>
        <v>22.830636621480174</v>
      </c>
      <c r="F123" s="14">
        <f>(Users!F123*MAX(Settings!$C$18,(Settings!$C$19*1024*8*(1/30)*(15/100)*(1/3600))))</f>
        <v>14.58323295050624</v>
      </c>
      <c r="G123" s="14">
        <f>(Users!G123*MAX(Settings!$C$18,(Settings!$C$19*1024*8*(1/30)*(15/100)*(1/3600))))</f>
        <v>11.727266739745838</v>
      </c>
      <c r="H123" s="14">
        <f>(Users!H123*MAX(Settings!$C$18,(Settings!$C$19*1024*8*(1/30)*(15/100)*(1/3600))))</f>
        <v>9.1091790113779467</v>
      </c>
      <c r="I123" s="14">
        <f>(Users!I123*MAX(Settings!$C$18,(Settings!$C$19*1024*8*(1/30)*(15/100)*(1/3600))))</f>
        <v>6.9483307611417713</v>
      </c>
      <c r="J123" s="14">
        <f>(Users!J123*MAX(Settings!$C$18,(Settings!$C$19*1024*8*(1/30)*(15/100)*(1/3600))))</f>
        <v>5.0225121491975973</v>
      </c>
      <c r="K123" s="14">
        <f>(Users!K123*MAX(Settings!$C$18,(Settings!$C$19*1024*8*(1/30)*(15/100)*(1/3600))))</f>
        <v>3.1622169515651355</v>
      </c>
      <c r="L123" s="14">
        <f>(Users!L123*MAX(Settings!$C$18,(Settings!$C$19*1024*8*(1/30)*(15/100)*(1/3600))))</f>
        <v>1.4329685825560932</v>
      </c>
    </row>
    <row r="124" spans="1:12">
      <c r="A124" s="14" t="str">
        <f>Users!A124</f>
        <v>NER</v>
      </c>
      <c r="B124" s="14" t="str">
        <f>Users!B124</f>
        <v>Niger (the)</v>
      </c>
      <c r="C124" s="14">
        <f>(Users!C124*MAX(Settings!$C$18,(Settings!$C$19*1024*8*(1/30)*(15/100)*(1/3600))))</f>
        <v>45.400604007763775</v>
      </c>
      <c r="D124" s="14">
        <f>(Users!D124*MAX(Settings!$C$18,(Settings!$C$19*1024*8*(1/30)*(15/100)*(1/3600))))</f>
        <v>26.252098386191641</v>
      </c>
      <c r="E124" s="14">
        <f>(Users!E124*MAX(Settings!$C$18,(Settings!$C$19*1024*8*(1/30)*(15/100)*(1/3600))))</f>
        <v>21.292260807205242</v>
      </c>
      <c r="F124" s="14">
        <f>(Users!F124*MAX(Settings!$C$18,(Settings!$C$19*1024*8*(1/30)*(15/100)*(1/3600))))</f>
        <v>16.006230578710554</v>
      </c>
      <c r="G124" s="14">
        <f>(Users!G124*MAX(Settings!$C$18,(Settings!$C$19*1024*8*(1/30)*(15/100)*(1/3600))))</f>
        <v>12.157442198922714</v>
      </c>
      <c r="H124" s="14">
        <f>(Users!H124*MAX(Settings!$C$18,(Settings!$C$19*1024*8*(1/30)*(15/100)*(1/3600))))</f>
        <v>10.214530522375489</v>
      </c>
      <c r="I124" s="14">
        <f>(Users!I124*MAX(Settings!$C$18,(Settings!$C$19*1024*8*(1/30)*(15/100)*(1/3600))))</f>
        <v>7.9781879034758205</v>
      </c>
      <c r="J124" s="14">
        <f>(Users!J124*MAX(Settings!$C$18,(Settings!$C$19*1024*8*(1/30)*(15/100)*(1/3600))))</f>
        <v>4.2604463523114049</v>
      </c>
      <c r="K124" s="14">
        <f>(Users!K124*MAX(Settings!$C$18,(Settings!$C$19*1024*8*(1/30)*(15/100)*(1/3600))))</f>
        <v>1.7192774146572607</v>
      </c>
      <c r="L124" s="14">
        <f>(Users!L124*MAX(Settings!$C$18,(Settings!$C$19*1024*8*(1/30)*(15/100)*(1/3600))))</f>
        <v>0.17662833423156613</v>
      </c>
    </row>
    <row r="125" spans="1:12">
      <c r="A125" s="14" t="str">
        <f>Users!A125</f>
        <v>NGA</v>
      </c>
      <c r="B125" s="14" t="str">
        <f>Users!B125</f>
        <v>Nigeria</v>
      </c>
      <c r="C125" s="14">
        <f>(Users!C125*MAX(Settings!$C$18,(Settings!$C$19*1024*8*(1/30)*(15/100)*(1/3600))))</f>
        <v>840.18252654420326</v>
      </c>
      <c r="D125" s="14">
        <f>(Users!D125*MAX(Settings!$C$18,(Settings!$C$19*1024*8*(1/30)*(15/100)*(1/3600))))</f>
        <v>215.49796313891272</v>
      </c>
      <c r="E125" s="14">
        <f>(Users!E125*MAX(Settings!$C$18,(Settings!$C$19*1024*8*(1/30)*(15/100)*(1/3600))))</f>
        <v>115.46650023773559</v>
      </c>
      <c r="F125" s="14">
        <f>(Users!F125*MAX(Settings!$C$18,(Settings!$C$19*1024*8*(1/30)*(15/100)*(1/3600))))</f>
        <v>80.771852359685127</v>
      </c>
      <c r="G125" s="14">
        <f>(Users!G125*MAX(Settings!$C$18,(Settings!$C$19*1024*8*(1/30)*(15/100)*(1/3600))))</f>
        <v>58.305867783070127</v>
      </c>
      <c r="H125" s="14">
        <f>(Users!H125*MAX(Settings!$C$18,(Settings!$C$19*1024*8*(1/30)*(15/100)*(1/3600))))</f>
        <v>42.815277986551727</v>
      </c>
      <c r="I125" s="14">
        <f>(Users!I125*MAX(Settings!$C$18,(Settings!$C$19*1024*8*(1/30)*(15/100)*(1/3600))))</f>
        <v>31.367197968655791</v>
      </c>
      <c r="J125" s="14">
        <f>(Users!J125*MAX(Settings!$C$18,(Settings!$C$19*1024*8*(1/30)*(15/100)*(1/3600))))</f>
        <v>23.181044445842801</v>
      </c>
      <c r="K125" s="14">
        <f>(Users!K125*MAX(Settings!$C$18,(Settings!$C$19*1024*8*(1/30)*(15/100)*(1/3600))))</f>
        <v>14.964978059974465</v>
      </c>
      <c r="L125" s="14">
        <f>(Users!L125*MAX(Settings!$C$18,(Settings!$C$19*1024*8*(1/30)*(15/100)*(1/3600))))</f>
        <v>7.7474315313345832</v>
      </c>
    </row>
    <row r="126" spans="1:12">
      <c r="A126" s="14" t="str">
        <f>Users!A126</f>
        <v>NOR</v>
      </c>
      <c r="B126" s="14" t="str">
        <f>Users!B126</f>
        <v>Norway</v>
      </c>
      <c r="C126" s="14">
        <f>(Users!C126*MAX(Settings!$C$18,(Settings!$C$19*1024*8*(1/30)*(15/100)*(1/3600))))</f>
        <v>108.16918607428147</v>
      </c>
      <c r="D126" s="14">
        <f>(Users!D126*MAX(Settings!$C$18,(Settings!$C$19*1024*8*(1/30)*(15/100)*(1/3600))))</f>
        <v>48.229506199569336</v>
      </c>
      <c r="E126" s="14">
        <f>(Users!E126*MAX(Settings!$C$18,(Settings!$C$19*1024*8*(1/30)*(15/100)*(1/3600))))</f>
        <v>14.647331942767696</v>
      </c>
      <c r="F126" s="14">
        <f>(Users!F126*MAX(Settings!$C$18,(Settings!$C$19*1024*8*(1/30)*(15/100)*(1/3600))))</f>
        <v>7.0523135708103535</v>
      </c>
      <c r="G126" s="14">
        <f>(Users!G126*MAX(Settings!$C$18,(Settings!$C$19*1024*8*(1/30)*(15/100)*(1/3600))))</f>
        <v>3.3003858904398289</v>
      </c>
      <c r="H126" s="14">
        <f>(Users!H126*MAX(Settings!$C$18,(Settings!$C$19*1024*8*(1/30)*(15/100)*(1/3600))))</f>
        <v>1.6566028444460599</v>
      </c>
      <c r="I126" s="14">
        <f>(Users!I126*MAX(Settings!$C$18,(Settings!$C$19*1024*8*(1/30)*(15/100)*(1/3600))))</f>
        <v>0.87459513885630324</v>
      </c>
      <c r="J126" s="14">
        <f>(Users!J126*MAX(Settings!$C$18,(Settings!$C$19*1024*8*(1/30)*(15/100)*(1/3600))))</f>
        <v>0.55125133344851684</v>
      </c>
      <c r="K126" s="14">
        <f>(Users!K126*MAX(Settings!$C$18,(Settings!$C$19*1024*8*(1/30)*(15/100)*(1/3600))))</f>
        <v>0.31764611720676816</v>
      </c>
      <c r="L126" s="14">
        <f>(Users!L126*MAX(Settings!$C$18,(Settings!$C$19*1024*8*(1/30)*(15/100)*(1/3600))))</f>
        <v>0.11110491991985612</v>
      </c>
    </row>
    <row r="127" spans="1:12">
      <c r="A127" s="14" t="str">
        <f>Users!A127</f>
        <v>OMN</v>
      </c>
      <c r="B127" s="14" t="str">
        <f>Users!B127</f>
        <v>Oman</v>
      </c>
      <c r="C127" s="14">
        <f>(Users!C127*MAX(Settings!$C$18,(Settings!$C$19*1024*8*(1/30)*(15/100)*(1/3600))))</f>
        <v>87.147565456624562</v>
      </c>
      <c r="D127" s="14">
        <f>(Users!D127*MAX(Settings!$C$18,(Settings!$C$19*1024*8*(1/30)*(15/100)*(1/3600))))</f>
        <v>19.533099575140859</v>
      </c>
      <c r="E127" s="14">
        <f>(Users!E127*MAX(Settings!$C$18,(Settings!$C$19*1024*8*(1/30)*(15/100)*(1/3600))))</f>
        <v>8.2559502032754626</v>
      </c>
      <c r="F127" s="14">
        <f>(Users!F127*MAX(Settings!$C$18,(Settings!$C$19*1024*8*(1/30)*(15/100)*(1/3600))))</f>
        <v>5.9697528126168828</v>
      </c>
      <c r="G127" s="14">
        <f>(Users!G127*MAX(Settings!$C$18,(Settings!$C$19*1024*8*(1/30)*(15/100)*(1/3600))))</f>
        <v>4.6820752791867566</v>
      </c>
      <c r="H127" s="14">
        <f>(Users!H127*MAX(Settings!$C$18,(Settings!$C$19*1024*8*(1/30)*(15/100)*(1/3600))))</f>
        <v>3.2590776509824462</v>
      </c>
      <c r="I127" s="14">
        <f>(Users!I127*MAX(Settings!$C$18,(Settings!$C$19*1024*8*(1/30)*(15/100)*(1/3600))))</f>
        <v>2.7149484277852016</v>
      </c>
      <c r="J127" s="14">
        <f>(Users!J127*MAX(Settings!$C$18,(Settings!$C$19*1024*8*(1/30)*(15/100)*(1/3600))))</f>
        <v>1.6736959090491146</v>
      </c>
      <c r="K127" s="14">
        <f>(Users!K127*MAX(Settings!$C$18,(Settings!$C$19*1024*8*(1/30)*(15/100)*(1/3600))))</f>
        <v>0.75067042048415589</v>
      </c>
      <c r="L127" s="14">
        <f>(Users!L127*MAX(Settings!$C$18,(Settings!$C$19*1024*8*(1/30)*(15/100)*(1/3600))))</f>
        <v>0.1951458208848755</v>
      </c>
    </row>
    <row r="128" spans="1:12">
      <c r="A128" s="14" t="str">
        <f>Users!A128</f>
        <v>PAK</v>
      </c>
      <c r="B128" s="14" t="str">
        <f>Users!B128</f>
        <v>Pakistan</v>
      </c>
      <c r="C128" s="14">
        <f>(Users!C128*MAX(Settings!$C$18,(Settings!$C$19*1024*8*(1/30)*(15/100)*(1/3600))))</f>
        <v>294.24428734313585</v>
      </c>
      <c r="D128" s="14">
        <f>(Users!D128*MAX(Settings!$C$18,(Settings!$C$19*1024*8*(1/30)*(15/100)*(1/3600))))</f>
        <v>150.73803904613914</v>
      </c>
      <c r="E128" s="14">
        <f>(Users!E128*MAX(Settings!$C$18,(Settings!$C$19*1024*8*(1/30)*(15/100)*(1/3600))))</f>
        <v>98.164045593293395</v>
      </c>
      <c r="F128" s="14">
        <f>(Users!F128*MAX(Settings!$C$18,(Settings!$C$19*1024*8*(1/30)*(15/100)*(1/3600))))</f>
        <v>56.418508566482828</v>
      </c>
      <c r="G128" s="14">
        <f>(Users!G128*MAX(Settings!$C$18,(Settings!$C$19*1024*8*(1/30)*(15/100)*(1/3600))))</f>
        <v>41.907921140539571</v>
      </c>
      <c r="H128" s="14">
        <f>(Users!H128*MAX(Settings!$C$18,(Settings!$C$19*1024*8*(1/30)*(15/100)*(1/3600))))</f>
        <v>37.522125647805765</v>
      </c>
      <c r="I128" s="14">
        <f>(Users!I128*MAX(Settings!$C$18,(Settings!$C$19*1024*8*(1/30)*(15/100)*(1/3600))))</f>
        <v>33.02380081310185</v>
      </c>
      <c r="J128" s="14">
        <f>(Users!J128*MAX(Settings!$C$18,(Settings!$C$19*1024*8*(1/30)*(15/100)*(1/3600))))</f>
        <v>23.116945453581344</v>
      </c>
      <c r="K128" s="14">
        <f>(Users!K128*MAX(Settings!$C$18,(Settings!$C$19*1024*8*(1/30)*(15/100)*(1/3600))))</f>
        <v>5.3771932397109845</v>
      </c>
      <c r="L128" s="14">
        <f>(Users!L128*MAX(Settings!$C$18,(Settings!$C$19*1024*8*(1/30)*(15/100)*(1/3600))))</f>
        <v>2.2990171891108693</v>
      </c>
    </row>
    <row r="129" spans="1:12">
      <c r="A129" s="14" t="str">
        <f>Users!A129</f>
        <v>PSE</v>
      </c>
      <c r="B129" s="14" t="str">
        <f>Users!B129</f>
        <v>Palestine, State of</v>
      </c>
      <c r="C129" s="14">
        <f>(Users!C129*MAX(Settings!$C$18,(Settings!$C$19*1024*8*(1/30)*(15/100)*(1/3600))))</f>
        <v>1369.0547651611703</v>
      </c>
      <c r="D129" s="14">
        <f>(Users!D129*MAX(Settings!$C$18,(Settings!$C$19*1024*8*(1/30)*(15/100)*(1/3600))))</f>
        <v>781.93648448724389</v>
      </c>
      <c r="E129" s="14">
        <f>(Users!E129*MAX(Settings!$C$18,(Settings!$C$19*1024*8*(1/30)*(15/100)*(1/3600))))</f>
        <v>569.42410996566468</v>
      </c>
      <c r="F129" s="14">
        <f>(Users!F129*MAX(Settings!$C$18,(Settings!$C$19*1024*8*(1/30)*(15/100)*(1/3600))))</f>
        <v>266.24584752333209</v>
      </c>
      <c r="G129" s="14">
        <f>(Users!G129*MAX(Settings!$C$18,(Settings!$C$19*1024*8*(1/30)*(15/100)*(1/3600))))</f>
        <v>135.44686833665637</v>
      </c>
      <c r="H129" s="14">
        <f>(Users!H129*MAX(Settings!$C$18,(Settings!$C$19*1024*8*(1/30)*(15/100)*(1/3600))))</f>
        <v>97.194014177070031</v>
      </c>
      <c r="I129" s="14">
        <f>(Users!I129*MAX(Settings!$C$18,(Settings!$C$19*1024*8*(1/30)*(15/100)*(1/3600))))</f>
        <v>90.328299894843013</v>
      </c>
      <c r="J129" s="14">
        <f>(Users!J129*MAX(Settings!$C$18,(Settings!$C$19*1024*8*(1/30)*(15/100)*(1/3600))))</f>
        <v>82.753223431589248</v>
      </c>
      <c r="K129" s="14">
        <f>(Users!K129*MAX(Settings!$C$18,(Settings!$C$19*1024*8*(1/30)*(15/100)*(1/3600))))</f>
        <v>67.285424387874912</v>
      </c>
      <c r="L129" s="14">
        <f>(Users!L129*MAX(Settings!$C$18,(Settings!$C$19*1024*8*(1/30)*(15/100)*(1/3600))))</f>
        <v>23.968749839633574</v>
      </c>
    </row>
    <row r="130" spans="1:12">
      <c r="A130" s="14" t="str">
        <f>Users!A130</f>
        <v>PAN</v>
      </c>
      <c r="B130" s="14" t="str">
        <f>Users!B130</f>
        <v>Panama</v>
      </c>
      <c r="C130" s="14">
        <f>(Users!C130*MAX(Settings!$C$18,(Settings!$C$19*1024*8*(1/30)*(15/100)*(1/3600))))</f>
        <v>59.462498487876836</v>
      </c>
      <c r="D130" s="14">
        <f>(Users!D130*MAX(Settings!$C$18,(Settings!$C$19*1024*8*(1/30)*(15/100)*(1/3600))))</f>
        <v>14.117446940073</v>
      </c>
      <c r="E130" s="14">
        <f>(Users!E130*MAX(Settings!$C$18,(Settings!$C$19*1024*8*(1/30)*(15/100)*(1/3600))))</f>
        <v>8.4126366288034653</v>
      </c>
      <c r="F130" s="14">
        <f>(Users!F130*MAX(Settings!$C$18,(Settings!$C$19*1024*8*(1/30)*(15/100)*(1/3600))))</f>
        <v>6.3529223441353633</v>
      </c>
      <c r="G130" s="14">
        <f>(Users!G130*MAX(Settings!$C$18,(Settings!$C$19*1024*8*(1/30)*(15/100)*(1/3600))))</f>
        <v>4.8686745677701042</v>
      </c>
      <c r="H130" s="14">
        <f>(Users!H130*MAX(Settings!$C$18,(Settings!$C$19*1024*8*(1/30)*(15/100)*(1/3600))))</f>
        <v>3.8217243608329987</v>
      </c>
      <c r="I130" s="14">
        <f>(Users!I130*MAX(Settings!$C$18,(Settings!$C$19*1024*8*(1/30)*(15/100)*(1/3600))))</f>
        <v>2.7234949600867293</v>
      </c>
      <c r="J130" s="14">
        <f>(Users!J130*MAX(Settings!$C$18,(Settings!$C$19*1024*8*(1/30)*(15/100)*(1/3600))))</f>
        <v>2.088202725673193</v>
      </c>
      <c r="K130" s="14">
        <f>(Users!K130*MAX(Settings!$C$18,(Settings!$C$19*1024*8*(1/30)*(15/100)*(1/3600))))</f>
        <v>1.2292762293696899</v>
      </c>
      <c r="L130" s="14">
        <f>(Users!L130*MAX(Settings!$C$18,(Settings!$C$19*1024*8*(1/30)*(15/100)*(1/3600))))</f>
        <v>0.52276289244342555</v>
      </c>
    </row>
    <row r="131" spans="1:12">
      <c r="A131" s="14" t="str">
        <f>Users!A131</f>
        <v>PNG</v>
      </c>
      <c r="B131" s="14" t="str">
        <f>Users!B131</f>
        <v>Papua New Guinea</v>
      </c>
      <c r="C131" s="14">
        <f>(Users!C131*MAX(Settings!$C$18,(Settings!$C$19*1024*8*(1/30)*(15/100)*(1/3600))))</f>
        <v>59.980988114169492</v>
      </c>
      <c r="D131" s="14">
        <f>(Users!D131*MAX(Settings!$C$18,(Settings!$C$19*1024*8*(1/30)*(15/100)*(1/3600))))</f>
        <v>20.327927079182903</v>
      </c>
      <c r="E131" s="14">
        <f>(Users!E131*MAX(Settings!$C$18,(Settings!$C$19*1024*8*(1/30)*(15/100)*(1/3600))))</f>
        <v>11.358341428729906</v>
      </c>
      <c r="F131" s="14">
        <f>(Users!F131*MAX(Settings!$C$18,(Settings!$C$19*1024*8*(1/30)*(15/100)*(1/3600))))</f>
        <v>7.4198144597760329</v>
      </c>
      <c r="G131" s="14">
        <f>(Users!G131*MAX(Settings!$C$18,(Settings!$C$19*1024*8*(1/30)*(15/100)*(1/3600))))</f>
        <v>4.9769306435894514</v>
      </c>
      <c r="H131" s="14">
        <f>(Users!H131*MAX(Settings!$C$18,(Settings!$C$19*1024*8*(1/30)*(15/100)*(1/3600))))</f>
        <v>3.7604742126720532</v>
      </c>
      <c r="I131" s="14">
        <f>(Users!I131*MAX(Settings!$C$18,(Settings!$C$19*1024*8*(1/30)*(15/100)*(1/3600))))</f>
        <v>2.9984084157858604</v>
      </c>
      <c r="J131" s="14">
        <f>(Users!J131*MAX(Settings!$C$18,(Settings!$C$19*1024*8*(1/30)*(15/100)*(1/3600))))</f>
        <v>2.1309353871808301</v>
      </c>
      <c r="K131" s="14">
        <f>(Users!K131*MAX(Settings!$C$18,(Settings!$C$19*1024*8*(1/30)*(15/100)*(1/3600))))</f>
        <v>1.3104682862342001</v>
      </c>
      <c r="L131" s="14">
        <f>(Users!L131*MAX(Settings!$C$18,(Settings!$C$19*1024*8*(1/30)*(15/100)*(1/3600))))</f>
        <v>0.43729756942815162</v>
      </c>
    </row>
    <row r="132" spans="1:12">
      <c r="A132" s="14" t="str">
        <f>Users!A132</f>
        <v>PRY</v>
      </c>
      <c r="B132" s="14" t="str">
        <f>Users!B132</f>
        <v>Paraguay</v>
      </c>
      <c r="C132" s="14">
        <f>(Users!C132*MAX(Settings!$C$18,(Settings!$C$19*1024*8*(1/30)*(15/100)*(1/3600))))</f>
        <v>240.61194830695098</v>
      </c>
      <c r="D132" s="14">
        <f>(Users!D132*MAX(Settings!$C$18,(Settings!$C$19*1024*8*(1/30)*(15/100)*(1/3600))))</f>
        <v>19.305192047100125</v>
      </c>
      <c r="E132" s="14">
        <f>(Users!E132*MAX(Settings!$C$18,(Settings!$C$19*1024*8*(1/30)*(15/100)*(1/3600))))</f>
        <v>8.6533639552964878</v>
      </c>
      <c r="F132" s="14">
        <f>(Users!F132*MAX(Settings!$C$18,(Settings!$C$19*1024*8*(1/30)*(15/100)*(1/3600))))</f>
        <v>6.7303941874528217</v>
      </c>
      <c r="G132" s="14">
        <f>(Users!G132*MAX(Settings!$C$18,(Settings!$C$19*1024*8*(1/30)*(15/100)*(1/3600))))</f>
        <v>5.2931523387459647</v>
      </c>
      <c r="H132" s="14">
        <f>(Users!H132*MAX(Settings!$C$18,(Settings!$C$19*1024*8*(1/30)*(15/100)*(1/3600))))</f>
        <v>3.6593402471039793</v>
      </c>
      <c r="I132" s="14">
        <f>(Users!I132*MAX(Settings!$C$18,(Settings!$C$19*1024*8*(1/30)*(15/100)*(1/3600))))</f>
        <v>2.6237854165689098</v>
      </c>
      <c r="J132" s="14">
        <f>(Users!J132*MAX(Settings!$C$18,(Settings!$C$19*1024*8*(1/30)*(15/100)*(1/3600))))</f>
        <v>1.8275334904766074</v>
      </c>
      <c r="K132" s="14">
        <f>(Users!K132*MAX(Settings!$C$18,(Settings!$C$19*1024*8*(1/30)*(15/100)*(1/3600))))</f>
        <v>1.2762821570280911</v>
      </c>
      <c r="L132" s="14">
        <f>(Users!L132*MAX(Settings!$C$18,(Settings!$C$19*1024*8*(1/30)*(15/100)*(1/3600))))</f>
        <v>0.14956431527672939</v>
      </c>
    </row>
    <row r="133" spans="1:12">
      <c r="A133" s="14" t="str">
        <f>Users!A133</f>
        <v>PER</v>
      </c>
      <c r="B133" s="14" t="str">
        <f>Users!B133</f>
        <v>Peru</v>
      </c>
      <c r="C133" s="14">
        <f>(Users!C133*MAX(Settings!$C$18,(Settings!$C$19*1024*8*(1/30)*(15/100)*(1/3600))))</f>
        <v>54.496963220689423</v>
      </c>
      <c r="D133" s="14">
        <f>(Users!D133*MAX(Settings!$C$18,(Settings!$C$19*1024*8*(1/30)*(15/100)*(1/3600))))</f>
        <v>8.5436834574268836</v>
      </c>
      <c r="E133" s="14">
        <f>(Users!E133*MAX(Settings!$C$18,(Settings!$C$19*1024*8*(1/30)*(15/100)*(1/3600))))</f>
        <v>6.2546372226677969</v>
      </c>
      <c r="F133" s="14">
        <f>(Users!F133*MAX(Settings!$C$18,(Settings!$C$19*1024*8*(1/30)*(15/100)*(1/3600))))</f>
        <v>5.0851867194087994</v>
      </c>
      <c r="G133" s="14">
        <f>(Users!G133*MAX(Settings!$C$18,(Settings!$C$19*1024*8*(1/30)*(15/100)*(1/3600))))</f>
        <v>3.83454415928529</v>
      </c>
      <c r="H133" s="14">
        <f>(Users!H133*MAX(Settings!$C$18,(Settings!$C$19*1024*8*(1/30)*(15/100)*(1/3600))))</f>
        <v>2.8559662107604038</v>
      </c>
      <c r="I133" s="14">
        <f>(Users!I133*MAX(Settings!$C$18,(Settings!$C$19*1024*8*(1/30)*(15/100)*(1/3600))))</f>
        <v>1.8602951976324626</v>
      </c>
      <c r="J133" s="14">
        <f>(Users!J133*MAX(Settings!$C$18,(Settings!$C$19*1024*8*(1/30)*(15/100)*(1/3600))))</f>
        <v>1.4116022518022744</v>
      </c>
      <c r="K133" s="14">
        <f>(Users!K133*MAX(Settings!$C$18,(Settings!$C$19*1024*8*(1/30)*(15/100)*(1/3600))))</f>
        <v>0.73927504408211953</v>
      </c>
      <c r="L133" s="14">
        <f>(Users!L133*MAX(Settings!$C$18,(Settings!$C$19*1024*8*(1/30)*(15/100)*(1/3600))))</f>
        <v>0.32904149360880464</v>
      </c>
    </row>
    <row r="134" spans="1:12">
      <c r="A134" s="14" t="str">
        <f>Users!A134</f>
        <v>PHL</v>
      </c>
      <c r="B134" s="14" t="str">
        <f>Users!B134</f>
        <v>Philippines (the)</v>
      </c>
      <c r="C134" s="14">
        <f>(Users!C134*MAX(Settings!$C$18,(Settings!$C$19*1024*8*(1/30)*(15/100)*(1/3600))))</f>
        <v>553.57883907863288</v>
      </c>
      <c r="D134" s="14">
        <f>(Users!D134*MAX(Settings!$C$18,(Settings!$C$19*1024*8*(1/30)*(15/100)*(1/3600))))</f>
        <v>121.08157195983908</v>
      </c>
      <c r="E134" s="14">
        <f>(Users!E134*MAX(Settings!$C$18,(Settings!$C$19*1024*8*(1/30)*(15/100)*(1/3600))))</f>
        <v>78.609579687398693</v>
      </c>
      <c r="F134" s="14">
        <f>(Users!F134*MAX(Settings!$C$18,(Settings!$C$19*1024*8*(1/30)*(15/100)*(1/3600))))</f>
        <v>57.674848814807362</v>
      </c>
      <c r="G134" s="14">
        <f>(Users!G134*MAX(Settings!$C$18,(Settings!$C$19*1024*8*(1/30)*(15/100)*(1/3600))))</f>
        <v>44.772433883601501</v>
      </c>
      <c r="H134" s="14">
        <f>(Users!H134*MAX(Settings!$C$18,(Settings!$C$19*1024*8*(1/30)*(15/100)*(1/3600))))</f>
        <v>36.5649140300347</v>
      </c>
      <c r="I134" s="14">
        <f>(Users!I134*MAX(Settings!$C$18,(Settings!$C$19*1024*8*(1/30)*(15/100)*(1/3600))))</f>
        <v>28.692133358277715</v>
      </c>
      <c r="J134" s="14">
        <f>(Users!J134*MAX(Settings!$C$18,(Settings!$C$19*1024*8*(1/30)*(15/100)*(1/3600))))</f>
        <v>21.597087125959725</v>
      </c>
      <c r="K134" s="14">
        <f>(Users!K134*MAX(Settings!$C$18,(Settings!$C$19*1024*8*(1/30)*(15/100)*(1/3600))))</f>
        <v>14.02485950680645</v>
      </c>
      <c r="L134" s="14">
        <f>(Users!L134*MAX(Settings!$C$18,(Settings!$C$19*1024*8*(1/30)*(15/100)*(1/3600))))</f>
        <v>6.4583295758542016</v>
      </c>
    </row>
    <row r="135" spans="1:12">
      <c r="A135" s="14" t="str">
        <f>Users!A135</f>
        <v>POL</v>
      </c>
      <c r="B135" s="14" t="str">
        <f>Users!B135</f>
        <v>Poland</v>
      </c>
      <c r="C135" s="14">
        <f>(Users!C135*MAX(Settings!$C$18,(Settings!$C$19*1024*8*(1/30)*(15/100)*(1/3600))))</f>
        <v>290.87125592813311</v>
      </c>
      <c r="D135" s="14">
        <f>(Users!D135*MAX(Settings!$C$18,(Settings!$C$19*1024*8*(1/30)*(15/100)*(1/3600))))</f>
        <v>70.949037901129643</v>
      </c>
      <c r="E135" s="14">
        <f>(Users!E135*MAX(Settings!$C$18,(Settings!$C$19*1024*8*(1/30)*(15/100)*(1/3600))))</f>
        <v>27.460008284807515</v>
      </c>
      <c r="F135" s="14">
        <f>(Users!F135*MAX(Settings!$C$18,(Settings!$C$19*1024*8*(1/30)*(15/100)*(1/3600))))</f>
        <v>18.829435082315101</v>
      </c>
      <c r="G135" s="14">
        <f>(Users!G135*MAX(Settings!$C$18,(Settings!$C$19*1024*8*(1/30)*(15/100)*(1/3600))))</f>
        <v>14.85387314005461</v>
      </c>
      <c r="H135" s="14">
        <f>(Users!H135*MAX(Settings!$C$18,(Settings!$C$19*1024*8*(1/30)*(15/100)*(1/3600))))</f>
        <v>12.188779484028318</v>
      </c>
      <c r="I135" s="14">
        <f>(Users!I135*MAX(Settings!$C$18,(Settings!$C$19*1024*8*(1/30)*(15/100)*(1/3600))))</f>
        <v>10.495141666275639</v>
      </c>
      <c r="J135" s="14">
        <f>(Users!J135*MAX(Settings!$C$18,(Settings!$C$19*1024*8*(1/30)*(15/100)*(1/3600))))</f>
        <v>9.0308357986139463</v>
      </c>
      <c r="K135" s="14">
        <f>(Users!K135*MAX(Settings!$C$18,(Settings!$C$19*1024*8*(1/30)*(15/100)*(1/3600))))</f>
        <v>7.2189709506901378</v>
      </c>
      <c r="L135" s="14">
        <f>(Users!L135*MAX(Settings!$C$18,(Settings!$C$19*1024*8*(1/30)*(15/100)*(1/3600))))</f>
        <v>5.1749253085748359</v>
      </c>
    </row>
    <row r="136" spans="1:12">
      <c r="A136" s="14" t="str">
        <f>Users!A136</f>
        <v>PRT</v>
      </c>
      <c r="B136" s="14" t="str">
        <f>Users!B136</f>
        <v>Portugal</v>
      </c>
      <c r="C136" s="14">
        <f>(Users!C136*MAX(Settings!$C$18,(Settings!$C$19*1024*8*(1/30)*(15/100)*(1/3600))))</f>
        <v>218.08186473807453</v>
      </c>
      <c r="D136" s="14">
        <f>(Users!D136*MAX(Settings!$C$18,(Settings!$C$19*1024*8*(1/30)*(15/100)*(1/3600))))</f>
        <v>55.105191436148118</v>
      </c>
      <c r="E136" s="14">
        <f>(Users!E136*MAX(Settings!$C$18,(Settings!$C$19*1024*8*(1/30)*(15/100)*(1/3600))))</f>
        <v>27.071141065088021</v>
      </c>
      <c r="F136" s="14">
        <f>(Users!F136*MAX(Settings!$C$18,(Settings!$C$19*1024*8*(1/30)*(15/100)*(1/3600))))</f>
        <v>17.360855948502646</v>
      </c>
      <c r="G136" s="14">
        <f>(Users!G136*MAX(Settings!$C$18,(Settings!$C$19*1024*8*(1/30)*(15/100)*(1/3600))))</f>
        <v>12.141773556369916</v>
      </c>
      <c r="H136" s="14">
        <f>(Users!H136*MAX(Settings!$C$18,(Settings!$C$19*1024*8*(1/30)*(15/100)*(1/3600))))</f>
        <v>8.1605139259084059</v>
      </c>
      <c r="I136" s="14">
        <f>(Users!I136*MAX(Settings!$C$18,(Settings!$C$19*1024*8*(1/30)*(15/100)*(1/3600))))</f>
        <v>5.5125133344851687</v>
      </c>
      <c r="J136" s="14">
        <f>(Users!J136*MAX(Settings!$C$18,(Settings!$C$19*1024*8*(1/30)*(15/100)*(1/3600))))</f>
        <v>3.7376834598679798</v>
      </c>
      <c r="K136" s="14">
        <f>(Users!K136*MAX(Settings!$C$18,(Settings!$C$19*1024*8*(1/30)*(15/100)*(1/3600))))</f>
        <v>2.1964588014925401</v>
      </c>
      <c r="L136" s="14">
        <f>(Users!L136*MAX(Settings!$C$18,(Settings!$C$19*1024*8*(1/30)*(15/100)*(1/3600))))</f>
        <v>1.269160046776818</v>
      </c>
    </row>
    <row r="137" spans="1:12">
      <c r="A137" s="14" t="str">
        <f>Users!A137</f>
        <v>PRI</v>
      </c>
      <c r="B137" s="14" t="str">
        <f>Users!B137</f>
        <v>Puerto Rico</v>
      </c>
      <c r="C137" s="14">
        <f>(Users!C137*MAX(Settings!$C$18,(Settings!$C$19*1024*8*(1/30)*(15/100)*(1/3600))))</f>
        <v>240.13049365396489</v>
      </c>
      <c r="D137" s="14">
        <f>(Users!D137*MAX(Settings!$C$18,(Settings!$C$19*1024*8*(1/30)*(15/100)*(1/3600))))</f>
        <v>101.68521690152268</v>
      </c>
      <c r="E137" s="14">
        <f>(Users!E137*MAX(Settings!$C$18,(Settings!$C$19*1024*8*(1/30)*(15/100)*(1/3600))))</f>
        <v>70.887787752968705</v>
      </c>
      <c r="F137" s="14">
        <f>(Users!F137*MAX(Settings!$C$18,(Settings!$C$19*1024*8*(1/30)*(15/100)*(1/3600))))</f>
        <v>59.565056875495166</v>
      </c>
      <c r="G137" s="14">
        <f>(Users!G137*MAX(Settings!$C$18,(Settings!$C$19*1024*8*(1/30)*(15/100)*(1/3600))))</f>
        <v>50.658145795253375</v>
      </c>
      <c r="H137" s="14">
        <f>(Users!H137*MAX(Settings!$C$18,(Settings!$C$19*1024*8*(1/30)*(15/100)*(1/3600))))</f>
        <v>44.003245976464036</v>
      </c>
      <c r="I137" s="14">
        <f>(Users!I137*MAX(Settings!$C$18,(Settings!$C$19*1024*8*(1/30)*(15/100)*(1/3600))))</f>
        <v>39.450793103850444</v>
      </c>
      <c r="J137" s="14">
        <f>(Users!J137*MAX(Settings!$C$18,(Settings!$C$19*1024*8*(1/30)*(15/100)*(1/3600))))</f>
        <v>31.580861276193971</v>
      </c>
      <c r="K137" s="14">
        <f>(Users!K137*MAX(Settings!$C$18,(Settings!$C$19*1024*8*(1/30)*(15/100)*(1/3600))))</f>
        <v>22.649735021097843</v>
      </c>
      <c r="L137" s="14">
        <f>(Users!L137*MAX(Settings!$C$18,(Settings!$C$19*1024*8*(1/30)*(15/100)*(1/3600))))</f>
        <v>13.68014937064485</v>
      </c>
    </row>
    <row r="138" spans="1:12">
      <c r="A138" s="14" t="str">
        <f>Users!A138</f>
        <v>QAT</v>
      </c>
      <c r="B138" s="14" t="str">
        <f>Users!B138</f>
        <v>Qatar</v>
      </c>
      <c r="C138" s="14">
        <f>(Users!C138*MAX(Settings!$C$18,(Settings!$C$19*1024*8*(1/30)*(15/100)*(1/3600))))</f>
        <v>1989.8207435062104</v>
      </c>
      <c r="D138" s="14">
        <f>(Users!D138*MAX(Settings!$C$18,(Settings!$C$19*1024*8*(1/30)*(15/100)*(1/3600))))</f>
        <v>99.178234093074622</v>
      </c>
      <c r="E138" s="14">
        <f>(Users!E138*MAX(Settings!$C$18,(Settings!$C$19*1024*8*(1/30)*(15/100)*(1/3600))))</f>
        <v>0</v>
      </c>
      <c r="F138" s="14">
        <f>(Users!F138*MAX(Settings!$C$18,(Settings!$C$19*1024*8*(1/30)*(15/100)*(1/3600))))</f>
        <v>75.240821538546655</v>
      </c>
      <c r="G138" s="14">
        <f>(Users!G138*MAX(Settings!$C$18,(Settings!$C$19*1024*8*(1/30)*(15/100)*(1/3600))))</f>
        <v>0</v>
      </c>
      <c r="H138" s="14">
        <f>(Users!H138*MAX(Settings!$C$18,(Settings!$C$19*1024*8*(1/30)*(15/100)*(1/3600))))</f>
        <v>64.560505005737937</v>
      </c>
      <c r="I138" s="14">
        <f>(Users!I138*MAX(Settings!$C$18,(Settings!$C$19*1024*8*(1/30)*(15/100)*(1/3600))))</f>
        <v>45.940459964810245</v>
      </c>
      <c r="J138" s="14">
        <f>(Users!J138*MAX(Settings!$C$18,(Settings!$C$19*1024*8*(1/30)*(15/100)*(1/3600))))</f>
        <v>0</v>
      </c>
      <c r="K138" s="14">
        <f>(Users!K138*MAX(Settings!$C$18,(Settings!$C$19*1024*8*(1/30)*(15/100)*(1/3600))))</f>
        <v>33.616360386007742</v>
      </c>
      <c r="L138" s="14">
        <f>(Users!L138*MAX(Settings!$C$18,(Settings!$C$19*1024*8*(1/30)*(15/100)*(1/3600))))</f>
        <v>5.0623959666047256</v>
      </c>
    </row>
    <row r="139" spans="1:12">
      <c r="A139" s="14" t="str">
        <f>Users!A139</f>
        <v>REU</v>
      </c>
      <c r="B139" s="14" t="str">
        <f>Users!B139</f>
        <v>Réunion</v>
      </c>
      <c r="C139" s="14">
        <f>(Users!C139*MAX(Settings!$C$18,(Settings!$C$19*1024*8*(1/30)*(15/100)*(1/3600))))</f>
        <v>171.13006511758354</v>
      </c>
      <c r="D139" s="14">
        <f>(Users!D139*MAX(Settings!$C$18,(Settings!$C$19*1024*8*(1/30)*(15/100)*(1/3600))))</f>
        <v>109.01101950598189</v>
      </c>
      <c r="E139" s="14">
        <f>(Users!E139*MAX(Settings!$C$18,(Settings!$C$19*1024*8*(1/30)*(15/100)*(1/3600))))</f>
        <v>83.596481285339934</v>
      </c>
      <c r="F139" s="14">
        <f>(Users!F139*MAX(Settings!$C$18,(Settings!$C$19*1024*8*(1/30)*(15/100)*(1/3600))))</f>
        <v>71.382062204407049</v>
      </c>
      <c r="G139" s="14">
        <f>(Users!G139*MAX(Settings!$C$18,(Settings!$C$19*1024*8*(1/30)*(15/100)*(1/3600))))</f>
        <v>53.461408390154361</v>
      </c>
      <c r="H139" s="14">
        <f>(Users!H139*MAX(Settings!$C$18,(Settings!$C$19*1024*8*(1/30)*(15/100)*(1/3600))))</f>
        <v>45.129963818215401</v>
      </c>
      <c r="I139" s="14">
        <f>(Users!I139*MAX(Settings!$C$18,(Settings!$C$19*1024*8*(1/30)*(15/100)*(1/3600))))</f>
        <v>28.063963234115448</v>
      </c>
      <c r="J139" s="14">
        <f>(Users!J139*MAX(Settings!$C$18,(Settings!$C$19*1024*8*(1/30)*(15/100)*(1/3600))))</f>
        <v>20.980312378199496</v>
      </c>
      <c r="K139" s="14">
        <f>(Users!K139*MAX(Settings!$C$18,(Settings!$C$19*1024*8*(1/30)*(15/100)*(1/3600))))</f>
        <v>12.467966205878211</v>
      </c>
      <c r="L139" s="14">
        <f>(Users!L139*MAX(Settings!$C$18,(Settings!$C$19*1024*8*(1/30)*(15/100)*(1/3600))))</f>
        <v>6.4184457584470733</v>
      </c>
    </row>
    <row r="140" spans="1:12">
      <c r="A140" s="14" t="str">
        <f>Users!A140</f>
        <v>ROU</v>
      </c>
      <c r="B140" s="14" t="str">
        <f>Users!B140</f>
        <v>Romania</v>
      </c>
      <c r="C140" s="14">
        <f>(Users!C140*MAX(Settings!$C$18,(Settings!$C$19*1024*8*(1/30)*(15/100)*(1/3600))))</f>
        <v>193.08610660020736</v>
      </c>
      <c r="D140" s="14">
        <f>(Users!D140*MAX(Settings!$C$18,(Settings!$C$19*1024*8*(1/30)*(15/100)*(1/3600))))</f>
        <v>16.557481912159069</v>
      </c>
      <c r="E140" s="14">
        <f>(Users!E140*MAX(Settings!$C$18,(Settings!$C$19*1024*8*(1/30)*(15/100)*(1/3600))))</f>
        <v>11.187410782699359</v>
      </c>
      <c r="F140" s="14">
        <f>(Users!F140*MAX(Settings!$C$18,(Settings!$C$19*1024*8*(1/30)*(15/100)*(1/3600))))</f>
        <v>8.8257190233772871</v>
      </c>
      <c r="G140" s="14">
        <f>(Users!G140*MAX(Settings!$C$18,(Settings!$C$19*1024*8*(1/30)*(15/100)*(1/3600))))</f>
        <v>7.2218197947906484</v>
      </c>
      <c r="H140" s="14">
        <f>(Users!H140*MAX(Settings!$C$18,(Settings!$C$19*1024*8*(1/30)*(15/100)*(1/3600))))</f>
        <v>6.1121950176423399</v>
      </c>
      <c r="I140" s="14">
        <f>(Users!I140*MAX(Settings!$C$18,(Settings!$C$19*1024*8*(1/30)*(15/100)*(1/3600))))</f>
        <v>5.1763497306250912</v>
      </c>
      <c r="J140" s="14">
        <f>(Users!J140*MAX(Settings!$C$18,(Settings!$C$19*1024*8*(1/30)*(15/100)*(1/3600))))</f>
        <v>4.2504753979596233</v>
      </c>
      <c r="K140" s="14">
        <f>(Users!K140*MAX(Settings!$C$18,(Settings!$C$19*1024*8*(1/30)*(15/100)*(1/3600))))</f>
        <v>3.2419845863793917</v>
      </c>
      <c r="L140" s="14">
        <f>(Users!L140*MAX(Settings!$C$18,(Settings!$C$19*1024*8*(1/30)*(15/100)*(1/3600))))</f>
        <v>1.6110213388379138</v>
      </c>
    </row>
    <row r="141" spans="1:12">
      <c r="A141" s="14" t="str">
        <f>Users!A141</f>
        <v>RUS</v>
      </c>
      <c r="B141" s="14" t="str">
        <f>Users!B141</f>
        <v>Russian Federation (the)</v>
      </c>
      <c r="C141" s="14">
        <f>(Users!C141*MAX(Settings!$C$18,(Settings!$C$19*1024*8*(1/30)*(15/100)*(1/3600))))</f>
        <v>214.53362941089037</v>
      </c>
      <c r="D141" s="14">
        <f>(Users!D141*MAX(Settings!$C$18,(Settings!$C$19*1024*8*(1/30)*(15/100)*(1/3600))))</f>
        <v>25.098316525485444</v>
      </c>
      <c r="E141" s="14">
        <f>(Users!E141*MAX(Settings!$C$18,(Settings!$C$19*1024*8*(1/30)*(15/100)*(1/3600))))</f>
        <v>8.1177812644007687</v>
      </c>
      <c r="F141" s="14">
        <f>(Users!F141*MAX(Settings!$C$18,(Settings!$C$19*1024*8*(1/30)*(15/100)*(1/3600))))</f>
        <v>3.8886721971949645</v>
      </c>
      <c r="G141" s="14">
        <f>(Users!G141*MAX(Settings!$C$18,(Settings!$C$19*1024*8*(1/30)*(15/100)*(1/3600))))</f>
        <v>2.4642501469403988</v>
      </c>
      <c r="H141" s="14">
        <f>(Users!H141*MAX(Settings!$C$18,(Settings!$C$19*1024*8*(1/30)*(15/100)*(1/3600))))</f>
        <v>1.6922133957024241</v>
      </c>
      <c r="I141" s="14">
        <f>(Users!I141*MAX(Settings!$C$18,(Settings!$C$19*1024*8*(1/30)*(15/100)*(1/3600))))</f>
        <v>1.1623283930077255</v>
      </c>
      <c r="J141" s="14">
        <f>(Users!J141*MAX(Settings!$C$18,(Settings!$C$19*1024*8*(1/30)*(15/100)*(1/3600))))</f>
        <v>0.74924599843390149</v>
      </c>
      <c r="K141" s="14">
        <f>(Users!K141*MAX(Settings!$C$18,(Settings!$C$19*1024*8*(1/30)*(15/100)*(1/3600))))</f>
        <v>0.35752993461389598</v>
      </c>
      <c r="L141" s="14">
        <f>(Users!L141*MAX(Settings!$C$18,(Settings!$C$19*1024*8*(1/30)*(15/100)*(1/3600))))</f>
        <v>4.4157083557891531E-2</v>
      </c>
    </row>
    <row r="142" spans="1:12">
      <c r="A142" s="14" t="str">
        <f>Users!A142</f>
        <v>RWA</v>
      </c>
      <c r="B142" s="14" t="str">
        <f>Users!B142</f>
        <v>Rwanda</v>
      </c>
      <c r="C142" s="14">
        <f>(Users!C142*MAX(Settings!$C$18,(Settings!$C$19*1024*8*(1/30)*(15/100)*(1/3600))))</f>
        <v>329.01158074574931</v>
      </c>
      <c r="D142" s="14">
        <f>(Users!D142*MAX(Settings!$C$18,(Settings!$C$19*1024*8*(1/30)*(15/100)*(1/3600))))</f>
        <v>133.89994599007991</v>
      </c>
      <c r="E142" s="14">
        <f>(Users!E142*MAX(Settings!$C$18,(Settings!$C$19*1024*8*(1/30)*(15/100)*(1/3600))))</f>
        <v>92.274060415490737</v>
      </c>
      <c r="F142" s="14">
        <f>(Users!F142*MAX(Settings!$C$18,(Settings!$C$19*1024*8*(1/30)*(15/100)*(1/3600))))</f>
        <v>84.820059826508611</v>
      </c>
      <c r="G142" s="14">
        <f>(Users!G142*MAX(Settings!$C$18,(Settings!$C$19*1024*8*(1/30)*(15/100)*(1/3600))))</f>
        <v>80.152228767824397</v>
      </c>
      <c r="H142" s="14">
        <f>(Users!H142*MAX(Settings!$C$18,(Settings!$C$19*1024*8*(1/30)*(15/100)*(1/3600))))</f>
        <v>76.564109623233136</v>
      </c>
      <c r="I142" s="14">
        <f>(Users!I142*MAX(Settings!$C$18,(Settings!$C$19*1024*8*(1/30)*(15/100)*(1/3600))))</f>
        <v>64.861058058341641</v>
      </c>
      <c r="J142" s="14">
        <f>(Users!J142*MAX(Settings!$C$18,(Settings!$C$19*1024*8*(1/30)*(15/100)*(1/3600))))</f>
        <v>56.578043836111348</v>
      </c>
      <c r="K142" s="14">
        <f>(Users!K142*MAX(Settings!$C$18,(Settings!$C$19*1024*8*(1/30)*(15/100)*(1/3600))))</f>
        <v>52.804749824986992</v>
      </c>
      <c r="L142" s="14">
        <f>(Users!L142*MAX(Settings!$C$18,(Settings!$C$19*1024*8*(1/30)*(15/100)*(1/3600))))</f>
        <v>44.491822739701362</v>
      </c>
    </row>
    <row r="143" spans="1:12">
      <c r="A143" s="14" t="str">
        <f>Users!A143</f>
        <v>WSM</v>
      </c>
      <c r="B143" s="14" t="str">
        <f>Users!B143</f>
        <v>Samoa</v>
      </c>
      <c r="C143" s="14">
        <f>(Users!C143*MAX(Settings!$C$18,(Settings!$C$19*1024*8*(1/30)*(15/100)*(1/3600))))</f>
        <v>56.999672762986705</v>
      </c>
      <c r="D143" s="14">
        <f>(Users!D143*MAX(Settings!$C$18,(Settings!$C$19*1024*8*(1/30)*(15/100)*(1/3600))))</f>
        <v>29.451350311063397</v>
      </c>
      <c r="E143" s="14">
        <f>(Users!E143*MAX(Settings!$C$18,(Settings!$C$19*1024*8*(1/30)*(15/100)*(1/3600))))</f>
        <v>19.68978600066886</v>
      </c>
      <c r="F143" s="14">
        <f>(Users!F143*MAX(Settings!$C$18,(Settings!$C$19*1024*8*(1/30)*(15/100)*(1/3600))))</f>
        <v>10.084908115802323</v>
      </c>
      <c r="G143" s="14">
        <f>(Users!G143*MAX(Settings!$C$18,(Settings!$C$19*1024*8*(1/30)*(15/100)*(1/3600))))</f>
        <v>8.2217640740693518</v>
      </c>
      <c r="H143" s="14">
        <f>(Users!H143*MAX(Settings!$C$18,(Settings!$C$19*1024*8*(1/30)*(15/100)*(1/3600))))</f>
        <v>7.0708310574636632</v>
      </c>
      <c r="I143" s="14">
        <f>(Users!I143*MAX(Settings!$C$18,(Settings!$C$19*1024*8*(1/30)*(15/100)*(1/3600))))</f>
        <v>5.8401304060437189</v>
      </c>
      <c r="J143" s="14">
        <f>(Users!J143*MAX(Settings!$C$18,(Settings!$C$19*1024*8*(1/30)*(15/100)*(1/3600))))</f>
        <v>4.853005925217305</v>
      </c>
      <c r="K143" s="14">
        <f>(Users!K143*MAX(Settings!$C$18,(Settings!$C$19*1024*8*(1/30)*(15/100)*(1/3600))))</f>
        <v>3.4029442780581576</v>
      </c>
      <c r="L143" s="14">
        <f>(Users!L143*MAX(Settings!$C$18,(Settings!$C$19*1024*8*(1/30)*(15/100)*(1/3600))))</f>
        <v>1.851748665330935</v>
      </c>
    </row>
    <row r="144" spans="1:12">
      <c r="A144" s="14" t="str">
        <f>Users!A144</f>
        <v>SMR</v>
      </c>
      <c r="B144" s="14" t="str">
        <f>Users!B144</f>
        <v>San Marino</v>
      </c>
      <c r="C144" s="14">
        <f>(Users!C144*MAX(Settings!$C$18,(Settings!$C$19*1024*8*(1/30)*(15/100)*(1/3600))))</f>
        <v>169.48770649363996</v>
      </c>
      <c r="D144" s="14">
        <f>(Users!D144*MAX(Settings!$C$18,(Settings!$C$19*1024*8*(1/30)*(15/100)*(1/3600))))</f>
        <v>102.66664369414806</v>
      </c>
      <c r="E144" s="14">
        <f>(Users!E144*MAX(Settings!$C$18,(Settings!$C$19*1024*8*(1/30)*(15/100)*(1/3600))))</f>
        <v>79.481325982154502</v>
      </c>
      <c r="F144" s="14">
        <f>(Users!F144*MAX(Settings!$C$18,(Settings!$C$19*1024*8*(1/30)*(15/100)*(1/3600))))</f>
        <v>68.530369259797396</v>
      </c>
      <c r="G144" s="14">
        <f>(Users!G144*MAX(Settings!$C$18,(Settings!$C$19*1024*8*(1/30)*(15/100)*(1/3600))))</f>
        <v>0</v>
      </c>
      <c r="H144" s="14">
        <f>(Users!H144*MAX(Settings!$C$18,(Settings!$C$19*1024*8*(1/30)*(15/100)*(1/3600))))</f>
        <v>64.269922907485991</v>
      </c>
      <c r="I144" s="14">
        <f>(Users!I144*MAX(Settings!$C$18,(Settings!$C$19*1024*8*(1/30)*(15/100)*(1/3600))))</f>
        <v>56.434177209035639</v>
      </c>
      <c r="J144" s="14">
        <f>(Users!J144*MAX(Settings!$C$18,(Settings!$C$19*1024*8*(1/30)*(15/100)*(1/3600))))</f>
        <v>54.687835775423537</v>
      </c>
      <c r="K144" s="14">
        <f>(Users!K144*MAX(Settings!$C$18,(Settings!$C$19*1024*8*(1/30)*(15/100)*(1/3600))))</f>
        <v>28.058265545914427</v>
      </c>
      <c r="L144" s="14">
        <f>(Users!L144*MAX(Settings!$C$18,(Settings!$C$19*1024*8*(1/30)*(15/100)*(1/3600))))</f>
        <v>26.632419073609611</v>
      </c>
    </row>
    <row r="145" spans="1:12">
      <c r="A145" s="14" t="str">
        <f>Users!A145</f>
        <v>SAU</v>
      </c>
      <c r="B145" s="14" t="str">
        <f>Users!B145</f>
        <v>Saudi Arabia</v>
      </c>
      <c r="C145" s="14">
        <f>(Users!C145*MAX(Settings!$C$18,(Settings!$C$19*1024*8*(1/30)*(15/100)*(1/3600))))</f>
        <v>10.307117955642038</v>
      </c>
      <c r="D145" s="14">
        <f>(Users!D145*MAX(Settings!$C$18,(Settings!$C$19*1024*8*(1/30)*(15/100)*(1/3600))))</f>
        <v>6.8486212176239514</v>
      </c>
      <c r="E145" s="14">
        <f>(Users!E145*MAX(Settings!$C$18,(Settings!$C$19*1024*8*(1/30)*(15/100)*(1/3600))))</f>
        <v>4.3188476563718421</v>
      </c>
      <c r="F145" s="14">
        <f>(Users!F145*MAX(Settings!$C$18,(Settings!$C$19*1024*8*(1/30)*(15/100)*(1/3600))))</f>
        <v>4.1977717821002045</v>
      </c>
      <c r="G145" s="14">
        <f>(Users!G145*MAX(Settings!$C$18,(Settings!$C$19*1024*8*(1/30)*(15/100)*(1/3600))))</f>
        <v>3.684979844008561</v>
      </c>
      <c r="H145" s="14">
        <f>(Users!H145*MAX(Settings!$C$18,(Settings!$C$19*1024*8*(1/30)*(15/100)*(1/3600))))</f>
        <v>1.6537540003455506</v>
      </c>
      <c r="I145" s="14">
        <f>(Users!I145*MAX(Settings!$C$18,(Settings!$C$19*1024*8*(1/30)*(15/100)*(1/3600))))</f>
        <v>1.1309911079021251</v>
      </c>
      <c r="J145" s="14">
        <f>(Users!J145*MAX(Settings!$C$18,(Settings!$C$19*1024*8*(1/30)*(15/100)*(1/3600))))</f>
        <v>1.0341304084848146</v>
      </c>
      <c r="K145" s="14">
        <f>(Users!K145*MAX(Settings!$C$18,(Settings!$C$19*1024*8*(1/30)*(15/100)*(1/3600))))</f>
        <v>0.97715352647463216</v>
      </c>
      <c r="L145" s="14">
        <f>(Users!L145*MAX(Settings!$C$18,(Settings!$C$19*1024*8*(1/30)*(15/100)*(1/3600))))</f>
        <v>0.75351926458466512</v>
      </c>
    </row>
    <row r="146" spans="1:12">
      <c r="A146" s="14" t="str">
        <f>Users!A146</f>
        <v>SEN</v>
      </c>
      <c r="B146" s="14" t="str">
        <f>Users!B146</f>
        <v>Senegal</v>
      </c>
      <c r="C146" s="14">
        <f>(Users!C146*MAX(Settings!$C$18,(Settings!$C$19*1024*8*(1/30)*(15/100)*(1/3600))))</f>
        <v>299.5331664157311</v>
      </c>
      <c r="D146" s="14">
        <f>(Users!D146*MAX(Settings!$C$18,(Settings!$C$19*1024*8*(1/30)*(15/100)*(1/3600))))</f>
        <v>59.036596294850725</v>
      </c>
      <c r="E146" s="14">
        <f>(Users!E146*MAX(Settings!$C$18,(Settings!$C$19*1024*8*(1/30)*(15/100)*(1/3600))))</f>
        <v>30.304579119165886</v>
      </c>
      <c r="F146" s="14">
        <f>(Users!F146*MAX(Settings!$C$18,(Settings!$C$19*1024*8*(1/30)*(15/100)*(1/3600))))</f>
        <v>17.94914225525778</v>
      </c>
      <c r="G146" s="14">
        <f>(Users!G146*MAX(Settings!$C$18,(Settings!$C$19*1024*8*(1/30)*(15/100)*(1/3600))))</f>
        <v>13.631719020936192</v>
      </c>
      <c r="H146" s="14">
        <f>(Users!H146*MAX(Settings!$C$18,(Settings!$C$19*1024*8*(1/30)*(15/100)*(1/3600))))</f>
        <v>10.401129810958839</v>
      </c>
      <c r="I146" s="14">
        <f>(Users!I146*MAX(Settings!$C$18,(Settings!$C$19*1024*8*(1/30)*(15/100)*(1/3600))))</f>
        <v>8.5052240620700097</v>
      </c>
      <c r="J146" s="14">
        <f>(Users!J146*MAX(Settings!$C$18,(Settings!$C$19*1024*8*(1/30)*(15/100)*(1/3600))))</f>
        <v>4.9512910466848696</v>
      </c>
      <c r="K146" s="14">
        <f>(Users!K146*MAX(Settings!$C$18,(Settings!$C$19*1024*8*(1/30)*(15/100)*(1/3600))))</f>
        <v>3.348816240148484</v>
      </c>
      <c r="L146" s="14">
        <f>(Users!L146*MAX(Settings!$C$18,(Settings!$C$19*1024*8*(1/30)*(15/100)*(1/3600))))</f>
        <v>1.2036366324651078</v>
      </c>
    </row>
    <row r="147" spans="1:12">
      <c r="A147" s="14" t="str">
        <f>Users!A147</f>
        <v>SRB</v>
      </c>
      <c r="B147" s="14" t="str">
        <f>Users!B147</f>
        <v>Serbia</v>
      </c>
      <c r="C147" s="14">
        <f>(Users!C147*MAX(Settings!$C$18,(Settings!$C$19*1024*8*(1/30)*(15/100)*(1/3600))))</f>
        <v>85.88837636419953</v>
      </c>
      <c r="D147" s="14">
        <f>(Users!D147*MAX(Settings!$C$18,(Settings!$C$19*1024*8*(1/30)*(15/100)*(1/3600))))</f>
        <v>22.752293408716177</v>
      </c>
      <c r="E147" s="14">
        <f>(Users!E147*MAX(Settings!$C$18,(Settings!$C$19*1024*8*(1/30)*(15/100)*(1/3600))))</f>
        <v>14.688640182225081</v>
      </c>
      <c r="F147" s="14">
        <f>(Users!F147*MAX(Settings!$C$18,(Settings!$C$19*1024*8*(1/30)*(15/100)*(1/3600))))</f>
        <v>11.060637220226701</v>
      </c>
      <c r="G147" s="14">
        <f>(Users!G147*MAX(Settings!$C$18,(Settings!$C$19*1024*8*(1/30)*(15/100)*(1/3600))))</f>
        <v>8.7815619398193956</v>
      </c>
      <c r="H147" s="14">
        <f>(Users!H147*MAX(Settings!$C$18,(Settings!$C$19*1024*8*(1/30)*(15/100)*(1/3600))))</f>
        <v>7.3485933572633044</v>
      </c>
      <c r="I147" s="14">
        <f>(Users!I147*MAX(Settings!$C$18,(Settings!$C$19*1024*8*(1/30)*(15/100)*(1/3600))))</f>
        <v>5.9412643716117932</v>
      </c>
      <c r="J147" s="14">
        <f>(Users!J147*MAX(Settings!$C$18,(Settings!$C$19*1024*8*(1/30)*(15/100)*(1/3600))))</f>
        <v>4.7846336668050862</v>
      </c>
      <c r="K147" s="14">
        <f>(Users!K147*MAX(Settings!$C$18,(Settings!$C$19*1024*8*(1/30)*(15/100)*(1/3600))))</f>
        <v>3.5824214563902324</v>
      </c>
      <c r="L147" s="14">
        <f>(Users!L147*MAX(Settings!$C$18,(Settings!$C$19*1024*8*(1/30)*(15/100)*(1/3600))))</f>
        <v>2.0411967980147923</v>
      </c>
    </row>
    <row r="148" spans="1:12">
      <c r="A148" s="14" t="str">
        <f>Users!A148</f>
        <v>SYC</v>
      </c>
      <c r="B148" s="14" t="str">
        <f>Users!B148</f>
        <v>Seychelles</v>
      </c>
      <c r="C148" s="14">
        <f>(Users!C148*MAX(Settings!$C$18,(Settings!$C$19*1024*8*(1/30)*(15/100)*(1/3600))))</f>
        <v>341.28724997484306</v>
      </c>
      <c r="D148" s="14">
        <f>(Users!D148*MAX(Settings!$C$18,(Settings!$C$19*1024*8*(1/30)*(15/100)*(1/3600))))</f>
        <v>260.57522334126867</v>
      </c>
      <c r="E148" s="14">
        <f>(Users!E148*MAX(Settings!$C$18,(Settings!$C$19*1024*8*(1/30)*(15/100)*(1/3600))))</f>
        <v>141.14740538177514</v>
      </c>
      <c r="F148" s="14">
        <f>(Users!F148*MAX(Settings!$C$18,(Settings!$C$19*1024*8*(1/30)*(15/100)*(1/3600))))</f>
        <v>104.53975869023282</v>
      </c>
      <c r="G148" s="14">
        <f>(Users!G148*MAX(Settings!$C$18,(Settings!$C$19*1024*8*(1/30)*(15/100)*(1/3600))))</f>
        <v>75.719427347432202</v>
      </c>
      <c r="H148" s="14">
        <f>(Users!H148*MAX(Settings!$C$18,(Settings!$C$19*1024*8*(1/30)*(15/100)*(1/3600))))</f>
        <v>57.687668613259646</v>
      </c>
      <c r="I148" s="14">
        <f>(Users!I148*MAX(Settings!$C$18,(Settings!$C$19*1024*8*(1/30)*(15/100)*(1/3600))))</f>
        <v>49.940237081925076</v>
      </c>
      <c r="J148" s="14">
        <f>(Users!J148*MAX(Settings!$C$18,(Settings!$C$19*1024*8*(1/30)*(15/100)*(1/3600))))</f>
        <v>40.313992866304709</v>
      </c>
      <c r="K148" s="14">
        <f>(Users!K148*MAX(Settings!$C$18,(Settings!$C$19*1024*8*(1/30)*(15/100)*(1/3600))))</f>
        <v>28.798965012046803</v>
      </c>
      <c r="L148" s="14">
        <f>(Users!L148*MAX(Settings!$C$18,(Settings!$C$19*1024*8*(1/30)*(15/100)*(1/3600))))</f>
        <v>2.2192495542966131</v>
      </c>
    </row>
    <row r="149" spans="1:12">
      <c r="A149" s="14" t="str">
        <f>Users!A149</f>
        <v>SLE</v>
      </c>
      <c r="B149" s="14" t="str">
        <f>Users!B149</f>
        <v>Sierra Leone</v>
      </c>
      <c r="C149" s="14">
        <f>(Users!C149*MAX(Settings!$C$18,(Settings!$C$19*1024*8*(1/30)*(15/100)*(1/3600))))</f>
        <v>281.33617472372896</v>
      </c>
      <c r="D149" s="14">
        <f>(Users!D149*MAX(Settings!$C$18,(Settings!$C$19*1024*8*(1/30)*(15/100)*(1/3600))))</f>
        <v>18.718330162395244</v>
      </c>
      <c r="E149" s="14">
        <f>(Users!E149*MAX(Settings!$C$18,(Settings!$C$19*1024*8*(1/30)*(15/100)*(1/3600))))</f>
        <v>17.584490210392612</v>
      </c>
      <c r="F149" s="14">
        <f>(Users!F149*MAX(Settings!$C$18,(Settings!$C$19*1024*8*(1/30)*(15/100)*(1/3600))))</f>
        <v>16.239835794952306</v>
      </c>
      <c r="G149" s="14">
        <f>(Users!G149*MAX(Settings!$C$18,(Settings!$C$19*1024*8*(1/30)*(15/100)*(1/3600))))</f>
        <v>14.537651444898096</v>
      </c>
      <c r="H149" s="14">
        <f>(Users!H149*MAX(Settings!$C$18,(Settings!$C$19*1024*8*(1/30)*(15/100)*(1/3600))))</f>
        <v>14.022010662705942</v>
      </c>
      <c r="I149" s="14">
        <f>(Users!I149*MAX(Settings!$C$18,(Settings!$C$19*1024*8*(1/30)*(15/100)*(1/3600))))</f>
        <v>9.5051683413487158</v>
      </c>
      <c r="J149" s="14">
        <f>(Users!J149*MAX(Settings!$C$18,(Settings!$C$19*1024*8*(1/30)*(15/100)*(1/3600))))</f>
        <v>7.8471410748524031</v>
      </c>
      <c r="K149" s="14">
        <f>(Users!K149*MAX(Settings!$C$18,(Settings!$C$19*1024*8*(1/30)*(15/100)*(1/3600))))</f>
        <v>6.7631558946086781</v>
      </c>
      <c r="L149" s="14">
        <f>(Users!L149*MAX(Settings!$C$18,(Settings!$C$19*1024*8*(1/30)*(15/100)*(1/3600))))</f>
        <v>4.6550112602319196</v>
      </c>
    </row>
    <row r="150" spans="1:12">
      <c r="A150" s="14" t="str">
        <f>Users!A150</f>
        <v>SGP</v>
      </c>
      <c r="B150" s="14" t="str">
        <f>Users!B150</f>
        <v>Singapore</v>
      </c>
      <c r="C150" s="14">
        <f>(Users!C150*MAX(Settings!$C$18,(Settings!$C$19*1024*8*(1/30)*(15/100)*(1/3600))))</f>
        <v>1474.5061539635662</v>
      </c>
      <c r="D150" s="14">
        <f>(Users!D150*MAX(Settings!$C$18,(Settings!$C$19*1024*8*(1/30)*(15/100)*(1/3600))))</f>
        <v>0</v>
      </c>
      <c r="E150" s="14">
        <f>(Users!E150*MAX(Settings!$C$18,(Settings!$C$19*1024*8*(1/30)*(15/100)*(1/3600))))</f>
        <v>1037.0276829350323</v>
      </c>
      <c r="F150" s="14">
        <f>(Users!F150*MAX(Settings!$C$18,(Settings!$C$19*1024*8*(1/30)*(15/100)*(1/3600))))</f>
        <v>0</v>
      </c>
      <c r="G150" s="14">
        <f>(Users!G150*MAX(Settings!$C$18,(Settings!$C$19*1024*8*(1/30)*(15/100)*(1/3600))))</f>
        <v>0</v>
      </c>
      <c r="H150" s="14">
        <f>(Users!H150*MAX(Settings!$C$18,(Settings!$C$19*1024*8*(1/30)*(15/100)*(1/3600))))</f>
        <v>1004.7417327439625</v>
      </c>
      <c r="I150" s="14">
        <f>(Users!I150*MAX(Settings!$C$18,(Settings!$C$19*1024*8*(1/30)*(15/100)*(1/3600))))</f>
        <v>0</v>
      </c>
      <c r="J150" s="14">
        <f>(Users!J150*MAX(Settings!$C$18,(Settings!$C$19*1024*8*(1/30)*(15/100)*(1/3600))))</f>
        <v>786.36501264148524</v>
      </c>
      <c r="K150" s="14">
        <f>(Users!K150*MAX(Settings!$C$18,(Settings!$C$19*1024*8*(1/30)*(15/100)*(1/3600))))</f>
        <v>0</v>
      </c>
      <c r="L150" s="14">
        <f>(Users!L150*MAX(Settings!$C$18,(Settings!$C$19*1024*8*(1/30)*(15/100)*(1/3600))))</f>
        <v>699.7444833434547</v>
      </c>
    </row>
    <row r="151" spans="1:12">
      <c r="A151" s="14" t="str">
        <f>Users!A151</f>
        <v>SVK</v>
      </c>
      <c r="B151" s="14" t="str">
        <f>Users!B151</f>
        <v>Slovakia</v>
      </c>
      <c r="C151" s="14">
        <f>(Users!C151*MAX(Settings!$C$18,(Settings!$C$19*1024*8*(1/30)*(15/100)*(1/3600))))</f>
        <v>159.94692760103493</v>
      </c>
      <c r="D151" s="14">
        <f>(Users!D151*MAX(Settings!$C$18,(Settings!$C$19*1024*8*(1/30)*(15/100)*(1/3600))))</f>
        <v>28.038323637210869</v>
      </c>
      <c r="E151" s="14">
        <f>(Users!E151*MAX(Settings!$C$18,(Settings!$C$19*1024*8*(1/30)*(15/100)*(1/3600))))</f>
        <v>22.76938647331923</v>
      </c>
      <c r="F151" s="14">
        <f>(Users!F151*MAX(Settings!$C$18,(Settings!$C$19*1024*8*(1/30)*(15/100)*(1/3600))))</f>
        <v>18.402108467238733</v>
      </c>
      <c r="G151" s="14">
        <f>(Users!G151*MAX(Settings!$C$18,(Settings!$C$19*1024*8*(1/30)*(15/100)*(1/3600))))</f>
        <v>15.509107283171709</v>
      </c>
      <c r="H151" s="14">
        <f>(Users!H151*MAX(Settings!$C$18,(Settings!$C$19*1024*8*(1/30)*(15/100)*(1/3600))))</f>
        <v>13.570468872775246</v>
      </c>
      <c r="I151" s="14">
        <f>(Users!I151*MAX(Settings!$C$18,(Settings!$C$19*1024*8*(1/30)*(15/100)*(1/3600))))</f>
        <v>12.177384107626281</v>
      </c>
      <c r="J151" s="14">
        <f>(Users!J151*MAX(Settings!$C$18,(Settings!$C$19*1024*8*(1/30)*(15/100)*(1/3600))))</f>
        <v>10.147582686013525</v>
      </c>
      <c r="K151" s="14">
        <f>(Users!K151*MAX(Settings!$C$18,(Settings!$C$19*1024*8*(1/30)*(15/100)*(1/3600))))</f>
        <v>7.9653681050235301</v>
      </c>
      <c r="L151" s="14">
        <f>(Users!L151*MAX(Settings!$C$18,(Settings!$C$19*1024*8*(1/30)*(15/100)*(1/3600))))</f>
        <v>6.3814107851404529</v>
      </c>
    </row>
    <row r="152" spans="1:12">
      <c r="A152" s="14" t="str">
        <f>Users!A152</f>
        <v>SVN</v>
      </c>
      <c r="B152" s="14" t="str">
        <f>Users!B152</f>
        <v>Slovenia</v>
      </c>
      <c r="C152" s="14">
        <f>(Users!C152*MAX(Settings!$C$18,(Settings!$C$19*1024*8*(1/30)*(15/100)*(1/3600))))</f>
        <v>82.193425565839192</v>
      </c>
      <c r="D152" s="14">
        <f>(Users!D152*MAX(Settings!$C$18,(Settings!$C$19*1024*8*(1/30)*(15/100)*(1/3600))))</f>
        <v>27.811840531220398</v>
      </c>
      <c r="E152" s="14">
        <f>(Users!E152*MAX(Settings!$C$18,(Settings!$C$19*1024*8*(1/30)*(15/100)*(1/3600))))</f>
        <v>19.782373433935405</v>
      </c>
      <c r="F152" s="14">
        <f>(Users!F152*MAX(Settings!$C$18,(Settings!$C$19*1024*8*(1/30)*(15/100)*(1/3600))))</f>
        <v>14.970675748175484</v>
      </c>
      <c r="G152" s="14">
        <f>(Users!G152*MAX(Settings!$C$18,(Settings!$C$19*1024*8*(1/30)*(15/100)*(1/3600))))</f>
        <v>12.693024889818433</v>
      </c>
      <c r="H152" s="14">
        <f>(Users!H152*MAX(Settings!$C$18,(Settings!$C$19*1024*8*(1/30)*(15/100)*(1/3600))))</f>
        <v>11.072032596628738</v>
      </c>
      <c r="I152" s="14">
        <f>(Users!I152*MAX(Settings!$C$18,(Settings!$C$19*1024*8*(1/30)*(15/100)*(1/3600))))</f>
        <v>9.1875222241419472</v>
      </c>
      <c r="J152" s="14">
        <f>(Users!J152*MAX(Settings!$C$18,(Settings!$C$19*1024*8*(1/30)*(15/100)*(1/3600))))</f>
        <v>6.6705684613421301</v>
      </c>
      <c r="K152" s="14">
        <f>(Users!K152*MAX(Settings!$C$18,(Settings!$C$19*1024*8*(1/30)*(15/100)*(1/3600))))</f>
        <v>4.5595749828648637</v>
      </c>
      <c r="L152" s="14">
        <f>(Users!L152*MAX(Settings!$C$18,(Settings!$C$19*1024*8*(1/30)*(15/100)*(1/3600))))</f>
        <v>2.6081167740161089</v>
      </c>
    </row>
    <row r="153" spans="1:12">
      <c r="A153" s="14" t="str">
        <f>Users!A153</f>
        <v>SLB</v>
      </c>
      <c r="B153" s="14" t="str">
        <f>Users!B153</f>
        <v>Solomon Islands</v>
      </c>
      <c r="C153" s="14">
        <f>(Users!C153*MAX(Settings!$C$18,(Settings!$C$19*1024*8*(1/30)*(15/100)*(1/3600))))</f>
        <v>99.008727869094344</v>
      </c>
      <c r="D153" s="14">
        <f>(Users!D153*MAX(Settings!$C$18,(Settings!$C$19*1024*8*(1/30)*(15/100)*(1/3600))))</f>
        <v>13.695818013197648</v>
      </c>
      <c r="E153" s="14">
        <f>(Users!E153*MAX(Settings!$C$18,(Settings!$C$19*1024*8*(1/30)*(15/100)*(1/3600))))</f>
        <v>7.773071128239164</v>
      </c>
      <c r="F153" s="14">
        <f>(Users!F153*MAX(Settings!$C$18,(Settings!$C$19*1024*8*(1/30)*(15/100)*(1/3600))))</f>
        <v>4.9398956702828336</v>
      </c>
      <c r="G153" s="14">
        <f>(Users!G153*MAX(Settings!$C$18,(Settings!$C$19*1024*8*(1/30)*(15/100)*(1/3600))))</f>
        <v>3.619456429696851</v>
      </c>
      <c r="H153" s="14">
        <f>(Users!H153*MAX(Settings!$C$18,(Settings!$C$19*1024*8*(1/30)*(15/100)*(1/3600))))</f>
        <v>2.2463135732514496</v>
      </c>
      <c r="I153" s="14">
        <f>(Users!I153*MAX(Settings!$C$18,(Settings!$C$19*1024*8*(1/30)*(15/100)*(1/3600))))</f>
        <v>1.616719027038932</v>
      </c>
      <c r="J153" s="14">
        <f>(Users!J153*MAX(Settings!$C$18,(Settings!$C$19*1024*8*(1/30)*(15/100)*(1/3600))))</f>
        <v>1.1423864843041613</v>
      </c>
      <c r="K153" s="14">
        <f>(Users!K153*MAX(Settings!$C$18,(Settings!$C$19*1024*8*(1/30)*(15/100)*(1/3600))))</f>
        <v>0.76064137483593797</v>
      </c>
      <c r="L153" s="14">
        <f>(Users!L153*MAX(Settings!$C$18,(Settings!$C$19*1024*8*(1/30)*(15/100)*(1/3600))))</f>
        <v>0.3675008889656779</v>
      </c>
    </row>
    <row r="154" spans="1:12">
      <c r="A154" s="14" t="str">
        <f>Users!A154</f>
        <v>SOM</v>
      </c>
      <c r="B154" s="14" t="str">
        <f>Users!B154</f>
        <v>Somalia</v>
      </c>
      <c r="C154" s="14">
        <f>(Users!C154*MAX(Settings!$C$18,(Settings!$C$19*1024*8*(1/30)*(15/100)*(1/3600))))</f>
        <v>17.177105504019806</v>
      </c>
      <c r="D154" s="14">
        <f>(Users!D154*MAX(Settings!$C$18,(Settings!$C$19*1024*8*(1/30)*(15/100)*(1/3600))))</f>
        <v>5.4341701217211682</v>
      </c>
      <c r="E154" s="14">
        <f>(Users!E154*MAX(Settings!$C$18,(Settings!$C$19*1024*8*(1/30)*(15/100)*(1/3600))))</f>
        <v>4.0097480714666016</v>
      </c>
      <c r="F154" s="14">
        <f>(Users!F154*MAX(Settings!$C$18,(Settings!$C$19*1024*8*(1/30)*(15/100)*(1/3600))))</f>
        <v>2.6764890324283286</v>
      </c>
      <c r="G154" s="14">
        <f>(Users!G154*MAX(Settings!$C$18,(Settings!$C$19*1024*8*(1/30)*(15/100)*(1/3600))))</f>
        <v>1.9001790150395903</v>
      </c>
      <c r="H154" s="14">
        <f>(Users!H154*MAX(Settings!$C$18,(Settings!$C$19*1024*8*(1/30)*(15/100)*(1/3600))))</f>
        <v>1.5526200347774766</v>
      </c>
      <c r="I154" s="14">
        <f>(Users!I154*MAX(Settings!$C$18,(Settings!$C$19*1024*8*(1/30)*(15/100)*(1/3600))))</f>
        <v>1.4472128030586386</v>
      </c>
      <c r="J154" s="14">
        <f>(Users!J154*MAX(Settings!$C$18,(Settings!$C$19*1024*8*(1/30)*(15/100)*(1/3600))))</f>
        <v>1.0839851802437246</v>
      </c>
      <c r="K154" s="14">
        <f>(Users!K154*MAX(Settings!$C$18,(Settings!$C$19*1024*8*(1/30)*(15/100)*(1/3600))))</f>
        <v>0.83471132144917548</v>
      </c>
      <c r="L154" s="14">
        <f>(Users!L154*MAX(Settings!$C$18,(Settings!$C$19*1024*8*(1/30)*(15/100)*(1/3600))))</f>
        <v>0.49569887348858876</v>
      </c>
    </row>
    <row r="155" spans="1:12">
      <c r="A155" s="14" t="str">
        <f>Users!A155</f>
        <v>ZAF</v>
      </c>
      <c r="B155" s="14" t="str">
        <f>Users!B155</f>
        <v>South Africa</v>
      </c>
      <c r="C155" s="14">
        <f>(Users!C155*MAX(Settings!$C$18,(Settings!$C$19*1024*8*(1/30)*(15/100)*(1/3600))))</f>
        <v>185.92696137562794</v>
      </c>
      <c r="D155" s="14">
        <f>(Users!D155*MAX(Settings!$C$18,(Settings!$C$19*1024*8*(1/30)*(15/100)*(1/3600))))</f>
        <v>33.002434482348029</v>
      </c>
      <c r="E155" s="14">
        <f>(Users!E155*MAX(Settings!$C$18,(Settings!$C$19*1024*8*(1/30)*(15/100)*(1/3600))))</f>
        <v>16.333847650269103</v>
      </c>
      <c r="F155" s="14">
        <f>(Users!F155*MAX(Settings!$C$18,(Settings!$C$19*1024*8*(1/30)*(15/100)*(1/3600))))</f>
        <v>11.593371067021909</v>
      </c>
      <c r="G155" s="14">
        <f>(Users!G155*MAX(Settings!$C$18,(Settings!$C$19*1024*8*(1/30)*(15/100)*(1/3600))))</f>
        <v>8.4411250698085549</v>
      </c>
      <c r="H155" s="14">
        <f>(Users!H155*MAX(Settings!$C$18,(Settings!$C$19*1024*8*(1/30)*(15/100)*(1/3600))))</f>
        <v>7.1662673348307191</v>
      </c>
      <c r="I155" s="14">
        <f>(Users!I155*MAX(Settings!$C$18,(Settings!$C$19*1024*8*(1/30)*(15/100)*(1/3600))))</f>
        <v>5.0168144609965806</v>
      </c>
      <c r="J155" s="14">
        <f>(Users!J155*MAX(Settings!$C$18,(Settings!$C$19*1024*8*(1/30)*(15/100)*(1/3600))))</f>
        <v>3.1337285105600445</v>
      </c>
      <c r="K155" s="14">
        <f>(Users!K155*MAX(Settings!$C$18,(Settings!$C$19*1024*8*(1/30)*(15/100)*(1/3600))))</f>
        <v>2.0027374026579192</v>
      </c>
      <c r="L155" s="14">
        <f>(Users!L155*MAX(Settings!$C$18,(Settings!$C$19*1024*8*(1/30)*(15/100)*(1/3600))))</f>
        <v>0.41735566072458774</v>
      </c>
    </row>
    <row r="156" spans="1:12">
      <c r="A156" s="14" t="str">
        <f>Users!A156</f>
        <v>SSD</v>
      </c>
      <c r="B156" s="14" t="str">
        <f>Users!B156</f>
        <v>South Sudan</v>
      </c>
      <c r="C156" s="14">
        <f>(Users!C156*MAX(Settings!$C$18,(Settings!$C$19*1024*8*(1/30)*(15/100)*(1/3600))))</f>
        <v>16.336696494369608</v>
      </c>
      <c r="D156" s="14">
        <f>(Users!D156*MAX(Settings!$C$18,(Settings!$C$19*1024*8*(1/30)*(15/100)*(1/3600))))</f>
        <v>7.8870248922595287</v>
      </c>
      <c r="E156" s="14">
        <f>(Users!E156*MAX(Settings!$C$18,(Settings!$C$19*1024*8*(1/30)*(15/100)*(1/3600))))</f>
        <v>5.6506822733598607</v>
      </c>
      <c r="F156" s="14">
        <f>(Users!F156*MAX(Settings!$C$18,(Settings!$C$19*1024*8*(1/30)*(15/100)*(1/3600))))</f>
        <v>4.1578879646930771</v>
      </c>
      <c r="G156" s="14">
        <f>(Users!G156*MAX(Settings!$C$18,(Settings!$C$19*1024*8*(1/30)*(15/100)*(1/3600))))</f>
        <v>3.5183224641287767</v>
      </c>
      <c r="H156" s="14">
        <f>(Users!H156*MAX(Settings!$C$18,(Settings!$C$19*1024*8*(1/30)*(15/100)*(1/3600))))</f>
        <v>2.9998328378361148</v>
      </c>
      <c r="I156" s="14">
        <f>(Users!I156*MAX(Settings!$C$18,(Settings!$C$19*1024*8*(1/30)*(15/100)*(1/3600))))</f>
        <v>2.7291926482877478</v>
      </c>
      <c r="J156" s="14">
        <f>(Users!J156*MAX(Settings!$C$18,(Settings!$C$19*1024*8*(1/30)*(15/100)*(1/3600))))</f>
        <v>2.0483189082660651</v>
      </c>
      <c r="K156" s="14">
        <f>(Users!K156*MAX(Settings!$C$18,(Settings!$C$19*1024*8*(1/30)*(15/100)*(1/3600))))</f>
        <v>1.4927943086667848</v>
      </c>
      <c r="L156" s="14">
        <f>(Users!L156*MAX(Settings!$C$18,(Settings!$C$19*1024*8*(1/30)*(15/100)*(1/3600))))</f>
        <v>0.87174629475579413</v>
      </c>
    </row>
    <row r="157" spans="1:12">
      <c r="A157" s="14" t="str">
        <f>Users!A157</f>
        <v>ESP</v>
      </c>
      <c r="B157" s="14" t="str">
        <f>Users!B157</f>
        <v>Spain</v>
      </c>
      <c r="C157" s="14">
        <f>(Users!C157*MAX(Settings!$C$18,(Settings!$C$19*1024*8*(1/30)*(15/100)*(1/3600))))</f>
        <v>101.99146764232739</v>
      </c>
      <c r="D157" s="14">
        <f>(Users!D157*MAX(Settings!$C$18,(Settings!$C$19*1024*8*(1/30)*(15/100)*(1/3600))))</f>
        <v>41.36094307324182</v>
      </c>
      <c r="E157" s="14">
        <f>(Users!E157*MAX(Settings!$C$18,(Settings!$C$19*1024*8*(1/30)*(15/100)*(1/3600))))</f>
        <v>27.676520436446207</v>
      </c>
      <c r="F157" s="14">
        <f>(Users!F157*MAX(Settings!$C$18,(Settings!$C$19*1024*8*(1/30)*(15/100)*(1/3600))))</f>
        <v>19.939059859463406</v>
      </c>
      <c r="G157" s="14">
        <f>(Users!G157*MAX(Settings!$C$18,(Settings!$C$19*1024*8*(1/30)*(15/100)*(1/3600))))</f>
        <v>12.795583277436762</v>
      </c>
      <c r="H157" s="14">
        <f>(Users!H157*MAX(Settings!$C$18,(Settings!$C$19*1024*8*(1/30)*(15/100)*(1/3600))))</f>
        <v>9.0379579088652182</v>
      </c>
      <c r="I157" s="14">
        <f>(Users!I157*MAX(Settings!$C$18,(Settings!$C$19*1024*8*(1/30)*(15/100)*(1/3600))))</f>
        <v>6.5067599255628563</v>
      </c>
      <c r="J157" s="14">
        <f>(Users!J157*MAX(Settings!$C$18,(Settings!$C$19*1024*8*(1/30)*(15/100)*(1/3600))))</f>
        <v>4.3872199147840618</v>
      </c>
      <c r="K157" s="14">
        <f>(Users!K157*MAX(Settings!$C$18,(Settings!$C$19*1024*8*(1/30)*(15/100)*(1/3600))))</f>
        <v>3.5396887948825957</v>
      </c>
      <c r="L157" s="14">
        <f>(Users!L157*MAX(Settings!$C$18,(Settings!$C$19*1024*8*(1/30)*(15/100)*(1/3600))))</f>
        <v>1.99988855855741</v>
      </c>
    </row>
    <row r="158" spans="1:12">
      <c r="A158" s="14" t="str">
        <f>Users!A158</f>
        <v>LKA</v>
      </c>
      <c r="B158" s="14" t="str">
        <f>Users!B158</f>
        <v>Sri Lanka</v>
      </c>
      <c r="C158" s="14">
        <f>(Users!C158*MAX(Settings!$C$18,(Settings!$C$19*1024*8*(1/30)*(15/100)*(1/3600))))</f>
        <v>489.06818884465372</v>
      </c>
      <c r="D158" s="14">
        <f>(Users!D158*MAX(Settings!$C$18,(Settings!$C$19*1024*8*(1/30)*(15/100)*(1/3600))))</f>
        <v>178.02141899671508</v>
      </c>
      <c r="E158" s="14">
        <f>(Users!E158*MAX(Settings!$C$18,(Settings!$C$19*1024*8*(1/30)*(15/100)*(1/3600))))</f>
        <v>106.57953106619736</v>
      </c>
      <c r="F158" s="14">
        <f>(Users!F158*MAX(Settings!$C$18,(Settings!$C$19*1024*8*(1/30)*(15/100)*(1/3600))))</f>
        <v>81.908541155788285</v>
      </c>
      <c r="G158" s="14">
        <f>(Users!G158*MAX(Settings!$C$18,(Settings!$C$19*1024*8*(1/30)*(15/100)*(1/3600))))</f>
        <v>64.096143417354938</v>
      </c>
      <c r="H158" s="14">
        <f>(Users!H158*MAX(Settings!$C$18,(Settings!$C$19*1024*8*(1/30)*(15/100)*(1/3600))))</f>
        <v>49.260787763953644</v>
      </c>
      <c r="I158" s="14">
        <f>(Users!I158*MAX(Settings!$C$18,(Settings!$C$19*1024*8*(1/30)*(15/100)*(1/3600))))</f>
        <v>33.238888542690283</v>
      </c>
      <c r="J158" s="14">
        <f>(Users!J158*MAX(Settings!$C$18,(Settings!$C$19*1024*8*(1/30)*(15/100)*(1/3600))))</f>
        <v>23.279329567310366</v>
      </c>
      <c r="K158" s="14">
        <f>(Users!K158*MAX(Settings!$C$18,(Settings!$C$19*1024*8*(1/30)*(15/100)*(1/3600))))</f>
        <v>14.456459388033585</v>
      </c>
      <c r="L158" s="14">
        <f>(Users!L158*MAX(Settings!$C$18,(Settings!$C$19*1024*8*(1/30)*(15/100)*(1/3600))))</f>
        <v>4.9598375789863969</v>
      </c>
    </row>
    <row r="159" spans="1:12">
      <c r="A159" s="14" t="str">
        <f>Users!A159</f>
        <v>SDN</v>
      </c>
      <c r="B159" s="14" t="str">
        <f>Users!B159</f>
        <v>Sudan (the)</v>
      </c>
      <c r="C159" s="14">
        <f>(Users!C159*MAX(Settings!$C$18,(Settings!$C$19*1024*8*(1/30)*(15/100)*(1/3600))))</f>
        <v>68.372258412219153</v>
      </c>
      <c r="D159" s="14">
        <f>(Users!D159*MAX(Settings!$C$18,(Settings!$C$19*1024*8*(1/30)*(15/100)*(1/3600))))</f>
        <v>21.874849425759365</v>
      </c>
      <c r="E159" s="14">
        <f>(Users!E159*MAX(Settings!$C$18,(Settings!$C$19*1024*8*(1/30)*(15/100)*(1/3600))))</f>
        <v>12.070552453857189</v>
      </c>
      <c r="F159" s="14">
        <f>(Users!F159*MAX(Settings!$C$18,(Settings!$C$19*1024*8*(1/30)*(15/100)*(1/3600))))</f>
        <v>8.1833046787124779</v>
      </c>
      <c r="G159" s="14">
        <f>(Users!G159*MAX(Settings!$C$18,(Settings!$C$19*1024*8*(1/30)*(15/100)*(1/3600))))</f>
        <v>5.1934427952281457</v>
      </c>
      <c r="H159" s="14">
        <f>(Users!H159*MAX(Settings!$C$18,(Settings!$C$19*1024*8*(1/30)*(15/100)*(1/3600))))</f>
        <v>3.377304681153575</v>
      </c>
      <c r="I159" s="14">
        <f>(Users!I159*MAX(Settings!$C$18,(Settings!$C$19*1024*8*(1/30)*(15/100)*(1/3600))))</f>
        <v>2.7776229979964029</v>
      </c>
      <c r="J159" s="14">
        <f>(Users!J159*MAX(Settings!$C$18,(Settings!$C$19*1024*8*(1/30)*(15/100)*(1/3600))))</f>
        <v>1.9243941898939176</v>
      </c>
      <c r="K159" s="14">
        <f>(Users!K159*MAX(Settings!$C$18,(Settings!$C$19*1024*8*(1/30)*(15/100)*(1/3600))))</f>
        <v>1.1651772371082345</v>
      </c>
      <c r="L159" s="14">
        <f>(Users!L159*MAX(Settings!$C$18,(Settings!$C$19*1024*8*(1/30)*(15/100)*(1/3600))))</f>
        <v>0.39029164176975101</v>
      </c>
    </row>
    <row r="160" spans="1:12">
      <c r="A160" s="14" t="str">
        <f>Users!A160</f>
        <v>SUR</v>
      </c>
      <c r="B160" s="14" t="str">
        <f>Users!B160</f>
        <v>Suriname</v>
      </c>
      <c r="C160" s="14">
        <f>(Users!C160*MAX(Settings!$C$18,(Settings!$C$19*1024*8*(1/30)*(15/100)*(1/3600))))</f>
        <v>421.06770458755108</v>
      </c>
      <c r="D160" s="14">
        <f>(Users!D160*MAX(Settings!$C$18,(Settings!$C$19*1024*8*(1/30)*(15/100)*(1/3600))))</f>
        <v>122.85640183445629</v>
      </c>
      <c r="E160" s="14">
        <f>(Users!E160*MAX(Settings!$C$18,(Settings!$C$19*1024*8*(1/30)*(15/100)*(1/3600))))</f>
        <v>62.802768195723786</v>
      </c>
      <c r="F160" s="14">
        <f>(Users!F160*MAX(Settings!$C$18,(Settings!$C$19*1024*8*(1/30)*(15/100)*(1/3600))))</f>
        <v>12.933752216311456</v>
      </c>
      <c r="G160" s="14">
        <f>(Users!G160*MAX(Settings!$C$18,(Settings!$C$19*1024*8*(1/30)*(15/100)*(1/3600))))</f>
        <v>2.5611108463577095</v>
      </c>
      <c r="H160" s="14">
        <f>(Users!H160*MAX(Settings!$C$18,(Settings!$C$19*1024*8*(1/30)*(15/100)*(1/3600))))</f>
        <v>1.4286953164053293</v>
      </c>
      <c r="I160" s="14">
        <f>(Users!I160*MAX(Settings!$C$18,(Settings!$C$19*1024*8*(1/30)*(15/100)*(1/3600))))</f>
        <v>0.55410017754902596</v>
      </c>
      <c r="J160" s="14">
        <f>(Users!J160*MAX(Settings!$C$18,(Settings!$C$19*1024*8*(1/30)*(15/100)*(1/3600))))</f>
        <v>0.20654119728691203</v>
      </c>
      <c r="K160" s="14">
        <f>(Users!K160*MAX(Settings!$C$18,(Settings!$C$19*1024*8*(1/30)*(15/100)*(1/3600))))</f>
        <v>5.6976882010182632E-2</v>
      </c>
      <c r="L160" s="14">
        <f>(Users!L160*MAX(Settings!$C$18,(Settings!$C$19*1024*8*(1/30)*(15/100)*(1/3600))))</f>
        <v>1.4244220502545658E-2</v>
      </c>
    </row>
    <row r="161" spans="1:12">
      <c r="A161" s="14" t="str">
        <f>Users!A161</f>
        <v>SWE</v>
      </c>
      <c r="B161" s="14" t="str">
        <f>Users!B161</f>
        <v>Sweden</v>
      </c>
      <c r="C161" s="14">
        <f>(Users!C161*MAX(Settings!$C$18,(Settings!$C$19*1024*8*(1/30)*(15/100)*(1/3600))))</f>
        <v>128.74638701225891</v>
      </c>
      <c r="D161" s="14">
        <f>(Users!D161*MAX(Settings!$C$18,(Settings!$C$19*1024*8*(1/30)*(15/100)*(1/3600))))</f>
        <v>17.904985171699892</v>
      </c>
      <c r="E161" s="14">
        <f>(Users!E161*MAX(Settings!$C$18,(Settings!$C$19*1024*8*(1/30)*(15/100)*(1/3600))))</f>
        <v>10.480897445773092</v>
      </c>
      <c r="F161" s="14">
        <f>(Users!F161*MAX(Settings!$C$18,(Settings!$C$19*1024*8*(1/30)*(15/100)*(1/3600))))</f>
        <v>6.5096087696633642</v>
      </c>
      <c r="G161" s="14">
        <f>(Users!G161*MAX(Settings!$C$18,(Settings!$C$19*1024*8*(1/30)*(15/100)*(1/3600))))</f>
        <v>4.1678589190448587</v>
      </c>
      <c r="H161" s="14">
        <f>(Users!H161*MAX(Settings!$C$18,(Settings!$C$19*1024*8*(1/30)*(15/100)*(1/3600))))</f>
        <v>3.0966935372534254</v>
      </c>
      <c r="I161" s="14">
        <f>(Users!I161*MAX(Settings!$C$18,(Settings!$C$19*1024*8*(1/30)*(15/100)*(1/3600))))</f>
        <v>2.2420403071006865</v>
      </c>
      <c r="J161" s="14">
        <f>(Users!J161*MAX(Settings!$C$18,(Settings!$C$19*1024*8*(1/30)*(15/100)*(1/3600))))</f>
        <v>1.5398002363251853</v>
      </c>
      <c r="K161" s="14">
        <f>(Users!K161*MAX(Settings!$C$18,(Settings!$C$19*1024*8*(1/30)*(15/100)*(1/3600))))</f>
        <v>0.74212388818262864</v>
      </c>
      <c r="L161" s="14">
        <f>(Users!L161*MAX(Settings!$C$18,(Settings!$C$19*1024*8*(1/30)*(15/100)*(1/3600))))</f>
        <v>0.14671547117622025</v>
      </c>
    </row>
    <row r="162" spans="1:12">
      <c r="A162" s="14" t="str">
        <f>Users!A162</f>
        <v>CHE</v>
      </c>
      <c r="B162" s="14" t="str">
        <f>Users!B162</f>
        <v>Switzerland</v>
      </c>
      <c r="C162" s="14">
        <f>(Users!C162*MAX(Settings!$C$18,(Settings!$C$19*1024*8*(1/30)*(15/100)*(1/3600))))</f>
        <v>220.65294653878397</v>
      </c>
      <c r="D162" s="14">
        <f>(Users!D162*MAX(Settings!$C$18,(Settings!$C$19*1024*8*(1/30)*(15/100)*(1/3600))))</f>
        <v>90.81402781397982</v>
      </c>
      <c r="E162" s="14">
        <f>(Users!E162*MAX(Settings!$C$18,(Settings!$C$19*1024*8*(1/30)*(15/100)*(1/3600))))</f>
        <v>63.248612297453462</v>
      </c>
      <c r="F162" s="14">
        <f>(Users!F162*MAX(Settings!$C$18,(Settings!$C$19*1024*8*(1/30)*(15/100)*(1/3600))))</f>
        <v>44.259641945509863</v>
      </c>
      <c r="G162" s="14">
        <f>(Users!G162*MAX(Settings!$C$18,(Settings!$C$19*1024*8*(1/30)*(15/100)*(1/3600))))</f>
        <v>34.794357421568272</v>
      </c>
      <c r="H162" s="14">
        <f>(Users!H162*MAX(Settings!$C$18,(Settings!$C$19*1024*8*(1/30)*(15/100)*(1/3600))))</f>
        <v>25.240758730510905</v>
      </c>
      <c r="I162" s="14">
        <f>(Users!I162*MAX(Settings!$C$18,(Settings!$C$19*1024*8*(1/30)*(15/100)*(1/3600))))</f>
        <v>18.645684637832261</v>
      </c>
      <c r="J162" s="14">
        <f>(Users!J162*MAX(Settings!$C$18,(Settings!$C$19*1024*8*(1/30)*(15/100)*(1/3600))))</f>
        <v>13.604655001981357</v>
      </c>
      <c r="K162" s="14">
        <f>(Users!K162*MAX(Settings!$C$18,(Settings!$C$19*1024*8*(1/30)*(15/100)*(1/3600))))</f>
        <v>6.5794054501258392</v>
      </c>
      <c r="L162" s="14">
        <f>(Users!L162*MAX(Settings!$C$18,(Settings!$C$19*1024*8*(1/30)*(15/100)*(1/3600))))</f>
        <v>2.3944534664779242</v>
      </c>
    </row>
    <row r="163" spans="1:12">
      <c r="A163" s="14" t="str">
        <f>Users!A163</f>
        <v>SYR</v>
      </c>
      <c r="B163" s="14" t="str">
        <f>Users!B163</f>
        <v>Syrian Arab Republic</v>
      </c>
      <c r="C163" s="14">
        <f>(Users!C163*MAX(Settings!$C$18,(Settings!$C$19*1024*8*(1/30)*(15/100)*(1/3600))))</f>
        <v>239.89119074952217</v>
      </c>
      <c r="D163" s="14">
        <f>(Users!D163*MAX(Settings!$C$18,(Settings!$C$19*1024*8*(1/30)*(15/100)*(1/3600))))</f>
        <v>73.879074058503292</v>
      </c>
      <c r="E163" s="14">
        <f>(Users!E163*MAX(Settings!$C$18,(Settings!$C$19*1024*8*(1/30)*(15/100)*(1/3600))))</f>
        <v>55.646471815244858</v>
      </c>
      <c r="F163" s="14">
        <f>(Users!F163*MAX(Settings!$C$18,(Settings!$C$19*1024*8*(1/30)*(15/100)*(1/3600))))</f>
        <v>49.323462334164844</v>
      </c>
      <c r="G163" s="14">
        <f>(Users!G163*MAX(Settings!$C$18,(Settings!$C$19*1024*8*(1/30)*(15/100)*(1/3600))))</f>
        <v>38.826896245838952</v>
      </c>
      <c r="H163" s="14">
        <f>(Users!H163*MAX(Settings!$C$18,(Settings!$C$19*1024*8*(1/30)*(15/100)*(1/3600))))</f>
        <v>29.438530512611102</v>
      </c>
      <c r="I163" s="14">
        <f>(Users!I163*MAX(Settings!$C$18,(Settings!$C$19*1024*8*(1/30)*(15/100)*(1/3600))))</f>
        <v>19.731094240126243</v>
      </c>
      <c r="J163" s="14">
        <f>(Users!J163*MAX(Settings!$C$18,(Settings!$C$19*1024*8*(1/30)*(15/100)*(1/3600))))</f>
        <v>12.613257255004179</v>
      </c>
      <c r="K163" s="14">
        <f>(Users!K163*MAX(Settings!$C$18,(Settings!$C$19*1024*8*(1/30)*(15/100)*(1/3600))))</f>
        <v>7.0793775897651914</v>
      </c>
      <c r="L163" s="14">
        <f>(Users!L163*MAX(Settings!$C$18,(Settings!$C$19*1024*8*(1/30)*(15/100)*(1/3600))))</f>
        <v>2.3189590978144325</v>
      </c>
    </row>
    <row r="164" spans="1:12">
      <c r="A164" s="14" t="str">
        <f>Users!A164</f>
        <v>TWN</v>
      </c>
      <c r="B164" s="14" t="str">
        <f>Users!B164</f>
        <v>Taiwan (Province of China)</v>
      </c>
      <c r="C164" s="14">
        <f>(Users!C164*MAX(Settings!$C$18,(Settings!$C$19*1024*8*(1/30)*(15/100)*(1/3600))))</f>
        <v>1019.081389523875</v>
      </c>
      <c r="D164" s="14">
        <f>(Users!D164*MAX(Settings!$C$18,(Settings!$C$19*1024*8*(1/30)*(15/100)*(1/3600))))</f>
        <v>333.1053697181809</v>
      </c>
      <c r="E164" s="14">
        <f>(Users!E164*MAX(Settings!$C$18,(Settings!$C$19*1024*8*(1/30)*(15/100)*(1/3600))))</f>
        <v>245.06041836989596</v>
      </c>
      <c r="F164" s="14">
        <f>(Users!F164*MAX(Settings!$C$18,(Settings!$C$19*1024*8*(1/30)*(15/100)*(1/3600))))</f>
        <v>137.83704853698353</v>
      </c>
      <c r="G164" s="14">
        <f>(Users!G164*MAX(Settings!$C$18,(Settings!$C$19*1024*8*(1/30)*(15/100)*(1/3600))))</f>
        <v>108.46973912688517</v>
      </c>
      <c r="H164" s="14">
        <f>(Users!H164*MAX(Settings!$C$18,(Settings!$C$19*1024*8*(1/30)*(15/100)*(1/3600))))</f>
        <v>57.897058654647076</v>
      </c>
      <c r="I164" s="14">
        <f>(Users!I164*MAX(Settings!$C$18,(Settings!$C$19*1024*8*(1/30)*(15/100)*(1/3600))))</f>
        <v>41.415071111151491</v>
      </c>
      <c r="J164" s="14">
        <f>(Users!J164*MAX(Settings!$C$18,(Settings!$C$19*1024*8*(1/30)*(15/100)*(1/3600))))</f>
        <v>34.502350901266098</v>
      </c>
      <c r="K164" s="14">
        <f>(Users!K164*MAX(Settings!$C$18,(Settings!$C$19*1024*8*(1/30)*(15/100)*(1/3600))))</f>
        <v>19.272430339944275</v>
      </c>
      <c r="L164" s="14">
        <f>(Users!L164*MAX(Settings!$C$18,(Settings!$C$19*1024*8*(1/30)*(15/100)*(1/3600))))</f>
        <v>8.5123461723212834</v>
      </c>
    </row>
    <row r="165" spans="1:12">
      <c r="A165" s="14" t="str">
        <f>Users!A165</f>
        <v>TJK</v>
      </c>
      <c r="B165" s="14" t="str">
        <f>Users!B165</f>
        <v>Tajikistan</v>
      </c>
      <c r="C165" s="14">
        <f>(Users!C165*MAX(Settings!$C$18,(Settings!$C$19*1024*8*(1/30)*(15/100)*(1/3600))))</f>
        <v>118.74267095332108</v>
      </c>
      <c r="D165" s="14">
        <f>(Users!D165*MAX(Settings!$C$18,(Settings!$C$19*1024*8*(1/30)*(15/100)*(1/3600))))</f>
        <v>41.115942480598029</v>
      </c>
      <c r="E165" s="14">
        <f>(Users!E165*MAX(Settings!$C$18,(Settings!$C$19*1024*8*(1/30)*(15/100)*(1/3600))))</f>
        <v>35.851278582857162</v>
      </c>
      <c r="F165" s="14">
        <f>(Users!F165*MAX(Settings!$C$18,(Settings!$C$19*1024*8*(1/30)*(15/100)*(1/3600))))</f>
        <v>20.58004978207796</v>
      </c>
      <c r="G165" s="14">
        <f>(Users!G165*MAX(Settings!$C$18,(Settings!$C$19*1024*8*(1/30)*(15/100)*(1/3600))))</f>
        <v>14.751314752436283</v>
      </c>
      <c r="H165" s="14">
        <f>(Users!H165*MAX(Settings!$C$18,(Settings!$C$19*1024*8*(1/30)*(15/100)*(1/3600))))</f>
        <v>12.445175453074139</v>
      </c>
      <c r="I165" s="14">
        <f>(Users!I165*MAX(Settings!$C$18,(Settings!$C$19*1024*8*(1/30)*(15/100)*(1/3600))))</f>
        <v>9.9225240020733025</v>
      </c>
      <c r="J165" s="14">
        <f>(Users!J165*MAX(Settings!$C$18,(Settings!$C$19*1024*8*(1/30)*(15/100)*(1/3600))))</f>
        <v>5.4427166540226946</v>
      </c>
      <c r="K165" s="14">
        <f>(Users!K165*MAX(Settings!$C$18,(Settings!$C$19*1024*8*(1/30)*(15/100)*(1/3600))))</f>
        <v>1.8545975094314442</v>
      </c>
      <c r="L165" s="14">
        <f>(Users!L165*MAX(Settings!$C$18,(Settings!$C$19*1024*8*(1/30)*(15/100)*(1/3600))))</f>
        <v>0.34613455821185946</v>
      </c>
    </row>
    <row r="166" spans="1:12">
      <c r="A166" s="14" t="str">
        <f>Users!A166</f>
        <v>TZA</v>
      </c>
      <c r="B166" s="14" t="str">
        <f>Users!B166</f>
        <v>Tanzania</v>
      </c>
      <c r="C166" s="14">
        <f>(Users!C166*MAX(Settings!$C$18,(Settings!$C$19*1024*8*(1/30)*(15/100)*(1/3600))))</f>
        <v>328.65262638908513</v>
      </c>
      <c r="D166" s="14">
        <f>(Users!D166*MAX(Settings!$C$18,(Settings!$C$19*1024*8*(1/30)*(15/100)*(1/3600))))</f>
        <v>46.799386461113748</v>
      </c>
      <c r="E166" s="14">
        <f>(Users!E166*MAX(Settings!$C$18,(Settings!$C$19*1024*8*(1/30)*(15/100)*(1/3600))))</f>
        <v>30.166410180291191</v>
      </c>
      <c r="F166" s="14">
        <f>(Users!F166*MAX(Settings!$C$18,(Settings!$C$19*1024*8*(1/30)*(15/100)*(1/3600))))</f>
        <v>19.917693528709592</v>
      </c>
      <c r="G166" s="14">
        <f>(Users!G166*MAX(Settings!$C$18,(Settings!$C$19*1024*8*(1/30)*(15/100)*(1/3600))))</f>
        <v>14.504889737742241</v>
      </c>
      <c r="H166" s="14">
        <f>(Users!H166*MAX(Settings!$C$18,(Settings!$C$19*1024*8*(1/30)*(15/100)*(1/3600))))</f>
        <v>10.063541785048507</v>
      </c>
      <c r="I166" s="14">
        <f>(Users!I166*MAX(Settings!$C$18,(Settings!$C$19*1024*8*(1/30)*(15/100)*(1/3600))))</f>
        <v>7.0366449282575534</v>
      </c>
      <c r="J166" s="14">
        <f>(Users!J166*MAX(Settings!$C$18,(Settings!$C$19*1024*8*(1/30)*(15/100)*(1/3600))))</f>
        <v>4.9883260199914892</v>
      </c>
      <c r="K166" s="14">
        <f>(Users!K166*MAX(Settings!$C$18,(Settings!$C$19*1024*8*(1/30)*(15/100)*(1/3600))))</f>
        <v>2.4186686413322525</v>
      </c>
      <c r="L166" s="14">
        <f>(Users!L166*MAX(Settings!$C$18,(Settings!$C$19*1024*8*(1/30)*(15/100)*(1/3600))))</f>
        <v>0.96290930597208613</v>
      </c>
    </row>
    <row r="167" spans="1:12">
      <c r="A167" s="14" t="str">
        <f>Users!A167</f>
        <v>THA</v>
      </c>
      <c r="B167" s="14" t="str">
        <f>Users!B167</f>
        <v>Thailand</v>
      </c>
      <c r="C167" s="14">
        <f>(Users!C167*MAX(Settings!$C$18,(Settings!$C$19*1024*8*(1/30)*(15/100)*(1/3600))))</f>
        <v>316.99942959595251</v>
      </c>
      <c r="D167" s="14">
        <f>(Users!D167*MAX(Settings!$C$18,(Settings!$C$19*1024*8*(1/30)*(15/100)*(1/3600))))</f>
        <v>49.414625345381147</v>
      </c>
      <c r="E167" s="14">
        <f>(Users!E167*MAX(Settings!$C$18,(Settings!$C$19*1024*8*(1/30)*(15/100)*(1/3600))))</f>
        <v>26.125324823718987</v>
      </c>
      <c r="F167" s="14">
        <f>(Users!F167*MAX(Settings!$C$18,(Settings!$C$19*1024*8*(1/30)*(15/100)*(1/3600))))</f>
        <v>20.221095425413814</v>
      </c>
      <c r="G167" s="14">
        <f>(Users!G167*MAX(Settings!$C$18,(Settings!$C$19*1024*8*(1/30)*(15/100)*(1/3600))))</f>
        <v>17.150041485064968</v>
      </c>
      <c r="H167" s="14">
        <f>(Users!H167*MAX(Settings!$C$18,(Settings!$C$19*1024*8*(1/30)*(15/100)*(1/3600))))</f>
        <v>14.922245398466831</v>
      </c>
      <c r="I167" s="14">
        <f>(Users!I167*MAX(Settings!$C$18,(Settings!$C$19*1024*8*(1/30)*(15/100)*(1/3600))))</f>
        <v>12.507850023285341</v>
      </c>
      <c r="J167" s="14">
        <f>(Users!J167*MAX(Settings!$C$18,(Settings!$C$19*1024*8*(1/30)*(15/100)*(1/3600))))</f>
        <v>10.401129810958839</v>
      </c>
      <c r="K167" s="14">
        <f>(Users!K167*MAX(Settings!$C$18,(Settings!$C$19*1024*8*(1/30)*(15/100)*(1/3600))))</f>
        <v>7.6462975657665089</v>
      </c>
      <c r="L167" s="14">
        <f>(Users!L167*MAX(Settings!$C$18,(Settings!$C$19*1024*8*(1/30)*(15/100)*(1/3600))))</f>
        <v>3.3302987534951738</v>
      </c>
    </row>
    <row r="168" spans="1:12">
      <c r="A168" s="14" t="str">
        <f>Users!A168</f>
        <v>TLS</v>
      </c>
      <c r="B168" s="14" t="str">
        <f>Users!B168</f>
        <v>Timor-Leste</v>
      </c>
      <c r="C168" s="14">
        <f>(Users!C168*MAX(Settings!$C$18,(Settings!$C$19*1024*8*(1/30)*(15/100)*(1/3600))))</f>
        <v>84.369942458628174</v>
      </c>
      <c r="D168" s="14">
        <f>(Users!D168*MAX(Settings!$C$18,(Settings!$C$19*1024*8*(1/30)*(15/100)*(1/3600))))</f>
        <v>20.543014808771346</v>
      </c>
      <c r="E168" s="14">
        <f>(Users!E168*MAX(Settings!$C$18,(Settings!$C$19*1024*8*(1/30)*(15/100)*(1/3600))))</f>
        <v>16.501929452199143</v>
      </c>
      <c r="F168" s="14">
        <f>(Users!F168*MAX(Settings!$C$18,(Settings!$C$19*1024*8*(1/30)*(15/100)*(1/3600))))</f>
        <v>13.238578535065933</v>
      </c>
      <c r="G168" s="14">
        <f>(Users!G168*MAX(Settings!$C$18,(Settings!$C$19*1024*8*(1/30)*(15/100)*(1/3600))))</f>
        <v>9.9595589753799239</v>
      </c>
      <c r="H168" s="14">
        <f>(Users!H168*MAX(Settings!$C$18,(Settings!$C$19*1024*8*(1/30)*(15/100)*(1/3600))))</f>
        <v>8.1078103100489862</v>
      </c>
      <c r="I168" s="14">
        <f>(Users!I168*MAX(Settings!$C$18,(Settings!$C$19*1024*8*(1/30)*(15/100)*(1/3600))))</f>
        <v>7.1577208025291927</v>
      </c>
      <c r="J168" s="14">
        <f>(Users!J168*MAX(Settings!$C$18,(Settings!$C$19*1024*8*(1/30)*(15/100)*(1/3600))))</f>
        <v>5.3572513310074212</v>
      </c>
      <c r="K168" s="14">
        <f>(Users!K168*MAX(Settings!$C$18,(Settings!$C$19*1024*8*(1/30)*(15/100)*(1/3600))))</f>
        <v>3.7861138095766349</v>
      </c>
      <c r="L168" s="14">
        <f>(Users!L168*MAX(Settings!$C$18,(Settings!$C$19*1024*8*(1/30)*(15/100)*(1/3600))))</f>
        <v>2.4286395956840341</v>
      </c>
    </row>
    <row r="169" spans="1:12">
      <c r="A169" s="14" t="str">
        <f>Users!A169</f>
        <v>TGO</v>
      </c>
      <c r="B169" s="14" t="str">
        <f>Users!B169</f>
        <v>Togo</v>
      </c>
      <c r="C169" s="14">
        <f>(Users!C169*MAX(Settings!$C$18,(Settings!$C$19*1024*8*(1/30)*(15/100)*(1/3600))))</f>
        <v>388.21056115432901</v>
      </c>
      <c r="D169" s="14">
        <f>(Users!D169*MAX(Settings!$C$18,(Settings!$C$19*1024*8*(1/30)*(15/100)*(1/3600))))</f>
        <v>36.883984569291712</v>
      </c>
      <c r="E169" s="14">
        <f>(Users!E169*MAX(Settings!$C$18,(Settings!$C$19*1024*8*(1/30)*(15/100)*(1/3600))))</f>
        <v>29.545362166380201</v>
      </c>
      <c r="F169" s="14">
        <f>(Users!F169*MAX(Settings!$C$18,(Settings!$C$19*1024*8*(1/30)*(15/100)*(1/3600))))</f>
        <v>21.629848833115574</v>
      </c>
      <c r="G169" s="14">
        <f>(Users!G169*MAX(Settings!$C$18,(Settings!$C$19*1024*8*(1/30)*(15/100)*(1/3600))))</f>
        <v>18.416352687741274</v>
      </c>
      <c r="H169" s="14">
        <f>(Users!H169*MAX(Settings!$C$18,(Settings!$C$19*1024*8*(1/30)*(15/100)*(1/3600))))</f>
        <v>13.909481320735832</v>
      </c>
      <c r="I169" s="14">
        <f>(Users!I169*MAX(Settings!$C$18,(Settings!$C$19*1024*8*(1/30)*(15/100)*(1/3600))))</f>
        <v>10.888282152145898</v>
      </c>
      <c r="J169" s="14">
        <f>(Users!J169*MAX(Settings!$C$18,(Settings!$C$19*1024*8*(1/30)*(15/100)*(1/3600))))</f>
        <v>10.151855952164286</v>
      </c>
      <c r="K169" s="14">
        <f>(Users!K169*MAX(Settings!$C$18,(Settings!$C$19*1024*8*(1/30)*(15/100)*(1/3600))))</f>
        <v>9.8940355610682111</v>
      </c>
      <c r="L169" s="14">
        <f>(Users!L169*MAX(Settings!$C$18,(Settings!$C$19*1024*8*(1/30)*(15/100)*(1/3600))))</f>
        <v>7.9910077019281118</v>
      </c>
    </row>
    <row r="170" spans="1:12">
      <c r="A170" s="14" t="str">
        <f>Users!A170</f>
        <v>TON</v>
      </c>
      <c r="B170" s="14" t="str">
        <f>Users!B170</f>
        <v>Tonga</v>
      </c>
      <c r="C170" s="14">
        <f>(Users!C170*MAX(Settings!$C$18,(Settings!$C$19*1024*8*(1/30)*(15/100)*(1/3600))))</f>
        <v>38.667360976210432</v>
      </c>
      <c r="D170" s="14">
        <f>(Users!D170*MAX(Settings!$C$18,(Settings!$C$19*1024*8*(1/30)*(15/100)*(1/3600))))</f>
        <v>0</v>
      </c>
      <c r="E170" s="14">
        <f>(Users!E170*MAX(Settings!$C$18,(Settings!$C$19*1024*8*(1/30)*(15/100)*(1/3600))))</f>
        <v>9.0066206237596163</v>
      </c>
      <c r="F170" s="14">
        <f>(Users!F170*MAX(Settings!$C$18,(Settings!$C$19*1024*8*(1/30)*(15/100)*(1/3600))))</f>
        <v>0</v>
      </c>
      <c r="G170" s="14">
        <f>(Users!G170*MAX(Settings!$C$18,(Settings!$C$19*1024*8*(1/30)*(15/100)*(1/3600))))</f>
        <v>0</v>
      </c>
      <c r="H170" s="14">
        <f>(Users!H170*MAX(Settings!$C$18,(Settings!$C$19*1024*8*(1/30)*(15/100)*(1/3600))))</f>
        <v>6.88565619093057</v>
      </c>
      <c r="I170" s="14">
        <f>(Users!I170*MAX(Settings!$C$18,(Settings!$C$19*1024*8*(1/30)*(15/100)*(1/3600))))</f>
        <v>0</v>
      </c>
      <c r="J170" s="14">
        <f>(Users!J170*MAX(Settings!$C$18,(Settings!$C$19*1024*8*(1/30)*(15/100)*(1/3600))))</f>
        <v>4.2120160026027502</v>
      </c>
      <c r="K170" s="14">
        <f>(Users!K170*MAX(Settings!$C$18,(Settings!$C$19*1024*8*(1/30)*(15/100)*(1/3600))))</f>
        <v>0</v>
      </c>
      <c r="L170" s="14">
        <f>(Users!L170*MAX(Settings!$C$18,(Settings!$C$19*1024*8*(1/30)*(15/100)*(1/3600))))</f>
        <v>4.0909401283311118</v>
      </c>
    </row>
    <row r="171" spans="1:12">
      <c r="A171" s="14" t="str">
        <f>Users!A171</f>
        <v>TTO</v>
      </c>
      <c r="B171" s="14" t="str">
        <f>Users!B171</f>
        <v>Trinidad and Tobago</v>
      </c>
      <c r="C171" s="14">
        <f>(Users!C171*MAX(Settings!$C$18,(Settings!$C$19*1024*8*(1/30)*(15/100)*(1/3600))))</f>
        <v>335.75479473165439</v>
      </c>
      <c r="D171" s="14">
        <f>(Users!D171*MAX(Settings!$C$18,(Settings!$C$19*1024*8*(1/30)*(15/100)*(1/3600))))</f>
        <v>258.59812553551535</v>
      </c>
      <c r="E171" s="14">
        <f>(Users!E171*MAX(Settings!$C$18,(Settings!$C$19*1024*8*(1/30)*(15/100)*(1/3600))))</f>
        <v>153.31624295709989</v>
      </c>
      <c r="F171" s="14">
        <f>(Users!F171*MAX(Settings!$C$18,(Settings!$C$19*1024*8*(1/30)*(15/100)*(1/3600))))</f>
        <v>102.35042199899155</v>
      </c>
      <c r="G171" s="14">
        <f>(Users!G171*MAX(Settings!$C$18,(Settings!$C$19*1024*8*(1/30)*(15/100)*(1/3600))))</f>
        <v>92.282606947792289</v>
      </c>
      <c r="H171" s="14">
        <f>(Users!H171*MAX(Settings!$C$18,(Settings!$C$19*1024*8*(1/30)*(15/100)*(1/3600))))</f>
        <v>54.361643125915229</v>
      </c>
      <c r="I171" s="14">
        <f>(Users!I171*MAX(Settings!$C$18,(Settings!$C$19*1024*8*(1/30)*(15/100)*(1/3600))))</f>
        <v>36.613344379743353</v>
      </c>
      <c r="J171" s="14">
        <f>(Users!J171*MAX(Settings!$C$18,(Settings!$C$19*1024*8*(1/30)*(15/100)*(1/3600))))</f>
        <v>27.284804372626201</v>
      </c>
      <c r="K171" s="14">
        <f>(Users!K171*MAX(Settings!$C$18,(Settings!$C$19*1024*8*(1/30)*(15/100)*(1/3600))))</f>
        <v>24.878955529746243</v>
      </c>
      <c r="L171" s="14">
        <f>(Users!L171*MAX(Settings!$C$18,(Settings!$C$19*1024*8*(1/30)*(15/100)*(1/3600))))</f>
        <v>10.089181381953088</v>
      </c>
    </row>
    <row r="172" spans="1:12">
      <c r="A172" s="14" t="str">
        <f>Users!A172</f>
        <v>TUN</v>
      </c>
      <c r="B172" s="14" t="str">
        <f>Users!B172</f>
        <v>Tunisia</v>
      </c>
      <c r="C172" s="14">
        <f>(Users!C172*MAX(Settings!$C$18,(Settings!$C$19*1024*8*(1/30)*(15/100)*(1/3600))))</f>
        <v>1010.7983753016447</v>
      </c>
      <c r="D172" s="14">
        <f>(Users!D172*MAX(Settings!$C$18,(Settings!$C$19*1024*8*(1/30)*(15/100)*(1/3600))))</f>
        <v>362.42139993447012</v>
      </c>
      <c r="E172" s="14">
        <f>(Users!E172*MAX(Settings!$C$18,(Settings!$C$19*1024*8*(1/30)*(15/100)*(1/3600))))</f>
        <v>89.389605763725243</v>
      </c>
      <c r="F172" s="14">
        <f>(Users!F172*MAX(Settings!$C$18,(Settings!$C$19*1024*8*(1/30)*(15/100)*(1/3600))))</f>
        <v>37.373985754579294</v>
      </c>
      <c r="G172" s="14">
        <f>(Users!G172*MAX(Settings!$C$18,(Settings!$C$19*1024*8*(1/30)*(15/100)*(1/3600))))</f>
        <v>21.414761103527141</v>
      </c>
      <c r="H172" s="14">
        <f>(Users!H172*MAX(Settings!$C$18,(Settings!$C$19*1024*8*(1/30)*(15/100)*(1/3600))))</f>
        <v>14.6159946576621</v>
      </c>
      <c r="I172" s="14">
        <f>(Users!I172*MAX(Settings!$C$18,(Settings!$C$19*1024*8*(1/30)*(15/100)*(1/3600))))</f>
        <v>9.6290930597208622</v>
      </c>
      <c r="J172" s="14">
        <f>(Users!J172*MAX(Settings!$C$18,(Settings!$C$19*1024*8*(1/30)*(15/100)*(1/3600))))</f>
        <v>6.7446384079553692</v>
      </c>
      <c r="K172" s="14">
        <f>(Users!K172*MAX(Settings!$C$18,(Settings!$C$19*1024*8*(1/30)*(15/100)*(1/3600))))</f>
        <v>4.3900687588845706</v>
      </c>
      <c r="L172" s="14">
        <f>(Users!L172*MAX(Settings!$C$18,(Settings!$C$19*1024*8*(1/30)*(15/100)*(1/3600))))</f>
        <v>0.96148488392183162</v>
      </c>
    </row>
    <row r="173" spans="1:12">
      <c r="A173" s="14" t="str">
        <f>Users!A173</f>
        <v>TUR</v>
      </c>
      <c r="B173" s="14" t="str">
        <f>Users!B173</f>
        <v>Turkey</v>
      </c>
      <c r="C173" s="14">
        <f>(Users!C173*MAX(Settings!$C$18,(Settings!$C$19*1024*8*(1/30)*(15/100)*(1/3600))))</f>
        <v>185.09225005417875</v>
      </c>
      <c r="D173" s="14">
        <f>(Users!D173*MAX(Settings!$C$18,(Settings!$C$19*1024*8*(1/30)*(15/100)*(1/3600))))</f>
        <v>30.183503244894247</v>
      </c>
      <c r="E173" s="14">
        <f>(Users!E173*MAX(Settings!$C$18,(Settings!$C$19*1024*8*(1/30)*(15/100)*(1/3600))))</f>
        <v>14.758436862687553</v>
      </c>
      <c r="F173" s="14">
        <f>(Users!F173*MAX(Settings!$C$18,(Settings!$C$19*1024*8*(1/30)*(15/100)*(1/3600))))</f>
        <v>9.0692951939708184</v>
      </c>
      <c r="G173" s="14">
        <f>(Users!G173*MAX(Settings!$C$18,(Settings!$C$19*1024*8*(1/30)*(15/100)*(1/3600))))</f>
        <v>6.5210041460654011</v>
      </c>
      <c r="H173" s="14">
        <f>(Users!H173*MAX(Settings!$C$18,(Settings!$C$19*1024*8*(1/30)*(15/100)*(1/3600))))</f>
        <v>4.3772489604322793</v>
      </c>
      <c r="I173" s="14">
        <f>(Users!I173*MAX(Settings!$C$18,(Settings!$C$19*1024*8*(1/30)*(15/100)*(1/3600))))</f>
        <v>3.1451238869620806</v>
      </c>
      <c r="J173" s="14">
        <f>(Users!J173*MAX(Settings!$C$18,(Settings!$C$19*1024*8*(1/30)*(15/100)*(1/3600))))</f>
        <v>2.3004416111611232</v>
      </c>
      <c r="K173" s="14">
        <f>(Users!K173*MAX(Settings!$C$18,(Settings!$C$19*1024*8*(1/30)*(15/100)*(1/3600))))</f>
        <v>1.445788381008384</v>
      </c>
      <c r="L173" s="14">
        <f>(Users!L173*MAX(Settings!$C$18,(Settings!$C$19*1024*8*(1/30)*(15/100)*(1/3600))))</f>
        <v>0.72645524562982833</v>
      </c>
    </row>
    <row r="174" spans="1:12">
      <c r="A174" s="14" t="str">
        <f>Users!A174</f>
        <v>TKM</v>
      </c>
      <c r="B174" s="14" t="str">
        <f>Users!B174</f>
        <v>Turkmenistan</v>
      </c>
      <c r="C174" s="14">
        <f>(Users!C174*MAX(Settings!$C$18,(Settings!$C$19*1024*8*(1/30)*(15/100)*(1/3600))))</f>
        <v>1303.2208268425052</v>
      </c>
      <c r="D174" s="14">
        <f>(Users!D174*MAX(Settings!$C$18,(Settings!$C$19*1024*8*(1/30)*(15/100)*(1/3600))))</f>
        <v>0</v>
      </c>
      <c r="E174" s="14">
        <f>(Users!E174*MAX(Settings!$C$18,(Settings!$C$19*1024*8*(1/30)*(15/100)*(1/3600))))</f>
        <v>3.9086141058985286</v>
      </c>
      <c r="F174" s="14">
        <f>(Users!F174*MAX(Settings!$C$18,(Settings!$C$19*1024*8*(1/30)*(15/100)*(1/3600))))</f>
        <v>0</v>
      </c>
      <c r="G174" s="14">
        <f>(Users!G174*MAX(Settings!$C$18,(Settings!$C$19*1024*8*(1/30)*(15/100)*(1/3600))))</f>
        <v>3.580997034339978</v>
      </c>
      <c r="H174" s="14">
        <f>(Users!H174*MAX(Settings!$C$18,(Settings!$C$19*1024*8*(1/30)*(15/100)*(1/3600))))</f>
        <v>0</v>
      </c>
      <c r="I174" s="14">
        <f>(Users!I174*MAX(Settings!$C$18,(Settings!$C$19*1024*8*(1/30)*(15/100)*(1/3600))))</f>
        <v>2.8730592753634587</v>
      </c>
      <c r="J174" s="14">
        <f>(Users!J174*MAX(Settings!$C$18,(Settings!$C$19*1024*8*(1/30)*(15/100)*(1/3600))))</f>
        <v>0</v>
      </c>
      <c r="K174" s="14">
        <f>(Users!K174*MAX(Settings!$C$18,(Settings!$C$19*1024*8*(1/30)*(15/100)*(1/3600))))</f>
        <v>2.5198026069003268</v>
      </c>
      <c r="L174" s="14">
        <f>(Users!L174*MAX(Settings!$C$18,(Settings!$C$19*1024*8*(1/30)*(15/100)*(1/3600))))</f>
        <v>0.87317071680604874</v>
      </c>
    </row>
    <row r="175" spans="1:12">
      <c r="A175" s="14" t="str">
        <f>Users!A175</f>
        <v>TUV</v>
      </c>
      <c r="B175" s="14" t="str">
        <f>Users!B175</f>
        <v>Tuvalu</v>
      </c>
      <c r="C175" s="14">
        <f>(Users!C175*MAX(Settings!$C$18,(Settings!$C$19*1024*8*(1/30)*(15/100)*(1/3600))))</f>
        <v>31.382866611208588</v>
      </c>
      <c r="D175" s="14">
        <f>(Users!D175*MAX(Settings!$C$18,(Settings!$C$19*1024*8*(1/30)*(15/100)*(1/3600))))</f>
        <v>26.499947822935933</v>
      </c>
      <c r="E175" s="14">
        <f>(Users!E175*MAX(Settings!$C$18,(Settings!$C$19*1024*8*(1/30)*(15/100)*(1/3600))))</f>
        <v>25.972911664341751</v>
      </c>
      <c r="F175" s="14">
        <f>(Users!F175*MAX(Settings!$C$18,(Settings!$C$19*1024*8*(1/30)*(15/100)*(1/3600))))</f>
        <v>15.029077052235921</v>
      </c>
      <c r="G175" s="14">
        <f>(Users!G175*MAX(Settings!$C$18,(Settings!$C$19*1024*8*(1/30)*(15/100)*(1/3600))))</f>
        <v>0</v>
      </c>
      <c r="H175" s="14">
        <f>(Users!H175*MAX(Settings!$C$18,(Settings!$C$19*1024*8*(1/30)*(15/100)*(1/3600))))</f>
        <v>13.352532299086297</v>
      </c>
      <c r="I175" s="14">
        <f>(Users!I175*MAX(Settings!$C$18,(Settings!$C$19*1024*8*(1/30)*(15/100)*(1/3600))))</f>
        <v>10.418222875561893</v>
      </c>
      <c r="J175" s="14">
        <f>(Users!J175*MAX(Settings!$C$18,(Settings!$C$19*1024*8*(1/30)*(15/100)*(1/3600))))</f>
        <v>8.0921416674961897</v>
      </c>
      <c r="K175" s="14">
        <f>(Users!K175*MAX(Settings!$C$18,(Settings!$C$19*1024*8*(1/30)*(15/100)*(1/3600))))</f>
        <v>3.1251819782585173</v>
      </c>
      <c r="L175" s="14">
        <f>(Users!L175*MAX(Settings!$C$18,(Settings!$C$19*1024*8*(1/30)*(15/100)*(1/3600))))</f>
        <v>1.3532009477418372</v>
      </c>
    </row>
    <row r="176" spans="1:12">
      <c r="A176" s="14" t="str">
        <f>Users!A176</f>
        <v>UGA</v>
      </c>
      <c r="B176" s="14" t="str">
        <f>Users!B176</f>
        <v>Uganda</v>
      </c>
      <c r="C176" s="14">
        <f>(Users!C176*MAX(Settings!$C$18,(Settings!$C$19*1024*8*(1/30)*(15/100)*(1/3600))))</f>
        <v>308.49562995593277</v>
      </c>
      <c r="D176" s="14">
        <f>(Users!D176*MAX(Settings!$C$18,(Settings!$C$19*1024*8*(1/30)*(15/100)*(1/3600))))</f>
        <v>84.485320644698788</v>
      </c>
      <c r="E176" s="14">
        <f>(Users!E176*MAX(Settings!$C$18,(Settings!$C$19*1024*8*(1/30)*(15/100)*(1/3600))))</f>
        <v>57.758889715772384</v>
      </c>
      <c r="F176" s="14">
        <f>(Users!F176*MAX(Settings!$C$18,(Settings!$C$19*1024*8*(1/30)*(15/100)*(1/3600))))</f>
        <v>43.830890908383239</v>
      </c>
      <c r="G176" s="14">
        <f>(Users!G176*MAX(Settings!$C$18,(Settings!$C$19*1024*8*(1/30)*(15/100)*(1/3600))))</f>
        <v>36.821309999080526</v>
      </c>
      <c r="H176" s="14">
        <f>(Users!H176*MAX(Settings!$C$18,(Settings!$C$19*1024*8*(1/30)*(15/100)*(1/3600))))</f>
        <v>31.418477162464953</v>
      </c>
      <c r="I176" s="14">
        <f>(Users!I176*MAX(Settings!$C$18,(Settings!$C$19*1024*8*(1/30)*(15/100)*(1/3600))))</f>
        <v>26.101109648864664</v>
      </c>
      <c r="J176" s="14">
        <f>(Users!J176*MAX(Settings!$C$18,(Settings!$C$19*1024*8*(1/30)*(15/100)*(1/3600))))</f>
        <v>18.29670123551989</v>
      </c>
      <c r="K176" s="14">
        <f>(Users!K176*MAX(Settings!$C$18,(Settings!$C$19*1024*8*(1/30)*(15/100)*(1/3600))))</f>
        <v>11.593371067021909</v>
      </c>
      <c r="L176" s="14">
        <f>(Users!L176*MAX(Settings!$C$18,(Settings!$C$19*1024*8*(1/30)*(15/100)*(1/3600))))</f>
        <v>4.1578879646930771</v>
      </c>
    </row>
    <row r="177" spans="1:12">
      <c r="A177" s="14" t="str">
        <f>Users!A177</f>
        <v>UKR</v>
      </c>
      <c r="B177" s="14" t="str">
        <f>Users!B177</f>
        <v>Ukraine</v>
      </c>
      <c r="C177" s="14">
        <f>(Users!C177*MAX(Settings!$C$18,(Settings!$C$19*1024*8*(1/30)*(15/100)*(1/3600))))</f>
        <v>407.44025883276561</v>
      </c>
      <c r="D177" s="14">
        <f>(Users!D177*MAX(Settings!$C$18,(Settings!$C$19*1024*8*(1/30)*(15/100)*(1/3600))))</f>
        <v>146.11863833716356</v>
      </c>
      <c r="E177" s="14">
        <f>(Users!E177*MAX(Settings!$C$18,(Settings!$C$19*1024*8*(1/30)*(15/100)*(1/3600))))</f>
        <v>16.301085943113247</v>
      </c>
      <c r="F177" s="14">
        <f>(Users!F177*MAX(Settings!$C$18,(Settings!$C$19*1024*8*(1/30)*(15/100)*(1/3600))))</f>
        <v>8.1662116141094252</v>
      </c>
      <c r="G177" s="14">
        <f>(Users!G177*MAX(Settings!$C$18,(Settings!$C$19*1024*8*(1/30)*(15/100)*(1/3600))))</f>
        <v>6.1948114965571062</v>
      </c>
      <c r="H177" s="14">
        <f>(Users!H177*MAX(Settings!$C$18,(Settings!$C$19*1024*8*(1/30)*(15/100)*(1/3600))))</f>
        <v>5.0538494343031983</v>
      </c>
      <c r="I177" s="14">
        <f>(Users!I177*MAX(Settings!$C$18,(Settings!$C$19*1024*8*(1/30)*(15/100)*(1/3600))))</f>
        <v>4.0496318888737299</v>
      </c>
      <c r="J177" s="14">
        <f>(Users!J177*MAX(Settings!$C$18,(Settings!$C$19*1024*8*(1/30)*(15/100)*(1/3600))))</f>
        <v>3.41006638830943</v>
      </c>
      <c r="K177" s="14">
        <f>(Users!K177*MAX(Settings!$C$18,(Settings!$C$19*1024*8*(1/30)*(15/100)*(1/3600))))</f>
        <v>2.793291640549203</v>
      </c>
      <c r="L177" s="14">
        <f>(Users!L177*MAX(Settings!$C$18,(Settings!$C$19*1024*8*(1/30)*(15/100)*(1/3600))))</f>
        <v>2.0483189082660651</v>
      </c>
    </row>
    <row r="178" spans="1:12">
      <c r="A178" s="14" t="str">
        <f>Users!A178</f>
        <v>ARE</v>
      </c>
      <c r="B178" s="14" t="str">
        <f>Users!B178</f>
        <v>United Arab Emirates (the)</v>
      </c>
      <c r="C178" s="14">
        <f>(Users!C178*MAX(Settings!$C$18,(Settings!$C$19*1024*8*(1/30)*(15/100)*(1/3600))))</f>
        <v>598.29999376842522</v>
      </c>
      <c r="D178" s="14">
        <f>(Users!D178*MAX(Settings!$C$18,(Settings!$C$19*1024*8*(1/30)*(15/100)*(1/3600))))</f>
        <v>391.13489962350172</v>
      </c>
      <c r="E178" s="14">
        <f>(Users!E178*MAX(Settings!$C$18,(Settings!$C$19*1024*8*(1/30)*(15/100)*(1/3600))))</f>
        <v>318.61045093479044</v>
      </c>
      <c r="F178" s="14">
        <f>(Users!F178*MAX(Settings!$C$18,(Settings!$C$19*1024*8*(1/30)*(15/100)*(1/3600))))</f>
        <v>291.57919368710958</v>
      </c>
      <c r="G178" s="14">
        <f>(Users!G178*MAX(Settings!$C$18,(Settings!$C$19*1024*8*(1/30)*(15/100)*(1/3600))))</f>
        <v>216.27142431220093</v>
      </c>
      <c r="H178" s="14">
        <f>(Users!H178*MAX(Settings!$C$18,(Settings!$C$19*1024*8*(1/30)*(15/100)*(1/3600))))</f>
        <v>96.171279144987238</v>
      </c>
      <c r="I178" s="14">
        <f>(Users!I178*MAX(Settings!$C$18,(Settings!$C$19*1024*8*(1/30)*(15/100)*(1/3600))))</f>
        <v>64.114660904008261</v>
      </c>
      <c r="J178" s="14">
        <f>(Users!J178*MAX(Settings!$C$18,(Settings!$C$19*1024*8*(1/30)*(15/100)*(1/3600))))</f>
        <v>54.371614080267022</v>
      </c>
      <c r="K178" s="14">
        <f>(Users!K178*MAX(Settings!$C$18,(Settings!$C$19*1024*8*(1/30)*(15/100)*(1/3600))))</f>
        <v>18.782429154656704</v>
      </c>
      <c r="L178" s="14">
        <f>(Users!L178*MAX(Settings!$C$18,(Settings!$C$19*1024*8*(1/30)*(15/100)*(1/3600))))</f>
        <v>3.5852703004907416</v>
      </c>
    </row>
    <row r="179" spans="1:12">
      <c r="A179" s="14" t="str">
        <f>Users!A179</f>
        <v>GBR</v>
      </c>
      <c r="B179" s="14" t="str">
        <f>Users!B179</f>
        <v>United Kingdom</v>
      </c>
      <c r="C179" s="14">
        <f>(Users!C179*MAX(Settings!$C$18,(Settings!$C$19*1024*8*(1/30)*(15/100)*(1/3600))))</f>
        <v>810.00044772135936</v>
      </c>
      <c r="D179" s="14">
        <f>(Users!D179*MAX(Settings!$C$18,(Settings!$C$19*1024*8*(1/30)*(15/100)*(1/3600))))</f>
        <v>412.28899149183223</v>
      </c>
      <c r="E179" s="14">
        <f>(Users!E179*MAX(Settings!$C$18,(Settings!$C$19*1024*8*(1/30)*(15/100)*(1/3600))))</f>
        <v>240.41680248606608</v>
      </c>
      <c r="F179" s="14">
        <f>(Users!F179*MAX(Settings!$C$18,(Settings!$C$19*1024*8*(1/30)*(15/100)*(1/3600))))</f>
        <v>146.23828978938499</v>
      </c>
      <c r="G179" s="14">
        <f>(Users!G179*MAX(Settings!$C$18,(Settings!$C$19*1024*8*(1/30)*(15/100)*(1/3600))))</f>
        <v>87.98085235602349</v>
      </c>
      <c r="H179" s="14">
        <f>(Users!H179*MAX(Settings!$C$18,(Settings!$C$19*1024*8*(1/30)*(15/100)*(1/3600))))</f>
        <v>60.97381028319694</v>
      </c>
      <c r="I179" s="14">
        <f>(Users!I179*MAX(Settings!$C$18,(Settings!$C$19*1024*8*(1/30)*(15/100)*(1/3600))))</f>
        <v>39.496374609458584</v>
      </c>
      <c r="J179" s="14">
        <f>(Users!J179*MAX(Settings!$C$18,(Settings!$C$19*1024*8*(1/30)*(15/100)*(1/3600))))</f>
        <v>24.75930407752486</v>
      </c>
      <c r="K179" s="14">
        <f>(Users!K179*MAX(Settings!$C$18,(Settings!$C$19*1024*8*(1/30)*(15/100)*(1/3600))))</f>
        <v>16.04611439611768</v>
      </c>
      <c r="L179" s="14">
        <f>(Users!L179*MAX(Settings!$C$18,(Settings!$C$19*1024*8*(1/30)*(15/100)*(1/3600))))</f>
        <v>4.8729478339208692</v>
      </c>
    </row>
    <row r="180" spans="1:12">
      <c r="A180" s="14" t="str">
        <f>Users!A180</f>
        <v>USA</v>
      </c>
      <c r="B180" s="14" t="str">
        <f>Users!B180</f>
        <v>United States of America (the)</v>
      </c>
      <c r="C180" s="14">
        <f>(Users!C180*MAX(Settings!$C$18,(Settings!$C$19*1024*8*(1/30)*(15/100)*(1/3600))))</f>
        <v>63.036373411965556</v>
      </c>
      <c r="D180" s="14">
        <f>(Users!D180*MAX(Settings!$C$18,(Settings!$C$19*1024*8*(1/30)*(15/100)*(1/3600))))</f>
        <v>15.308263774085813</v>
      </c>
      <c r="E180" s="14">
        <f>(Users!E180*MAX(Settings!$C$18,(Settings!$C$19*1024*8*(1/30)*(15/100)*(1/3600))))</f>
        <v>6.9597261375438073</v>
      </c>
      <c r="F180" s="14">
        <f>(Users!F180*MAX(Settings!$C$18,(Settings!$C$19*1024*8*(1/30)*(15/100)*(1/3600))))</f>
        <v>4.3316674548241343</v>
      </c>
      <c r="G180" s="14">
        <f>(Users!G180*MAX(Settings!$C$18,(Settings!$C$19*1024*8*(1/30)*(15/100)*(1/3600))))</f>
        <v>2.9613734424792422</v>
      </c>
      <c r="H180" s="14">
        <f>(Users!H180*MAX(Settings!$C$18,(Settings!$C$19*1024*8*(1/30)*(15/100)*(1/3600))))</f>
        <v>2.1138423225777752</v>
      </c>
      <c r="I180" s="14">
        <f>(Users!I180*MAX(Settings!$C$18,(Settings!$C$19*1024*8*(1/30)*(15/100)*(1/3600))))</f>
        <v>1.445788381008384</v>
      </c>
      <c r="J180" s="14">
        <f>(Users!J180*MAX(Settings!$C$18,(Settings!$C$19*1024*8*(1/30)*(15/100)*(1/3600))))</f>
        <v>0.88883935935884895</v>
      </c>
      <c r="K180" s="14">
        <f>(Users!K180*MAX(Settings!$C$18,(Settings!$C$19*1024*8*(1/30)*(15/100)*(1/3600))))</f>
        <v>0.38744279766924183</v>
      </c>
      <c r="L180" s="14">
        <f>(Users!L180*MAX(Settings!$C$18,(Settings!$C$19*1024*8*(1/30)*(15/100)*(1/3600))))</f>
        <v>6.694783636196458E-2</v>
      </c>
    </row>
    <row r="181" spans="1:12">
      <c r="A181" s="14" t="str">
        <f>Users!A181</f>
        <v>URY</v>
      </c>
      <c r="B181" s="14" t="str">
        <f>Users!B181</f>
        <v>Uruguay</v>
      </c>
      <c r="C181" s="14">
        <f>(Users!C181*MAX(Settings!$C$18,(Settings!$C$19*1024*8*(1/30)*(15/100)*(1/3600))))</f>
        <v>53.404431508144171</v>
      </c>
      <c r="D181" s="14">
        <f>(Users!D181*MAX(Settings!$C$18,(Settings!$C$19*1024*8*(1/30)*(15/100)*(1/3600))))</f>
        <v>5.3885886161130205</v>
      </c>
      <c r="E181" s="14">
        <f>(Users!E181*MAX(Settings!$C$18,(Settings!$C$19*1024*8*(1/30)*(15/100)*(1/3600))))</f>
        <v>2.0027374026579192</v>
      </c>
      <c r="F181" s="14">
        <f>(Users!F181*MAX(Settings!$C$18,(Settings!$C$19*1024*8*(1/30)*(15/100)*(1/3600))))</f>
        <v>0.69796680462473715</v>
      </c>
      <c r="G181" s="14">
        <f>(Users!G181*MAX(Settings!$C$18,(Settings!$C$19*1024*8*(1/30)*(15/100)*(1/3600))))</f>
        <v>0.37034973306618707</v>
      </c>
      <c r="H181" s="14">
        <f>(Users!H181*MAX(Settings!$C$18,(Settings!$C$19*1024*8*(1/30)*(15/100)*(1/3600))))</f>
        <v>0.22790752804073053</v>
      </c>
      <c r="I181" s="14">
        <f>(Users!I181*MAX(Settings!$C$18,(Settings!$C$19*1024*8*(1/30)*(15/100)*(1/3600))))</f>
        <v>0.11822703017112893</v>
      </c>
      <c r="J181" s="14">
        <f>(Users!J181*MAX(Settings!$C$18,(Settings!$C$19*1024*8*(1/30)*(15/100)*(1/3600))))</f>
        <v>6.2674570211200889E-2</v>
      </c>
      <c r="K181" s="14">
        <f>(Users!K181*MAX(Settings!$C$18,(Settings!$C$19*1024*8*(1/30)*(15/100)*(1/3600))))</f>
        <v>3.7034973306618701E-2</v>
      </c>
      <c r="L181" s="14">
        <f>(Users!L181*MAX(Settings!$C$18,(Settings!$C$19*1024*8*(1/30)*(15/100)*(1/3600))))</f>
        <v>1.7093064603054785E-2</v>
      </c>
    </row>
    <row r="182" spans="1:12">
      <c r="A182" s="14" t="str">
        <f>Users!A182</f>
        <v>UZB</v>
      </c>
      <c r="B182" s="14" t="str">
        <f>Users!B182</f>
        <v>Uzbekistan</v>
      </c>
      <c r="C182" s="14">
        <f>(Users!C182*MAX(Settings!$C$18,(Settings!$C$19*1024*8*(1/30)*(15/100)*(1/3600))))</f>
        <v>183.33308882211438</v>
      </c>
      <c r="D182" s="14">
        <f>(Users!D182*MAX(Settings!$C$18,(Settings!$C$19*1024*8*(1/30)*(15/100)*(1/3600))))</f>
        <v>97.893405403745021</v>
      </c>
      <c r="E182" s="14">
        <f>(Users!E182*MAX(Settings!$C$18,(Settings!$C$19*1024*8*(1/30)*(15/100)*(1/3600))))</f>
        <v>74.658232919992543</v>
      </c>
      <c r="F182" s="14">
        <f>(Users!F182*MAX(Settings!$C$18,(Settings!$C$19*1024*8*(1/30)*(15/100)*(1/3600))))</f>
        <v>52.242103115136445</v>
      </c>
      <c r="G182" s="14">
        <f>(Users!G182*MAX(Settings!$C$18,(Settings!$C$19*1024*8*(1/30)*(15/100)*(1/3600))))</f>
        <v>36.638983976647943</v>
      </c>
      <c r="H182" s="14">
        <f>(Users!H182*MAX(Settings!$C$18,(Settings!$C$19*1024*8*(1/30)*(15/100)*(1/3600))))</f>
        <v>23.554243023009498</v>
      </c>
      <c r="I182" s="14">
        <f>(Users!I182*MAX(Settings!$C$18,(Settings!$C$19*1024*8*(1/30)*(15/100)*(1/3600))))</f>
        <v>16.92925606727551</v>
      </c>
      <c r="J182" s="14">
        <f>(Users!J182*MAX(Settings!$C$18,(Settings!$C$19*1024*8*(1/30)*(15/100)*(1/3600))))</f>
        <v>11.523574386559437</v>
      </c>
      <c r="K182" s="14">
        <f>(Users!K182*MAX(Settings!$C$18,(Settings!$C$19*1024*8*(1/30)*(15/100)*(1/3600))))</f>
        <v>5.9028049762549193</v>
      </c>
      <c r="L182" s="14">
        <f>(Users!L182*MAX(Settings!$C$18,(Settings!$C$19*1024*8*(1/30)*(15/100)*(1/3600))))</f>
        <v>1.0013687013289596</v>
      </c>
    </row>
    <row r="183" spans="1:12">
      <c r="A183" s="14" t="str">
        <f>Users!A183</f>
        <v>VUT</v>
      </c>
      <c r="B183" s="14" t="str">
        <f>Users!B183</f>
        <v>Vanuatu</v>
      </c>
      <c r="C183" s="14">
        <f>(Users!C183*MAX(Settings!$C$18,(Settings!$C$19*1024*8*(1/30)*(15/100)*(1/3600))))</f>
        <v>129.76342435614066</v>
      </c>
      <c r="D183" s="14">
        <f>(Users!D183*MAX(Settings!$C$18,(Settings!$C$19*1024*8*(1/30)*(15/100)*(1/3600))))</f>
        <v>10.817061049633169</v>
      </c>
      <c r="E183" s="14">
        <f>(Users!E183*MAX(Settings!$C$18,(Settings!$C$19*1024*8*(1/30)*(15/100)*(1/3600))))</f>
        <v>8.3043805529841173</v>
      </c>
      <c r="F183" s="14">
        <f>(Users!F183*MAX(Settings!$C$18,(Settings!$C$19*1024*8*(1/30)*(15/100)*(1/3600))))</f>
        <v>6.1007996412403038</v>
      </c>
      <c r="G183" s="14">
        <f>(Users!G183*MAX(Settings!$C$18,(Settings!$C$19*1024*8*(1/30)*(15/100)*(1/3600))))</f>
        <v>4.4441967967942446</v>
      </c>
      <c r="H183" s="14">
        <f>(Users!H183*MAX(Settings!$C$18,(Settings!$C$19*1024*8*(1/30)*(15/100)*(1/3600))))</f>
        <v>2.9001232943182953</v>
      </c>
      <c r="I183" s="14">
        <f>(Users!I183*MAX(Settings!$C$18,(Settings!$C$19*1024*8*(1/30)*(15/100)*(1/3600))))</f>
        <v>1.9756733837030827</v>
      </c>
      <c r="J183" s="14">
        <f>(Users!J183*MAX(Settings!$C$18,(Settings!$C$19*1024*8*(1/30)*(15/100)*(1/3600))))</f>
        <v>1.3902359210484558</v>
      </c>
      <c r="K183" s="14">
        <f>(Users!K183*MAX(Settings!$C$18,(Settings!$C$19*1024*8*(1/30)*(15/100)*(1/3600))))</f>
        <v>1.0640432715401604</v>
      </c>
      <c r="L183" s="14">
        <f>(Users!L183*MAX(Settings!$C$18,(Settings!$C$19*1024*8*(1/30)*(15/100)*(1/3600))))</f>
        <v>0.52418731449368017</v>
      </c>
    </row>
    <row r="184" spans="1:12">
      <c r="A184" s="14" t="str">
        <f>Users!A184</f>
        <v>VEN</v>
      </c>
      <c r="B184" s="14" t="str">
        <f>Users!B184</f>
        <v>Venezuela (Bolivarian Republic of)</v>
      </c>
      <c r="C184" s="14">
        <f>(Users!C184*MAX(Settings!$C$18,(Settings!$C$19*1024*8*(1/30)*(15/100)*(1/3600))))</f>
        <v>272.8708344790661</v>
      </c>
      <c r="D184" s="14">
        <f>(Users!D184*MAX(Settings!$C$18,(Settings!$C$19*1024*8*(1/30)*(15/100)*(1/3600))))</f>
        <v>60.708867781849591</v>
      </c>
      <c r="E184" s="14">
        <f>(Users!E184*MAX(Settings!$C$18,(Settings!$C$19*1024*8*(1/30)*(15/100)*(1/3600))))</f>
        <v>33.58929636705291</v>
      </c>
      <c r="F184" s="14">
        <f>(Users!F184*MAX(Settings!$C$18,(Settings!$C$19*1024*8*(1/30)*(15/100)*(1/3600))))</f>
        <v>17.339489617748825</v>
      </c>
      <c r="G184" s="14">
        <f>(Users!G184*MAX(Settings!$C$18,(Settings!$C$19*1024*8*(1/30)*(15/100)*(1/3600))))</f>
        <v>10.908224060849463</v>
      </c>
      <c r="H184" s="14">
        <f>(Users!H184*MAX(Settings!$C$18,(Settings!$C$19*1024*8*(1/30)*(15/100)*(1/3600))))</f>
        <v>7.7488559533848367</v>
      </c>
      <c r="I184" s="14">
        <f>(Users!I184*MAX(Settings!$C$18,(Settings!$C$19*1024*8*(1/30)*(15/100)*(1/3600))))</f>
        <v>4.8031511534583951</v>
      </c>
      <c r="J184" s="14">
        <f>(Users!J184*MAX(Settings!$C$18,(Settings!$C$19*1024*8*(1/30)*(15/100)*(1/3600))))</f>
        <v>2.6380296370714555</v>
      </c>
      <c r="K184" s="14">
        <f>(Users!K184*MAX(Settings!$C$18,(Settings!$C$19*1024*8*(1/30)*(15/100)*(1/3600))))</f>
        <v>1.5155850614708577</v>
      </c>
      <c r="L184" s="14">
        <f>(Users!L184*MAX(Settings!$C$18,(Settings!$C$19*1024*8*(1/30)*(15/100)*(1/3600))))</f>
        <v>0.27064018954836744</v>
      </c>
    </row>
    <row r="185" spans="1:12">
      <c r="A185" s="14" t="str">
        <f>Users!A185</f>
        <v>VNM</v>
      </c>
      <c r="B185" s="14" t="str">
        <f>Users!B185</f>
        <v>Viet Nam</v>
      </c>
      <c r="C185" s="14">
        <f>(Users!C185*MAX(Settings!$C$18,(Settings!$C$19*1024*8*(1/30)*(15/100)*(1/3600))))</f>
        <v>844.73355499476656</v>
      </c>
      <c r="D185" s="14">
        <f>(Users!D185*MAX(Settings!$C$18,(Settings!$C$19*1024*8*(1/30)*(15/100)*(1/3600))))</f>
        <v>195.81529924849514</v>
      </c>
      <c r="E185" s="14">
        <f>(Users!E185*MAX(Settings!$C$18,(Settings!$C$19*1024*8*(1/30)*(15/100)*(1/3600))))</f>
        <v>133.75323051890371</v>
      </c>
      <c r="F185" s="14">
        <f>(Users!F185*MAX(Settings!$C$18,(Settings!$C$19*1024*8*(1/30)*(15/100)*(1/3600))))</f>
        <v>90.282718389234873</v>
      </c>
      <c r="G185" s="14">
        <f>(Users!G185*MAX(Settings!$C$18,(Settings!$C$19*1024*8*(1/30)*(15/100)*(1/3600))))</f>
        <v>64.285591550038788</v>
      </c>
      <c r="H185" s="14">
        <f>(Users!H185*MAX(Settings!$C$18,(Settings!$C$19*1024*8*(1/30)*(15/100)*(1/3600))))</f>
        <v>42.735510351737474</v>
      </c>
      <c r="I185" s="14">
        <f>(Users!I185*MAX(Settings!$C$18,(Settings!$C$19*1024*8*(1/30)*(15/100)*(1/3600))))</f>
        <v>27.112449304545404</v>
      </c>
      <c r="J185" s="14">
        <f>(Users!J185*MAX(Settings!$C$18,(Settings!$C$19*1024*8*(1/30)*(15/100)*(1/3600))))</f>
        <v>16.869430341164822</v>
      </c>
      <c r="K185" s="14">
        <f>(Users!K185*MAX(Settings!$C$18,(Settings!$C$19*1024*8*(1/30)*(15/100)*(1/3600))))</f>
        <v>11.281422638016158</v>
      </c>
      <c r="L185" s="14">
        <f>(Users!L185*MAX(Settings!$C$18,(Settings!$C$19*1024*8*(1/30)*(15/100)*(1/3600))))</f>
        <v>5.606525189801971</v>
      </c>
    </row>
    <row r="186" spans="1:12">
      <c r="A186" s="14" t="str">
        <f>Users!A186</f>
        <v>VIR</v>
      </c>
      <c r="B186" s="14" t="str">
        <f>Users!B186</f>
        <v>Virgin Islands (U.S.)</v>
      </c>
      <c r="C186" s="14">
        <f>(Users!C186*MAX(Settings!$C$18,(Settings!$C$19*1024*8*(1/30)*(15/100)*(1/3600))))</f>
        <v>223.65705264277091</v>
      </c>
      <c r="D186" s="14">
        <f>(Users!D186*MAX(Settings!$C$18,(Settings!$C$19*1024*8*(1/30)*(15/100)*(1/3600))))</f>
        <v>102.6410040972435</v>
      </c>
      <c r="E186" s="14">
        <f>(Users!E186*MAX(Settings!$C$18,(Settings!$C$19*1024*8*(1/30)*(15/100)*(1/3600))))</f>
        <v>68.979062205627585</v>
      </c>
      <c r="F186" s="14">
        <f>(Users!F186*MAX(Settings!$C$18,(Settings!$C$19*1024*8*(1/30)*(15/100)*(1/3600))))</f>
        <v>64.77559273532637</v>
      </c>
      <c r="G186" s="14">
        <f>(Users!G186*MAX(Settings!$C$18,(Settings!$C$19*1024*8*(1/30)*(15/100)*(1/3600))))</f>
        <v>50.312011237041503</v>
      </c>
      <c r="H186" s="14">
        <f>(Users!H186*MAX(Settings!$C$18,(Settings!$C$19*1024*8*(1/30)*(15/100)*(1/3600))))</f>
        <v>27.075414331238786</v>
      </c>
      <c r="I186" s="14">
        <f>(Users!I186*MAX(Settings!$C$18,(Settings!$C$19*1024*8*(1/30)*(15/100)*(1/3600))))</f>
        <v>19.5160065105378</v>
      </c>
      <c r="J186" s="14">
        <f>(Users!J186*MAX(Settings!$C$18,(Settings!$C$19*1024*8*(1/30)*(15/100)*(1/3600))))</f>
        <v>13.432299933900554</v>
      </c>
      <c r="K186" s="14">
        <f>(Users!K186*MAX(Settings!$C$18,(Settings!$C$19*1024*8*(1/30)*(15/100)*(1/3600))))</f>
        <v>11.500783633755363</v>
      </c>
      <c r="L186" s="14">
        <f>(Users!L186*MAX(Settings!$C$18,(Settings!$C$19*1024*8*(1/30)*(15/100)*(1/3600))))</f>
        <v>4.5040225229049362</v>
      </c>
    </row>
    <row r="187" spans="1:12">
      <c r="A187" s="14" t="str">
        <f>Users!A187</f>
        <v>YEM</v>
      </c>
      <c r="B187" s="14" t="str">
        <f>Users!B187</f>
        <v>Yemen</v>
      </c>
      <c r="C187" s="14">
        <f>(Users!C187*MAX(Settings!$C$18,(Settings!$C$19*1024*8*(1/30)*(15/100)*(1/3600))))</f>
        <v>773.37855680931443</v>
      </c>
      <c r="D187" s="14">
        <f>(Users!D187*MAX(Settings!$C$18,(Settings!$C$19*1024*8*(1/30)*(15/100)*(1/3600))))</f>
        <v>116.89946882029169</v>
      </c>
      <c r="E187" s="14">
        <f>(Users!E187*MAX(Settings!$C$18,(Settings!$C$19*1024*8*(1/30)*(15/100)*(1/3600))))</f>
        <v>57.983948399712595</v>
      </c>
      <c r="F187" s="14">
        <f>(Users!F187*MAX(Settings!$C$18,(Settings!$C$19*1024*8*(1/30)*(15/100)*(1/3600))))</f>
        <v>43.135772947859003</v>
      </c>
      <c r="G187" s="14">
        <f>(Users!G187*MAX(Settings!$C$18,(Settings!$C$19*1024*8*(1/30)*(15/100)*(1/3600))))</f>
        <v>33.354266728760905</v>
      </c>
      <c r="H187" s="14">
        <f>(Users!H187*MAX(Settings!$C$18,(Settings!$C$19*1024*8*(1/30)*(15/100)*(1/3600))))</f>
        <v>21.826419076050705</v>
      </c>
      <c r="I187" s="14">
        <f>(Users!I187*MAX(Settings!$C$18,(Settings!$C$19*1024*8*(1/30)*(15/100)*(1/3600))))</f>
        <v>14.097505031369435</v>
      </c>
      <c r="J187" s="14">
        <f>(Users!J187*MAX(Settings!$C$18,(Settings!$C$19*1024*8*(1/30)*(15/100)*(1/3600))))</f>
        <v>6.7104522787492584</v>
      </c>
      <c r="K187" s="14">
        <f>(Users!K187*MAX(Settings!$C$18,(Settings!$C$19*1024*8*(1/30)*(15/100)*(1/3600))))</f>
        <v>3.0482631875447703</v>
      </c>
      <c r="L187" s="14">
        <f>(Users!L187*MAX(Settings!$C$18,(Settings!$C$19*1024*8*(1/30)*(15/100)*(1/3600))))</f>
        <v>0.41878008277484224</v>
      </c>
    </row>
    <row r="188" spans="1:12">
      <c r="A188" s="14" t="str">
        <f>Users!A188</f>
        <v>ZMB</v>
      </c>
      <c r="B188" s="14" t="str">
        <f>Users!B188</f>
        <v>Zambia</v>
      </c>
      <c r="C188" s="14">
        <f>(Users!C188*MAX(Settings!$C$18,(Settings!$C$19*1024*8*(1/30)*(15/100)*(1/3600))))</f>
        <v>73.790759891387523</v>
      </c>
      <c r="D188" s="14">
        <f>(Users!D188*MAX(Settings!$C$18,(Settings!$C$19*1024*8*(1/30)*(15/100)*(1/3600))))</f>
        <v>12.178808529676537</v>
      </c>
      <c r="E188" s="14">
        <f>(Users!E188*MAX(Settings!$C$18,(Settings!$C$19*1024*8*(1/30)*(15/100)*(1/3600))))</f>
        <v>7.2745234106500671</v>
      </c>
      <c r="F188" s="14">
        <f>(Users!F188*MAX(Settings!$C$18,(Settings!$C$19*1024*8*(1/30)*(15/100)*(1/3600))))</f>
        <v>4.583790157719192</v>
      </c>
      <c r="G188" s="14">
        <f>(Users!G188*MAX(Settings!$C$18,(Settings!$C$19*1024*8*(1/30)*(15/100)*(1/3600))))</f>
        <v>3.3217522211936465</v>
      </c>
      <c r="H188" s="14">
        <f>(Users!H188*MAX(Settings!$C$18,(Settings!$C$19*1024*8*(1/30)*(15/100)*(1/3600))))</f>
        <v>2.8474196784588761</v>
      </c>
      <c r="I188" s="14">
        <f>(Users!I188*MAX(Settings!$C$18,(Settings!$C$19*1024*8*(1/30)*(15/100)*(1/3600))))</f>
        <v>1.9272430339944269</v>
      </c>
      <c r="J188" s="14">
        <f>(Users!J188*MAX(Settings!$C$18,(Settings!$C$19*1024*8*(1/30)*(15/100)*(1/3600))))</f>
        <v>1.4757012440637298</v>
      </c>
      <c r="K188" s="14">
        <f>(Users!K188*MAX(Settings!$C$18,(Settings!$C$19*1024*8*(1/30)*(15/100)*(1/3600))))</f>
        <v>1.2976484877819092</v>
      </c>
      <c r="L188" s="14">
        <f>(Users!L188*MAX(Settings!$C$18,(Settings!$C$19*1024*8*(1/30)*(15/100)*(1/3600))))</f>
        <v>0.86747302860503039</v>
      </c>
    </row>
    <row r="189" spans="1:12">
      <c r="A189" s="14" t="str">
        <f>Users!A189</f>
        <v>ZWE</v>
      </c>
      <c r="B189" s="14" t="str">
        <f>Users!B189</f>
        <v>Zimbabwe</v>
      </c>
      <c r="C189" s="14">
        <f>(Users!C189*MAX(Settings!$C$18,(Settings!$C$19*1024*8*(1/30)*(15/100)*(1/3600))))</f>
        <v>41.12591343494983</v>
      </c>
      <c r="D189" s="14">
        <f>(Users!D189*MAX(Settings!$C$18,(Settings!$C$19*1024*8*(1/30)*(15/100)*(1/3600))))</f>
        <v>8.9909519812068179</v>
      </c>
      <c r="E189" s="14">
        <f>(Users!E189*MAX(Settings!$C$18,(Settings!$C$19*1024*8*(1/30)*(15/100)*(1/3600))))</f>
        <v>7.2930408973033769</v>
      </c>
      <c r="F189" s="14">
        <f>(Users!F189*MAX(Settings!$C$18,(Settings!$C$19*1024*8*(1/30)*(15/100)*(1/3600))))</f>
        <v>6.3742886748891801</v>
      </c>
      <c r="G189" s="14">
        <f>(Users!G189*MAX(Settings!$C$18,(Settings!$C$19*1024*8*(1/30)*(15/100)*(1/3600))))</f>
        <v>5.5324552431887328</v>
      </c>
      <c r="H189" s="14">
        <f>(Users!H189*MAX(Settings!$C$18,(Settings!$C$19*1024*8*(1/30)*(15/100)*(1/3600))))</f>
        <v>4.6906218114882838</v>
      </c>
      <c r="I189" s="14">
        <f>(Users!I189*MAX(Settings!$C$18,(Settings!$C$19*1024*8*(1/30)*(15/100)*(1/3600))))</f>
        <v>3.9071896838482734</v>
      </c>
      <c r="J189" s="14">
        <f>(Users!J189*MAX(Settings!$C$18,(Settings!$C$19*1024*8*(1/30)*(15/100)*(1/3600))))</f>
        <v>2.7448612908405479</v>
      </c>
      <c r="K189" s="14">
        <f>(Users!K189*MAX(Settings!$C$18,(Settings!$C$19*1024*8*(1/30)*(15/100)*(1/3600))))</f>
        <v>1.9272430339944269</v>
      </c>
      <c r="L189" s="14">
        <f>(Users!L189*MAX(Settings!$C$18,(Settings!$C$19*1024*8*(1/30)*(15/100)*(1/3600))))</f>
        <v>1.2207296970681627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</sheetPr>
  <dimension ref="A1:H321"/>
  <sheetViews>
    <sheetView workbookViewId="0"/>
  </sheetViews>
  <sheetFormatPr defaultRowHeight="15"/>
  <cols>
    <col min="1" max="1" width="12" customWidth="1"/>
    <col min="2" max="2" width="18" customWidth="1"/>
    <col min="3" max="3" width="12" customWidth="1"/>
    <col min="5" max="6" width="18" customWidth="1"/>
    <col min="7" max="8" width="20" customWidth="1"/>
  </cols>
  <sheetData>
    <row r="1" spans="1:8">
      <c r="A1" s="25" t="s">
        <v>522</v>
      </c>
      <c r="B1" s="25"/>
      <c r="E1" s="25" t="s">
        <v>523</v>
      </c>
      <c r="F1" s="25"/>
      <c r="G1" s="25"/>
      <c r="H1" s="25"/>
    </row>
    <row r="2" spans="1:8">
      <c r="A2" s="14" t="s">
        <v>524</v>
      </c>
      <c r="B2" s="14" t="s">
        <v>525</v>
      </c>
      <c r="E2" s="14" t="s">
        <v>526</v>
      </c>
      <c r="F2" s="14" t="s">
        <v>527</v>
      </c>
      <c r="G2" s="14" t="s">
        <v>528</v>
      </c>
      <c r="H2" s="14" t="s">
        <v>529</v>
      </c>
    </row>
    <row r="3" spans="1:8">
      <c r="A3" s="14" t="s">
        <v>530</v>
      </c>
      <c r="B3" s="14">
        <v>30</v>
      </c>
      <c r="E3" s="14">
        <v>18.47520861406803</v>
      </c>
      <c r="F3" s="14">
        <v>1219.36376852849</v>
      </c>
      <c r="G3" s="14">
        <f>F3*(VLOOKUP(Settings!$C$24, Lookups!$A$3:$B$5, 2, 0)/10)</f>
        <v>2438.7275370569801</v>
      </c>
      <c r="H3" s="14">
        <f>F3*(VLOOKUP(Settings!$C$25, Lookups!$A$3:$B$5, 2, 0)/10)</f>
        <v>2438.7275370569801</v>
      </c>
    </row>
    <row r="4" spans="1:8">
      <c r="A4" s="14" t="s">
        <v>32</v>
      </c>
      <c r="B4" s="14">
        <v>20</v>
      </c>
      <c r="E4" s="14">
        <v>4.6188021535170067</v>
      </c>
      <c r="F4" s="14">
        <v>304.84094213212239</v>
      </c>
      <c r="G4" s="14">
        <f>F4*(VLOOKUP(Settings!$C$24, Lookups!$A$3:$B$5, 2, 0)/10)</f>
        <v>609.68188426424479</v>
      </c>
      <c r="H4" s="14">
        <f>F4*(VLOOKUP(Settings!$C$25, Lookups!$A$3:$B$5, 2, 0)/10)</f>
        <v>609.68188426424479</v>
      </c>
    </row>
    <row r="5" spans="1:8">
      <c r="A5" s="14" t="s">
        <v>531</v>
      </c>
      <c r="B5" s="14">
        <v>10</v>
      </c>
      <c r="E5" s="14">
        <v>2.0528009571186701</v>
      </c>
      <c r="F5" s="14">
        <v>135.48486316983221</v>
      </c>
      <c r="G5" s="14">
        <f>F5*(VLOOKUP(Settings!$C$24, Lookups!$A$3:$B$5, 2, 0)/10)</f>
        <v>270.96972633966442</v>
      </c>
      <c r="H5" s="14">
        <f>F5*(VLOOKUP(Settings!$C$25, Lookups!$A$3:$B$5, 2, 0)/10)</f>
        <v>270.96972633966442</v>
      </c>
    </row>
    <row r="6" spans="1:8">
      <c r="E6" s="14">
        <v>1.1547005383792519</v>
      </c>
      <c r="F6" s="14">
        <v>76.210235533030598</v>
      </c>
      <c r="G6" s="14">
        <f>F6*(VLOOKUP(Settings!$C$24, Lookups!$A$3:$B$5, 2, 0)/10)</f>
        <v>152.4204710660612</v>
      </c>
      <c r="H6" s="14">
        <f>F6*(VLOOKUP(Settings!$C$25, Lookups!$A$3:$B$5, 2, 0)/10)</f>
        <v>152.4204710660612</v>
      </c>
    </row>
    <row r="7" spans="1:8">
      <c r="A7" s="25" t="s">
        <v>532</v>
      </c>
      <c r="B7" s="26"/>
      <c r="C7" s="27"/>
      <c r="E7" s="14">
        <v>0.73900834456272102</v>
      </c>
      <c r="F7" s="14">
        <v>48.774550741139578</v>
      </c>
      <c r="G7" s="14">
        <f>F7*(VLOOKUP(Settings!$C$24, Lookups!$A$3:$B$5, 2, 0)/10)</f>
        <v>97.549101482279156</v>
      </c>
      <c r="H7" s="14">
        <f>F7*(VLOOKUP(Settings!$C$25, Lookups!$A$3:$B$5, 2, 0)/10)</f>
        <v>97.549101482279156</v>
      </c>
    </row>
    <row r="8" spans="1:8">
      <c r="A8" s="14" t="s">
        <v>533</v>
      </c>
      <c r="B8" s="14" t="s">
        <v>534</v>
      </c>
      <c r="C8" s="14" t="s">
        <v>535</v>
      </c>
      <c r="E8" s="14">
        <v>0.5132002392796674</v>
      </c>
      <c r="F8" s="14">
        <v>33.871215792458052</v>
      </c>
      <c r="G8" s="14">
        <f>F8*(VLOOKUP(Settings!$C$24, Lookups!$A$3:$B$5, 2, 0)/10)</f>
        <v>67.742431584916105</v>
      </c>
      <c r="H8" s="14">
        <f>F8*(VLOOKUP(Settings!$C$25, Lookups!$A$3:$B$5, 2, 0)/10)</f>
        <v>67.742431584916105</v>
      </c>
    </row>
    <row r="9" spans="1:8">
      <c r="A9" s="14" t="s">
        <v>536</v>
      </c>
      <c r="B9" s="14">
        <v>30000</v>
      </c>
      <c r="C9" s="14" t="s">
        <v>537</v>
      </c>
      <c r="E9" s="14">
        <v>0.37704507375649021</v>
      </c>
      <c r="F9" s="14">
        <v>24.88497486792836</v>
      </c>
      <c r="G9" s="14">
        <f>F9*(VLOOKUP(Settings!$C$24, Lookups!$A$3:$B$5, 2, 0)/10)</f>
        <v>49.76994973585672</v>
      </c>
      <c r="H9" s="14">
        <f>F9*(VLOOKUP(Settings!$C$25, Lookups!$A$3:$B$5, 2, 0)/10)</f>
        <v>49.76994973585672</v>
      </c>
    </row>
    <row r="10" spans="1:8">
      <c r="A10" s="14" t="s">
        <v>538</v>
      </c>
      <c r="B10" s="14">
        <v>10</v>
      </c>
      <c r="C10" s="14" t="s">
        <v>539</v>
      </c>
      <c r="E10" s="14">
        <v>0.28867513459481292</v>
      </c>
      <c r="F10" s="14">
        <v>19.05255888325765</v>
      </c>
      <c r="G10" s="14">
        <f>F10*(VLOOKUP(Settings!$C$24, Lookups!$A$3:$B$5, 2, 0)/10)</f>
        <v>38.105117766515299</v>
      </c>
      <c r="H10" s="14">
        <f>F10*(VLOOKUP(Settings!$C$25, Lookups!$A$3:$B$5, 2, 0)/10)</f>
        <v>38.105117766515299</v>
      </c>
    </row>
    <row r="11" spans="1:8">
      <c r="A11" s="14" t="s">
        <v>540</v>
      </c>
      <c r="B11" s="14">
        <v>30000</v>
      </c>
      <c r="C11" s="14" t="s">
        <v>537</v>
      </c>
      <c r="E11" s="14">
        <v>0.22808899523540771</v>
      </c>
      <c r="F11" s="14">
        <v>15.05387368553691</v>
      </c>
      <c r="G11" s="14">
        <f>F11*(VLOOKUP(Settings!$C$24, Lookups!$A$3:$B$5, 2, 0)/10)</f>
        <v>30.10774737107382</v>
      </c>
      <c r="H11" s="14">
        <f>F11*(VLOOKUP(Settings!$C$25, Lookups!$A$3:$B$5, 2, 0)/10)</f>
        <v>30.10774737107382</v>
      </c>
    </row>
    <row r="12" spans="1:8">
      <c r="E12" s="14">
        <v>0.1847520861406802</v>
      </c>
      <c r="F12" s="14">
        <v>12.193637685284889</v>
      </c>
      <c r="G12" s="14">
        <f>F12*(VLOOKUP(Settings!$C$24, Lookups!$A$3:$B$5, 2, 0)/10)</f>
        <v>24.387275370569778</v>
      </c>
      <c r="H12" s="14">
        <f>F12*(VLOOKUP(Settings!$C$25, Lookups!$A$3:$B$5, 2, 0)/10)</f>
        <v>24.387275370569778</v>
      </c>
    </row>
    <row r="13" spans="1:8">
      <c r="E13" s="14">
        <v>0.15268767449642989</v>
      </c>
      <c r="F13" s="14">
        <v>10.077386516764379</v>
      </c>
      <c r="G13" s="14">
        <f>F13*(VLOOKUP(Settings!$C$24, Lookups!$A$3:$B$5, 2, 0)/10)</f>
        <v>20.154773033528759</v>
      </c>
      <c r="H13" s="14">
        <f>F13*(VLOOKUP(Settings!$C$25, Lookups!$A$3:$B$5, 2, 0)/10)</f>
        <v>20.154773033528759</v>
      </c>
    </row>
    <row r="14" spans="1:8">
      <c r="E14" s="14">
        <v>0.1283000598199168</v>
      </c>
      <c r="F14" s="14">
        <v>8.4678039481145113</v>
      </c>
      <c r="G14" s="14">
        <f>F14*(VLOOKUP(Settings!$C$24, Lookups!$A$3:$B$5, 2, 0)/10)</f>
        <v>16.935607896229023</v>
      </c>
      <c r="H14" s="14">
        <f>F14*(VLOOKUP(Settings!$C$25, Lookups!$A$3:$B$5, 2, 0)/10)</f>
        <v>16.935607896229023</v>
      </c>
    </row>
    <row r="15" spans="1:8">
      <c r="E15" s="14">
        <v>0.10932076102998831</v>
      </c>
      <c r="F15" s="14">
        <v>7.2151702279792289</v>
      </c>
      <c r="G15" s="14">
        <f>F15*(VLOOKUP(Settings!$C$24, Lookups!$A$3:$B$5, 2, 0)/10)</f>
        <v>14.430340455958458</v>
      </c>
      <c r="H15" s="14">
        <f>F15*(VLOOKUP(Settings!$C$25, Lookups!$A$3:$B$5, 2, 0)/10)</f>
        <v>14.430340455958458</v>
      </c>
    </row>
    <row r="16" spans="1:8">
      <c r="E16" s="14">
        <v>9.4261268439122498E-2</v>
      </c>
      <c r="F16" s="14">
        <v>6.22124371698209</v>
      </c>
      <c r="G16" s="14">
        <f>F16*(VLOOKUP(Settings!$C$24, Lookups!$A$3:$B$5, 2, 0)/10)</f>
        <v>12.44248743396418</v>
      </c>
      <c r="H16" s="14">
        <f>F16*(VLOOKUP(Settings!$C$25, Lookups!$A$3:$B$5, 2, 0)/10)</f>
        <v>12.44248743396418</v>
      </c>
    </row>
    <row r="17" spans="5:8">
      <c r="E17" s="14">
        <v>8.2112038284746697E-2</v>
      </c>
      <c r="F17" s="14">
        <v>5.4193945267932868</v>
      </c>
      <c r="G17" s="14">
        <f>F17*(VLOOKUP(Settings!$C$24, Lookups!$A$3:$B$5, 2, 0)/10)</f>
        <v>10.838789053586574</v>
      </c>
      <c r="H17" s="14">
        <f>F17*(VLOOKUP(Settings!$C$25, Lookups!$A$3:$B$5, 2, 0)/10)</f>
        <v>10.838789053586574</v>
      </c>
    </row>
    <row r="18" spans="5:8">
      <c r="E18" s="14">
        <v>7.2168783648703203E-2</v>
      </c>
      <c r="F18" s="14">
        <v>4.7631397208144124</v>
      </c>
      <c r="G18" s="14">
        <f>F18*(VLOOKUP(Settings!$C$24, Lookups!$A$3:$B$5, 2, 0)/10)</f>
        <v>9.5262794416288248</v>
      </c>
      <c r="H18" s="14">
        <f>F18*(VLOOKUP(Settings!$C$25, Lookups!$A$3:$B$5, 2, 0)/10)</f>
        <v>9.5262794416288248</v>
      </c>
    </row>
    <row r="19" spans="5:8">
      <c r="E19" s="14">
        <v>6.3928057488124607E-2</v>
      </c>
      <c r="F19" s="14">
        <v>4.2192517942162278</v>
      </c>
      <c r="G19" s="14">
        <f>F19*(VLOOKUP(Settings!$C$24, Lookups!$A$3:$B$5, 2, 0)/10)</f>
        <v>8.4385035884324555</v>
      </c>
      <c r="H19" s="14">
        <f>F19*(VLOOKUP(Settings!$C$25, Lookups!$A$3:$B$5, 2, 0)/10)</f>
        <v>8.4385035884324555</v>
      </c>
    </row>
    <row r="20" spans="5:8">
      <c r="E20" s="14">
        <v>5.70222488088519E-2</v>
      </c>
      <c r="F20" s="14">
        <v>3.7634684213842262</v>
      </c>
      <c r="G20" s="14">
        <f>F20*(VLOOKUP(Settings!$C$24, Lookups!$A$3:$B$5, 2, 0)/10)</f>
        <v>7.5269368427684524</v>
      </c>
      <c r="H20" s="14">
        <f>F20*(VLOOKUP(Settings!$C$25, Lookups!$A$3:$B$5, 2, 0)/10)</f>
        <v>7.5269368427684524</v>
      </c>
    </row>
    <row r="21" spans="5:8">
      <c r="E21" s="14">
        <v>5.11778631968643E-2</v>
      </c>
      <c r="F21" s="14">
        <v>3.3777389709930459</v>
      </c>
      <c r="G21" s="14">
        <f>F21*(VLOOKUP(Settings!$C$24, Lookups!$A$3:$B$5, 2, 0)/10)</f>
        <v>6.7554779419860917</v>
      </c>
      <c r="H21" s="14">
        <f>F21*(VLOOKUP(Settings!$C$25, Lookups!$A$3:$B$5, 2, 0)/10)</f>
        <v>6.7554779419860917</v>
      </c>
    </row>
    <row r="22" spans="5:8">
      <c r="E22" s="14">
        <v>4.6188021535170001E-2</v>
      </c>
      <c r="F22" s="14">
        <v>3.0484094213212241</v>
      </c>
      <c r="G22" s="14">
        <f>F22*(VLOOKUP(Settings!$C$24, Lookups!$A$3:$B$5, 2, 0)/10)</f>
        <v>6.0968188426424481</v>
      </c>
      <c r="H22" s="14">
        <f>F22*(VLOOKUP(Settings!$C$25, Lookups!$A$3:$B$5, 2, 0)/10)</f>
        <v>6.0968188426424481</v>
      </c>
    </row>
    <row r="23" spans="5:8">
      <c r="E23" s="14">
        <v>4.1893897084054402E-2</v>
      </c>
      <c r="F23" s="14">
        <v>2.7649972075475961</v>
      </c>
      <c r="G23" s="14">
        <f>F23*(VLOOKUP(Settings!$C$24, Lookups!$A$3:$B$5, 2, 0)/10)</f>
        <v>5.5299944150951923</v>
      </c>
      <c r="H23" s="14">
        <f>F23*(VLOOKUP(Settings!$C$25, Lookups!$A$3:$B$5, 2, 0)/10)</f>
        <v>5.5299944150951923</v>
      </c>
    </row>
    <row r="24" spans="5:8">
      <c r="E24" s="14">
        <v>3.8171918624107397E-2</v>
      </c>
      <c r="F24" s="14">
        <v>2.519346629191094</v>
      </c>
      <c r="G24" s="14">
        <f>F24*(VLOOKUP(Settings!$C$24, Lookups!$A$3:$B$5, 2, 0)/10)</f>
        <v>5.038693258382188</v>
      </c>
      <c r="H24" s="14">
        <f>F24*(VLOOKUP(Settings!$C$25, Lookups!$A$3:$B$5, 2, 0)/10)</f>
        <v>5.038693258382188</v>
      </c>
    </row>
    <row r="25" spans="5:8">
      <c r="E25" s="14">
        <v>3.4924779988786403E-2</v>
      </c>
      <c r="F25" s="14">
        <v>2.3050354792599048</v>
      </c>
      <c r="G25" s="14">
        <f>F25*(VLOOKUP(Settings!$C$24, Lookups!$A$3:$B$5, 2, 0)/10)</f>
        <v>4.6100709585198096</v>
      </c>
      <c r="H25" s="14">
        <f>F25*(VLOOKUP(Settings!$C$25, Lookups!$A$3:$B$5, 2, 0)/10)</f>
        <v>4.6100709585198096</v>
      </c>
    </row>
    <row r="26" spans="5:8">
      <c r="E26" s="14">
        <v>3.2075014954979199E-2</v>
      </c>
      <c r="F26" s="14">
        <v>2.1169509870286278</v>
      </c>
      <c r="G26" s="14">
        <f>F26*(VLOOKUP(Settings!$C$24, Lookups!$A$3:$B$5, 2, 0)/10)</f>
        <v>4.2339019740572557</v>
      </c>
      <c r="H26" s="14">
        <f>F26*(VLOOKUP(Settings!$C$25, Lookups!$A$3:$B$5, 2, 0)/10)</f>
        <v>4.2339019740572557</v>
      </c>
    </row>
    <row r="27" spans="5:8">
      <c r="E27" s="14">
        <v>2.9560333782508798E-2</v>
      </c>
      <c r="F27" s="14">
        <v>1.950982029645584</v>
      </c>
      <c r="G27" s="14">
        <f>F27*(VLOOKUP(Settings!$C$24, Lookups!$A$3:$B$5, 2, 0)/10)</f>
        <v>3.901964059291168</v>
      </c>
      <c r="H27" s="14">
        <f>F27*(VLOOKUP(Settings!$C$25, Lookups!$A$3:$B$5, 2, 0)/10)</f>
        <v>3.901964059291168</v>
      </c>
    </row>
    <row r="28" spans="5:8">
      <c r="E28" s="14">
        <v>2.7330190257497E-2</v>
      </c>
      <c r="F28" s="14">
        <v>1.803792556994807</v>
      </c>
      <c r="G28" s="14">
        <f>F28*(VLOOKUP(Settings!$C$24, Lookups!$A$3:$B$5, 2, 0)/10)</f>
        <v>3.607585113989614</v>
      </c>
      <c r="H28" s="14">
        <f>F28*(VLOOKUP(Settings!$C$25, Lookups!$A$3:$B$5, 2, 0)/10)</f>
        <v>3.607585113989614</v>
      </c>
    </row>
    <row r="29" spans="5:8">
      <c r="E29" s="14">
        <v>2.5343221692822999E-2</v>
      </c>
      <c r="F29" s="14">
        <v>1.6726526317263231</v>
      </c>
      <c r="G29" s="14">
        <f>F29*(VLOOKUP(Settings!$C$24, Lookups!$A$3:$B$5, 2, 0)/10)</f>
        <v>3.3453052634526461</v>
      </c>
      <c r="H29" s="14">
        <f>F29*(VLOOKUP(Settings!$C$25, Lookups!$A$3:$B$5, 2, 0)/10)</f>
        <v>3.3453052634526461</v>
      </c>
    </row>
    <row r="30" spans="5:8">
      <c r="E30" s="14">
        <v>2.35653171097806E-2</v>
      </c>
      <c r="F30" s="14">
        <v>1.5553109292455221</v>
      </c>
      <c r="G30" s="14">
        <f>F30*(VLOOKUP(Settings!$C$24, Lookups!$A$3:$B$5, 2, 0)/10)</f>
        <v>3.1106218584910441</v>
      </c>
      <c r="H30" s="14">
        <f>F30*(VLOOKUP(Settings!$C$25, Lookups!$A$3:$B$5, 2, 0)/10)</f>
        <v>3.1106218584910441</v>
      </c>
    </row>
    <row r="31" spans="5:8">
      <c r="E31" s="14">
        <v>2.1968143417441102E-2</v>
      </c>
      <c r="F31" s="14">
        <v>1.4498974655511181</v>
      </c>
      <c r="G31" s="14">
        <f>F31*(VLOOKUP(Settings!$C$24, Lookups!$A$3:$B$5, 2, 0)/10)</f>
        <v>2.8997949311022362</v>
      </c>
      <c r="H31" s="14">
        <f>F31*(VLOOKUP(Settings!$C$25, Lookups!$A$3:$B$5, 2, 0)/10)</f>
        <v>2.8997949311022362</v>
      </c>
    </row>
    <row r="32" spans="5:8">
      <c r="E32" s="14">
        <v>2.0528009571186601E-2</v>
      </c>
      <c r="F32" s="14">
        <v>1.3548486316983219</v>
      </c>
      <c r="G32" s="14">
        <f>F32*(VLOOKUP(Settings!$C$24, Lookups!$A$3:$B$5, 2, 0)/10)</f>
        <v>2.7096972633966439</v>
      </c>
      <c r="H32" s="14">
        <f>F32*(VLOOKUP(Settings!$C$25, Lookups!$A$3:$B$5, 2, 0)/10)</f>
        <v>2.7096972633966439</v>
      </c>
    </row>
    <row r="33" spans="5:8">
      <c r="E33" s="14">
        <v>1.92249829490822E-2</v>
      </c>
      <c r="F33" s="14">
        <v>1.2688488746394271</v>
      </c>
      <c r="G33" s="14">
        <f>F33*(VLOOKUP(Settings!$C$24, Lookups!$A$3:$B$5, 2, 0)/10)</f>
        <v>2.5376977492788542</v>
      </c>
      <c r="H33" s="14">
        <f>F33*(VLOOKUP(Settings!$C$25, Lookups!$A$3:$B$5, 2, 0)/10)</f>
        <v>2.5376977492788542</v>
      </c>
    </row>
    <row r="34" spans="5:8">
      <c r="E34" s="14">
        <v>1.8042195912175801E-2</v>
      </c>
      <c r="F34" s="14">
        <v>1.1907849302036031</v>
      </c>
      <c r="G34" s="14">
        <f>F34*(VLOOKUP(Settings!$C$24, Lookups!$A$3:$B$5, 2, 0)/10)</f>
        <v>2.3815698604072062</v>
      </c>
      <c r="H34" s="14">
        <f>F34*(VLOOKUP(Settings!$C$25, Lookups!$A$3:$B$5, 2, 0)/10)</f>
        <v>2.3815698604072062</v>
      </c>
    </row>
    <row r="35" spans="5:8">
      <c r="E35" s="14">
        <v>1.6965297166269901E-2</v>
      </c>
      <c r="F35" s="14">
        <v>1.11970961297382</v>
      </c>
      <c r="G35" s="14">
        <f>F35*(VLOOKUP(Settings!$C$24, Lookups!$A$3:$B$5, 2, 0)/10)</f>
        <v>2.23941922594764</v>
      </c>
      <c r="H35" s="14">
        <f>F35*(VLOOKUP(Settings!$C$25, Lookups!$A$3:$B$5, 2, 0)/10)</f>
        <v>2.23941922594764</v>
      </c>
    </row>
    <row r="36" spans="5:8">
      <c r="E36" s="14">
        <v>1.59820143720311E-2</v>
      </c>
      <c r="F36" s="14">
        <v>1.0548129485540569</v>
      </c>
      <c r="G36" s="14">
        <f>F36*(VLOOKUP(Settings!$C$24, Lookups!$A$3:$B$5, 2, 0)/10)</f>
        <v>2.1096258971081139</v>
      </c>
      <c r="H36" s="14">
        <f>F36*(VLOOKUP(Settings!$C$25, Lookups!$A$3:$B$5, 2, 0)/10)</f>
        <v>2.1096258971081139</v>
      </c>
    </row>
    <row r="37" spans="5:8">
      <c r="E37" s="14">
        <v>1.50818029502596E-2</v>
      </c>
      <c r="F37" s="14">
        <v>0.99539899471713444</v>
      </c>
      <c r="G37" s="14">
        <f>F37*(VLOOKUP(Settings!$C$24, Lookups!$A$3:$B$5, 2, 0)/10)</f>
        <v>1.9907979894342689</v>
      </c>
      <c r="H37" s="14">
        <f>F37*(VLOOKUP(Settings!$C$25, Lookups!$A$3:$B$5, 2, 0)/10)</f>
        <v>1.9907979894342689</v>
      </c>
    </row>
    <row r="38" spans="5:8">
      <c r="E38" s="14">
        <v>1.42555622022129E-2</v>
      </c>
      <c r="F38" s="14">
        <v>0.94086710534605678</v>
      </c>
      <c r="G38" s="14">
        <f>F38*(VLOOKUP(Settings!$C$24, Lookups!$A$3:$B$5, 2, 0)/10)</f>
        <v>1.8817342106921136</v>
      </c>
      <c r="H38" s="14">
        <f>F38*(VLOOKUP(Settings!$C$25, Lookups!$A$3:$B$5, 2, 0)/10)</f>
        <v>1.8817342106921136</v>
      </c>
    </row>
    <row r="39" spans="5:8">
      <c r="E39" s="14">
        <v>1.3495404393037201E-2</v>
      </c>
      <c r="F39" s="14">
        <v>0.89069668994046003</v>
      </c>
      <c r="G39" s="14">
        <f>F39*(VLOOKUP(Settings!$C$24, Lookups!$A$3:$B$5, 2, 0)/10)</f>
        <v>1.7813933798809201</v>
      </c>
      <c r="H39" s="14">
        <f>F39*(VLOOKUP(Settings!$C$25, Lookups!$A$3:$B$5, 2, 0)/10)</f>
        <v>1.7813933798809201</v>
      </c>
    </row>
    <row r="40" spans="5:8">
      <c r="E40" s="14">
        <v>1.2794465799216E-2</v>
      </c>
      <c r="F40" s="14">
        <v>0.84443474274826158</v>
      </c>
      <c r="G40" s="14">
        <f>F40*(VLOOKUP(Settings!$C$24, Lookups!$A$3:$B$5, 2, 0)/10)</f>
        <v>1.6888694854965232</v>
      </c>
      <c r="H40" s="14">
        <f>F40*(VLOOKUP(Settings!$C$25, Lookups!$A$3:$B$5, 2, 0)/10)</f>
        <v>1.6888694854965232</v>
      </c>
    </row>
    <row r="41" spans="5:8">
      <c r="E41" s="14">
        <v>1.2146751225554199E-2</v>
      </c>
      <c r="F41" s="14">
        <v>0.80168558088658104</v>
      </c>
      <c r="G41" s="14">
        <f>F41*(VLOOKUP(Settings!$C$24, Lookups!$A$3:$B$5, 2, 0)/10)</f>
        <v>1.6033711617731621</v>
      </c>
      <c r="H41" s="14">
        <f>F41*(VLOOKUP(Settings!$C$25, Lookups!$A$3:$B$5, 2, 0)/10)</f>
        <v>1.6033711617731621</v>
      </c>
    </row>
    <row r="42" spans="5:8">
      <c r="E42" s="14">
        <v>1.15470053837925E-2</v>
      </c>
      <c r="F42" s="14">
        <v>0.7621023553303059</v>
      </c>
      <c r="G42" s="14">
        <f>F42*(VLOOKUP(Settings!$C$24, Lookups!$A$3:$B$5, 2, 0)/10)</f>
        <v>1.5242047106606118</v>
      </c>
      <c r="H42" s="14">
        <f>F42*(VLOOKUP(Settings!$C$25, Lookups!$A$3:$B$5, 2, 0)/10)</f>
        <v>1.5242047106606118</v>
      </c>
    </row>
    <row r="43" spans="5:8">
      <c r="E43" s="14">
        <v>1.0990605957208801E-2</v>
      </c>
      <c r="F43" s="14">
        <v>0.72537999317578206</v>
      </c>
      <c r="G43" s="14">
        <f>F43*(VLOOKUP(Settings!$C$24, Lookups!$A$3:$B$5, 2, 0)/10)</f>
        <v>1.4507599863515641</v>
      </c>
      <c r="H43" s="14">
        <f>F43*(VLOOKUP(Settings!$C$25, Lookups!$A$3:$B$5, 2, 0)/10)</f>
        <v>1.4507599863515641</v>
      </c>
    </row>
    <row r="44" spans="5:8">
      <c r="E44" s="14">
        <v>1.04734742710136E-2</v>
      </c>
      <c r="F44" s="14">
        <v>0.69124930188689904</v>
      </c>
      <c r="G44" s="14">
        <f>F44*(VLOOKUP(Settings!$C$24, Lookups!$A$3:$B$5, 2, 0)/10)</f>
        <v>1.3824986037737981</v>
      </c>
      <c r="H44" s="14">
        <f>F44*(VLOOKUP(Settings!$C$25, Lookups!$A$3:$B$5, 2, 0)/10)</f>
        <v>1.3824986037737981</v>
      </c>
    </row>
    <row r="45" spans="5:8">
      <c r="E45" s="14">
        <v>9.9920003321081006E-3</v>
      </c>
      <c r="F45" s="14">
        <v>0.65947202191913978</v>
      </c>
      <c r="G45" s="14">
        <f>F45*(VLOOKUP(Settings!$C$24, Lookups!$A$3:$B$5, 2, 0)/10)</f>
        <v>1.3189440438382796</v>
      </c>
      <c r="H45" s="14">
        <f>F45*(VLOOKUP(Settings!$C$25, Lookups!$A$3:$B$5, 2, 0)/10)</f>
        <v>1.3189440438382796</v>
      </c>
    </row>
    <row r="46" spans="5:8">
      <c r="E46" s="14">
        <v>9.5429796560268006E-3</v>
      </c>
      <c r="F46" s="14">
        <v>0.62983665729777361</v>
      </c>
      <c r="G46" s="14">
        <f>F46*(VLOOKUP(Settings!$C$24, Lookups!$A$3:$B$5, 2, 0)/10)</f>
        <v>1.2596733145955472</v>
      </c>
      <c r="H46" s="14">
        <f>F46*(VLOOKUP(Settings!$C$25, Lookups!$A$3:$B$5, 2, 0)/10)</f>
        <v>1.2596733145955472</v>
      </c>
    </row>
    <row r="47" spans="5:8">
      <c r="E47" s="14">
        <v>9.1235598094162994E-3</v>
      </c>
      <c r="F47" s="14">
        <v>0.60215494742147635</v>
      </c>
      <c r="G47" s="14">
        <f>F47*(VLOOKUP(Settings!$C$24, Lookups!$A$3:$B$5, 2, 0)/10)</f>
        <v>1.2043098948429527</v>
      </c>
      <c r="H47" s="14">
        <f>F47*(VLOOKUP(Settings!$C$25, Lookups!$A$3:$B$5, 2, 0)/10)</f>
        <v>1.2043098948429527</v>
      </c>
    </row>
    <row r="48" spans="5:8">
      <c r="E48" s="14">
        <v>8.7311949971966007E-3</v>
      </c>
      <c r="F48" s="14">
        <v>0.5762588698149762</v>
      </c>
      <c r="G48" s="14">
        <f>F48*(VLOOKUP(Settings!$C$24, Lookups!$A$3:$B$5, 2, 0)/10)</f>
        <v>1.1525177396299524</v>
      </c>
      <c r="H48" s="14">
        <f>F48*(VLOOKUP(Settings!$C$25, Lookups!$A$3:$B$5, 2, 0)/10)</f>
        <v>1.1525177396299524</v>
      </c>
    </row>
    <row r="49" spans="5:8">
      <c r="E49" s="14">
        <v>8.3636073400036003E-3</v>
      </c>
      <c r="F49" s="14">
        <v>0.55199808444023979</v>
      </c>
      <c r="G49" s="14">
        <f>F49*(VLOOKUP(Settings!$C$24, Lookups!$A$3:$B$5, 2, 0)/10)</f>
        <v>1.1039961688804796</v>
      </c>
      <c r="H49" s="14">
        <f>F49*(VLOOKUP(Settings!$C$25, Lookups!$A$3:$B$5, 2, 0)/10)</f>
        <v>1.1039961688804796</v>
      </c>
    </row>
    <row r="50" spans="5:8">
      <c r="E50" s="14">
        <v>8.0187537387447997E-3</v>
      </c>
      <c r="F50" s="14">
        <v>0.52923774675715696</v>
      </c>
      <c r="G50" s="14">
        <f>F50*(VLOOKUP(Settings!$C$24, Lookups!$A$3:$B$5, 2, 0)/10)</f>
        <v>1.0584754935143139</v>
      </c>
      <c r="H50" s="14">
        <f>F50*(VLOOKUP(Settings!$C$25, Lookups!$A$3:$B$5, 2, 0)/10)</f>
        <v>1.0584754935143139</v>
      </c>
    </row>
    <row r="51" spans="5:8">
      <c r="E51" s="14">
        <v>7.6947974236018001E-3</v>
      </c>
      <c r="F51" s="14">
        <v>0.50785662995772163</v>
      </c>
      <c r="G51" s="14">
        <f>F51*(VLOOKUP(Settings!$C$24, Lookups!$A$3:$B$5, 2, 0)/10)</f>
        <v>1.0157132599154433</v>
      </c>
      <c r="H51" s="14">
        <f>F51*(VLOOKUP(Settings!$C$25, Lookups!$A$3:$B$5, 2, 0)/10)</f>
        <v>1.0157132599154433</v>
      </c>
    </row>
    <row r="52" spans="5:8">
      <c r="E52" s="14">
        <v>7.3900834456271996E-3</v>
      </c>
      <c r="F52" s="14">
        <v>0.48774550741139588</v>
      </c>
      <c r="G52" s="14">
        <f>F52*(VLOOKUP(Settings!$C$24, Lookups!$A$3:$B$5, 2, 0)/10)</f>
        <v>0.97549101482279177</v>
      </c>
      <c r="H52" s="14">
        <f>F52*(VLOOKUP(Settings!$C$25, Lookups!$A$3:$B$5, 2, 0)/10)</f>
        <v>0.97549101482279177</v>
      </c>
    </row>
    <row r="53" spans="5:8">
      <c r="E53" s="14">
        <v>7.1031174986804996E-3</v>
      </c>
      <c r="F53" s="14">
        <v>0.4688057549129141</v>
      </c>
      <c r="G53" s="14">
        <f>F53*(VLOOKUP(Settings!$C$24, Lookups!$A$3:$B$5, 2, 0)/10)</f>
        <v>0.93761150982582819</v>
      </c>
      <c r="H53" s="14">
        <f>F53*(VLOOKUP(Settings!$C$25, Lookups!$A$3:$B$5, 2, 0)/10)</f>
        <v>0.93761150982582819</v>
      </c>
    </row>
    <row r="54" spans="5:8">
      <c r="E54" s="14">
        <v>6.8325475643741997E-3</v>
      </c>
      <c r="F54" s="14">
        <v>0.45094813924870181</v>
      </c>
      <c r="G54" s="14">
        <f>F54*(VLOOKUP(Settings!$C$24, Lookups!$A$3:$B$5, 2, 0)/10)</f>
        <v>0.90189627849740361</v>
      </c>
      <c r="H54" s="14">
        <f>F54*(VLOOKUP(Settings!$C$25, Lookups!$A$3:$B$5, 2, 0)/10)</f>
        <v>0.90189627849740361</v>
      </c>
    </row>
    <row r="55" spans="5:8">
      <c r="E55" s="14">
        <v>6.5771479580163002E-3</v>
      </c>
      <c r="F55" s="14">
        <v>0.43409176522908127</v>
      </c>
      <c r="G55" s="14">
        <f>F55*(VLOOKUP(Settings!$C$24, Lookups!$A$3:$B$5, 2, 0)/10)</f>
        <v>0.86818353045816254</v>
      </c>
      <c r="H55" s="14">
        <f>F55*(VLOOKUP(Settings!$C$25, Lookups!$A$3:$B$5, 2, 0)/10)</f>
        <v>0.86818353045816254</v>
      </c>
    </row>
    <row r="56" spans="5:8">
      <c r="E56" s="14">
        <v>6.3358054232057004E-3</v>
      </c>
      <c r="F56" s="14">
        <v>0.41816315793158071</v>
      </c>
      <c r="G56" s="14">
        <f>F56*(VLOOKUP(Settings!$C$24, Lookups!$A$3:$B$5, 2, 0)/10)</f>
        <v>0.83632631586316142</v>
      </c>
      <c r="H56" s="14">
        <f>F56*(VLOOKUP(Settings!$C$25, Lookups!$A$3:$B$5, 2, 0)/10)</f>
        <v>0.83632631586316142</v>
      </c>
    </row>
    <row r="57" spans="5:8">
      <c r="E57" s="14">
        <v>6.1075069798571004E-3</v>
      </c>
      <c r="F57" s="14">
        <v>0.403095460670575</v>
      </c>
      <c r="G57" s="14">
        <f>F57*(VLOOKUP(Settings!$C$24, Lookups!$A$3:$B$5, 2, 0)/10)</f>
        <v>0.80619092134115</v>
      </c>
      <c r="H57" s="14">
        <f>F57*(VLOOKUP(Settings!$C$25, Lookups!$A$3:$B$5, 2, 0)/10)</f>
        <v>0.80619092134115</v>
      </c>
    </row>
    <row r="58" spans="5:8">
      <c r="E58" s="14">
        <v>5.8913292774450997E-3</v>
      </c>
      <c r="F58" s="14">
        <v>0.38882773231138062</v>
      </c>
      <c r="G58" s="14">
        <f>F58*(VLOOKUP(Settings!$C$24, Lookups!$A$3:$B$5, 2, 0)/10)</f>
        <v>0.77765546462276125</v>
      </c>
      <c r="H58" s="14">
        <f>F58*(VLOOKUP(Settings!$C$25, Lookups!$A$3:$B$5, 2, 0)/10)</f>
        <v>0.77765546462276125</v>
      </c>
    </row>
    <row r="59" spans="5:8">
      <c r="E59" s="14">
        <v>5.6864292440960001E-3</v>
      </c>
      <c r="F59" s="14">
        <v>0.37530433011033842</v>
      </c>
      <c r="G59" s="14">
        <f>F59*(VLOOKUP(Settings!$C$24, Lookups!$A$3:$B$5, 2, 0)/10)</f>
        <v>0.75060866022067685</v>
      </c>
      <c r="H59" s="14">
        <f>F59*(VLOOKUP(Settings!$C$25, Lookups!$A$3:$B$5, 2, 0)/10)</f>
        <v>0.75060866022067685</v>
      </c>
    </row>
    <row r="60" spans="5:8">
      <c r="E60" s="14">
        <v>5.4920358543601999E-3</v>
      </c>
      <c r="F60" s="14">
        <v>0.36247436638777941</v>
      </c>
      <c r="G60" s="14">
        <f>F60*(VLOOKUP(Settings!$C$24, Lookups!$A$3:$B$5, 2, 0)/10)</f>
        <v>0.72494873277555882</v>
      </c>
      <c r="H60" s="14">
        <f>F60*(VLOOKUP(Settings!$C$25, Lookups!$A$3:$B$5, 2, 0)/10)</f>
        <v>0.72494873277555882</v>
      </c>
    </row>
    <row r="61" spans="5:8">
      <c r="E61" s="14">
        <v>5.3074428652880997E-3</v>
      </c>
      <c r="F61" s="14">
        <v>0.3502912291090175</v>
      </c>
      <c r="G61" s="14">
        <f>F61*(VLOOKUP(Settings!$C$24, Lookups!$A$3:$B$5, 2, 0)/10)</f>
        <v>0.700582458218035</v>
      </c>
      <c r="H61" s="14">
        <f>F61*(VLOOKUP(Settings!$C$25, Lookups!$A$3:$B$5, 2, 0)/10)</f>
        <v>0.700582458218035</v>
      </c>
    </row>
    <row r="62" spans="5:8">
      <c r="E62" s="14">
        <v>5.1320023927966E-3</v>
      </c>
      <c r="F62" s="14">
        <v>0.33871215792458043</v>
      </c>
      <c r="G62" s="14">
        <f>F62*(VLOOKUP(Settings!$C$24, Lookups!$A$3:$B$5, 2, 0)/10)</f>
        <v>0.67742431584916085</v>
      </c>
      <c r="H62" s="14">
        <f>F62*(VLOOKUP(Settings!$C$25, Lookups!$A$3:$B$5, 2, 0)/10)</f>
        <v>0.67742431584916085</v>
      </c>
    </row>
    <row r="63" spans="5:8">
      <c r="E63" s="14">
        <v>4.9651192190454004E-3</v>
      </c>
      <c r="F63" s="14">
        <v>0.32769786845699811</v>
      </c>
      <c r="G63" s="14">
        <f>F63*(VLOOKUP(Settings!$C$24, Lookups!$A$3:$B$5, 2, 0)/10)</f>
        <v>0.65539573691399622</v>
      </c>
      <c r="H63" s="14">
        <f>F63*(VLOOKUP(Settings!$C$25, Lookups!$A$3:$B$5, 2, 0)/10)</f>
        <v>0.65539573691399622</v>
      </c>
    </row>
    <row r="64" spans="5:8">
      <c r="E64" s="14">
        <v>4.8062457372704996E-3</v>
      </c>
      <c r="F64" s="14">
        <v>0.31721221865985683</v>
      </c>
      <c r="G64" s="14">
        <f>F64*(VLOOKUP(Settings!$C$24, Lookups!$A$3:$B$5, 2, 0)/10)</f>
        <v>0.63442443731971365</v>
      </c>
      <c r="H64" s="14">
        <f>F64*(VLOOKUP(Settings!$C$25, Lookups!$A$3:$B$5, 2, 0)/10)</f>
        <v>0.63442443731971365</v>
      </c>
    </row>
    <row r="65" spans="5:8">
      <c r="E65" s="14">
        <v>4.6548774537837996E-3</v>
      </c>
      <c r="F65" s="14">
        <v>0.30722191194973281</v>
      </c>
      <c r="G65" s="14">
        <f>F65*(VLOOKUP(Settings!$C$24, Lookups!$A$3:$B$5, 2, 0)/10)</f>
        <v>0.61444382389946561</v>
      </c>
      <c r="H65" s="14">
        <f>F65*(VLOOKUP(Settings!$C$25, Lookups!$A$3:$B$5, 2, 0)/10)</f>
        <v>0.61444382389946561</v>
      </c>
    </row>
    <row r="66" spans="5:8">
      <c r="E66" s="14">
        <v>4.5105489780438998E-3</v>
      </c>
      <c r="F66" s="14">
        <v>0.29769623255090077</v>
      </c>
      <c r="G66" s="14">
        <f>F66*(VLOOKUP(Settings!$C$24, Lookups!$A$3:$B$5, 2, 0)/10)</f>
        <v>0.59539246510180155</v>
      </c>
      <c r="H66" s="14">
        <f>F66*(VLOOKUP(Settings!$C$25, Lookups!$A$3:$B$5, 2, 0)/10)</f>
        <v>0.59539246510180155</v>
      </c>
    </row>
    <row r="67" spans="5:8">
      <c r="E67" s="14">
        <v>4.3728304411995E-3</v>
      </c>
      <c r="F67" s="14">
        <v>0.28860680911916908</v>
      </c>
      <c r="G67" s="14">
        <f>F67*(VLOOKUP(Settings!$C$24, Lookups!$A$3:$B$5, 2, 0)/10)</f>
        <v>0.57721361823833817</v>
      </c>
      <c r="H67" s="14">
        <f>F67*(VLOOKUP(Settings!$C$25, Lookups!$A$3:$B$5, 2, 0)/10)</f>
        <v>0.57721361823833817</v>
      </c>
    </row>
    <row r="68" spans="5:8">
      <c r="E68" s="14">
        <v>4.2413242915673999E-3</v>
      </c>
      <c r="F68" s="14">
        <v>0.27992740324345489</v>
      </c>
      <c r="G68" s="14">
        <f>F68*(VLOOKUP(Settings!$C$24, Lookups!$A$3:$B$5, 2, 0)/10)</f>
        <v>0.55985480648690977</v>
      </c>
      <c r="H68" s="14">
        <f>F68*(VLOOKUP(Settings!$C$25, Lookups!$A$3:$B$5, 2, 0)/10)</f>
        <v>0.55985480648690977</v>
      </c>
    </row>
    <row r="69" spans="5:8">
      <c r="E69" s="14">
        <v>4.1156624223809002E-3</v>
      </c>
      <c r="F69" s="14">
        <v>0.2716337198771418</v>
      </c>
      <c r="G69" s="14">
        <f>F69*(VLOOKUP(Settings!$C$24, Lookups!$A$3:$B$5, 2, 0)/10)</f>
        <v>0.5432674397542836</v>
      </c>
      <c r="H69" s="14">
        <f>F69*(VLOOKUP(Settings!$C$25, Lookups!$A$3:$B$5, 2, 0)/10)</f>
        <v>0.5432674397542836</v>
      </c>
    </row>
    <row r="70" spans="5:8">
      <c r="E70" s="14">
        <v>3.9955035930077003E-3</v>
      </c>
      <c r="F70" s="14">
        <v>0.26370323713851418</v>
      </c>
      <c r="G70" s="14">
        <f>F70*(VLOOKUP(Settings!$C$24, Lookups!$A$3:$B$5, 2, 0)/10)</f>
        <v>0.52740647427702836</v>
      </c>
      <c r="H70" s="14">
        <f>F70*(VLOOKUP(Settings!$C$25, Lookups!$A$3:$B$5, 2, 0)/10)</f>
        <v>0.52740647427702836</v>
      </c>
    </row>
    <row r="71" spans="5:8">
      <c r="E71" s="14">
        <v>3.8805311098651001E-3</v>
      </c>
      <c r="F71" s="14">
        <v>0.25611505325110051</v>
      </c>
      <c r="G71" s="14">
        <f>F71*(VLOOKUP(Settings!$C$24, Lookups!$A$3:$B$5, 2, 0)/10)</f>
        <v>0.51223010650220102</v>
      </c>
      <c r="H71" s="14">
        <f>F71*(VLOOKUP(Settings!$C$25, Lookups!$A$3:$B$5, 2, 0)/10)</f>
        <v>0.51223010650220102</v>
      </c>
    </row>
    <row r="72" spans="5:8">
      <c r="E72" s="14">
        <v>3.7704507375649001E-3</v>
      </c>
      <c r="F72" s="14">
        <v>0.24884974867928361</v>
      </c>
      <c r="G72" s="14">
        <f>F72*(VLOOKUP(Settings!$C$24, Lookups!$A$3:$B$5, 2, 0)/10)</f>
        <v>0.49769949735856722</v>
      </c>
      <c r="H72" s="14">
        <f>F72*(VLOOKUP(Settings!$C$25, Lookups!$A$3:$B$5, 2, 0)/10)</f>
        <v>0.49769949735856722</v>
      </c>
    </row>
    <row r="73" spans="5:8">
      <c r="E73" s="14">
        <v>3.6649888145344001E-3</v>
      </c>
      <c r="F73" s="14">
        <v>0.24188926175927189</v>
      </c>
      <c r="G73" s="14">
        <f>F73*(VLOOKUP(Settings!$C$24, Lookups!$A$3:$B$5, 2, 0)/10)</f>
        <v>0.48377852351854378</v>
      </c>
      <c r="H73" s="14">
        <f>F73*(VLOOKUP(Settings!$C$25, Lookups!$A$3:$B$5, 2, 0)/10)</f>
        <v>0.48377852351854378</v>
      </c>
    </row>
    <row r="74" spans="5:8">
      <c r="E74" s="14">
        <v>3.5638905505531999E-3</v>
      </c>
      <c r="F74" s="14">
        <v>0.23521677633651411</v>
      </c>
      <c r="G74" s="14">
        <f>F74*(VLOOKUP(Settings!$C$24, Lookups!$A$3:$B$5, 2, 0)/10)</f>
        <v>0.47043355267302822</v>
      </c>
      <c r="H74" s="14">
        <f>F74*(VLOOKUP(Settings!$C$25, Lookups!$A$3:$B$5, 2, 0)/10)</f>
        <v>0.47043355267302822</v>
      </c>
    </row>
    <row r="75" spans="5:8">
      <c r="E75" s="14">
        <v>3.4669184864078999E-3</v>
      </c>
      <c r="F75" s="14">
        <v>0.22881662010292539</v>
      </c>
      <c r="G75" s="14">
        <f>F75*(VLOOKUP(Settings!$C$24, Lookups!$A$3:$B$5, 2, 0)/10)</f>
        <v>0.45763324020585078</v>
      </c>
      <c r="H75" s="14">
        <f>F75*(VLOOKUP(Settings!$C$25, Lookups!$A$3:$B$5, 2, 0)/10)</f>
        <v>0.45763324020585078</v>
      </c>
    </row>
    <row r="76" spans="5:8">
      <c r="E76" s="14">
        <v>3.3738510982593002E-3</v>
      </c>
      <c r="F76" s="14">
        <v>0.22267417248511501</v>
      </c>
      <c r="G76" s="14">
        <f>F76*(VLOOKUP(Settings!$C$24, Lookups!$A$3:$B$5, 2, 0)/10)</f>
        <v>0.44534834497023001</v>
      </c>
      <c r="H76" s="14">
        <f>F76*(VLOOKUP(Settings!$C$25, Lookups!$A$3:$B$5, 2, 0)/10)</f>
        <v>0.44534834497023001</v>
      </c>
    </row>
    <row r="77" spans="5:8">
      <c r="E77" s="14">
        <v>3.2844815313897999E-3</v>
      </c>
      <c r="F77" s="14">
        <v>0.21677578107173151</v>
      </c>
      <c r="G77" s="14">
        <f>F77*(VLOOKUP(Settings!$C$24, Lookups!$A$3:$B$5, 2, 0)/10)</f>
        <v>0.43355156214346302</v>
      </c>
      <c r="H77" s="14">
        <f>F77*(VLOOKUP(Settings!$C$25, Lookups!$A$3:$B$5, 2, 0)/10)</f>
        <v>0.43355156214346302</v>
      </c>
    </row>
    <row r="78" spans="5:8">
      <c r="E78" s="14">
        <v>3.1986164498040001E-3</v>
      </c>
      <c r="F78" s="14">
        <v>0.21110868568706539</v>
      </c>
      <c r="G78" s="14">
        <f>F78*(VLOOKUP(Settings!$C$24, Lookups!$A$3:$B$5, 2, 0)/10)</f>
        <v>0.42221737137413079</v>
      </c>
      <c r="H78" s="14">
        <f>F78*(VLOOKUP(Settings!$C$25, Lookups!$A$3:$B$5, 2, 0)/10)</f>
        <v>0.42221737137413079</v>
      </c>
    </row>
    <row r="79" spans="5:8">
      <c r="E79" s="14">
        <v>3.1160749897230001E-3</v>
      </c>
      <c r="F79" s="14">
        <v>0.20566094932172191</v>
      </c>
      <c r="G79" s="14">
        <f>F79*(VLOOKUP(Settings!$C$24, Lookups!$A$3:$B$5, 2, 0)/10)</f>
        <v>0.41132189864344382</v>
      </c>
      <c r="H79" s="14">
        <f>F79*(VLOOKUP(Settings!$C$25, Lookups!$A$3:$B$5, 2, 0)/10)</f>
        <v>0.41132189864344382</v>
      </c>
    </row>
    <row r="80" spans="5:8">
      <c r="E80" s="14">
        <v>3.0366878063885E-3</v>
      </c>
      <c r="F80" s="14">
        <v>0.2004213952216452</v>
      </c>
      <c r="G80" s="14">
        <f>F80*(VLOOKUP(Settings!$C$24, Lookups!$A$3:$B$5, 2, 0)/10)</f>
        <v>0.40084279044329041</v>
      </c>
      <c r="H80" s="14">
        <f>F80*(VLOOKUP(Settings!$C$25, Lookups!$A$3:$B$5, 2, 0)/10)</f>
        <v>0.40084279044329041</v>
      </c>
    </row>
    <row r="81" spans="5:8">
      <c r="E81" s="14">
        <v>2.9602962047857E-3</v>
      </c>
      <c r="F81" s="14">
        <v>0.19537954951586109</v>
      </c>
      <c r="G81" s="14">
        <f>F81*(VLOOKUP(Settings!$C$24, Lookups!$A$3:$B$5, 2, 0)/10)</f>
        <v>0.39075909903172218</v>
      </c>
      <c r="H81" s="14">
        <f>F81*(VLOOKUP(Settings!$C$25, Lookups!$A$3:$B$5, 2, 0)/10)</f>
        <v>0.39075909903172218</v>
      </c>
    </row>
    <row r="82" spans="5:8">
      <c r="E82" s="14">
        <v>2.8867513459480999E-3</v>
      </c>
      <c r="F82" s="14">
        <v>0.19052558883257639</v>
      </c>
      <c r="G82" s="14">
        <f>F82*(VLOOKUP(Settings!$C$24, Lookups!$A$3:$B$5, 2, 0)/10)</f>
        <v>0.38105117766515278</v>
      </c>
      <c r="H82" s="14">
        <f>F82*(VLOOKUP(Settings!$C$25, Lookups!$A$3:$B$5, 2, 0)/10)</f>
        <v>0.38105117766515278</v>
      </c>
    </row>
    <row r="83" spans="5:8">
      <c r="E83" s="14">
        <v>2.8159135214247E-3</v>
      </c>
      <c r="F83" s="14">
        <v>0.18585029241403589</v>
      </c>
      <c r="G83" s="14">
        <f>F83*(VLOOKUP(Settings!$C$24, Lookups!$A$3:$B$5, 2, 0)/10)</f>
        <v>0.37170058482807178</v>
      </c>
      <c r="H83" s="14">
        <f>F83*(VLOOKUP(Settings!$C$25, Lookups!$A$3:$B$5, 2, 0)/10)</f>
        <v>0.37170058482807178</v>
      </c>
    </row>
    <row r="84" spans="5:8">
      <c r="E84" s="14">
        <v>2.7476514893022001E-3</v>
      </c>
      <c r="F84" s="14">
        <v>0.18134499829394549</v>
      </c>
      <c r="G84" s="14">
        <f>F84*(VLOOKUP(Settings!$C$24, Lookups!$A$3:$B$5, 2, 0)/10)</f>
        <v>0.36268999658789097</v>
      </c>
      <c r="H84" s="14">
        <f>F84*(VLOOKUP(Settings!$C$25, Lookups!$A$3:$B$5, 2, 0)/10)</f>
        <v>0.36268999658789097</v>
      </c>
    </row>
    <row r="85" spans="5:8">
      <c r="E85" s="14">
        <v>2.6818418658830002E-3</v>
      </c>
      <c r="F85" s="14">
        <v>0.17700156314827831</v>
      </c>
      <c r="G85" s="14">
        <f>F85*(VLOOKUP(Settings!$C$24, Lookups!$A$3:$B$5, 2, 0)/10)</f>
        <v>0.35400312629655661</v>
      </c>
      <c r="H85" s="14">
        <f>F85*(VLOOKUP(Settings!$C$25, Lookups!$A$3:$B$5, 2, 0)/10)</f>
        <v>0.35400312629655661</v>
      </c>
    </row>
    <row r="86" spans="5:8">
      <c r="E86" s="14">
        <v>2.6183685677534001E-3</v>
      </c>
      <c r="F86" s="14">
        <v>0.1728123254717247</v>
      </c>
      <c r="G86" s="14">
        <f>F86*(VLOOKUP(Settings!$C$24, Lookups!$A$3:$B$5, 2, 0)/10)</f>
        <v>0.34562465094344941</v>
      </c>
      <c r="H86" s="14">
        <f>F86*(VLOOKUP(Settings!$C$25, Lookups!$A$3:$B$5, 2, 0)/10)</f>
        <v>0.34562465094344941</v>
      </c>
    </row>
    <row r="87" spans="5:8">
      <c r="E87" s="14">
        <v>2.5571222995248999E-3</v>
      </c>
      <c r="F87" s="14">
        <v>0.168770071768649</v>
      </c>
      <c r="G87" s="14">
        <f>F87*(VLOOKUP(Settings!$C$24, Lookups!$A$3:$B$5, 2, 0)/10)</f>
        <v>0.337540143537298</v>
      </c>
      <c r="H87" s="14">
        <f>F87*(VLOOKUP(Settings!$C$25, Lookups!$A$3:$B$5, 2, 0)/10)</f>
        <v>0.337540143537298</v>
      </c>
    </row>
    <row r="88" spans="5:8">
      <c r="E88" s="14">
        <v>2.498000083027E-3</v>
      </c>
      <c r="F88" s="14">
        <v>0.16486800547978489</v>
      </c>
      <c r="G88" s="14">
        <f>F88*(VLOOKUP(Settings!$C$24, Lookups!$A$3:$B$5, 2, 0)/10)</f>
        <v>0.32973601095956978</v>
      </c>
      <c r="H88" s="14">
        <f>F88*(VLOOKUP(Settings!$C$25, Lookups!$A$3:$B$5, 2, 0)/10)</f>
        <v>0.32973601095956978</v>
      </c>
    </row>
    <row r="89" spans="5:8">
      <c r="E89" s="14">
        <v>2.4409048241600998E-3</v>
      </c>
      <c r="F89" s="14">
        <v>0.16109971839456849</v>
      </c>
      <c r="G89" s="14">
        <f>F89*(VLOOKUP(Settings!$C$24, Lookups!$A$3:$B$5, 2, 0)/10)</f>
        <v>0.32219943678913698</v>
      </c>
      <c r="H89" s="14">
        <f>F89*(VLOOKUP(Settings!$C$25, Lookups!$A$3:$B$5, 2, 0)/10)</f>
        <v>0.32219943678913698</v>
      </c>
    </row>
    <row r="90" spans="5:8">
      <c r="E90" s="14">
        <v>2.3857449140067002E-3</v>
      </c>
      <c r="F90" s="14">
        <v>0.1574591643244434</v>
      </c>
      <c r="G90" s="14">
        <f>F90*(VLOOKUP(Settings!$C$24, Lookups!$A$3:$B$5, 2, 0)/10)</f>
        <v>0.3149183286488868</v>
      </c>
      <c r="H90" s="14">
        <f>F90*(VLOOKUP(Settings!$C$25, Lookups!$A$3:$B$5, 2, 0)/10)</f>
        <v>0.3149183286488868</v>
      </c>
    </row>
    <row r="91" spans="5:8">
      <c r="E91" s="14">
        <v>2.3324338611371998E-3</v>
      </c>
      <c r="F91" s="14">
        <v>0.1539406348350574</v>
      </c>
      <c r="G91" s="14">
        <f>F91*(VLOOKUP(Settings!$C$24, Lookups!$A$3:$B$5, 2, 0)/10)</f>
        <v>0.30788126967011481</v>
      </c>
      <c r="H91" s="14">
        <f>F91*(VLOOKUP(Settings!$C$25, Lookups!$A$3:$B$5, 2, 0)/10)</f>
        <v>0.30788126967011481</v>
      </c>
    </row>
    <row r="92" spans="5:8">
      <c r="E92" s="14">
        <v>2.2808899523539998E-3</v>
      </c>
      <c r="F92" s="14">
        <v>0.15053873685536909</v>
      </c>
      <c r="G92" s="14">
        <f>F92*(VLOOKUP(Settings!$C$24, Lookups!$A$3:$B$5, 2, 0)/10)</f>
        <v>0.30107747371073817</v>
      </c>
      <c r="H92" s="14">
        <f>F92*(VLOOKUP(Settings!$C$25, Lookups!$A$3:$B$5, 2, 0)/10)</f>
        <v>0.30107747371073817</v>
      </c>
    </row>
    <row r="93" spans="5:8">
      <c r="E93" s="14">
        <v>2.2310359393875002E-3</v>
      </c>
      <c r="F93" s="14">
        <v>0.14724837199957599</v>
      </c>
      <c r="G93" s="14">
        <f>F93*(VLOOKUP(Settings!$C$24, Lookups!$A$3:$B$5, 2, 0)/10)</f>
        <v>0.29449674399915199</v>
      </c>
      <c r="H93" s="14">
        <f>F93*(VLOOKUP(Settings!$C$25, Lookups!$A$3:$B$5, 2, 0)/10)</f>
        <v>0.29449674399915199</v>
      </c>
    </row>
    <row r="94" spans="5:8">
      <c r="E94" s="14">
        <v>2.1827987492990999E-3</v>
      </c>
      <c r="F94" s="14">
        <v>0.144064717453744</v>
      </c>
      <c r="G94" s="14">
        <f>F94*(VLOOKUP(Settings!$C$24, Lookups!$A$3:$B$5, 2, 0)/10)</f>
        <v>0.28812943490748799</v>
      </c>
      <c r="H94" s="14">
        <f>F94*(VLOOKUP(Settings!$C$25, Lookups!$A$3:$B$5, 2, 0)/10)</f>
        <v>0.28812943490748799</v>
      </c>
    </row>
    <row r="95" spans="5:8">
      <c r="E95" s="14">
        <v>2.1361092165646002E-3</v>
      </c>
      <c r="F95" s="14">
        <v>0.14098320829326971</v>
      </c>
      <c r="G95" s="14">
        <f>F95*(VLOOKUP(Settings!$C$24, Lookups!$A$3:$B$5, 2, 0)/10)</f>
        <v>0.28196641658653943</v>
      </c>
      <c r="H95" s="14">
        <f>F95*(VLOOKUP(Settings!$C$25, Lookups!$A$3:$B$5, 2, 0)/10)</f>
        <v>0.28196641658653943</v>
      </c>
    </row>
    <row r="96" spans="5:8">
      <c r="E96" s="14">
        <v>2.0909018350009001E-3</v>
      </c>
      <c r="F96" s="14">
        <v>0.13799952111005989</v>
      </c>
      <c r="G96" s="14">
        <f>F96*(VLOOKUP(Settings!$C$24, Lookups!$A$3:$B$5, 2, 0)/10)</f>
        <v>0.27599904222011978</v>
      </c>
      <c r="H96" s="14">
        <f>F96*(VLOOKUP(Settings!$C$25, Lookups!$A$3:$B$5, 2, 0)/10)</f>
        <v>0.27599904222011978</v>
      </c>
    </row>
    <row r="97" spans="5:8">
      <c r="E97" s="14">
        <v>2.0471145278744998E-3</v>
      </c>
      <c r="F97" s="14">
        <v>0.13510955883972181</v>
      </c>
      <c r="G97" s="14">
        <f>F97*(VLOOKUP(Settings!$C$24, Lookups!$A$3:$B$5, 2, 0)/10)</f>
        <v>0.27021911767944362</v>
      </c>
      <c r="H97" s="14">
        <f>F97*(VLOOKUP(Settings!$C$25, Lookups!$A$3:$B$5, 2, 0)/10)</f>
        <v>0.27021911767944362</v>
      </c>
    </row>
    <row r="98" spans="5:8">
      <c r="E98" s="14">
        <v>2.0046884346861999E-3</v>
      </c>
      <c r="F98" s="14">
        <v>0.13230943668928921</v>
      </c>
      <c r="G98" s="14">
        <f>F98*(VLOOKUP(Settings!$C$24, Lookups!$A$3:$B$5, 2, 0)/10)</f>
        <v>0.26461887337857842</v>
      </c>
      <c r="H98" s="14">
        <f>F98*(VLOOKUP(Settings!$C$25, Lookups!$A$3:$B$5, 2, 0)/10)</f>
        <v>0.26461887337857842</v>
      </c>
    </row>
    <row r="99" spans="5:8">
      <c r="E99" s="14">
        <v>1.9635677132603998E-3</v>
      </c>
      <c r="F99" s="14">
        <v>0.12959546907519279</v>
      </c>
      <c r="G99" s="14">
        <f>F99*(VLOOKUP(Settings!$C$24, Lookups!$A$3:$B$5, 2, 0)/10)</f>
        <v>0.25919093815038557</v>
      </c>
      <c r="H99" s="14">
        <f>F99*(VLOOKUP(Settings!$C$25, Lookups!$A$3:$B$5, 2, 0)/10)</f>
        <v>0.25919093815038557</v>
      </c>
    </row>
    <row r="100" spans="5:8">
      <c r="E100" s="14">
        <v>1.9236993559003999E-3</v>
      </c>
      <c r="F100" s="14">
        <v>0.12696415748943041</v>
      </c>
      <c r="G100" s="14">
        <f>F100*(VLOOKUP(Settings!$C$24, Lookups!$A$3:$B$5, 2, 0)/10)</f>
        <v>0.25392831497886081</v>
      </c>
      <c r="H100" s="14">
        <f>F100*(VLOOKUP(Settings!$C$25, Lookups!$A$3:$B$5, 2, 0)/10)</f>
        <v>0.25392831497886081</v>
      </c>
    </row>
    <row r="101" spans="5:8">
      <c r="E101" s="14">
        <v>1.8850330184743999E-3</v>
      </c>
      <c r="F101" s="14">
        <v>0.1244121792193133</v>
      </c>
      <c r="G101" s="14">
        <f>F101*(VLOOKUP(Settings!$C$24, Lookups!$A$3:$B$5, 2, 0)/10)</f>
        <v>0.2488243584386266</v>
      </c>
      <c r="H101" s="14">
        <f>F101*(VLOOKUP(Settings!$C$25, Lookups!$A$3:$B$5, 2, 0)/10)</f>
        <v>0.2488243584386266</v>
      </c>
    </row>
    <row r="102" spans="5:8">
      <c r="E102" s="14">
        <v>1.8475208614067999E-3</v>
      </c>
      <c r="F102" s="14">
        <v>0.1219363768528489</v>
      </c>
      <c r="G102" s="14">
        <f>F102*(VLOOKUP(Settings!$C$24, Lookups!$A$3:$B$5, 2, 0)/10)</f>
        <v>0.2438727537056978</v>
      </c>
      <c r="H102" s="14">
        <f>F102*(VLOOKUP(Settings!$C$25, Lookups!$A$3:$B$5, 2, 0)/10)</f>
        <v>0.2438727537056978</v>
      </c>
    </row>
    <row r="103" spans="5:8">
      <c r="E103" s="14">
        <v>1.8111174016339001E-3</v>
      </c>
      <c r="F103" s="14">
        <v>0.11953374850784131</v>
      </c>
      <c r="G103" s="14">
        <f>F103*(VLOOKUP(Settings!$C$24, Lookups!$A$3:$B$5, 2, 0)/10)</f>
        <v>0.23906749701568261</v>
      </c>
      <c r="H103" s="14">
        <f>F103*(VLOOKUP(Settings!$C$25, Lookups!$A$3:$B$5, 2, 0)/10)</f>
        <v>0.23906749701568261</v>
      </c>
    </row>
    <row r="104" spans="5:8">
      <c r="E104" s="14">
        <v>1.7757793746701E-3</v>
      </c>
      <c r="F104" s="14">
        <v>0.1172014387282285</v>
      </c>
      <c r="G104" s="14">
        <f>F104*(VLOOKUP(Settings!$C$24, Lookups!$A$3:$B$5, 2, 0)/10)</f>
        <v>0.23440287745645699</v>
      </c>
      <c r="H104" s="14">
        <f>F104*(VLOOKUP(Settings!$C$25, Lookups!$A$3:$B$5, 2, 0)/10)</f>
        <v>0.23440287745645699</v>
      </c>
    </row>
    <row r="105" spans="5:8">
      <c r="E105" s="14">
        <v>1.7414656060012999E-3</v>
      </c>
      <c r="F105" s="14">
        <v>0.1149367299960872</v>
      </c>
      <c r="G105" s="14">
        <f>F105*(VLOOKUP(Settings!$C$24, Lookups!$A$3:$B$5, 2, 0)/10)</f>
        <v>0.2298734599921744</v>
      </c>
      <c r="H105" s="14">
        <f>F105*(VLOOKUP(Settings!$C$25, Lookups!$A$3:$B$5, 2, 0)/10)</f>
        <v>0.2298734599921744</v>
      </c>
    </row>
    <row r="106" spans="5:8">
      <c r="E106" s="14">
        <v>1.7081368910935001E-3</v>
      </c>
      <c r="F106" s="14">
        <v>0.1127370348121754</v>
      </c>
      <c r="G106" s="14">
        <f>F106*(VLOOKUP(Settings!$C$24, Lookups!$A$3:$B$5, 2, 0)/10)</f>
        <v>0.22547406962435079</v>
      </c>
      <c r="H106" s="14">
        <f>F106*(VLOOKUP(Settings!$C$25, Lookups!$A$3:$B$5, 2, 0)/10)</f>
        <v>0.22547406962435079</v>
      </c>
    </row>
    <row r="107" spans="5:8">
      <c r="E107" s="14">
        <v>1.6757558833621E-3</v>
      </c>
      <c r="F107" s="14">
        <v>0.1105998883019038</v>
      </c>
      <c r="G107" s="14">
        <f>F107*(VLOOKUP(Settings!$C$24, Lookups!$A$3:$B$5, 2, 0)/10)</f>
        <v>0.2211997766038076</v>
      </c>
      <c r="H107" s="14">
        <f>F107*(VLOOKUP(Settings!$C$25, Lookups!$A$3:$B$5, 2, 0)/10)</f>
        <v>0.2211997766038076</v>
      </c>
    </row>
    <row r="108" spans="5:8">
      <c r="E108" s="14">
        <v>1.644286989504E-3</v>
      </c>
      <c r="F108" s="14">
        <v>0.1085229413072703</v>
      </c>
      <c r="G108" s="14">
        <f>F108*(VLOOKUP(Settings!$C$24, Lookups!$A$3:$B$5, 2, 0)/10)</f>
        <v>0.21704588261454061</v>
      </c>
      <c r="H108" s="14">
        <f>F108*(VLOOKUP(Settings!$C$25, Lookups!$A$3:$B$5, 2, 0)/10)</f>
        <v>0.21704588261454061</v>
      </c>
    </row>
    <row r="109" spans="5:8">
      <c r="E109" s="14">
        <v>1.6136962716453E-3</v>
      </c>
      <c r="F109" s="14">
        <v>0.10650395392859539</v>
      </c>
      <c r="G109" s="14">
        <f>F109*(VLOOKUP(Settings!$C$24, Lookups!$A$3:$B$5, 2, 0)/10)</f>
        <v>0.21300790785719079</v>
      </c>
      <c r="H109" s="14">
        <f>F109*(VLOOKUP(Settings!$C$25, Lookups!$A$3:$B$5, 2, 0)/10)</f>
        <v>0.21300790785719079</v>
      </c>
    </row>
    <row r="110" spans="5:8">
      <c r="E110" s="14">
        <v>1.5839513558014E-3</v>
      </c>
      <c r="F110" s="14">
        <v>0.10454078948289509</v>
      </c>
      <c r="G110" s="14">
        <f>F110*(VLOOKUP(Settings!$C$24, Lookups!$A$3:$B$5, 2, 0)/10)</f>
        <v>0.20908157896579019</v>
      </c>
      <c r="H110" s="14">
        <f>F110*(VLOOKUP(Settings!$C$25, Lookups!$A$3:$B$5, 2, 0)/10)</f>
        <v>0.20908157896579019</v>
      </c>
    </row>
    <row r="111" spans="5:8">
      <c r="E111" s="14">
        <v>1.5550213461887001E-3</v>
      </c>
      <c r="F111" s="14">
        <v>0.10263140884845461</v>
      </c>
      <c r="G111" s="14">
        <f>F111*(VLOOKUP(Settings!$C$24, Lookups!$A$3:$B$5, 2, 0)/10)</f>
        <v>0.20526281769690921</v>
      </c>
      <c r="H111" s="14">
        <f>F111*(VLOOKUP(Settings!$C$25, Lookups!$A$3:$B$5, 2, 0)/10)</f>
        <v>0.20526281769690921</v>
      </c>
    </row>
    <row r="112" spans="5:8">
      <c r="E112" s="14">
        <v>1.5268767449642001E-3</v>
      </c>
      <c r="F112" s="14">
        <v>0.10077386516764369</v>
      </c>
      <c r="G112" s="14">
        <f>F112*(VLOOKUP(Settings!$C$24, Lookups!$A$3:$B$5, 2, 0)/10)</f>
        <v>0.20154773033528739</v>
      </c>
      <c r="H112" s="14">
        <f>F112*(VLOOKUP(Settings!$C$25, Lookups!$A$3:$B$5, 2, 0)/10)</f>
        <v>0.20154773033528739</v>
      </c>
    </row>
    <row r="113" spans="5:8">
      <c r="E113" s="14">
        <v>1.4994893770040999E-3</v>
      </c>
      <c r="F113" s="14">
        <v>9.8966298882273304E-2</v>
      </c>
      <c r="G113" s="14">
        <f>F113*(VLOOKUP(Settings!$C$24, Lookups!$A$3:$B$5, 2, 0)/10)</f>
        <v>0.19793259776454661</v>
      </c>
      <c r="H113" s="14">
        <f>F113*(VLOOKUP(Settings!$C$25, Lookups!$A$3:$B$5, 2, 0)/10)</f>
        <v>0.19793259776454661</v>
      </c>
    </row>
    <row r="114" spans="5:8">
      <c r="E114" s="14">
        <v>1.4728323193611999E-3</v>
      </c>
      <c r="F114" s="14">
        <v>9.7206933077845101E-2</v>
      </c>
      <c r="G114" s="14">
        <f>F114*(VLOOKUP(Settings!$C$24, Lookups!$A$3:$B$5, 2, 0)/10)</f>
        <v>0.1944138661556902</v>
      </c>
      <c r="H114" s="14">
        <f>F114*(VLOOKUP(Settings!$C$25, Lookups!$A$3:$B$5, 2, 0)/10)</f>
        <v>0.1944138661556902</v>
      </c>
    </row>
    <row r="115" spans="5:8">
      <c r="E115" s="14">
        <v>1.4468798350746001E-3</v>
      </c>
      <c r="F115" s="14">
        <v>9.5494069114925903E-2</v>
      </c>
      <c r="G115" s="14">
        <f>F115*(VLOOKUP(Settings!$C$24, Lookups!$A$3:$B$5, 2, 0)/10)</f>
        <v>0.19098813822985181</v>
      </c>
      <c r="H115" s="14">
        <f>F115*(VLOOKUP(Settings!$C$25, Lookups!$A$3:$B$5, 2, 0)/10)</f>
        <v>0.19098813822985181</v>
      </c>
    </row>
    <row r="116" spans="5:8">
      <c r="E116" s="14">
        <v>1.421607311024E-3</v>
      </c>
      <c r="F116" s="14">
        <v>9.3826082527584606E-2</v>
      </c>
      <c r="G116" s="14">
        <f>F116*(VLOOKUP(Settings!$C$24, Lookups!$A$3:$B$5, 2, 0)/10)</f>
        <v>0.18765216505516921</v>
      </c>
      <c r="H116" s="14">
        <f>F116*(VLOOKUP(Settings!$C$25, Lookups!$A$3:$B$5, 2, 0)/10)</f>
        <v>0.18765216505516921</v>
      </c>
    </row>
    <row r="117" spans="5:8">
      <c r="E117" s="14">
        <v>1.3969911995513999E-3</v>
      </c>
      <c r="F117" s="14">
        <v>9.2201419170396107E-2</v>
      </c>
      <c r="G117" s="14">
        <f>F117*(VLOOKUP(Settings!$C$24, Lookups!$A$3:$B$5, 2, 0)/10)</f>
        <v>0.18440283834079221</v>
      </c>
      <c r="H117" s="14">
        <f>F117*(VLOOKUP(Settings!$C$25, Lookups!$A$3:$B$5, 2, 0)/10)</f>
        <v>0.18440283834079221</v>
      </c>
    </row>
    <row r="118" spans="5:8">
      <c r="E118" s="14">
        <v>1.3730089635900001E-3</v>
      </c>
      <c r="F118" s="14">
        <v>9.0618591596944797E-2</v>
      </c>
      <c r="G118" s="14">
        <f>F118*(VLOOKUP(Settings!$C$24, Lookups!$A$3:$B$5, 2, 0)/10)</f>
        <v>0.18123718319388959</v>
      </c>
      <c r="H118" s="14">
        <f>F118*(VLOOKUP(Settings!$C$25, Lookups!$A$3:$B$5, 2, 0)/10)</f>
        <v>0.18123718319388959</v>
      </c>
    </row>
    <row r="119" spans="5:8">
      <c r="E119" s="14">
        <v>1.3496390250615001E-3</v>
      </c>
      <c r="F119" s="14">
        <v>8.9076175654064504E-2</v>
      </c>
      <c r="G119" s="14">
        <f>F119*(VLOOKUP(Settings!$C$24, Lookups!$A$3:$B$5, 2, 0)/10)</f>
        <v>0.17815235130812901</v>
      </c>
      <c r="H119" s="14">
        <f>F119*(VLOOKUP(Settings!$C$25, Lookups!$A$3:$B$5, 2, 0)/10)</f>
        <v>0.17815235130812901</v>
      </c>
    </row>
    <row r="120" spans="5:8">
      <c r="E120" s="14">
        <v>1.326860716322E-3</v>
      </c>
      <c r="F120" s="14">
        <v>8.7572807277254305E-2</v>
      </c>
      <c r="G120" s="14">
        <f>F120*(VLOOKUP(Settings!$C$24, Lookups!$A$3:$B$5, 2, 0)/10)</f>
        <v>0.17514561455450861</v>
      </c>
      <c r="H120" s="14">
        <f>F120*(VLOOKUP(Settings!$C$25, Lookups!$A$3:$B$5, 2, 0)/10)</f>
        <v>0.17514561455450861</v>
      </c>
    </row>
    <row r="121" spans="5:8">
      <c r="E121" s="14">
        <v>1.3046542344515E-3</v>
      </c>
      <c r="F121" s="14">
        <v>8.6107179473800505E-2</v>
      </c>
      <c r="G121" s="14">
        <f>F121*(VLOOKUP(Settings!$C$24, Lookups!$A$3:$B$5, 2, 0)/10)</f>
        <v>0.17221435894760101</v>
      </c>
      <c r="H121" s="14">
        <f>F121*(VLOOKUP(Settings!$C$25, Lookups!$A$3:$B$5, 2, 0)/10)</f>
        <v>0.17221435894760101</v>
      </c>
    </row>
    <row r="122" spans="5:8">
      <c r="E122" s="14">
        <v>1.2830005981990999E-3</v>
      </c>
      <c r="F122" s="14">
        <v>8.4678039481145106E-2</v>
      </c>
      <c r="G122" s="14">
        <f>F122*(VLOOKUP(Settings!$C$24, Lookups!$A$3:$B$5, 2, 0)/10)</f>
        <v>0.16935607896229021</v>
      </c>
      <c r="H122" s="14">
        <f>F122*(VLOOKUP(Settings!$C$25, Lookups!$A$3:$B$5, 2, 0)/10)</f>
        <v>0.16935607896229021</v>
      </c>
    </row>
    <row r="123" spans="5:8">
      <c r="E123" s="14">
        <v>1.2618816074085001E-3</v>
      </c>
      <c r="F123" s="14">
        <v>8.3284186088961695E-2</v>
      </c>
      <c r="G123" s="14">
        <f>F123*(VLOOKUP(Settings!$C$24, Lookups!$A$3:$B$5, 2, 0)/10)</f>
        <v>0.16656837217792339</v>
      </c>
      <c r="H123" s="14">
        <f>F123*(VLOOKUP(Settings!$C$25, Lookups!$A$3:$B$5, 2, 0)/10)</f>
        <v>0.16656837217792339</v>
      </c>
    </row>
    <row r="124" spans="5:8">
      <c r="E124" s="14">
        <v>1.2412798047613E-3</v>
      </c>
      <c r="F124" s="14">
        <v>8.19244671142495E-2</v>
      </c>
      <c r="G124" s="14">
        <f>F124*(VLOOKUP(Settings!$C$24, Lookups!$A$3:$B$5, 2, 0)/10)</f>
        <v>0.163848934228499</v>
      </c>
      <c r="H124" s="14">
        <f>F124*(VLOOKUP(Settings!$C$25, Lookups!$A$3:$B$5, 2, 0)/10)</f>
        <v>0.163848934228499</v>
      </c>
    </row>
    <row r="125" spans="5:8">
      <c r="E125" s="14">
        <v>1.2211784396898E-3</v>
      </c>
      <c r="F125" s="14">
        <v>8.0597777019531303E-2</v>
      </c>
      <c r="G125" s="14">
        <f>F125*(VLOOKUP(Settings!$C$24, Lookups!$A$3:$B$5, 2, 0)/10)</f>
        <v>0.16119555403906261</v>
      </c>
      <c r="H125" s="14">
        <f>F125*(VLOOKUP(Settings!$C$25, Lookups!$A$3:$B$5, 2, 0)/10)</f>
        <v>0.16119555403906261</v>
      </c>
    </row>
    <row r="126" spans="5:8">
      <c r="E126" s="14">
        <v>1.2015614343176E-3</v>
      </c>
      <c r="F126" s="14">
        <v>7.9303054664964207E-2</v>
      </c>
      <c r="G126" s="14">
        <f>F126*(VLOOKUP(Settings!$C$24, Lookups!$A$3:$B$5, 2, 0)/10)</f>
        <v>0.15860610932992841</v>
      </c>
      <c r="H126" s="14">
        <f>F126*(VLOOKUP(Settings!$C$25, Lookups!$A$3:$B$5, 2, 0)/10)</f>
        <v>0.15860610932992841</v>
      </c>
    </row>
    <row r="127" spans="5:8">
      <c r="E127" s="14">
        <v>1.1824133513003E-3</v>
      </c>
      <c r="F127" s="14">
        <v>7.8039281185823303E-2</v>
      </c>
      <c r="G127" s="14">
        <f>F127*(VLOOKUP(Settings!$C$24, Lookups!$A$3:$B$5, 2, 0)/10)</f>
        <v>0.15607856237164661</v>
      </c>
      <c r="H127" s="14">
        <f>F127*(VLOOKUP(Settings!$C$25, Lookups!$A$3:$B$5, 2, 0)/10)</f>
        <v>0.15607856237164661</v>
      </c>
    </row>
    <row r="128" spans="5:8">
      <c r="E128" s="14">
        <v>1.1637193634459E-3</v>
      </c>
      <c r="F128" s="14">
        <v>7.6805477987433202E-2</v>
      </c>
      <c r="G128" s="14">
        <f>F128*(VLOOKUP(Settings!$C$24, Lookups!$A$3:$B$5, 2, 0)/10)</f>
        <v>0.1536109559748664</v>
      </c>
      <c r="H128" s="14">
        <f>F128*(VLOOKUP(Settings!$C$25, Lookups!$A$3:$B$5, 2, 0)/10)</f>
        <v>0.1536109559748664</v>
      </c>
    </row>
    <row r="129" spans="5:8">
      <c r="E129" s="14">
        <v>1.1454652250025999E-3</v>
      </c>
      <c r="F129" s="14">
        <v>7.5600704850176004E-2</v>
      </c>
      <c r="G129" s="14">
        <f>F129*(VLOOKUP(Settings!$C$24, Lookups!$A$3:$B$5, 2, 0)/10)</f>
        <v>0.15120140970035201</v>
      </c>
      <c r="H129" s="14">
        <f>F129*(VLOOKUP(Settings!$C$25, Lookups!$A$3:$B$5, 2, 0)/10)</f>
        <v>0.15120140970035201</v>
      </c>
    </row>
    <row r="130" spans="5:8">
      <c r="E130" s="14">
        <v>1.1276372445108999E-3</v>
      </c>
      <c r="F130" s="14">
        <v>7.4424058137725194E-2</v>
      </c>
      <c r="G130" s="14">
        <f>F130*(VLOOKUP(Settings!$C$24, Lookups!$A$3:$B$5, 2, 0)/10)</f>
        <v>0.14884811627545039</v>
      </c>
      <c r="H130" s="14">
        <f>F130*(VLOOKUP(Settings!$C$25, Lookups!$A$3:$B$5, 2, 0)/10)</f>
        <v>0.14884811627545039</v>
      </c>
    </row>
    <row r="131" spans="5:8">
      <c r="E131" s="14">
        <v>1.1102222591231E-3</v>
      </c>
      <c r="F131" s="14">
        <v>7.3274669102126599E-2</v>
      </c>
      <c r="G131" s="14">
        <f>F131*(VLOOKUP(Settings!$C$24, Lookups!$A$3:$B$5, 2, 0)/10)</f>
        <v>0.1465493382042532</v>
      </c>
      <c r="H131" s="14">
        <f>F131*(VLOOKUP(Settings!$C$25, Lookups!$A$3:$B$5, 2, 0)/10)</f>
        <v>0.1465493382042532</v>
      </c>
    </row>
    <row r="132" spans="5:8">
      <c r="E132" s="14">
        <v>1.0932076102998E-3</v>
      </c>
      <c r="F132" s="14">
        <v>7.2151702279792201E-2</v>
      </c>
      <c r="G132" s="14">
        <f>F132*(VLOOKUP(Settings!$C$24, Lookups!$A$3:$B$5, 2, 0)/10)</f>
        <v>0.1443034045595844</v>
      </c>
      <c r="H132" s="14">
        <f>F132*(VLOOKUP(Settings!$C$25, Lookups!$A$3:$B$5, 2, 0)/10)</f>
        <v>0.1443034045595844</v>
      </c>
    </row>
    <row r="133" spans="5:8">
      <c r="E133" s="14">
        <v>1.0765811208011001E-3</v>
      </c>
      <c r="F133" s="14">
        <v>7.1054353972873893E-2</v>
      </c>
      <c r="G133" s="14">
        <f>F133*(VLOOKUP(Settings!$C$24, Lookups!$A$3:$B$5, 2, 0)/10)</f>
        <v>0.14210870794574779</v>
      </c>
      <c r="H133" s="14">
        <f>F133*(VLOOKUP(Settings!$C$25, Lookups!$A$3:$B$5, 2, 0)/10)</f>
        <v>0.14210870794574779</v>
      </c>
    </row>
    <row r="134" spans="5:8">
      <c r="E134" s="14">
        <v>1.0603310728918001E-3</v>
      </c>
      <c r="F134" s="14">
        <v>6.9981850810863694E-2</v>
      </c>
      <c r="G134" s="14">
        <f>F134*(VLOOKUP(Settings!$C$24, Lookups!$A$3:$B$5, 2, 0)/10)</f>
        <v>0.13996370162172739</v>
      </c>
      <c r="H134" s="14">
        <f>F134*(VLOOKUP(Settings!$C$25, Lookups!$A$3:$B$5, 2, 0)/10)</f>
        <v>0.13996370162172739</v>
      </c>
    </row>
    <row r="135" spans="5:8">
      <c r="E135" s="14">
        <v>1.0444461876910999E-3</v>
      </c>
      <c r="F135" s="14">
        <v>6.89334483876132E-2</v>
      </c>
      <c r="G135" s="14">
        <f>F135*(VLOOKUP(Settings!$C$24, Lookups!$A$3:$B$5, 2, 0)/10)</f>
        <v>0.1378668967752264</v>
      </c>
      <c r="H135" s="14">
        <f>F135*(VLOOKUP(Settings!$C$25, Lookups!$A$3:$B$5, 2, 0)/10)</f>
        <v>0.1378668967752264</v>
      </c>
    </row>
    <row r="136" spans="5:8">
      <c r="E136" s="14">
        <v>1.0289156055951999E-3</v>
      </c>
      <c r="F136" s="14">
        <v>6.7908429969285394E-2</v>
      </c>
      <c r="G136" s="14">
        <f>F136*(VLOOKUP(Settings!$C$24, Lookups!$A$3:$B$5, 2, 0)/10)</f>
        <v>0.13581685993857079</v>
      </c>
      <c r="H136" s="14">
        <f>F136*(VLOOKUP(Settings!$C$25, Lookups!$A$3:$B$5, 2, 0)/10)</f>
        <v>0.13581685993857079</v>
      </c>
    </row>
    <row r="137" spans="5:8">
      <c r="E137" s="14">
        <v>1.0137288677129E-3</v>
      </c>
      <c r="F137" s="14">
        <v>6.6906105269052898E-2</v>
      </c>
      <c r="G137" s="14">
        <f>F137*(VLOOKUP(Settings!$C$24, Lookups!$A$3:$B$5, 2, 0)/10)</f>
        <v>0.1338122105381058</v>
      </c>
      <c r="H137" s="14">
        <f>F137*(VLOOKUP(Settings!$C$25, Lookups!$A$3:$B$5, 2, 0)/10)</f>
        <v>0.1338122105381058</v>
      </c>
    </row>
    <row r="138" spans="5:8">
      <c r="E138" s="14">
        <v>9.9887589825189992E-4</v>
      </c>
      <c r="F138" s="14">
        <v>6.5925809284628503E-2</v>
      </c>
      <c r="G138" s="14">
        <f>F138*(VLOOKUP(Settings!$C$24, Lookups!$A$3:$B$5, 2, 0)/10)</f>
        <v>0.13185161856925701</v>
      </c>
      <c r="H138" s="14">
        <f>F138*(VLOOKUP(Settings!$C$25, Lookups!$A$3:$B$5, 2, 0)/10)</f>
        <v>0.13185161856925701</v>
      </c>
    </row>
    <row r="139" spans="5:8">
      <c r="E139" s="14">
        <v>9.8434698780260001E-4</v>
      </c>
      <c r="F139" s="14">
        <v>6.4966901194975196E-2</v>
      </c>
      <c r="G139" s="14">
        <f>F139*(VLOOKUP(Settings!$C$24, Lookups!$A$3:$B$5, 2, 0)/10)</f>
        <v>0.12993380238995039</v>
      </c>
      <c r="H139" s="14">
        <f>F139*(VLOOKUP(Settings!$C$25, Lookups!$A$3:$B$5, 2, 0)/10)</f>
        <v>0.12993380238995039</v>
      </c>
    </row>
    <row r="140" spans="5:8">
      <c r="E140" s="14">
        <v>9.701327774662E-4</v>
      </c>
      <c r="F140" s="14">
        <v>6.40287633127751E-2</v>
      </c>
      <c r="G140" s="14">
        <f>F140*(VLOOKUP(Settings!$C$24, Lookups!$A$3:$B$5, 2, 0)/10)</f>
        <v>0.1280575266255502</v>
      </c>
      <c r="H140" s="14">
        <f>F140*(VLOOKUP(Settings!$C$25, Lookups!$A$3:$B$5, 2, 0)/10)</f>
        <v>0.1280575266255502</v>
      </c>
    </row>
    <row r="141" spans="5:8">
      <c r="E141" s="14">
        <v>9.5622424377969997E-4</v>
      </c>
      <c r="F141" s="14">
        <v>6.3110800089461697E-2</v>
      </c>
      <c r="G141" s="14">
        <f>F141*(VLOOKUP(Settings!$C$24, Lookups!$A$3:$B$5, 2, 0)/10)</f>
        <v>0.12622160017892339</v>
      </c>
      <c r="H141" s="14">
        <f>F141*(VLOOKUP(Settings!$C$25, Lookups!$A$3:$B$5, 2, 0)/10)</f>
        <v>0.12622160017892339</v>
      </c>
    </row>
    <row r="142" spans="5:8">
      <c r="E142" s="14">
        <v>9.4261268439119997E-4</v>
      </c>
      <c r="F142" s="14">
        <v>6.2212437169820903E-2</v>
      </c>
      <c r="G142" s="14">
        <f>F142*(VLOOKUP(Settings!$C$24, Lookups!$A$3:$B$5, 2, 0)/10)</f>
        <v>0.12442487433964181</v>
      </c>
      <c r="H142" s="14">
        <f>F142*(VLOOKUP(Settings!$C$25, Lookups!$A$3:$B$5, 2, 0)/10)</f>
        <v>0.12442487433964181</v>
      </c>
    </row>
    <row r="143" spans="5:8">
      <c r="E143" s="14">
        <v>9.2928970444480005E-4</v>
      </c>
      <c r="F143" s="14">
        <v>6.1333120493359899E-2</v>
      </c>
      <c r="G143" s="14">
        <f>F143*(VLOOKUP(Settings!$C$24, Lookups!$A$3:$B$5, 2, 0)/10)</f>
        <v>0.1226662409867198</v>
      </c>
      <c r="H143" s="14">
        <f>F143*(VLOOKUP(Settings!$C$25, Lookups!$A$3:$B$5, 2, 0)/10)</f>
        <v>0.1226662409867198</v>
      </c>
    </row>
    <row r="144" spans="5:8">
      <c r="E144" s="14">
        <v>9.1624720363360002E-4</v>
      </c>
      <c r="F144" s="14">
        <v>6.0472315439817903E-2</v>
      </c>
      <c r="G144" s="14">
        <f>F144*(VLOOKUP(Settings!$C$24, Lookups!$A$3:$B$5, 2, 0)/10)</f>
        <v>0.12094463087963581</v>
      </c>
      <c r="H144" s="14">
        <f>F144*(VLOOKUP(Settings!$C$25, Lookups!$A$3:$B$5, 2, 0)/10)</f>
        <v>0.12094463087963581</v>
      </c>
    </row>
    <row r="145" spans="5:8">
      <c r="E145" s="14">
        <v>9.0347736388419998E-4</v>
      </c>
      <c r="F145" s="14">
        <v>5.9629506016357199E-2</v>
      </c>
      <c r="G145" s="14">
        <f>F145*(VLOOKUP(Settings!$C$24, Lookups!$A$3:$B$5, 2, 0)/10)</f>
        <v>0.1192590120327144</v>
      </c>
      <c r="H145" s="14">
        <f>F145*(VLOOKUP(Settings!$C$25, Lookups!$A$3:$B$5, 2, 0)/10)</f>
        <v>0.1192590120327144</v>
      </c>
    </row>
    <row r="146" spans="5:8">
      <c r="E146" s="14">
        <v>8.9097263763829998E-4</v>
      </c>
      <c r="F146" s="14">
        <v>5.88041940841285E-2</v>
      </c>
      <c r="G146" s="14">
        <f>F146*(VLOOKUP(Settings!$C$24, Lookups!$A$3:$B$5, 2, 0)/10)</f>
        <v>0.117608388168257</v>
      </c>
      <c r="H146" s="14">
        <f>F146*(VLOOKUP(Settings!$C$25, Lookups!$A$3:$B$5, 2, 0)/10)</f>
        <v>0.117608388168257</v>
      </c>
    </row>
    <row r="147" spans="5:8">
      <c r="E147" s="14">
        <v>8.7872573669759996E-4</v>
      </c>
      <c r="F147" s="14">
        <v>5.7995898622044698E-2</v>
      </c>
      <c r="G147" s="14">
        <f>F147*(VLOOKUP(Settings!$C$24, Lookups!$A$3:$B$5, 2, 0)/10)</f>
        <v>0.1159917972440894</v>
      </c>
      <c r="H147" s="14">
        <f>F147*(VLOOKUP(Settings!$C$25, Lookups!$A$3:$B$5, 2, 0)/10)</f>
        <v>0.1159917972440894</v>
      </c>
    </row>
    <row r="148" spans="5:8">
      <c r="E148" s="14">
        <v>8.6672962160189995E-4</v>
      </c>
      <c r="F148" s="14">
        <v>5.7204155025731299E-2</v>
      </c>
      <c r="G148" s="14">
        <f>F148*(VLOOKUP(Settings!$C$24, Lookups!$A$3:$B$5, 2, 0)/10)</f>
        <v>0.1144083100514626</v>
      </c>
      <c r="H148" s="14">
        <f>F148*(VLOOKUP(Settings!$C$25, Lookups!$A$3:$B$5, 2, 0)/10)</f>
        <v>0.1144083100514626</v>
      </c>
    </row>
    <row r="149" spans="5:8">
      <c r="E149" s="14">
        <v>8.5497749151130001E-4</v>
      </c>
      <c r="F149" s="14">
        <v>5.6428514439746801E-2</v>
      </c>
      <c r="G149" s="14">
        <f>F149*(VLOOKUP(Settings!$C$24, Lookups!$A$3:$B$5, 2, 0)/10)</f>
        <v>0.1128570288794936</v>
      </c>
      <c r="H149" s="14">
        <f>F149*(VLOOKUP(Settings!$C$25, Lookups!$A$3:$B$5, 2, 0)/10)</f>
        <v>0.1128570288794936</v>
      </c>
    </row>
    <row r="150" spans="5:8">
      <c r="E150" s="14">
        <v>8.434627745648E-4</v>
      </c>
      <c r="F150" s="14">
        <v>5.5668543121278703E-2</v>
      </c>
      <c r="G150" s="14">
        <f>F150*(VLOOKUP(Settings!$C$24, Lookups!$A$3:$B$5, 2, 0)/10)</f>
        <v>0.11133708624255741</v>
      </c>
      <c r="H150" s="14">
        <f>F150*(VLOOKUP(Settings!$C$25, Lookups!$A$3:$B$5, 2, 0)/10)</f>
        <v>0.11133708624255741</v>
      </c>
    </row>
    <row r="151" spans="5:8">
      <c r="E151" s="14">
        <v>8.3217911869139997E-4</v>
      </c>
      <c r="F151" s="14">
        <v>5.4923821833633098E-2</v>
      </c>
      <c r="G151" s="14">
        <f>F151*(VLOOKUP(Settings!$C$24, Lookups!$A$3:$B$5, 2, 0)/10)</f>
        <v>0.1098476436672662</v>
      </c>
      <c r="H151" s="14">
        <f>F151*(VLOOKUP(Settings!$C$25, Lookups!$A$3:$B$5, 2, 0)/10)</f>
        <v>0.1098476436672662</v>
      </c>
    </row>
    <row r="152" spans="5:8">
      <c r="E152" s="14">
        <v>8.2112038284739999E-4</v>
      </c>
      <c r="F152" s="14">
        <v>5.4193945267932801E-2</v>
      </c>
      <c r="G152" s="14">
        <f>F152*(VLOOKUP(Settings!$C$24, Lookups!$A$3:$B$5, 2, 0)/10)</f>
        <v>0.1083878905358656</v>
      </c>
      <c r="H152" s="14">
        <f>F152*(VLOOKUP(Settings!$C$25, Lookups!$A$3:$B$5, 2, 0)/10)</f>
        <v>0.1083878905358656</v>
      </c>
    </row>
    <row r="153" spans="5:8">
      <c r="E153" s="14">
        <v>8.1028062865959999E-4</v>
      </c>
      <c r="F153" s="14">
        <v>5.3478521491535001E-2</v>
      </c>
      <c r="G153" s="14">
        <f>F153*(VLOOKUP(Settings!$C$24, Lookups!$A$3:$B$5, 2, 0)/10)</f>
        <v>0.10695704298307</v>
      </c>
      <c r="H153" s="14">
        <f>F153*(VLOOKUP(Settings!$C$25, Lookups!$A$3:$B$5, 2, 0)/10)</f>
        <v>0.10695704298307</v>
      </c>
    </row>
    <row r="154" spans="5:8">
      <c r="E154" s="14">
        <v>7.9965411245100002E-4</v>
      </c>
      <c r="F154" s="14">
        <v>5.27771714217663E-2</v>
      </c>
      <c r="G154" s="14">
        <f>F154*(VLOOKUP(Settings!$C$24, Lookups!$A$3:$B$5, 2, 0)/10)</f>
        <v>0.1055543428435326</v>
      </c>
      <c r="H154" s="14">
        <f>F154*(VLOOKUP(Settings!$C$25, Lookups!$A$3:$B$5, 2, 0)/10)</f>
        <v>0.1055543428435326</v>
      </c>
    </row>
    <row r="155" spans="5:8">
      <c r="E155" s="14">
        <v>7.8923527763109997E-4</v>
      </c>
      <c r="F155" s="14">
        <v>5.2089528323657097E-2</v>
      </c>
      <c r="G155" s="14">
        <f>F155*(VLOOKUP(Settings!$C$24, Lookups!$A$3:$B$5, 2, 0)/10)</f>
        <v>0.10417905664731419</v>
      </c>
      <c r="H155" s="14">
        <f>F155*(VLOOKUP(Settings!$C$25, Lookups!$A$3:$B$5, 2, 0)/10)</f>
        <v>0.10417905664731419</v>
      </c>
    </row>
    <row r="156" spans="5:8">
      <c r="E156" s="14">
        <v>7.7901874743070004E-4</v>
      </c>
      <c r="F156" s="14">
        <v>5.1415237330430401E-2</v>
      </c>
      <c r="G156" s="14">
        <f>F156*(VLOOKUP(Settings!$C$24, Lookups!$A$3:$B$5, 2, 0)/10)</f>
        <v>0.1028304746608608</v>
      </c>
      <c r="H156" s="14">
        <f>F156*(VLOOKUP(Settings!$C$25, Lookups!$A$3:$B$5, 2, 0)/10)</f>
        <v>0.1028304746608608</v>
      </c>
    </row>
    <row r="157" spans="5:8">
      <c r="E157" s="14">
        <v>7.6899931796319996E-4</v>
      </c>
      <c r="F157" s="14">
        <v>5.0753954985576999E-2</v>
      </c>
      <c r="G157" s="14">
        <f>F157*(VLOOKUP(Settings!$C$24, Lookups!$A$3:$B$5, 2, 0)/10)</f>
        <v>0.101507909971154</v>
      </c>
      <c r="H157" s="14">
        <f>F157*(VLOOKUP(Settings!$C$25, Lookups!$A$3:$B$5, 2, 0)/10)</f>
        <v>0.101507909971154</v>
      </c>
    </row>
    <row r="158" spans="5:8">
      <c r="E158" s="14">
        <v>7.5917195159709995E-4</v>
      </c>
      <c r="F158" s="14">
        <v>5.0105348805411301E-2</v>
      </c>
      <c r="G158" s="14">
        <f>F158*(VLOOKUP(Settings!$C$24, Lookups!$A$3:$B$5, 2, 0)/10)</f>
        <v>0.1002106976108226</v>
      </c>
      <c r="H158" s="14">
        <f>F158*(VLOOKUP(Settings!$C$25, Lookups!$A$3:$B$5, 2, 0)/10)</f>
        <v>0.1002106976108226</v>
      </c>
    </row>
    <row r="159" spans="5:8">
      <c r="E159" s="14">
        <v>7.4953177062219995E-4</v>
      </c>
      <c r="F159" s="14">
        <v>4.9469096861068998E-2</v>
      </c>
      <c r="G159" s="14">
        <f>F159*(VLOOKUP(Settings!$C$24, Lookups!$A$3:$B$5, 2, 0)/10)</f>
        <v>9.8938193722137996E-2</v>
      </c>
      <c r="H159" s="14">
        <f>F159*(VLOOKUP(Settings!$C$25, Lookups!$A$3:$B$5, 2, 0)/10)</f>
        <v>9.8938193722137996E-2</v>
      </c>
    </row>
    <row r="160" spans="5:8">
      <c r="E160" s="14">
        <v>7.4007405119639995E-4</v>
      </c>
      <c r="F160" s="14">
        <v>4.8844887378965203E-2</v>
      </c>
      <c r="G160" s="14">
        <f>F160*(VLOOKUP(Settings!$C$24, Lookups!$A$3:$B$5, 2, 0)/10)</f>
        <v>9.7689774757930406E-2</v>
      </c>
      <c r="H160" s="14">
        <f>F160*(VLOOKUP(Settings!$C$25, Lookups!$A$3:$B$5, 2, 0)/10)</f>
        <v>9.7689774757930406E-2</v>
      </c>
    </row>
    <row r="161" spans="5:8">
      <c r="E161" s="14">
        <v>7.3079421755729997E-4</v>
      </c>
      <c r="F161" s="14">
        <v>4.8232418358786798E-2</v>
      </c>
      <c r="G161" s="14">
        <f>F161*(VLOOKUP(Settings!$C$24, Lookups!$A$3:$B$5, 2, 0)/10)</f>
        <v>9.6464836717573596E-2</v>
      </c>
      <c r="H161" s="14">
        <f>F161*(VLOOKUP(Settings!$C$25, Lookups!$A$3:$B$5, 2, 0)/10)</f>
        <v>9.6464836717573596E-2</v>
      </c>
    </row>
    <row r="162" spans="5:8">
      <c r="E162" s="14">
        <v>7.2168783648700005E-4</v>
      </c>
      <c r="F162" s="14">
        <v>4.7631397208144098E-2</v>
      </c>
      <c r="G162" s="14">
        <f>F162*(VLOOKUP(Settings!$C$24, Lookups!$A$3:$B$5, 2, 0)/10)</f>
        <v>9.5262794416288196E-2</v>
      </c>
      <c r="H162" s="14">
        <f>F162*(VLOOKUP(Settings!$C$25, Lookups!$A$3:$B$5, 2, 0)/10)</f>
        <v>9.5262794416288196E-2</v>
      </c>
    </row>
    <row r="163" spans="5:8">
      <c r="E163" s="14">
        <v>7.12750612016E-4</v>
      </c>
      <c r="F163" s="14">
        <v>4.7041540393059203E-2</v>
      </c>
      <c r="G163" s="14">
        <f>F163*(VLOOKUP(Settings!$C$24, Lookups!$A$3:$B$5, 2, 0)/10)</f>
        <v>9.4083080786118406E-2</v>
      </c>
      <c r="H163" s="14">
        <f>F163*(VLOOKUP(Settings!$C$25, Lookups!$A$3:$B$5, 2, 0)/10)</f>
        <v>9.4083080786118406E-2</v>
      </c>
    </row>
    <row r="164" spans="5:8">
      <c r="E164" s="14">
        <v>7.0397838035609998E-4</v>
      </c>
      <c r="F164" s="14">
        <v>4.6462573103508903E-2</v>
      </c>
      <c r="G164" s="14">
        <f>F164*(VLOOKUP(Settings!$C$24, Lookups!$A$3:$B$5, 2, 0)/10)</f>
        <v>9.2925146207017806E-2</v>
      </c>
      <c r="H164" s="14">
        <f>F164*(VLOOKUP(Settings!$C$25, Lookups!$A$3:$B$5, 2, 0)/10)</f>
        <v>9.2925146207017806E-2</v>
      </c>
    </row>
    <row r="165" spans="5:8">
      <c r="E165" s="14">
        <v>6.9536710504969996E-4</v>
      </c>
      <c r="F165" s="14">
        <v>4.5894228933286499E-2</v>
      </c>
      <c r="G165" s="14">
        <f>F165*(VLOOKUP(Settings!$C$24, Lookups!$A$3:$B$5, 2, 0)/10)</f>
        <v>9.1788457866572998E-2</v>
      </c>
      <c r="H165" s="14">
        <f>F165*(VLOOKUP(Settings!$C$25, Lookups!$A$3:$B$5, 2, 0)/10)</f>
        <v>9.1788457866572998E-2</v>
      </c>
    </row>
    <row r="166" spans="5:8">
      <c r="E166" s="14">
        <v>6.8691287232549995E-4</v>
      </c>
      <c r="F166" s="14">
        <v>4.5336249573486302E-2</v>
      </c>
      <c r="G166" s="14">
        <f>F166*(VLOOKUP(Settings!$C$24, Lookups!$A$3:$B$5, 2, 0)/10)</f>
        <v>9.0672499146972604E-2</v>
      </c>
      <c r="H166" s="14">
        <f>F166*(VLOOKUP(Settings!$C$25, Lookups!$A$3:$B$5, 2, 0)/10)</f>
        <v>9.0672499146972604E-2</v>
      </c>
    </row>
    <row r="167" spans="5:8">
      <c r="E167" s="14">
        <v>6.7861188665069999E-4</v>
      </c>
      <c r="F167" s="14">
        <v>4.4788384518952701E-2</v>
      </c>
      <c r="G167" s="14">
        <f>F167*(VLOOKUP(Settings!$C$24, Lookups!$A$3:$B$5, 2, 0)/10)</f>
        <v>8.9576769037905402E-2</v>
      </c>
      <c r="H167" s="14">
        <f>F167*(VLOOKUP(Settings!$C$25, Lookups!$A$3:$B$5, 2, 0)/10)</f>
        <v>8.9576769037905402E-2</v>
      </c>
    </row>
    <row r="168" spans="5:8">
      <c r="E168" s="14">
        <v>6.7046046647069996E-4</v>
      </c>
      <c r="F168" s="14">
        <v>4.42503907870695E-2</v>
      </c>
      <c r="G168" s="14">
        <f>F168*(VLOOKUP(Settings!$C$24, Lookups!$A$3:$B$5, 2, 0)/10)</f>
        <v>8.8500781574139001E-2</v>
      </c>
      <c r="H168" s="14">
        <f>F168*(VLOOKUP(Settings!$C$25, Lookups!$A$3:$B$5, 2, 0)/10)</f>
        <v>8.8500781574139001E-2</v>
      </c>
    </row>
    <row r="169" spans="5:8">
      <c r="E169" s="14">
        <v>6.6245504012570002E-4</v>
      </c>
      <c r="F169" s="14">
        <v>4.3722032648301802E-2</v>
      </c>
      <c r="G169" s="14">
        <f>F169*(VLOOKUP(Settings!$C$24, Lookups!$A$3:$B$5, 2, 0)/10)</f>
        <v>8.7444065296603604E-2</v>
      </c>
      <c r="H169" s="14">
        <f>F169*(VLOOKUP(Settings!$C$25, Lookups!$A$3:$B$5, 2, 0)/10)</f>
        <v>8.7444065296603604E-2</v>
      </c>
    </row>
    <row r="170" spans="5:8">
      <c r="E170" s="14">
        <v>6.5459214193830005E-4</v>
      </c>
      <c r="F170" s="14">
        <v>4.32030813679311E-2</v>
      </c>
      <c r="G170" s="14">
        <f>F170*(VLOOKUP(Settings!$C$24, Lookups!$A$3:$B$5, 2, 0)/10)</f>
        <v>8.6406162735862199E-2</v>
      </c>
      <c r="H170" s="14">
        <f>F170*(VLOOKUP(Settings!$C$25, Lookups!$A$3:$B$5, 2, 0)/10)</f>
        <v>8.6406162735862199E-2</v>
      </c>
    </row>
    <row r="171" spans="5:8">
      <c r="E171" s="14">
        <v>6.468684084614E-4</v>
      </c>
      <c r="F171" s="14">
        <v>4.26933149584569E-2</v>
      </c>
      <c r="G171" s="14">
        <f>F171*(VLOOKUP(Settings!$C$24, Lookups!$A$3:$B$5, 2, 0)/10)</f>
        <v>8.53866299169138E-2</v>
      </c>
      <c r="H171" s="14">
        <f>F171*(VLOOKUP(Settings!$C$25, Lookups!$A$3:$B$5, 2, 0)/10)</f>
        <v>8.53866299169138E-2</v>
      </c>
    </row>
    <row r="172" spans="5:8">
      <c r="E172" s="14">
        <v>6.3928057488120004E-4</v>
      </c>
      <c r="F172" s="14">
        <v>4.2192517942162201E-2</v>
      </c>
      <c r="G172" s="14">
        <f>F172*(VLOOKUP(Settings!$C$24, Lookups!$A$3:$B$5, 2, 0)/10)</f>
        <v>8.4385035884324402E-2</v>
      </c>
      <c r="H172" s="14">
        <f>F172*(VLOOKUP(Settings!$C$25, Lookups!$A$3:$B$5, 2, 0)/10)</f>
        <v>8.4385035884324402E-2</v>
      </c>
    </row>
    <row r="173" spans="5:8">
      <c r="E173" s="14">
        <v>6.3182547156619996E-4</v>
      </c>
      <c r="F173" s="14">
        <v>4.1700481123370901E-2</v>
      </c>
      <c r="G173" s="14">
        <f>F173*(VLOOKUP(Settings!$C$24, Lookups!$A$3:$B$5, 2, 0)/10)</f>
        <v>8.3400962246741803E-2</v>
      </c>
      <c r="H173" s="14">
        <f>F173*(VLOOKUP(Settings!$C$25, Lookups!$A$3:$B$5, 2, 0)/10)</f>
        <v>8.3400962246741803E-2</v>
      </c>
    </row>
    <row r="174" spans="5:8">
      <c r="E174" s="14">
        <v>6.2450002075670002E-4</v>
      </c>
      <c r="F174" s="14">
        <v>4.1217001369946202E-2</v>
      </c>
      <c r="G174" s="14">
        <f>F174*(VLOOKUP(Settings!$C$24, Lookups!$A$3:$B$5, 2, 0)/10)</f>
        <v>8.2434002739892404E-2</v>
      </c>
      <c r="H174" s="14">
        <f>F174*(VLOOKUP(Settings!$C$25, Lookups!$A$3:$B$5, 2, 0)/10)</f>
        <v>8.2434002739892404E-2</v>
      </c>
    </row>
    <row r="175" spans="5:8">
      <c r="E175" s="14">
        <v>6.1730123338790005E-4</v>
      </c>
      <c r="F175" s="14">
        <v>4.0741881403604803E-2</v>
      </c>
      <c r="G175" s="14">
        <f>F175*(VLOOKUP(Settings!$C$24, Lookups!$A$3:$B$5, 2, 0)/10)</f>
        <v>8.1483762807209606E-2</v>
      </c>
      <c r="H175" s="14">
        <f>F175*(VLOOKUP(Settings!$C$25, Lookups!$A$3:$B$5, 2, 0)/10)</f>
        <v>8.1483762807209606E-2</v>
      </c>
    </row>
    <row r="176" spans="5:8">
      <c r="E176" s="14">
        <v>6.1022620604000001E-4</v>
      </c>
      <c r="F176" s="14">
        <v>4.0274929598642102E-2</v>
      </c>
      <c r="G176" s="14">
        <f>F176*(VLOOKUP(Settings!$C$24, Lookups!$A$3:$B$5, 2, 0)/10)</f>
        <v>8.0549859197284204E-2</v>
      </c>
      <c r="H176" s="14">
        <f>F176*(VLOOKUP(Settings!$C$25, Lookups!$A$3:$B$5, 2, 0)/10)</f>
        <v>8.0549859197284204E-2</v>
      </c>
    </row>
    <row r="177" spans="5:8">
      <c r="E177" s="14">
        <v>6.0327211801029996E-4</v>
      </c>
      <c r="F177" s="14">
        <v>3.9815959788685303E-2</v>
      </c>
      <c r="G177" s="14">
        <f>F177*(VLOOKUP(Settings!$C$24, Lookups!$A$3:$B$5, 2, 0)/10)</f>
        <v>7.9631919577370605E-2</v>
      </c>
      <c r="H177" s="14">
        <f>F177*(VLOOKUP(Settings!$C$25, Lookups!$A$3:$B$5, 2, 0)/10)</f>
        <v>7.9631919577370605E-2</v>
      </c>
    </row>
    <row r="178" spans="5:8">
      <c r="E178" s="14">
        <v>5.9643622850160001E-4</v>
      </c>
      <c r="F178" s="14">
        <v>3.9364791081110802E-2</v>
      </c>
      <c r="G178" s="14">
        <f>F178*(VLOOKUP(Settings!$C$24, Lookups!$A$3:$B$5, 2, 0)/10)</f>
        <v>7.8729582162221604E-2</v>
      </c>
      <c r="H178" s="14">
        <f>F178*(VLOOKUP(Settings!$C$25, Lookups!$A$3:$B$5, 2, 0)/10)</f>
        <v>7.8729582162221604E-2</v>
      </c>
    </row>
    <row r="179" spans="5:8">
      <c r="E179" s="14">
        <v>5.8971587392090004E-4</v>
      </c>
      <c r="F179" s="14">
        <v>3.8921247678779698E-2</v>
      </c>
      <c r="G179" s="14">
        <f>F179*(VLOOKUP(Settings!$C$24, Lookups!$A$3:$B$5, 2, 0)/10)</f>
        <v>7.7842495357559396E-2</v>
      </c>
      <c r="H179" s="14">
        <f>F179*(VLOOKUP(Settings!$C$25, Lookups!$A$3:$B$5, 2, 0)/10)</f>
        <v>7.7842495357559396E-2</v>
      </c>
    </row>
    <row r="180" spans="5:8">
      <c r="E180" s="14">
        <v>5.8310846528429995E-4</v>
      </c>
      <c r="F180" s="14">
        <v>3.8485158708764303E-2</v>
      </c>
      <c r="G180" s="14">
        <f>F180*(VLOOKUP(Settings!$C$24, Lookups!$A$3:$B$5, 2, 0)/10)</f>
        <v>7.6970317417528605E-2</v>
      </c>
      <c r="H180" s="14">
        <f>F180*(VLOOKUP(Settings!$C$25, Lookups!$A$3:$B$5, 2, 0)/10)</f>
        <v>7.6970317417528605E-2</v>
      </c>
    </row>
    <row r="181" spans="5:8">
      <c r="E181" s="14">
        <v>5.7661148572350004E-4</v>
      </c>
      <c r="F181" s="14">
        <v>3.80563580577538E-2</v>
      </c>
      <c r="G181" s="14">
        <f>F181*(VLOOKUP(Settings!$C$24, Lookups!$A$3:$B$5, 2, 0)/10)</f>
        <v>7.61127161155076E-2</v>
      </c>
      <c r="H181" s="14">
        <f>F181*(VLOOKUP(Settings!$C$25, Lookups!$A$3:$B$5, 2, 0)/10)</f>
        <v>7.61127161155076E-2</v>
      </c>
    </row>
    <row r="182" spans="5:8">
      <c r="E182" s="14">
        <v>5.7022248808849996E-4</v>
      </c>
      <c r="F182" s="14">
        <v>3.7634684213842202E-2</v>
      </c>
      <c r="G182" s="14">
        <f>F182*(VLOOKUP(Settings!$C$24, Lookups!$A$3:$B$5, 2, 0)/10)</f>
        <v>7.5269368427684405E-2</v>
      </c>
      <c r="H182" s="14">
        <f>F182*(VLOOKUP(Settings!$C$25, Lookups!$A$3:$B$5, 2, 0)/10)</f>
        <v>7.5269368427684405E-2</v>
      </c>
    </row>
    <row r="183" spans="5:8">
      <c r="E183" s="14">
        <v>5.639390926427E-4</v>
      </c>
      <c r="F183" s="14">
        <v>3.7219980114419203E-2</v>
      </c>
      <c r="G183" s="14">
        <f>F183*(VLOOKUP(Settings!$C$24, Lookups!$A$3:$B$5, 2, 0)/10)</f>
        <v>7.4439960228838406E-2</v>
      </c>
      <c r="H183" s="14">
        <f>F183*(VLOOKUP(Settings!$C$25, Lookups!$A$3:$B$5, 2, 0)/10)</f>
        <v>7.4439960228838406E-2</v>
      </c>
    </row>
    <row r="184" spans="5:8">
      <c r="E184" s="14">
        <v>5.5775898484680003E-4</v>
      </c>
      <c r="F184" s="14">
        <v>3.6812092999893999E-2</v>
      </c>
      <c r="G184" s="14">
        <f>F184*(VLOOKUP(Settings!$C$24, Lookups!$A$3:$B$5, 2, 0)/10)</f>
        <v>7.3624185999787997E-2</v>
      </c>
      <c r="H184" s="14">
        <f>F184*(VLOOKUP(Settings!$C$25, Lookups!$A$3:$B$5, 2, 0)/10)</f>
        <v>7.3624185999787997E-2</v>
      </c>
    </row>
    <row r="185" spans="5:8">
      <c r="E185" s="14">
        <v>5.5167991322720004E-4</v>
      </c>
      <c r="F185" s="14">
        <v>3.6410874272999702E-2</v>
      </c>
      <c r="G185" s="14">
        <f>F185*(VLOOKUP(Settings!$C$24, Lookups!$A$3:$B$5, 2, 0)/10)</f>
        <v>7.2821748545999404E-2</v>
      </c>
      <c r="H185" s="14">
        <f>F185*(VLOOKUP(Settings!$C$25, Lookups!$A$3:$B$5, 2, 0)/10)</f>
        <v>7.2821748545999404E-2</v>
      </c>
    </row>
    <row r="186" spans="5:8">
      <c r="E186" s="14">
        <v>5.4569968732470005E-4</v>
      </c>
      <c r="F186" s="14">
        <v>3.6016179363435999E-2</v>
      </c>
      <c r="G186" s="14">
        <f>F186*(VLOOKUP(Settings!$C$24, Lookups!$A$3:$B$5, 2, 0)/10)</f>
        <v>7.2032358726871998E-2</v>
      </c>
      <c r="H186" s="14">
        <f>F186*(VLOOKUP(Settings!$C$25, Lookups!$A$3:$B$5, 2, 0)/10)</f>
        <v>7.2032358726871998E-2</v>
      </c>
    </row>
    <row r="187" spans="5:8">
      <c r="E187" s="14">
        <v>5.3981617572140003E-4</v>
      </c>
      <c r="F187" s="14">
        <v>3.56278675976184E-2</v>
      </c>
      <c r="G187" s="14">
        <f>F187*(VLOOKUP(Settings!$C$24, Lookups!$A$3:$B$5, 2, 0)/10)</f>
        <v>7.12557351952368E-2</v>
      </c>
      <c r="H187" s="14">
        <f>F187*(VLOOKUP(Settings!$C$25, Lookups!$A$3:$B$5, 2, 0)/10)</f>
        <v>7.12557351952368E-2</v>
      </c>
    </row>
    <row r="188" spans="5:8">
      <c r="E188" s="14">
        <v>5.3402730414109996E-4</v>
      </c>
      <c r="F188" s="14">
        <v>3.52458020733174E-2</v>
      </c>
      <c r="G188" s="14">
        <f>F188*(VLOOKUP(Settings!$C$24, Lookups!$A$3:$B$5, 2, 0)/10)</f>
        <v>7.0491604146634801E-2</v>
      </c>
      <c r="H188" s="14">
        <f>F188*(VLOOKUP(Settings!$C$25, Lookups!$A$3:$B$5, 2, 0)/10)</f>
        <v>7.0491604146634801E-2</v>
      </c>
    </row>
    <row r="189" spans="5:8">
      <c r="E189" s="14">
        <v>5.2833105362080001E-4</v>
      </c>
      <c r="F189" s="14">
        <v>3.4869849538977003E-2</v>
      </c>
      <c r="G189" s="14">
        <f>F189*(VLOOKUP(Settings!$C$24, Lookups!$A$3:$B$5, 2, 0)/10)</f>
        <v>6.9739699077954007E-2</v>
      </c>
      <c r="H189" s="14">
        <f>F189*(VLOOKUP(Settings!$C$25, Lookups!$A$3:$B$5, 2, 0)/10)</f>
        <v>6.9739699077954007E-2</v>
      </c>
    </row>
    <row r="190" spans="5:8">
      <c r="E190" s="14">
        <v>5.2272545875019997E-4</v>
      </c>
      <c r="F190" s="14">
        <v>3.4499880277514897E-2</v>
      </c>
      <c r="G190" s="14">
        <f>F190*(VLOOKUP(Settings!$C$24, Lookups!$A$3:$B$5, 2, 0)/10)</f>
        <v>6.8999760555029793E-2</v>
      </c>
      <c r="H190" s="14">
        <f>F190*(VLOOKUP(Settings!$C$25, Lookups!$A$3:$B$5, 2, 0)/10)</f>
        <v>6.8999760555029793E-2</v>
      </c>
    </row>
    <row r="191" spans="5:8">
      <c r="E191" s="14">
        <v>5.172086059759E-4</v>
      </c>
      <c r="F191" s="14">
        <v>3.4135767994414701E-2</v>
      </c>
      <c r="G191" s="14">
        <f>F191*(VLOOKUP(Settings!$C$24, Lookups!$A$3:$B$5, 2, 0)/10)</f>
        <v>6.8271535988829402E-2</v>
      </c>
      <c r="H191" s="14">
        <f>F191*(VLOOKUP(Settings!$C$25, Lookups!$A$3:$B$5, 2, 0)/10)</f>
        <v>6.8271535988829402E-2</v>
      </c>
    </row>
    <row r="192" spans="5:8">
      <c r="E192" s="14">
        <v>5.1177863196860001E-4</v>
      </c>
      <c r="F192" s="14">
        <v>3.3777389709930397E-2</v>
      </c>
      <c r="G192" s="14">
        <f>F192*(VLOOKUP(Settings!$C$24, Lookups!$A$3:$B$5, 2, 0)/10)</f>
        <v>6.7554779419860794E-2</v>
      </c>
      <c r="H192" s="14">
        <f>F192*(VLOOKUP(Settings!$C$25, Lookups!$A$3:$B$5, 2, 0)/10)</f>
        <v>6.7554779419860794E-2</v>
      </c>
    </row>
    <row r="193" spans="5:8">
      <c r="E193" s="14">
        <v>5.0643372204889998E-4</v>
      </c>
      <c r="F193" s="14">
        <v>3.3424625655231202E-2</v>
      </c>
      <c r="G193" s="14">
        <f>F193*(VLOOKUP(Settings!$C$24, Lookups!$A$3:$B$5, 2, 0)/10)</f>
        <v>6.6849251310462404E-2</v>
      </c>
      <c r="H193" s="14">
        <f>F193*(VLOOKUP(Settings!$C$25, Lookups!$A$3:$B$5, 2, 0)/10)</f>
        <v>6.6849251310462404E-2</v>
      </c>
    </row>
    <row r="194" spans="5:8">
      <c r="E194" s="14">
        <v>5.011721086715E-4</v>
      </c>
      <c r="F194" s="14">
        <v>3.3077359172322303E-2</v>
      </c>
      <c r="G194" s="14">
        <f>F194*(VLOOKUP(Settings!$C$24, Lookups!$A$3:$B$5, 2, 0)/10)</f>
        <v>6.6154718344644606E-2</v>
      </c>
      <c r="H194" s="14">
        <f>F194*(VLOOKUP(Settings!$C$25, Lookups!$A$3:$B$5, 2, 0)/10)</f>
        <v>6.6154718344644606E-2</v>
      </c>
    </row>
    <row r="195" spans="5:8">
      <c r="E195" s="14">
        <v>4.9599206996339999E-4</v>
      </c>
      <c r="F195" s="14">
        <v>3.2735476617586703E-2</v>
      </c>
      <c r="G195" s="14">
        <f>F195*(VLOOKUP(Settings!$C$24, Lookups!$A$3:$B$5, 2, 0)/10)</f>
        <v>6.5470953235173407E-2</v>
      </c>
      <c r="H195" s="14">
        <f>F195*(VLOOKUP(Settings!$C$25, Lookups!$A$3:$B$5, 2, 0)/10)</f>
        <v>6.5470953235173407E-2</v>
      </c>
    </row>
    <row r="196" spans="5:8">
      <c r="E196" s="14">
        <v>4.9089192831509995E-4</v>
      </c>
      <c r="F196" s="14">
        <v>3.2398867268798197E-2</v>
      </c>
      <c r="G196" s="14">
        <f>F196*(VLOOKUP(Settings!$C$24, Lookups!$A$3:$B$5, 2, 0)/10)</f>
        <v>6.4797734537596394E-2</v>
      </c>
      <c r="H196" s="14">
        <f>F196*(VLOOKUP(Settings!$C$25, Lookups!$A$3:$B$5, 2, 0)/10)</f>
        <v>6.4797734537596394E-2</v>
      </c>
    </row>
    <row r="197" spans="5:8">
      <c r="E197" s="14">
        <v>4.8587004902209997E-4</v>
      </c>
      <c r="F197" s="14">
        <v>3.2067423235463202E-2</v>
      </c>
      <c r="G197" s="14">
        <f>F197*(VLOOKUP(Settings!$C$24, Lookups!$A$3:$B$5, 2, 0)/10)</f>
        <v>6.4134846470926404E-2</v>
      </c>
      <c r="H197" s="14">
        <f>F197*(VLOOKUP(Settings!$C$25, Lookups!$A$3:$B$5, 2, 0)/10)</f>
        <v>6.4134846470926404E-2</v>
      </c>
    </row>
    <row r="198" spans="5:8">
      <c r="E198" s="14">
        <v>4.8092483897509998E-4</v>
      </c>
      <c r="F198" s="14">
        <v>3.1741039372357602E-2</v>
      </c>
      <c r="G198" s="14">
        <f>F198*(VLOOKUP(Settings!$C$24, Lookups!$A$3:$B$5, 2, 0)/10)</f>
        <v>6.3482078744715204E-2</v>
      </c>
      <c r="H198" s="14">
        <f>F198*(VLOOKUP(Settings!$C$25, Lookups!$A$3:$B$5, 2, 0)/10)</f>
        <v>6.3482078744715204E-2</v>
      </c>
    </row>
    <row r="199" spans="5:8">
      <c r="E199" s="14">
        <v>4.7605474539579999E-4</v>
      </c>
      <c r="F199" s="14">
        <v>3.1419613196126898E-2</v>
      </c>
      <c r="G199" s="14">
        <f>F199*(VLOOKUP(Settings!$C$24, Lookups!$A$3:$B$5, 2, 0)/10)</f>
        <v>6.2839226392253797E-2</v>
      </c>
      <c r="H199" s="14">
        <f>F199*(VLOOKUP(Settings!$C$25, Lookups!$A$3:$B$5, 2, 0)/10)</f>
        <v>6.2839226392253797E-2</v>
      </c>
    </row>
    <row r="200" spans="5:8">
      <c r="E200" s="14">
        <v>4.7125825461859997E-4</v>
      </c>
      <c r="F200" s="14">
        <v>3.1103044804828301E-2</v>
      </c>
      <c r="G200" s="14">
        <f>F200*(VLOOKUP(Settings!$C$24, Lookups!$A$3:$B$5, 2, 0)/10)</f>
        <v>6.2206089609656602E-2</v>
      </c>
      <c r="H200" s="14">
        <f>F200*(VLOOKUP(Settings!$C$25, Lookups!$A$3:$B$5, 2, 0)/10)</f>
        <v>6.2206089609656602E-2</v>
      </c>
    </row>
    <row r="201" spans="5:8">
      <c r="E201" s="14">
        <v>4.6653389091350002E-4</v>
      </c>
      <c r="F201" s="14">
        <v>3.0791236800295101E-2</v>
      </c>
      <c r="G201" s="14">
        <f>F201*(VLOOKUP(Settings!$C$24, Lookups!$A$3:$B$5, 2, 0)/10)</f>
        <v>6.1582473600590201E-2</v>
      </c>
      <c r="H201" s="14">
        <f>F201*(VLOOKUP(Settings!$C$25, Lookups!$A$3:$B$5, 2, 0)/10)</f>
        <v>6.1582473600590201E-2</v>
      </c>
    </row>
    <row r="202" spans="5:8">
      <c r="E202" s="14">
        <v>4.6188021535169998E-4</v>
      </c>
      <c r="F202" s="14">
        <v>3.0484094213212201E-2</v>
      </c>
      <c r="G202" s="14">
        <f>F202*(VLOOKUP(Settings!$C$24, Lookups!$A$3:$B$5, 2, 0)/10)</f>
        <v>6.0968188426424402E-2</v>
      </c>
      <c r="H202" s="14">
        <f>F202*(VLOOKUP(Settings!$C$25, Lookups!$A$3:$B$5, 2, 0)/10)</f>
        <v>6.0968188426424402E-2</v>
      </c>
    </row>
    <row r="203" spans="5:8">
      <c r="E203" s="14">
        <v>4.572958247089E-4</v>
      </c>
      <c r="F203" s="14">
        <v>3.0181524430793499E-2</v>
      </c>
      <c r="G203" s="14">
        <f>F203*(VLOOKUP(Settings!$C$24, Lookups!$A$3:$B$5, 2, 0)/10)</f>
        <v>6.0363048861586999E-2</v>
      </c>
      <c r="H203" s="14">
        <f>F203*(VLOOKUP(Settings!$C$25, Lookups!$A$3:$B$5, 2, 0)/10)</f>
        <v>6.0363048861586999E-2</v>
      </c>
    </row>
    <row r="204" spans="5:8">
      <c r="E204" s="14">
        <v>4.5277935040839999E-4</v>
      </c>
      <c r="F204" s="14">
        <v>2.9883437126960299E-2</v>
      </c>
      <c r="G204" s="14">
        <f>F204*(VLOOKUP(Settings!$C$24, Lookups!$A$3:$B$5, 2, 0)/10)</f>
        <v>5.9766874253920597E-2</v>
      </c>
      <c r="H204" s="14">
        <f>F204*(VLOOKUP(Settings!$C$25, Lookups!$A$3:$B$5, 2, 0)/10)</f>
        <v>5.9766874253920597E-2</v>
      </c>
    </row>
    <row r="205" spans="5:8">
      <c r="E205" s="14">
        <v>4.4832945749870003E-4</v>
      </c>
      <c r="F205" s="14">
        <v>2.9589744194920699E-2</v>
      </c>
      <c r="G205" s="14">
        <f>F205*(VLOOKUP(Settings!$C$24, Lookups!$A$3:$B$5, 2, 0)/10)</f>
        <v>5.9179488389841398E-2</v>
      </c>
      <c r="H205" s="14">
        <f>F205*(VLOOKUP(Settings!$C$25, Lookups!$A$3:$B$5, 2, 0)/10)</f>
        <v>5.9179488389841398E-2</v>
      </c>
    </row>
    <row r="206" spans="5:8">
      <c r="E206" s="14">
        <v>4.439448436675E-4</v>
      </c>
      <c r="F206" s="14">
        <v>2.93003596820571E-2</v>
      </c>
      <c r="G206" s="14">
        <f>F206*(VLOOKUP(Settings!$C$24, Lookups!$A$3:$B$5, 2, 0)/10)</f>
        <v>5.86007193641142E-2</v>
      </c>
      <c r="H206" s="14">
        <f>F206*(VLOOKUP(Settings!$C$25, Lookups!$A$3:$B$5, 2, 0)/10)</f>
        <v>5.86007193641142E-2</v>
      </c>
    </row>
    <row r="207" spans="5:8">
      <c r="E207" s="14">
        <v>4.3962423828830001E-4</v>
      </c>
      <c r="F207" s="14">
        <v>2.9015199727031201E-2</v>
      </c>
      <c r="G207" s="14">
        <f>F207*(VLOOKUP(Settings!$C$24, Lookups!$A$3:$B$5, 2, 0)/10)</f>
        <v>5.8030399454062402E-2</v>
      </c>
      <c r="H207" s="14">
        <f>F207*(VLOOKUP(Settings!$C$25, Lookups!$A$3:$B$5, 2, 0)/10)</f>
        <v>5.8030399454062402E-2</v>
      </c>
    </row>
    <row r="208" spans="5:8">
      <c r="E208" s="14">
        <v>4.3536640150029999E-4</v>
      </c>
      <c r="F208" s="14">
        <v>2.87341824990218E-2</v>
      </c>
      <c r="G208" s="14">
        <f>F208*(VLOOKUP(Settings!$C$24, Lookups!$A$3:$B$5, 2, 0)/10)</f>
        <v>5.74683649980436E-2</v>
      </c>
      <c r="H208" s="14">
        <f>F208*(VLOOKUP(Settings!$C$25, Lookups!$A$3:$B$5, 2, 0)/10)</f>
        <v>5.74683649980436E-2</v>
      </c>
    </row>
    <row r="209" spans="5:8">
      <c r="E209" s="14">
        <v>4.311701233183E-4</v>
      </c>
      <c r="F209" s="14">
        <v>2.8457228139011099E-2</v>
      </c>
      <c r="G209" s="14">
        <f>F209*(VLOOKUP(Settings!$C$24, Lookups!$A$3:$B$5, 2, 0)/10)</f>
        <v>5.6914456278022198E-2</v>
      </c>
      <c r="H209" s="14">
        <f>F209*(VLOOKUP(Settings!$C$25, Lookups!$A$3:$B$5, 2, 0)/10)</f>
        <v>5.6914456278022198E-2</v>
      </c>
    </row>
    <row r="210" spans="5:8">
      <c r="E210" s="14">
        <v>4.2703422277329999E-4</v>
      </c>
      <c r="F210" s="14">
        <v>2.81842587030438E-2</v>
      </c>
      <c r="G210" s="14">
        <f>F210*(VLOOKUP(Settings!$C$24, Lookups!$A$3:$B$5, 2, 0)/10)</f>
        <v>5.6368517406087601E-2</v>
      </c>
      <c r="H210" s="14">
        <f>F210*(VLOOKUP(Settings!$C$25, Lookups!$A$3:$B$5, 2, 0)/10)</f>
        <v>5.6368517406087601E-2</v>
      </c>
    </row>
    <row r="211" spans="5:8">
      <c r="E211" s="14">
        <v>4.2295754708150001E-4</v>
      </c>
      <c r="F211" s="14">
        <v>2.7915198107380499E-2</v>
      </c>
      <c r="G211" s="14">
        <f>F211*(VLOOKUP(Settings!$C$24, Lookups!$A$3:$B$5, 2, 0)/10)</f>
        <v>5.5830396214760998E-2</v>
      </c>
      <c r="H211" s="14">
        <f>F211*(VLOOKUP(Settings!$C$25, Lookups!$A$3:$B$5, 2, 0)/10)</f>
        <v>5.5830396214760998E-2</v>
      </c>
    </row>
    <row r="212" spans="5:8">
      <c r="E212" s="14">
        <v>4.189389708405E-4</v>
      </c>
      <c r="F212" s="14">
        <v>2.7649972075475902E-2</v>
      </c>
      <c r="G212" s="14">
        <f>F212*(VLOOKUP(Settings!$C$24, Lookups!$A$3:$B$5, 2, 0)/10)</f>
        <v>5.5299944150951803E-2</v>
      </c>
      <c r="H212" s="14">
        <f>F212*(VLOOKUP(Settings!$C$25, Lookups!$A$3:$B$5, 2, 0)/10)</f>
        <v>5.5299944150951803E-2</v>
      </c>
    </row>
    <row r="213" spans="5:8">
      <c r="E213" s="14">
        <v>4.1497739525319998E-4</v>
      </c>
      <c r="F213" s="14">
        <v>2.7388508086711599E-2</v>
      </c>
      <c r="G213" s="14">
        <f>F213*(VLOOKUP(Settings!$C$24, Lookups!$A$3:$B$5, 2, 0)/10)</f>
        <v>5.4777016173423197E-2</v>
      </c>
      <c r="H213" s="14">
        <f>F213*(VLOOKUP(Settings!$C$25, Lookups!$A$3:$B$5, 2, 0)/10)</f>
        <v>5.4777016173423197E-2</v>
      </c>
    </row>
    <row r="214" spans="5:8">
      <c r="E214" s="14">
        <v>4.11071747376E-4</v>
      </c>
      <c r="F214" s="14">
        <v>2.71307353268175E-2</v>
      </c>
      <c r="G214" s="14">
        <f>F214*(VLOOKUP(Settings!$C$24, Lookups!$A$3:$B$5, 2, 0)/10)</f>
        <v>5.4261470653634999E-2</v>
      </c>
      <c r="H214" s="14">
        <f>F214*(VLOOKUP(Settings!$C$25, Lookups!$A$3:$B$5, 2, 0)/10)</f>
        <v>5.4261470653634999E-2</v>
      </c>
    </row>
    <row r="215" spans="5:8">
      <c r="E215" s="14">
        <v>4.0722097939269999E-4</v>
      </c>
      <c r="F215" s="14">
        <v>2.6876584639919099E-2</v>
      </c>
      <c r="G215" s="14">
        <f>F215*(VLOOKUP(Settings!$C$24, Lookups!$A$3:$B$5, 2, 0)/10)</f>
        <v>5.3753169279838198E-2</v>
      </c>
      <c r="H215" s="14">
        <f>F215*(VLOOKUP(Settings!$C$25, Lookups!$A$3:$B$5, 2, 0)/10)</f>
        <v>5.3753169279838198E-2</v>
      </c>
    </row>
    <row r="216" spans="5:8">
      <c r="E216" s="14">
        <v>4.034240679113E-4</v>
      </c>
      <c r="F216" s="14">
        <v>2.66259884821488E-2</v>
      </c>
      <c r="G216" s="14">
        <f>F216*(VLOOKUP(Settings!$C$24, Lookups!$A$3:$B$5, 2, 0)/10)</f>
        <v>5.32519769642976E-2</v>
      </c>
      <c r="H216" s="14">
        <f>F216*(VLOOKUP(Settings!$C$25, Lookups!$A$3:$B$5, 2, 0)/10)</f>
        <v>5.32519769642976E-2</v>
      </c>
    </row>
    <row r="217" spans="5:8">
      <c r="E217" s="14">
        <v>3.9968001328430001E-4</v>
      </c>
      <c r="F217" s="14">
        <v>2.6378880876765501E-2</v>
      </c>
      <c r="G217" s="14">
        <f>F217*(VLOOKUP(Settings!$C$24, Lookups!$A$3:$B$5, 2, 0)/10)</f>
        <v>5.2757761753531002E-2</v>
      </c>
      <c r="H217" s="14">
        <f>F217*(VLOOKUP(Settings!$C$25, Lookups!$A$3:$B$5, 2, 0)/10)</f>
        <v>5.2757761753531002E-2</v>
      </c>
    </row>
    <row r="218" spans="5:8">
      <c r="E218" s="14">
        <v>3.9598783895030001E-4</v>
      </c>
      <c r="F218" s="14">
        <v>2.6135197370723701E-2</v>
      </c>
      <c r="G218" s="14">
        <f>F218*(VLOOKUP(Settings!$C$24, Lookups!$A$3:$B$5, 2, 0)/10)</f>
        <v>5.2270394741447401E-2</v>
      </c>
      <c r="H218" s="14">
        <f>F218*(VLOOKUP(Settings!$C$25, Lookups!$A$3:$B$5, 2, 0)/10)</f>
        <v>5.2270394741447401E-2</v>
      </c>
    </row>
    <row r="219" spans="5:8">
      <c r="E219" s="14">
        <v>3.9234659079750002E-4</v>
      </c>
      <c r="F219" s="14">
        <v>2.5894874992641301E-2</v>
      </c>
      <c r="G219" s="14">
        <f>F219*(VLOOKUP(Settings!$C$24, Lookups!$A$3:$B$5, 2, 0)/10)</f>
        <v>5.1789749985282602E-2</v>
      </c>
      <c r="H219" s="14">
        <f>F219*(VLOOKUP(Settings!$C$25, Lookups!$A$3:$B$5, 2, 0)/10)</f>
        <v>5.1789749985282602E-2</v>
      </c>
    </row>
    <row r="220" spans="5:8">
      <c r="E220" s="14">
        <v>3.8875533654709999E-4</v>
      </c>
      <c r="F220" s="14">
        <v>2.5657852212113599E-2</v>
      </c>
      <c r="G220" s="14">
        <f>F220*(VLOOKUP(Settings!$C$24, Lookups!$A$3:$B$5, 2, 0)/10)</f>
        <v>5.1315704424227199E-2</v>
      </c>
      <c r="H220" s="14">
        <f>F220*(VLOOKUP(Settings!$C$25, Lookups!$A$3:$B$5, 2, 0)/10)</f>
        <v>5.1315704424227199E-2</v>
      </c>
    </row>
    <row r="221" spans="5:8">
      <c r="E221" s="14">
        <v>3.8521316515639998E-4</v>
      </c>
      <c r="F221" s="14">
        <v>2.5424068900325E-2</v>
      </c>
      <c r="G221" s="14">
        <f>F221*(VLOOKUP(Settings!$C$24, Lookups!$A$3:$B$5, 2, 0)/10)</f>
        <v>5.0848137800649999E-2</v>
      </c>
      <c r="H221" s="14">
        <f>F221*(VLOOKUP(Settings!$C$25, Lookups!$A$3:$B$5, 2, 0)/10)</f>
        <v>5.0848137800649999E-2</v>
      </c>
    </row>
    <row r="222" spans="5:8">
      <c r="E222" s="14">
        <v>3.8171918624099998E-4</v>
      </c>
      <c r="F222" s="14">
        <v>2.5193466291910899E-2</v>
      </c>
      <c r="G222" s="14">
        <f>F222*(VLOOKUP(Settings!$C$24, Lookups!$A$3:$B$5, 2, 0)/10)</f>
        <v>5.0386932583821799E-2</v>
      </c>
      <c r="H222" s="14">
        <f>F222*(VLOOKUP(Settings!$C$25, Lookups!$A$3:$B$5, 2, 0)/10)</f>
        <v>5.0386932583821799E-2</v>
      </c>
    </row>
    <row r="223" spans="5:8">
      <c r="E223" s="14">
        <v>3.782725295155E-4</v>
      </c>
      <c r="F223" s="14">
        <v>2.4965986948025001E-2</v>
      </c>
      <c r="G223" s="14">
        <f>F223*(VLOOKUP(Settings!$C$24, Lookups!$A$3:$B$5, 2, 0)/10)</f>
        <v>4.9931973896050003E-2</v>
      </c>
      <c r="H223" s="14">
        <f>F223*(VLOOKUP(Settings!$C$25, Lookups!$A$3:$B$5, 2, 0)/10)</f>
        <v>4.9931973896050003E-2</v>
      </c>
    </row>
    <row r="224" spans="5:8">
      <c r="E224" s="14">
        <v>3.7487234425099999E-4</v>
      </c>
      <c r="F224" s="14">
        <v>2.4741574720568298E-2</v>
      </c>
      <c r="G224" s="14">
        <f>F224*(VLOOKUP(Settings!$C$24, Lookups!$A$3:$B$5, 2, 0)/10)</f>
        <v>4.9483149441136597E-2</v>
      </c>
      <c r="H224" s="14">
        <f>F224*(VLOOKUP(Settings!$C$25, Lookups!$A$3:$B$5, 2, 0)/10)</f>
        <v>4.9483149441136597E-2</v>
      </c>
    </row>
    <row r="225" spans="5:8">
      <c r="E225" s="14">
        <v>3.7151779875050001E-4</v>
      </c>
      <c r="F225" s="14">
        <v>2.4520174717538801E-2</v>
      </c>
      <c r="G225" s="14">
        <f>F225*(VLOOKUP(Settings!$C$24, Lookups!$A$3:$B$5, 2, 0)/10)</f>
        <v>4.9040349435077603E-2</v>
      </c>
      <c r="H225" s="14">
        <f>F225*(VLOOKUP(Settings!$C$25, Lookups!$A$3:$B$5, 2, 0)/10)</f>
        <v>4.9040349435077603E-2</v>
      </c>
    </row>
    <row r="226" spans="5:8">
      <c r="E226" s="14">
        <v>3.6820807984029998E-4</v>
      </c>
      <c r="F226" s="14">
        <v>2.4301733269461199E-2</v>
      </c>
      <c r="G226" s="14">
        <f>F226*(VLOOKUP(Settings!$C$24, Lookups!$A$3:$B$5, 2, 0)/10)</f>
        <v>4.8603466538922398E-2</v>
      </c>
      <c r="H226" s="14">
        <f>F226*(VLOOKUP(Settings!$C$25, Lookups!$A$3:$B$5, 2, 0)/10)</f>
        <v>4.8603466538922398E-2</v>
      </c>
    </row>
    <row r="227" spans="5:8">
      <c r="E227" s="14">
        <v>3.6494239237660001E-4</v>
      </c>
      <c r="F227" s="14">
        <v>2.4086197896859E-2</v>
      </c>
      <c r="G227" s="14">
        <f>F227*(VLOOKUP(Settings!$C$24, Lookups!$A$3:$B$5, 2, 0)/10)</f>
        <v>4.8172395793718001E-2</v>
      </c>
      <c r="H227" s="14">
        <f>F227*(VLOOKUP(Settings!$C$25, Lookups!$A$3:$B$5, 2, 0)/10)</f>
        <v>4.8172395793718001E-2</v>
      </c>
    </row>
    <row r="228" spans="5:8">
      <c r="E228" s="14">
        <v>3.6171995876859998E-4</v>
      </c>
      <c r="F228" s="14">
        <v>2.3873517278731399E-2</v>
      </c>
      <c r="G228" s="14">
        <f>F228*(VLOOKUP(Settings!$C$24, Lookups!$A$3:$B$5, 2, 0)/10)</f>
        <v>4.7747034557462799E-2</v>
      </c>
      <c r="H228" s="14">
        <f>F228*(VLOOKUP(Settings!$C$25, Lookups!$A$3:$B$5, 2, 0)/10)</f>
        <v>4.7747034557462799E-2</v>
      </c>
    </row>
    <row r="229" spans="5:8">
      <c r="E229" s="14">
        <v>3.5854001851510001E-4</v>
      </c>
      <c r="F229" s="14">
        <v>2.3663641222001E-2</v>
      </c>
      <c r="G229" s="14">
        <f>F229*(VLOOKUP(Settings!$C$24, Lookups!$A$3:$B$5, 2, 0)/10)</f>
        <v>4.7327282444002E-2</v>
      </c>
      <c r="H229" s="14">
        <f>F229*(VLOOKUP(Settings!$C$25, Lookups!$A$3:$B$5, 2, 0)/10)</f>
        <v>4.7327282444002E-2</v>
      </c>
    </row>
    <row r="230" spans="5:8">
      <c r="E230" s="14">
        <v>3.5540182775600001E-4</v>
      </c>
      <c r="F230" s="14">
        <v>2.3456520631896099E-2</v>
      </c>
      <c r="G230" s="14">
        <f>F230*(VLOOKUP(Settings!$C$24, Lookups!$A$3:$B$5, 2, 0)/10)</f>
        <v>4.6913041263792199E-2</v>
      </c>
      <c r="H230" s="14">
        <f>F230*(VLOOKUP(Settings!$C$25, Lookups!$A$3:$B$5, 2, 0)/10)</f>
        <v>4.6913041263792199E-2</v>
      </c>
    </row>
    <row r="231" spans="5:8">
      <c r="E231" s="14">
        <v>3.5230465883689997E-4</v>
      </c>
      <c r="F231" s="14">
        <v>2.32521074832381E-2</v>
      </c>
      <c r="G231" s="14">
        <f>F231*(VLOOKUP(Settings!$C$24, Lookups!$A$3:$B$5, 2, 0)/10)</f>
        <v>4.65042149664762E-2</v>
      </c>
      <c r="H231" s="14">
        <f>F231*(VLOOKUP(Settings!$C$25, Lookups!$A$3:$B$5, 2, 0)/10)</f>
        <v>4.65042149664762E-2</v>
      </c>
    </row>
    <row r="232" spans="5:8">
      <c r="E232" s="14">
        <v>3.492477998878E-4</v>
      </c>
      <c r="F232" s="14">
        <v>2.3050354792598999E-2</v>
      </c>
      <c r="G232" s="14">
        <f>F232*(VLOOKUP(Settings!$C$24, Lookups!$A$3:$B$5, 2, 0)/10)</f>
        <v>4.6100709585197998E-2</v>
      </c>
      <c r="H232" s="14">
        <f>F232*(VLOOKUP(Settings!$C$25, Lookups!$A$3:$B$5, 2, 0)/10)</f>
        <v>4.6100709585197998E-2</v>
      </c>
    </row>
    <row r="233" spans="5:8">
      <c r="E233" s="14">
        <v>3.4623055441359999E-4</v>
      </c>
      <c r="F233" s="14">
        <v>2.28512165913024E-2</v>
      </c>
      <c r="G233" s="14">
        <f>F233*(VLOOKUP(Settings!$C$24, Lookups!$A$3:$B$5, 2, 0)/10)</f>
        <v>4.57024331826048E-2</v>
      </c>
      <c r="H233" s="14">
        <f>F233*(VLOOKUP(Settings!$C$25, Lookups!$A$3:$B$5, 2, 0)/10)</f>
        <v>4.57024331826048E-2</v>
      </c>
    </row>
    <row r="234" spans="5:8">
      <c r="E234" s="14">
        <v>3.4325224089750003E-4</v>
      </c>
      <c r="F234" s="14">
        <v>2.2654647899236199E-2</v>
      </c>
      <c r="G234" s="14">
        <f>F234*(VLOOKUP(Settings!$C$24, Lookups!$A$3:$B$5, 2, 0)/10)</f>
        <v>4.5309295798472399E-2</v>
      </c>
      <c r="H234" s="14">
        <f>F234*(VLOOKUP(Settings!$C$25, Lookups!$A$3:$B$5, 2, 0)/10)</f>
        <v>4.5309295798472399E-2</v>
      </c>
    </row>
    <row r="235" spans="5:8">
      <c r="E235" s="14">
        <v>3.403121924159E-4</v>
      </c>
      <c r="F235" s="14">
        <v>2.2460604699450899E-2</v>
      </c>
      <c r="G235" s="14">
        <f>F235*(VLOOKUP(Settings!$C$24, Lookups!$A$3:$B$5, 2, 0)/10)</f>
        <v>4.4921209398901797E-2</v>
      </c>
      <c r="H235" s="14">
        <f>F235*(VLOOKUP(Settings!$C$25, Lookups!$A$3:$B$5, 2, 0)/10)</f>
        <v>4.4921209398901797E-2</v>
      </c>
    </row>
    <row r="236" spans="5:8">
      <c r="E236" s="14">
        <v>3.374097562653E-4</v>
      </c>
      <c r="F236" s="14">
        <v>2.2269043913516098E-2</v>
      </c>
      <c r="G236" s="14">
        <f>F236*(VLOOKUP(Settings!$C$24, Lookups!$A$3:$B$5, 2, 0)/10)</f>
        <v>4.4538087827032197E-2</v>
      </c>
      <c r="H236" s="14">
        <f>F236*(VLOOKUP(Settings!$C$25, Lookups!$A$3:$B$5, 2, 0)/10)</f>
        <v>4.4538087827032197E-2</v>
      </c>
    </row>
    <row r="237" spans="5:8">
      <c r="E237" s="14">
        <v>3.345442936001E-4</v>
      </c>
      <c r="F237" s="14">
        <v>2.2079923377609501E-2</v>
      </c>
      <c r="G237" s="14">
        <f>F237*(VLOOKUP(Settings!$C$24, Lookups!$A$3:$B$5, 2, 0)/10)</f>
        <v>4.4159846755219001E-2</v>
      </c>
      <c r="H237" s="14">
        <f>F237*(VLOOKUP(Settings!$C$25, Lookups!$A$3:$B$5, 2, 0)/10)</f>
        <v>4.4159846755219001E-2</v>
      </c>
    </row>
    <row r="238" spans="5:8">
      <c r="E238" s="14">
        <v>3.317151790805E-4</v>
      </c>
      <c r="F238" s="14">
        <v>2.18932018193135E-2</v>
      </c>
      <c r="G238" s="14">
        <f>F238*(VLOOKUP(Settings!$C$24, Lookups!$A$3:$B$5, 2, 0)/10)</f>
        <v>4.3786403638627E-2</v>
      </c>
      <c r="H238" s="14">
        <f>F238*(VLOOKUP(Settings!$C$25, Lookups!$A$3:$B$5, 2, 0)/10)</f>
        <v>4.3786403638627E-2</v>
      </c>
    </row>
    <row r="239" spans="5:8">
      <c r="E239" s="14">
        <v>3.2892180053169999E-4</v>
      </c>
      <c r="F239" s="14">
        <v>2.1708838835095601E-2</v>
      </c>
      <c r="G239" s="14">
        <f>F239*(VLOOKUP(Settings!$C$24, Lookups!$A$3:$B$5, 2, 0)/10)</f>
        <v>4.3417677670191203E-2</v>
      </c>
      <c r="H239" s="14">
        <f>F239*(VLOOKUP(Settings!$C$25, Lookups!$A$3:$B$5, 2, 0)/10)</f>
        <v>4.3417677670191203E-2</v>
      </c>
    </row>
    <row r="240" spans="5:8">
      <c r="E240" s="14">
        <v>3.2616355861279998E-4</v>
      </c>
      <c r="F240" s="14">
        <v>2.1526794868450098E-2</v>
      </c>
      <c r="G240" s="14">
        <f>F240*(VLOOKUP(Settings!$C$24, Lookups!$A$3:$B$5, 2, 0)/10)</f>
        <v>4.3053589736900197E-2</v>
      </c>
      <c r="H240" s="14">
        <f>F240*(VLOOKUP(Settings!$C$25, Lookups!$A$3:$B$5, 2, 0)/10)</f>
        <v>4.3053589736900197E-2</v>
      </c>
    </row>
    <row r="241" spans="5:8">
      <c r="E241" s="14">
        <v>3.2343986649509997E-4</v>
      </c>
      <c r="F241" s="14">
        <v>2.13470311886782E-2</v>
      </c>
      <c r="G241" s="14">
        <f>F241*(VLOOKUP(Settings!$C$24, Lookups!$A$3:$B$5, 2, 0)/10)</f>
        <v>4.2694062377356401E-2</v>
      </c>
      <c r="H241" s="14">
        <f>F241*(VLOOKUP(Settings!$C$25, Lookups!$A$3:$B$5, 2, 0)/10)</f>
        <v>4.2694062377356401E-2</v>
      </c>
    </row>
    <row r="242" spans="5:8">
      <c r="E242" s="14">
        <v>3.2075014954970001E-4</v>
      </c>
      <c r="F242" s="14">
        <v>2.11695098702862E-2</v>
      </c>
      <c r="G242" s="14">
        <f>F242*(VLOOKUP(Settings!$C$24, Lookups!$A$3:$B$5, 2, 0)/10)</f>
        <v>4.2339019740572401E-2</v>
      </c>
      <c r="H242" s="14">
        <f>F242*(VLOOKUP(Settings!$C$25, Lookups!$A$3:$B$5, 2, 0)/10)</f>
        <v>4.2339019740572401E-2</v>
      </c>
    </row>
    <row r="243" spans="5:8">
      <c r="E243" s="14">
        <v>3.1809384504510001E-4</v>
      </c>
      <c r="F243" s="14">
        <v>2.0994193772980601E-2</v>
      </c>
      <c r="G243" s="14">
        <f>F243*(VLOOKUP(Settings!$C$24, Lookups!$A$3:$B$5, 2, 0)/10)</f>
        <v>4.1988387545961202E-2</v>
      </c>
      <c r="H243" s="14">
        <f>F243*(VLOOKUP(Settings!$C$25, Lookups!$A$3:$B$5, 2, 0)/10)</f>
        <v>4.1988387545961202E-2</v>
      </c>
    </row>
    <row r="244" spans="5:8">
      <c r="E244" s="14">
        <v>3.1547040185209998E-4</v>
      </c>
      <c r="F244" s="14">
        <v>2.08210465222404E-2</v>
      </c>
      <c r="G244" s="14">
        <f>F244*(VLOOKUP(Settings!$C$24, Lookups!$A$3:$B$5, 2, 0)/10)</f>
        <v>4.1642093044480799E-2</v>
      </c>
      <c r="H244" s="14">
        <f>F244*(VLOOKUP(Settings!$C$25, Lookups!$A$3:$B$5, 2, 0)/10)</f>
        <v>4.1642093044480799E-2</v>
      </c>
    </row>
    <row r="245" spans="5:8">
      <c r="E245" s="14">
        <v>3.128792801583E-4</v>
      </c>
      <c r="F245" s="14">
        <v>2.0650032490448399E-2</v>
      </c>
      <c r="G245" s="14">
        <f>F245*(VLOOKUP(Settings!$C$24, Lookups!$A$3:$B$5, 2, 0)/10)</f>
        <v>4.1300064980896799E-2</v>
      </c>
      <c r="H245" s="14">
        <f>F245*(VLOOKUP(Settings!$C$25, Lookups!$A$3:$B$5, 2, 0)/10)</f>
        <v>4.1300064980896799E-2</v>
      </c>
    </row>
    <row r="246" spans="5:8">
      <c r="E246" s="14">
        <v>3.1031995119030001E-4</v>
      </c>
      <c r="F246" s="14">
        <v>2.0481116778562299E-2</v>
      </c>
      <c r="G246" s="14">
        <f>F246*(VLOOKUP(Settings!$C$24, Lookups!$A$3:$B$5, 2, 0)/10)</f>
        <v>4.0962233557124597E-2</v>
      </c>
      <c r="H246" s="14">
        <f>F246*(VLOOKUP(Settings!$C$25, Lookups!$A$3:$B$5, 2, 0)/10)</f>
        <v>4.0962233557124597E-2</v>
      </c>
    </row>
    <row r="247" spans="5:8">
      <c r="E247" s="14">
        <v>3.07791896944E-4</v>
      </c>
      <c r="F247" s="14">
        <v>2.0314265198308801E-2</v>
      </c>
      <c r="G247" s="14">
        <f>F247*(VLOOKUP(Settings!$C$24, Lookups!$A$3:$B$5, 2, 0)/10)</f>
        <v>4.0628530396617603E-2</v>
      </c>
      <c r="H247" s="14">
        <f>F247*(VLOOKUP(Settings!$C$25, Lookups!$A$3:$B$5, 2, 0)/10)</f>
        <v>4.0628530396617603E-2</v>
      </c>
    </row>
    <row r="248" spans="5:8">
      <c r="E248" s="14">
        <v>3.0529460992239997E-4</v>
      </c>
      <c r="F248" s="14">
        <v>2.0149444254882801E-2</v>
      </c>
      <c r="G248" s="14">
        <f>F248*(VLOOKUP(Settings!$C$24, Lookups!$A$3:$B$5, 2, 0)/10)</f>
        <v>4.0298888509765603E-2</v>
      </c>
      <c r="H248" s="14">
        <f>F248*(VLOOKUP(Settings!$C$25, Lookups!$A$3:$B$5, 2, 0)/10)</f>
        <v>4.0298888509765603E-2</v>
      </c>
    </row>
    <row r="249" spans="5:8">
      <c r="E249" s="14">
        <v>3.0282759288079999E-4</v>
      </c>
      <c r="F249" s="14">
        <v>1.9986621130136301E-2</v>
      </c>
      <c r="G249" s="14">
        <f>F249*(VLOOKUP(Settings!$C$24, Lookups!$A$3:$B$5, 2, 0)/10)</f>
        <v>3.9973242260272601E-2</v>
      </c>
      <c r="H249" s="14">
        <f>F249*(VLOOKUP(Settings!$C$25, Lookups!$A$3:$B$5, 2, 0)/10)</f>
        <v>3.9973242260272601E-2</v>
      </c>
    </row>
    <row r="250" spans="5:8">
      <c r="E250" s="14">
        <v>3.0039035857939999E-4</v>
      </c>
      <c r="F250" s="14">
        <v>1.9825763666241E-2</v>
      </c>
      <c r="G250" s="14"/>
      <c r="H250" s="14"/>
    </row>
    <row r="251" spans="5:8">
      <c r="E251" s="14">
        <v>2.9798242954250001E-4</v>
      </c>
      <c r="F251" s="14">
        <v>1.9666840349808701E-2</v>
      </c>
      <c r="G251" s="14"/>
      <c r="H251" s="14"/>
    </row>
    <row r="252" spans="5:8">
      <c r="E252" s="14">
        <v>2.9560333782499998E-4</v>
      </c>
      <c r="F252" s="14">
        <v>1.9509820296455802E-2</v>
      </c>
      <c r="G252" s="14"/>
      <c r="H252" s="14"/>
    </row>
    <row r="253" spans="5:8">
      <c r="E253" s="14">
        <v>2.9325262478479999E-4</v>
      </c>
      <c r="F253" s="14">
        <v>1.93546732357976E-2</v>
      </c>
      <c r="G253" s="14"/>
      <c r="H253" s="14"/>
    </row>
    <row r="254" spans="5:8">
      <c r="E254" s="14">
        <v>2.9092984086139998E-4</v>
      </c>
      <c r="F254" s="14">
        <v>1.92013694968583E-2</v>
      </c>
      <c r="G254" s="14"/>
      <c r="H254" s="14"/>
    </row>
    <row r="255" spans="5:8">
      <c r="E255" s="14">
        <v>2.8863454536180001E-4</v>
      </c>
      <c r="F255" s="14">
        <v>1.9049879993883499E-2</v>
      </c>
      <c r="G255" s="14"/>
      <c r="H255" s="14"/>
    </row>
    <row r="256" spans="5:8">
      <c r="E256" s="14">
        <v>2.863663062506E-4</v>
      </c>
      <c r="F256" s="14">
        <v>1.8900176212544001E-2</v>
      </c>
      <c r="G256" s="14"/>
      <c r="H256" s="14"/>
    </row>
    <row r="257" spans="5:8">
      <c r="E257" s="14">
        <v>2.8412469994719999E-4</v>
      </c>
      <c r="F257" s="14">
        <v>1.8752230196516499E-2</v>
      </c>
      <c r="G257" s="14"/>
      <c r="H257" s="14"/>
    </row>
    <row r="258" spans="5:8">
      <c r="E258" s="14">
        <v>2.8190931112769999E-4</v>
      </c>
      <c r="F258" s="14">
        <v>1.8606014534431298E-2</v>
      </c>
      <c r="G258" s="14"/>
      <c r="H258" s="14"/>
    </row>
    <row r="259" spans="5:8">
      <c r="E259" s="14">
        <v>2.797197325329E-4</v>
      </c>
      <c r="F259" s="14">
        <v>1.8461502347173898E-2</v>
      </c>
      <c r="G259" s="14"/>
      <c r="H259" s="14"/>
    </row>
    <row r="260" spans="5:8">
      <c r="E260" s="14">
        <v>2.7755556478069999E-4</v>
      </c>
      <c r="F260" s="14">
        <v>1.8318667275531601E-2</v>
      </c>
      <c r="G260" s="14"/>
      <c r="H260" s="14"/>
    </row>
    <row r="261" spans="5:8">
      <c r="E261" s="14">
        <v>2.7541641618439999E-4</v>
      </c>
      <c r="F261" s="14">
        <v>1.8177483468172599E-2</v>
      </c>
      <c r="G261" s="14"/>
      <c r="H261" s="14"/>
    </row>
    <row r="262" spans="5:8">
      <c r="E262" s="14">
        <v>2.7330190257490001E-4</v>
      </c>
      <c r="F262" s="14">
        <v>1.8037925569947998E-2</v>
      </c>
      <c r="G262" s="14"/>
      <c r="H262" s="14"/>
    </row>
    <row r="263" spans="5:8">
      <c r="E263" s="14">
        <v>2.7121164712889999E-4</v>
      </c>
      <c r="F263" s="14">
        <v>1.7899968710507599E-2</v>
      </c>
      <c r="G263" s="14"/>
      <c r="H263" s="14"/>
    </row>
    <row r="264" spans="5:8">
      <c r="E264" s="14">
        <v>2.691452802002E-4</v>
      </c>
      <c r="F264" s="14">
        <v>1.77635884932184E-2</v>
      </c>
      <c r="G264" s="14"/>
      <c r="H264" s="14"/>
    </row>
    <row r="265" spans="5:8">
      <c r="E265" s="14">
        <v>2.6710243915719999E-4</v>
      </c>
      <c r="F265" s="14">
        <v>1.76287609843786E-2</v>
      </c>
      <c r="G265" s="14"/>
      <c r="H265" s="14"/>
    </row>
    <row r="266" spans="5:8">
      <c r="E266" s="14">
        <v>2.6508276822289999E-4</v>
      </c>
      <c r="F266" s="14">
        <v>1.7495462702715899E-2</v>
      </c>
      <c r="G266" s="14"/>
      <c r="H266" s="14"/>
    </row>
    <row r="267" spans="5:8">
      <c r="E267" s="14">
        <v>2.6308591832059999E-4</v>
      </c>
      <c r="F267" s="14">
        <v>1.73636706091632E-2</v>
      </c>
      <c r="G267" s="14"/>
      <c r="H267" s="14"/>
    </row>
    <row r="268" spans="5:8">
      <c r="E268" s="14">
        <v>2.6111154692270001E-4</v>
      </c>
      <c r="F268" s="14">
        <v>1.72333620969033E-2</v>
      </c>
      <c r="G268" s="14"/>
      <c r="H268" s="14"/>
    </row>
    <row r="269" spans="5:8">
      <c r="E269" s="14">
        <v>2.5915931790409998E-4</v>
      </c>
      <c r="F269" s="14">
        <v>1.7104514981673001E-2</v>
      </c>
      <c r="G269" s="14"/>
      <c r="H269" s="14"/>
    </row>
    <row r="270" spans="5:8">
      <c r="E270" s="14">
        <v>2.5722890139879997E-4</v>
      </c>
      <c r="F270" s="14">
        <v>1.69771074923213E-2</v>
      </c>
      <c r="G270" s="14"/>
      <c r="H270" s="14"/>
    </row>
    <row r="271" spans="5:8">
      <c r="E271" s="14">
        <v>2.5531997366070003E-4</v>
      </c>
      <c r="F271" s="14">
        <v>1.6851118261611699E-2</v>
      </c>
      <c r="G271" s="14"/>
      <c r="H271" s="14"/>
    </row>
    <row r="272" spans="5:8">
      <c r="E272" s="14">
        <v>2.5343221692820001E-4</v>
      </c>
      <c r="F272" s="14">
        <v>1.67265263172632E-2</v>
      </c>
      <c r="G272" s="14"/>
      <c r="H272" s="14"/>
    </row>
    <row r="273" spans="5:8">
      <c r="E273" s="14">
        <v>2.5156531929120001E-4</v>
      </c>
      <c r="F273" s="14">
        <v>1.66033110732219E-2</v>
      </c>
      <c r="G273" s="14"/>
      <c r="H273" s="14"/>
    </row>
    <row r="274" spans="5:8">
      <c r="E274" s="14">
        <v>2.4971897456290001E-4</v>
      </c>
      <c r="F274" s="14">
        <v>1.6481452321157102E-2</v>
      </c>
      <c r="G274" s="14"/>
      <c r="H274" s="14"/>
    </row>
    <row r="275" spans="5:8">
      <c r="E275" s="14">
        <v>2.4789288215409998E-4</v>
      </c>
      <c r="F275" s="14">
        <v>1.63609302221751E-2</v>
      </c>
      <c r="G275" s="14"/>
      <c r="H275" s="14"/>
    </row>
    <row r="276" spans="5:8">
      <c r="E276" s="14">
        <v>2.4608674695060002E-4</v>
      </c>
      <c r="F276" s="14">
        <v>1.6241725298743799E-2</v>
      </c>
      <c r="G276" s="14"/>
      <c r="H276" s="14"/>
    </row>
    <row r="277" spans="5:8">
      <c r="E277" s="14">
        <v>2.4430027919420001E-4</v>
      </c>
      <c r="F277" s="14">
        <v>1.6123818426822999E-2</v>
      </c>
      <c r="G277" s="14"/>
      <c r="H277" s="14"/>
    </row>
    <row r="278" spans="5:8">
      <c r="E278" s="14">
        <v>2.4253319436649999E-4</v>
      </c>
      <c r="F278" s="14">
        <v>1.6007190828193699E-2</v>
      </c>
      <c r="G278" s="14"/>
      <c r="H278" s="14"/>
    </row>
    <row r="279" spans="5:8">
      <c r="E279" s="14">
        <v>2.407852130754E-4</v>
      </c>
      <c r="F279" s="14">
        <v>1.5891824062981199E-2</v>
      </c>
      <c r="G279" s="14"/>
      <c r="H279" s="14"/>
    </row>
    <row r="280" spans="5:8">
      <c r="E280" s="14">
        <v>2.390560609449E-4</v>
      </c>
      <c r="F280" s="14">
        <v>1.57777000223654E-2</v>
      </c>
      <c r="G280" s="14"/>
      <c r="H280" s="14"/>
    </row>
    <row r="281" spans="5:8">
      <c r="E281" s="14">
        <v>2.373454685071E-4</v>
      </c>
      <c r="F281" s="14">
        <v>1.56648009214744E-2</v>
      </c>
      <c r="G281" s="14"/>
      <c r="H281" s="14"/>
    </row>
    <row r="282" spans="5:8">
      <c r="E282" s="14">
        <v>2.3565317109779999E-4</v>
      </c>
      <c r="F282" s="14">
        <v>1.55531092924552E-2</v>
      </c>
      <c r="G282" s="14"/>
      <c r="H282" s="14"/>
    </row>
    <row r="283" spans="5:8">
      <c r="E283" s="14">
        <v>2.339789087532E-4</v>
      </c>
      <c r="F283" s="14">
        <v>1.54426079777167E-2</v>
      </c>
      <c r="G283" s="14"/>
      <c r="H283" s="14"/>
    </row>
    <row r="284" spans="5:8">
      <c r="E284" s="14">
        <v>2.3232242611120001E-4</v>
      </c>
      <c r="F284" s="14">
        <v>1.53332801233399E-2</v>
      </c>
      <c r="G284" s="14"/>
      <c r="H284" s="14"/>
    </row>
    <row r="285" spans="5:8">
      <c r="E285" s="14">
        <v>2.306834723129E-4</v>
      </c>
      <c r="F285" s="14">
        <v>1.52251091726515E-2</v>
      </c>
      <c r="G285" s="14"/>
      <c r="H285" s="14"/>
    </row>
    <row r="286" spans="5:8">
      <c r="E286" s="14">
        <v>2.2906180090840001E-4</v>
      </c>
      <c r="F286" s="14">
        <v>1.5118078859954399E-2</v>
      </c>
      <c r="G286" s="14"/>
      <c r="H286" s="14"/>
    </row>
    <row r="287" spans="5:8">
      <c r="E287" s="14">
        <v>2.274571697638E-4</v>
      </c>
      <c r="F287" s="14">
        <v>1.50121732044135E-2</v>
      </c>
      <c r="G287" s="14"/>
      <c r="H287" s="14"/>
    </row>
    <row r="288" spans="5:8">
      <c r="E288" s="14">
        <v>2.2586934097100001E-4</v>
      </c>
      <c r="F288" s="14">
        <v>1.49073765040893E-2</v>
      </c>
      <c r="G288" s="14"/>
      <c r="H288" s="14"/>
    </row>
    <row r="289" spans="5:8">
      <c r="E289" s="14">
        <v>2.2429808075929999E-4</v>
      </c>
      <c r="F289" s="14">
        <v>1.48036733301179E-2</v>
      </c>
      <c r="G289" s="14"/>
      <c r="H289" s="14"/>
    </row>
    <row r="290" spans="5:8">
      <c r="E290" s="14">
        <v>2.227431594095E-4</v>
      </c>
      <c r="F290" s="14">
        <v>1.4701048521032101E-2</v>
      </c>
      <c r="G290" s="14"/>
      <c r="H290" s="14"/>
    </row>
    <row r="291" spans="5:8">
      <c r="E291" s="14">
        <v>2.2120435116990001E-4</v>
      </c>
      <c r="F291" s="14">
        <v>1.4599487177218699E-2</v>
      </c>
      <c r="G291" s="14"/>
      <c r="H291" s="14"/>
    </row>
    <row r="292" spans="5:8">
      <c r="E292" s="14">
        <v>2.1968143417439999E-4</v>
      </c>
      <c r="F292" s="14">
        <v>1.44989746555111E-2</v>
      </c>
      <c r="G292" s="14"/>
      <c r="H292" s="14"/>
    </row>
    <row r="293" spans="5:8">
      <c r="E293" s="14">
        <v>2.181741903622E-4</v>
      </c>
      <c r="F293" s="14">
        <v>1.43994965639103E-2</v>
      </c>
      <c r="G293" s="14"/>
      <c r="H293" s="14"/>
    </row>
    <row r="294" spans="5:8">
      <c r="E294" s="14">
        <v>2.1668240540039999E-4</v>
      </c>
      <c r="F294" s="14">
        <v>1.43010387564328E-2</v>
      </c>
      <c r="G294" s="14"/>
      <c r="H294" s="14"/>
    </row>
    <row r="295" spans="5:8">
      <c r="E295" s="14">
        <v>2.152058686072E-4</v>
      </c>
      <c r="F295" s="14">
        <v>1.4203587328081701E-2</v>
      </c>
      <c r="G295" s="14"/>
      <c r="H295" s="14"/>
    </row>
    <row r="296" spans="5:8">
      <c r="E296" s="14">
        <v>2.1374437287780001E-4</v>
      </c>
      <c r="F296" s="14">
        <v>1.41071286099367E-2</v>
      </c>
      <c r="G296" s="14"/>
      <c r="H296" s="14"/>
    </row>
    <row r="297" spans="5:8">
      <c r="E297" s="14">
        <v>2.1229771461150001E-4</v>
      </c>
      <c r="F297" s="14">
        <v>1.4011649164360601E-2</v>
      </c>
      <c r="G297" s="14"/>
      <c r="H297" s="14"/>
    </row>
    <row r="298" spans="5:8">
      <c r="E298" s="14">
        <v>2.108656936412E-4</v>
      </c>
      <c r="F298" s="14">
        <v>1.3917135780319599E-2</v>
      </c>
      <c r="G298" s="14"/>
      <c r="H298" s="14"/>
    </row>
    <row r="299" spans="5:8">
      <c r="E299" s="14">
        <v>2.0944811316379999E-4</v>
      </c>
      <c r="F299" s="14">
        <v>1.38235754688125E-2</v>
      </c>
      <c r="G299" s="14"/>
      <c r="H299" s="14"/>
    </row>
    <row r="300" spans="5:8">
      <c r="E300" s="14">
        <v>2.0804477967280001E-4</v>
      </c>
      <c r="F300" s="14">
        <v>1.37309554584082E-2</v>
      </c>
      <c r="G300" s="14"/>
      <c r="H300" s="14"/>
    </row>
    <row r="301" spans="5:8">
      <c r="E301" s="14">
        <v>2.066555028922E-4</v>
      </c>
      <c r="F301" s="14">
        <v>1.3639263190886999E-2</v>
      </c>
      <c r="G301" s="14"/>
      <c r="H301" s="14"/>
    </row>
    <row r="302" spans="5:8">
      <c r="E302" s="14">
        <v>2.0528009571179999E-4</v>
      </c>
      <c r="F302" s="14">
        <v>1.35484863169832E-2</v>
      </c>
      <c r="G302" s="14"/>
      <c r="H302" s="14"/>
    </row>
    <row r="303" spans="5:8">
      <c r="E303" s="14">
        <v>2.0391837412459999E-4</v>
      </c>
      <c r="F303" s="14">
        <v>1.34586126922273E-2</v>
      </c>
      <c r="G303" s="14"/>
      <c r="H303" s="14"/>
    </row>
    <row r="304" spans="5:8">
      <c r="E304" s="14">
        <v>2.025701571649E-4</v>
      </c>
      <c r="F304" s="14">
        <v>1.33696303728837E-2</v>
      </c>
      <c r="G304" s="14"/>
      <c r="H304" s="14"/>
    </row>
    <row r="305" spans="5:8">
      <c r="E305" s="14">
        <v>2.012352668482E-4</v>
      </c>
      <c r="F305" s="14">
        <v>1.3281527611982299E-2</v>
      </c>
      <c r="G305" s="14"/>
      <c r="H305" s="14"/>
    </row>
    <row r="306" spans="5:8">
      <c r="E306" s="14">
        <v>1.999135281127E-4</v>
      </c>
      <c r="F306" s="14">
        <v>1.31942928554415E-2</v>
      </c>
      <c r="G306" s="14"/>
      <c r="H306" s="14"/>
    </row>
    <row r="307" spans="5:8">
      <c r="E307" s="14">
        <v>1.986047687618E-4</v>
      </c>
      <c r="F307" s="14">
        <v>1.3107914738279901E-2</v>
      </c>
      <c r="G307" s="14"/>
      <c r="H307" s="14"/>
    </row>
    <row r="308" spans="5:8">
      <c r="E308" s="14">
        <v>1.9730881940769999E-4</v>
      </c>
      <c r="F308" s="14">
        <v>1.30223820809142E-2</v>
      </c>
      <c r="G308" s="14"/>
      <c r="H308" s="14"/>
    </row>
    <row r="309" spans="5:8">
      <c r="E309" s="14">
        <v>1.960255134173E-4</v>
      </c>
      <c r="F309" s="14">
        <v>1.29376838855424E-2</v>
      </c>
      <c r="G309" s="14"/>
      <c r="H309" s="14"/>
    </row>
    <row r="310" spans="5:8">
      <c r="E310" s="14">
        <v>1.9475468685760001E-4</v>
      </c>
      <c r="F310" s="14">
        <v>1.28538093326076E-2</v>
      </c>
      <c r="G310" s="14"/>
      <c r="H310" s="14"/>
    </row>
    <row r="311" spans="5:8">
      <c r="E311" s="14">
        <v>1.9349617844450001E-4</v>
      </c>
      <c r="F311" s="14">
        <v>1.2770747777343E-2</v>
      </c>
      <c r="G311" s="14"/>
      <c r="H311" s="14"/>
    </row>
    <row r="312" spans="5:8">
      <c r="E312" s="14">
        <v>1.9224982949079999E-4</v>
      </c>
      <c r="F312" s="14">
        <v>1.2688488746394199E-2</v>
      </c>
      <c r="G312" s="14"/>
      <c r="H312" s="14"/>
    </row>
    <row r="313" spans="5:8">
      <c r="E313" s="14">
        <v>1.910154838563E-4</v>
      </c>
      <c r="F313" s="14">
        <v>1.2607021934517701E-2</v>
      </c>
      <c r="G313" s="14"/>
      <c r="H313" s="14"/>
    </row>
    <row r="314" spans="5:8">
      <c r="E314" s="14">
        <v>1.8979298789919999E-4</v>
      </c>
      <c r="F314" s="14">
        <v>1.2526337201352799E-2</v>
      </c>
      <c r="G314" s="14"/>
      <c r="H314" s="14"/>
    </row>
    <row r="315" spans="5:8">
      <c r="E315" s="14">
        <v>1.885821904282E-4</v>
      </c>
      <c r="F315" s="14">
        <v>1.24464245682663E-2</v>
      </c>
      <c r="G315" s="14"/>
      <c r="H315" s="14"/>
    </row>
    <row r="316" spans="5:8">
      <c r="E316" s="14">
        <v>1.8738294265550001E-4</v>
      </c>
      <c r="F316" s="14">
        <v>1.2367274215267199E-2</v>
      </c>
      <c r="G316" s="14"/>
      <c r="H316" s="14"/>
    </row>
    <row r="317" spans="5:8">
      <c r="E317" s="14">
        <v>1.861950981513E-4</v>
      </c>
      <c r="F317" s="14">
        <v>1.22888764779893E-2</v>
      </c>
      <c r="G317" s="14"/>
      <c r="H317" s="14"/>
    </row>
    <row r="318" spans="5:8">
      <c r="E318" s="14">
        <v>1.8501851279909999E-4</v>
      </c>
      <c r="F318" s="14">
        <v>1.2211221844741301E-2</v>
      </c>
      <c r="G318" s="14"/>
      <c r="H318" s="14"/>
    </row>
    <row r="319" spans="5:8">
      <c r="E319" s="14">
        <v>1.8385304475179999E-4</v>
      </c>
      <c r="F319" s="14">
        <v>1.2134300953621601E-2</v>
      </c>
      <c r="G319" s="14"/>
      <c r="H319" s="14"/>
    </row>
    <row r="320" spans="5:8">
      <c r="E320" s="14">
        <v>1.826985543893E-4</v>
      </c>
      <c r="F320" s="14">
        <v>1.20581045896967E-2</v>
      </c>
      <c r="G320" s="14"/>
      <c r="H320" s="14"/>
    </row>
    <row r="321" spans="5:8">
      <c r="E321" s="14">
        <v>1.815549042763E-4</v>
      </c>
      <c r="F321" s="14">
        <v>1.19826236822406E-2</v>
      </c>
      <c r="G321" s="14"/>
      <c r="H321" s="14"/>
    </row>
  </sheetData>
  <mergeCells count="3">
    <mergeCell ref="A1:B1"/>
    <mergeCell ref="A7:C7"/>
    <mergeCell ref="E1:H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F229"/>
  <sheetViews>
    <sheetView workbookViewId="0"/>
  </sheetViews>
  <sheetFormatPr defaultRowHeight="15"/>
  <cols>
    <col min="2" max="2" width="20" customWidth="1"/>
    <col min="3" max="5" width="15" customWidth="1"/>
    <col min="6" max="6" width="30" customWidth="1"/>
  </cols>
  <sheetData>
    <row r="1" spans="1:6">
      <c r="A1" s="14" t="s">
        <v>37</v>
      </c>
      <c r="B1" s="14" t="s">
        <v>62</v>
      </c>
      <c r="C1" s="14" t="s">
        <v>541</v>
      </c>
      <c r="D1" s="14" t="s">
        <v>542</v>
      </c>
      <c r="E1" s="14" t="s">
        <v>543</v>
      </c>
      <c r="F1" s="14" t="s">
        <v>544</v>
      </c>
    </row>
    <row r="2" spans="1:6">
      <c r="A2" s="14" t="s">
        <v>459</v>
      </c>
      <c r="B2" s="14" t="s">
        <v>460</v>
      </c>
      <c r="C2" s="14">
        <v>95</v>
      </c>
      <c r="D2" s="14"/>
      <c r="E2" s="14">
        <f>IFERROR(INDEX(Pop!$M$2:$M$1611,MATCH(A2, Pop!$A$2:$A$1611,0)),)</f>
        <v>0</v>
      </c>
      <c r="F2" s="14" t="str">
        <f t="shared" ref="F2:F65" si="0">IFERROR(E2*(C2/100)/D2, "-")</f>
        <v>-</v>
      </c>
    </row>
    <row r="3" spans="1:6">
      <c r="A3" s="14" t="s">
        <v>74</v>
      </c>
      <c r="B3" s="14" t="s">
        <v>38</v>
      </c>
      <c r="C3" s="14">
        <v>90</v>
      </c>
      <c r="D3" s="14">
        <v>7000</v>
      </c>
      <c r="E3" s="14">
        <f>IFERROR(INDEX(Pop!$M$2:$M$1611,MATCH(A3, Pop!$A$2:$A$1611,0)),)</f>
        <v>30389700</v>
      </c>
      <c r="F3" s="14">
        <f t="shared" si="0"/>
        <v>3907.247142857143</v>
      </c>
    </row>
    <row r="4" spans="1:6">
      <c r="A4" s="14" t="s">
        <v>79</v>
      </c>
      <c r="B4" s="14" t="s">
        <v>80</v>
      </c>
      <c r="C4" s="14">
        <v>61</v>
      </c>
      <c r="D4" s="14">
        <v>2600</v>
      </c>
      <c r="E4" s="14">
        <f>IFERROR(INDEX(Pop!$M$2:$M$1611,MATCH(A4, Pop!$A$2:$A$1611,0)),)</f>
        <v>36071756</v>
      </c>
      <c r="F4" s="14">
        <f t="shared" si="0"/>
        <v>8462.9889076923082</v>
      </c>
    </row>
    <row r="5" spans="1:6">
      <c r="A5" s="14" t="s">
        <v>545</v>
      </c>
      <c r="B5" s="14" t="s">
        <v>546</v>
      </c>
      <c r="C5" s="14">
        <v>99</v>
      </c>
      <c r="D5" s="14"/>
      <c r="E5" s="14">
        <f>IFERROR(INDEX(Pop!$M$2:$M$1611,MATCH(A5, Pop!$A$2:$A$1611,0)),)</f>
        <v>0</v>
      </c>
      <c r="F5" s="14" t="str">
        <f t="shared" si="0"/>
        <v>-</v>
      </c>
    </row>
    <row r="6" spans="1:6">
      <c r="A6" s="14" t="s">
        <v>547</v>
      </c>
      <c r="B6" s="14" t="s">
        <v>548</v>
      </c>
      <c r="C6" s="14">
        <v>99</v>
      </c>
      <c r="D6" s="14"/>
      <c r="E6" s="14">
        <f>IFERROR(INDEX(Pop!$M$2:$M$1611,MATCH(A6, Pop!$A$2:$A$1611,0)),)</f>
        <v>0</v>
      </c>
      <c r="F6" s="14" t="str">
        <f t="shared" si="0"/>
        <v>-</v>
      </c>
    </row>
    <row r="7" spans="1:6">
      <c r="A7" s="14" t="s">
        <v>75</v>
      </c>
      <c r="B7" s="14" t="s">
        <v>76</v>
      </c>
      <c r="C7" s="14">
        <v>97</v>
      </c>
      <c r="D7" s="14">
        <v>1000</v>
      </c>
      <c r="E7" s="14">
        <f>IFERROR(INDEX(Pop!$M$2:$M$1611,MATCH(A7, Pop!$A$2:$A$1611,0)),)</f>
        <v>2787616</v>
      </c>
      <c r="F7" s="14">
        <f t="shared" si="0"/>
        <v>2703.9875200000001</v>
      </c>
    </row>
    <row r="8" spans="1:6">
      <c r="A8" s="14" t="s">
        <v>461</v>
      </c>
      <c r="B8" s="14" t="s">
        <v>462</v>
      </c>
      <c r="C8" s="14">
        <v>99</v>
      </c>
      <c r="D8" s="14"/>
      <c r="E8" s="14">
        <f>IFERROR(INDEX(Pop!$M$2:$M$1611,MATCH(A8, Pop!$A$2:$A$1611,0)),)</f>
        <v>0</v>
      </c>
      <c r="F8" s="14" t="str">
        <f t="shared" si="0"/>
        <v>-</v>
      </c>
    </row>
    <row r="9" spans="1:6">
      <c r="A9" s="14" t="s">
        <v>422</v>
      </c>
      <c r="B9" s="14" t="s">
        <v>463</v>
      </c>
      <c r="C9" s="14">
        <v>100</v>
      </c>
      <c r="D9" s="14">
        <v>13000</v>
      </c>
      <c r="E9" s="14">
        <f>IFERROR(INDEX(Pop!$M$2:$M$1611,MATCH(A9, Pop!$A$2:$A$1611,0)),)</f>
        <v>9079694</v>
      </c>
      <c r="F9" s="14">
        <f t="shared" si="0"/>
        <v>698.43799999999999</v>
      </c>
    </row>
    <row r="10" spans="1:6">
      <c r="A10" s="14" t="s">
        <v>81</v>
      </c>
      <c r="B10" s="14" t="s">
        <v>82</v>
      </c>
      <c r="C10" s="14">
        <v>95</v>
      </c>
      <c r="D10" s="14">
        <v>17252</v>
      </c>
      <c r="E10" s="14">
        <f>IFERROR(INDEX(Pop!$M$2:$M$1611,MATCH(A10, Pop!$A$2:$A$1611,0)),)</f>
        <v>45762682</v>
      </c>
      <c r="F10" s="14">
        <f t="shared" si="0"/>
        <v>2519.9714757709248</v>
      </c>
    </row>
    <row r="11" spans="1:6">
      <c r="A11" s="14" t="s">
        <v>83</v>
      </c>
      <c r="B11" s="14" t="s">
        <v>84</v>
      </c>
      <c r="C11" s="14">
        <v>99</v>
      </c>
      <c r="D11" s="14">
        <v>2200</v>
      </c>
      <c r="E11" s="14">
        <f>IFERROR(INDEX(Pop!$M$2:$M$1611,MATCH(A11, Pop!$A$2:$A$1611,0)),)</f>
        <v>2789961</v>
      </c>
      <c r="F11" s="14">
        <f t="shared" si="0"/>
        <v>1255.48245</v>
      </c>
    </row>
    <row r="12" spans="1:6">
      <c r="A12" s="14" t="s">
        <v>549</v>
      </c>
      <c r="B12" s="14" t="s">
        <v>550</v>
      </c>
      <c r="C12" s="14">
        <v>95</v>
      </c>
      <c r="D12" s="14"/>
      <c r="E12" s="14">
        <f>IFERROR(INDEX(Pop!$M$2:$M$1611,MATCH(A12, Pop!$A$2:$A$1611,0)),)</f>
        <v>0</v>
      </c>
      <c r="F12" s="14" t="str">
        <f t="shared" si="0"/>
        <v>-</v>
      </c>
    </row>
    <row r="13" spans="1:6">
      <c r="A13" s="14" t="s">
        <v>464</v>
      </c>
      <c r="B13" s="14" t="s">
        <v>465</v>
      </c>
      <c r="C13" s="14">
        <v>99</v>
      </c>
      <c r="D13" s="14"/>
      <c r="E13" s="14">
        <f>IFERROR(INDEX(Pop!$M$2:$M$1611,MATCH(A13, Pop!$A$2:$A$1611,0)),)</f>
        <v>0</v>
      </c>
      <c r="F13" s="14" t="str">
        <f t="shared" si="0"/>
        <v>-</v>
      </c>
    </row>
    <row r="14" spans="1:6">
      <c r="A14" s="14" t="s">
        <v>85</v>
      </c>
      <c r="B14" s="14" t="s">
        <v>86</v>
      </c>
      <c r="C14" s="14">
        <v>99.5</v>
      </c>
      <c r="D14" s="14">
        <v>15100</v>
      </c>
      <c r="E14" s="14">
        <f>IFERROR(INDEX(Pop!$M$2:$M$1611,MATCH(A14, Pop!$A$2:$A$1611,0)),)</f>
        <v>24415940</v>
      </c>
      <c r="F14" s="14">
        <f t="shared" si="0"/>
        <v>1608.8649205298013</v>
      </c>
    </row>
    <row r="15" spans="1:6">
      <c r="A15" s="14" t="s">
        <v>87</v>
      </c>
      <c r="B15" s="14" t="s">
        <v>88</v>
      </c>
      <c r="C15" s="14">
        <v>99</v>
      </c>
      <c r="D15" s="14"/>
      <c r="E15" s="14">
        <f>IFERROR(INDEX(Pop!$M$2:$M$1611,MATCH(A15, Pop!$A$2:$A$1611,0)),)</f>
        <v>8785547</v>
      </c>
      <c r="F15" s="14" t="str">
        <f t="shared" si="0"/>
        <v>-</v>
      </c>
    </row>
    <row r="16" spans="1:6">
      <c r="A16" s="14" t="s">
        <v>89</v>
      </c>
      <c r="B16" s="14" t="s">
        <v>90</v>
      </c>
      <c r="C16" s="14">
        <v>95</v>
      </c>
      <c r="D16" s="14"/>
      <c r="E16" s="14">
        <f>IFERROR(INDEX(Pop!$M$2:$M$1611,MATCH(A16, Pop!$A$2:$A$1611,0)),)</f>
        <v>10220299</v>
      </c>
      <c r="F16" s="14" t="str">
        <f t="shared" si="0"/>
        <v>-</v>
      </c>
    </row>
    <row r="17" spans="1:6">
      <c r="A17" s="14" t="s">
        <v>119</v>
      </c>
      <c r="B17" s="14" t="s">
        <v>120</v>
      </c>
      <c r="C17" s="14">
        <v>40</v>
      </c>
      <c r="D17" s="14"/>
      <c r="E17" s="14">
        <f>IFERROR(INDEX(Pop!$M$2:$M$1611,MATCH(A17, Pop!$A$2:$A$1611,0)),)</f>
        <v>11354581</v>
      </c>
      <c r="F17" s="14" t="str">
        <f t="shared" si="0"/>
        <v>-</v>
      </c>
    </row>
    <row r="18" spans="1:6">
      <c r="A18" s="14" t="s">
        <v>98</v>
      </c>
      <c r="B18" s="14" t="s">
        <v>99</v>
      </c>
      <c r="C18" s="14">
        <v>100</v>
      </c>
      <c r="D18" s="14">
        <v>25000</v>
      </c>
      <c r="E18" s="14">
        <f>IFERROR(INDEX(Pop!$M$2:$M$1611,MATCH(A18, Pop!$A$2:$A$1611,0)),)</f>
        <v>11598584</v>
      </c>
      <c r="F18" s="14">
        <f t="shared" si="0"/>
        <v>463.94335999999998</v>
      </c>
    </row>
    <row r="19" spans="1:6">
      <c r="A19" s="14" t="s">
        <v>102</v>
      </c>
      <c r="B19" s="14" t="s">
        <v>103</v>
      </c>
      <c r="C19" s="14">
        <v>68.58</v>
      </c>
      <c r="D19" s="14"/>
      <c r="E19" s="14">
        <f>IFERROR(INDEX(Pop!$M$2:$M$1611,MATCH(A19, Pop!$A$2:$A$1611,0)),)</f>
        <v>13015194</v>
      </c>
      <c r="F19" s="14" t="str">
        <f t="shared" si="0"/>
        <v>-</v>
      </c>
    </row>
    <row r="20" spans="1:6">
      <c r="A20" s="14" t="s">
        <v>551</v>
      </c>
      <c r="B20" s="14" t="s">
        <v>552</v>
      </c>
      <c r="C20" s="14">
        <v>95</v>
      </c>
      <c r="D20" s="14"/>
      <c r="E20" s="14">
        <f>IFERROR(INDEX(Pop!$M$2:$M$1611,MATCH(A20, Pop!$A$2:$A$1611,0)),)</f>
        <v>0</v>
      </c>
      <c r="F20" s="14" t="str">
        <f t="shared" si="0"/>
        <v>-</v>
      </c>
    </row>
    <row r="21" spans="1:6">
      <c r="A21" s="14" t="s">
        <v>117</v>
      </c>
      <c r="B21" s="14" t="s">
        <v>118</v>
      </c>
      <c r="C21" s="14">
        <v>65</v>
      </c>
      <c r="D21" s="14">
        <v>1700</v>
      </c>
      <c r="E21" s="14">
        <f>IFERROR(INDEX(Pop!$M$2:$M$1611,MATCH(A21, Pop!$A$2:$A$1611,0)),)</f>
        <v>22817800</v>
      </c>
      <c r="F21" s="14">
        <f t="shared" si="0"/>
        <v>8724.4529411764706</v>
      </c>
    </row>
    <row r="22" spans="1:6">
      <c r="A22" s="14" t="s">
        <v>93</v>
      </c>
      <c r="B22" s="14" t="s">
        <v>40</v>
      </c>
      <c r="C22" s="14">
        <v>95</v>
      </c>
      <c r="D22" s="14">
        <v>30000</v>
      </c>
      <c r="E22" s="14">
        <f>IFERROR(INDEX(Pop!$M$2:$M$1611,MATCH(A22, Pop!$A$2:$A$1611,0)),)</f>
        <v>164720906</v>
      </c>
      <c r="F22" s="14">
        <f t="shared" si="0"/>
        <v>5216.1620233333333</v>
      </c>
    </row>
    <row r="23" spans="1:6">
      <c r="A23" s="14" t="s">
        <v>115</v>
      </c>
      <c r="B23" s="14" t="s">
        <v>116</v>
      </c>
      <c r="C23" s="14">
        <v>100</v>
      </c>
      <c r="D23" s="14"/>
      <c r="E23" s="14">
        <f>IFERROR(INDEX(Pop!$M$2:$M$1611,MATCH(A23, Pop!$A$2:$A$1611,0)),)</f>
        <v>6915879</v>
      </c>
      <c r="F23" s="14" t="str">
        <f t="shared" si="0"/>
        <v>-</v>
      </c>
    </row>
    <row r="24" spans="1:6">
      <c r="A24" s="14" t="s">
        <v>91</v>
      </c>
      <c r="B24" s="14" t="s">
        <v>92</v>
      </c>
      <c r="C24" s="14">
        <v>100</v>
      </c>
      <c r="D24" s="14">
        <v>1500</v>
      </c>
      <c r="E24" s="14">
        <f>IFERROR(INDEX(Pop!$M$2:$M$1611,MATCH(A24, Pop!$A$2:$A$1611,0)),)</f>
        <v>2239762</v>
      </c>
      <c r="F24" s="14">
        <f t="shared" si="0"/>
        <v>1493.1746666666666</v>
      </c>
    </row>
    <row r="25" spans="1:6">
      <c r="A25" s="14" t="s">
        <v>466</v>
      </c>
      <c r="B25" s="14" t="s">
        <v>553</v>
      </c>
      <c r="C25" s="14">
        <v>99</v>
      </c>
      <c r="D25" s="14"/>
      <c r="E25" s="14">
        <f>IFERROR(INDEX(Pop!$M$2:$M$1611,MATCH(A25, Pop!$A$2:$A$1611,0)),)</f>
        <v>0</v>
      </c>
      <c r="F25" s="14" t="str">
        <f t="shared" si="0"/>
        <v>-</v>
      </c>
    </row>
    <row r="26" spans="1:6">
      <c r="A26" s="14" t="s">
        <v>107</v>
      </c>
      <c r="B26" s="14" t="s">
        <v>108</v>
      </c>
      <c r="C26" s="14">
        <v>95</v>
      </c>
      <c r="D26" s="14"/>
      <c r="E26" s="14">
        <f>IFERROR(INDEX(Pop!$M$2:$M$1611,MATCH(A26, Pop!$A$2:$A$1611,0)),)</f>
        <v>3351225</v>
      </c>
      <c r="F26" s="14" t="str">
        <f t="shared" si="0"/>
        <v>-</v>
      </c>
    </row>
    <row r="27" spans="1:6">
      <c r="A27" s="14" t="s">
        <v>554</v>
      </c>
      <c r="B27" s="14" t="s">
        <v>555</v>
      </c>
      <c r="C27" s="14">
        <v>95</v>
      </c>
      <c r="D27" s="14"/>
      <c r="E27" s="14">
        <f>IFERROR(INDEX(Pop!$M$2:$M$1611,MATCH(A27, Pop!$A$2:$A$1611,0)),)</f>
        <v>0</v>
      </c>
      <c r="F27" s="14" t="str">
        <f t="shared" si="0"/>
        <v>-</v>
      </c>
    </row>
    <row r="28" spans="1:6">
      <c r="A28" s="14" t="s">
        <v>96</v>
      </c>
      <c r="B28" s="14" t="s">
        <v>97</v>
      </c>
      <c r="C28" s="14">
        <v>99</v>
      </c>
      <c r="D28" s="14"/>
      <c r="E28" s="14">
        <f>IFERROR(INDEX(Pop!$M$2:$M$1611,MATCH(A28, Pop!$A$2:$A$1611,0)),)</f>
        <v>9169490</v>
      </c>
      <c r="F28" s="14" t="str">
        <f t="shared" si="0"/>
        <v>-</v>
      </c>
    </row>
    <row r="29" spans="1:6">
      <c r="A29" s="14" t="s">
        <v>100</v>
      </c>
      <c r="B29" s="14" t="s">
        <v>101</v>
      </c>
      <c r="C29" s="14">
        <v>98</v>
      </c>
      <c r="D29" s="14"/>
      <c r="E29" s="14">
        <f>IFERROR(INDEX(Pop!$M$2:$M$1611,MATCH(A29, Pop!$A$2:$A$1611,0)),)</f>
        <v>410621</v>
      </c>
      <c r="F29" s="14" t="str">
        <f t="shared" si="0"/>
        <v>-</v>
      </c>
    </row>
    <row r="30" spans="1:6">
      <c r="A30" s="14" t="s">
        <v>556</v>
      </c>
      <c r="B30" s="14" t="s">
        <v>557</v>
      </c>
      <c r="C30" s="14">
        <v>99</v>
      </c>
      <c r="D30" s="14"/>
      <c r="E30" s="14">
        <f>IFERROR(INDEX(Pop!$M$2:$M$1611,MATCH(A30, Pop!$A$2:$A$1611,0)),)</f>
        <v>0</v>
      </c>
      <c r="F30" s="14" t="str">
        <f t="shared" si="0"/>
        <v>-</v>
      </c>
    </row>
    <row r="31" spans="1:6">
      <c r="A31" s="14" t="s">
        <v>105</v>
      </c>
      <c r="B31" s="14" t="s">
        <v>468</v>
      </c>
      <c r="C31" s="14">
        <v>90</v>
      </c>
      <c r="D31" s="14">
        <v>4200</v>
      </c>
      <c r="E31" s="14">
        <f>IFERROR(INDEX(Pop!$M$2:$M$1611,MATCH(A31, Pop!$A$2:$A$1611,0)),)</f>
        <v>11860437</v>
      </c>
      <c r="F31" s="14">
        <f t="shared" si="0"/>
        <v>2541.5222142857147</v>
      </c>
    </row>
    <row r="32" spans="1:6">
      <c r="A32" s="14" t="s">
        <v>111</v>
      </c>
      <c r="B32" s="14" t="s">
        <v>112</v>
      </c>
      <c r="C32" s="14">
        <v>95</v>
      </c>
      <c r="D32" s="14">
        <v>60500</v>
      </c>
      <c r="E32" s="14">
        <f>IFERROR(INDEX(Pop!$M$2:$M$1611,MATCH(A32, Pop!$A$2:$A$1611,0)),)</f>
        <v>215773068</v>
      </c>
      <c r="F32" s="14">
        <f t="shared" si="0"/>
        <v>3388.17214214876</v>
      </c>
    </row>
    <row r="33" spans="1:6">
      <c r="A33" s="14" t="s">
        <v>94</v>
      </c>
      <c r="B33" s="14" t="s">
        <v>95</v>
      </c>
      <c r="C33" s="14">
        <v>94.49</v>
      </c>
      <c r="D33" s="14"/>
      <c r="E33" s="14">
        <f>IFERROR(INDEX(Pop!$M$2:$M$1611,MATCH(A33, Pop!$A$2:$A$1611,0)),)</f>
        <v>275446</v>
      </c>
      <c r="F33" s="14" t="str">
        <f t="shared" si="0"/>
        <v>-</v>
      </c>
    </row>
    <row r="34" spans="1:6">
      <c r="A34" s="14" t="s">
        <v>113</v>
      </c>
      <c r="B34" s="14" t="s">
        <v>114</v>
      </c>
      <c r="C34" s="14">
        <v>90</v>
      </c>
      <c r="D34" s="14">
        <v>500</v>
      </c>
      <c r="E34" s="14">
        <f>IFERROR(INDEX(Pop!$M$2:$M$1611,MATCH(A34, Pop!$A$2:$A$1611,0)),)</f>
        <v>454744</v>
      </c>
      <c r="F34" s="14">
        <f t="shared" si="0"/>
        <v>818.53920000000005</v>
      </c>
    </row>
    <row r="35" spans="1:6">
      <c r="A35" s="14" t="s">
        <v>104</v>
      </c>
      <c r="B35" s="14" t="s">
        <v>39</v>
      </c>
      <c r="C35" s="14">
        <v>90</v>
      </c>
      <c r="D35" s="14">
        <v>100</v>
      </c>
      <c r="E35" s="14">
        <f>IFERROR(INDEX(Pop!$M$2:$M$1611,MATCH(A35, Pop!$A$2:$A$1611,0)),)</f>
        <v>858436</v>
      </c>
      <c r="F35" s="14">
        <f t="shared" si="0"/>
        <v>7725.924</v>
      </c>
    </row>
    <row r="36" spans="1:6">
      <c r="A36" s="14" t="s">
        <v>109</v>
      </c>
      <c r="B36" s="14" t="s">
        <v>110</v>
      </c>
      <c r="C36" s="14">
        <v>85</v>
      </c>
      <c r="D36" s="14">
        <v>850</v>
      </c>
      <c r="E36" s="14">
        <f>IFERROR(INDEX(Pop!$M$2:$M$1611,MATCH(A36, Pop!$A$2:$A$1611,0)),)</f>
        <v>2402724</v>
      </c>
      <c r="F36" s="14">
        <f t="shared" si="0"/>
        <v>2402.7239999999997</v>
      </c>
    </row>
    <row r="37" spans="1:6">
      <c r="A37" s="14" t="s">
        <v>129</v>
      </c>
      <c r="B37" s="14" t="s">
        <v>469</v>
      </c>
      <c r="C37" s="14">
        <v>39.6</v>
      </c>
      <c r="D37" s="14"/>
      <c r="E37" s="14">
        <f>IFERROR(INDEX(Pop!$M$2:$M$1611,MATCH(A37, Pop!$A$2:$A$1611,0)),)</f>
        <v>5399011</v>
      </c>
      <c r="F37" s="14" t="str">
        <f t="shared" si="0"/>
        <v>-</v>
      </c>
    </row>
    <row r="38" spans="1:6">
      <c r="A38" s="14" t="s">
        <v>127</v>
      </c>
      <c r="B38" s="14" t="s">
        <v>128</v>
      </c>
      <c r="C38" s="14">
        <v>99</v>
      </c>
      <c r="D38" s="14"/>
      <c r="E38" s="14">
        <f>IFERROR(INDEX(Pop!$M$2:$M$1611,MATCH(A38, Pop!$A$2:$A$1611,0)),)</f>
        <v>36387675</v>
      </c>
      <c r="F38" s="14" t="str">
        <f t="shared" si="0"/>
        <v>-</v>
      </c>
    </row>
    <row r="39" spans="1:6">
      <c r="A39" s="14" t="s">
        <v>390</v>
      </c>
      <c r="B39" s="14" t="s">
        <v>391</v>
      </c>
      <c r="C39" s="14">
        <v>99</v>
      </c>
      <c r="D39" s="14">
        <v>11300</v>
      </c>
      <c r="E39" s="14">
        <f>IFERROR(INDEX(Pop!$M$2:$M$1611,MATCH(A39, Pop!$A$2:$A$1611,0)),)</f>
        <v>8705438</v>
      </c>
      <c r="F39" s="14">
        <f t="shared" si="0"/>
        <v>762.68881592920343</v>
      </c>
    </row>
    <row r="40" spans="1:6">
      <c r="A40" s="14" t="s">
        <v>133</v>
      </c>
      <c r="B40" s="14" t="s">
        <v>134</v>
      </c>
      <c r="C40" s="14">
        <v>99</v>
      </c>
      <c r="D40" s="14">
        <v>9148</v>
      </c>
      <c r="E40" s="14">
        <f>IFERROR(INDEX(Pop!$M$2:$M$1611,MATCH(A40, Pop!$A$2:$A$1611,0)),)</f>
        <v>20653448</v>
      </c>
      <c r="F40" s="14">
        <f t="shared" si="0"/>
        <v>2235.1239090511585</v>
      </c>
    </row>
    <row r="41" spans="1:6">
      <c r="A41" s="14" t="s">
        <v>135</v>
      </c>
      <c r="B41" s="14" t="s">
        <v>136</v>
      </c>
      <c r="C41" s="14">
        <v>98</v>
      </c>
      <c r="D41" s="14">
        <v>1968000</v>
      </c>
      <c r="E41" s="14">
        <f>IFERROR(INDEX(Pop!$M$2:$M$1611,MATCH(A41, Pop!$A$2:$A$1611,0)),)</f>
        <v>1440734960</v>
      </c>
      <c r="F41" s="14">
        <f t="shared" si="0"/>
        <v>717.43915691056907</v>
      </c>
    </row>
    <row r="42" spans="1:6">
      <c r="A42" s="14" t="s">
        <v>145</v>
      </c>
      <c r="B42" s="14" t="s">
        <v>558</v>
      </c>
      <c r="C42" s="14">
        <v>72.289999999999992</v>
      </c>
      <c r="D42" s="14">
        <v>4142</v>
      </c>
      <c r="E42" s="14">
        <f>IFERROR(INDEX(Pop!$M$2:$M$1611,MATCH(A42, Pop!$A$2:$A$1611,0)),)</f>
        <v>26505782</v>
      </c>
      <c r="F42" s="14">
        <f t="shared" si="0"/>
        <v>4626.0332708353444</v>
      </c>
    </row>
    <row r="43" spans="1:6">
      <c r="A43" s="14" t="s">
        <v>125</v>
      </c>
      <c r="B43" s="14" t="s">
        <v>126</v>
      </c>
      <c r="C43" s="14">
        <v>75</v>
      </c>
      <c r="D43" s="14">
        <v>3200</v>
      </c>
      <c r="E43" s="14">
        <f>IFERROR(INDEX(Pop!$M$2:$M$1611,MATCH(A43, Pop!$A$2:$A$1611,0)),)</f>
        <v>28209345</v>
      </c>
      <c r="F43" s="14">
        <f t="shared" si="0"/>
        <v>6611.5652343749998</v>
      </c>
    </row>
    <row r="44" spans="1:6">
      <c r="A44" s="14" t="s">
        <v>139</v>
      </c>
      <c r="B44" s="14" t="s">
        <v>559</v>
      </c>
      <c r="C44" s="14">
        <v>63.249999999999993</v>
      </c>
      <c r="D44" s="14">
        <v>4293</v>
      </c>
      <c r="E44" s="14">
        <f>IFERROR(INDEX(Pop!$M$2:$M$1611,MATCH(A44, Pop!$A$2:$A$1611,0)),)</f>
        <v>114410338</v>
      </c>
      <c r="F44" s="14">
        <f t="shared" si="0"/>
        <v>16856.403164453761</v>
      </c>
    </row>
    <row r="45" spans="1:6">
      <c r="A45" s="14" t="s">
        <v>141</v>
      </c>
      <c r="B45" s="14" t="s">
        <v>560</v>
      </c>
      <c r="C45" s="14">
        <v>64.5</v>
      </c>
      <c r="D45" s="14">
        <v>800</v>
      </c>
      <c r="E45" s="14">
        <f>IFERROR(INDEX(Pop!$M$2:$M$1611,MATCH(A45, Pop!$A$2:$A$1611,0)),)</f>
        <v>4039875</v>
      </c>
      <c r="F45" s="14">
        <f t="shared" si="0"/>
        <v>3257.1492187499998</v>
      </c>
    </row>
    <row r="46" spans="1:6">
      <c r="A46" s="14" t="s">
        <v>561</v>
      </c>
      <c r="B46" s="14" t="s">
        <v>562</v>
      </c>
      <c r="C46" s="14">
        <v>69.08</v>
      </c>
      <c r="D46" s="14"/>
      <c r="E46" s="14">
        <f>IFERROR(INDEX(Pop!$M$2:$M$1611,MATCH(A46, Pop!$A$2:$A$1611,0)),)</f>
        <v>0</v>
      </c>
      <c r="F46" s="14" t="str">
        <f t="shared" si="0"/>
        <v>-</v>
      </c>
    </row>
    <row r="47" spans="1:6">
      <c r="A47" s="14" t="s">
        <v>137</v>
      </c>
      <c r="B47" s="14" t="s">
        <v>138</v>
      </c>
      <c r="C47" s="14">
        <v>95</v>
      </c>
      <c r="D47" s="14">
        <v>16351</v>
      </c>
      <c r="E47" s="14">
        <f>IFERROR(INDEX(Pop!$M$2:$M$1611,MATCH(A47, Pop!$A$2:$A$1611,0)),)</f>
        <v>63015181</v>
      </c>
      <c r="F47" s="14">
        <f t="shared" si="0"/>
        <v>3661.2086080362055</v>
      </c>
    </row>
    <row r="48" spans="1:6">
      <c r="A48" s="14" t="s">
        <v>472</v>
      </c>
      <c r="B48" s="14" t="s">
        <v>473</v>
      </c>
      <c r="C48" s="14">
        <v>90</v>
      </c>
      <c r="D48" s="14"/>
      <c r="E48" s="14">
        <f>IFERROR(INDEX(Pop!$M$2:$M$1611,MATCH(A48, Pop!$A$2:$A$1611,0)),)</f>
        <v>0</v>
      </c>
      <c r="F48" s="14" t="str">
        <f t="shared" si="0"/>
        <v>-</v>
      </c>
    </row>
    <row r="49" spans="1:6">
      <c r="A49" s="14" t="s">
        <v>121</v>
      </c>
      <c r="B49" s="14" t="s">
        <v>122</v>
      </c>
      <c r="C49" s="14">
        <v>76.570000000000007</v>
      </c>
      <c r="D49" s="14"/>
      <c r="E49" s="14">
        <f>IFERROR(INDEX(Pop!$M$2:$M$1611,MATCH(A49, Pop!$A$2:$A$1611,0)),)</f>
        <v>531169</v>
      </c>
      <c r="F49" s="14" t="str">
        <f t="shared" si="0"/>
        <v>-</v>
      </c>
    </row>
    <row r="50" spans="1:6">
      <c r="A50" s="14" t="s">
        <v>143</v>
      </c>
      <c r="B50" s="14" t="s">
        <v>144</v>
      </c>
      <c r="C50" s="14">
        <v>95</v>
      </c>
      <c r="D50" s="14">
        <v>3238</v>
      </c>
      <c r="E50" s="14">
        <f>IFERROR(INDEX(Pop!$M$2:$M$1611,MATCH(A50, Pop!$A$2:$A$1611,0)),)</f>
        <v>4809357</v>
      </c>
      <c r="F50" s="14">
        <f t="shared" si="0"/>
        <v>1411.0219734403952</v>
      </c>
    </row>
    <row r="51" spans="1:6">
      <c r="A51" s="14" t="s">
        <v>149</v>
      </c>
      <c r="B51" s="14" t="s">
        <v>150</v>
      </c>
      <c r="C51" s="14">
        <v>61.61</v>
      </c>
      <c r="D51" s="14"/>
      <c r="E51" s="14">
        <f>IFERROR(INDEX(Pop!$M$2:$M$1611,MATCH(A51, Pop!$A$2:$A$1611,0)),)</f>
        <v>11057821</v>
      </c>
      <c r="F51" s="14" t="str">
        <f t="shared" si="0"/>
        <v>-</v>
      </c>
    </row>
    <row r="52" spans="1:6">
      <c r="A52" s="14" t="s">
        <v>563</v>
      </c>
      <c r="B52" s="14" t="s">
        <v>564</v>
      </c>
      <c r="C52" s="14">
        <v>95</v>
      </c>
      <c r="D52" s="14"/>
      <c r="E52" s="14">
        <f>IFERROR(INDEX(Pop!$M$2:$M$1611,MATCH(A52, Pop!$A$2:$A$1611,0)),)</f>
        <v>0</v>
      </c>
      <c r="F52" s="14" t="str">
        <f t="shared" si="0"/>
        <v>-</v>
      </c>
    </row>
    <row r="53" spans="1:6">
      <c r="A53" s="14" t="s">
        <v>565</v>
      </c>
      <c r="B53" s="14" t="s">
        <v>566</v>
      </c>
      <c r="C53" s="14">
        <v>95</v>
      </c>
      <c r="D53" s="14"/>
      <c r="E53" s="14">
        <f>IFERROR(INDEX(Pop!$M$2:$M$1611,MATCH(A53, Pop!$A$2:$A$1611,0)),)</f>
        <v>0</v>
      </c>
      <c r="F53" s="14" t="str">
        <f t="shared" si="0"/>
        <v>-</v>
      </c>
    </row>
    <row r="54" spans="1:6">
      <c r="A54" s="14" t="s">
        <v>151</v>
      </c>
      <c r="B54" s="14" t="s">
        <v>152</v>
      </c>
      <c r="C54" s="14">
        <v>99</v>
      </c>
      <c r="D54" s="14"/>
      <c r="E54" s="14">
        <f>IFERROR(INDEX(Pop!$M$2:$M$1611,MATCH(A54, Pop!$A$2:$A$1611,0)),)</f>
        <v>945642</v>
      </c>
      <c r="F54" s="14" t="str">
        <f t="shared" si="0"/>
        <v>-</v>
      </c>
    </row>
    <row r="55" spans="1:6">
      <c r="A55" s="14" t="s">
        <v>153</v>
      </c>
      <c r="B55" s="14" t="s">
        <v>154</v>
      </c>
      <c r="C55" s="14">
        <v>81</v>
      </c>
      <c r="D55" s="14">
        <v>10200</v>
      </c>
      <c r="E55" s="14">
        <f>IFERROR(INDEX(Pop!$M$2:$M$1611,MATCH(A55, Pop!$A$2:$A$1611,0)),)</f>
        <v>10840555</v>
      </c>
      <c r="F55" s="14">
        <f t="shared" si="0"/>
        <v>860.86760294117653</v>
      </c>
    </row>
    <row r="56" spans="1:6">
      <c r="A56" s="14" t="s">
        <v>195</v>
      </c>
      <c r="B56" s="14" t="s">
        <v>196</v>
      </c>
      <c r="C56" s="14">
        <v>95</v>
      </c>
      <c r="D56" s="14">
        <v>75474</v>
      </c>
      <c r="E56" s="14">
        <f>IFERROR(INDEX(Pop!$M$2:$M$1611,MATCH(A56, Pop!$A$2:$A$1611,0)),)</f>
        <v>78338623</v>
      </c>
      <c r="F56" s="14">
        <f t="shared" si="0"/>
        <v>986.05734226356083</v>
      </c>
    </row>
    <row r="57" spans="1:6">
      <c r="A57" s="14" t="s">
        <v>157</v>
      </c>
      <c r="B57" s="14" t="s">
        <v>158</v>
      </c>
      <c r="C57" s="14">
        <v>77.239999999999995</v>
      </c>
      <c r="D57" s="14"/>
      <c r="E57" s="14">
        <f>IFERROR(INDEX(Pop!$M$2:$M$1611,MATCH(A57, Pop!$A$2:$A$1611,0)),)</f>
        <v>1122148</v>
      </c>
      <c r="F57" s="14" t="str">
        <f t="shared" si="0"/>
        <v>-</v>
      </c>
    </row>
    <row r="58" spans="1:6">
      <c r="A58" s="14" t="s">
        <v>159</v>
      </c>
      <c r="B58" s="14" t="s">
        <v>160</v>
      </c>
      <c r="C58" s="14">
        <v>95</v>
      </c>
      <c r="D58" s="14"/>
      <c r="E58" s="14">
        <f>IFERROR(INDEX(Pop!$M$2:$M$1611,MATCH(A58, Pop!$A$2:$A$1611,0)),)</f>
        <v>67940</v>
      </c>
      <c r="F58" s="14" t="str">
        <f t="shared" si="0"/>
        <v>-</v>
      </c>
    </row>
    <row r="59" spans="1:6">
      <c r="A59" s="14" t="s">
        <v>155</v>
      </c>
      <c r="B59" s="14" t="s">
        <v>156</v>
      </c>
      <c r="C59" s="14">
        <v>99.5</v>
      </c>
      <c r="D59" s="14">
        <v>4105</v>
      </c>
      <c r="E59" s="14">
        <f>IFERROR(INDEX(Pop!$M$2:$M$1611,MATCH(A59, Pop!$A$2:$A$1611,0)),)</f>
        <v>5843860</v>
      </c>
      <c r="F59" s="14">
        <f t="shared" si="0"/>
        <v>1416.4776370280147</v>
      </c>
    </row>
    <row r="60" spans="1:6">
      <c r="A60" s="14" t="s">
        <v>161</v>
      </c>
      <c r="B60" s="14" t="s">
        <v>475</v>
      </c>
      <c r="C60" s="14">
        <v>99</v>
      </c>
      <c r="D60" s="14"/>
      <c r="E60" s="14">
        <f>IFERROR(INDEX(Pop!$M$2:$M$1611,MATCH(A60, Pop!$A$2:$A$1611,0)),)</f>
        <v>11999679</v>
      </c>
      <c r="F60" s="14" t="str">
        <f t="shared" si="0"/>
        <v>-</v>
      </c>
    </row>
    <row r="61" spans="1:6">
      <c r="A61" s="14" t="s">
        <v>77</v>
      </c>
      <c r="B61" s="14" t="s">
        <v>78</v>
      </c>
      <c r="C61" s="14">
        <v>90</v>
      </c>
      <c r="D61" s="14">
        <v>19000</v>
      </c>
      <c r="E61" s="14">
        <f>IFERROR(INDEX(Pop!$M$2:$M$1611,MATCH(A61, Pop!$A$2:$A$1611,0)),)</f>
        <v>43995412</v>
      </c>
      <c r="F61" s="14">
        <f t="shared" si="0"/>
        <v>2083.9932000000003</v>
      </c>
    </row>
    <row r="62" spans="1:6">
      <c r="A62" s="14" t="s">
        <v>163</v>
      </c>
      <c r="B62" s="14" t="s">
        <v>164</v>
      </c>
      <c r="C62" s="14">
        <v>95</v>
      </c>
      <c r="D62" s="14"/>
      <c r="E62" s="14">
        <f>IFERROR(INDEX(Pop!$M$2:$M$1611,MATCH(A62, Pop!$A$2:$A$1611,0)),)</f>
        <v>17639000</v>
      </c>
      <c r="F62" s="14" t="str">
        <f t="shared" si="0"/>
        <v>-</v>
      </c>
    </row>
    <row r="63" spans="1:6">
      <c r="A63" s="14" t="s">
        <v>165</v>
      </c>
      <c r="B63" s="14" t="s">
        <v>166</v>
      </c>
      <c r="C63" s="14">
        <v>99</v>
      </c>
      <c r="D63" s="14">
        <v>22704</v>
      </c>
      <c r="E63" s="14">
        <f>IFERROR(INDEX(Pop!$M$2:$M$1611,MATCH(A63, Pop!$A$2:$A$1611,0)),)</f>
        <v>94948686</v>
      </c>
      <c r="F63" s="14">
        <f t="shared" si="0"/>
        <v>4140.2043313953491</v>
      </c>
    </row>
    <row r="64" spans="1:6">
      <c r="A64" s="14" t="s">
        <v>380</v>
      </c>
      <c r="B64" s="14" t="s">
        <v>381</v>
      </c>
      <c r="C64" s="14">
        <v>99.6</v>
      </c>
      <c r="D64" s="14">
        <v>49461</v>
      </c>
      <c r="E64" s="14">
        <f>IFERROR(INDEX(Pop!$M$2:$M$1611,MATCH(A64, Pop!$A$2:$A$1611,0)),)</f>
        <v>52250039</v>
      </c>
      <c r="F64" s="14">
        <f t="shared" si="0"/>
        <v>1052.1630950445806</v>
      </c>
    </row>
    <row r="65" spans="1:6">
      <c r="A65" s="14" t="s">
        <v>173</v>
      </c>
      <c r="B65" s="14" t="s">
        <v>174</v>
      </c>
      <c r="C65" s="14">
        <v>95</v>
      </c>
      <c r="D65" s="14">
        <v>530</v>
      </c>
      <c r="E65" s="14">
        <f>IFERROR(INDEX(Pop!$M$2:$M$1611,MATCH(A65, Pop!$A$2:$A$1611,0)),)</f>
        <v>1386252</v>
      </c>
      <c r="F65" s="14">
        <f t="shared" si="0"/>
        <v>2484.7913207547167</v>
      </c>
    </row>
    <row r="66" spans="1:6">
      <c r="A66" s="14" t="s">
        <v>177</v>
      </c>
      <c r="B66" s="14" t="s">
        <v>178</v>
      </c>
      <c r="C66" s="14">
        <v>85</v>
      </c>
      <c r="D66" s="14">
        <v>6600</v>
      </c>
      <c r="E66" s="14">
        <f>IFERROR(INDEX(Pop!$M$2:$M$1611,MATCH(A66, Pop!$A$2:$A$1611,0)),)</f>
        <v>103825966</v>
      </c>
      <c r="F66" s="14">
        <f t="shared" ref="F66:F129" si="1">IFERROR(E66*(C66/100)/D66, "-")</f>
        <v>13371.525924242424</v>
      </c>
    </row>
    <row r="67" spans="1:6">
      <c r="A67" s="14" t="s">
        <v>183</v>
      </c>
      <c r="B67" s="14" t="s">
        <v>184</v>
      </c>
      <c r="C67" s="14">
        <v>99</v>
      </c>
      <c r="D67" s="14">
        <v>9576</v>
      </c>
      <c r="E67" s="14">
        <f>IFERROR(INDEX(Pop!$M$2:$M$1611,MATCH(A67, Pop!$A$2:$A$1611,0)),)</f>
        <v>6579809</v>
      </c>
      <c r="F67" s="14">
        <f t="shared" si="1"/>
        <v>680.24341165413534</v>
      </c>
    </row>
    <row r="68" spans="1:6">
      <c r="A68" s="14" t="s">
        <v>181</v>
      </c>
      <c r="B68" s="14" t="s">
        <v>182</v>
      </c>
      <c r="C68" s="14">
        <v>96</v>
      </c>
      <c r="D68" s="14"/>
      <c r="E68" s="14">
        <f>IFERROR(INDEX(Pop!$M$2:$M$1611,MATCH(A68, Pop!$A$2:$A$1611,0)),)</f>
        <v>891075</v>
      </c>
      <c r="F68" s="14" t="str">
        <f t="shared" si="1"/>
        <v>-</v>
      </c>
    </row>
    <row r="69" spans="1:6">
      <c r="A69" s="14" t="s">
        <v>185</v>
      </c>
      <c r="B69" s="14" t="s">
        <v>186</v>
      </c>
      <c r="C69" s="14">
        <v>99.6</v>
      </c>
      <c r="D69" s="14">
        <v>52298</v>
      </c>
      <c r="E69" s="14">
        <f>IFERROR(INDEX(Pop!$M$2:$M$1611,MATCH(A69, Pop!$A$2:$A$1611,0)),)</f>
        <v>67954312</v>
      </c>
      <c r="F69" s="14">
        <f t="shared" si="1"/>
        <v>1294.1698487896288</v>
      </c>
    </row>
    <row r="70" spans="1:6">
      <c r="A70" s="14" t="s">
        <v>179</v>
      </c>
      <c r="B70" s="14" t="s">
        <v>567</v>
      </c>
      <c r="C70" s="14">
        <v>99.99</v>
      </c>
      <c r="D70" s="14"/>
      <c r="E70" s="14">
        <f>IFERROR(INDEX(Pop!$M$2:$M$1611,MATCH(A70, Pop!$A$2:$A$1611,0)),)</f>
        <v>51189</v>
      </c>
      <c r="F70" s="14" t="str">
        <f t="shared" si="1"/>
        <v>-</v>
      </c>
    </row>
    <row r="71" spans="1:6">
      <c r="A71" s="14" t="s">
        <v>476</v>
      </c>
      <c r="B71" s="14" t="s">
        <v>477</v>
      </c>
      <c r="C71" s="14">
        <v>57.7</v>
      </c>
      <c r="D71" s="14"/>
      <c r="E71" s="14">
        <f>IFERROR(INDEX(Pop!$M$2:$M$1611,MATCH(A71, Pop!$A$2:$A$1611,0)),)</f>
        <v>0</v>
      </c>
      <c r="F71" s="14" t="str">
        <f t="shared" si="1"/>
        <v>-</v>
      </c>
    </row>
    <row r="72" spans="1:6">
      <c r="A72" s="14" t="s">
        <v>189</v>
      </c>
      <c r="B72" s="14" t="s">
        <v>190</v>
      </c>
      <c r="C72" s="14">
        <v>73.14</v>
      </c>
      <c r="D72" s="14">
        <v>1000</v>
      </c>
      <c r="E72" s="14">
        <f>IFERROR(INDEX(Pop!$M$2:$M$1611,MATCH(A72, Pop!$A$2:$A$1611,0)),)</f>
        <v>3017685</v>
      </c>
      <c r="F72" s="14">
        <f t="shared" si="1"/>
        <v>2207.1348090000001</v>
      </c>
    </row>
    <row r="73" spans="1:6">
      <c r="A73" s="14" t="s">
        <v>424</v>
      </c>
      <c r="B73" s="14" t="s">
        <v>425</v>
      </c>
      <c r="C73" s="14">
        <v>99.48</v>
      </c>
      <c r="D73" s="14">
        <v>42500</v>
      </c>
      <c r="E73" s="14">
        <f>IFERROR(INDEX(Pop!$M$2:$M$1611,MATCH(A73, Pop!$A$2:$A$1611,0)),)</f>
        <v>67283438</v>
      </c>
      <c r="F73" s="14">
        <f t="shared" si="1"/>
        <v>1574.9073911152941</v>
      </c>
    </row>
    <row r="74" spans="1:6">
      <c r="A74" s="14" t="s">
        <v>193</v>
      </c>
      <c r="B74" s="14" t="s">
        <v>194</v>
      </c>
      <c r="C74" s="14">
        <v>90</v>
      </c>
      <c r="D74" s="14">
        <v>3000</v>
      </c>
      <c r="E74" s="14">
        <f>IFERROR(INDEX(Pop!$M$2:$M$1611,MATCH(A74, Pop!$A$2:$A$1611,0)),)</f>
        <v>3711011</v>
      </c>
      <c r="F74" s="14">
        <f t="shared" si="1"/>
        <v>1113.3033</v>
      </c>
    </row>
    <row r="75" spans="1:6">
      <c r="A75" s="14" t="s">
        <v>568</v>
      </c>
      <c r="B75" s="14" t="s">
        <v>569</v>
      </c>
      <c r="C75" s="14">
        <v>99</v>
      </c>
      <c r="D75" s="14"/>
      <c r="E75" s="14">
        <f>IFERROR(INDEX(Pop!$M$2:$M$1611,MATCH(A75, Pop!$A$2:$A$1611,0)),)</f>
        <v>0</v>
      </c>
      <c r="F75" s="14" t="str">
        <f t="shared" si="1"/>
        <v>-</v>
      </c>
    </row>
    <row r="76" spans="1:6">
      <c r="A76" s="14" t="s">
        <v>197</v>
      </c>
      <c r="B76" s="14" t="s">
        <v>198</v>
      </c>
      <c r="C76" s="14">
        <v>85</v>
      </c>
      <c r="D76" s="14">
        <v>6296</v>
      </c>
      <c r="E76" s="14">
        <f>IFERROR(INDEX(Pop!$M$2:$M$1611,MATCH(A76, Pop!$A$2:$A$1611,0)),)</f>
        <v>32910371</v>
      </c>
      <c r="F76" s="14">
        <f t="shared" si="1"/>
        <v>4443.10917249047</v>
      </c>
    </row>
    <row r="77" spans="1:6">
      <c r="A77" s="14" t="s">
        <v>570</v>
      </c>
      <c r="B77" s="14" t="s">
        <v>571</v>
      </c>
      <c r="C77" s="14">
        <v>99</v>
      </c>
      <c r="D77" s="14"/>
      <c r="E77" s="14">
        <f>IFERROR(INDEX(Pop!$M$2:$M$1611,MATCH(A77, Pop!$A$2:$A$1611,0)),)</f>
        <v>0</v>
      </c>
      <c r="F77" s="14" t="str">
        <f t="shared" si="1"/>
        <v>-</v>
      </c>
    </row>
    <row r="78" spans="1:6">
      <c r="A78" s="14" t="s">
        <v>207</v>
      </c>
      <c r="B78" s="14" t="s">
        <v>208</v>
      </c>
      <c r="C78" s="14">
        <v>66.7</v>
      </c>
      <c r="D78" s="14"/>
      <c r="E78" s="14">
        <f>IFERROR(INDEX(Pop!$M$2:$M$1611,MATCH(A78, Pop!$A$2:$A$1611,0)),)</f>
        <v>12348271</v>
      </c>
      <c r="F78" s="14" t="str">
        <f t="shared" si="1"/>
        <v>-</v>
      </c>
    </row>
    <row r="79" spans="1:6">
      <c r="A79" s="14" t="s">
        <v>203</v>
      </c>
      <c r="B79" s="14" t="s">
        <v>204</v>
      </c>
      <c r="C79" s="14">
        <v>95</v>
      </c>
      <c r="D79" s="14"/>
      <c r="E79" s="14">
        <f>IFERROR(INDEX(Pop!$M$2:$M$1611,MATCH(A79, Pop!$A$2:$A$1611,0)),)</f>
        <v>409439</v>
      </c>
      <c r="F79" s="14" t="str">
        <f t="shared" si="1"/>
        <v>-</v>
      </c>
    </row>
    <row r="80" spans="1:6">
      <c r="A80" s="14" t="s">
        <v>191</v>
      </c>
      <c r="B80" s="14" t="s">
        <v>572</v>
      </c>
      <c r="C80" s="14">
        <v>58.31</v>
      </c>
      <c r="D80" s="14">
        <v>400</v>
      </c>
      <c r="E80" s="14">
        <f>IFERROR(INDEX(Pop!$M$2:$M$1611,MATCH(A80, Pop!$A$2:$A$1611,0)),)</f>
        <v>2392928</v>
      </c>
      <c r="F80" s="14">
        <f t="shared" si="1"/>
        <v>3488.2907920000002</v>
      </c>
    </row>
    <row r="81" spans="1:6">
      <c r="A81" s="14" t="s">
        <v>209</v>
      </c>
      <c r="B81" s="14" t="s">
        <v>210</v>
      </c>
      <c r="C81" s="14">
        <v>73.2</v>
      </c>
      <c r="D81" s="14"/>
      <c r="E81" s="14">
        <f>IFERROR(INDEX(Pop!$M$2:$M$1611,MATCH(A81, Pop!$A$2:$A$1611,0)),)</f>
        <v>1851432</v>
      </c>
      <c r="F81" s="14" t="str">
        <f t="shared" si="1"/>
        <v>-</v>
      </c>
    </row>
    <row r="82" spans="1:6">
      <c r="A82" s="14" t="s">
        <v>169</v>
      </c>
      <c r="B82" s="14" t="s">
        <v>170</v>
      </c>
      <c r="C82" s="14">
        <v>33.130000000000003</v>
      </c>
      <c r="D82" s="14"/>
      <c r="E82" s="14">
        <f>IFERROR(INDEX(Pop!$M$2:$M$1611,MATCH(A82, Pop!$A$2:$A$1611,0)),)</f>
        <v>1284618</v>
      </c>
      <c r="F82" s="14" t="str">
        <f t="shared" si="1"/>
        <v>-</v>
      </c>
    </row>
    <row r="83" spans="1:6">
      <c r="A83" s="14" t="s">
        <v>199</v>
      </c>
      <c r="B83" s="14" t="s">
        <v>200</v>
      </c>
      <c r="C83" s="14">
        <v>99</v>
      </c>
      <c r="D83" s="14">
        <v>12000</v>
      </c>
      <c r="E83" s="14">
        <f>IFERROR(INDEX(Pop!$M$2:$M$1611,MATCH(A83, Pop!$A$2:$A$1611,0)),)</f>
        <v>10497954</v>
      </c>
      <c r="F83" s="14">
        <f t="shared" si="1"/>
        <v>866.08120499999995</v>
      </c>
    </row>
    <row r="84" spans="1:6">
      <c r="A84" s="14" t="s">
        <v>201</v>
      </c>
      <c r="B84" s="14" t="s">
        <v>202</v>
      </c>
      <c r="C84" s="14">
        <v>95</v>
      </c>
      <c r="D84" s="14"/>
      <c r="E84" s="14">
        <f>IFERROR(INDEX(Pop!$M$2:$M$1611,MATCH(A84, Pop!$A$2:$A$1611,0)),)</f>
        <v>94715</v>
      </c>
      <c r="F84" s="14" t="str">
        <f t="shared" si="1"/>
        <v>-</v>
      </c>
    </row>
    <row r="85" spans="1:6">
      <c r="A85" s="14" t="s">
        <v>573</v>
      </c>
      <c r="B85" s="14" t="s">
        <v>574</v>
      </c>
      <c r="C85" s="14">
        <v>99</v>
      </c>
      <c r="D85" s="14"/>
      <c r="E85" s="14">
        <f>IFERROR(INDEX(Pop!$M$2:$M$1611,MATCH(A85, Pop!$A$2:$A$1611,0)),)</f>
        <v>0</v>
      </c>
      <c r="F85" s="14" t="str">
        <f t="shared" si="1"/>
        <v>-</v>
      </c>
    </row>
    <row r="86" spans="1:6">
      <c r="A86" s="14" t="s">
        <v>205</v>
      </c>
      <c r="B86" s="14" t="s">
        <v>206</v>
      </c>
      <c r="C86" s="14">
        <v>95</v>
      </c>
      <c r="D86" s="14"/>
      <c r="E86" s="14">
        <f>IFERROR(INDEX(Pop!$M$2:$M$1611,MATCH(A86, Pop!$A$2:$A$1611,0)),)</f>
        <v>18264335</v>
      </c>
      <c r="F86" s="14" t="str">
        <f t="shared" si="1"/>
        <v>-</v>
      </c>
    </row>
    <row r="87" spans="1:6">
      <c r="A87" s="14" t="s">
        <v>187</v>
      </c>
      <c r="B87" s="14" t="s">
        <v>188</v>
      </c>
      <c r="C87" s="14">
        <v>95</v>
      </c>
      <c r="D87" s="14"/>
      <c r="E87" s="14">
        <f>IFERROR(INDEX(Pop!$M$2:$M$1611,MATCH(A87, Pop!$A$2:$A$1611,0)),)</f>
        <v>347925</v>
      </c>
      <c r="F87" s="14" t="str">
        <f t="shared" si="1"/>
        <v>-</v>
      </c>
    </row>
    <row r="88" spans="1:6">
      <c r="A88" s="14" t="s">
        <v>575</v>
      </c>
      <c r="B88" s="14" t="s">
        <v>576</v>
      </c>
      <c r="C88" s="14">
        <v>95</v>
      </c>
      <c r="D88" s="14"/>
      <c r="E88" s="14">
        <f>IFERROR(INDEX(Pop!$M$2:$M$1611,MATCH(A88, Pop!$A$2:$A$1611,0)),)</f>
        <v>0</v>
      </c>
      <c r="F88" s="14" t="str">
        <f t="shared" si="1"/>
        <v>-</v>
      </c>
    </row>
    <row r="89" spans="1:6">
      <c r="A89" s="14" t="s">
        <v>211</v>
      </c>
      <c r="B89" s="14" t="s">
        <v>212</v>
      </c>
      <c r="C89" s="14">
        <v>51.98</v>
      </c>
      <c r="D89" s="14"/>
      <c r="E89" s="14">
        <f>IFERROR(INDEX(Pop!$M$2:$M$1611,MATCH(A89, Pop!$A$2:$A$1611,0)),)</f>
        <v>719422</v>
      </c>
      <c r="F89" s="14" t="str">
        <f t="shared" si="1"/>
        <v>-</v>
      </c>
    </row>
    <row r="90" spans="1:6">
      <c r="A90" s="14" t="s">
        <v>217</v>
      </c>
      <c r="B90" s="14" t="s">
        <v>577</v>
      </c>
      <c r="C90" s="14">
        <v>99</v>
      </c>
      <c r="D90" s="14"/>
      <c r="E90" s="14">
        <f>IFERROR(INDEX(Pop!$M$2:$M$1611,MATCH(A90, Pop!$A$2:$A$1611,0)),)</f>
        <v>7097177</v>
      </c>
      <c r="F90" s="14" t="str">
        <f t="shared" si="1"/>
        <v>-</v>
      </c>
    </row>
    <row r="91" spans="1:6">
      <c r="A91" s="14" t="s">
        <v>215</v>
      </c>
      <c r="B91" s="14" t="s">
        <v>216</v>
      </c>
      <c r="C91" s="14">
        <v>87.68</v>
      </c>
      <c r="D91" s="14">
        <v>1200</v>
      </c>
      <c r="E91" s="14">
        <f>IFERROR(INDEX(Pop!$M$2:$M$1611,MATCH(A91, Pop!$A$2:$A$1611,0)),)</f>
        <v>9548558</v>
      </c>
      <c r="F91" s="14">
        <f t="shared" si="1"/>
        <v>6976.8130453333333</v>
      </c>
    </row>
    <row r="92" spans="1:6">
      <c r="A92" s="14" t="s">
        <v>147</v>
      </c>
      <c r="B92" s="14" t="s">
        <v>148</v>
      </c>
      <c r="C92" s="14">
        <v>99</v>
      </c>
      <c r="D92" s="14"/>
      <c r="E92" s="14">
        <f>IFERROR(INDEX(Pop!$M$2:$M$1611,MATCH(A92, Pop!$A$2:$A$1611,0)),)</f>
        <v>4142868</v>
      </c>
      <c r="F92" s="14" t="str">
        <f t="shared" si="1"/>
        <v>-</v>
      </c>
    </row>
    <row r="93" spans="1:6">
      <c r="A93" s="14" t="s">
        <v>213</v>
      </c>
      <c r="B93" s="14" t="s">
        <v>214</v>
      </c>
      <c r="C93" s="14">
        <v>95</v>
      </c>
      <c r="D93" s="14"/>
      <c r="E93" s="14">
        <f>IFERROR(INDEX(Pop!$M$2:$M$1611,MATCH(A93, Pop!$A$2:$A$1611,0)),)</f>
        <v>14527370</v>
      </c>
      <c r="F93" s="14" t="str">
        <f t="shared" si="1"/>
        <v>-</v>
      </c>
    </row>
    <row r="94" spans="1:6">
      <c r="A94" s="14" t="s">
        <v>219</v>
      </c>
      <c r="B94" s="14" t="s">
        <v>220</v>
      </c>
      <c r="C94" s="14">
        <v>97.31</v>
      </c>
      <c r="D94" s="14"/>
      <c r="E94" s="14">
        <f>IFERROR(INDEX(Pop!$M$2:$M$1611,MATCH(A94, Pop!$A$2:$A$1611,0)),)</f>
        <v>9369734</v>
      </c>
      <c r="F94" s="14" t="str">
        <f t="shared" si="1"/>
        <v>-</v>
      </c>
    </row>
    <row r="95" spans="1:6">
      <c r="A95" s="14" t="s">
        <v>224</v>
      </c>
      <c r="B95" s="14" t="s">
        <v>225</v>
      </c>
      <c r="C95" s="14">
        <v>95</v>
      </c>
      <c r="D95" s="14">
        <v>93378</v>
      </c>
      <c r="E95" s="14">
        <f>IFERROR(INDEX(Pop!$M$2:$M$1611,MATCH(A95, Pop!$A$2:$A$1611,0)),)</f>
        <v>279645909</v>
      </c>
      <c r="F95" s="14">
        <f t="shared" si="1"/>
        <v>2845.0343073314912</v>
      </c>
    </row>
    <row r="96" spans="1:6">
      <c r="A96" s="14" t="s">
        <v>232</v>
      </c>
      <c r="B96" s="14" t="s">
        <v>233</v>
      </c>
      <c r="C96" s="14">
        <v>99</v>
      </c>
      <c r="D96" s="14"/>
      <c r="E96" s="14">
        <f>IFERROR(INDEX(Pop!$M$2:$M$1611,MATCH(A96, Pop!$A$2:$A$1611,0)),)</f>
        <v>90194</v>
      </c>
      <c r="F96" s="14" t="str">
        <f t="shared" si="1"/>
        <v>-</v>
      </c>
    </row>
    <row r="97" spans="1:6">
      <c r="A97" s="14" t="s">
        <v>223</v>
      </c>
      <c r="B97" s="14" t="s">
        <v>41</v>
      </c>
      <c r="C97" s="14">
        <v>90</v>
      </c>
      <c r="D97" s="14">
        <v>461121</v>
      </c>
      <c r="E97" s="14">
        <f>IFERROR(INDEX(Pop!$M$2:$M$1611,MATCH(A97, Pop!$A$2:$A$1611,0)),)</f>
        <v>1407244988</v>
      </c>
      <c r="F97" s="14">
        <f t="shared" si="1"/>
        <v>2746.6120371876364</v>
      </c>
    </row>
    <row r="98" spans="1:6">
      <c r="A98" s="14" t="s">
        <v>230</v>
      </c>
      <c r="B98" s="14" t="s">
        <v>231</v>
      </c>
      <c r="C98" s="14">
        <v>99</v>
      </c>
      <c r="D98" s="14">
        <v>4000</v>
      </c>
      <c r="E98" s="14">
        <f>IFERROR(INDEX(Pop!$M$2:$M$1611,MATCH(A98, Pop!$A$2:$A$1611,0)),)</f>
        <v>5462754</v>
      </c>
      <c r="F98" s="14">
        <f t="shared" si="1"/>
        <v>1352.0316150000001</v>
      </c>
    </row>
    <row r="99" spans="1:6">
      <c r="A99" s="14" t="s">
        <v>226</v>
      </c>
      <c r="B99" s="14" t="s">
        <v>578</v>
      </c>
      <c r="C99" s="14">
        <v>90</v>
      </c>
      <c r="D99" s="14">
        <v>37106</v>
      </c>
      <c r="E99" s="14">
        <f>IFERROR(INDEX(Pop!$M$2:$M$1611,MATCH(A99, Pop!$A$2:$A$1611,0)),)</f>
        <v>80483327</v>
      </c>
      <c r="F99" s="14">
        <f t="shared" si="1"/>
        <v>1952.1100172478843</v>
      </c>
    </row>
    <row r="100" spans="1:6">
      <c r="A100" s="14" t="s">
        <v>228</v>
      </c>
      <c r="B100" s="14" t="s">
        <v>229</v>
      </c>
      <c r="C100" s="14">
        <v>95</v>
      </c>
      <c r="D100" s="14">
        <v>14769</v>
      </c>
      <c r="E100" s="14">
        <f>IFERROR(INDEX(Pop!$M$2:$M$1611,MATCH(A100, Pop!$A$2:$A$1611,0)),)</f>
        <v>44494898</v>
      </c>
      <c r="F100" s="14">
        <f t="shared" si="1"/>
        <v>2862.0863362448372</v>
      </c>
    </row>
    <row r="101" spans="1:6">
      <c r="A101" s="14" t="s">
        <v>221</v>
      </c>
      <c r="B101" s="14" t="s">
        <v>222</v>
      </c>
      <c r="C101" s="14">
        <v>99</v>
      </c>
      <c r="D101" s="14"/>
      <c r="E101" s="14">
        <f>IFERROR(INDEX(Pop!$M$2:$M$1611,MATCH(A101, Pop!$A$2:$A$1611,0)),)</f>
        <v>337857</v>
      </c>
      <c r="F101" s="14" t="str">
        <f t="shared" si="1"/>
        <v>-</v>
      </c>
    </row>
    <row r="102" spans="1:6">
      <c r="A102" s="14" t="s">
        <v>234</v>
      </c>
      <c r="B102" s="14" t="s">
        <v>235</v>
      </c>
      <c r="C102" s="14">
        <v>99</v>
      </c>
      <c r="D102" s="14"/>
      <c r="E102" s="14">
        <f>IFERROR(INDEX(Pop!$M$2:$M$1611,MATCH(A102, Pop!$A$2:$A$1611,0)),)</f>
        <v>8883725</v>
      </c>
      <c r="F102" s="14" t="str">
        <f t="shared" si="1"/>
        <v>-</v>
      </c>
    </row>
    <row r="103" spans="1:6">
      <c r="A103" s="14" t="s">
        <v>236</v>
      </c>
      <c r="B103" s="14" t="s">
        <v>237</v>
      </c>
      <c r="C103" s="14">
        <v>99</v>
      </c>
      <c r="D103" s="14">
        <v>55108</v>
      </c>
      <c r="E103" s="14">
        <f>IFERROR(INDEX(Pop!$M$2:$M$1611,MATCH(A103, Pop!$A$2:$A$1611,0)),)</f>
        <v>61582689</v>
      </c>
      <c r="F103" s="14">
        <f t="shared" si="1"/>
        <v>1106.3159996733687</v>
      </c>
    </row>
    <row r="104" spans="1:6">
      <c r="A104" s="14" t="s">
        <v>238</v>
      </c>
      <c r="B104" s="14" t="s">
        <v>239</v>
      </c>
      <c r="C104" s="14">
        <v>95</v>
      </c>
      <c r="D104" s="14"/>
      <c r="E104" s="14">
        <f>IFERROR(INDEX(Pop!$M$2:$M$1611,MATCH(A104, Pop!$A$2:$A$1611,0)),)</f>
        <v>2711829</v>
      </c>
      <c r="F104" s="14" t="str">
        <f t="shared" si="1"/>
        <v>-</v>
      </c>
    </row>
    <row r="105" spans="1:6">
      <c r="A105" s="14" t="s">
        <v>579</v>
      </c>
      <c r="B105" s="14" t="s">
        <v>580</v>
      </c>
      <c r="C105" s="14">
        <v>99</v>
      </c>
      <c r="D105" s="14"/>
      <c r="E105" s="14">
        <f>IFERROR(INDEX(Pop!$M$2:$M$1611,MATCH(A105, Pop!$A$2:$A$1611,0)),)</f>
        <v>0</v>
      </c>
      <c r="F105" s="14" t="str">
        <f t="shared" si="1"/>
        <v>-</v>
      </c>
    </row>
    <row r="106" spans="1:6">
      <c r="A106" s="14" t="s">
        <v>242</v>
      </c>
      <c r="B106" s="14" t="s">
        <v>243</v>
      </c>
      <c r="C106" s="14">
        <v>99</v>
      </c>
      <c r="D106" s="14">
        <v>6836</v>
      </c>
      <c r="E106" s="14">
        <f>IFERROR(INDEX(Pop!$M$2:$M$1611,MATCH(A106, Pop!$A$2:$A$1611,0)),)</f>
        <v>7141989</v>
      </c>
      <c r="F106" s="14">
        <f t="shared" si="1"/>
        <v>1034.3137960795787</v>
      </c>
    </row>
    <row r="107" spans="1:6">
      <c r="A107" s="14" t="s">
        <v>240</v>
      </c>
      <c r="B107" s="14" t="s">
        <v>241</v>
      </c>
      <c r="C107" s="14">
        <v>100</v>
      </c>
      <c r="D107" s="14">
        <v>220000</v>
      </c>
      <c r="E107" s="14">
        <f>IFERROR(INDEX(Pop!$M$2:$M$1611,MATCH(A107, Pop!$A$2:$A$1611,0)),)</f>
        <v>126797674</v>
      </c>
      <c r="F107" s="14">
        <f t="shared" si="1"/>
        <v>576.35306363636369</v>
      </c>
    </row>
    <row r="108" spans="1:6">
      <c r="A108" s="14" t="s">
        <v>244</v>
      </c>
      <c r="B108" s="14" t="s">
        <v>245</v>
      </c>
      <c r="C108" s="14">
        <v>96</v>
      </c>
      <c r="D108" s="14">
        <v>154000</v>
      </c>
      <c r="E108" s="14">
        <f>IFERROR(INDEX(Pop!$M$2:$M$1611,MATCH(A108, Pop!$A$2:$A$1611,0)),)</f>
        <v>18408038</v>
      </c>
      <c r="F108" s="14">
        <f t="shared" si="1"/>
        <v>114.75140571428572</v>
      </c>
    </row>
    <row r="109" spans="1:6">
      <c r="A109" s="14" t="s">
        <v>246</v>
      </c>
      <c r="B109" s="14" t="s">
        <v>247</v>
      </c>
      <c r="C109" s="14">
        <v>95.820000000000007</v>
      </c>
      <c r="D109" s="14">
        <v>6629</v>
      </c>
      <c r="E109" s="14">
        <f>IFERROR(INDEX(Pop!$M$2:$M$1611,MATCH(A109, Pop!$A$2:$A$1611,0)),)</f>
        <v>55173849</v>
      </c>
      <c r="F109" s="14">
        <f t="shared" si="1"/>
        <v>7975.1971808417557</v>
      </c>
    </row>
    <row r="110" spans="1:6">
      <c r="A110" s="14" t="s">
        <v>254</v>
      </c>
      <c r="B110" s="14" t="s">
        <v>255</v>
      </c>
      <c r="C110" s="14">
        <v>90</v>
      </c>
      <c r="D110" s="14"/>
      <c r="E110" s="14">
        <f>IFERROR(INDEX(Pop!$M$2:$M$1611,MATCH(A110, Pop!$A$2:$A$1611,0)),)</f>
        <v>5639693</v>
      </c>
      <c r="F110" s="14" t="str">
        <f t="shared" si="1"/>
        <v>-</v>
      </c>
    </row>
    <row r="111" spans="1:6">
      <c r="A111" s="14" t="s">
        <v>123</v>
      </c>
      <c r="B111" s="14" t="s">
        <v>124</v>
      </c>
      <c r="C111" s="14">
        <v>90</v>
      </c>
      <c r="D111" s="14">
        <v>9200</v>
      </c>
      <c r="E111" s="14">
        <f>IFERROR(INDEX(Pop!$M$2:$M$1611,MATCH(A111, Pop!$A$2:$A$1611,0)),)</f>
        <v>19606190</v>
      </c>
      <c r="F111" s="14">
        <f t="shared" si="1"/>
        <v>1917.9968478260869</v>
      </c>
    </row>
    <row r="112" spans="1:6">
      <c r="A112" s="14" t="s">
        <v>482</v>
      </c>
      <c r="B112" s="14" t="s">
        <v>483</v>
      </c>
      <c r="C112" s="14">
        <v>81.08</v>
      </c>
      <c r="D112" s="14"/>
      <c r="E112" s="14">
        <f>IFERROR(INDEX(Pop!$M$2:$M$1611,MATCH(A112, Pop!$A$2:$A$1611,0)),)</f>
        <v>0</v>
      </c>
      <c r="F112" s="14" t="str">
        <f t="shared" si="1"/>
        <v>-</v>
      </c>
    </row>
    <row r="113" spans="1:6">
      <c r="A113" s="14" t="s">
        <v>484</v>
      </c>
      <c r="B113" s="14" t="s">
        <v>581</v>
      </c>
      <c r="C113" s="14">
        <v>95</v>
      </c>
      <c r="D113" s="14"/>
      <c r="E113" s="14">
        <f>IFERROR(INDEX(Pop!$M$2:$M$1611,MATCH(A113, Pop!$A$2:$A$1611,0)),)</f>
        <v>0</v>
      </c>
      <c r="F113" s="14" t="str">
        <f t="shared" si="1"/>
        <v>-</v>
      </c>
    </row>
    <row r="114" spans="1:6">
      <c r="A114" s="14" t="s">
        <v>250</v>
      </c>
      <c r="B114" s="14" t="s">
        <v>582</v>
      </c>
      <c r="C114" s="14">
        <v>99</v>
      </c>
      <c r="D114" s="14">
        <v>30000</v>
      </c>
      <c r="E114" s="14">
        <f>IFERROR(INDEX(Pop!$M$2:$M$1611,MATCH(A114, Pop!$A$2:$A$1611,0)),)</f>
        <v>51629911</v>
      </c>
      <c r="F114" s="14">
        <f t="shared" si="1"/>
        <v>1703.787063</v>
      </c>
    </row>
    <row r="115" spans="1:6">
      <c r="A115" s="14" t="s">
        <v>252</v>
      </c>
      <c r="B115" s="14" t="s">
        <v>253</v>
      </c>
      <c r="C115" s="14">
        <v>100</v>
      </c>
      <c r="D115" s="14">
        <v>4100</v>
      </c>
      <c r="E115" s="14">
        <f>IFERROR(INDEX(Pop!$M$2:$M$1611,MATCH(A115, Pop!$A$2:$A$1611,0)),)</f>
        <v>3544611</v>
      </c>
      <c r="F115" s="14">
        <f t="shared" si="1"/>
        <v>864.53926829268289</v>
      </c>
    </row>
    <row r="116" spans="1:6">
      <c r="A116" s="14" t="s">
        <v>256</v>
      </c>
      <c r="B116" s="14" t="s">
        <v>583</v>
      </c>
      <c r="C116" s="14">
        <v>90</v>
      </c>
      <c r="D116" s="14">
        <v>7374</v>
      </c>
      <c r="E116" s="14">
        <f>IFERROR(INDEX(Pop!$M$2:$M$1611,MATCH(A116, Pop!$A$2:$A$1611,0)),)</f>
        <v>7583585</v>
      </c>
      <c r="F116" s="14">
        <f t="shared" si="1"/>
        <v>925.57994304312444</v>
      </c>
    </row>
    <row r="117" spans="1:6">
      <c r="A117" s="14" t="s">
        <v>260</v>
      </c>
      <c r="B117" s="14" t="s">
        <v>261</v>
      </c>
      <c r="C117" s="14">
        <v>99</v>
      </c>
      <c r="D117" s="14">
        <v>2600</v>
      </c>
      <c r="E117" s="14">
        <f>IFERROR(INDEX(Pop!$M$2:$M$1611,MATCH(A117, Pop!$A$2:$A$1611,0)),)</f>
        <v>9928764</v>
      </c>
      <c r="F117" s="14">
        <f t="shared" si="1"/>
        <v>3780.5678307692306</v>
      </c>
    </row>
    <row r="118" spans="1:6">
      <c r="A118" s="14" t="s">
        <v>264</v>
      </c>
      <c r="B118" s="14" t="s">
        <v>265</v>
      </c>
      <c r="C118" s="14">
        <v>48.94</v>
      </c>
      <c r="D118" s="14"/>
      <c r="E118" s="14">
        <f>IFERROR(INDEX(Pop!$M$2:$M$1611,MATCH(A118, Pop!$A$2:$A$1611,0)),)</f>
        <v>4485941</v>
      </c>
      <c r="F118" s="14" t="str">
        <f t="shared" si="1"/>
        <v>-</v>
      </c>
    </row>
    <row r="119" spans="1:6">
      <c r="A119" s="14" t="s">
        <v>266</v>
      </c>
      <c r="B119" s="14" t="s">
        <v>267</v>
      </c>
      <c r="C119" s="14">
        <v>98</v>
      </c>
      <c r="D119" s="14"/>
      <c r="E119" s="14">
        <f>IFERROR(INDEX(Pop!$M$2:$M$1611,MATCH(A119, Pop!$A$2:$A$1611,0)),)</f>
        <v>6905378</v>
      </c>
      <c r="F119" s="14" t="str">
        <f t="shared" si="1"/>
        <v>-</v>
      </c>
    </row>
    <row r="120" spans="1:6">
      <c r="A120" s="14" t="s">
        <v>490</v>
      </c>
      <c r="B120" s="14" t="s">
        <v>584</v>
      </c>
      <c r="C120" s="14">
        <v>95</v>
      </c>
      <c r="D120" s="14"/>
      <c r="E120" s="14">
        <f>IFERROR(INDEX(Pop!$M$2:$M$1611,MATCH(A120, Pop!$A$2:$A$1611,0)),)</f>
        <v>0</v>
      </c>
      <c r="F120" s="14" t="str">
        <f t="shared" si="1"/>
        <v>-</v>
      </c>
    </row>
    <row r="121" spans="1:6">
      <c r="A121" s="14" t="s">
        <v>585</v>
      </c>
      <c r="B121" s="14" t="s">
        <v>586</v>
      </c>
      <c r="C121" s="14">
        <v>99</v>
      </c>
      <c r="D121" s="14"/>
      <c r="E121" s="14">
        <f>IFERROR(INDEX(Pop!$M$2:$M$1611,MATCH(A121, Pop!$A$2:$A$1611,0)),)</f>
        <v>0</v>
      </c>
      <c r="F121" s="14" t="str">
        <f t="shared" si="1"/>
        <v>-</v>
      </c>
    </row>
    <row r="122" spans="1:6">
      <c r="A122" s="14" t="s">
        <v>382</v>
      </c>
      <c r="B122" s="14" t="s">
        <v>383</v>
      </c>
      <c r="C122" s="14">
        <v>90</v>
      </c>
      <c r="D122" s="14">
        <v>7500</v>
      </c>
      <c r="E122" s="14">
        <f>IFERROR(INDEX(Pop!$M$2:$M$1611,MATCH(A122, Pop!$A$2:$A$1611,0)),)</f>
        <v>21240093</v>
      </c>
      <c r="F122" s="14">
        <f t="shared" si="1"/>
        <v>2548.8111599999997</v>
      </c>
    </row>
    <row r="123" spans="1:6">
      <c r="A123" s="14" t="s">
        <v>262</v>
      </c>
      <c r="B123" s="14" t="s">
        <v>263</v>
      </c>
      <c r="C123" s="14">
        <v>99.97</v>
      </c>
      <c r="D123" s="14">
        <v>187</v>
      </c>
      <c r="E123" s="14">
        <f>IFERROR(INDEX(Pop!$M$2:$M$1611,MATCH(A123, Pop!$A$2:$A$1611,0)),)</f>
        <v>1868528</v>
      </c>
      <c r="F123" s="14">
        <f t="shared" si="1"/>
        <v>9989.1307037433162</v>
      </c>
    </row>
    <row r="124" spans="1:6">
      <c r="A124" s="14" t="s">
        <v>268</v>
      </c>
      <c r="B124" s="14" t="s">
        <v>269</v>
      </c>
      <c r="C124" s="14">
        <v>97</v>
      </c>
      <c r="D124" s="14">
        <v>1226</v>
      </c>
      <c r="E124" s="14">
        <f>IFERROR(INDEX(Pop!$M$2:$M$1611,MATCH(A124, Pop!$A$2:$A$1611,0)),)</f>
        <v>2751939</v>
      </c>
      <c r="F124" s="14">
        <f t="shared" si="1"/>
        <v>2177.3089967373571</v>
      </c>
    </row>
    <row r="125" spans="1:6">
      <c r="A125" s="14" t="s">
        <v>270</v>
      </c>
      <c r="B125" s="14" t="s">
        <v>271</v>
      </c>
      <c r="C125" s="14">
        <v>99.2</v>
      </c>
      <c r="D125" s="14"/>
      <c r="E125" s="14">
        <f>IFERROR(INDEX(Pop!$M$2:$M$1611,MATCH(A125, Pop!$A$2:$A$1611,0)),)</f>
        <v>588957</v>
      </c>
      <c r="F125" s="14" t="str">
        <f t="shared" si="1"/>
        <v>-</v>
      </c>
    </row>
    <row r="126" spans="1:6">
      <c r="A126" s="14" t="s">
        <v>258</v>
      </c>
      <c r="B126" s="14" t="s">
        <v>259</v>
      </c>
      <c r="C126" s="14">
        <v>95</v>
      </c>
      <c r="D126" s="14">
        <v>879</v>
      </c>
      <c r="E126" s="14">
        <f>IFERROR(INDEX(Pop!$M$2:$M$1611,MATCH(A126, Pop!$A$2:$A$1611,0)),)</f>
        <v>2475810</v>
      </c>
      <c r="F126" s="14">
        <f t="shared" si="1"/>
        <v>2675.7901023890786</v>
      </c>
    </row>
    <row r="127" spans="1:6">
      <c r="A127" s="14" t="s">
        <v>492</v>
      </c>
      <c r="B127" s="14" t="s">
        <v>587</v>
      </c>
      <c r="C127" s="14">
        <v>95</v>
      </c>
      <c r="D127" s="14"/>
      <c r="E127" s="14">
        <f>IFERROR(INDEX(Pop!$M$2:$M$1611,MATCH(A127, Pop!$A$2:$A$1611,0)),)</f>
        <v>0</v>
      </c>
      <c r="F127" s="14" t="str">
        <f t="shared" si="1"/>
        <v>-</v>
      </c>
    </row>
    <row r="128" spans="1:6">
      <c r="A128" s="14" t="s">
        <v>588</v>
      </c>
      <c r="B128" s="14" t="s">
        <v>589</v>
      </c>
      <c r="C128" s="14">
        <v>95</v>
      </c>
      <c r="D128" s="14"/>
      <c r="E128" s="14">
        <f>IFERROR(INDEX(Pop!$M$2:$M$1611,MATCH(A128, Pop!$A$2:$A$1611,0)),)</f>
        <v>0</v>
      </c>
      <c r="F128" s="14" t="str">
        <f t="shared" si="1"/>
        <v>-</v>
      </c>
    </row>
    <row r="129" spans="1:6">
      <c r="A129" s="14" t="s">
        <v>296</v>
      </c>
      <c r="B129" s="14" t="s">
        <v>297</v>
      </c>
      <c r="C129" s="14">
        <v>98</v>
      </c>
      <c r="D129" s="14">
        <v>19054</v>
      </c>
      <c r="E129" s="14">
        <f>IFERROR(INDEX(Pop!$M$2:$M$1611,MATCH(A129, Pop!$A$2:$A$1611,0)),)</f>
        <v>35588288</v>
      </c>
      <c r="F129" s="14">
        <f t="shared" si="1"/>
        <v>1830.4042321822192</v>
      </c>
    </row>
    <row r="130" spans="1:6">
      <c r="A130" s="14" t="s">
        <v>590</v>
      </c>
      <c r="B130" s="14" t="s">
        <v>591</v>
      </c>
      <c r="C130" s="14">
        <v>99</v>
      </c>
      <c r="D130" s="14"/>
      <c r="E130" s="14">
        <f>IFERROR(INDEX(Pop!$M$2:$M$1611,MATCH(A130, Pop!$A$2:$A$1611,0)),)</f>
        <v>0</v>
      </c>
      <c r="F130" s="14" t="str">
        <f t="shared" ref="F130:F193" si="2">IFERROR(E130*(C130/100)/D130, "-")</f>
        <v>-</v>
      </c>
    </row>
    <row r="131" spans="1:6">
      <c r="A131" s="14" t="s">
        <v>290</v>
      </c>
      <c r="B131" s="14" t="s">
        <v>494</v>
      </c>
      <c r="C131" s="14">
        <v>99.8</v>
      </c>
      <c r="D131" s="14"/>
      <c r="E131" s="14">
        <f>IFERROR(INDEX(Pop!$M$2:$M$1611,MATCH(A131, Pop!$A$2:$A$1611,0)),)</f>
        <v>3692799</v>
      </c>
      <c r="F131" s="14" t="str">
        <f t="shared" si="2"/>
        <v>-</v>
      </c>
    </row>
    <row r="132" spans="1:6">
      <c r="A132" s="14" t="s">
        <v>272</v>
      </c>
      <c r="B132" s="14" t="s">
        <v>273</v>
      </c>
      <c r="C132" s="14">
        <v>71.84</v>
      </c>
      <c r="D132" s="14">
        <v>2020</v>
      </c>
      <c r="E132" s="14">
        <f>IFERROR(INDEX(Pop!$M$2:$M$1611,MATCH(A132, Pop!$A$2:$A$1611,0)),)</f>
        <v>27788909</v>
      </c>
      <c r="F132" s="14">
        <f t="shared" si="2"/>
        <v>9882.9466463366334</v>
      </c>
    </row>
    <row r="133" spans="1:6">
      <c r="A133" s="14" t="s">
        <v>495</v>
      </c>
      <c r="B133" s="14" t="s">
        <v>496</v>
      </c>
      <c r="C133" s="14">
        <v>100</v>
      </c>
      <c r="D133" s="14">
        <v>400</v>
      </c>
      <c r="E133" s="14">
        <f>IFERROR(INDEX(Pop!$M$2:$M$1611,MATCH(A133, Pop!$A$2:$A$1611,0)),)</f>
        <v>0</v>
      </c>
      <c r="F133" s="14">
        <f t="shared" si="2"/>
        <v>0</v>
      </c>
    </row>
    <row r="134" spans="1:6">
      <c r="A134" s="14" t="s">
        <v>288</v>
      </c>
      <c r="B134" s="14" t="s">
        <v>289</v>
      </c>
      <c r="C134" s="14">
        <v>97</v>
      </c>
      <c r="D134" s="14">
        <v>32584</v>
      </c>
      <c r="E134" s="14">
        <f>IFERROR(INDEX(Pop!$M$2:$M$1611,MATCH(A134, Pop!$A$2:$A$1611,0)),)</f>
        <v>141470645</v>
      </c>
      <c r="F134" s="14">
        <f t="shared" si="2"/>
        <v>4211.4696062484654</v>
      </c>
    </row>
    <row r="135" spans="1:6">
      <c r="A135" s="14" t="s">
        <v>499</v>
      </c>
      <c r="B135" s="14" t="s">
        <v>500</v>
      </c>
      <c r="C135" s="14">
        <v>100</v>
      </c>
      <c r="D135" s="14"/>
      <c r="E135" s="14">
        <f>IFERROR(INDEX(Pop!$M$2:$M$1611,MATCH(A135, Pop!$A$2:$A$1611,0)),)</f>
        <v>0</v>
      </c>
      <c r="F135" s="14" t="str">
        <f t="shared" si="2"/>
        <v>-</v>
      </c>
    </row>
    <row r="136" spans="1:6">
      <c r="A136" s="14" t="s">
        <v>278</v>
      </c>
      <c r="B136" s="14" t="s">
        <v>279</v>
      </c>
      <c r="C136" s="14">
        <v>71.77</v>
      </c>
      <c r="D136" s="14">
        <v>1900</v>
      </c>
      <c r="E136" s="14">
        <f>IFERROR(INDEX(Pop!$M$2:$M$1611,MATCH(A136, Pop!$A$2:$A$1611,0)),)</f>
        <v>23265907</v>
      </c>
      <c r="F136" s="14">
        <f t="shared" si="2"/>
        <v>8788.3902388947372</v>
      </c>
    </row>
    <row r="137" spans="1:6">
      <c r="A137" s="14" t="s">
        <v>280</v>
      </c>
      <c r="B137" s="14" t="s">
        <v>281</v>
      </c>
      <c r="C137" s="14">
        <v>99</v>
      </c>
      <c r="D137" s="14"/>
      <c r="E137" s="14">
        <f>IFERROR(INDEX(Pop!$M$2:$M$1611,MATCH(A137, Pop!$A$2:$A$1611,0)),)</f>
        <v>417417</v>
      </c>
      <c r="F137" s="14" t="str">
        <f t="shared" si="2"/>
        <v>-</v>
      </c>
    </row>
    <row r="138" spans="1:6">
      <c r="A138" s="14" t="s">
        <v>300</v>
      </c>
      <c r="B138" s="14" t="s">
        <v>301</v>
      </c>
      <c r="C138" s="14">
        <v>90</v>
      </c>
      <c r="D138" s="14">
        <v>15827</v>
      </c>
      <c r="E138" s="14">
        <f>IFERROR(INDEX(Pop!$M$2:$M$1611,MATCH(A138, Pop!$A$2:$A$1611,0)),)</f>
        <v>50168054</v>
      </c>
      <c r="F138" s="14">
        <f t="shared" si="2"/>
        <v>2852.7989258861439</v>
      </c>
    </row>
    <row r="139" spans="1:6">
      <c r="A139" s="14" t="s">
        <v>294</v>
      </c>
      <c r="B139" s="14" t="s">
        <v>295</v>
      </c>
      <c r="C139" s="14">
        <v>97</v>
      </c>
      <c r="D139" s="14"/>
      <c r="E139" s="14">
        <f>IFERROR(INDEX(Pop!$M$2:$M$1611,MATCH(A139, Pop!$A$2:$A$1611,0)),)</f>
        <v>607336</v>
      </c>
      <c r="F139" s="14" t="str">
        <f t="shared" si="2"/>
        <v>-</v>
      </c>
    </row>
    <row r="140" spans="1:6">
      <c r="A140" s="14" t="s">
        <v>292</v>
      </c>
      <c r="B140" s="14" t="s">
        <v>293</v>
      </c>
      <c r="C140" s="14">
        <v>95</v>
      </c>
      <c r="D140" s="14">
        <v>1000</v>
      </c>
      <c r="E140" s="14">
        <f>IFERROR(INDEX(Pop!$M$2:$M$1611,MATCH(A140, Pop!$A$2:$A$1611,0)),)</f>
        <v>3162416</v>
      </c>
      <c r="F140" s="14">
        <f t="shared" si="2"/>
        <v>3004.2951999999996</v>
      </c>
    </row>
    <row r="141" spans="1:6">
      <c r="A141" s="14" t="s">
        <v>592</v>
      </c>
      <c r="B141" s="14" t="s">
        <v>593</v>
      </c>
      <c r="C141" s="14">
        <v>73.22</v>
      </c>
      <c r="D141" s="14"/>
      <c r="E141" s="14">
        <f>IFERROR(INDEX(Pop!$M$2:$M$1611,MATCH(A141, Pop!$A$2:$A$1611,0)),)</f>
        <v>0</v>
      </c>
      <c r="F141" s="14" t="str">
        <f t="shared" si="2"/>
        <v>-</v>
      </c>
    </row>
    <row r="142" spans="1:6">
      <c r="A142" s="14" t="s">
        <v>298</v>
      </c>
      <c r="B142" s="14" t="s">
        <v>299</v>
      </c>
      <c r="C142" s="14">
        <v>55.000000000000007</v>
      </c>
      <c r="D142" s="14">
        <v>4400</v>
      </c>
      <c r="E142" s="14">
        <f>IFERROR(INDEX(Pop!$M$2:$M$1611,MATCH(A142, Pop!$A$2:$A$1611,0)),)</f>
        <v>30969592</v>
      </c>
      <c r="F142" s="14">
        <f t="shared" si="2"/>
        <v>3871.1990000000005</v>
      </c>
    </row>
    <row r="143" spans="1:6">
      <c r="A143" s="14" t="s">
        <v>284</v>
      </c>
      <c r="B143" s="14" t="s">
        <v>285</v>
      </c>
      <c r="C143" s="14">
        <v>42.07</v>
      </c>
      <c r="D143" s="14"/>
      <c r="E143" s="14">
        <f>IFERROR(INDEX(Pop!$M$2:$M$1611,MATCH(A143, Pop!$A$2:$A$1611,0)),)</f>
        <v>4543002</v>
      </c>
      <c r="F143" s="14" t="str">
        <f t="shared" si="2"/>
        <v>-</v>
      </c>
    </row>
    <row r="144" spans="1:6">
      <c r="A144" s="14" t="s">
        <v>594</v>
      </c>
      <c r="B144" s="14" t="s">
        <v>595</v>
      </c>
      <c r="C144" s="14">
        <v>95</v>
      </c>
      <c r="D144" s="14"/>
      <c r="E144" s="14">
        <f>IFERROR(INDEX(Pop!$M$2:$M$1611,MATCH(A144, Pop!$A$2:$A$1611,0)),)</f>
        <v>0</v>
      </c>
      <c r="F144" s="14" t="str">
        <f t="shared" si="2"/>
        <v>-</v>
      </c>
    </row>
    <row r="145" spans="1:6">
      <c r="A145" s="14" t="s">
        <v>282</v>
      </c>
      <c r="B145" s="14" t="s">
        <v>283</v>
      </c>
      <c r="C145" s="14">
        <v>95</v>
      </c>
      <c r="D145" s="14"/>
      <c r="E145" s="14">
        <f>IFERROR(INDEX(Pop!$M$2:$M$1611,MATCH(A145, Pop!$A$2:$A$1611,0)),)</f>
        <v>411657</v>
      </c>
      <c r="F145" s="14" t="str">
        <f t="shared" si="2"/>
        <v>-</v>
      </c>
    </row>
    <row r="146" spans="1:6">
      <c r="A146" s="14" t="s">
        <v>286</v>
      </c>
      <c r="B146" s="14" t="s">
        <v>287</v>
      </c>
      <c r="C146" s="14">
        <v>90</v>
      </c>
      <c r="D146" s="14"/>
      <c r="E146" s="14">
        <f>IFERROR(INDEX(Pop!$M$2:$M$1611,MATCH(A146, Pop!$A$2:$A$1611,0)),)</f>
        <v>1258416</v>
      </c>
      <c r="F146" s="14" t="str">
        <f t="shared" si="2"/>
        <v>-</v>
      </c>
    </row>
    <row r="147" spans="1:6">
      <c r="A147" s="14" t="s">
        <v>274</v>
      </c>
      <c r="B147" s="14" t="s">
        <v>275</v>
      </c>
      <c r="C147" s="14">
        <v>26.85</v>
      </c>
      <c r="D147" s="14">
        <v>1000</v>
      </c>
      <c r="E147" s="14">
        <f>IFERROR(INDEX(Pop!$M$2:$M$1611,MATCH(A147, Pop!$A$2:$A$1611,0)),)</f>
        <v>18449558</v>
      </c>
      <c r="F147" s="14">
        <f t="shared" si="2"/>
        <v>4953.7063229999994</v>
      </c>
    </row>
    <row r="148" spans="1:6">
      <c r="A148" s="14" t="s">
        <v>276</v>
      </c>
      <c r="B148" s="14" t="s">
        <v>277</v>
      </c>
      <c r="C148" s="14">
        <v>95</v>
      </c>
      <c r="D148" s="14">
        <v>22802</v>
      </c>
      <c r="E148" s="14">
        <f>IFERROR(INDEX(Pop!$M$2:$M$1611,MATCH(A148, Pop!$A$2:$A$1611,0)),)</f>
        <v>34425275</v>
      </c>
      <c r="F148" s="14">
        <f t="shared" si="2"/>
        <v>1434.2606459959652</v>
      </c>
    </row>
    <row r="149" spans="1:6">
      <c r="A149" s="14" t="s">
        <v>596</v>
      </c>
      <c r="B149" s="14" t="s">
        <v>597</v>
      </c>
      <c r="C149" s="14">
        <v>99</v>
      </c>
      <c r="D149" s="14"/>
      <c r="E149" s="14">
        <f>IFERROR(INDEX(Pop!$M$2:$M$1611,MATCH(A149, Pop!$A$2:$A$1611,0)),)</f>
        <v>0</v>
      </c>
      <c r="F149" s="14" t="str">
        <f t="shared" si="2"/>
        <v>-</v>
      </c>
    </row>
    <row r="150" spans="1:6">
      <c r="A150" s="14" t="s">
        <v>302</v>
      </c>
      <c r="B150" s="14" t="s">
        <v>303</v>
      </c>
      <c r="C150" s="14">
        <v>75</v>
      </c>
      <c r="D150" s="14">
        <v>300</v>
      </c>
      <c r="E150" s="14">
        <f>IFERROR(INDEX(Pop!$M$2:$M$1611,MATCH(A150, Pop!$A$2:$A$1611,0)),)</f>
        <v>2433935</v>
      </c>
      <c r="F150" s="14">
        <f t="shared" si="2"/>
        <v>6084.8374999999996</v>
      </c>
    </row>
    <row r="151" spans="1:6">
      <c r="A151" s="14" t="s">
        <v>308</v>
      </c>
      <c r="B151" s="14" t="s">
        <v>309</v>
      </c>
      <c r="C151" s="14">
        <v>99</v>
      </c>
      <c r="D151" s="14"/>
      <c r="E151" s="14">
        <f>IFERROR(INDEX(Pop!$M$2:$M$1611,MATCH(A151, Pop!$A$2:$A$1611,0)),)</f>
        <v>257015</v>
      </c>
      <c r="F151" s="14" t="str">
        <f t="shared" si="2"/>
        <v>-</v>
      </c>
    </row>
    <row r="152" spans="1:6">
      <c r="A152" s="14" t="s">
        <v>314</v>
      </c>
      <c r="B152" s="14" t="s">
        <v>501</v>
      </c>
      <c r="C152" s="14">
        <v>67.930000000000007</v>
      </c>
      <c r="D152" s="14">
        <v>1800</v>
      </c>
      <c r="E152" s="14">
        <f>IFERROR(INDEX(Pop!$M$2:$M$1611,MATCH(A152, Pop!$A$2:$A$1611,0)),)</f>
        <v>23971525</v>
      </c>
      <c r="F152" s="14">
        <f t="shared" si="2"/>
        <v>9046.5871847222224</v>
      </c>
    </row>
    <row r="153" spans="1:6">
      <c r="A153" s="14" t="s">
        <v>316</v>
      </c>
      <c r="B153" s="14" t="s">
        <v>317</v>
      </c>
      <c r="C153" s="14">
        <v>82.210000000000008</v>
      </c>
      <c r="D153" s="14">
        <v>29652</v>
      </c>
      <c r="E153" s="14">
        <f>IFERROR(INDEX(Pop!$M$2:$M$1611,MATCH(A153, Pop!$A$2:$A$1611,0)),)</f>
        <v>215392946</v>
      </c>
      <c r="F153" s="14">
        <f t="shared" si="2"/>
        <v>5971.7570790031023</v>
      </c>
    </row>
    <row r="154" spans="1:6">
      <c r="A154" s="14" t="s">
        <v>312</v>
      </c>
      <c r="B154" s="14" t="s">
        <v>313</v>
      </c>
      <c r="C154" s="14">
        <v>95</v>
      </c>
      <c r="D154" s="14"/>
      <c r="E154" s="14">
        <f>IFERROR(INDEX(Pop!$M$2:$M$1611,MATCH(A154, Pop!$A$2:$A$1611,0)),)</f>
        <v>6862507</v>
      </c>
      <c r="F154" s="14" t="str">
        <f t="shared" si="2"/>
        <v>-</v>
      </c>
    </row>
    <row r="155" spans="1:6">
      <c r="A155" s="14" t="s">
        <v>306</v>
      </c>
      <c r="B155" s="14" t="s">
        <v>502</v>
      </c>
      <c r="C155" s="14">
        <v>99.5</v>
      </c>
      <c r="D155" s="14">
        <v>15204</v>
      </c>
      <c r="E155" s="14">
        <f>IFERROR(INDEX(Pop!$M$2:$M$1611,MATCH(A155, Pop!$A$2:$A$1611,0)),)</f>
        <v>17305201</v>
      </c>
      <c r="F155" s="14">
        <f t="shared" si="2"/>
        <v>1132.5095366350961</v>
      </c>
    </row>
    <row r="156" spans="1:6">
      <c r="A156" s="14" t="s">
        <v>318</v>
      </c>
      <c r="B156" s="14" t="s">
        <v>319</v>
      </c>
      <c r="C156" s="14">
        <v>99</v>
      </c>
      <c r="D156" s="14">
        <v>7035</v>
      </c>
      <c r="E156" s="14">
        <f>IFERROR(INDEX(Pop!$M$2:$M$1611,MATCH(A156, Pop!$A$2:$A$1611,0)),)</f>
        <v>11215030</v>
      </c>
      <c r="F156" s="14">
        <f t="shared" si="2"/>
        <v>1578.2344989339017</v>
      </c>
    </row>
    <row r="157" spans="1:6">
      <c r="A157" s="14" t="s">
        <v>304</v>
      </c>
      <c r="B157" s="14" t="s">
        <v>305</v>
      </c>
      <c r="C157" s="14">
        <v>90</v>
      </c>
      <c r="D157" s="14">
        <v>6000</v>
      </c>
      <c r="E157" s="14">
        <f>IFERROR(INDEX(Pop!$M$2:$M$1611,MATCH(A157, Pop!$A$2:$A$1611,0)),)</f>
        <v>40839720</v>
      </c>
      <c r="F157" s="14">
        <f t="shared" si="2"/>
        <v>6125.9579999999996</v>
      </c>
    </row>
    <row r="158" spans="1:6">
      <c r="A158" s="14" t="s">
        <v>503</v>
      </c>
      <c r="B158" s="14" t="s">
        <v>504</v>
      </c>
      <c r="C158" s="14">
        <v>98</v>
      </c>
      <c r="D158" s="14"/>
      <c r="E158" s="14">
        <f>IFERROR(INDEX(Pop!$M$2:$M$1611,MATCH(A158, Pop!$A$2:$A$1611,0)),)</f>
        <v>0</v>
      </c>
      <c r="F158" s="14" t="str">
        <f t="shared" si="2"/>
        <v>-</v>
      </c>
    </row>
    <row r="159" spans="1:6">
      <c r="A159" s="14" t="s">
        <v>310</v>
      </c>
      <c r="B159" s="14" t="s">
        <v>311</v>
      </c>
      <c r="C159" s="14">
        <v>99</v>
      </c>
      <c r="D159" s="14">
        <v>4000</v>
      </c>
      <c r="E159" s="14">
        <f>IFERROR(INDEX(Pop!$M$2:$M$1611,MATCH(A159, Pop!$A$2:$A$1611,0)),)</f>
        <v>4372929</v>
      </c>
      <c r="F159" s="14">
        <f t="shared" si="2"/>
        <v>1082.2999275</v>
      </c>
    </row>
    <row r="160" spans="1:6">
      <c r="A160" s="14" t="s">
        <v>320</v>
      </c>
      <c r="B160" s="14" t="s">
        <v>321</v>
      </c>
      <c r="C160" s="14">
        <v>99</v>
      </c>
      <c r="D160" s="14">
        <v>15400</v>
      </c>
      <c r="E160" s="14">
        <f>IFERROR(INDEX(Pop!$M$2:$M$1611,MATCH(A160, Pop!$A$2:$A$1611,0)),)</f>
        <v>3728882</v>
      </c>
      <c r="F160" s="14">
        <f t="shared" si="2"/>
        <v>239.71384285714288</v>
      </c>
    </row>
    <row r="161" spans="1:6">
      <c r="A161" s="14" t="s">
        <v>322</v>
      </c>
      <c r="B161" s="14" t="s">
        <v>323</v>
      </c>
      <c r="C161" s="14">
        <v>84.97</v>
      </c>
      <c r="D161" s="14">
        <v>34300</v>
      </c>
      <c r="E161" s="14">
        <f>IFERROR(INDEX(Pop!$M$2:$M$1611,MATCH(A161, Pop!$A$2:$A$1611,0)),)</f>
        <v>231635218</v>
      </c>
      <c r="F161" s="14">
        <f t="shared" si="2"/>
        <v>5738.2053858483969</v>
      </c>
    </row>
    <row r="162" spans="1:6">
      <c r="A162" s="14" t="s">
        <v>326</v>
      </c>
      <c r="B162" s="14" t="s">
        <v>327</v>
      </c>
      <c r="C162" s="14">
        <v>95</v>
      </c>
      <c r="D162" s="14"/>
      <c r="E162" s="14">
        <f>IFERROR(INDEX(Pop!$M$2:$M$1611,MATCH(A162, Pop!$A$2:$A$1611,0)),)</f>
        <v>4024842</v>
      </c>
      <c r="F162" s="14" t="str">
        <f t="shared" si="2"/>
        <v>-</v>
      </c>
    </row>
    <row r="163" spans="1:6">
      <c r="A163" s="14" t="s">
        <v>332</v>
      </c>
      <c r="B163" s="14" t="s">
        <v>333</v>
      </c>
      <c r="C163" s="14">
        <v>95</v>
      </c>
      <c r="D163" s="14">
        <v>11202</v>
      </c>
      <c r="E163" s="14">
        <f>IFERROR(INDEX(Pop!$M$2:$M$1611,MATCH(A163, Pop!$A$2:$A$1611,0)),)</f>
        <v>35266994</v>
      </c>
      <c r="F163" s="14">
        <f t="shared" si="2"/>
        <v>2990.8627298696661</v>
      </c>
    </row>
    <row r="164" spans="1:6">
      <c r="A164" s="14" t="s">
        <v>334</v>
      </c>
      <c r="B164" s="14" t="s">
        <v>505</v>
      </c>
      <c r="C164" s="14">
        <v>93</v>
      </c>
      <c r="D164" s="14">
        <v>17850</v>
      </c>
      <c r="E164" s="14">
        <f>IFERROR(INDEX(Pop!$M$2:$M$1611,MATCH(A164, Pop!$A$2:$A$1611,0)),)</f>
        <v>104765033</v>
      </c>
      <c r="F164" s="14">
        <f t="shared" si="2"/>
        <v>5458.3462571428581</v>
      </c>
    </row>
    <row r="165" spans="1:6">
      <c r="A165" s="14" t="s">
        <v>506</v>
      </c>
      <c r="B165" s="14" t="s">
        <v>507</v>
      </c>
      <c r="C165" s="14">
        <v>79.23</v>
      </c>
      <c r="D165" s="14"/>
      <c r="E165" s="14">
        <f>IFERROR(INDEX(Pop!$M$2:$M$1611,MATCH(A165, Pop!$A$2:$A$1611,0)),)</f>
        <v>0</v>
      </c>
      <c r="F165" s="14" t="str">
        <f t="shared" si="2"/>
        <v>-</v>
      </c>
    </row>
    <row r="166" spans="1:6">
      <c r="A166" s="14" t="s">
        <v>328</v>
      </c>
      <c r="B166" s="14" t="s">
        <v>329</v>
      </c>
      <c r="C166" s="14">
        <v>81.03</v>
      </c>
      <c r="D166" s="14">
        <v>1500</v>
      </c>
      <c r="E166" s="14">
        <f>IFERROR(INDEX(Pop!$M$2:$M$1611,MATCH(A166, Pop!$A$2:$A$1611,0)),)</f>
        <v>9156028</v>
      </c>
      <c r="F166" s="14">
        <f t="shared" si="2"/>
        <v>4946.0863256000002</v>
      </c>
    </row>
    <row r="167" spans="1:6">
      <c r="A167" s="14" t="s">
        <v>336</v>
      </c>
      <c r="B167" s="14" t="s">
        <v>337</v>
      </c>
      <c r="C167" s="14">
        <v>100</v>
      </c>
      <c r="D167" s="14">
        <v>22000</v>
      </c>
      <c r="E167" s="14">
        <f>IFERROR(INDEX(Pop!$M$2:$M$1611,MATCH(A167, Pop!$A$2:$A$1611,0)),)</f>
        <v>39195905</v>
      </c>
      <c r="F167" s="14">
        <f t="shared" si="2"/>
        <v>1781.6320454545455</v>
      </c>
    </row>
    <row r="168" spans="1:6">
      <c r="A168" s="14" t="s">
        <v>340</v>
      </c>
      <c r="B168" s="14" t="s">
        <v>341</v>
      </c>
      <c r="C168" s="14">
        <v>95</v>
      </c>
      <c r="D168" s="14"/>
      <c r="E168" s="14">
        <f>IFERROR(INDEX(Pop!$M$2:$M$1611,MATCH(A168, Pop!$A$2:$A$1611,0)),)</f>
        <v>3637238</v>
      </c>
      <c r="F168" s="14" t="str">
        <f t="shared" si="2"/>
        <v>-</v>
      </c>
    </row>
    <row r="169" spans="1:6">
      <c r="A169" s="14" t="s">
        <v>248</v>
      </c>
      <c r="B169" s="14" t="s">
        <v>598</v>
      </c>
      <c r="C169" s="14">
        <v>95</v>
      </c>
      <c r="D169" s="14"/>
      <c r="E169" s="14">
        <f>IFERROR(INDEX(Pop!$M$2:$M$1611,MATCH(A169, Pop!$A$2:$A$1611,0)),)</f>
        <v>23379391</v>
      </c>
      <c r="F169" s="14" t="str">
        <f t="shared" si="2"/>
        <v>-</v>
      </c>
    </row>
    <row r="170" spans="1:6">
      <c r="A170" s="14" t="s">
        <v>338</v>
      </c>
      <c r="B170" s="14" t="s">
        <v>339</v>
      </c>
      <c r="C170" s="14">
        <v>95</v>
      </c>
      <c r="D170" s="14">
        <v>11800</v>
      </c>
      <c r="E170" s="14">
        <f>IFERROR(INDEX(Pop!$M$2:$M$1611,MATCH(A170, Pop!$A$2:$A$1611,0)),)</f>
        <v>10625852</v>
      </c>
      <c r="F170" s="14">
        <f t="shared" si="2"/>
        <v>855.47113559322042</v>
      </c>
    </row>
    <row r="171" spans="1:6">
      <c r="A171" s="14" t="s">
        <v>330</v>
      </c>
      <c r="B171" s="14" t="s">
        <v>331</v>
      </c>
      <c r="C171" s="14">
        <v>95</v>
      </c>
      <c r="D171" s="14">
        <v>4250</v>
      </c>
      <c r="E171" s="14">
        <f>IFERROR(INDEX(Pop!$M$2:$M$1611,MATCH(A171, Pop!$A$2:$A$1611,0)),)</f>
        <v>7493263</v>
      </c>
      <c r="F171" s="14">
        <f t="shared" si="2"/>
        <v>1674.9646705882351</v>
      </c>
    </row>
    <row r="172" spans="1:6">
      <c r="A172" s="14" t="s">
        <v>324</v>
      </c>
      <c r="B172" s="14" t="s">
        <v>599</v>
      </c>
      <c r="C172" s="14">
        <v>61.23</v>
      </c>
      <c r="D172" s="14"/>
      <c r="E172" s="14">
        <f>IFERROR(INDEX(Pop!$M$2:$M$1611,MATCH(A172, Pop!$A$2:$A$1611,0)),)</f>
        <v>5742384</v>
      </c>
      <c r="F172" s="14" t="str">
        <f t="shared" si="2"/>
        <v>-</v>
      </c>
    </row>
    <row r="173" spans="1:6">
      <c r="A173" s="14" t="s">
        <v>600</v>
      </c>
      <c r="B173" s="14" t="s">
        <v>601</v>
      </c>
      <c r="C173" s="14">
        <v>99</v>
      </c>
      <c r="D173" s="14"/>
      <c r="E173" s="14">
        <f>IFERROR(INDEX(Pop!$M$2:$M$1611,MATCH(A173, Pop!$A$2:$A$1611,0)),)</f>
        <v>0</v>
      </c>
      <c r="F173" s="14" t="str">
        <f t="shared" si="2"/>
        <v>-</v>
      </c>
    </row>
    <row r="174" spans="1:6">
      <c r="A174" s="14" t="s">
        <v>342</v>
      </c>
      <c r="B174" s="14" t="s">
        <v>343</v>
      </c>
      <c r="C174" s="14">
        <v>100</v>
      </c>
      <c r="D174" s="14">
        <v>5000</v>
      </c>
      <c r="E174" s="14">
        <f>IFERROR(INDEX(Pop!$M$2:$M$1611,MATCH(A174, Pop!$A$2:$A$1611,0)),)</f>
        <v>6703813</v>
      </c>
      <c r="F174" s="14">
        <f t="shared" si="2"/>
        <v>1340.7626</v>
      </c>
    </row>
    <row r="175" spans="1:6">
      <c r="A175" s="14" t="s">
        <v>344</v>
      </c>
      <c r="B175" s="14" t="s">
        <v>602</v>
      </c>
      <c r="C175" s="14">
        <v>99</v>
      </c>
      <c r="D175" s="14"/>
      <c r="E175" s="14">
        <f>IFERROR(INDEX(Pop!$M$2:$M$1611,MATCH(A175, Pop!$A$2:$A$1611,0)),)</f>
        <v>938143</v>
      </c>
      <c r="F175" s="14" t="str">
        <f t="shared" si="2"/>
        <v>-</v>
      </c>
    </row>
    <row r="176" spans="1:6">
      <c r="A176" s="14" t="s">
        <v>346</v>
      </c>
      <c r="B176" s="14" t="s">
        <v>347</v>
      </c>
      <c r="C176" s="14">
        <v>99.9</v>
      </c>
      <c r="D176" s="14"/>
      <c r="E176" s="14">
        <f>IFERROR(INDEX(Pop!$M$2:$M$1611,MATCH(A176, Pop!$A$2:$A$1611,0)),)</f>
        <v>33893301</v>
      </c>
      <c r="F176" s="14" t="str">
        <f t="shared" si="2"/>
        <v>-</v>
      </c>
    </row>
    <row r="177" spans="1:6">
      <c r="A177" s="14" t="s">
        <v>348</v>
      </c>
      <c r="B177" s="14" t="s">
        <v>603</v>
      </c>
      <c r="C177" s="14">
        <v>95</v>
      </c>
      <c r="D177" s="14">
        <v>126660</v>
      </c>
      <c r="E177" s="14">
        <f>IFERROR(INDEX(Pop!$M$2:$M$1611,MATCH(A177, Pop!$A$2:$A$1611,0)),)</f>
        <v>140452098</v>
      </c>
      <c r="F177" s="14">
        <f t="shared" si="2"/>
        <v>1053.4461795357649</v>
      </c>
    </row>
    <row r="178" spans="1:6">
      <c r="A178" s="14" t="s">
        <v>350</v>
      </c>
      <c r="B178" s="14" t="s">
        <v>351</v>
      </c>
      <c r="C178" s="14">
        <v>95</v>
      </c>
      <c r="D178" s="14">
        <v>1300</v>
      </c>
      <c r="E178" s="14">
        <f>IFERROR(INDEX(Pop!$M$2:$M$1611,MATCH(A178, Pop!$A$2:$A$1611,0)),)</f>
        <v>13509784</v>
      </c>
      <c r="F178" s="14">
        <f t="shared" si="2"/>
        <v>9872.5344615384602</v>
      </c>
    </row>
    <row r="179" spans="1:6">
      <c r="A179" s="14" t="s">
        <v>356</v>
      </c>
      <c r="B179" s="14" t="s">
        <v>357</v>
      </c>
      <c r="C179" s="14">
        <v>99</v>
      </c>
      <c r="D179" s="14">
        <v>35500</v>
      </c>
      <c r="E179" s="14">
        <f>IFERROR(INDEX(Pop!$M$2:$M$1611,MATCH(A179, Pop!$A$2:$A$1611,0)),)</f>
        <v>36917611</v>
      </c>
      <c r="F179" s="14">
        <f t="shared" si="2"/>
        <v>1029.5333771830985</v>
      </c>
    </row>
    <row r="180" spans="1:6">
      <c r="A180" s="14" t="s">
        <v>384</v>
      </c>
      <c r="B180" s="14" t="s">
        <v>509</v>
      </c>
      <c r="C180" s="14">
        <v>47</v>
      </c>
      <c r="D180" s="14">
        <v>2000</v>
      </c>
      <c r="E180" s="14">
        <f>IFERROR(INDEX(Pop!$M$2:$M$1611,MATCH(A180, Pop!$A$2:$A$1611,0)),)</f>
        <v>42697560</v>
      </c>
      <c r="F180" s="14">
        <f t="shared" si="2"/>
        <v>10033.926599999999</v>
      </c>
    </row>
    <row r="181" spans="1:6">
      <c r="A181" s="14" t="s">
        <v>358</v>
      </c>
      <c r="B181" s="14" t="s">
        <v>359</v>
      </c>
      <c r="C181" s="14">
        <v>95</v>
      </c>
      <c r="D181" s="14">
        <v>3151</v>
      </c>
      <c r="E181" s="14">
        <f>IFERROR(INDEX(Pop!$M$2:$M$1611,MATCH(A181, Pop!$A$2:$A$1611,0)),)</f>
        <v>16254548</v>
      </c>
      <c r="F181" s="14">
        <f t="shared" si="2"/>
        <v>4900.6095207870512</v>
      </c>
    </row>
    <row r="182" spans="1:6">
      <c r="A182" s="14" t="s">
        <v>366</v>
      </c>
      <c r="B182" s="14" t="s">
        <v>367</v>
      </c>
      <c r="C182" s="14">
        <v>100</v>
      </c>
      <c r="D182" s="14">
        <v>1000</v>
      </c>
      <c r="E182" s="14">
        <f>IFERROR(INDEX(Pop!$M$2:$M$1611,MATCH(A182, Pop!$A$2:$A$1611,0)),)</f>
        <v>4474505</v>
      </c>
      <c r="F182" s="14">
        <f t="shared" si="2"/>
        <v>4474.5050000000001</v>
      </c>
    </row>
    <row r="183" spans="1:6">
      <c r="A183" s="14" t="s">
        <v>604</v>
      </c>
      <c r="B183" s="14" t="s">
        <v>605</v>
      </c>
      <c r="C183" s="14">
        <v>99</v>
      </c>
      <c r="D183" s="14"/>
      <c r="E183" s="14">
        <f>IFERROR(INDEX(Pop!$M$2:$M$1611,MATCH(A183, Pop!$A$2:$A$1611,0)),)</f>
        <v>0</v>
      </c>
      <c r="F183" s="14" t="str">
        <f t="shared" si="2"/>
        <v>-</v>
      </c>
    </row>
    <row r="184" spans="1:6">
      <c r="A184" s="14" t="s">
        <v>372</v>
      </c>
      <c r="B184" s="14" t="s">
        <v>373</v>
      </c>
      <c r="C184" s="14">
        <v>90</v>
      </c>
      <c r="D184" s="14"/>
      <c r="E184" s="14">
        <f>IFERROR(INDEX(Pop!$M$2:$M$1611,MATCH(A184, Pop!$A$2:$A$1611,0)),)</f>
        <v>582422</v>
      </c>
      <c r="F184" s="14" t="str">
        <f t="shared" si="2"/>
        <v>-</v>
      </c>
    </row>
    <row r="185" spans="1:6">
      <c r="A185" s="14" t="s">
        <v>364</v>
      </c>
      <c r="B185" s="14" t="s">
        <v>365</v>
      </c>
      <c r="C185" s="14">
        <v>62.49</v>
      </c>
      <c r="D185" s="14"/>
      <c r="E185" s="14">
        <f>IFERROR(INDEX(Pop!$M$2:$M$1611,MATCH(A185, Pop!$A$2:$A$1611,0)),)</f>
        <v>6764230</v>
      </c>
      <c r="F185" s="14" t="str">
        <f t="shared" si="2"/>
        <v>-</v>
      </c>
    </row>
    <row r="186" spans="1:6">
      <c r="A186" s="14" t="s">
        <v>167</v>
      </c>
      <c r="B186" s="14" t="s">
        <v>168</v>
      </c>
      <c r="C186" s="14">
        <v>95</v>
      </c>
      <c r="D186" s="14">
        <v>1807</v>
      </c>
      <c r="E186" s="14">
        <f>IFERROR(INDEX(Pop!$M$2:$M$1611,MATCH(A186, Pop!$A$2:$A$1611,0)),)</f>
        <v>6741538</v>
      </c>
      <c r="F186" s="14">
        <f t="shared" si="2"/>
        <v>3544.2507470946316</v>
      </c>
    </row>
    <row r="187" spans="1:6">
      <c r="A187" s="14" t="s">
        <v>374</v>
      </c>
      <c r="B187" s="14" t="s">
        <v>375</v>
      </c>
      <c r="C187" s="14">
        <v>76.759999999999991</v>
      </c>
      <c r="D187" s="14"/>
      <c r="E187" s="14">
        <f>IFERROR(INDEX(Pop!$M$2:$M$1611,MATCH(A187, Pop!$A$2:$A$1611,0)),)</f>
        <v>11024859</v>
      </c>
      <c r="F187" s="14" t="str">
        <f t="shared" si="2"/>
        <v>-</v>
      </c>
    </row>
    <row r="188" spans="1:6">
      <c r="A188" s="14" t="s">
        <v>360</v>
      </c>
      <c r="B188" s="14" t="s">
        <v>361</v>
      </c>
      <c r="C188" s="14">
        <v>99</v>
      </c>
      <c r="D188" s="14"/>
      <c r="E188" s="14">
        <f>IFERROR(INDEX(Pop!$M$2:$M$1611,MATCH(A188, Pop!$A$2:$A$1611,0)),)</f>
        <v>6983139</v>
      </c>
      <c r="F188" s="14" t="str">
        <f t="shared" si="2"/>
        <v>-</v>
      </c>
    </row>
    <row r="189" spans="1:6">
      <c r="A189" s="14" t="s">
        <v>378</v>
      </c>
      <c r="B189" s="14" t="s">
        <v>379</v>
      </c>
      <c r="C189" s="14">
        <v>42.22</v>
      </c>
      <c r="D189" s="14">
        <v>250</v>
      </c>
      <c r="E189" s="14">
        <f>IFERROR(INDEX(Pop!$M$2:$M$1611,MATCH(A189, Pop!$A$2:$A$1611,0)),)</f>
        <v>16770152</v>
      </c>
      <c r="F189" s="14">
        <f t="shared" si="2"/>
        <v>28321.432697599997</v>
      </c>
    </row>
    <row r="190" spans="1:6">
      <c r="A190" s="14" t="s">
        <v>510</v>
      </c>
      <c r="B190" s="14" t="s">
        <v>606</v>
      </c>
      <c r="C190" s="14">
        <v>75.39</v>
      </c>
      <c r="D190" s="14"/>
      <c r="E190" s="14">
        <f>IFERROR(INDEX(Pop!$M$2:$M$1611,MATCH(A190, Pop!$A$2:$A$1611,0)),)</f>
        <v>0</v>
      </c>
      <c r="F190" s="14" t="str">
        <f t="shared" si="2"/>
        <v>-</v>
      </c>
    </row>
    <row r="191" spans="1:6">
      <c r="A191" s="14" t="s">
        <v>386</v>
      </c>
      <c r="B191" s="14" t="s">
        <v>387</v>
      </c>
      <c r="C191" s="14">
        <v>95</v>
      </c>
      <c r="D191" s="14"/>
      <c r="E191" s="14">
        <f>IFERROR(INDEX(Pop!$M$2:$M$1611,MATCH(A191, Pop!$A$2:$A$1611,0)),)</f>
        <v>624747</v>
      </c>
      <c r="F191" s="14" t="str">
        <f t="shared" si="2"/>
        <v>-</v>
      </c>
    </row>
    <row r="192" spans="1:6">
      <c r="A192" s="14" t="s">
        <v>368</v>
      </c>
      <c r="B192" s="14" t="s">
        <v>369</v>
      </c>
      <c r="C192" s="14">
        <v>95</v>
      </c>
      <c r="D192" s="14"/>
      <c r="E192" s="14">
        <f>IFERROR(INDEX(Pop!$M$2:$M$1611,MATCH(A192, Pop!$A$2:$A$1611,0)),)</f>
        <v>5447614</v>
      </c>
      <c r="F192" s="14" t="str">
        <f t="shared" si="2"/>
        <v>-</v>
      </c>
    </row>
    <row r="193" spans="1:6">
      <c r="A193" s="14" t="s">
        <v>370</v>
      </c>
      <c r="B193" s="14" t="s">
        <v>371</v>
      </c>
      <c r="C193" s="14">
        <v>100</v>
      </c>
      <c r="D193" s="14"/>
      <c r="E193" s="14">
        <f>IFERROR(INDEX(Pop!$M$2:$M$1611,MATCH(A193, Pop!$A$2:$A$1611,0)),)</f>
        <v>2183542</v>
      </c>
      <c r="F193" s="14" t="str">
        <f t="shared" si="2"/>
        <v>-</v>
      </c>
    </row>
    <row r="194" spans="1:6">
      <c r="A194" s="14" t="s">
        <v>388</v>
      </c>
      <c r="B194" s="14" t="s">
        <v>389</v>
      </c>
      <c r="C194" s="14">
        <v>99</v>
      </c>
      <c r="D194" s="14">
        <v>8080</v>
      </c>
      <c r="E194" s="14">
        <f>IFERROR(INDEX(Pop!$M$2:$M$1611,MATCH(A194, Pop!$A$2:$A$1611,0)),)</f>
        <v>11191804</v>
      </c>
      <c r="F194" s="14">
        <f t="shared" ref="F194:F257" si="3">IFERROR(E194*(C194/100)/D194, "-")</f>
        <v>1371.273014851485</v>
      </c>
    </row>
    <row r="195" spans="1:6">
      <c r="A195" s="14" t="s">
        <v>175</v>
      </c>
      <c r="B195" s="14" t="s">
        <v>176</v>
      </c>
      <c r="C195" s="14">
        <v>69.62</v>
      </c>
      <c r="D195" s="14"/>
      <c r="E195" s="14">
        <f>IFERROR(INDEX(Pop!$M$2:$M$1611,MATCH(A195, Pop!$A$2:$A$1611,0)),)</f>
        <v>1097641</v>
      </c>
      <c r="F195" s="14" t="str">
        <f t="shared" si="3"/>
        <v>-</v>
      </c>
    </row>
    <row r="196" spans="1:6">
      <c r="A196" s="14" t="s">
        <v>607</v>
      </c>
      <c r="B196" s="14" t="s">
        <v>608</v>
      </c>
      <c r="C196" s="14">
        <v>95</v>
      </c>
      <c r="D196" s="14"/>
      <c r="E196" s="14">
        <f>IFERROR(INDEX(Pop!$M$2:$M$1611,MATCH(A196, Pop!$A$2:$A$1611,0)),)</f>
        <v>0</v>
      </c>
      <c r="F196" s="14" t="str">
        <f t="shared" si="3"/>
        <v>-</v>
      </c>
    </row>
    <row r="197" spans="1:6">
      <c r="A197" s="14" t="s">
        <v>362</v>
      </c>
      <c r="B197" s="14" t="s">
        <v>363</v>
      </c>
      <c r="C197" s="14">
        <v>90</v>
      </c>
      <c r="D197" s="14"/>
      <c r="E197" s="14">
        <f>IFERROR(INDEX(Pop!$M$2:$M$1611,MATCH(A197, Pop!$A$2:$A$1611,0)),)</f>
        <v>90401</v>
      </c>
      <c r="F197" s="14" t="str">
        <f t="shared" si="3"/>
        <v>-</v>
      </c>
    </row>
    <row r="198" spans="1:6">
      <c r="A198" s="14" t="s">
        <v>392</v>
      </c>
      <c r="B198" s="14" t="s">
        <v>513</v>
      </c>
      <c r="C198" s="14">
        <v>90.03</v>
      </c>
      <c r="D198" s="14"/>
      <c r="E198" s="14">
        <f>IFERROR(INDEX(Pop!$M$2:$M$1611,MATCH(A198, Pop!$A$2:$A$1611,0)),)</f>
        <v>26788101</v>
      </c>
      <c r="F198" s="14" t="str">
        <f t="shared" si="3"/>
        <v>-</v>
      </c>
    </row>
    <row r="199" spans="1:6">
      <c r="A199" s="14" t="s">
        <v>609</v>
      </c>
      <c r="B199" s="14" t="s">
        <v>610</v>
      </c>
      <c r="C199" s="14">
        <v>95</v>
      </c>
      <c r="D199" s="14"/>
      <c r="E199" s="14">
        <f>IFERROR(INDEX(Pop!$M$2:$M$1611,MATCH(A199, Pop!$A$2:$A$1611,0)),)</f>
        <v>0</v>
      </c>
      <c r="F199" s="14" t="str">
        <f t="shared" si="3"/>
        <v>-</v>
      </c>
    </row>
    <row r="200" spans="1:6">
      <c r="A200" s="14" t="s">
        <v>131</v>
      </c>
      <c r="B200" s="14" t="s">
        <v>132</v>
      </c>
      <c r="C200" s="14">
        <v>52.53</v>
      </c>
      <c r="D200" s="14"/>
      <c r="E200" s="14">
        <f>IFERROR(INDEX(Pop!$M$2:$M$1611,MATCH(A200, Pop!$A$2:$A$1611,0)),)</f>
        <v>16576186</v>
      </c>
      <c r="F200" s="14" t="str">
        <f t="shared" si="3"/>
        <v>-</v>
      </c>
    </row>
    <row r="201" spans="1:6">
      <c r="A201" s="14" t="s">
        <v>404</v>
      </c>
      <c r="B201" s="14" t="s">
        <v>405</v>
      </c>
      <c r="C201" s="14">
        <v>66.44</v>
      </c>
      <c r="D201" s="14"/>
      <c r="E201" s="14">
        <f>IFERROR(INDEX(Pop!$M$2:$M$1611,MATCH(A201, Pop!$A$2:$A$1611,0)),)</f>
        <v>8747430</v>
      </c>
      <c r="F201" s="14" t="str">
        <f t="shared" si="3"/>
        <v>-</v>
      </c>
    </row>
    <row r="202" spans="1:6">
      <c r="A202" s="14" t="s">
        <v>400</v>
      </c>
      <c r="B202" s="14" t="s">
        <v>401</v>
      </c>
      <c r="C202" s="14">
        <v>98</v>
      </c>
      <c r="D202" s="14">
        <v>52483</v>
      </c>
      <c r="E202" s="14">
        <f>IFERROR(INDEX(Pop!$M$2:$M$1611,MATCH(A202, Pop!$A$2:$A$1611,0)),)</f>
        <v>74743481</v>
      </c>
      <c r="F202" s="14">
        <f t="shared" si="3"/>
        <v>1395.6635744907874</v>
      </c>
    </row>
    <row r="203" spans="1:6">
      <c r="A203" s="14" t="s">
        <v>396</v>
      </c>
      <c r="B203" s="14" t="s">
        <v>397</v>
      </c>
      <c r="C203" s="14">
        <v>90</v>
      </c>
      <c r="D203" s="14"/>
      <c r="E203" s="14">
        <f>IFERROR(INDEX(Pop!$M$2:$M$1611,MATCH(A203, Pop!$A$2:$A$1611,0)),)</f>
        <v>9385681</v>
      </c>
      <c r="F203" s="14" t="str">
        <f t="shared" si="3"/>
        <v>-</v>
      </c>
    </row>
    <row r="204" spans="1:6">
      <c r="A204" s="14" t="s">
        <v>414</v>
      </c>
      <c r="B204" s="14" t="s">
        <v>415</v>
      </c>
      <c r="C204" s="14">
        <v>90</v>
      </c>
      <c r="D204" s="14"/>
      <c r="E204" s="14">
        <f>IFERROR(INDEX(Pop!$M$2:$M$1611,MATCH(A204, Pop!$A$2:$A$1611,0)),)</f>
        <v>9868513</v>
      </c>
      <c r="F204" s="14" t="str">
        <f t="shared" si="3"/>
        <v>-</v>
      </c>
    </row>
    <row r="205" spans="1:6">
      <c r="A205" s="14" t="s">
        <v>402</v>
      </c>
      <c r="B205" s="14" t="s">
        <v>403</v>
      </c>
      <c r="C205" s="14">
        <v>95</v>
      </c>
      <c r="D205" s="14"/>
      <c r="E205" s="14">
        <f>IFERROR(INDEX(Pop!$M$2:$M$1611,MATCH(A205, Pop!$A$2:$A$1611,0)),)</f>
        <v>1395497</v>
      </c>
      <c r="F205" s="14" t="str">
        <f t="shared" si="3"/>
        <v>-</v>
      </c>
    </row>
    <row r="206" spans="1:6">
      <c r="A206" s="14" t="s">
        <v>406</v>
      </c>
      <c r="B206" s="14" t="s">
        <v>407</v>
      </c>
      <c r="C206" s="14">
        <v>95</v>
      </c>
      <c r="D206" s="14"/>
      <c r="E206" s="14">
        <f>IFERROR(INDEX(Pop!$M$2:$M$1611,MATCH(A206, Pop!$A$2:$A$1611,0)),)</f>
        <v>94681</v>
      </c>
      <c r="F206" s="14" t="str">
        <f t="shared" si="3"/>
        <v>-</v>
      </c>
    </row>
    <row r="207" spans="1:6">
      <c r="A207" s="14" t="s">
        <v>408</v>
      </c>
      <c r="B207" s="14" t="s">
        <v>409</v>
      </c>
      <c r="C207" s="14">
        <v>95</v>
      </c>
      <c r="D207" s="14"/>
      <c r="E207" s="14">
        <f>IFERROR(INDEX(Pop!$M$2:$M$1611,MATCH(A207, Pop!$A$2:$A$1611,0)),)</f>
        <v>1364694</v>
      </c>
      <c r="F207" s="14" t="str">
        <f t="shared" si="3"/>
        <v>-</v>
      </c>
    </row>
    <row r="208" spans="1:6">
      <c r="A208" s="14" t="s">
        <v>410</v>
      </c>
      <c r="B208" s="14" t="s">
        <v>411</v>
      </c>
      <c r="C208" s="14">
        <v>97</v>
      </c>
      <c r="D208" s="14">
        <v>8383</v>
      </c>
      <c r="E208" s="14">
        <f>IFERROR(INDEX(Pop!$M$2:$M$1611,MATCH(A208, Pop!$A$2:$A$1611,0)),)</f>
        <v>11624424</v>
      </c>
      <c r="F208" s="14">
        <f t="shared" si="3"/>
        <v>1345.0663581056899</v>
      </c>
    </row>
    <row r="209" spans="1:6">
      <c r="A209" s="14" t="s">
        <v>412</v>
      </c>
      <c r="B209" s="14" t="s">
        <v>413</v>
      </c>
      <c r="C209" s="14">
        <v>98</v>
      </c>
      <c r="D209" s="14">
        <v>49032</v>
      </c>
      <c r="E209" s="14">
        <f>IFERROR(INDEX(Pop!$M$2:$M$1611,MATCH(A209, Pop!$A$2:$A$1611,0)),)</f>
        <v>80313389</v>
      </c>
      <c r="F209" s="14">
        <f t="shared" si="3"/>
        <v>1605.2194734051232</v>
      </c>
    </row>
    <row r="210" spans="1:6">
      <c r="A210" s="14" t="s">
        <v>416</v>
      </c>
      <c r="B210" s="14" t="s">
        <v>417</v>
      </c>
      <c r="C210" s="14">
        <v>57.7</v>
      </c>
      <c r="D210" s="14"/>
      <c r="E210" s="14">
        <f>IFERROR(INDEX(Pop!$M$2:$M$1611,MATCH(A210, Pop!$A$2:$A$1611,0)),)</f>
        <v>5128</v>
      </c>
      <c r="F210" s="14" t="str">
        <f t="shared" si="3"/>
        <v>-</v>
      </c>
    </row>
    <row r="211" spans="1:6">
      <c r="A211" s="14" t="s">
        <v>398</v>
      </c>
      <c r="B211" s="14" t="s">
        <v>399</v>
      </c>
      <c r="C211" s="14">
        <v>66.3</v>
      </c>
      <c r="D211" s="14">
        <v>8278</v>
      </c>
      <c r="E211" s="14">
        <f>IFERROR(INDEX(Pop!$M$2:$M$1611,MATCH(A211, Pop!$A$2:$A$1611,0)),)</f>
        <v>56215895</v>
      </c>
      <c r="F211" s="14">
        <f t="shared" si="3"/>
        <v>4502.432759724571</v>
      </c>
    </row>
    <row r="212" spans="1:6">
      <c r="A212" s="14" t="s">
        <v>418</v>
      </c>
      <c r="B212" s="14" t="s">
        <v>419</v>
      </c>
      <c r="C212" s="14">
        <v>87.22</v>
      </c>
      <c r="D212" s="14">
        <v>3554</v>
      </c>
      <c r="E212" s="14">
        <f>IFERROR(INDEX(Pop!$M$2:$M$1611,MATCH(A212, Pop!$A$2:$A$1611,0)),)</f>
        <v>42131041</v>
      </c>
      <c r="F212" s="14">
        <f t="shared" si="3"/>
        <v>10339.531221215531</v>
      </c>
    </row>
    <row r="213" spans="1:6">
      <c r="A213" s="14" t="s">
        <v>420</v>
      </c>
      <c r="B213" s="14" t="s">
        <v>421</v>
      </c>
      <c r="C213" s="14">
        <v>90</v>
      </c>
      <c r="D213" s="14">
        <v>21600</v>
      </c>
      <c r="E213" s="14">
        <f>IFERROR(INDEX(Pop!$M$2:$M$1611,MATCH(A213, Pop!$A$2:$A$1611,0)),)</f>
        <v>43708056</v>
      </c>
      <c r="F213" s="14">
        <f t="shared" si="3"/>
        <v>1821.1689999999999</v>
      </c>
    </row>
    <row r="214" spans="1:6">
      <c r="A214" s="14" t="s">
        <v>428</v>
      </c>
      <c r="B214" s="14" t="s">
        <v>429</v>
      </c>
      <c r="C214" s="14">
        <v>95</v>
      </c>
      <c r="D214" s="14"/>
      <c r="E214" s="14">
        <f>IFERROR(INDEX(Pop!$M$2:$M$1611,MATCH(A214, Pop!$A$2:$A$1611,0)),)</f>
        <v>3340691</v>
      </c>
      <c r="F214" s="14" t="str">
        <f t="shared" si="3"/>
        <v>-</v>
      </c>
    </row>
    <row r="215" spans="1:6">
      <c r="A215" s="14" t="s">
        <v>426</v>
      </c>
      <c r="B215" s="14" t="s">
        <v>611</v>
      </c>
      <c r="C215" s="14">
        <v>99</v>
      </c>
      <c r="D215" s="14"/>
      <c r="E215" s="14">
        <f>IFERROR(INDEX(Pop!$M$2:$M$1611,MATCH(A215, Pop!$A$2:$A$1611,0)),)</f>
        <v>341629162</v>
      </c>
      <c r="F215" s="14" t="str">
        <f t="shared" si="3"/>
        <v>-</v>
      </c>
    </row>
    <row r="216" spans="1:6">
      <c r="A216" s="14" t="s">
        <v>430</v>
      </c>
      <c r="B216" s="14" t="s">
        <v>431</v>
      </c>
      <c r="C216" s="14">
        <v>90</v>
      </c>
      <c r="D216" s="14"/>
      <c r="E216" s="14">
        <f>IFERROR(INDEX(Pop!$M$2:$M$1611,MATCH(A216, Pop!$A$2:$A$1611,0)),)</f>
        <v>33729434</v>
      </c>
      <c r="F216" s="14" t="str">
        <f t="shared" si="3"/>
        <v>-</v>
      </c>
    </row>
    <row r="217" spans="1:6">
      <c r="A217" s="14" t="s">
        <v>516</v>
      </c>
      <c r="B217" s="14" t="s">
        <v>612</v>
      </c>
      <c r="C217" s="14">
        <v>95</v>
      </c>
      <c r="D217" s="14"/>
      <c r="E217" s="14">
        <f>IFERROR(INDEX(Pop!$M$2:$M$1611,MATCH(A217, Pop!$A$2:$A$1611,0)),)</f>
        <v>0</v>
      </c>
      <c r="F217" s="14" t="str">
        <f t="shared" si="3"/>
        <v>-</v>
      </c>
    </row>
    <row r="218" spans="1:6">
      <c r="A218" s="14" t="s">
        <v>434</v>
      </c>
      <c r="B218" s="14" t="s">
        <v>518</v>
      </c>
      <c r="C218" s="14">
        <v>95</v>
      </c>
      <c r="D218" s="14"/>
      <c r="E218" s="14">
        <f>IFERROR(INDEX(Pop!$M$2:$M$1611,MATCH(A218, Pop!$A$2:$A$1611,0)),)</f>
        <v>31786809</v>
      </c>
      <c r="F218" s="14" t="str">
        <f t="shared" si="3"/>
        <v>-</v>
      </c>
    </row>
    <row r="219" spans="1:6">
      <c r="A219" s="14" t="s">
        <v>613</v>
      </c>
      <c r="B219" s="14" t="s">
        <v>614</v>
      </c>
      <c r="C219" s="14">
        <v>95</v>
      </c>
      <c r="D219" s="14"/>
      <c r="E219" s="14">
        <f>IFERROR(INDEX(Pop!$M$2:$M$1611,MATCH(A219, Pop!$A$2:$A$1611,0)),)</f>
        <v>0</v>
      </c>
      <c r="F219" s="14" t="str">
        <f t="shared" si="3"/>
        <v>-</v>
      </c>
    </row>
    <row r="220" spans="1:6">
      <c r="A220" s="14" t="s">
        <v>438</v>
      </c>
      <c r="B220" s="14" t="s">
        <v>615</v>
      </c>
      <c r="C220" s="14">
        <v>95</v>
      </c>
      <c r="D220" s="14"/>
      <c r="E220" s="14">
        <f>IFERROR(INDEX(Pop!$M$2:$M$1611,MATCH(A220, Pop!$A$2:$A$1611,0)),)</f>
        <v>101298</v>
      </c>
      <c r="F220" s="14" t="str">
        <f t="shared" si="3"/>
        <v>-</v>
      </c>
    </row>
    <row r="221" spans="1:6">
      <c r="A221" s="14" t="s">
        <v>436</v>
      </c>
      <c r="B221" s="14" t="s">
        <v>519</v>
      </c>
      <c r="C221" s="14">
        <v>95</v>
      </c>
      <c r="D221" s="14">
        <v>90000</v>
      </c>
      <c r="E221" s="14">
        <f>IFERROR(INDEX(Pop!$M$2:$M$1611,MATCH(A221, Pop!$A$2:$A$1611,0)),)</f>
        <v>98818743</v>
      </c>
      <c r="F221" s="14">
        <f t="shared" si="3"/>
        <v>1043.0867316666665</v>
      </c>
    </row>
    <row r="222" spans="1:6">
      <c r="A222" s="14" t="s">
        <v>432</v>
      </c>
      <c r="B222" s="14" t="s">
        <v>433</v>
      </c>
      <c r="C222" s="14">
        <v>90.039999999999992</v>
      </c>
      <c r="D222" s="14"/>
      <c r="E222" s="14">
        <f>IFERROR(INDEX(Pop!$M$2:$M$1611,MATCH(A222, Pop!$A$2:$A$1611,0)),)</f>
        <v>273222</v>
      </c>
      <c r="F222" s="14" t="str">
        <f t="shared" si="3"/>
        <v>-</v>
      </c>
    </row>
    <row r="223" spans="1:6">
      <c r="A223" s="14" t="s">
        <v>616</v>
      </c>
      <c r="B223" s="14" t="s">
        <v>617</v>
      </c>
      <c r="C223" s="14">
        <v>74.31</v>
      </c>
      <c r="D223" s="14"/>
      <c r="E223" s="14">
        <f>IFERROR(INDEX(Pop!$M$2:$M$1611,MATCH(A223, Pop!$A$2:$A$1611,0)),)</f>
        <v>0</v>
      </c>
      <c r="F223" s="14" t="str">
        <f t="shared" si="3"/>
        <v>-</v>
      </c>
    </row>
    <row r="224" spans="1:6">
      <c r="A224" s="14" t="s">
        <v>352</v>
      </c>
      <c r="B224" s="14" t="s">
        <v>353</v>
      </c>
      <c r="C224" s="14">
        <v>95</v>
      </c>
      <c r="D224" s="14"/>
      <c r="E224" s="14">
        <f>IFERROR(INDEX(Pop!$M$2:$M$1611,MATCH(A224, Pop!$A$2:$A$1611,0)),)</f>
        <v>193607</v>
      </c>
      <c r="F224" s="14" t="str">
        <f t="shared" si="3"/>
        <v>-</v>
      </c>
    </row>
    <row r="225" spans="1:6">
      <c r="A225" s="14" t="s">
        <v>618</v>
      </c>
      <c r="B225" s="14" t="s">
        <v>488</v>
      </c>
      <c r="C225" s="14">
        <v>95</v>
      </c>
      <c r="D225" s="14"/>
      <c r="E225" s="14">
        <f>IFERROR(INDEX(Pop!$M$2:$M$1611,MATCH(A225, Pop!$A$2:$A$1611,0)),)</f>
        <v>0</v>
      </c>
      <c r="F225" s="14" t="str">
        <f t="shared" si="3"/>
        <v>-</v>
      </c>
    </row>
    <row r="226" spans="1:6">
      <c r="A226" s="14" t="s">
        <v>440</v>
      </c>
      <c r="B226" s="14" t="s">
        <v>441</v>
      </c>
      <c r="C226" s="14">
        <v>95</v>
      </c>
      <c r="D226" s="14"/>
      <c r="E226" s="14">
        <f>IFERROR(INDEX(Pop!$M$2:$M$1611,MATCH(A226, Pop!$A$2:$A$1611,0)),)</f>
        <v>30191547</v>
      </c>
      <c r="F226" s="14" t="str">
        <f t="shared" si="3"/>
        <v>-</v>
      </c>
    </row>
    <row r="227" spans="1:6">
      <c r="A227" s="14" t="s">
        <v>376</v>
      </c>
      <c r="B227" s="14" t="s">
        <v>377</v>
      </c>
      <c r="C227" s="14">
        <v>99.5</v>
      </c>
      <c r="D227" s="14">
        <v>28581</v>
      </c>
      <c r="E227" s="14">
        <f>IFERROR(INDEX(Pop!$M$2:$M$1611,MATCH(A227, Pop!$A$2:$A$1611,0)),)</f>
        <v>59910768</v>
      </c>
      <c r="F227" s="14">
        <f t="shared" si="3"/>
        <v>2085.6937881809595</v>
      </c>
    </row>
    <row r="228" spans="1:6">
      <c r="A228" s="14" t="s">
        <v>442</v>
      </c>
      <c r="B228" s="14" t="s">
        <v>443</v>
      </c>
      <c r="C228" s="14">
        <v>40</v>
      </c>
      <c r="D228" s="14">
        <v>2000</v>
      </c>
      <c r="E228" s="14">
        <f>IFERROR(INDEX(Pop!$M$2:$M$1611,MATCH(A228, Pop!$A$2:$A$1611,0)),)</f>
        <v>18692099</v>
      </c>
      <c r="F228" s="14">
        <f t="shared" si="3"/>
        <v>3738.4198000000001</v>
      </c>
    </row>
    <row r="229" spans="1:6">
      <c r="A229" s="14" t="s">
        <v>444</v>
      </c>
      <c r="B229" s="14" t="s">
        <v>445</v>
      </c>
      <c r="C229" s="14">
        <v>50</v>
      </c>
      <c r="D229" s="14">
        <v>2700</v>
      </c>
      <c r="E229" s="14">
        <f>IFERROR(INDEX(Pop!$M$2:$M$1611,MATCH(A229, Pop!$A$2:$A$1611,0)),)</f>
        <v>14360526</v>
      </c>
      <c r="F229" s="14">
        <f t="shared" si="3"/>
        <v>2659.3566666666666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00FF"/>
  </sheetPr>
  <dimension ref="A1:L189"/>
  <sheetViews>
    <sheetView workbookViewId="0"/>
  </sheetViews>
  <sheetFormatPr defaultRowHeight="15"/>
  <sheetData>
    <row r="1" spans="1:12">
      <c r="A1" s="14" t="str">
        <f>Data!A1</f>
        <v>ISO3</v>
      </c>
      <c r="B1" s="14" t="str">
        <f>Data!B1</f>
        <v>country_name</v>
      </c>
      <c r="C1" s="14" t="str">
        <f>Data!C1</f>
        <v>10</v>
      </c>
      <c r="D1" s="14" t="str">
        <f>Data!D1</f>
        <v>20</v>
      </c>
      <c r="E1" s="14" t="str">
        <f>Data!E1</f>
        <v>30</v>
      </c>
      <c r="F1" s="14" t="str">
        <f>Data!F1</f>
        <v>40</v>
      </c>
      <c r="G1" s="14" t="str">
        <f>Data!G1</f>
        <v>50</v>
      </c>
      <c r="H1" s="14" t="str">
        <f>Data!H1</f>
        <v>60</v>
      </c>
      <c r="I1" s="14" t="str">
        <f>Data!I1</f>
        <v>70</v>
      </c>
      <c r="J1" s="14" t="str">
        <f>Data!J1</f>
        <v>80</v>
      </c>
      <c r="K1" s="14" t="str">
        <f>Data!K1</f>
        <v>90</v>
      </c>
      <c r="L1" s="14" t="str">
        <f>Data!L1</f>
        <v>100</v>
      </c>
    </row>
    <row r="2" spans="1:12">
      <c r="A2" s="14" t="str">
        <f>Data!A2</f>
        <v>AFG</v>
      </c>
      <c r="B2" s="14" t="str">
        <f>Data!B2</f>
        <v>Afghanistan</v>
      </c>
      <c r="C2" s="14">
        <f>IFERROR(INDEX(Pop!$C$2:$C$1611,MATCH(A2, Pop!$A$2:$A$1611,0)) /INDEX(Coverage!$F$2:$F$1611,MATCH(A2, Coverage!$A$2:$A$1611,0)),0)</f>
        <v>2423.6350181512521</v>
      </c>
      <c r="D2" s="14">
        <f>IF(SUM(C2)&lt;INDEX(Coverage!$D$2:$D$1611,MATCH(A2, Coverage!$A$2:$A$1611,0)),INDEX(Pop!$D$2:$D$1611,MATCH(A2, Pop!$A$2:$A$1611,0))/INDEX(Coverage!$F$2:$F$1611,MATCH(A2, Coverage!$A$2:$A$1611,0)),0)</f>
        <v>682.08150202937907</v>
      </c>
      <c r="E2" s="14">
        <f>IF(SUM(C2:D2)&lt;INDEX(Coverage!$D$2:$D$1611,MATCH(A2, Coverage!$A$2:$A$1611,0)),INDEX(Pop!$E$2:$E$1611,MATCH(A2, Pop!$A$2:$A$1611,0))/INDEX(Coverage!$F$2:$F$1611,MATCH(A2, Coverage!$A$2:$A$1611,0)),0)</f>
        <v>746.18187521868697</v>
      </c>
      <c r="F2" s="14">
        <f>IF(SUM(C2:E2)&lt;INDEX(Coverage!$D$2:$D$1611,MATCH(A2, Coverage!$A$2:$A$1611,0)),INDEX(Pop!$F$2:$F$1611,MATCH(A2, Pop!$A$2:$A$1611,0))/INDEX(Coverage!$F$2:$F$1611,MATCH(A2, Coverage!$A$2:$A$1611,0)),0)</f>
        <v>650.29697562002912</v>
      </c>
      <c r="G2" s="14">
        <f>IF(SUM(C2:F2)&lt;INDEX(Coverage!$D$2:$D$1611,MATCH(A2, Coverage!$A$2:$A$1611,0)),INDEX(Pop!$G$2:$G$1611,MATCH(A2, Pop!$A$2:$A$1611,0))/INDEX(Coverage!$F$2:$F$1611,MATCH(A2, Coverage!$A$2:$A$1611,0)),0)</f>
        <v>680.81411355382465</v>
      </c>
      <c r="H2" s="14">
        <f>IF(SUM(C2:G2)&lt;INDEX(Coverage!$D$2:$D$1611,MATCH(A2, Coverage!$A$2:$A$1611,0)),INDEX(Pop!$H$2:$H$1611,MATCH(A2, Pop!$A$2:$A$1611,0))/INDEX(Coverage!$F$2:$F$1611,MATCH(A2, Coverage!$A$2:$A$1611,0)),0)</f>
        <v>640.03629884833049</v>
      </c>
      <c r="I2" s="14">
        <f>IF(SUM(C2:H2)&lt;INDEX(Coverage!$D$2:$D$1611,MATCH(A2, Coverage!$A$2:$A$1611,0)),INDEX(Pop!$I$2:$I$1611,MATCH(A2, Pop!$A$2:$A$1611,0))/INDEX(Coverage!$F$2:$F$1611,MATCH(A2, Coverage!$A$2:$A$1611,0)),0)</f>
        <v>647.21142726355015</v>
      </c>
      <c r="J2" s="14">
        <f>IF(SUM(C2:I2)&lt;INDEX(Coverage!$D$2:$D$1611,MATCH(A2, Coverage!$A$2:$A$1611,0)),INDEX(Pop!$J$2:$J$1611,MATCH(A2, Pop!$A$2:$A$1611,0))/INDEX(Coverage!$F$2:$F$1611,MATCH(A2, Coverage!$A$2:$A$1611,0)),0)</f>
        <v>559.64210096037652</v>
      </c>
      <c r="K2" s="14">
        <f>IF(SUM(C2:J2)&lt;INDEX(Coverage!$D$2:$D$1611,MATCH(A2, Coverage!$A$2:$A$1611,0)),INDEX(Pop!$K$2:$K$1611,MATCH(A2, Pop!$A$2:$A$1611,0))/INDEX(Coverage!$F$2:$F$1611,MATCH(A2, Coverage!$A$2:$A$1611,0)),0)</f>
        <v>0</v>
      </c>
      <c r="L2" s="14">
        <f>IF(SUM(C2:K2)&lt;INDEX(Coverage!$D$2:$D$1611,MATCH(A2, Coverage!$A$2:$A$1611,0)),INDEX(Pop!$L$2:$L$1611,MATCH(A2, Pop!$A$2:$A$1611,0))/INDEX(Coverage!$F$2:$F$1611,MATCH(A2, Coverage!$A$2:$A$1611,0)),0)</f>
        <v>0</v>
      </c>
    </row>
    <row r="3" spans="1:12">
      <c r="A3" s="14" t="str">
        <f>Data!A3</f>
        <v>ALB</v>
      </c>
      <c r="B3" s="14" t="str">
        <f>Data!B3</f>
        <v>Albania</v>
      </c>
      <c r="C3" s="14">
        <f>IFERROR(INDEX(Pop!$C$2:$C$1611,MATCH(A3, Pop!$A$2:$A$1611,0)) /INDEX(Coverage!$F$2:$F$1611,MATCH(A3, Coverage!$A$2:$A$1611,0)),0)</f>
        <v>490.41868358919049</v>
      </c>
      <c r="D3" s="14">
        <f>IF(SUM(C3)&lt;INDEX(Coverage!$D$2:$D$1611,MATCH(A3, Coverage!$A$2:$A$1611,0)),INDEX(Pop!$D$2:$D$1611,MATCH(A3, Pop!$A$2:$A$1611,0))/INDEX(Coverage!$F$2:$F$1611,MATCH(A3, Coverage!$A$2:$A$1611,0)),0)</f>
        <v>132.98471140872721</v>
      </c>
      <c r="E3" s="14">
        <f>IF(SUM(C3:D3)&lt;INDEX(Coverage!$D$2:$D$1611,MATCH(A3, Coverage!$A$2:$A$1611,0)),INDEX(Pop!$E$2:$E$1611,MATCH(A3, Pop!$A$2:$A$1611,0))/INDEX(Coverage!$F$2:$F$1611,MATCH(A3, Coverage!$A$2:$A$1611,0)),0)</f>
        <v>44.739111813652158</v>
      </c>
      <c r="F3" s="14">
        <f>IF(SUM(C3:E3)&lt;INDEX(Coverage!$D$2:$D$1611,MATCH(A3, Coverage!$A$2:$A$1611,0)),INDEX(Pop!$F$2:$F$1611,MATCH(A3, Pop!$A$2:$A$1611,0))/INDEX(Coverage!$F$2:$F$1611,MATCH(A3, Coverage!$A$2:$A$1611,0)),0)</f>
        <v>112.86886412848533</v>
      </c>
      <c r="G3" s="14">
        <f>IF(SUM(C3:F3)&lt;INDEX(Coverage!$D$2:$D$1611,MATCH(A3, Coverage!$A$2:$A$1611,0)),INDEX(Pop!$G$2:$G$1611,MATCH(A3, Pop!$A$2:$A$1611,0))/INDEX(Coverage!$F$2:$F$1611,MATCH(A3, Coverage!$A$2:$A$1611,0)),0)</f>
        <v>94.511161057429732</v>
      </c>
      <c r="H3" s="14">
        <f>IF(SUM(C3:G3)&lt;INDEX(Coverage!$D$2:$D$1611,MATCH(A3, Coverage!$A$2:$A$1611,0)),INDEX(Pop!$H$2:$H$1611,MATCH(A3, Pop!$A$2:$A$1611,0))/INDEX(Coverage!$F$2:$F$1611,MATCH(A3, Coverage!$A$2:$A$1611,0)),0)</f>
        <v>49.505036177090048</v>
      </c>
      <c r="I3" s="14">
        <f>IF(SUM(C3:H3)&lt;INDEX(Coverage!$D$2:$D$1611,MATCH(A3, Coverage!$A$2:$A$1611,0)),INDEX(Pop!$I$2:$I$1611,MATCH(A3, Pop!$A$2:$A$1611,0))/INDEX(Coverage!$F$2:$F$1611,MATCH(A3, Coverage!$A$2:$A$1611,0)),0)</f>
        <v>38.105945104362021</v>
      </c>
      <c r="J3" s="14">
        <f>IF(SUM(C3:I3)&lt;INDEX(Coverage!$D$2:$D$1611,MATCH(A3, Coverage!$A$2:$A$1611,0)),INDEX(Pop!$J$2:$J$1611,MATCH(A3, Pop!$A$2:$A$1611,0))/INDEX(Coverage!$F$2:$F$1611,MATCH(A3, Coverage!$A$2:$A$1611,0)),0)</f>
        <v>30.239414714458444</v>
      </c>
      <c r="K3" s="14">
        <f>IF(SUM(C3:J3)&lt;INDEX(Coverage!$D$2:$D$1611,MATCH(A3, Coverage!$A$2:$A$1611,0)),INDEX(Pop!$K$2:$K$1611,MATCH(A3, Pop!$A$2:$A$1611,0))/INDEX(Coverage!$F$2:$F$1611,MATCH(A3, Coverage!$A$2:$A$1611,0)),0)</f>
        <v>22.655060183118003</v>
      </c>
      <c r="L3" s="14">
        <f>IF(SUM(C3:K3)&lt;INDEX(Coverage!$D$2:$D$1611,MATCH(A3, Coverage!$A$2:$A$1611,0)),INDEX(Pop!$L$2:$L$1611,MATCH(A3, Pop!$A$2:$A$1611,0))/INDEX(Coverage!$F$2:$F$1611,MATCH(A3, Coverage!$A$2:$A$1611,0)),0)</f>
        <v>0</v>
      </c>
    </row>
    <row r="4" spans="1:12">
      <c r="A4" s="14" t="str">
        <f>Data!A4</f>
        <v>DZA</v>
      </c>
      <c r="B4" s="14" t="str">
        <f>Data!B4</f>
        <v>Algeria</v>
      </c>
      <c r="C4" s="14">
        <f>IFERROR(INDEX(Pop!$C$2:$C$1611,MATCH(A4, Pop!$A$2:$A$1611,0)) /INDEX(Coverage!$F$2:$F$1611,MATCH(A4, Coverage!$A$2:$A$1611,0)),0)</f>
        <v>8917.1015529225315</v>
      </c>
      <c r="D4" s="14">
        <f>IF(SUM(C4)&lt;INDEX(Coverage!$D$2:$D$1611,MATCH(A4, Coverage!$A$2:$A$1611,0)),INDEX(Pop!$D$2:$D$1611,MATCH(A4, Pop!$A$2:$A$1611,0))/INDEX(Coverage!$F$2:$F$1611,MATCH(A4, Coverage!$A$2:$A$1611,0)),0)</f>
        <v>2708.4493365909252</v>
      </c>
      <c r="E4" s="14">
        <f>IF(SUM(C4:D4)&lt;INDEX(Coverage!$D$2:$D$1611,MATCH(A4, Coverage!$A$2:$A$1611,0)),INDEX(Pop!$E$2:$E$1611,MATCH(A4, Pop!$A$2:$A$1611,0))/INDEX(Coverage!$F$2:$F$1611,MATCH(A4, Coverage!$A$2:$A$1611,0)),0)</f>
        <v>2006.0142230790384</v>
      </c>
      <c r="F4" s="14">
        <f>IF(SUM(C4:E4)&lt;INDEX(Coverage!$D$2:$D$1611,MATCH(A4, Coverage!$A$2:$A$1611,0)),INDEX(Pop!$F$2:$F$1611,MATCH(A4, Pop!$A$2:$A$1611,0))/INDEX(Coverage!$F$2:$F$1611,MATCH(A4, Coverage!$A$2:$A$1611,0)),0)</f>
        <v>1564.3453155221425</v>
      </c>
      <c r="G4" s="14">
        <f>IF(SUM(C4:F4)&lt;INDEX(Coverage!$D$2:$D$1611,MATCH(A4, Coverage!$A$2:$A$1611,0)),INDEX(Pop!$G$2:$G$1611,MATCH(A4, Pop!$A$2:$A$1611,0))/INDEX(Coverage!$F$2:$F$1611,MATCH(A4, Coverage!$A$2:$A$1611,0)),0)</f>
        <v>1287.7945091183597</v>
      </c>
      <c r="H4" s="14">
        <f>IF(SUM(C4:G4)&lt;INDEX(Coverage!$D$2:$D$1611,MATCH(A4, Coverage!$A$2:$A$1611,0)),INDEX(Pop!$H$2:$H$1611,MATCH(A4, Pop!$A$2:$A$1611,0))/INDEX(Coverage!$F$2:$F$1611,MATCH(A4, Coverage!$A$2:$A$1611,0)),0)</f>
        <v>986.41588657774878</v>
      </c>
      <c r="I4" s="14">
        <f>IF(SUM(C4:H4)&lt;INDEX(Coverage!$D$2:$D$1611,MATCH(A4, Coverage!$A$2:$A$1611,0)),INDEX(Pop!$I$2:$I$1611,MATCH(A4, Pop!$A$2:$A$1611,0))/INDEX(Coverage!$F$2:$F$1611,MATCH(A4, Coverage!$A$2:$A$1611,0)),0)</f>
        <v>1021.1184950123636</v>
      </c>
      <c r="J4" s="14">
        <f>IF(SUM(C4:I4)&lt;INDEX(Coverage!$D$2:$D$1611,MATCH(A4, Coverage!$A$2:$A$1611,0)),INDEX(Pop!$J$2:$J$1611,MATCH(A4, Pop!$A$2:$A$1611,0))/INDEX(Coverage!$F$2:$F$1611,MATCH(A4, Coverage!$A$2:$A$1611,0)),0)</f>
        <v>846.34249286418003</v>
      </c>
      <c r="K4" s="14">
        <f>IF(SUM(C4:J4)&lt;INDEX(Coverage!$D$2:$D$1611,MATCH(A4, Coverage!$A$2:$A$1611,0)),INDEX(Pop!$K$2:$K$1611,MATCH(A4, Pop!$A$2:$A$1611,0))/INDEX(Coverage!$F$2:$F$1611,MATCH(A4, Coverage!$A$2:$A$1611,0)),0)</f>
        <v>0</v>
      </c>
      <c r="L4" s="14">
        <f>IF(SUM(C4:K4)&lt;INDEX(Coverage!$D$2:$D$1611,MATCH(A4, Coverage!$A$2:$A$1611,0)),INDEX(Pop!$L$2:$L$1611,MATCH(A4, Pop!$A$2:$A$1611,0))/INDEX(Coverage!$F$2:$F$1611,MATCH(A4, Coverage!$A$2:$A$1611,0)),0)</f>
        <v>0</v>
      </c>
    </row>
    <row r="5" spans="1:12">
      <c r="A5" s="14" t="str">
        <f>Data!A5</f>
        <v>AGO</v>
      </c>
      <c r="B5" s="14" t="str">
        <f>Data!B5</f>
        <v>Angola</v>
      </c>
      <c r="C5" s="14">
        <f>IFERROR(INDEX(Pop!$C$2:$C$1611,MATCH(A5, Pop!$A$2:$A$1611,0)) /INDEX(Coverage!$F$2:$F$1611,MATCH(A5, Coverage!$A$2:$A$1611,0)),0)</f>
        <v>2642.9712060321208</v>
      </c>
      <c r="D5" s="14">
        <f>IF(SUM(C5)&lt;INDEX(Coverage!$D$2:$D$1611,MATCH(A5, Coverage!$A$2:$A$1611,0)),INDEX(Pop!$D$2:$D$1611,MATCH(A5, Pop!$A$2:$A$1611,0))/INDEX(Coverage!$F$2:$F$1611,MATCH(A5, Coverage!$A$2:$A$1611,0)),0)</f>
        <v>0</v>
      </c>
      <c r="E5" s="14">
        <f>IF(SUM(C5:D5)&lt;INDEX(Coverage!$D$2:$D$1611,MATCH(A5, Coverage!$A$2:$A$1611,0)),INDEX(Pop!$E$2:$E$1611,MATCH(A5, Pop!$A$2:$A$1611,0))/INDEX(Coverage!$F$2:$F$1611,MATCH(A5, Coverage!$A$2:$A$1611,0)),0)</f>
        <v>0</v>
      </c>
      <c r="F5" s="14">
        <f>IF(SUM(C5:E5)&lt;INDEX(Coverage!$D$2:$D$1611,MATCH(A5, Coverage!$A$2:$A$1611,0)),INDEX(Pop!$F$2:$F$1611,MATCH(A5, Pop!$A$2:$A$1611,0))/INDEX(Coverage!$F$2:$F$1611,MATCH(A5, Coverage!$A$2:$A$1611,0)),0)</f>
        <v>0</v>
      </c>
      <c r="G5" s="14">
        <f>IF(SUM(C5:F5)&lt;INDEX(Coverage!$D$2:$D$1611,MATCH(A5, Coverage!$A$2:$A$1611,0)),INDEX(Pop!$G$2:$G$1611,MATCH(A5, Pop!$A$2:$A$1611,0))/INDEX(Coverage!$F$2:$F$1611,MATCH(A5, Coverage!$A$2:$A$1611,0)),0)</f>
        <v>0</v>
      </c>
      <c r="H5" s="14">
        <f>IF(SUM(C5:G5)&lt;INDEX(Coverage!$D$2:$D$1611,MATCH(A5, Coverage!$A$2:$A$1611,0)),INDEX(Pop!$H$2:$H$1611,MATCH(A5, Pop!$A$2:$A$1611,0))/INDEX(Coverage!$F$2:$F$1611,MATCH(A5, Coverage!$A$2:$A$1611,0)),0)</f>
        <v>0</v>
      </c>
      <c r="I5" s="14">
        <f>IF(SUM(C5:H5)&lt;INDEX(Coverage!$D$2:$D$1611,MATCH(A5, Coverage!$A$2:$A$1611,0)),INDEX(Pop!$I$2:$I$1611,MATCH(A5, Pop!$A$2:$A$1611,0))/INDEX(Coverage!$F$2:$F$1611,MATCH(A5, Coverage!$A$2:$A$1611,0)),0)</f>
        <v>0</v>
      </c>
      <c r="J5" s="14">
        <f>IF(SUM(C5:I5)&lt;INDEX(Coverage!$D$2:$D$1611,MATCH(A5, Coverage!$A$2:$A$1611,0)),INDEX(Pop!$J$2:$J$1611,MATCH(A5, Pop!$A$2:$A$1611,0))/INDEX(Coverage!$F$2:$F$1611,MATCH(A5, Coverage!$A$2:$A$1611,0)),0)</f>
        <v>0</v>
      </c>
      <c r="K5" s="14">
        <f>IF(SUM(C5:J5)&lt;INDEX(Coverage!$D$2:$D$1611,MATCH(A5, Coverage!$A$2:$A$1611,0)),INDEX(Pop!$K$2:$K$1611,MATCH(A5, Pop!$A$2:$A$1611,0))/INDEX(Coverage!$F$2:$F$1611,MATCH(A5, Coverage!$A$2:$A$1611,0)),0)</f>
        <v>0</v>
      </c>
      <c r="L5" s="14">
        <f>IF(SUM(C5:K5)&lt;INDEX(Coverage!$D$2:$D$1611,MATCH(A5, Coverage!$A$2:$A$1611,0)),INDEX(Pop!$L$2:$L$1611,MATCH(A5, Pop!$A$2:$A$1611,0))/INDEX(Coverage!$F$2:$F$1611,MATCH(A5, Coverage!$A$2:$A$1611,0)),0)</f>
        <v>0</v>
      </c>
    </row>
    <row r="6" spans="1:12">
      <c r="A6" s="14" t="str">
        <f>Data!A6</f>
        <v>ARG</v>
      </c>
      <c r="B6" s="14" t="str">
        <f>Data!B6</f>
        <v>Argentina</v>
      </c>
      <c r="C6" s="14">
        <f>IFERROR(INDEX(Pop!$C$2:$C$1611,MATCH(A6, Pop!$A$2:$A$1611,0)) /INDEX(Coverage!$F$2:$F$1611,MATCH(A6, Coverage!$A$2:$A$1611,0)),0)</f>
        <v>9383.4145455023827</v>
      </c>
      <c r="D6" s="14">
        <f>IF(SUM(C6)&lt;INDEX(Coverage!$D$2:$D$1611,MATCH(A6, Coverage!$A$2:$A$1611,0)),INDEX(Pop!$D$2:$D$1611,MATCH(A6, Pop!$A$2:$A$1611,0))/INDEX(Coverage!$F$2:$F$1611,MATCH(A6, Coverage!$A$2:$A$1611,0)),0)</f>
        <v>2815.1346426767559</v>
      </c>
      <c r="E6" s="14">
        <f>IF(SUM(C6:D6)&lt;INDEX(Coverage!$D$2:$D$1611,MATCH(A6, Coverage!$A$2:$A$1611,0)),INDEX(Pop!$E$2:$E$1611,MATCH(A6, Pop!$A$2:$A$1611,0))/INDEX(Coverage!$F$2:$F$1611,MATCH(A6, Coverage!$A$2:$A$1611,0)),0)</f>
        <v>1514.371903290109</v>
      </c>
      <c r="F6" s="14">
        <f>IF(SUM(C6:E6)&lt;INDEX(Coverage!$D$2:$D$1611,MATCH(A6, Coverage!$A$2:$A$1611,0)),INDEX(Pop!$F$2:$F$1611,MATCH(A6, Pop!$A$2:$A$1611,0))/INDEX(Coverage!$F$2:$F$1611,MATCH(A6, Coverage!$A$2:$A$1611,0)),0)</f>
        <v>1612.7404770550818</v>
      </c>
      <c r="G6" s="14">
        <f>IF(SUM(C6:F6)&lt;INDEX(Coverage!$D$2:$D$1611,MATCH(A6, Coverage!$A$2:$A$1611,0)),INDEX(Pop!$G$2:$G$1611,MATCH(A6, Pop!$A$2:$A$1611,0))/INDEX(Coverage!$F$2:$F$1611,MATCH(A6, Coverage!$A$2:$A$1611,0)),0)</f>
        <v>898.02087910844045</v>
      </c>
      <c r="H6" s="14">
        <f>IF(SUM(C6:G6)&lt;INDEX(Coverage!$D$2:$D$1611,MATCH(A6, Coverage!$A$2:$A$1611,0)),INDEX(Pop!$H$2:$H$1611,MATCH(A6, Pop!$A$2:$A$1611,0))/INDEX(Coverage!$F$2:$F$1611,MATCH(A6, Coverage!$A$2:$A$1611,0)),0)</f>
        <v>706.91117622870104</v>
      </c>
      <c r="I6" s="14">
        <f>IF(SUM(C6:H6)&lt;INDEX(Coverage!$D$2:$D$1611,MATCH(A6, Coverage!$A$2:$A$1611,0)),INDEX(Pop!$I$2:$I$1611,MATCH(A6, Pop!$A$2:$A$1611,0))/INDEX(Coverage!$F$2:$F$1611,MATCH(A6, Coverage!$A$2:$A$1611,0)),0)</f>
        <v>408.21454127185996</v>
      </c>
      <c r="J6" s="14">
        <f>IF(SUM(C6:I6)&lt;INDEX(Coverage!$D$2:$D$1611,MATCH(A6, Coverage!$A$2:$A$1611,0)),INDEX(Pop!$J$2:$J$1611,MATCH(A6, Pop!$A$2:$A$1611,0))/INDEX(Coverage!$F$2:$F$1611,MATCH(A6, Coverage!$A$2:$A$1611,0)),0)</f>
        <v>0</v>
      </c>
      <c r="K6" s="14">
        <f>IF(SUM(C6:J6)&lt;INDEX(Coverage!$D$2:$D$1611,MATCH(A6, Coverage!$A$2:$A$1611,0)),INDEX(Pop!$K$2:$K$1611,MATCH(A6, Pop!$A$2:$A$1611,0))/INDEX(Coverage!$F$2:$F$1611,MATCH(A6, Coverage!$A$2:$A$1611,0)),0)</f>
        <v>0</v>
      </c>
      <c r="L6" s="14">
        <f>IF(SUM(C6:K6)&lt;INDEX(Coverage!$D$2:$D$1611,MATCH(A6, Coverage!$A$2:$A$1611,0)),INDEX(Pop!$L$2:$L$1611,MATCH(A6, Pop!$A$2:$A$1611,0))/INDEX(Coverage!$F$2:$F$1611,MATCH(A6, Coverage!$A$2:$A$1611,0)),0)</f>
        <v>0</v>
      </c>
    </row>
    <row r="7" spans="1:12">
      <c r="A7" s="14" t="str">
        <f>Data!A7</f>
        <v>ARM</v>
      </c>
      <c r="B7" s="14" t="str">
        <f>Data!B7</f>
        <v>Armenia</v>
      </c>
      <c r="C7" s="14">
        <f>IFERROR(INDEX(Pop!$C$2:$C$1611,MATCH(A7, Pop!$A$2:$A$1611,0)) /INDEX(Coverage!$F$2:$F$1611,MATCH(A7, Coverage!$A$2:$A$1611,0)),0)</f>
        <v>795.30701524342294</v>
      </c>
      <c r="D7" s="14">
        <f>IF(SUM(C7)&lt;INDEX(Coverage!$D$2:$D$1611,MATCH(A7, Coverage!$A$2:$A$1611,0)),INDEX(Pop!$D$2:$D$1611,MATCH(A7, Pop!$A$2:$A$1611,0))/INDEX(Coverage!$F$2:$F$1611,MATCH(A7, Coverage!$A$2:$A$1611,0)),0)</f>
        <v>241.97948764636257</v>
      </c>
      <c r="E7" s="14">
        <f>IF(SUM(C7:D7)&lt;INDEX(Coverage!$D$2:$D$1611,MATCH(A7, Coverage!$A$2:$A$1611,0)),INDEX(Pop!$E$2:$E$1611,MATCH(A7, Pop!$A$2:$A$1611,0))/INDEX(Coverage!$F$2:$F$1611,MATCH(A7, Coverage!$A$2:$A$1611,0)),0)</f>
        <v>206.90452502940204</v>
      </c>
      <c r="F7" s="14">
        <f>IF(SUM(C7:E7)&lt;INDEX(Coverage!$D$2:$D$1611,MATCH(A7, Coverage!$A$2:$A$1611,0)),INDEX(Pop!$F$2:$F$1611,MATCH(A7, Pop!$A$2:$A$1611,0))/INDEX(Coverage!$F$2:$F$1611,MATCH(A7, Coverage!$A$2:$A$1611,0)),0)</f>
        <v>169.1787886003504</v>
      </c>
      <c r="G7" s="14">
        <f>IF(SUM(C7:F7)&lt;INDEX(Coverage!$D$2:$D$1611,MATCH(A7, Coverage!$A$2:$A$1611,0)),INDEX(Pop!$G$2:$G$1611,MATCH(A7, Pop!$A$2:$A$1611,0))/INDEX(Coverage!$F$2:$F$1611,MATCH(A7, Coverage!$A$2:$A$1611,0)),0)</f>
        <v>175.3310052243263</v>
      </c>
      <c r="H7" s="14">
        <f>IF(SUM(C7:G7)&lt;INDEX(Coverage!$D$2:$D$1611,MATCH(A7, Coverage!$A$2:$A$1611,0)),INDEX(Pop!$H$2:$H$1611,MATCH(A7, Pop!$A$2:$A$1611,0))/INDEX(Coverage!$F$2:$F$1611,MATCH(A7, Coverage!$A$2:$A$1611,0)),0)</f>
        <v>152.28329157448596</v>
      </c>
      <c r="I7" s="14">
        <f>IF(SUM(C7:H7)&lt;INDEX(Coverage!$D$2:$D$1611,MATCH(A7, Coverage!$A$2:$A$1611,0)),INDEX(Pop!$I$2:$I$1611,MATCH(A7, Pop!$A$2:$A$1611,0))/INDEX(Coverage!$F$2:$F$1611,MATCH(A7, Coverage!$A$2:$A$1611,0)),0)</f>
        <v>103.16990094126764</v>
      </c>
      <c r="J7" s="14">
        <f>IF(SUM(C7:I7)&lt;INDEX(Coverage!$D$2:$D$1611,MATCH(A7, Coverage!$A$2:$A$1611,0)),INDEX(Pop!$J$2:$J$1611,MATCH(A7, Pop!$A$2:$A$1611,0))/INDEX(Coverage!$F$2:$F$1611,MATCH(A7, Coverage!$A$2:$A$1611,0)),0)</f>
        <v>87.661121826115533</v>
      </c>
      <c r="K7" s="14">
        <f>IF(SUM(C7:J7)&lt;INDEX(Coverage!$D$2:$D$1611,MATCH(A7, Coverage!$A$2:$A$1611,0)),INDEX(Pop!$K$2:$K$1611,MATCH(A7, Pop!$A$2:$A$1611,0))/INDEX(Coverage!$F$2:$F$1611,MATCH(A7, Coverage!$A$2:$A$1611,0)),0)</f>
        <v>167.90358160721402</v>
      </c>
      <c r="L7" s="14">
        <f>IF(SUM(C7:K7)&lt;INDEX(Coverage!$D$2:$D$1611,MATCH(A7, Coverage!$A$2:$A$1611,0)),INDEX(Pop!$L$2:$L$1611,MATCH(A7, Pop!$A$2:$A$1611,0))/INDEX(Coverage!$F$2:$F$1611,MATCH(A7, Coverage!$A$2:$A$1611,0)),0)</f>
        <v>122.50350452927478</v>
      </c>
    </row>
    <row r="8" spans="1:12">
      <c r="A8" s="14" t="str">
        <f>Data!A8</f>
        <v>AUS</v>
      </c>
      <c r="B8" s="14" t="str">
        <f>Data!B8</f>
        <v>Australia</v>
      </c>
      <c r="C8" s="14">
        <f>IFERROR(INDEX(Pop!$C$2:$C$1611,MATCH(A8, Pop!$A$2:$A$1611,0)) /INDEX(Coverage!$F$2:$F$1611,MATCH(A8, Coverage!$A$2:$A$1611,0)),0)</f>
        <v>2788.6710330675605</v>
      </c>
      <c r="D8" s="14">
        <f>IF(SUM(C8)&lt;INDEX(Coverage!$D$2:$D$1611,MATCH(A8, Coverage!$A$2:$A$1611,0)),INDEX(Pop!$D$2:$D$1611,MATCH(A8, Pop!$A$2:$A$1611,0))/INDEX(Coverage!$F$2:$F$1611,MATCH(A8, Coverage!$A$2:$A$1611,0)),0)</f>
        <v>4253.8238684117241</v>
      </c>
      <c r="E8" s="14">
        <f>IF(SUM(C8:D8)&lt;INDEX(Coverage!$D$2:$D$1611,MATCH(A8, Coverage!$A$2:$A$1611,0)),INDEX(Pop!$E$2:$E$1611,MATCH(A8, Pop!$A$2:$A$1611,0))/INDEX(Coverage!$F$2:$F$1611,MATCH(A8, Coverage!$A$2:$A$1611,0)),0)</f>
        <v>3728.3478081085368</v>
      </c>
      <c r="F8" s="14">
        <f>IF(SUM(C8:E8)&lt;INDEX(Coverage!$D$2:$D$1611,MATCH(A8, Coverage!$A$2:$A$1611,0)),INDEX(Pop!$F$2:$F$1611,MATCH(A8, Pop!$A$2:$A$1611,0))/INDEX(Coverage!$F$2:$F$1611,MATCH(A8, Coverage!$A$2:$A$1611,0)),0)</f>
        <v>1868.062981328661</v>
      </c>
      <c r="G8" s="14">
        <f>IF(SUM(C8:F8)&lt;INDEX(Coverage!$D$2:$D$1611,MATCH(A8, Coverage!$A$2:$A$1611,0)),INDEX(Pop!$G$2:$G$1611,MATCH(A8, Pop!$A$2:$A$1611,0))/INDEX(Coverage!$F$2:$F$1611,MATCH(A8, Coverage!$A$2:$A$1611,0)),0)</f>
        <v>943.31598671455276</v>
      </c>
      <c r="H8" s="14">
        <f>IF(SUM(C8:G8)&lt;INDEX(Coverage!$D$2:$D$1611,MATCH(A8, Coverage!$A$2:$A$1611,0)),INDEX(Pop!$H$2:$H$1611,MATCH(A8, Pop!$A$2:$A$1611,0))/INDEX(Coverage!$F$2:$F$1611,MATCH(A8, Coverage!$A$2:$A$1611,0)),0)</f>
        <v>785.02612859760291</v>
      </c>
      <c r="I8" s="14">
        <f>IF(SUM(C8:H8)&lt;INDEX(Coverage!$D$2:$D$1611,MATCH(A8, Coverage!$A$2:$A$1611,0)),INDEX(Pop!$I$2:$I$1611,MATCH(A8, Pop!$A$2:$A$1611,0))/INDEX(Coverage!$F$2:$F$1611,MATCH(A8, Coverage!$A$2:$A$1611,0)),0)</f>
        <v>392.61406718470346</v>
      </c>
      <c r="J8" s="14">
        <f>IF(SUM(C8:I8)&lt;INDEX(Coverage!$D$2:$D$1611,MATCH(A8, Coverage!$A$2:$A$1611,0)),INDEX(Pop!$J$2:$J$1611,MATCH(A8, Pop!$A$2:$A$1611,0))/INDEX(Coverage!$F$2:$F$1611,MATCH(A8, Coverage!$A$2:$A$1611,0)),0)</f>
        <v>223.33385196917428</v>
      </c>
      <c r="K8" s="14">
        <f>IF(SUM(C8:J8)&lt;INDEX(Coverage!$D$2:$D$1611,MATCH(A8, Coverage!$A$2:$A$1611,0)),INDEX(Pop!$K$2:$K$1611,MATCH(A8, Pop!$A$2:$A$1611,0))/INDEX(Coverage!$F$2:$F$1611,MATCH(A8, Coverage!$A$2:$A$1611,0)),0)</f>
        <v>120.75221326599956</v>
      </c>
      <c r="L8" s="14">
        <f>IF(SUM(C8:K8)&lt;INDEX(Coverage!$D$2:$D$1611,MATCH(A8, Coverage!$A$2:$A$1611,0)),INDEX(Pop!$L$2:$L$1611,MATCH(A8, Pop!$A$2:$A$1611,0))/INDEX(Coverage!$F$2:$F$1611,MATCH(A8, Coverage!$A$2:$A$1611,0)),0)</f>
        <v>0</v>
      </c>
    </row>
    <row r="9" spans="1:12">
      <c r="A9" s="14" t="str">
        <f>Data!A9</f>
        <v>AUT</v>
      </c>
      <c r="B9" s="14" t="str">
        <f>Data!B9</f>
        <v>Austria</v>
      </c>
      <c r="C9" s="14">
        <f>IFERROR(INDEX(Pop!$C$2:$C$1611,MATCH(A9, Pop!$A$2:$A$1611,0)) /INDEX(Coverage!$F$2:$F$1611,MATCH(A9, Coverage!$A$2:$A$1611,0)),0)</f>
        <v>0</v>
      </c>
      <c r="D9" s="14">
        <f>IF(SUM(C9)&lt;INDEX(Coverage!$D$2:$D$1611,MATCH(A9, Coverage!$A$2:$A$1611,0)),INDEX(Pop!$D$2:$D$1611,MATCH(A9, Pop!$A$2:$A$1611,0))/INDEX(Coverage!$F$2:$F$1611,MATCH(A9, Coverage!$A$2:$A$1611,0)),0)</f>
        <v>0</v>
      </c>
      <c r="E9" s="14">
        <f>IF(SUM(C9:D9)&lt;INDEX(Coverage!$D$2:$D$1611,MATCH(A9, Coverage!$A$2:$A$1611,0)),INDEX(Pop!$E$2:$E$1611,MATCH(A9, Pop!$A$2:$A$1611,0))/INDEX(Coverage!$F$2:$F$1611,MATCH(A9, Coverage!$A$2:$A$1611,0)),0)</f>
        <v>0</v>
      </c>
      <c r="F9" s="14">
        <f>IF(SUM(C9:E9)&lt;INDEX(Coverage!$D$2:$D$1611,MATCH(A9, Coverage!$A$2:$A$1611,0)),INDEX(Pop!$F$2:$F$1611,MATCH(A9, Pop!$A$2:$A$1611,0))/INDEX(Coverage!$F$2:$F$1611,MATCH(A9, Coverage!$A$2:$A$1611,0)),0)</f>
        <v>0</v>
      </c>
      <c r="G9" s="14">
        <f>IF(SUM(C9:F9)&lt;INDEX(Coverage!$D$2:$D$1611,MATCH(A9, Coverage!$A$2:$A$1611,0)),INDEX(Pop!$G$2:$G$1611,MATCH(A9, Pop!$A$2:$A$1611,0))/INDEX(Coverage!$F$2:$F$1611,MATCH(A9, Coverage!$A$2:$A$1611,0)),0)</f>
        <v>0</v>
      </c>
      <c r="H9" s="14">
        <f>IF(SUM(C9:G9)&lt;INDEX(Coverage!$D$2:$D$1611,MATCH(A9, Coverage!$A$2:$A$1611,0)),INDEX(Pop!$H$2:$H$1611,MATCH(A9, Pop!$A$2:$A$1611,0))/INDEX(Coverage!$F$2:$F$1611,MATCH(A9, Coverage!$A$2:$A$1611,0)),0)</f>
        <v>0</v>
      </c>
      <c r="I9" s="14">
        <f>IF(SUM(C9:H9)&lt;INDEX(Coverage!$D$2:$D$1611,MATCH(A9, Coverage!$A$2:$A$1611,0)),INDEX(Pop!$I$2:$I$1611,MATCH(A9, Pop!$A$2:$A$1611,0))/INDEX(Coverage!$F$2:$F$1611,MATCH(A9, Coverage!$A$2:$A$1611,0)),0)</f>
        <v>0</v>
      </c>
      <c r="J9" s="14">
        <f>IF(SUM(C9:I9)&lt;INDEX(Coverage!$D$2:$D$1611,MATCH(A9, Coverage!$A$2:$A$1611,0)),INDEX(Pop!$J$2:$J$1611,MATCH(A9, Pop!$A$2:$A$1611,0))/INDEX(Coverage!$F$2:$F$1611,MATCH(A9, Coverage!$A$2:$A$1611,0)),0)</f>
        <v>0</v>
      </c>
      <c r="K9" s="14">
        <f>IF(SUM(C9:J9)&lt;INDEX(Coverage!$D$2:$D$1611,MATCH(A9, Coverage!$A$2:$A$1611,0)),INDEX(Pop!$K$2:$K$1611,MATCH(A9, Pop!$A$2:$A$1611,0))/INDEX(Coverage!$F$2:$F$1611,MATCH(A9, Coverage!$A$2:$A$1611,0)),0)</f>
        <v>0</v>
      </c>
      <c r="L9" s="14">
        <f>IF(SUM(C9:K9)&lt;INDEX(Coverage!$D$2:$D$1611,MATCH(A9, Coverage!$A$2:$A$1611,0)),INDEX(Pop!$L$2:$L$1611,MATCH(A9, Pop!$A$2:$A$1611,0))/INDEX(Coverage!$F$2:$F$1611,MATCH(A9, Coverage!$A$2:$A$1611,0)),0)</f>
        <v>0</v>
      </c>
    </row>
    <row r="10" spans="1:12">
      <c r="A10" s="14" t="str">
        <f>Data!A10</f>
        <v>AZE</v>
      </c>
      <c r="B10" s="14" t="str">
        <f>Data!B10</f>
        <v>Azerbaijan</v>
      </c>
      <c r="C10" s="14">
        <f>IFERROR(INDEX(Pop!$C$2:$C$1611,MATCH(A10, Pop!$A$2:$A$1611,0)) /INDEX(Coverage!$F$2:$F$1611,MATCH(A10, Coverage!$A$2:$A$1611,0)),0)</f>
        <v>0</v>
      </c>
      <c r="D10" s="14">
        <f>IF(SUM(C10)&lt;INDEX(Coverage!$D$2:$D$1611,MATCH(A10, Coverage!$A$2:$A$1611,0)),INDEX(Pop!$D$2:$D$1611,MATCH(A10, Pop!$A$2:$A$1611,0))/INDEX(Coverage!$F$2:$F$1611,MATCH(A10, Coverage!$A$2:$A$1611,0)),0)</f>
        <v>0</v>
      </c>
      <c r="E10" s="14">
        <f>IF(SUM(C10:D10)&lt;INDEX(Coverage!$D$2:$D$1611,MATCH(A10, Coverage!$A$2:$A$1611,0)),INDEX(Pop!$E$2:$E$1611,MATCH(A10, Pop!$A$2:$A$1611,0))/INDEX(Coverage!$F$2:$F$1611,MATCH(A10, Coverage!$A$2:$A$1611,0)),0)</f>
        <v>0</v>
      </c>
      <c r="F10" s="14">
        <f>IF(SUM(C10:E10)&lt;INDEX(Coverage!$D$2:$D$1611,MATCH(A10, Coverage!$A$2:$A$1611,0)),INDEX(Pop!$F$2:$F$1611,MATCH(A10, Pop!$A$2:$A$1611,0))/INDEX(Coverage!$F$2:$F$1611,MATCH(A10, Coverage!$A$2:$A$1611,0)),0)</f>
        <v>0</v>
      </c>
      <c r="G10" s="14">
        <f>IF(SUM(C10:F10)&lt;INDEX(Coverage!$D$2:$D$1611,MATCH(A10, Coverage!$A$2:$A$1611,0)),INDEX(Pop!$G$2:$G$1611,MATCH(A10, Pop!$A$2:$A$1611,0))/INDEX(Coverage!$F$2:$F$1611,MATCH(A10, Coverage!$A$2:$A$1611,0)),0)</f>
        <v>0</v>
      </c>
      <c r="H10" s="14">
        <f>IF(SUM(C10:G10)&lt;INDEX(Coverage!$D$2:$D$1611,MATCH(A10, Coverage!$A$2:$A$1611,0)),INDEX(Pop!$H$2:$H$1611,MATCH(A10, Pop!$A$2:$A$1611,0))/INDEX(Coverage!$F$2:$F$1611,MATCH(A10, Coverage!$A$2:$A$1611,0)),0)</f>
        <v>0</v>
      </c>
      <c r="I10" s="14">
        <f>IF(SUM(C10:H10)&lt;INDEX(Coverage!$D$2:$D$1611,MATCH(A10, Coverage!$A$2:$A$1611,0)),INDEX(Pop!$I$2:$I$1611,MATCH(A10, Pop!$A$2:$A$1611,0))/INDEX(Coverage!$F$2:$F$1611,MATCH(A10, Coverage!$A$2:$A$1611,0)),0)</f>
        <v>0</v>
      </c>
      <c r="J10" s="14">
        <f>IF(SUM(C10:I10)&lt;INDEX(Coverage!$D$2:$D$1611,MATCH(A10, Coverage!$A$2:$A$1611,0)),INDEX(Pop!$J$2:$J$1611,MATCH(A10, Pop!$A$2:$A$1611,0))/INDEX(Coverage!$F$2:$F$1611,MATCH(A10, Coverage!$A$2:$A$1611,0)),0)</f>
        <v>0</v>
      </c>
      <c r="K10" s="14">
        <f>IF(SUM(C10:J10)&lt;INDEX(Coverage!$D$2:$D$1611,MATCH(A10, Coverage!$A$2:$A$1611,0)),INDEX(Pop!$K$2:$K$1611,MATCH(A10, Pop!$A$2:$A$1611,0))/INDEX(Coverage!$F$2:$F$1611,MATCH(A10, Coverage!$A$2:$A$1611,0)),0)</f>
        <v>0</v>
      </c>
      <c r="L10" s="14">
        <f>IF(SUM(C10:K10)&lt;INDEX(Coverage!$D$2:$D$1611,MATCH(A10, Coverage!$A$2:$A$1611,0)),INDEX(Pop!$L$2:$L$1611,MATCH(A10, Pop!$A$2:$A$1611,0))/INDEX(Coverage!$F$2:$F$1611,MATCH(A10, Coverage!$A$2:$A$1611,0)),0)</f>
        <v>0</v>
      </c>
    </row>
    <row r="11" spans="1:12">
      <c r="A11" s="14" t="str">
        <f>Data!A11</f>
        <v>BHR</v>
      </c>
      <c r="B11" s="14" t="str">
        <f>Data!B11</f>
        <v>Bahrain</v>
      </c>
      <c r="C11" s="14">
        <f>IFERROR(INDEX(Pop!$C$2:$C$1611,MATCH(A11, Pop!$A$2:$A$1611,0)) /INDEX(Coverage!$F$2:$F$1611,MATCH(A11, Coverage!$A$2:$A$1611,0)),0)</f>
        <v>418.52973664166109</v>
      </c>
      <c r="D11" s="14">
        <f>IF(SUM(C11)&lt;INDEX(Coverage!$D$2:$D$1611,MATCH(A11, Coverage!$A$2:$A$1611,0)),INDEX(Pop!$D$2:$D$1611,MATCH(A11, Pop!$A$2:$A$1611,0))/INDEX(Coverage!$F$2:$F$1611,MATCH(A11, Coverage!$A$2:$A$1611,0)),0)</f>
        <v>0</v>
      </c>
      <c r="E11" s="14">
        <f>IF(SUM(C11:D11)&lt;INDEX(Coverage!$D$2:$D$1611,MATCH(A11, Coverage!$A$2:$A$1611,0)),INDEX(Pop!$E$2:$E$1611,MATCH(A11, Pop!$A$2:$A$1611,0))/INDEX(Coverage!$F$2:$F$1611,MATCH(A11, Coverage!$A$2:$A$1611,0)),0)</f>
        <v>208.9253233156023</v>
      </c>
      <c r="F11" s="14">
        <f>IF(SUM(C11:E11)&lt;INDEX(Coverage!$D$2:$D$1611,MATCH(A11, Coverage!$A$2:$A$1611,0)),INDEX(Pop!$F$2:$F$1611,MATCH(A11, Pop!$A$2:$A$1611,0))/INDEX(Coverage!$F$2:$F$1611,MATCH(A11, Coverage!$A$2:$A$1611,0)),0)</f>
        <v>0</v>
      </c>
      <c r="G11" s="14">
        <f>IF(SUM(C11:F11)&lt;INDEX(Coverage!$D$2:$D$1611,MATCH(A11, Coverage!$A$2:$A$1611,0)),INDEX(Pop!$G$2:$G$1611,MATCH(A11, Pop!$A$2:$A$1611,0))/INDEX(Coverage!$F$2:$F$1611,MATCH(A11, Coverage!$A$2:$A$1611,0)),0)</f>
        <v>0</v>
      </c>
      <c r="H11" s="14">
        <f>IF(SUM(C11:G11)&lt;INDEX(Coverage!$D$2:$D$1611,MATCH(A11, Coverage!$A$2:$A$1611,0)),INDEX(Pop!$H$2:$H$1611,MATCH(A11, Pop!$A$2:$A$1611,0))/INDEX(Coverage!$F$2:$F$1611,MATCH(A11, Coverage!$A$2:$A$1611,0)),0)</f>
        <v>411.44148351476633</v>
      </c>
      <c r="I11" s="14">
        <f>IF(SUM(C11:H11)&lt;INDEX(Coverage!$D$2:$D$1611,MATCH(A11, Coverage!$A$2:$A$1611,0)),INDEX(Pop!$I$2:$I$1611,MATCH(A11, Pop!$A$2:$A$1611,0))/INDEX(Coverage!$F$2:$F$1611,MATCH(A11, Coverage!$A$2:$A$1611,0)),0)</f>
        <v>0</v>
      </c>
      <c r="J11" s="14">
        <f>IF(SUM(C11:I11)&lt;INDEX(Coverage!$D$2:$D$1611,MATCH(A11, Coverage!$A$2:$A$1611,0)),INDEX(Pop!$J$2:$J$1611,MATCH(A11, Pop!$A$2:$A$1611,0))/INDEX(Coverage!$F$2:$F$1611,MATCH(A11, Coverage!$A$2:$A$1611,0)),0)</f>
        <v>300.9768448611951</v>
      </c>
      <c r="K11" s="14">
        <f>IF(SUM(C11:J11)&lt;INDEX(Coverage!$D$2:$D$1611,MATCH(A11, Coverage!$A$2:$A$1611,0)),INDEX(Pop!$K$2:$K$1611,MATCH(A11, Pop!$A$2:$A$1611,0))/INDEX(Coverage!$F$2:$F$1611,MATCH(A11, Coverage!$A$2:$A$1611,0)),0)</f>
        <v>0</v>
      </c>
      <c r="L11" s="14">
        <f>IF(SUM(C11:K11)&lt;INDEX(Coverage!$D$2:$D$1611,MATCH(A11, Coverage!$A$2:$A$1611,0)),INDEX(Pop!$L$2:$L$1611,MATCH(A11, Pop!$A$2:$A$1611,0))/INDEX(Coverage!$F$2:$F$1611,MATCH(A11, Coverage!$A$2:$A$1611,0)),0)</f>
        <v>160.12661166677532</v>
      </c>
    </row>
    <row r="12" spans="1:12">
      <c r="A12" s="14" t="str">
        <f>Data!A12</f>
        <v>BGD</v>
      </c>
      <c r="B12" s="14" t="str">
        <f>Data!B12</f>
        <v>Bangladesh</v>
      </c>
      <c r="C12" s="14">
        <f>IFERROR(INDEX(Pop!$C$2:$C$1611,MATCH(A12, Pop!$A$2:$A$1611,0)) /INDEX(Coverage!$F$2:$F$1611,MATCH(A12, Coverage!$A$2:$A$1611,0)),0)</f>
        <v>3402.8975558272646</v>
      </c>
      <c r="D12" s="14">
        <f>IF(SUM(C12)&lt;INDEX(Coverage!$D$2:$D$1611,MATCH(A12, Coverage!$A$2:$A$1611,0)),INDEX(Pop!$D$2:$D$1611,MATCH(A12, Pop!$A$2:$A$1611,0))/INDEX(Coverage!$F$2:$F$1611,MATCH(A12, Coverage!$A$2:$A$1611,0)),0)</f>
        <v>5110.6731119069846</v>
      </c>
      <c r="E12" s="14">
        <f>IF(SUM(C12:D12)&lt;INDEX(Coverage!$D$2:$D$1611,MATCH(A12, Coverage!$A$2:$A$1611,0)),INDEX(Pop!$E$2:$E$1611,MATCH(A12, Pop!$A$2:$A$1611,0))/INDEX(Coverage!$F$2:$F$1611,MATCH(A12, Coverage!$A$2:$A$1611,0)),0)</f>
        <v>4073.5945135426127</v>
      </c>
      <c r="F12" s="14">
        <f>IF(SUM(C12:E12)&lt;INDEX(Coverage!$D$2:$D$1611,MATCH(A12, Coverage!$A$2:$A$1611,0)),INDEX(Pop!$F$2:$F$1611,MATCH(A12, Pop!$A$2:$A$1611,0))/INDEX(Coverage!$F$2:$F$1611,MATCH(A12, Coverage!$A$2:$A$1611,0)),0)</f>
        <v>3711.2645108422298</v>
      </c>
      <c r="G12" s="14">
        <f>IF(SUM(C12:F12)&lt;INDEX(Coverage!$D$2:$D$1611,MATCH(A12, Coverage!$A$2:$A$1611,0)),INDEX(Pop!$G$2:$G$1611,MATCH(A12, Pop!$A$2:$A$1611,0))/INDEX(Coverage!$F$2:$F$1611,MATCH(A12, Coverage!$A$2:$A$1611,0)),0)</f>
        <v>3282.9083765800992</v>
      </c>
      <c r="H12" s="14">
        <f>IF(SUM(C12:G12)&lt;INDEX(Coverage!$D$2:$D$1611,MATCH(A12, Coverage!$A$2:$A$1611,0)),INDEX(Pop!$H$2:$H$1611,MATCH(A12, Pop!$A$2:$A$1611,0))/INDEX(Coverage!$F$2:$F$1611,MATCH(A12, Coverage!$A$2:$A$1611,0)),0)</f>
        <v>3239.0886104421729</v>
      </c>
      <c r="I12" s="14">
        <f>IF(SUM(C12:H12)&lt;INDEX(Coverage!$D$2:$D$1611,MATCH(A12, Coverage!$A$2:$A$1611,0)),INDEX(Pop!$I$2:$I$1611,MATCH(A12, Pop!$A$2:$A$1611,0))/INDEX(Coverage!$F$2:$F$1611,MATCH(A12, Coverage!$A$2:$A$1611,0)),0)</f>
        <v>2550.5195084983707</v>
      </c>
      <c r="J12" s="14">
        <f>IF(SUM(C12:I12)&lt;INDEX(Coverage!$D$2:$D$1611,MATCH(A12, Coverage!$A$2:$A$1611,0)),INDEX(Pop!$J$2:$J$1611,MATCH(A12, Pop!$A$2:$A$1611,0))/INDEX(Coverage!$F$2:$F$1611,MATCH(A12, Coverage!$A$2:$A$1611,0)),0)</f>
        <v>2563.5601310280617</v>
      </c>
      <c r="K12" s="14">
        <f>IF(SUM(C12:J12)&lt;INDEX(Coverage!$D$2:$D$1611,MATCH(A12, Coverage!$A$2:$A$1611,0)),INDEX(Pop!$K$2:$K$1611,MATCH(A12, Pop!$A$2:$A$1611,0))/INDEX(Coverage!$F$2:$F$1611,MATCH(A12, Coverage!$A$2:$A$1611,0)),0)</f>
        <v>2271.601983794973</v>
      </c>
      <c r="L12" s="14">
        <f>IF(SUM(C12:K12)&lt;INDEX(Coverage!$D$2:$D$1611,MATCH(A12, Coverage!$A$2:$A$1611,0)),INDEX(Pop!$L$2:$L$1611,MATCH(A12, Pop!$A$2:$A$1611,0))/INDEX(Coverage!$F$2:$F$1611,MATCH(A12, Coverage!$A$2:$A$1611,0)),0)</f>
        <v>0</v>
      </c>
    </row>
    <row r="13" spans="1:12">
      <c r="A13" s="14" t="str">
        <f>Data!A13</f>
        <v>BRB</v>
      </c>
      <c r="B13" s="14" t="str">
        <f>Data!B13</f>
        <v>Barbados</v>
      </c>
      <c r="C13" s="14">
        <f>IFERROR(INDEX(Pop!$C$2:$C$1611,MATCH(A13, Pop!$A$2:$A$1611,0)) /INDEX(Coverage!$F$2:$F$1611,MATCH(A13, Coverage!$A$2:$A$1611,0)),0)</f>
        <v>0</v>
      </c>
      <c r="D13" s="14">
        <f>IF(SUM(C13)&lt;INDEX(Coverage!$D$2:$D$1611,MATCH(A13, Coverage!$A$2:$A$1611,0)),INDEX(Pop!$D$2:$D$1611,MATCH(A13, Pop!$A$2:$A$1611,0))/INDEX(Coverage!$F$2:$F$1611,MATCH(A13, Coverage!$A$2:$A$1611,0)),0)</f>
        <v>0</v>
      </c>
      <c r="E13" s="14">
        <f>IF(SUM(C13:D13)&lt;INDEX(Coverage!$D$2:$D$1611,MATCH(A13, Coverage!$A$2:$A$1611,0)),INDEX(Pop!$E$2:$E$1611,MATCH(A13, Pop!$A$2:$A$1611,0))/INDEX(Coverage!$F$2:$F$1611,MATCH(A13, Coverage!$A$2:$A$1611,0)),0)</f>
        <v>0</v>
      </c>
      <c r="F13" s="14">
        <f>IF(SUM(C13:E13)&lt;INDEX(Coverage!$D$2:$D$1611,MATCH(A13, Coverage!$A$2:$A$1611,0)),INDEX(Pop!$F$2:$F$1611,MATCH(A13, Pop!$A$2:$A$1611,0))/INDEX(Coverage!$F$2:$F$1611,MATCH(A13, Coverage!$A$2:$A$1611,0)),0)</f>
        <v>0</v>
      </c>
      <c r="G13" s="14">
        <f>IF(SUM(C13:F13)&lt;INDEX(Coverage!$D$2:$D$1611,MATCH(A13, Coverage!$A$2:$A$1611,0)),INDEX(Pop!$G$2:$G$1611,MATCH(A13, Pop!$A$2:$A$1611,0))/INDEX(Coverage!$F$2:$F$1611,MATCH(A13, Coverage!$A$2:$A$1611,0)),0)</f>
        <v>0</v>
      </c>
      <c r="H13" s="14">
        <f>IF(SUM(C13:G13)&lt;INDEX(Coverage!$D$2:$D$1611,MATCH(A13, Coverage!$A$2:$A$1611,0)),INDEX(Pop!$H$2:$H$1611,MATCH(A13, Pop!$A$2:$A$1611,0))/INDEX(Coverage!$F$2:$F$1611,MATCH(A13, Coverage!$A$2:$A$1611,0)),0)</f>
        <v>0</v>
      </c>
      <c r="I13" s="14">
        <f>IF(SUM(C13:H13)&lt;INDEX(Coverage!$D$2:$D$1611,MATCH(A13, Coverage!$A$2:$A$1611,0)),INDEX(Pop!$I$2:$I$1611,MATCH(A13, Pop!$A$2:$A$1611,0))/INDEX(Coverage!$F$2:$F$1611,MATCH(A13, Coverage!$A$2:$A$1611,0)),0)</f>
        <v>0</v>
      </c>
      <c r="J13" s="14">
        <f>IF(SUM(C13:I13)&lt;INDEX(Coverage!$D$2:$D$1611,MATCH(A13, Coverage!$A$2:$A$1611,0)),INDEX(Pop!$J$2:$J$1611,MATCH(A13, Pop!$A$2:$A$1611,0))/INDEX(Coverage!$F$2:$F$1611,MATCH(A13, Coverage!$A$2:$A$1611,0)),0)</f>
        <v>0</v>
      </c>
      <c r="K13" s="14">
        <f>IF(SUM(C13:J13)&lt;INDEX(Coverage!$D$2:$D$1611,MATCH(A13, Coverage!$A$2:$A$1611,0)),INDEX(Pop!$K$2:$K$1611,MATCH(A13, Pop!$A$2:$A$1611,0))/INDEX(Coverage!$F$2:$F$1611,MATCH(A13, Coverage!$A$2:$A$1611,0)),0)</f>
        <v>0</v>
      </c>
      <c r="L13" s="14">
        <f>IF(SUM(C13:K13)&lt;INDEX(Coverage!$D$2:$D$1611,MATCH(A13, Coverage!$A$2:$A$1611,0)),INDEX(Pop!$L$2:$L$1611,MATCH(A13, Pop!$A$2:$A$1611,0))/INDEX(Coverage!$F$2:$F$1611,MATCH(A13, Coverage!$A$2:$A$1611,0)),0)</f>
        <v>0</v>
      </c>
    </row>
    <row r="14" spans="1:12">
      <c r="A14" s="14" t="str">
        <f>Data!A14</f>
        <v>BLR</v>
      </c>
      <c r="B14" s="14" t="str">
        <f>Data!B14</f>
        <v>Belarus</v>
      </c>
      <c r="C14" s="14">
        <f>IFERROR(INDEX(Pop!$C$2:$C$1611,MATCH(A14, Pop!$A$2:$A$1611,0)) /INDEX(Coverage!$F$2:$F$1611,MATCH(A14, Coverage!$A$2:$A$1611,0)),0)</f>
        <v>0</v>
      </c>
      <c r="D14" s="14">
        <f>IF(SUM(C14)&lt;INDEX(Coverage!$D$2:$D$1611,MATCH(A14, Coverage!$A$2:$A$1611,0)),INDEX(Pop!$D$2:$D$1611,MATCH(A14, Pop!$A$2:$A$1611,0))/INDEX(Coverage!$F$2:$F$1611,MATCH(A14, Coverage!$A$2:$A$1611,0)),0)</f>
        <v>0</v>
      </c>
      <c r="E14" s="14">
        <f>IF(SUM(C14:D14)&lt;INDEX(Coverage!$D$2:$D$1611,MATCH(A14, Coverage!$A$2:$A$1611,0)),INDEX(Pop!$E$2:$E$1611,MATCH(A14, Pop!$A$2:$A$1611,0))/INDEX(Coverage!$F$2:$F$1611,MATCH(A14, Coverage!$A$2:$A$1611,0)),0)</f>
        <v>0</v>
      </c>
      <c r="F14" s="14">
        <f>IF(SUM(C14:E14)&lt;INDEX(Coverage!$D$2:$D$1611,MATCH(A14, Coverage!$A$2:$A$1611,0)),INDEX(Pop!$F$2:$F$1611,MATCH(A14, Pop!$A$2:$A$1611,0))/INDEX(Coverage!$F$2:$F$1611,MATCH(A14, Coverage!$A$2:$A$1611,0)),0)</f>
        <v>0</v>
      </c>
      <c r="G14" s="14">
        <f>IF(SUM(C14:F14)&lt;INDEX(Coverage!$D$2:$D$1611,MATCH(A14, Coverage!$A$2:$A$1611,0)),INDEX(Pop!$G$2:$G$1611,MATCH(A14, Pop!$A$2:$A$1611,0))/INDEX(Coverage!$F$2:$F$1611,MATCH(A14, Coverage!$A$2:$A$1611,0)),0)</f>
        <v>0</v>
      </c>
      <c r="H14" s="14">
        <f>IF(SUM(C14:G14)&lt;INDEX(Coverage!$D$2:$D$1611,MATCH(A14, Coverage!$A$2:$A$1611,0)),INDEX(Pop!$H$2:$H$1611,MATCH(A14, Pop!$A$2:$A$1611,0))/INDEX(Coverage!$F$2:$F$1611,MATCH(A14, Coverage!$A$2:$A$1611,0)),0)</f>
        <v>0</v>
      </c>
      <c r="I14" s="14">
        <f>IF(SUM(C14:H14)&lt;INDEX(Coverage!$D$2:$D$1611,MATCH(A14, Coverage!$A$2:$A$1611,0)),INDEX(Pop!$I$2:$I$1611,MATCH(A14, Pop!$A$2:$A$1611,0))/INDEX(Coverage!$F$2:$F$1611,MATCH(A14, Coverage!$A$2:$A$1611,0)),0)</f>
        <v>0</v>
      </c>
      <c r="J14" s="14">
        <f>IF(SUM(C14:I14)&lt;INDEX(Coverage!$D$2:$D$1611,MATCH(A14, Coverage!$A$2:$A$1611,0)),INDEX(Pop!$J$2:$J$1611,MATCH(A14, Pop!$A$2:$A$1611,0))/INDEX(Coverage!$F$2:$F$1611,MATCH(A14, Coverage!$A$2:$A$1611,0)),0)</f>
        <v>0</v>
      </c>
      <c r="K14" s="14">
        <f>IF(SUM(C14:J14)&lt;INDEX(Coverage!$D$2:$D$1611,MATCH(A14, Coverage!$A$2:$A$1611,0)),INDEX(Pop!$K$2:$K$1611,MATCH(A14, Pop!$A$2:$A$1611,0))/INDEX(Coverage!$F$2:$F$1611,MATCH(A14, Coverage!$A$2:$A$1611,0)),0)</f>
        <v>0</v>
      </c>
      <c r="L14" s="14">
        <f>IF(SUM(C14:K14)&lt;INDEX(Coverage!$D$2:$D$1611,MATCH(A14, Coverage!$A$2:$A$1611,0)),INDEX(Pop!$L$2:$L$1611,MATCH(A14, Pop!$A$2:$A$1611,0))/INDEX(Coverage!$F$2:$F$1611,MATCH(A14, Coverage!$A$2:$A$1611,0)),0)</f>
        <v>0</v>
      </c>
    </row>
    <row r="15" spans="1:12">
      <c r="A15" s="14" t="str">
        <f>Data!A15</f>
        <v>BEL</v>
      </c>
      <c r="B15" s="14" t="str">
        <f>Data!B15</f>
        <v>Belgium</v>
      </c>
      <c r="C15" s="14">
        <f>IFERROR(INDEX(Pop!$C$2:$C$1611,MATCH(A15, Pop!$A$2:$A$1611,0)) /INDEX(Coverage!$F$2:$F$1611,MATCH(A15, Coverage!$A$2:$A$1611,0)),0)</f>
        <v>7484.4912103063616</v>
      </c>
      <c r="D15" s="14">
        <f>IF(SUM(C15)&lt;INDEX(Coverage!$D$2:$D$1611,MATCH(A15, Coverage!$A$2:$A$1611,0)),INDEX(Pop!$D$2:$D$1611,MATCH(A15, Pop!$A$2:$A$1611,0))/INDEX(Coverage!$F$2:$F$1611,MATCH(A15, Coverage!$A$2:$A$1611,0)),0)</f>
        <v>3404.6936246700461</v>
      </c>
      <c r="E15" s="14">
        <f>IF(SUM(C15:D15)&lt;INDEX(Coverage!$D$2:$D$1611,MATCH(A15, Coverage!$A$2:$A$1611,0)),INDEX(Pop!$E$2:$E$1611,MATCH(A15, Pop!$A$2:$A$1611,0))/INDEX(Coverage!$F$2:$F$1611,MATCH(A15, Coverage!$A$2:$A$1611,0)),0)</f>
        <v>2518.9626595798245</v>
      </c>
      <c r="F15" s="14">
        <f>IF(SUM(C15:E15)&lt;INDEX(Coverage!$D$2:$D$1611,MATCH(A15, Coverage!$A$2:$A$1611,0)),INDEX(Pop!$F$2:$F$1611,MATCH(A15, Pop!$A$2:$A$1611,0))/INDEX(Coverage!$F$2:$F$1611,MATCH(A15, Coverage!$A$2:$A$1611,0)),0)</f>
        <v>2941.7168509535304</v>
      </c>
      <c r="G15" s="14">
        <f>IF(SUM(C15:F15)&lt;INDEX(Coverage!$D$2:$D$1611,MATCH(A15, Coverage!$A$2:$A$1611,0)),INDEX(Pop!$G$2:$G$1611,MATCH(A15, Pop!$A$2:$A$1611,0))/INDEX(Coverage!$F$2:$F$1611,MATCH(A15, Coverage!$A$2:$A$1611,0)),0)</f>
        <v>2901.3821859633899</v>
      </c>
      <c r="H15" s="14">
        <f>IF(SUM(C15:G15)&lt;INDEX(Coverage!$D$2:$D$1611,MATCH(A15, Coverage!$A$2:$A$1611,0)),INDEX(Pop!$H$2:$H$1611,MATCH(A15, Pop!$A$2:$A$1611,0))/INDEX(Coverage!$F$2:$F$1611,MATCH(A15, Coverage!$A$2:$A$1611,0)),0)</f>
        <v>2148.4971786211145</v>
      </c>
      <c r="I15" s="14">
        <f>IF(SUM(C15:H15)&lt;INDEX(Coverage!$D$2:$D$1611,MATCH(A15, Coverage!$A$2:$A$1611,0)),INDEX(Pop!$I$2:$I$1611,MATCH(A15, Pop!$A$2:$A$1611,0))/INDEX(Coverage!$F$2:$F$1611,MATCH(A15, Coverage!$A$2:$A$1611,0)),0)</f>
        <v>821.52054078325421</v>
      </c>
      <c r="J15" s="14">
        <f>IF(SUM(C15:I15)&lt;INDEX(Coverage!$D$2:$D$1611,MATCH(A15, Coverage!$A$2:$A$1611,0)),INDEX(Pop!$J$2:$J$1611,MATCH(A15, Pop!$A$2:$A$1611,0))/INDEX(Coverage!$F$2:$F$1611,MATCH(A15, Coverage!$A$2:$A$1611,0)),0)</f>
        <v>816.25265635874177</v>
      </c>
      <c r="K15" s="14">
        <f>IF(SUM(C15:J15)&lt;INDEX(Coverage!$D$2:$D$1611,MATCH(A15, Coverage!$A$2:$A$1611,0)),INDEX(Pop!$K$2:$K$1611,MATCH(A15, Pop!$A$2:$A$1611,0))/INDEX(Coverage!$F$2:$F$1611,MATCH(A15, Coverage!$A$2:$A$1611,0)),0)</f>
        <v>1231.2602124535201</v>
      </c>
      <c r="L15" s="14">
        <f>IF(SUM(C15:K15)&lt;INDEX(Coverage!$D$2:$D$1611,MATCH(A15, Coverage!$A$2:$A$1611,0)),INDEX(Pop!$L$2:$L$1611,MATCH(A15, Pop!$A$2:$A$1611,0))/INDEX(Coverage!$F$2:$F$1611,MATCH(A15, Coverage!$A$2:$A$1611,0)),0)</f>
        <v>731.22288031021719</v>
      </c>
    </row>
    <row r="16" spans="1:12">
      <c r="A16" s="14" t="str">
        <f>Data!A16</f>
        <v>BLZ</v>
      </c>
      <c r="B16" s="14" t="str">
        <f>Data!B16</f>
        <v>Belize</v>
      </c>
      <c r="C16" s="14">
        <f>IFERROR(INDEX(Pop!$C$2:$C$1611,MATCH(A16, Pop!$A$2:$A$1611,0)) /INDEX(Coverage!$F$2:$F$1611,MATCH(A16, Coverage!$A$2:$A$1611,0)),0)</f>
        <v>0</v>
      </c>
      <c r="D16" s="14">
        <f>IF(SUM(C16)&lt;INDEX(Coverage!$D$2:$D$1611,MATCH(A16, Coverage!$A$2:$A$1611,0)),INDEX(Pop!$D$2:$D$1611,MATCH(A16, Pop!$A$2:$A$1611,0))/INDEX(Coverage!$F$2:$F$1611,MATCH(A16, Coverage!$A$2:$A$1611,0)),0)</f>
        <v>0</v>
      </c>
      <c r="E16" s="14">
        <f>IF(SUM(C16:D16)&lt;INDEX(Coverage!$D$2:$D$1611,MATCH(A16, Coverage!$A$2:$A$1611,0)),INDEX(Pop!$E$2:$E$1611,MATCH(A16, Pop!$A$2:$A$1611,0))/INDEX(Coverage!$F$2:$F$1611,MATCH(A16, Coverage!$A$2:$A$1611,0)),0)</f>
        <v>0</v>
      </c>
      <c r="F16" s="14">
        <f>IF(SUM(C16:E16)&lt;INDEX(Coverage!$D$2:$D$1611,MATCH(A16, Coverage!$A$2:$A$1611,0)),INDEX(Pop!$F$2:$F$1611,MATCH(A16, Pop!$A$2:$A$1611,0))/INDEX(Coverage!$F$2:$F$1611,MATCH(A16, Coverage!$A$2:$A$1611,0)),0)</f>
        <v>0</v>
      </c>
      <c r="G16" s="14">
        <f>IF(SUM(C16:F16)&lt;INDEX(Coverage!$D$2:$D$1611,MATCH(A16, Coverage!$A$2:$A$1611,0)),INDEX(Pop!$G$2:$G$1611,MATCH(A16, Pop!$A$2:$A$1611,0))/INDEX(Coverage!$F$2:$F$1611,MATCH(A16, Coverage!$A$2:$A$1611,0)),0)</f>
        <v>0</v>
      </c>
      <c r="H16" s="14">
        <f>IF(SUM(C16:G16)&lt;INDEX(Coverage!$D$2:$D$1611,MATCH(A16, Coverage!$A$2:$A$1611,0)),INDEX(Pop!$H$2:$H$1611,MATCH(A16, Pop!$A$2:$A$1611,0))/INDEX(Coverage!$F$2:$F$1611,MATCH(A16, Coverage!$A$2:$A$1611,0)),0)</f>
        <v>0</v>
      </c>
      <c r="I16" s="14">
        <f>IF(SUM(C16:H16)&lt;INDEX(Coverage!$D$2:$D$1611,MATCH(A16, Coverage!$A$2:$A$1611,0)),INDEX(Pop!$I$2:$I$1611,MATCH(A16, Pop!$A$2:$A$1611,0))/INDEX(Coverage!$F$2:$F$1611,MATCH(A16, Coverage!$A$2:$A$1611,0)),0)</f>
        <v>0</v>
      </c>
      <c r="J16" s="14">
        <f>IF(SUM(C16:I16)&lt;INDEX(Coverage!$D$2:$D$1611,MATCH(A16, Coverage!$A$2:$A$1611,0)),INDEX(Pop!$J$2:$J$1611,MATCH(A16, Pop!$A$2:$A$1611,0))/INDEX(Coverage!$F$2:$F$1611,MATCH(A16, Coverage!$A$2:$A$1611,0)),0)</f>
        <v>0</v>
      </c>
      <c r="K16" s="14">
        <f>IF(SUM(C16:J16)&lt;INDEX(Coverage!$D$2:$D$1611,MATCH(A16, Coverage!$A$2:$A$1611,0)),INDEX(Pop!$K$2:$K$1611,MATCH(A16, Pop!$A$2:$A$1611,0))/INDEX(Coverage!$F$2:$F$1611,MATCH(A16, Coverage!$A$2:$A$1611,0)),0)</f>
        <v>0</v>
      </c>
      <c r="L16" s="14">
        <f>IF(SUM(C16:K16)&lt;INDEX(Coverage!$D$2:$D$1611,MATCH(A16, Coverage!$A$2:$A$1611,0)),INDEX(Pop!$L$2:$L$1611,MATCH(A16, Pop!$A$2:$A$1611,0))/INDEX(Coverage!$F$2:$F$1611,MATCH(A16, Coverage!$A$2:$A$1611,0)),0)</f>
        <v>0</v>
      </c>
    </row>
    <row r="17" spans="1:12">
      <c r="A17" s="14" t="str">
        <f>Data!A17</f>
        <v>BEN</v>
      </c>
      <c r="B17" s="14" t="str">
        <f>Data!B17</f>
        <v>Benin</v>
      </c>
      <c r="C17" s="14">
        <f>IFERROR(INDEX(Pop!$C$2:$C$1611,MATCH(A17, Pop!$A$2:$A$1611,0)) /INDEX(Coverage!$F$2:$F$1611,MATCH(A17, Coverage!$A$2:$A$1611,0)),0)</f>
        <v>0</v>
      </c>
      <c r="D17" s="14">
        <f>IF(SUM(C17)&lt;INDEX(Coverage!$D$2:$D$1611,MATCH(A17, Coverage!$A$2:$A$1611,0)),INDEX(Pop!$D$2:$D$1611,MATCH(A17, Pop!$A$2:$A$1611,0))/INDEX(Coverage!$F$2:$F$1611,MATCH(A17, Coverage!$A$2:$A$1611,0)),0)</f>
        <v>0</v>
      </c>
      <c r="E17" s="14">
        <f>IF(SUM(C17:D17)&lt;INDEX(Coverage!$D$2:$D$1611,MATCH(A17, Coverage!$A$2:$A$1611,0)),INDEX(Pop!$E$2:$E$1611,MATCH(A17, Pop!$A$2:$A$1611,0))/INDEX(Coverage!$F$2:$F$1611,MATCH(A17, Coverage!$A$2:$A$1611,0)),0)</f>
        <v>0</v>
      </c>
      <c r="F17" s="14">
        <f>IF(SUM(C17:E17)&lt;INDEX(Coverage!$D$2:$D$1611,MATCH(A17, Coverage!$A$2:$A$1611,0)),INDEX(Pop!$F$2:$F$1611,MATCH(A17, Pop!$A$2:$A$1611,0))/INDEX(Coverage!$F$2:$F$1611,MATCH(A17, Coverage!$A$2:$A$1611,0)),0)</f>
        <v>0</v>
      </c>
      <c r="G17" s="14">
        <f>IF(SUM(C17:F17)&lt;INDEX(Coverage!$D$2:$D$1611,MATCH(A17, Coverage!$A$2:$A$1611,0)),INDEX(Pop!$G$2:$G$1611,MATCH(A17, Pop!$A$2:$A$1611,0))/INDEX(Coverage!$F$2:$F$1611,MATCH(A17, Coverage!$A$2:$A$1611,0)),0)</f>
        <v>0</v>
      </c>
      <c r="H17" s="14">
        <f>IF(SUM(C17:G17)&lt;INDEX(Coverage!$D$2:$D$1611,MATCH(A17, Coverage!$A$2:$A$1611,0)),INDEX(Pop!$H$2:$H$1611,MATCH(A17, Pop!$A$2:$A$1611,0))/INDEX(Coverage!$F$2:$F$1611,MATCH(A17, Coverage!$A$2:$A$1611,0)),0)</f>
        <v>0</v>
      </c>
      <c r="I17" s="14">
        <f>IF(SUM(C17:H17)&lt;INDEX(Coverage!$D$2:$D$1611,MATCH(A17, Coverage!$A$2:$A$1611,0)),INDEX(Pop!$I$2:$I$1611,MATCH(A17, Pop!$A$2:$A$1611,0))/INDEX(Coverage!$F$2:$F$1611,MATCH(A17, Coverage!$A$2:$A$1611,0)),0)</f>
        <v>0</v>
      </c>
      <c r="J17" s="14">
        <f>IF(SUM(C17:I17)&lt;INDEX(Coverage!$D$2:$D$1611,MATCH(A17, Coverage!$A$2:$A$1611,0)),INDEX(Pop!$J$2:$J$1611,MATCH(A17, Pop!$A$2:$A$1611,0))/INDEX(Coverage!$F$2:$F$1611,MATCH(A17, Coverage!$A$2:$A$1611,0)),0)</f>
        <v>0</v>
      </c>
      <c r="K17" s="14">
        <f>IF(SUM(C17:J17)&lt;INDEX(Coverage!$D$2:$D$1611,MATCH(A17, Coverage!$A$2:$A$1611,0)),INDEX(Pop!$K$2:$K$1611,MATCH(A17, Pop!$A$2:$A$1611,0))/INDEX(Coverage!$F$2:$F$1611,MATCH(A17, Coverage!$A$2:$A$1611,0)),0)</f>
        <v>0</v>
      </c>
      <c r="L17" s="14">
        <f>IF(SUM(C17:K17)&lt;INDEX(Coverage!$D$2:$D$1611,MATCH(A17, Coverage!$A$2:$A$1611,0)),INDEX(Pop!$L$2:$L$1611,MATCH(A17, Pop!$A$2:$A$1611,0))/INDEX(Coverage!$F$2:$F$1611,MATCH(A17, Coverage!$A$2:$A$1611,0)),0)</f>
        <v>0</v>
      </c>
    </row>
    <row r="18" spans="1:12">
      <c r="A18" s="14" t="str">
        <f>Data!A18</f>
        <v>BTN</v>
      </c>
      <c r="B18" s="14" t="str">
        <f>Data!B18</f>
        <v>Bhutan</v>
      </c>
      <c r="C18" s="14">
        <f>IFERROR(INDEX(Pop!$C$2:$C$1611,MATCH(A18, Pop!$A$2:$A$1611,0)) /INDEX(Coverage!$F$2:$F$1611,MATCH(A18, Coverage!$A$2:$A$1611,0)),0)</f>
        <v>33.170919103009552</v>
      </c>
      <c r="D18" s="14">
        <f>IF(SUM(C18)&lt;INDEX(Coverage!$D$2:$D$1611,MATCH(A18, Coverage!$A$2:$A$1611,0)),INDEX(Pop!$D$2:$D$1611,MATCH(A18, Pop!$A$2:$A$1611,0))/INDEX(Coverage!$F$2:$F$1611,MATCH(A18, Coverage!$A$2:$A$1611,0)),0)</f>
        <v>13.235180672240627</v>
      </c>
      <c r="E18" s="14">
        <f>IF(SUM(C18:D18)&lt;INDEX(Coverage!$D$2:$D$1611,MATCH(A18, Coverage!$A$2:$A$1611,0)),INDEX(Pop!$E$2:$E$1611,MATCH(A18, Pop!$A$2:$A$1611,0))/INDEX(Coverage!$F$2:$F$1611,MATCH(A18, Coverage!$A$2:$A$1611,0)),0)</f>
        <v>13.743857692620326</v>
      </c>
      <c r="F18" s="14">
        <f>IF(SUM(C18:E18)&lt;INDEX(Coverage!$D$2:$D$1611,MATCH(A18, Coverage!$A$2:$A$1611,0)),INDEX(Pop!$F$2:$F$1611,MATCH(A18, Pop!$A$2:$A$1611,0))/INDEX(Coverage!$F$2:$F$1611,MATCH(A18, Coverage!$A$2:$A$1611,0)),0)</f>
        <v>9.4273513433474108</v>
      </c>
      <c r="G18" s="14">
        <f>IF(SUM(C18:F18)&lt;INDEX(Coverage!$D$2:$D$1611,MATCH(A18, Coverage!$A$2:$A$1611,0)),INDEX(Pop!$G$2:$G$1611,MATCH(A18, Pop!$A$2:$A$1611,0))/INDEX(Coverage!$F$2:$F$1611,MATCH(A18, Coverage!$A$2:$A$1611,0)),0)</f>
        <v>7.9678495413623018</v>
      </c>
      <c r="H18" s="14">
        <f>IF(SUM(C18:G18)&lt;INDEX(Coverage!$D$2:$D$1611,MATCH(A18, Coverage!$A$2:$A$1611,0)),INDEX(Pop!$H$2:$H$1611,MATCH(A18, Pop!$A$2:$A$1611,0))/INDEX(Coverage!$F$2:$F$1611,MATCH(A18, Coverage!$A$2:$A$1611,0)),0)</f>
        <v>9.3046475735458962</v>
      </c>
      <c r="I18" s="14">
        <f>IF(SUM(C18:H18)&lt;INDEX(Coverage!$D$2:$D$1611,MATCH(A18, Coverage!$A$2:$A$1611,0)),INDEX(Pop!$I$2:$I$1611,MATCH(A18, Pop!$A$2:$A$1611,0))/INDEX(Coverage!$F$2:$F$1611,MATCH(A18, Coverage!$A$2:$A$1611,0)),0)</f>
        <v>7.4775521995815648</v>
      </c>
      <c r="J18" s="14">
        <f>IF(SUM(C18:I18)&lt;INDEX(Coverage!$D$2:$D$1611,MATCH(A18, Coverage!$A$2:$A$1611,0)),INDEX(Pop!$J$2:$J$1611,MATCH(A18, Pop!$A$2:$A$1611,0))/INDEX(Coverage!$F$2:$F$1611,MATCH(A18, Coverage!$A$2:$A$1611,0)),0)</f>
        <v>6.3521204712860238</v>
      </c>
      <c r="K18" s="14">
        <f>IF(SUM(C18:J18)&lt;INDEX(Coverage!$D$2:$D$1611,MATCH(A18, Coverage!$A$2:$A$1611,0)),INDEX(Pop!$K$2:$K$1611,MATCH(A18, Pop!$A$2:$A$1611,0))/INDEX(Coverage!$F$2:$F$1611,MATCH(A18, Coverage!$A$2:$A$1611,0)),0)</f>
        <v>0</v>
      </c>
      <c r="L18" s="14">
        <f>IF(SUM(C18:K18)&lt;INDEX(Coverage!$D$2:$D$1611,MATCH(A18, Coverage!$A$2:$A$1611,0)),INDEX(Pop!$L$2:$L$1611,MATCH(A18, Pop!$A$2:$A$1611,0))/INDEX(Coverage!$F$2:$F$1611,MATCH(A18, Coverage!$A$2:$A$1611,0)),0)</f>
        <v>0</v>
      </c>
    </row>
    <row r="19" spans="1:12">
      <c r="A19" s="14" t="str">
        <f>Data!A19</f>
        <v>BOL</v>
      </c>
      <c r="B19" s="14" t="str">
        <f>Data!B19</f>
        <v>Bolivia (Plurinational State of)</v>
      </c>
      <c r="C19" s="14">
        <f>IFERROR(INDEX(Pop!$C$2:$C$1611,MATCH(A19, Pop!$A$2:$A$1611,0)) /INDEX(Coverage!$F$2:$F$1611,MATCH(A19, Coverage!$A$2:$A$1611,0)),0)</f>
        <v>2675.3092936907237</v>
      </c>
      <c r="D19" s="14">
        <f>IF(SUM(C19)&lt;INDEX(Coverage!$D$2:$D$1611,MATCH(A19, Coverage!$A$2:$A$1611,0)),INDEX(Pop!$D$2:$D$1611,MATCH(A19, Pop!$A$2:$A$1611,0))/INDEX(Coverage!$F$2:$F$1611,MATCH(A19, Coverage!$A$2:$A$1611,0)),0)</f>
        <v>333.02207442553191</v>
      </c>
      <c r="E19" s="14">
        <f>IF(SUM(C19:D19)&lt;INDEX(Coverage!$D$2:$D$1611,MATCH(A19, Coverage!$A$2:$A$1611,0)),INDEX(Pop!$E$2:$E$1611,MATCH(A19, Pop!$A$2:$A$1611,0))/INDEX(Coverage!$F$2:$F$1611,MATCH(A19, Coverage!$A$2:$A$1611,0)),0)</f>
        <v>331.60992859425551</v>
      </c>
      <c r="F19" s="14">
        <f>IF(SUM(C19:E19)&lt;INDEX(Coverage!$D$2:$D$1611,MATCH(A19, Coverage!$A$2:$A$1611,0)),INDEX(Pop!$F$2:$F$1611,MATCH(A19, Pop!$A$2:$A$1611,0))/INDEX(Coverage!$F$2:$F$1611,MATCH(A19, Coverage!$A$2:$A$1611,0)),0)</f>
        <v>195.88890358761651</v>
      </c>
      <c r="G19" s="14">
        <f>IF(SUM(C19:F19)&lt;INDEX(Coverage!$D$2:$D$1611,MATCH(A19, Coverage!$A$2:$A$1611,0)),INDEX(Pop!$G$2:$G$1611,MATCH(A19, Pop!$A$2:$A$1611,0))/INDEX(Coverage!$F$2:$F$1611,MATCH(A19, Coverage!$A$2:$A$1611,0)),0)</f>
        <v>231.39282304690792</v>
      </c>
      <c r="H19" s="14">
        <f>IF(SUM(C19:G19)&lt;INDEX(Coverage!$D$2:$D$1611,MATCH(A19, Coverage!$A$2:$A$1611,0)),INDEX(Pop!$H$2:$H$1611,MATCH(A19, Pop!$A$2:$A$1611,0))/INDEX(Coverage!$F$2:$F$1611,MATCH(A19, Coverage!$A$2:$A$1611,0)),0)</f>
        <v>290.35040333392993</v>
      </c>
      <c r="I19" s="14">
        <f>IF(SUM(C19:H19)&lt;INDEX(Coverage!$D$2:$D$1611,MATCH(A19, Coverage!$A$2:$A$1611,0)),INDEX(Pop!$I$2:$I$1611,MATCH(A19, Pop!$A$2:$A$1611,0))/INDEX(Coverage!$F$2:$F$1611,MATCH(A19, Coverage!$A$2:$A$1611,0)),0)</f>
        <v>182.81248827509472</v>
      </c>
      <c r="J19" s="14">
        <f>IF(SUM(C19:I19)&lt;INDEX(Coverage!$D$2:$D$1611,MATCH(A19, Coverage!$A$2:$A$1611,0)),INDEX(Pop!$J$2:$J$1611,MATCH(A19, Pop!$A$2:$A$1611,0))/INDEX(Coverage!$F$2:$F$1611,MATCH(A19, Coverage!$A$2:$A$1611,0)),0)</f>
        <v>0</v>
      </c>
      <c r="K19" s="14">
        <f>IF(SUM(C19:J19)&lt;INDEX(Coverage!$D$2:$D$1611,MATCH(A19, Coverage!$A$2:$A$1611,0)),INDEX(Pop!$K$2:$K$1611,MATCH(A19, Pop!$A$2:$A$1611,0))/INDEX(Coverage!$F$2:$F$1611,MATCH(A19, Coverage!$A$2:$A$1611,0)),0)</f>
        <v>0</v>
      </c>
      <c r="L19" s="14">
        <f>IF(SUM(C19:K19)&lt;INDEX(Coverage!$D$2:$D$1611,MATCH(A19, Coverage!$A$2:$A$1611,0)),INDEX(Pop!$L$2:$L$1611,MATCH(A19, Pop!$A$2:$A$1611,0))/INDEX(Coverage!$F$2:$F$1611,MATCH(A19, Coverage!$A$2:$A$1611,0)),0)</f>
        <v>0</v>
      </c>
    </row>
    <row r="20" spans="1:12">
      <c r="A20" s="14" t="str">
        <f>Data!A20</f>
        <v>BIH</v>
      </c>
      <c r="B20" s="14" t="str">
        <f>Data!B20</f>
        <v>Bosnia and Herzegovina</v>
      </c>
      <c r="C20" s="14">
        <f>IFERROR(INDEX(Pop!$C$2:$C$1611,MATCH(A20, Pop!$A$2:$A$1611,0)) /INDEX(Coverage!$F$2:$F$1611,MATCH(A20, Coverage!$A$2:$A$1611,0)),0)</f>
        <v>0</v>
      </c>
      <c r="D20" s="14">
        <f>IF(SUM(C20)&lt;INDEX(Coverage!$D$2:$D$1611,MATCH(A20, Coverage!$A$2:$A$1611,0)),INDEX(Pop!$D$2:$D$1611,MATCH(A20, Pop!$A$2:$A$1611,0))/INDEX(Coverage!$F$2:$F$1611,MATCH(A20, Coverage!$A$2:$A$1611,0)),0)</f>
        <v>0</v>
      </c>
      <c r="E20" s="14">
        <f>IF(SUM(C20:D20)&lt;INDEX(Coverage!$D$2:$D$1611,MATCH(A20, Coverage!$A$2:$A$1611,0)),INDEX(Pop!$E$2:$E$1611,MATCH(A20, Pop!$A$2:$A$1611,0))/INDEX(Coverage!$F$2:$F$1611,MATCH(A20, Coverage!$A$2:$A$1611,0)),0)</f>
        <v>0</v>
      </c>
      <c r="F20" s="14">
        <f>IF(SUM(C20:E20)&lt;INDEX(Coverage!$D$2:$D$1611,MATCH(A20, Coverage!$A$2:$A$1611,0)),INDEX(Pop!$F$2:$F$1611,MATCH(A20, Pop!$A$2:$A$1611,0))/INDEX(Coverage!$F$2:$F$1611,MATCH(A20, Coverage!$A$2:$A$1611,0)),0)</f>
        <v>0</v>
      </c>
      <c r="G20" s="14">
        <f>IF(SUM(C20:F20)&lt;INDEX(Coverage!$D$2:$D$1611,MATCH(A20, Coverage!$A$2:$A$1611,0)),INDEX(Pop!$G$2:$G$1611,MATCH(A20, Pop!$A$2:$A$1611,0))/INDEX(Coverage!$F$2:$F$1611,MATCH(A20, Coverage!$A$2:$A$1611,0)),0)</f>
        <v>0</v>
      </c>
      <c r="H20" s="14">
        <f>IF(SUM(C20:G20)&lt;INDEX(Coverage!$D$2:$D$1611,MATCH(A20, Coverage!$A$2:$A$1611,0)),INDEX(Pop!$H$2:$H$1611,MATCH(A20, Pop!$A$2:$A$1611,0))/INDEX(Coverage!$F$2:$F$1611,MATCH(A20, Coverage!$A$2:$A$1611,0)),0)</f>
        <v>0</v>
      </c>
      <c r="I20" s="14">
        <f>IF(SUM(C20:H20)&lt;INDEX(Coverage!$D$2:$D$1611,MATCH(A20, Coverage!$A$2:$A$1611,0)),INDEX(Pop!$I$2:$I$1611,MATCH(A20, Pop!$A$2:$A$1611,0))/INDEX(Coverage!$F$2:$F$1611,MATCH(A20, Coverage!$A$2:$A$1611,0)),0)</f>
        <v>0</v>
      </c>
      <c r="J20" s="14">
        <f>IF(SUM(C20:I20)&lt;INDEX(Coverage!$D$2:$D$1611,MATCH(A20, Coverage!$A$2:$A$1611,0)),INDEX(Pop!$J$2:$J$1611,MATCH(A20, Pop!$A$2:$A$1611,0))/INDEX(Coverage!$F$2:$F$1611,MATCH(A20, Coverage!$A$2:$A$1611,0)),0)</f>
        <v>0</v>
      </c>
      <c r="K20" s="14">
        <f>IF(SUM(C20:J20)&lt;INDEX(Coverage!$D$2:$D$1611,MATCH(A20, Coverage!$A$2:$A$1611,0)),INDEX(Pop!$K$2:$K$1611,MATCH(A20, Pop!$A$2:$A$1611,0))/INDEX(Coverage!$F$2:$F$1611,MATCH(A20, Coverage!$A$2:$A$1611,0)),0)</f>
        <v>0</v>
      </c>
      <c r="L20" s="14">
        <f>IF(SUM(C20:K20)&lt;INDEX(Coverage!$D$2:$D$1611,MATCH(A20, Coverage!$A$2:$A$1611,0)),INDEX(Pop!$L$2:$L$1611,MATCH(A20, Pop!$A$2:$A$1611,0))/INDEX(Coverage!$F$2:$F$1611,MATCH(A20, Coverage!$A$2:$A$1611,0)),0)</f>
        <v>0</v>
      </c>
    </row>
    <row r="21" spans="1:12">
      <c r="A21" s="14" t="str">
        <f>Data!A21</f>
        <v>BWA</v>
      </c>
      <c r="B21" s="14" t="str">
        <f>Data!B21</f>
        <v>Botswana</v>
      </c>
      <c r="C21" s="14">
        <f>IFERROR(INDEX(Pop!$C$2:$C$1611,MATCH(A21, Pop!$A$2:$A$1611,0)) /INDEX(Coverage!$F$2:$F$1611,MATCH(A21, Coverage!$A$2:$A$1611,0)),0)</f>
        <v>71.778947561184737</v>
      </c>
      <c r="D21" s="14">
        <f>IF(SUM(C21)&lt;INDEX(Coverage!$D$2:$D$1611,MATCH(A21, Coverage!$A$2:$A$1611,0)),INDEX(Pop!$D$2:$D$1611,MATCH(A21, Pop!$A$2:$A$1611,0))/INDEX(Coverage!$F$2:$F$1611,MATCH(A21, Coverage!$A$2:$A$1611,0)),0)</f>
        <v>158.74149506976249</v>
      </c>
      <c r="E21" s="14">
        <f>IF(SUM(C21:D21)&lt;INDEX(Coverage!$D$2:$D$1611,MATCH(A21, Coverage!$A$2:$A$1611,0)),INDEX(Pop!$E$2:$E$1611,MATCH(A21, Pop!$A$2:$A$1611,0))/INDEX(Coverage!$F$2:$F$1611,MATCH(A21, Coverage!$A$2:$A$1611,0)),0)</f>
        <v>164.25149122412731</v>
      </c>
      <c r="F21" s="14">
        <f>IF(SUM(C21:E21)&lt;INDEX(Coverage!$D$2:$D$1611,MATCH(A21, Coverage!$A$2:$A$1611,0)),INDEX(Pop!$F$2:$F$1611,MATCH(A21, Pop!$A$2:$A$1611,0))/INDEX(Coverage!$F$2:$F$1611,MATCH(A21, Coverage!$A$2:$A$1611,0)),0)</f>
        <v>120.15778757776592</v>
      </c>
      <c r="G21" s="14">
        <f>IF(SUM(C21:F21)&lt;INDEX(Coverage!$D$2:$D$1611,MATCH(A21, Coverage!$A$2:$A$1611,0)),INDEX(Pop!$G$2:$G$1611,MATCH(A21, Pop!$A$2:$A$1611,0))/INDEX(Coverage!$F$2:$F$1611,MATCH(A21, Coverage!$A$2:$A$1611,0)),0)</f>
        <v>87.871099635247333</v>
      </c>
      <c r="H21" s="14">
        <f>IF(SUM(C21:G21)&lt;INDEX(Coverage!$D$2:$D$1611,MATCH(A21, Coverage!$A$2:$A$1611,0)),INDEX(Pop!$H$2:$H$1611,MATCH(A21, Pop!$A$2:$A$1611,0))/INDEX(Coverage!$F$2:$F$1611,MATCH(A21, Coverage!$A$2:$A$1611,0)),0)</f>
        <v>77.830828676119282</v>
      </c>
      <c r="I21" s="14">
        <f>IF(SUM(C21:H21)&lt;INDEX(Coverage!$D$2:$D$1611,MATCH(A21, Coverage!$A$2:$A$1611,0)),INDEX(Pop!$I$2:$I$1611,MATCH(A21, Pop!$A$2:$A$1611,0))/INDEX(Coverage!$F$2:$F$1611,MATCH(A21, Coverage!$A$2:$A$1611,0)),0)</f>
        <v>158.13551618912535</v>
      </c>
      <c r="J21" s="14">
        <f>IF(SUM(C21:I21)&lt;INDEX(Coverage!$D$2:$D$1611,MATCH(A21, Coverage!$A$2:$A$1611,0)),INDEX(Pop!$J$2:$J$1611,MATCH(A21, Pop!$A$2:$A$1611,0))/INDEX(Coverage!$F$2:$F$1611,MATCH(A21, Coverage!$A$2:$A$1611,0)),0)</f>
        <v>83.6121835050551</v>
      </c>
      <c r="K21" s="14">
        <f>IF(SUM(C21:J21)&lt;INDEX(Coverage!$D$2:$D$1611,MATCH(A21, Coverage!$A$2:$A$1611,0)),INDEX(Pop!$K$2:$K$1611,MATCH(A21, Pop!$A$2:$A$1611,0))/INDEX(Coverage!$F$2:$F$1611,MATCH(A21, Coverage!$A$2:$A$1611,0)),0)</f>
        <v>0</v>
      </c>
      <c r="L21" s="14">
        <f>IF(SUM(C21:K21)&lt;INDEX(Coverage!$D$2:$D$1611,MATCH(A21, Coverage!$A$2:$A$1611,0)),INDEX(Pop!$L$2:$L$1611,MATCH(A21, Pop!$A$2:$A$1611,0))/INDEX(Coverage!$F$2:$F$1611,MATCH(A21, Coverage!$A$2:$A$1611,0)),0)</f>
        <v>0</v>
      </c>
    </row>
    <row r="22" spans="1:12">
      <c r="A22" s="14" t="str">
        <f>Data!A22</f>
        <v>BRA</v>
      </c>
      <c r="B22" s="14" t="str">
        <f>Data!B22</f>
        <v>Brazil</v>
      </c>
      <c r="C22" s="14">
        <f>IFERROR(INDEX(Pop!$C$2:$C$1611,MATCH(A22, Pop!$A$2:$A$1611,0)) /INDEX(Coverage!$F$2:$F$1611,MATCH(A22, Coverage!$A$2:$A$1611,0)),0)</f>
        <v>34560.563952260592</v>
      </c>
      <c r="D22" s="14">
        <f>IF(SUM(C22)&lt;INDEX(Coverage!$D$2:$D$1611,MATCH(A22, Coverage!$A$2:$A$1611,0)),INDEX(Pop!$D$2:$D$1611,MATCH(A22, Pop!$A$2:$A$1611,0))/INDEX(Coverage!$F$2:$F$1611,MATCH(A22, Coverage!$A$2:$A$1611,0)),0)</f>
        <v>8567.0384449803933</v>
      </c>
      <c r="E22" s="14">
        <f>IF(SUM(C22:D22)&lt;INDEX(Coverage!$D$2:$D$1611,MATCH(A22, Coverage!$A$2:$A$1611,0)),INDEX(Pop!$E$2:$E$1611,MATCH(A22, Pop!$A$2:$A$1611,0))/INDEX(Coverage!$F$2:$F$1611,MATCH(A22, Coverage!$A$2:$A$1611,0)),0)</f>
        <v>4886.5628148102151</v>
      </c>
      <c r="F22" s="14">
        <f>IF(SUM(C22:E22)&lt;INDEX(Coverage!$D$2:$D$1611,MATCH(A22, Coverage!$A$2:$A$1611,0)),INDEX(Pop!$F$2:$F$1611,MATCH(A22, Pop!$A$2:$A$1611,0))/INDEX(Coverage!$F$2:$F$1611,MATCH(A22, Coverage!$A$2:$A$1611,0)),0)</f>
        <v>3348.9363951867981</v>
      </c>
      <c r="G22" s="14">
        <f>IF(SUM(C22:F22)&lt;INDEX(Coverage!$D$2:$D$1611,MATCH(A22, Coverage!$A$2:$A$1611,0)),INDEX(Pop!$G$2:$G$1611,MATCH(A22, Pop!$A$2:$A$1611,0))/INDEX(Coverage!$F$2:$F$1611,MATCH(A22, Coverage!$A$2:$A$1611,0)),0)</f>
        <v>2716.589244536643</v>
      </c>
      <c r="H22" s="14">
        <f>IF(SUM(C22:G22)&lt;INDEX(Coverage!$D$2:$D$1611,MATCH(A22, Coverage!$A$2:$A$1611,0)),INDEX(Pop!$H$2:$H$1611,MATCH(A22, Pop!$A$2:$A$1611,0))/INDEX(Coverage!$F$2:$F$1611,MATCH(A22, Coverage!$A$2:$A$1611,0)),0)</f>
        <v>2359.2419938057087</v>
      </c>
      <c r="I22" s="14">
        <f>IF(SUM(C22:H22)&lt;INDEX(Coverage!$D$2:$D$1611,MATCH(A22, Coverage!$A$2:$A$1611,0)),INDEX(Pop!$I$2:$I$1611,MATCH(A22, Pop!$A$2:$A$1611,0))/INDEX(Coverage!$F$2:$F$1611,MATCH(A22, Coverage!$A$2:$A$1611,0)),0)</f>
        <v>1974.5561085208476</v>
      </c>
      <c r="J22" s="14">
        <f>IF(SUM(C22:I22)&lt;INDEX(Coverage!$D$2:$D$1611,MATCH(A22, Coverage!$A$2:$A$1611,0)),INDEX(Pop!$J$2:$J$1611,MATCH(A22, Pop!$A$2:$A$1611,0))/INDEX(Coverage!$F$2:$F$1611,MATCH(A22, Coverage!$A$2:$A$1611,0)),0)</f>
        <v>1759.1612084443811</v>
      </c>
      <c r="K22" s="14">
        <f>IF(SUM(C22:J22)&lt;INDEX(Coverage!$D$2:$D$1611,MATCH(A22, Coverage!$A$2:$A$1611,0)),INDEX(Pop!$K$2:$K$1611,MATCH(A22, Pop!$A$2:$A$1611,0))/INDEX(Coverage!$F$2:$F$1611,MATCH(A22, Coverage!$A$2:$A$1611,0)),0)</f>
        <v>1711.466760458773</v>
      </c>
      <c r="L22" s="14">
        <f>IF(SUM(C22:K22)&lt;INDEX(Coverage!$D$2:$D$1611,MATCH(A22, Coverage!$A$2:$A$1611,0)),INDEX(Pop!$L$2:$L$1611,MATCH(A22, Pop!$A$2:$A$1611,0))/INDEX(Coverage!$F$2:$F$1611,MATCH(A22, Coverage!$A$2:$A$1611,0)),0)</f>
        <v>0</v>
      </c>
    </row>
    <row r="23" spans="1:12">
      <c r="A23" s="14" t="str">
        <f>Data!A23</f>
        <v>BRN</v>
      </c>
      <c r="B23" s="14" t="str">
        <f>Data!B23</f>
        <v>Brunei Darussalam</v>
      </c>
      <c r="C23" s="14">
        <f>IFERROR(INDEX(Pop!$C$2:$C$1611,MATCH(A23, Pop!$A$2:$A$1611,0)) /INDEX(Coverage!$F$2:$F$1611,MATCH(A23, Coverage!$A$2:$A$1611,0)),0)</f>
        <v>211.9531966214935</v>
      </c>
      <c r="D23" s="14">
        <f>IF(SUM(C23)&lt;INDEX(Coverage!$D$2:$D$1611,MATCH(A23, Coverage!$A$2:$A$1611,0)),INDEX(Pop!$D$2:$D$1611,MATCH(A23, Pop!$A$2:$A$1611,0))/INDEX(Coverage!$F$2:$F$1611,MATCH(A23, Coverage!$A$2:$A$1611,0)),0)</f>
        <v>112.92678469155783</v>
      </c>
      <c r="E23" s="14">
        <f>IF(SUM(C23:D23)&lt;INDEX(Coverage!$D$2:$D$1611,MATCH(A23, Coverage!$A$2:$A$1611,0)),INDEX(Pop!$E$2:$E$1611,MATCH(A23, Pop!$A$2:$A$1611,0))/INDEX(Coverage!$F$2:$F$1611,MATCH(A23, Coverage!$A$2:$A$1611,0)),0)</f>
        <v>81.866574013804097</v>
      </c>
      <c r="F23" s="14">
        <f>IF(SUM(C23:E23)&lt;INDEX(Coverage!$D$2:$D$1611,MATCH(A23, Coverage!$A$2:$A$1611,0)),INDEX(Pop!$F$2:$F$1611,MATCH(A23, Pop!$A$2:$A$1611,0))/INDEX(Coverage!$F$2:$F$1611,MATCH(A23, Coverage!$A$2:$A$1611,0)),0)</f>
        <v>56.30884873931511</v>
      </c>
      <c r="G23" s="14">
        <f>IF(SUM(C23:F23)&lt;INDEX(Coverage!$D$2:$D$1611,MATCH(A23, Coverage!$A$2:$A$1611,0)),INDEX(Pop!$G$2:$G$1611,MATCH(A23, Pop!$A$2:$A$1611,0))/INDEX(Coverage!$F$2:$F$1611,MATCH(A23, Coverage!$A$2:$A$1611,0)),0)</f>
        <v>43.283205007163978</v>
      </c>
      <c r="H23" s="14">
        <f>IF(SUM(C23:G23)&lt;INDEX(Coverage!$D$2:$D$1611,MATCH(A23, Coverage!$A$2:$A$1611,0)),INDEX(Pop!$H$2:$H$1611,MATCH(A23, Pop!$A$2:$A$1611,0))/INDEX(Coverage!$F$2:$F$1611,MATCH(A23, Coverage!$A$2:$A$1611,0)),0)</f>
        <v>0</v>
      </c>
      <c r="I23" s="14">
        <f>IF(SUM(C23:H23)&lt;INDEX(Coverage!$D$2:$D$1611,MATCH(A23, Coverage!$A$2:$A$1611,0)),INDEX(Pop!$I$2:$I$1611,MATCH(A23, Pop!$A$2:$A$1611,0))/INDEX(Coverage!$F$2:$F$1611,MATCH(A23, Coverage!$A$2:$A$1611,0)),0)</f>
        <v>0</v>
      </c>
      <c r="J23" s="14">
        <f>IF(SUM(C23:I23)&lt;INDEX(Coverage!$D$2:$D$1611,MATCH(A23, Coverage!$A$2:$A$1611,0)),INDEX(Pop!$J$2:$J$1611,MATCH(A23, Pop!$A$2:$A$1611,0))/INDEX(Coverage!$F$2:$F$1611,MATCH(A23, Coverage!$A$2:$A$1611,0)),0)</f>
        <v>0</v>
      </c>
      <c r="K23" s="14">
        <f>IF(SUM(C23:J23)&lt;INDEX(Coverage!$D$2:$D$1611,MATCH(A23, Coverage!$A$2:$A$1611,0)),INDEX(Pop!$K$2:$K$1611,MATCH(A23, Pop!$A$2:$A$1611,0))/INDEX(Coverage!$F$2:$F$1611,MATCH(A23, Coverage!$A$2:$A$1611,0)),0)</f>
        <v>0</v>
      </c>
      <c r="L23" s="14">
        <f>IF(SUM(C23:K23)&lt;INDEX(Coverage!$D$2:$D$1611,MATCH(A23, Coverage!$A$2:$A$1611,0)),INDEX(Pop!$L$2:$L$1611,MATCH(A23, Pop!$A$2:$A$1611,0))/INDEX(Coverage!$F$2:$F$1611,MATCH(A23, Coverage!$A$2:$A$1611,0)),0)</f>
        <v>0</v>
      </c>
    </row>
    <row r="24" spans="1:12">
      <c r="A24" s="14" t="str">
        <f>Data!A24</f>
        <v>BGR</v>
      </c>
      <c r="B24" s="14" t="str">
        <f>Data!B24</f>
        <v>Bulgaria</v>
      </c>
      <c r="C24" s="14">
        <f>IFERROR(INDEX(Pop!$C$2:$C$1611,MATCH(A24, Pop!$A$2:$A$1611,0)) /INDEX(Coverage!$F$2:$F$1611,MATCH(A24, Coverage!$A$2:$A$1611,0)),0)</f>
        <v>0</v>
      </c>
      <c r="D24" s="14">
        <f>IF(SUM(C24)&lt;INDEX(Coverage!$D$2:$D$1611,MATCH(A24, Coverage!$A$2:$A$1611,0)),INDEX(Pop!$D$2:$D$1611,MATCH(A24, Pop!$A$2:$A$1611,0))/INDEX(Coverage!$F$2:$F$1611,MATCH(A24, Coverage!$A$2:$A$1611,0)),0)</f>
        <v>0</v>
      </c>
      <c r="E24" s="14">
        <f>IF(SUM(C24:D24)&lt;INDEX(Coverage!$D$2:$D$1611,MATCH(A24, Coverage!$A$2:$A$1611,0)),INDEX(Pop!$E$2:$E$1611,MATCH(A24, Pop!$A$2:$A$1611,0))/INDEX(Coverage!$F$2:$F$1611,MATCH(A24, Coverage!$A$2:$A$1611,0)),0)</f>
        <v>0</v>
      </c>
      <c r="F24" s="14">
        <f>IF(SUM(C24:E24)&lt;INDEX(Coverage!$D$2:$D$1611,MATCH(A24, Coverage!$A$2:$A$1611,0)),INDEX(Pop!$F$2:$F$1611,MATCH(A24, Pop!$A$2:$A$1611,0))/INDEX(Coverage!$F$2:$F$1611,MATCH(A24, Coverage!$A$2:$A$1611,0)),0)</f>
        <v>0</v>
      </c>
      <c r="G24" s="14">
        <f>IF(SUM(C24:F24)&lt;INDEX(Coverage!$D$2:$D$1611,MATCH(A24, Coverage!$A$2:$A$1611,0)),INDEX(Pop!$G$2:$G$1611,MATCH(A24, Pop!$A$2:$A$1611,0))/INDEX(Coverage!$F$2:$F$1611,MATCH(A24, Coverage!$A$2:$A$1611,0)),0)</f>
        <v>0</v>
      </c>
      <c r="H24" s="14">
        <f>IF(SUM(C24:G24)&lt;INDEX(Coverage!$D$2:$D$1611,MATCH(A24, Coverage!$A$2:$A$1611,0)),INDEX(Pop!$H$2:$H$1611,MATCH(A24, Pop!$A$2:$A$1611,0))/INDEX(Coverage!$F$2:$F$1611,MATCH(A24, Coverage!$A$2:$A$1611,0)),0)</f>
        <v>0</v>
      </c>
      <c r="I24" s="14">
        <f>IF(SUM(C24:H24)&lt;INDEX(Coverage!$D$2:$D$1611,MATCH(A24, Coverage!$A$2:$A$1611,0)),INDEX(Pop!$I$2:$I$1611,MATCH(A24, Pop!$A$2:$A$1611,0))/INDEX(Coverage!$F$2:$F$1611,MATCH(A24, Coverage!$A$2:$A$1611,0)),0)</f>
        <v>0</v>
      </c>
      <c r="J24" s="14">
        <f>IF(SUM(C24:I24)&lt;INDEX(Coverage!$D$2:$D$1611,MATCH(A24, Coverage!$A$2:$A$1611,0)),INDEX(Pop!$J$2:$J$1611,MATCH(A24, Pop!$A$2:$A$1611,0))/INDEX(Coverage!$F$2:$F$1611,MATCH(A24, Coverage!$A$2:$A$1611,0)),0)</f>
        <v>0</v>
      </c>
      <c r="K24" s="14">
        <f>IF(SUM(C24:J24)&lt;INDEX(Coverage!$D$2:$D$1611,MATCH(A24, Coverage!$A$2:$A$1611,0)),INDEX(Pop!$K$2:$K$1611,MATCH(A24, Pop!$A$2:$A$1611,0))/INDEX(Coverage!$F$2:$F$1611,MATCH(A24, Coverage!$A$2:$A$1611,0)),0)</f>
        <v>0</v>
      </c>
      <c r="L24" s="14">
        <f>IF(SUM(C24:K24)&lt;INDEX(Coverage!$D$2:$D$1611,MATCH(A24, Coverage!$A$2:$A$1611,0)),INDEX(Pop!$L$2:$L$1611,MATCH(A24, Pop!$A$2:$A$1611,0))/INDEX(Coverage!$F$2:$F$1611,MATCH(A24, Coverage!$A$2:$A$1611,0)),0)</f>
        <v>0</v>
      </c>
    </row>
    <row r="25" spans="1:12">
      <c r="A25" s="14" t="str">
        <f>Data!A25</f>
        <v>BFA</v>
      </c>
      <c r="B25" s="14" t="str">
        <f>Data!B25</f>
        <v>Burkina Faso</v>
      </c>
      <c r="C25" s="14">
        <f>IFERROR(INDEX(Pop!$C$2:$C$1611,MATCH(A25, Pop!$A$2:$A$1611,0)) /INDEX(Coverage!$F$2:$F$1611,MATCH(A25, Coverage!$A$2:$A$1611,0)),0)</f>
        <v>897.21270236394389</v>
      </c>
      <c r="D25" s="14">
        <f>IF(SUM(C25)&lt;INDEX(Coverage!$D$2:$D$1611,MATCH(A25, Coverage!$A$2:$A$1611,0)),INDEX(Pop!$D$2:$D$1611,MATCH(A25, Pop!$A$2:$A$1611,0))/INDEX(Coverage!$F$2:$F$1611,MATCH(A25, Coverage!$A$2:$A$1611,0)),0)</f>
        <v>167.77774032014142</v>
      </c>
      <c r="E25" s="14">
        <f>IF(SUM(C25:D25)&lt;INDEX(Coverage!$D$2:$D$1611,MATCH(A25, Coverage!$A$2:$A$1611,0)),INDEX(Pop!$E$2:$E$1611,MATCH(A25, Pop!$A$2:$A$1611,0))/INDEX(Coverage!$F$2:$F$1611,MATCH(A25, Coverage!$A$2:$A$1611,0)),0)</f>
        <v>280.40887107703367</v>
      </c>
      <c r="F25" s="14">
        <f>IF(SUM(C25:E25)&lt;INDEX(Coverage!$D$2:$D$1611,MATCH(A25, Coverage!$A$2:$A$1611,0)),INDEX(Pop!$F$2:$F$1611,MATCH(A25, Pop!$A$2:$A$1611,0))/INDEX(Coverage!$F$2:$F$1611,MATCH(A25, Coverage!$A$2:$A$1611,0)),0)</f>
        <v>168.72301448868865</v>
      </c>
      <c r="G25" s="14">
        <f>IF(SUM(C25:F25)&lt;INDEX(Coverage!$D$2:$D$1611,MATCH(A25, Coverage!$A$2:$A$1611,0)),INDEX(Pop!$G$2:$G$1611,MATCH(A25, Pop!$A$2:$A$1611,0))/INDEX(Coverage!$F$2:$F$1611,MATCH(A25, Coverage!$A$2:$A$1611,0)),0)</f>
        <v>175.86397798749559</v>
      </c>
      <c r="H25" s="14">
        <f>IF(SUM(C25:G25)&lt;INDEX(Coverage!$D$2:$D$1611,MATCH(A25, Coverage!$A$2:$A$1611,0)),INDEX(Pop!$H$2:$H$1611,MATCH(A25, Pop!$A$2:$A$1611,0))/INDEX(Coverage!$F$2:$F$1611,MATCH(A25, Coverage!$A$2:$A$1611,0)),0)</f>
        <v>233.1676282416494</v>
      </c>
      <c r="I25" s="14">
        <f>IF(SUM(C25:H25)&lt;INDEX(Coverage!$D$2:$D$1611,MATCH(A25, Coverage!$A$2:$A$1611,0)),INDEX(Pop!$I$2:$I$1611,MATCH(A25, Pop!$A$2:$A$1611,0))/INDEX(Coverage!$F$2:$F$1611,MATCH(A25, Coverage!$A$2:$A$1611,0)),0)</f>
        <v>0</v>
      </c>
      <c r="J25" s="14">
        <f>IF(SUM(C25:I25)&lt;INDEX(Coverage!$D$2:$D$1611,MATCH(A25, Coverage!$A$2:$A$1611,0)),INDEX(Pop!$J$2:$J$1611,MATCH(A25, Pop!$A$2:$A$1611,0))/INDEX(Coverage!$F$2:$F$1611,MATCH(A25, Coverage!$A$2:$A$1611,0)),0)</f>
        <v>0</v>
      </c>
      <c r="K25" s="14">
        <f>IF(SUM(C25:J25)&lt;INDEX(Coverage!$D$2:$D$1611,MATCH(A25, Coverage!$A$2:$A$1611,0)),INDEX(Pop!$K$2:$K$1611,MATCH(A25, Pop!$A$2:$A$1611,0))/INDEX(Coverage!$F$2:$F$1611,MATCH(A25, Coverage!$A$2:$A$1611,0)),0)</f>
        <v>0</v>
      </c>
      <c r="L25" s="14">
        <f>IF(SUM(C25:K25)&lt;INDEX(Coverage!$D$2:$D$1611,MATCH(A25, Coverage!$A$2:$A$1611,0)),INDEX(Pop!$L$2:$L$1611,MATCH(A25, Pop!$A$2:$A$1611,0))/INDEX(Coverage!$F$2:$F$1611,MATCH(A25, Coverage!$A$2:$A$1611,0)),0)</f>
        <v>0</v>
      </c>
    </row>
    <row r="26" spans="1:12">
      <c r="A26" s="14" t="str">
        <f>Data!A26</f>
        <v>BDI</v>
      </c>
      <c r="B26" s="14" t="str">
        <f>Data!B26</f>
        <v>Burundi</v>
      </c>
      <c r="C26" s="14">
        <f>IFERROR(INDEX(Pop!$C$2:$C$1611,MATCH(A26, Pop!$A$2:$A$1611,0)) /INDEX(Coverage!$F$2:$F$1611,MATCH(A26, Coverage!$A$2:$A$1611,0)),0)</f>
        <v>0</v>
      </c>
      <c r="D26" s="14">
        <f>IF(SUM(C26)&lt;INDEX(Coverage!$D$2:$D$1611,MATCH(A26, Coverage!$A$2:$A$1611,0)),INDEX(Pop!$D$2:$D$1611,MATCH(A26, Pop!$A$2:$A$1611,0))/INDEX(Coverage!$F$2:$F$1611,MATCH(A26, Coverage!$A$2:$A$1611,0)),0)</f>
        <v>0</v>
      </c>
      <c r="E26" s="14">
        <f>IF(SUM(C26:D26)&lt;INDEX(Coverage!$D$2:$D$1611,MATCH(A26, Coverage!$A$2:$A$1611,0)),INDEX(Pop!$E$2:$E$1611,MATCH(A26, Pop!$A$2:$A$1611,0))/INDEX(Coverage!$F$2:$F$1611,MATCH(A26, Coverage!$A$2:$A$1611,0)),0)</f>
        <v>0</v>
      </c>
      <c r="F26" s="14">
        <f>IF(SUM(C26:E26)&lt;INDEX(Coverage!$D$2:$D$1611,MATCH(A26, Coverage!$A$2:$A$1611,0)),INDEX(Pop!$F$2:$F$1611,MATCH(A26, Pop!$A$2:$A$1611,0))/INDEX(Coverage!$F$2:$F$1611,MATCH(A26, Coverage!$A$2:$A$1611,0)),0)</f>
        <v>0</v>
      </c>
      <c r="G26" s="14">
        <f>IF(SUM(C26:F26)&lt;INDEX(Coverage!$D$2:$D$1611,MATCH(A26, Coverage!$A$2:$A$1611,0)),INDEX(Pop!$G$2:$G$1611,MATCH(A26, Pop!$A$2:$A$1611,0))/INDEX(Coverage!$F$2:$F$1611,MATCH(A26, Coverage!$A$2:$A$1611,0)),0)</f>
        <v>0</v>
      </c>
      <c r="H26" s="14">
        <f>IF(SUM(C26:G26)&lt;INDEX(Coverage!$D$2:$D$1611,MATCH(A26, Coverage!$A$2:$A$1611,0)),INDEX(Pop!$H$2:$H$1611,MATCH(A26, Pop!$A$2:$A$1611,0))/INDEX(Coverage!$F$2:$F$1611,MATCH(A26, Coverage!$A$2:$A$1611,0)),0)</f>
        <v>0</v>
      </c>
      <c r="I26" s="14">
        <f>IF(SUM(C26:H26)&lt;INDEX(Coverage!$D$2:$D$1611,MATCH(A26, Coverage!$A$2:$A$1611,0)),INDEX(Pop!$I$2:$I$1611,MATCH(A26, Pop!$A$2:$A$1611,0))/INDEX(Coverage!$F$2:$F$1611,MATCH(A26, Coverage!$A$2:$A$1611,0)),0)</f>
        <v>0</v>
      </c>
      <c r="J26" s="14">
        <f>IF(SUM(C26:I26)&lt;INDEX(Coverage!$D$2:$D$1611,MATCH(A26, Coverage!$A$2:$A$1611,0)),INDEX(Pop!$J$2:$J$1611,MATCH(A26, Pop!$A$2:$A$1611,0))/INDEX(Coverage!$F$2:$F$1611,MATCH(A26, Coverage!$A$2:$A$1611,0)),0)</f>
        <v>0</v>
      </c>
      <c r="K26" s="14">
        <f>IF(SUM(C26:J26)&lt;INDEX(Coverage!$D$2:$D$1611,MATCH(A26, Coverage!$A$2:$A$1611,0)),INDEX(Pop!$K$2:$K$1611,MATCH(A26, Pop!$A$2:$A$1611,0))/INDEX(Coverage!$F$2:$F$1611,MATCH(A26, Coverage!$A$2:$A$1611,0)),0)</f>
        <v>0</v>
      </c>
      <c r="L26" s="14">
        <f>IF(SUM(C26:K26)&lt;INDEX(Coverage!$D$2:$D$1611,MATCH(A26, Coverage!$A$2:$A$1611,0)),INDEX(Pop!$L$2:$L$1611,MATCH(A26, Pop!$A$2:$A$1611,0))/INDEX(Coverage!$F$2:$F$1611,MATCH(A26, Coverage!$A$2:$A$1611,0)),0)</f>
        <v>0</v>
      </c>
    </row>
    <row r="27" spans="1:12">
      <c r="A27" s="14" t="str">
        <f>Data!A27</f>
        <v>CPV</v>
      </c>
      <c r="B27" s="14" t="str">
        <f>Data!B27</f>
        <v>Cabo Verde</v>
      </c>
      <c r="C27" s="14">
        <f>IFERROR(INDEX(Pop!$C$2:$C$1611,MATCH(A27, Pop!$A$2:$A$1611,0)) /INDEX(Coverage!$F$2:$F$1611,MATCH(A27, Coverage!$A$2:$A$1611,0)),0)</f>
        <v>0</v>
      </c>
      <c r="D27" s="14">
        <f>IF(SUM(C27)&lt;INDEX(Coverage!$D$2:$D$1611,MATCH(A27, Coverage!$A$2:$A$1611,0)),INDEX(Pop!$D$2:$D$1611,MATCH(A27, Pop!$A$2:$A$1611,0))/INDEX(Coverage!$F$2:$F$1611,MATCH(A27, Coverage!$A$2:$A$1611,0)),0)</f>
        <v>0</v>
      </c>
      <c r="E27" s="14">
        <f>IF(SUM(C27:D27)&lt;INDEX(Coverage!$D$2:$D$1611,MATCH(A27, Coverage!$A$2:$A$1611,0)),INDEX(Pop!$E$2:$E$1611,MATCH(A27, Pop!$A$2:$A$1611,0))/INDEX(Coverage!$F$2:$F$1611,MATCH(A27, Coverage!$A$2:$A$1611,0)),0)</f>
        <v>0</v>
      </c>
      <c r="F27" s="14">
        <f>IF(SUM(C27:E27)&lt;INDEX(Coverage!$D$2:$D$1611,MATCH(A27, Coverage!$A$2:$A$1611,0)),INDEX(Pop!$F$2:$F$1611,MATCH(A27, Pop!$A$2:$A$1611,0))/INDEX(Coverage!$F$2:$F$1611,MATCH(A27, Coverage!$A$2:$A$1611,0)),0)</f>
        <v>0</v>
      </c>
      <c r="G27" s="14">
        <f>IF(SUM(C27:F27)&lt;INDEX(Coverage!$D$2:$D$1611,MATCH(A27, Coverage!$A$2:$A$1611,0)),INDEX(Pop!$G$2:$G$1611,MATCH(A27, Pop!$A$2:$A$1611,0))/INDEX(Coverage!$F$2:$F$1611,MATCH(A27, Coverage!$A$2:$A$1611,0)),0)</f>
        <v>0</v>
      </c>
      <c r="H27" s="14">
        <f>IF(SUM(C27:G27)&lt;INDEX(Coverage!$D$2:$D$1611,MATCH(A27, Coverage!$A$2:$A$1611,0)),INDEX(Pop!$H$2:$H$1611,MATCH(A27, Pop!$A$2:$A$1611,0))/INDEX(Coverage!$F$2:$F$1611,MATCH(A27, Coverage!$A$2:$A$1611,0)),0)</f>
        <v>0</v>
      </c>
      <c r="I27" s="14">
        <f>IF(SUM(C27:H27)&lt;INDEX(Coverage!$D$2:$D$1611,MATCH(A27, Coverage!$A$2:$A$1611,0)),INDEX(Pop!$I$2:$I$1611,MATCH(A27, Pop!$A$2:$A$1611,0))/INDEX(Coverage!$F$2:$F$1611,MATCH(A27, Coverage!$A$2:$A$1611,0)),0)</f>
        <v>0</v>
      </c>
      <c r="J27" s="14">
        <f>IF(SUM(C27:I27)&lt;INDEX(Coverage!$D$2:$D$1611,MATCH(A27, Coverage!$A$2:$A$1611,0)),INDEX(Pop!$J$2:$J$1611,MATCH(A27, Pop!$A$2:$A$1611,0))/INDEX(Coverage!$F$2:$F$1611,MATCH(A27, Coverage!$A$2:$A$1611,0)),0)</f>
        <v>0</v>
      </c>
      <c r="K27" s="14">
        <f>IF(SUM(C27:J27)&lt;INDEX(Coverage!$D$2:$D$1611,MATCH(A27, Coverage!$A$2:$A$1611,0)),INDEX(Pop!$K$2:$K$1611,MATCH(A27, Pop!$A$2:$A$1611,0))/INDEX(Coverage!$F$2:$F$1611,MATCH(A27, Coverage!$A$2:$A$1611,0)),0)</f>
        <v>0</v>
      </c>
      <c r="L27" s="14">
        <f>IF(SUM(C27:K27)&lt;INDEX(Coverage!$D$2:$D$1611,MATCH(A27, Coverage!$A$2:$A$1611,0)),INDEX(Pop!$L$2:$L$1611,MATCH(A27, Pop!$A$2:$A$1611,0))/INDEX(Coverage!$F$2:$F$1611,MATCH(A27, Coverage!$A$2:$A$1611,0)),0)</f>
        <v>0</v>
      </c>
    </row>
    <row r="28" spans="1:12">
      <c r="A28" s="14" t="str">
        <f>Data!A28</f>
        <v>KHM</v>
      </c>
      <c r="B28" s="14" t="str">
        <f>Data!B28</f>
        <v>Cambodia</v>
      </c>
      <c r="C28" s="14">
        <f>IFERROR(INDEX(Pop!$C$2:$C$1611,MATCH(A28, Pop!$A$2:$A$1611,0)) /INDEX(Coverage!$F$2:$F$1611,MATCH(A28, Coverage!$A$2:$A$1611,0)),0)</f>
        <v>2203.8993467539249</v>
      </c>
      <c r="D28" s="14">
        <f>IF(SUM(C28)&lt;INDEX(Coverage!$D$2:$D$1611,MATCH(A28, Coverage!$A$2:$A$1611,0)),INDEX(Pop!$D$2:$D$1611,MATCH(A28, Pop!$A$2:$A$1611,0))/INDEX(Coverage!$F$2:$F$1611,MATCH(A28, Coverage!$A$2:$A$1611,0)),0)</f>
        <v>1989.9745947580841</v>
      </c>
      <c r="E28" s="14">
        <f>IF(SUM(C28:D28)&lt;INDEX(Coverage!$D$2:$D$1611,MATCH(A28, Coverage!$A$2:$A$1611,0)),INDEX(Pop!$E$2:$E$1611,MATCH(A28, Pop!$A$2:$A$1611,0))/INDEX(Coverage!$F$2:$F$1611,MATCH(A28, Coverage!$A$2:$A$1611,0)),0)</f>
        <v>898.087503090719</v>
      </c>
      <c r="F28" s="14">
        <f>IF(SUM(C28:E28)&lt;INDEX(Coverage!$D$2:$D$1611,MATCH(A28, Coverage!$A$2:$A$1611,0)),INDEX(Pop!$F$2:$F$1611,MATCH(A28, Pop!$A$2:$A$1611,0))/INDEX(Coverage!$F$2:$F$1611,MATCH(A28, Coverage!$A$2:$A$1611,0)),0)</f>
        <v>1015.3051097071328</v>
      </c>
      <c r="G28" s="14">
        <f>IF(SUM(C28:F28)&lt;INDEX(Coverage!$D$2:$D$1611,MATCH(A28, Coverage!$A$2:$A$1611,0)),INDEX(Pop!$G$2:$G$1611,MATCH(A28, Pop!$A$2:$A$1611,0))/INDEX(Coverage!$F$2:$F$1611,MATCH(A28, Coverage!$A$2:$A$1611,0)),0)</f>
        <v>787.17334791829637</v>
      </c>
      <c r="H28" s="14">
        <f>IF(SUM(C28:G28)&lt;INDEX(Coverage!$D$2:$D$1611,MATCH(A28, Coverage!$A$2:$A$1611,0)),INDEX(Pop!$H$2:$H$1611,MATCH(A28, Pop!$A$2:$A$1611,0))/INDEX(Coverage!$F$2:$F$1611,MATCH(A28, Coverage!$A$2:$A$1611,0)),0)</f>
        <v>910.73976580298825</v>
      </c>
      <c r="I28" s="14">
        <f>IF(SUM(C28:H28)&lt;INDEX(Coverage!$D$2:$D$1611,MATCH(A28, Coverage!$A$2:$A$1611,0)),INDEX(Pop!$I$2:$I$1611,MATCH(A28, Pop!$A$2:$A$1611,0))/INDEX(Coverage!$F$2:$F$1611,MATCH(A28, Coverage!$A$2:$A$1611,0)),0)</f>
        <v>937.16108138410482</v>
      </c>
      <c r="J28" s="14">
        <f>IF(SUM(C28:I28)&lt;INDEX(Coverage!$D$2:$D$1611,MATCH(A28, Coverage!$A$2:$A$1611,0)),INDEX(Pop!$J$2:$J$1611,MATCH(A28, Pop!$A$2:$A$1611,0))/INDEX(Coverage!$F$2:$F$1611,MATCH(A28, Coverage!$A$2:$A$1611,0)),0)</f>
        <v>735.45272068554766</v>
      </c>
      <c r="K28" s="14">
        <f>IF(SUM(C28:J28)&lt;INDEX(Coverage!$D$2:$D$1611,MATCH(A28, Coverage!$A$2:$A$1611,0)),INDEX(Pop!$K$2:$K$1611,MATCH(A28, Pop!$A$2:$A$1611,0))/INDEX(Coverage!$F$2:$F$1611,MATCH(A28, Coverage!$A$2:$A$1611,0)),0)</f>
        <v>0</v>
      </c>
      <c r="L28" s="14">
        <f>IF(SUM(C28:K28)&lt;INDEX(Coverage!$D$2:$D$1611,MATCH(A28, Coverage!$A$2:$A$1611,0)),INDEX(Pop!$L$2:$L$1611,MATCH(A28, Pop!$A$2:$A$1611,0))/INDEX(Coverage!$F$2:$F$1611,MATCH(A28, Coverage!$A$2:$A$1611,0)),0)</f>
        <v>0</v>
      </c>
    </row>
    <row r="29" spans="1:12">
      <c r="A29" s="14" t="str">
        <f>Data!A29</f>
        <v>CMR</v>
      </c>
      <c r="B29" s="14" t="str">
        <f>Data!B29</f>
        <v>Cameroon</v>
      </c>
      <c r="C29" s="14">
        <f>IFERROR(INDEX(Pop!$C$2:$C$1611,MATCH(A29, Pop!$A$2:$A$1611,0)) /INDEX(Coverage!$F$2:$F$1611,MATCH(A29, Coverage!$A$2:$A$1611,0)),0)</f>
        <v>1398.5305555068128</v>
      </c>
      <c r="D29" s="14">
        <f>IF(SUM(C29)&lt;INDEX(Coverage!$D$2:$D$1611,MATCH(A29, Coverage!$A$2:$A$1611,0)),INDEX(Pop!$D$2:$D$1611,MATCH(A29, Pop!$A$2:$A$1611,0))/INDEX(Coverage!$F$2:$F$1611,MATCH(A29, Coverage!$A$2:$A$1611,0)),0)</f>
        <v>520.33518207057512</v>
      </c>
      <c r="E29" s="14">
        <f>IF(SUM(C29:D29)&lt;INDEX(Coverage!$D$2:$D$1611,MATCH(A29, Coverage!$A$2:$A$1611,0)),INDEX(Pop!$E$2:$E$1611,MATCH(A29, Pop!$A$2:$A$1611,0))/INDEX(Coverage!$F$2:$F$1611,MATCH(A29, Coverage!$A$2:$A$1611,0)),0)</f>
        <v>424.27638547911459</v>
      </c>
      <c r="F29" s="14">
        <f>IF(SUM(C29:E29)&lt;INDEX(Coverage!$D$2:$D$1611,MATCH(A29, Coverage!$A$2:$A$1611,0)),INDEX(Pop!$F$2:$F$1611,MATCH(A29, Pop!$A$2:$A$1611,0))/INDEX(Coverage!$F$2:$F$1611,MATCH(A29, Coverage!$A$2:$A$1611,0)),0)</f>
        <v>313.81918296933162</v>
      </c>
      <c r="G29" s="14">
        <f>IF(SUM(C29:F29)&lt;INDEX(Coverage!$D$2:$D$1611,MATCH(A29, Coverage!$A$2:$A$1611,0)),INDEX(Pop!$G$2:$G$1611,MATCH(A29, Pop!$A$2:$A$1611,0))/INDEX(Coverage!$F$2:$F$1611,MATCH(A29, Coverage!$A$2:$A$1611,0)),0)</f>
        <v>465.28119907309679</v>
      </c>
      <c r="H29" s="14">
        <f>IF(SUM(C29:G29)&lt;INDEX(Coverage!$D$2:$D$1611,MATCH(A29, Coverage!$A$2:$A$1611,0)),INDEX(Pop!$H$2:$H$1611,MATCH(A29, Pop!$A$2:$A$1611,0))/INDEX(Coverage!$F$2:$F$1611,MATCH(A29, Coverage!$A$2:$A$1611,0)),0)</f>
        <v>313.12418869231692</v>
      </c>
      <c r="I29" s="14">
        <f>IF(SUM(C29:H29)&lt;INDEX(Coverage!$D$2:$D$1611,MATCH(A29, Coverage!$A$2:$A$1611,0)),INDEX(Pop!$I$2:$I$1611,MATCH(A29, Pop!$A$2:$A$1611,0))/INDEX(Coverage!$F$2:$F$1611,MATCH(A29, Coverage!$A$2:$A$1611,0)),0)</f>
        <v>0</v>
      </c>
      <c r="J29" s="14">
        <f>IF(SUM(C29:I29)&lt;INDEX(Coverage!$D$2:$D$1611,MATCH(A29, Coverage!$A$2:$A$1611,0)),INDEX(Pop!$J$2:$J$1611,MATCH(A29, Pop!$A$2:$A$1611,0))/INDEX(Coverage!$F$2:$F$1611,MATCH(A29, Coverage!$A$2:$A$1611,0)),0)</f>
        <v>0</v>
      </c>
      <c r="K29" s="14">
        <f>IF(SUM(C29:J29)&lt;INDEX(Coverage!$D$2:$D$1611,MATCH(A29, Coverage!$A$2:$A$1611,0)),INDEX(Pop!$K$2:$K$1611,MATCH(A29, Pop!$A$2:$A$1611,0))/INDEX(Coverage!$F$2:$F$1611,MATCH(A29, Coverage!$A$2:$A$1611,0)),0)</f>
        <v>0</v>
      </c>
      <c r="L29" s="14">
        <f>IF(SUM(C29:K29)&lt;INDEX(Coverage!$D$2:$D$1611,MATCH(A29, Coverage!$A$2:$A$1611,0)),INDEX(Pop!$L$2:$L$1611,MATCH(A29, Pop!$A$2:$A$1611,0))/INDEX(Coverage!$F$2:$F$1611,MATCH(A29, Coverage!$A$2:$A$1611,0)),0)</f>
        <v>0</v>
      </c>
    </row>
    <row r="30" spans="1:12">
      <c r="A30" s="14" t="str">
        <f>Data!A30</f>
        <v>CAN</v>
      </c>
      <c r="B30" s="14" t="str">
        <f>Data!B30</f>
        <v>Canada</v>
      </c>
      <c r="C30" s="14">
        <f>IFERROR(INDEX(Pop!$C$2:$C$1611,MATCH(A30, Pop!$A$2:$A$1611,0)) /INDEX(Coverage!$F$2:$F$1611,MATCH(A30, Coverage!$A$2:$A$1611,0)),0)</f>
        <v>0</v>
      </c>
      <c r="D30" s="14">
        <f>IF(SUM(C30)&lt;INDEX(Coverage!$D$2:$D$1611,MATCH(A30, Coverage!$A$2:$A$1611,0)),INDEX(Pop!$D$2:$D$1611,MATCH(A30, Pop!$A$2:$A$1611,0))/INDEX(Coverage!$F$2:$F$1611,MATCH(A30, Coverage!$A$2:$A$1611,0)),0)</f>
        <v>0</v>
      </c>
      <c r="E30" s="14">
        <f>IF(SUM(C30:D30)&lt;INDEX(Coverage!$D$2:$D$1611,MATCH(A30, Coverage!$A$2:$A$1611,0)),INDEX(Pop!$E$2:$E$1611,MATCH(A30, Pop!$A$2:$A$1611,0))/INDEX(Coverage!$F$2:$F$1611,MATCH(A30, Coverage!$A$2:$A$1611,0)),0)</f>
        <v>0</v>
      </c>
      <c r="F30" s="14">
        <f>IF(SUM(C30:E30)&lt;INDEX(Coverage!$D$2:$D$1611,MATCH(A30, Coverage!$A$2:$A$1611,0)),INDEX(Pop!$F$2:$F$1611,MATCH(A30, Pop!$A$2:$A$1611,0))/INDEX(Coverage!$F$2:$F$1611,MATCH(A30, Coverage!$A$2:$A$1611,0)),0)</f>
        <v>0</v>
      </c>
      <c r="G30" s="14">
        <f>IF(SUM(C30:F30)&lt;INDEX(Coverage!$D$2:$D$1611,MATCH(A30, Coverage!$A$2:$A$1611,0)),INDEX(Pop!$G$2:$G$1611,MATCH(A30, Pop!$A$2:$A$1611,0))/INDEX(Coverage!$F$2:$F$1611,MATCH(A30, Coverage!$A$2:$A$1611,0)),0)</f>
        <v>0</v>
      </c>
      <c r="H30" s="14">
        <f>IF(SUM(C30:G30)&lt;INDEX(Coverage!$D$2:$D$1611,MATCH(A30, Coverage!$A$2:$A$1611,0)),INDEX(Pop!$H$2:$H$1611,MATCH(A30, Pop!$A$2:$A$1611,0))/INDEX(Coverage!$F$2:$F$1611,MATCH(A30, Coverage!$A$2:$A$1611,0)),0)</f>
        <v>0</v>
      </c>
      <c r="I30" s="14">
        <f>IF(SUM(C30:H30)&lt;INDEX(Coverage!$D$2:$D$1611,MATCH(A30, Coverage!$A$2:$A$1611,0)),INDEX(Pop!$I$2:$I$1611,MATCH(A30, Pop!$A$2:$A$1611,0))/INDEX(Coverage!$F$2:$F$1611,MATCH(A30, Coverage!$A$2:$A$1611,0)),0)</f>
        <v>0</v>
      </c>
      <c r="J30" s="14">
        <f>IF(SUM(C30:I30)&lt;INDEX(Coverage!$D$2:$D$1611,MATCH(A30, Coverage!$A$2:$A$1611,0)),INDEX(Pop!$J$2:$J$1611,MATCH(A30, Pop!$A$2:$A$1611,0))/INDEX(Coverage!$F$2:$F$1611,MATCH(A30, Coverage!$A$2:$A$1611,0)),0)</f>
        <v>0</v>
      </c>
      <c r="K30" s="14">
        <f>IF(SUM(C30:J30)&lt;INDEX(Coverage!$D$2:$D$1611,MATCH(A30, Coverage!$A$2:$A$1611,0)),INDEX(Pop!$K$2:$K$1611,MATCH(A30, Pop!$A$2:$A$1611,0))/INDEX(Coverage!$F$2:$F$1611,MATCH(A30, Coverage!$A$2:$A$1611,0)),0)</f>
        <v>0</v>
      </c>
      <c r="L30" s="14">
        <f>IF(SUM(C30:K30)&lt;INDEX(Coverage!$D$2:$D$1611,MATCH(A30, Coverage!$A$2:$A$1611,0)),INDEX(Pop!$L$2:$L$1611,MATCH(A30, Pop!$A$2:$A$1611,0))/INDEX(Coverage!$F$2:$F$1611,MATCH(A30, Coverage!$A$2:$A$1611,0)),0)</f>
        <v>0</v>
      </c>
    </row>
    <row r="31" spans="1:12">
      <c r="A31" s="14" t="str">
        <f>Data!A31</f>
        <v>CAF</v>
      </c>
      <c r="B31" s="14" t="str">
        <f>Data!B31</f>
        <v>Central African Republic (the)</v>
      </c>
      <c r="C31" s="14">
        <f>IFERROR(INDEX(Pop!$C$2:$C$1611,MATCH(A31, Pop!$A$2:$A$1611,0)) /INDEX(Coverage!$F$2:$F$1611,MATCH(A31, Coverage!$A$2:$A$1611,0)),0)</f>
        <v>0</v>
      </c>
      <c r="D31" s="14">
        <f>IF(SUM(C31)&lt;INDEX(Coverage!$D$2:$D$1611,MATCH(A31, Coverage!$A$2:$A$1611,0)),INDEX(Pop!$D$2:$D$1611,MATCH(A31, Pop!$A$2:$A$1611,0))/INDEX(Coverage!$F$2:$F$1611,MATCH(A31, Coverage!$A$2:$A$1611,0)),0)</f>
        <v>0</v>
      </c>
      <c r="E31" s="14">
        <f>IF(SUM(C31:D31)&lt;INDEX(Coverage!$D$2:$D$1611,MATCH(A31, Coverage!$A$2:$A$1611,0)),INDEX(Pop!$E$2:$E$1611,MATCH(A31, Pop!$A$2:$A$1611,0))/INDEX(Coverage!$F$2:$F$1611,MATCH(A31, Coverage!$A$2:$A$1611,0)),0)</f>
        <v>0</v>
      </c>
      <c r="F31" s="14">
        <f>IF(SUM(C31:E31)&lt;INDEX(Coverage!$D$2:$D$1611,MATCH(A31, Coverage!$A$2:$A$1611,0)),INDEX(Pop!$F$2:$F$1611,MATCH(A31, Pop!$A$2:$A$1611,0))/INDEX(Coverage!$F$2:$F$1611,MATCH(A31, Coverage!$A$2:$A$1611,0)),0)</f>
        <v>0</v>
      </c>
      <c r="G31" s="14">
        <f>IF(SUM(C31:F31)&lt;INDEX(Coverage!$D$2:$D$1611,MATCH(A31, Coverage!$A$2:$A$1611,0)),INDEX(Pop!$G$2:$G$1611,MATCH(A31, Pop!$A$2:$A$1611,0))/INDEX(Coverage!$F$2:$F$1611,MATCH(A31, Coverage!$A$2:$A$1611,0)),0)</f>
        <v>0</v>
      </c>
      <c r="H31" s="14">
        <f>IF(SUM(C31:G31)&lt;INDEX(Coverage!$D$2:$D$1611,MATCH(A31, Coverage!$A$2:$A$1611,0)),INDEX(Pop!$H$2:$H$1611,MATCH(A31, Pop!$A$2:$A$1611,0))/INDEX(Coverage!$F$2:$F$1611,MATCH(A31, Coverage!$A$2:$A$1611,0)),0)</f>
        <v>0</v>
      </c>
      <c r="I31" s="14">
        <f>IF(SUM(C31:H31)&lt;INDEX(Coverage!$D$2:$D$1611,MATCH(A31, Coverage!$A$2:$A$1611,0)),INDEX(Pop!$I$2:$I$1611,MATCH(A31, Pop!$A$2:$A$1611,0))/INDEX(Coverage!$F$2:$F$1611,MATCH(A31, Coverage!$A$2:$A$1611,0)),0)</f>
        <v>0</v>
      </c>
      <c r="J31" s="14">
        <f>IF(SUM(C31:I31)&lt;INDEX(Coverage!$D$2:$D$1611,MATCH(A31, Coverage!$A$2:$A$1611,0)),INDEX(Pop!$J$2:$J$1611,MATCH(A31, Pop!$A$2:$A$1611,0))/INDEX(Coverage!$F$2:$F$1611,MATCH(A31, Coverage!$A$2:$A$1611,0)),0)</f>
        <v>0</v>
      </c>
      <c r="K31" s="14">
        <f>IF(SUM(C31:J31)&lt;INDEX(Coverage!$D$2:$D$1611,MATCH(A31, Coverage!$A$2:$A$1611,0)),INDEX(Pop!$K$2:$K$1611,MATCH(A31, Pop!$A$2:$A$1611,0))/INDEX(Coverage!$F$2:$F$1611,MATCH(A31, Coverage!$A$2:$A$1611,0)),0)</f>
        <v>0</v>
      </c>
      <c r="L31" s="14">
        <f>IF(SUM(C31:K31)&lt;INDEX(Coverage!$D$2:$D$1611,MATCH(A31, Coverage!$A$2:$A$1611,0)),INDEX(Pop!$L$2:$L$1611,MATCH(A31, Pop!$A$2:$A$1611,0))/INDEX(Coverage!$F$2:$F$1611,MATCH(A31, Coverage!$A$2:$A$1611,0)),0)</f>
        <v>0</v>
      </c>
    </row>
    <row r="32" spans="1:12">
      <c r="A32" s="14" t="str">
        <f>Data!A32</f>
        <v>TCD</v>
      </c>
      <c r="B32" s="14" t="str">
        <f>Data!B32</f>
        <v>Chad</v>
      </c>
      <c r="C32" s="14">
        <f>IFERROR(INDEX(Pop!$C$2:$C$1611,MATCH(A32, Pop!$A$2:$A$1611,0)) /INDEX(Coverage!$F$2:$F$1611,MATCH(A32, Coverage!$A$2:$A$1611,0)),0)</f>
        <v>0</v>
      </c>
      <c r="D32" s="14">
        <f>IF(SUM(C32)&lt;INDEX(Coverage!$D$2:$D$1611,MATCH(A32, Coverage!$A$2:$A$1611,0)),INDEX(Pop!$D$2:$D$1611,MATCH(A32, Pop!$A$2:$A$1611,0))/INDEX(Coverage!$F$2:$F$1611,MATCH(A32, Coverage!$A$2:$A$1611,0)),0)</f>
        <v>0</v>
      </c>
      <c r="E32" s="14">
        <f>IF(SUM(C32:D32)&lt;INDEX(Coverage!$D$2:$D$1611,MATCH(A32, Coverage!$A$2:$A$1611,0)),INDEX(Pop!$E$2:$E$1611,MATCH(A32, Pop!$A$2:$A$1611,0))/INDEX(Coverage!$F$2:$F$1611,MATCH(A32, Coverage!$A$2:$A$1611,0)),0)</f>
        <v>0</v>
      </c>
      <c r="F32" s="14">
        <f>IF(SUM(C32:E32)&lt;INDEX(Coverage!$D$2:$D$1611,MATCH(A32, Coverage!$A$2:$A$1611,0)),INDEX(Pop!$F$2:$F$1611,MATCH(A32, Pop!$A$2:$A$1611,0))/INDEX(Coverage!$F$2:$F$1611,MATCH(A32, Coverage!$A$2:$A$1611,0)),0)</f>
        <v>0</v>
      </c>
      <c r="G32" s="14">
        <f>IF(SUM(C32:F32)&lt;INDEX(Coverage!$D$2:$D$1611,MATCH(A32, Coverage!$A$2:$A$1611,0)),INDEX(Pop!$G$2:$G$1611,MATCH(A32, Pop!$A$2:$A$1611,0))/INDEX(Coverage!$F$2:$F$1611,MATCH(A32, Coverage!$A$2:$A$1611,0)),0)</f>
        <v>0</v>
      </c>
      <c r="H32" s="14">
        <f>IF(SUM(C32:G32)&lt;INDEX(Coverage!$D$2:$D$1611,MATCH(A32, Coverage!$A$2:$A$1611,0)),INDEX(Pop!$H$2:$H$1611,MATCH(A32, Pop!$A$2:$A$1611,0))/INDEX(Coverage!$F$2:$F$1611,MATCH(A32, Coverage!$A$2:$A$1611,0)),0)</f>
        <v>0</v>
      </c>
      <c r="I32" s="14">
        <f>IF(SUM(C32:H32)&lt;INDEX(Coverage!$D$2:$D$1611,MATCH(A32, Coverage!$A$2:$A$1611,0)),INDEX(Pop!$I$2:$I$1611,MATCH(A32, Pop!$A$2:$A$1611,0))/INDEX(Coverage!$F$2:$F$1611,MATCH(A32, Coverage!$A$2:$A$1611,0)),0)</f>
        <v>0</v>
      </c>
      <c r="J32" s="14">
        <f>IF(SUM(C32:I32)&lt;INDEX(Coverage!$D$2:$D$1611,MATCH(A32, Coverage!$A$2:$A$1611,0)),INDEX(Pop!$J$2:$J$1611,MATCH(A32, Pop!$A$2:$A$1611,0))/INDEX(Coverage!$F$2:$F$1611,MATCH(A32, Coverage!$A$2:$A$1611,0)),0)</f>
        <v>0</v>
      </c>
      <c r="K32" s="14">
        <f>IF(SUM(C32:J32)&lt;INDEX(Coverage!$D$2:$D$1611,MATCH(A32, Coverage!$A$2:$A$1611,0)),INDEX(Pop!$K$2:$K$1611,MATCH(A32, Pop!$A$2:$A$1611,0))/INDEX(Coverage!$F$2:$F$1611,MATCH(A32, Coverage!$A$2:$A$1611,0)),0)</f>
        <v>0</v>
      </c>
      <c r="L32" s="14">
        <f>IF(SUM(C32:K32)&lt;INDEX(Coverage!$D$2:$D$1611,MATCH(A32, Coverage!$A$2:$A$1611,0)),INDEX(Pop!$L$2:$L$1611,MATCH(A32, Pop!$A$2:$A$1611,0))/INDEX(Coverage!$F$2:$F$1611,MATCH(A32, Coverage!$A$2:$A$1611,0)),0)</f>
        <v>0</v>
      </c>
    </row>
    <row r="33" spans="1:12">
      <c r="A33" s="14" t="str">
        <f>Data!A33</f>
        <v>CHL</v>
      </c>
      <c r="B33" s="14" t="str">
        <f>Data!B33</f>
        <v>Chile</v>
      </c>
      <c r="C33" s="14">
        <f>IFERROR(INDEX(Pop!$C$2:$C$1611,MATCH(A33, Pop!$A$2:$A$1611,0)) /INDEX(Coverage!$F$2:$F$1611,MATCH(A33, Coverage!$A$2:$A$1611,0)),0)</f>
        <v>4854.5742614360124</v>
      </c>
      <c r="D33" s="14">
        <f>IF(SUM(C33)&lt;INDEX(Coverage!$D$2:$D$1611,MATCH(A33, Coverage!$A$2:$A$1611,0)),INDEX(Pop!$D$2:$D$1611,MATCH(A33, Pop!$A$2:$A$1611,0))/INDEX(Coverage!$F$2:$F$1611,MATCH(A33, Coverage!$A$2:$A$1611,0)),0)</f>
        <v>659.11379410969414</v>
      </c>
      <c r="E33" s="14">
        <f>IF(SUM(C33:D33)&lt;INDEX(Coverage!$D$2:$D$1611,MATCH(A33, Coverage!$A$2:$A$1611,0)),INDEX(Pop!$E$2:$E$1611,MATCH(A33, Pop!$A$2:$A$1611,0))/INDEX(Coverage!$F$2:$F$1611,MATCH(A33, Coverage!$A$2:$A$1611,0)),0)</f>
        <v>1026.735471222358</v>
      </c>
      <c r="F33" s="14">
        <f>IF(SUM(C33:E33)&lt;INDEX(Coverage!$D$2:$D$1611,MATCH(A33, Coverage!$A$2:$A$1611,0)),INDEX(Pop!$F$2:$F$1611,MATCH(A33, Pop!$A$2:$A$1611,0))/INDEX(Coverage!$F$2:$F$1611,MATCH(A33, Coverage!$A$2:$A$1611,0)),0)</f>
        <v>780.03997583298826</v>
      </c>
      <c r="G33" s="14">
        <f>IF(SUM(C33:F33)&lt;INDEX(Coverage!$D$2:$D$1611,MATCH(A33, Coverage!$A$2:$A$1611,0)),INDEX(Pop!$G$2:$G$1611,MATCH(A33, Pop!$A$2:$A$1611,0))/INDEX(Coverage!$F$2:$F$1611,MATCH(A33, Coverage!$A$2:$A$1611,0)),0)</f>
        <v>674.23197161348389</v>
      </c>
      <c r="H33" s="14">
        <f>IF(SUM(C33:G33)&lt;INDEX(Coverage!$D$2:$D$1611,MATCH(A33, Coverage!$A$2:$A$1611,0)),INDEX(Pop!$H$2:$H$1611,MATCH(A33, Pop!$A$2:$A$1611,0))/INDEX(Coverage!$F$2:$F$1611,MATCH(A33, Coverage!$A$2:$A$1611,0)),0)</f>
        <v>193.66040435035794</v>
      </c>
      <c r="I33" s="14">
        <f>IF(SUM(C33:H33)&lt;INDEX(Coverage!$D$2:$D$1611,MATCH(A33, Coverage!$A$2:$A$1611,0)),INDEX(Pop!$I$2:$I$1611,MATCH(A33, Pop!$A$2:$A$1611,0))/INDEX(Coverage!$F$2:$F$1611,MATCH(A33, Coverage!$A$2:$A$1611,0)),0)</f>
        <v>458.05156298230389</v>
      </c>
      <c r="J33" s="14">
        <f>IF(SUM(C33:I33)&lt;INDEX(Coverage!$D$2:$D$1611,MATCH(A33, Coverage!$A$2:$A$1611,0)),INDEX(Pop!$J$2:$J$1611,MATCH(A33, Pop!$A$2:$A$1611,0))/INDEX(Coverage!$F$2:$F$1611,MATCH(A33, Coverage!$A$2:$A$1611,0)),0)</f>
        <v>500.12439823729449</v>
      </c>
      <c r="K33" s="14">
        <f>IF(SUM(C33:J33)&lt;INDEX(Coverage!$D$2:$D$1611,MATCH(A33, Coverage!$A$2:$A$1611,0)),INDEX(Pop!$K$2:$K$1611,MATCH(A33, Pop!$A$2:$A$1611,0))/INDEX(Coverage!$F$2:$F$1611,MATCH(A33, Coverage!$A$2:$A$1611,0)),0)</f>
        <v>71.266295060849856</v>
      </c>
      <c r="L33" s="14">
        <f>IF(SUM(C33:K33)&lt;INDEX(Coverage!$D$2:$D$1611,MATCH(A33, Coverage!$A$2:$A$1611,0)),INDEX(Pop!$L$2:$L$1611,MATCH(A33, Pop!$A$2:$A$1611,0))/INDEX(Coverage!$F$2:$F$1611,MATCH(A33, Coverage!$A$2:$A$1611,0)),0)</f>
        <v>0</v>
      </c>
    </row>
    <row r="34" spans="1:12">
      <c r="A34" s="14" t="str">
        <f>Data!A34</f>
        <v>CHN</v>
      </c>
      <c r="B34" s="14" t="str">
        <f>Data!B34</f>
        <v>China</v>
      </c>
      <c r="C34" s="14">
        <f>IFERROR(INDEX(Pop!$C$2:$C$1611,MATCH(A34, Pop!$A$2:$A$1611,0)) /INDEX(Coverage!$F$2:$F$1611,MATCH(A34, Coverage!$A$2:$A$1611,0)),0)</f>
        <v>558604.9118447497</v>
      </c>
      <c r="D34" s="14">
        <f>IF(SUM(C34)&lt;INDEX(Coverage!$D$2:$D$1611,MATCH(A34, Coverage!$A$2:$A$1611,0)),INDEX(Pop!$D$2:$D$1611,MATCH(A34, Pop!$A$2:$A$1611,0))/INDEX(Coverage!$F$2:$F$1611,MATCH(A34, Coverage!$A$2:$A$1611,0)),0)</f>
        <v>283622.02151919145</v>
      </c>
      <c r="E34" s="14">
        <f>IF(SUM(C34:D34)&lt;INDEX(Coverage!$D$2:$D$1611,MATCH(A34, Coverage!$A$2:$A$1611,0)),INDEX(Pop!$E$2:$E$1611,MATCH(A34, Pop!$A$2:$A$1611,0))/INDEX(Coverage!$F$2:$F$1611,MATCH(A34, Coverage!$A$2:$A$1611,0)),0)</f>
        <v>260754.52280243958</v>
      </c>
      <c r="F34" s="14">
        <f>IF(SUM(C34:E34)&lt;INDEX(Coverage!$D$2:$D$1611,MATCH(A34, Coverage!$A$2:$A$1611,0)),INDEX(Pop!$F$2:$F$1611,MATCH(A34, Pop!$A$2:$A$1611,0))/INDEX(Coverage!$F$2:$F$1611,MATCH(A34, Coverage!$A$2:$A$1611,0)),0)</f>
        <v>232120.28420238392</v>
      </c>
      <c r="G34" s="14">
        <f>IF(SUM(C34:F34)&lt;INDEX(Coverage!$D$2:$D$1611,MATCH(A34, Coverage!$A$2:$A$1611,0)),INDEX(Pop!$G$2:$G$1611,MATCH(A34, Pop!$A$2:$A$1611,0))/INDEX(Coverage!$F$2:$F$1611,MATCH(A34, Coverage!$A$2:$A$1611,0)),0)</f>
        <v>186612.51997524989</v>
      </c>
      <c r="H34" s="14">
        <f>IF(SUM(C34:G34)&lt;INDEX(Coverage!$D$2:$D$1611,MATCH(A34, Coverage!$A$2:$A$1611,0)),INDEX(Pop!$H$2:$H$1611,MATCH(A34, Pop!$A$2:$A$1611,0))/INDEX(Coverage!$F$2:$F$1611,MATCH(A34, Coverage!$A$2:$A$1611,0)),0)</f>
        <v>166398.11453012333</v>
      </c>
      <c r="I34" s="14">
        <f>IF(SUM(C34:H34)&lt;INDEX(Coverage!$D$2:$D$1611,MATCH(A34, Coverage!$A$2:$A$1611,0)),INDEX(Pop!$I$2:$I$1611,MATCH(A34, Pop!$A$2:$A$1611,0))/INDEX(Coverage!$F$2:$F$1611,MATCH(A34, Coverage!$A$2:$A$1611,0)),0)</f>
        <v>114076.19198320665</v>
      </c>
      <c r="J34" s="14">
        <f>IF(SUM(C34:I34)&lt;INDEX(Coverage!$D$2:$D$1611,MATCH(A34, Coverage!$A$2:$A$1611,0)),INDEX(Pop!$J$2:$J$1611,MATCH(A34, Pop!$A$2:$A$1611,0))/INDEX(Coverage!$F$2:$F$1611,MATCH(A34, Coverage!$A$2:$A$1611,0)),0)</f>
        <v>94617.075672748222</v>
      </c>
      <c r="K34" s="14">
        <f>IF(SUM(C34:J34)&lt;INDEX(Coverage!$D$2:$D$1611,MATCH(A34, Coverage!$A$2:$A$1611,0)),INDEX(Pop!$K$2:$K$1611,MATCH(A34, Pop!$A$2:$A$1611,0))/INDEX(Coverage!$F$2:$F$1611,MATCH(A34, Coverage!$A$2:$A$1611,0)),0)</f>
        <v>77695.994793532605</v>
      </c>
      <c r="L34" s="14">
        <f>IF(SUM(C34:K34)&lt;INDEX(Coverage!$D$2:$D$1611,MATCH(A34, Coverage!$A$2:$A$1611,0)),INDEX(Pop!$L$2:$L$1611,MATCH(A34, Pop!$A$2:$A$1611,0))/INDEX(Coverage!$F$2:$F$1611,MATCH(A34, Coverage!$A$2:$A$1611,0)),0)</f>
        <v>0</v>
      </c>
    </row>
    <row r="35" spans="1:12">
      <c r="A35" s="14" t="str">
        <f>Data!A35</f>
        <v>COL</v>
      </c>
      <c r="B35" s="14" t="str">
        <f>Data!B35</f>
        <v>Colombia</v>
      </c>
      <c r="C35" s="14">
        <f>IFERROR(INDEX(Pop!$C$2:$C$1611,MATCH(A35, Pop!$A$2:$A$1611,0)) /INDEX(Coverage!$F$2:$F$1611,MATCH(A35, Coverage!$A$2:$A$1611,0)),0)</f>
        <v>9935.8034175255252</v>
      </c>
      <c r="D35" s="14">
        <f>IF(SUM(C35)&lt;INDEX(Coverage!$D$2:$D$1611,MATCH(A35, Coverage!$A$2:$A$1611,0)),INDEX(Pop!$D$2:$D$1611,MATCH(A35, Pop!$A$2:$A$1611,0))/INDEX(Coverage!$F$2:$F$1611,MATCH(A35, Coverage!$A$2:$A$1611,0)),0)</f>
        <v>1632.7023778102314</v>
      </c>
      <c r="E35" s="14">
        <f>IF(SUM(C35:D35)&lt;INDEX(Coverage!$D$2:$D$1611,MATCH(A35, Coverage!$A$2:$A$1611,0)),INDEX(Pop!$E$2:$E$1611,MATCH(A35, Pop!$A$2:$A$1611,0))/INDEX(Coverage!$F$2:$F$1611,MATCH(A35, Coverage!$A$2:$A$1611,0)),0)</f>
        <v>1228.7284013606015</v>
      </c>
      <c r="F35" s="14">
        <f>IF(SUM(C35:E35)&lt;INDEX(Coverage!$D$2:$D$1611,MATCH(A35, Coverage!$A$2:$A$1611,0)),INDEX(Pop!$F$2:$F$1611,MATCH(A35, Pop!$A$2:$A$1611,0))/INDEX(Coverage!$F$2:$F$1611,MATCH(A35, Coverage!$A$2:$A$1611,0)),0)</f>
        <v>972.32017650844455</v>
      </c>
      <c r="G35" s="14">
        <f>IF(SUM(C35:F35)&lt;INDEX(Coverage!$D$2:$D$1611,MATCH(A35, Coverage!$A$2:$A$1611,0)),INDEX(Pop!$G$2:$G$1611,MATCH(A35, Pop!$A$2:$A$1611,0))/INDEX(Coverage!$F$2:$F$1611,MATCH(A35, Coverage!$A$2:$A$1611,0)),0)</f>
        <v>804.31199509811688</v>
      </c>
      <c r="H35" s="14">
        <f>IF(SUM(C35:G35)&lt;INDEX(Coverage!$D$2:$D$1611,MATCH(A35, Coverage!$A$2:$A$1611,0)),INDEX(Pop!$H$2:$H$1611,MATCH(A35, Pop!$A$2:$A$1611,0))/INDEX(Coverage!$F$2:$F$1611,MATCH(A35, Coverage!$A$2:$A$1611,0)),0)</f>
        <v>580.17863154193549</v>
      </c>
      <c r="I35" s="14">
        <f>IF(SUM(C35:H35)&lt;INDEX(Coverage!$D$2:$D$1611,MATCH(A35, Coverage!$A$2:$A$1611,0)),INDEX(Pop!$I$2:$I$1611,MATCH(A35, Pop!$A$2:$A$1611,0))/INDEX(Coverage!$F$2:$F$1611,MATCH(A35, Coverage!$A$2:$A$1611,0)),0)</f>
        <v>632.36167284164355</v>
      </c>
      <c r="J35" s="14">
        <f>IF(SUM(C35:I35)&lt;INDEX(Coverage!$D$2:$D$1611,MATCH(A35, Coverage!$A$2:$A$1611,0)),INDEX(Pop!$J$2:$J$1611,MATCH(A35, Pop!$A$2:$A$1611,0))/INDEX(Coverage!$F$2:$F$1611,MATCH(A35, Coverage!$A$2:$A$1611,0)),0)</f>
        <v>511.49557440936758</v>
      </c>
      <c r="K35" s="14">
        <f>IF(SUM(C35:J35)&lt;INDEX(Coverage!$D$2:$D$1611,MATCH(A35, Coverage!$A$2:$A$1611,0)),INDEX(Pop!$K$2:$K$1611,MATCH(A35, Pop!$A$2:$A$1611,0))/INDEX(Coverage!$F$2:$F$1611,MATCH(A35, Coverage!$A$2:$A$1611,0)),0)</f>
        <v>433.11899696711265</v>
      </c>
      <c r="L35" s="14">
        <f>IF(SUM(C35:K35)&lt;INDEX(Coverage!$D$2:$D$1611,MATCH(A35, Coverage!$A$2:$A$1611,0)),INDEX(Pop!$L$2:$L$1611,MATCH(A35, Pop!$A$2:$A$1611,0))/INDEX(Coverage!$F$2:$F$1611,MATCH(A35, Coverage!$A$2:$A$1611,0)),0)</f>
        <v>0</v>
      </c>
    </row>
    <row r="36" spans="1:12">
      <c r="A36" s="14" t="str">
        <f>Data!A36</f>
        <v>COD</v>
      </c>
      <c r="B36" s="14" t="str">
        <f>Data!B36</f>
        <v>Congo (the Democratic Republic of the)</v>
      </c>
      <c r="C36" s="14">
        <f>IFERROR(INDEX(Pop!$C$2:$C$1611,MATCH(A36, Pop!$A$2:$A$1611,0)) /INDEX(Coverage!$F$2:$F$1611,MATCH(A36, Coverage!$A$2:$A$1611,0)),0)</f>
        <v>1028.4297801180273</v>
      </c>
      <c r="D36" s="14">
        <f>IF(SUM(C36)&lt;INDEX(Coverage!$D$2:$D$1611,MATCH(A36, Coverage!$A$2:$A$1611,0)),INDEX(Pop!$D$2:$D$1611,MATCH(A36, Pop!$A$2:$A$1611,0))/INDEX(Coverage!$F$2:$F$1611,MATCH(A36, Coverage!$A$2:$A$1611,0)),0)</f>
        <v>609.91072055514383</v>
      </c>
      <c r="E36" s="14">
        <f>IF(SUM(C36:D36)&lt;INDEX(Coverage!$D$2:$D$1611,MATCH(A36, Coverage!$A$2:$A$1611,0)),INDEX(Pop!$E$2:$E$1611,MATCH(A36, Pop!$A$2:$A$1611,0))/INDEX(Coverage!$F$2:$F$1611,MATCH(A36, Coverage!$A$2:$A$1611,0)),0)</f>
        <v>202.38878761479555</v>
      </c>
      <c r="F36" s="14">
        <f>IF(SUM(C36:E36)&lt;INDEX(Coverage!$D$2:$D$1611,MATCH(A36, Coverage!$A$2:$A$1611,0)),INDEX(Pop!$F$2:$F$1611,MATCH(A36, Pop!$A$2:$A$1611,0))/INDEX(Coverage!$F$2:$F$1611,MATCH(A36, Coverage!$A$2:$A$1611,0)),0)</f>
        <v>718.00187038254205</v>
      </c>
      <c r="G36" s="14">
        <f>IF(SUM(C36:F36)&lt;INDEX(Coverage!$D$2:$D$1611,MATCH(A36, Coverage!$A$2:$A$1611,0)),INDEX(Pop!$G$2:$G$1611,MATCH(A36, Pop!$A$2:$A$1611,0))/INDEX(Coverage!$F$2:$F$1611,MATCH(A36, Coverage!$A$2:$A$1611,0)),0)</f>
        <v>1212.4349898736109</v>
      </c>
      <c r="H36" s="14">
        <f>IF(SUM(C36:G36)&lt;INDEX(Coverage!$D$2:$D$1611,MATCH(A36, Coverage!$A$2:$A$1611,0)),INDEX(Pop!$H$2:$H$1611,MATCH(A36, Pop!$A$2:$A$1611,0))/INDEX(Coverage!$F$2:$F$1611,MATCH(A36, Coverage!$A$2:$A$1611,0)),0)</f>
        <v>1006.1803716089283</v>
      </c>
      <c r="I36" s="14">
        <f>IF(SUM(C36:H36)&lt;INDEX(Coverage!$D$2:$D$1611,MATCH(A36, Coverage!$A$2:$A$1611,0)),INDEX(Pop!$I$2:$I$1611,MATCH(A36, Pop!$A$2:$A$1611,0))/INDEX(Coverage!$F$2:$F$1611,MATCH(A36, Coverage!$A$2:$A$1611,0)),0)</f>
        <v>0</v>
      </c>
      <c r="J36" s="14">
        <f>IF(SUM(C36:I36)&lt;INDEX(Coverage!$D$2:$D$1611,MATCH(A36, Coverage!$A$2:$A$1611,0)),INDEX(Pop!$J$2:$J$1611,MATCH(A36, Pop!$A$2:$A$1611,0))/INDEX(Coverage!$F$2:$F$1611,MATCH(A36, Coverage!$A$2:$A$1611,0)),0)</f>
        <v>0</v>
      </c>
      <c r="K36" s="14">
        <f>IF(SUM(C36:J36)&lt;INDEX(Coverage!$D$2:$D$1611,MATCH(A36, Coverage!$A$2:$A$1611,0)),INDEX(Pop!$K$2:$K$1611,MATCH(A36, Pop!$A$2:$A$1611,0))/INDEX(Coverage!$F$2:$F$1611,MATCH(A36, Coverage!$A$2:$A$1611,0)),0)</f>
        <v>0</v>
      </c>
      <c r="L36" s="14">
        <f>IF(SUM(C36:K36)&lt;INDEX(Coverage!$D$2:$D$1611,MATCH(A36, Coverage!$A$2:$A$1611,0)),INDEX(Pop!$L$2:$L$1611,MATCH(A36, Pop!$A$2:$A$1611,0))/INDEX(Coverage!$F$2:$F$1611,MATCH(A36, Coverage!$A$2:$A$1611,0)),0)</f>
        <v>0</v>
      </c>
    </row>
    <row r="37" spans="1:12">
      <c r="A37" s="14" t="str">
        <f>Data!A37</f>
        <v>COG</v>
      </c>
      <c r="B37" s="14" t="str">
        <f>Data!B37</f>
        <v>Congo (the)</v>
      </c>
      <c r="C37" s="14">
        <f>IFERROR(INDEX(Pop!$C$2:$C$1611,MATCH(A37, Pop!$A$2:$A$1611,0)) /INDEX(Coverage!$F$2:$F$1611,MATCH(A37, Coverage!$A$2:$A$1611,0)),0)</f>
        <v>515.27943219135022</v>
      </c>
      <c r="D37" s="14">
        <f>IF(SUM(C37)&lt;INDEX(Coverage!$D$2:$D$1611,MATCH(A37, Coverage!$A$2:$A$1611,0)),INDEX(Pop!$D$2:$D$1611,MATCH(A37, Pop!$A$2:$A$1611,0))/INDEX(Coverage!$F$2:$F$1611,MATCH(A37, Coverage!$A$2:$A$1611,0)),0)</f>
        <v>116.33455348582962</v>
      </c>
      <c r="E37" s="14">
        <f>IF(SUM(C37:D37)&lt;INDEX(Coverage!$D$2:$D$1611,MATCH(A37, Coverage!$A$2:$A$1611,0)),INDEX(Pop!$E$2:$E$1611,MATCH(A37, Pop!$A$2:$A$1611,0))/INDEX(Coverage!$F$2:$F$1611,MATCH(A37, Coverage!$A$2:$A$1611,0)),0)</f>
        <v>323.21208802463622</v>
      </c>
      <c r="F37" s="14">
        <f>IF(SUM(C37:E37)&lt;INDEX(Coverage!$D$2:$D$1611,MATCH(A37, Coverage!$A$2:$A$1611,0)),INDEX(Pop!$F$2:$F$1611,MATCH(A37, Pop!$A$2:$A$1611,0))/INDEX(Coverage!$F$2:$F$1611,MATCH(A37, Coverage!$A$2:$A$1611,0)),0)</f>
        <v>0</v>
      </c>
      <c r="G37" s="14">
        <f>IF(SUM(C37:F37)&lt;INDEX(Coverage!$D$2:$D$1611,MATCH(A37, Coverage!$A$2:$A$1611,0)),INDEX(Pop!$G$2:$G$1611,MATCH(A37, Pop!$A$2:$A$1611,0))/INDEX(Coverage!$F$2:$F$1611,MATCH(A37, Coverage!$A$2:$A$1611,0)),0)</f>
        <v>0</v>
      </c>
      <c r="H37" s="14">
        <f>IF(SUM(C37:G37)&lt;INDEX(Coverage!$D$2:$D$1611,MATCH(A37, Coverage!$A$2:$A$1611,0)),INDEX(Pop!$H$2:$H$1611,MATCH(A37, Pop!$A$2:$A$1611,0))/INDEX(Coverage!$F$2:$F$1611,MATCH(A37, Coverage!$A$2:$A$1611,0)),0)</f>
        <v>0</v>
      </c>
      <c r="I37" s="14">
        <f>IF(SUM(C37:H37)&lt;INDEX(Coverage!$D$2:$D$1611,MATCH(A37, Coverage!$A$2:$A$1611,0)),INDEX(Pop!$I$2:$I$1611,MATCH(A37, Pop!$A$2:$A$1611,0))/INDEX(Coverage!$F$2:$F$1611,MATCH(A37, Coverage!$A$2:$A$1611,0)),0)</f>
        <v>0</v>
      </c>
      <c r="J37" s="14">
        <f>IF(SUM(C37:I37)&lt;INDEX(Coverage!$D$2:$D$1611,MATCH(A37, Coverage!$A$2:$A$1611,0)),INDEX(Pop!$J$2:$J$1611,MATCH(A37, Pop!$A$2:$A$1611,0))/INDEX(Coverage!$F$2:$F$1611,MATCH(A37, Coverage!$A$2:$A$1611,0)),0)</f>
        <v>0</v>
      </c>
      <c r="K37" s="14">
        <f>IF(SUM(C37:J37)&lt;INDEX(Coverage!$D$2:$D$1611,MATCH(A37, Coverage!$A$2:$A$1611,0)),INDEX(Pop!$K$2:$K$1611,MATCH(A37, Pop!$A$2:$A$1611,0))/INDEX(Coverage!$F$2:$F$1611,MATCH(A37, Coverage!$A$2:$A$1611,0)),0)</f>
        <v>0</v>
      </c>
      <c r="L37" s="14">
        <f>IF(SUM(C37:K37)&lt;INDEX(Coverage!$D$2:$D$1611,MATCH(A37, Coverage!$A$2:$A$1611,0)),INDEX(Pop!$L$2:$L$1611,MATCH(A37, Pop!$A$2:$A$1611,0))/INDEX(Coverage!$F$2:$F$1611,MATCH(A37, Coverage!$A$2:$A$1611,0)),0)</f>
        <v>0</v>
      </c>
    </row>
    <row r="38" spans="1:12">
      <c r="A38" s="14" t="str">
        <f>Data!A38</f>
        <v>CRI</v>
      </c>
      <c r="B38" s="14" t="str">
        <f>Data!B38</f>
        <v>Costa Rica</v>
      </c>
      <c r="C38" s="14">
        <f>IFERROR(INDEX(Pop!$C$2:$C$1611,MATCH(A38, Pop!$A$2:$A$1611,0)) /INDEX(Coverage!$F$2:$F$1611,MATCH(A38, Coverage!$A$2:$A$1611,0)),0)</f>
        <v>526.24269074245331</v>
      </c>
      <c r="D38" s="14">
        <f>IF(SUM(C38)&lt;INDEX(Coverage!$D$2:$D$1611,MATCH(A38, Coverage!$A$2:$A$1611,0)),INDEX(Pop!$D$2:$D$1611,MATCH(A38, Pop!$A$2:$A$1611,0))/INDEX(Coverage!$F$2:$F$1611,MATCH(A38, Coverage!$A$2:$A$1611,0)),0)</f>
        <v>469.22019108299008</v>
      </c>
      <c r="E38" s="14">
        <f>IF(SUM(C38:D38)&lt;INDEX(Coverage!$D$2:$D$1611,MATCH(A38, Coverage!$A$2:$A$1611,0)),INDEX(Pop!$E$2:$E$1611,MATCH(A38, Pop!$A$2:$A$1611,0))/INDEX(Coverage!$F$2:$F$1611,MATCH(A38, Coverage!$A$2:$A$1611,0)),0)</f>
        <v>579.66638039357997</v>
      </c>
      <c r="F38" s="14">
        <f>IF(SUM(C38:E38)&lt;INDEX(Coverage!$D$2:$D$1611,MATCH(A38, Coverage!$A$2:$A$1611,0)),INDEX(Pop!$F$2:$F$1611,MATCH(A38, Pop!$A$2:$A$1611,0))/INDEX(Coverage!$F$2:$F$1611,MATCH(A38, Coverage!$A$2:$A$1611,0)),0)</f>
        <v>281.15508295927907</v>
      </c>
      <c r="G38" s="14">
        <f>IF(SUM(C38:F38)&lt;INDEX(Coverage!$D$2:$D$1611,MATCH(A38, Coverage!$A$2:$A$1611,0)),INDEX(Pop!$G$2:$G$1611,MATCH(A38, Pop!$A$2:$A$1611,0))/INDEX(Coverage!$F$2:$F$1611,MATCH(A38, Coverage!$A$2:$A$1611,0)),0)</f>
        <v>215.22698137686271</v>
      </c>
      <c r="H38" s="14">
        <f>IF(SUM(C38:G38)&lt;INDEX(Coverage!$D$2:$D$1611,MATCH(A38, Coverage!$A$2:$A$1611,0)),INDEX(Pop!$H$2:$H$1611,MATCH(A38, Pop!$A$2:$A$1611,0))/INDEX(Coverage!$F$2:$F$1611,MATCH(A38, Coverage!$A$2:$A$1611,0)),0)</f>
        <v>278.49530864630412</v>
      </c>
      <c r="I38" s="14">
        <f>IF(SUM(C38:H38)&lt;INDEX(Coverage!$D$2:$D$1611,MATCH(A38, Coverage!$A$2:$A$1611,0)),INDEX(Pop!$I$2:$I$1611,MATCH(A38, Pop!$A$2:$A$1611,0))/INDEX(Coverage!$F$2:$F$1611,MATCH(A38, Coverage!$A$2:$A$1611,0)),0)</f>
        <v>408.22468454941617</v>
      </c>
      <c r="J38" s="14">
        <f>IF(SUM(C38:I38)&lt;INDEX(Coverage!$D$2:$D$1611,MATCH(A38, Coverage!$A$2:$A$1611,0)),INDEX(Pop!$J$2:$J$1611,MATCH(A38, Pop!$A$2:$A$1611,0))/INDEX(Coverage!$F$2:$F$1611,MATCH(A38, Coverage!$A$2:$A$1611,0)),0)</f>
        <v>304.69546760616856</v>
      </c>
      <c r="K38" s="14">
        <f>IF(SUM(C38:J38)&lt;INDEX(Coverage!$D$2:$D$1611,MATCH(A38, Coverage!$A$2:$A$1611,0)),INDEX(Pop!$K$2:$K$1611,MATCH(A38, Pop!$A$2:$A$1611,0))/INDEX(Coverage!$F$2:$F$1611,MATCH(A38, Coverage!$A$2:$A$1611,0)),0)</f>
        <v>182.07795827132293</v>
      </c>
      <c r="L38" s="14">
        <f>IF(SUM(C38:K38)&lt;INDEX(Coverage!$D$2:$D$1611,MATCH(A38, Coverage!$A$2:$A$1611,0)),INDEX(Pop!$L$2:$L$1611,MATCH(A38, Pop!$A$2:$A$1611,0))/INDEX(Coverage!$F$2:$F$1611,MATCH(A38, Coverage!$A$2:$A$1611,0)),0)</f>
        <v>0</v>
      </c>
    </row>
    <row r="39" spans="1:12">
      <c r="A39" s="14" t="str">
        <f>Data!A39</f>
        <v>CIV</v>
      </c>
      <c r="B39" s="14" t="str">
        <f>Data!B39</f>
        <v>Côte d'Ivoire</v>
      </c>
      <c r="C39" s="14">
        <f>IFERROR(INDEX(Pop!$C$2:$C$1611,MATCH(A39, Pop!$A$2:$A$1611,0)) /INDEX(Coverage!$F$2:$F$1611,MATCH(A39, Coverage!$A$2:$A$1611,0)),0)</f>
        <v>1748.4805072617683</v>
      </c>
      <c r="D39" s="14">
        <f>IF(SUM(C39)&lt;INDEX(Coverage!$D$2:$D$1611,MATCH(A39, Coverage!$A$2:$A$1611,0)),INDEX(Pop!$D$2:$D$1611,MATCH(A39, Pop!$A$2:$A$1611,0))/INDEX(Coverage!$F$2:$F$1611,MATCH(A39, Coverage!$A$2:$A$1611,0)),0)</f>
        <v>747.02575569154442</v>
      </c>
      <c r="E39" s="14">
        <f>IF(SUM(C39:D39)&lt;INDEX(Coverage!$D$2:$D$1611,MATCH(A39, Coverage!$A$2:$A$1611,0)),INDEX(Pop!$E$2:$E$1611,MATCH(A39, Pop!$A$2:$A$1611,0))/INDEX(Coverage!$F$2:$F$1611,MATCH(A39, Coverage!$A$2:$A$1611,0)),0)</f>
        <v>756.2991433842908</v>
      </c>
      <c r="F39" s="14">
        <f>IF(SUM(C39:E39)&lt;INDEX(Coverage!$D$2:$D$1611,MATCH(A39, Coverage!$A$2:$A$1611,0)),INDEX(Pop!$F$2:$F$1611,MATCH(A39, Pop!$A$2:$A$1611,0))/INDEX(Coverage!$F$2:$F$1611,MATCH(A39, Coverage!$A$2:$A$1611,0)),0)</f>
        <v>401.16075509004986</v>
      </c>
      <c r="G39" s="14">
        <f>IF(SUM(C39:F39)&lt;INDEX(Coverage!$D$2:$D$1611,MATCH(A39, Coverage!$A$2:$A$1611,0)),INDEX(Pop!$G$2:$G$1611,MATCH(A39, Pop!$A$2:$A$1611,0))/INDEX(Coverage!$F$2:$F$1611,MATCH(A39, Coverage!$A$2:$A$1611,0)),0)</f>
        <v>462.32179381057546</v>
      </c>
      <c r="H39" s="14">
        <f>IF(SUM(C39:G39)&lt;INDEX(Coverage!$D$2:$D$1611,MATCH(A39, Coverage!$A$2:$A$1611,0)),INDEX(Pop!$H$2:$H$1611,MATCH(A39, Pop!$A$2:$A$1611,0))/INDEX(Coverage!$F$2:$F$1611,MATCH(A39, Coverage!$A$2:$A$1611,0)),0)</f>
        <v>493.24072405297989</v>
      </c>
      <c r="I39" s="14">
        <f>IF(SUM(C39:H39)&lt;INDEX(Coverage!$D$2:$D$1611,MATCH(A39, Coverage!$A$2:$A$1611,0)),INDEX(Pop!$I$2:$I$1611,MATCH(A39, Pop!$A$2:$A$1611,0))/INDEX(Coverage!$F$2:$F$1611,MATCH(A39, Coverage!$A$2:$A$1611,0)),0)</f>
        <v>0</v>
      </c>
      <c r="J39" s="14">
        <f>IF(SUM(C39:I39)&lt;INDEX(Coverage!$D$2:$D$1611,MATCH(A39, Coverage!$A$2:$A$1611,0)),INDEX(Pop!$J$2:$J$1611,MATCH(A39, Pop!$A$2:$A$1611,0))/INDEX(Coverage!$F$2:$F$1611,MATCH(A39, Coverage!$A$2:$A$1611,0)),0)</f>
        <v>0</v>
      </c>
      <c r="K39" s="14">
        <f>IF(SUM(C39:J39)&lt;INDEX(Coverage!$D$2:$D$1611,MATCH(A39, Coverage!$A$2:$A$1611,0)),INDEX(Pop!$K$2:$K$1611,MATCH(A39, Pop!$A$2:$A$1611,0))/INDEX(Coverage!$F$2:$F$1611,MATCH(A39, Coverage!$A$2:$A$1611,0)),0)</f>
        <v>0</v>
      </c>
      <c r="L39" s="14">
        <f>IF(SUM(C39:K39)&lt;INDEX(Coverage!$D$2:$D$1611,MATCH(A39, Coverage!$A$2:$A$1611,0)),INDEX(Pop!$L$2:$L$1611,MATCH(A39, Pop!$A$2:$A$1611,0))/INDEX(Coverage!$F$2:$F$1611,MATCH(A39, Coverage!$A$2:$A$1611,0)),0)</f>
        <v>0</v>
      </c>
    </row>
    <row r="40" spans="1:12">
      <c r="A40" s="14" t="str">
        <f>Data!A40</f>
        <v>HRV</v>
      </c>
      <c r="B40" s="14" t="str">
        <f>Data!B40</f>
        <v>Croatia</v>
      </c>
      <c r="C40" s="14">
        <f>IFERROR(INDEX(Pop!$C$2:$C$1611,MATCH(A40, Pop!$A$2:$A$1611,0)) /INDEX(Coverage!$F$2:$F$1611,MATCH(A40, Coverage!$A$2:$A$1611,0)),0)</f>
        <v>0</v>
      </c>
      <c r="D40" s="14">
        <f>IF(SUM(C40)&lt;INDEX(Coverage!$D$2:$D$1611,MATCH(A40, Coverage!$A$2:$A$1611,0)),INDEX(Pop!$D$2:$D$1611,MATCH(A40, Pop!$A$2:$A$1611,0))/INDEX(Coverage!$F$2:$F$1611,MATCH(A40, Coverage!$A$2:$A$1611,0)),0)</f>
        <v>0</v>
      </c>
      <c r="E40" s="14">
        <f>IF(SUM(C40:D40)&lt;INDEX(Coverage!$D$2:$D$1611,MATCH(A40, Coverage!$A$2:$A$1611,0)),INDEX(Pop!$E$2:$E$1611,MATCH(A40, Pop!$A$2:$A$1611,0))/INDEX(Coverage!$F$2:$F$1611,MATCH(A40, Coverage!$A$2:$A$1611,0)),0)</f>
        <v>0</v>
      </c>
      <c r="F40" s="14">
        <f>IF(SUM(C40:E40)&lt;INDEX(Coverage!$D$2:$D$1611,MATCH(A40, Coverage!$A$2:$A$1611,0)),INDEX(Pop!$F$2:$F$1611,MATCH(A40, Pop!$A$2:$A$1611,0))/INDEX(Coverage!$F$2:$F$1611,MATCH(A40, Coverage!$A$2:$A$1611,0)),0)</f>
        <v>0</v>
      </c>
      <c r="G40" s="14">
        <f>IF(SUM(C40:F40)&lt;INDEX(Coverage!$D$2:$D$1611,MATCH(A40, Coverage!$A$2:$A$1611,0)),INDEX(Pop!$G$2:$G$1611,MATCH(A40, Pop!$A$2:$A$1611,0))/INDEX(Coverage!$F$2:$F$1611,MATCH(A40, Coverage!$A$2:$A$1611,0)),0)</f>
        <v>0</v>
      </c>
      <c r="H40" s="14">
        <f>IF(SUM(C40:G40)&lt;INDEX(Coverage!$D$2:$D$1611,MATCH(A40, Coverage!$A$2:$A$1611,0)),INDEX(Pop!$H$2:$H$1611,MATCH(A40, Pop!$A$2:$A$1611,0))/INDEX(Coverage!$F$2:$F$1611,MATCH(A40, Coverage!$A$2:$A$1611,0)),0)</f>
        <v>0</v>
      </c>
      <c r="I40" s="14">
        <f>IF(SUM(C40:H40)&lt;INDEX(Coverage!$D$2:$D$1611,MATCH(A40, Coverage!$A$2:$A$1611,0)),INDEX(Pop!$I$2:$I$1611,MATCH(A40, Pop!$A$2:$A$1611,0))/INDEX(Coverage!$F$2:$F$1611,MATCH(A40, Coverage!$A$2:$A$1611,0)),0)</f>
        <v>0</v>
      </c>
      <c r="J40" s="14">
        <f>IF(SUM(C40:I40)&lt;INDEX(Coverage!$D$2:$D$1611,MATCH(A40, Coverage!$A$2:$A$1611,0)),INDEX(Pop!$J$2:$J$1611,MATCH(A40, Pop!$A$2:$A$1611,0))/INDEX(Coverage!$F$2:$F$1611,MATCH(A40, Coverage!$A$2:$A$1611,0)),0)</f>
        <v>0</v>
      </c>
      <c r="K40" s="14">
        <f>IF(SUM(C40:J40)&lt;INDEX(Coverage!$D$2:$D$1611,MATCH(A40, Coverage!$A$2:$A$1611,0)),INDEX(Pop!$K$2:$K$1611,MATCH(A40, Pop!$A$2:$A$1611,0))/INDEX(Coverage!$F$2:$F$1611,MATCH(A40, Coverage!$A$2:$A$1611,0)),0)</f>
        <v>0</v>
      </c>
      <c r="L40" s="14">
        <f>IF(SUM(C40:K40)&lt;INDEX(Coverage!$D$2:$D$1611,MATCH(A40, Coverage!$A$2:$A$1611,0)),INDEX(Pop!$L$2:$L$1611,MATCH(A40, Pop!$A$2:$A$1611,0))/INDEX(Coverage!$F$2:$F$1611,MATCH(A40, Coverage!$A$2:$A$1611,0)),0)</f>
        <v>0</v>
      </c>
    </row>
    <row r="41" spans="1:12">
      <c r="A41" s="14" t="str">
        <f>Data!A41</f>
        <v>CUB</v>
      </c>
      <c r="B41" s="14" t="str">
        <f>Data!B41</f>
        <v>Cuba</v>
      </c>
      <c r="C41" s="14">
        <f>IFERROR(INDEX(Pop!$C$2:$C$1611,MATCH(A41, Pop!$A$2:$A$1611,0)) /INDEX(Coverage!$F$2:$F$1611,MATCH(A41, Coverage!$A$2:$A$1611,0)),0)</f>
        <v>0</v>
      </c>
      <c r="D41" s="14">
        <f>IF(SUM(C41)&lt;INDEX(Coverage!$D$2:$D$1611,MATCH(A41, Coverage!$A$2:$A$1611,0)),INDEX(Pop!$D$2:$D$1611,MATCH(A41, Pop!$A$2:$A$1611,0))/INDEX(Coverage!$F$2:$F$1611,MATCH(A41, Coverage!$A$2:$A$1611,0)),0)</f>
        <v>0</v>
      </c>
      <c r="E41" s="14">
        <f>IF(SUM(C41:D41)&lt;INDEX(Coverage!$D$2:$D$1611,MATCH(A41, Coverage!$A$2:$A$1611,0)),INDEX(Pop!$E$2:$E$1611,MATCH(A41, Pop!$A$2:$A$1611,0))/INDEX(Coverage!$F$2:$F$1611,MATCH(A41, Coverage!$A$2:$A$1611,0)),0)</f>
        <v>0</v>
      </c>
      <c r="F41" s="14">
        <f>IF(SUM(C41:E41)&lt;INDEX(Coverage!$D$2:$D$1611,MATCH(A41, Coverage!$A$2:$A$1611,0)),INDEX(Pop!$F$2:$F$1611,MATCH(A41, Pop!$A$2:$A$1611,0))/INDEX(Coverage!$F$2:$F$1611,MATCH(A41, Coverage!$A$2:$A$1611,0)),0)</f>
        <v>0</v>
      </c>
      <c r="G41" s="14">
        <f>IF(SUM(C41:F41)&lt;INDEX(Coverage!$D$2:$D$1611,MATCH(A41, Coverage!$A$2:$A$1611,0)),INDEX(Pop!$G$2:$G$1611,MATCH(A41, Pop!$A$2:$A$1611,0))/INDEX(Coverage!$F$2:$F$1611,MATCH(A41, Coverage!$A$2:$A$1611,0)),0)</f>
        <v>0</v>
      </c>
      <c r="H41" s="14">
        <f>IF(SUM(C41:G41)&lt;INDEX(Coverage!$D$2:$D$1611,MATCH(A41, Coverage!$A$2:$A$1611,0)),INDEX(Pop!$H$2:$H$1611,MATCH(A41, Pop!$A$2:$A$1611,0))/INDEX(Coverage!$F$2:$F$1611,MATCH(A41, Coverage!$A$2:$A$1611,0)),0)</f>
        <v>0</v>
      </c>
      <c r="I41" s="14">
        <f>IF(SUM(C41:H41)&lt;INDEX(Coverage!$D$2:$D$1611,MATCH(A41, Coverage!$A$2:$A$1611,0)),INDEX(Pop!$I$2:$I$1611,MATCH(A41, Pop!$A$2:$A$1611,0))/INDEX(Coverage!$F$2:$F$1611,MATCH(A41, Coverage!$A$2:$A$1611,0)),0)</f>
        <v>0</v>
      </c>
      <c r="J41" s="14">
        <f>IF(SUM(C41:I41)&lt;INDEX(Coverage!$D$2:$D$1611,MATCH(A41, Coverage!$A$2:$A$1611,0)),INDEX(Pop!$J$2:$J$1611,MATCH(A41, Pop!$A$2:$A$1611,0))/INDEX(Coverage!$F$2:$F$1611,MATCH(A41, Coverage!$A$2:$A$1611,0)),0)</f>
        <v>0</v>
      </c>
      <c r="K41" s="14">
        <f>IF(SUM(C41:J41)&lt;INDEX(Coverage!$D$2:$D$1611,MATCH(A41, Coverage!$A$2:$A$1611,0)),INDEX(Pop!$K$2:$K$1611,MATCH(A41, Pop!$A$2:$A$1611,0))/INDEX(Coverage!$F$2:$F$1611,MATCH(A41, Coverage!$A$2:$A$1611,0)),0)</f>
        <v>0</v>
      </c>
      <c r="L41" s="14">
        <f>IF(SUM(C41:K41)&lt;INDEX(Coverage!$D$2:$D$1611,MATCH(A41, Coverage!$A$2:$A$1611,0)),INDEX(Pop!$L$2:$L$1611,MATCH(A41, Pop!$A$2:$A$1611,0))/INDEX(Coverage!$F$2:$F$1611,MATCH(A41, Coverage!$A$2:$A$1611,0)),0)</f>
        <v>0</v>
      </c>
    </row>
    <row r="42" spans="1:12">
      <c r="A42" s="14" t="str">
        <f>Data!A42</f>
        <v>CYP</v>
      </c>
      <c r="B42" s="14" t="str">
        <f>Data!B42</f>
        <v>Cyprus</v>
      </c>
      <c r="C42" s="14">
        <f>IFERROR(INDEX(Pop!$C$2:$C$1611,MATCH(A42, Pop!$A$2:$A$1611,0)) /INDEX(Coverage!$F$2:$F$1611,MATCH(A42, Coverage!$A$2:$A$1611,0)),0)</f>
        <v>0</v>
      </c>
      <c r="D42" s="14">
        <f>IF(SUM(C42)&lt;INDEX(Coverage!$D$2:$D$1611,MATCH(A42, Coverage!$A$2:$A$1611,0)),INDEX(Pop!$D$2:$D$1611,MATCH(A42, Pop!$A$2:$A$1611,0))/INDEX(Coverage!$F$2:$F$1611,MATCH(A42, Coverage!$A$2:$A$1611,0)),0)</f>
        <v>0</v>
      </c>
      <c r="E42" s="14">
        <f>IF(SUM(C42:D42)&lt;INDEX(Coverage!$D$2:$D$1611,MATCH(A42, Coverage!$A$2:$A$1611,0)),INDEX(Pop!$E$2:$E$1611,MATCH(A42, Pop!$A$2:$A$1611,0))/INDEX(Coverage!$F$2:$F$1611,MATCH(A42, Coverage!$A$2:$A$1611,0)),0)</f>
        <v>0</v>
      </c>
      <c r="F42" s="14">
        <f>IF(SUM(C42:E42)&lt;INDEX(Coverage!$D$2:$D$1611,MATCH(A42, Coverage!$A$2:$A$1611,0)),INDEX(Pop!$F$2:$F$1611,MATCH(A42, Pop!$A$2:$A$1611,0))/INDEX(Coverage!$F$2:$F$1611,MATCH(A42, Coverage!$A$2:$A$1611,0)),0)</f>
        <v>0</v>
      </c>
      <c r="G42" s="14">
        <f>IF(SUM(C42:F42)&lt;INDEX(Coverage!$D$2:$D$1611,MATCH(A42, Coverage!$A$2:$A$1611,0)),INDEX(Pop!$G$2:$G$1611,MATCH(A42, Pop!$A$2:$A$1611,0))/INDEX(Coverage!$F$2:$F$1611,MATCH(A42, Coverage!$A$2:$A$1611,0)),0)</f>
        <v>0</v>
      </c>
      <c r="H42" s="14">
        <f>IF(SUM(C42:G42)&lt;INDEX(Coverage!$D$2:$D$1611,MATCH(A42, Coverage!$A$2:$A$1611,0)),INDEX(Pop!$H$2:$H$1611,MATCH(A42, Pop!$A$2:$A$1611,0))/INDEX(Coverage!$F$2:$F$1611,MATCH(A42, Coverage!$A$2:$A$1611,0)),0)</f>
        <v>0</v>
      </c>
      <c r="I42" s="14">
        <f>IF(SUM(C42:H42)&lt;INDEX(Coverage!$D$2:$D$1611,MATCH(A42, Coverage!$A$2:$A$1611,0)),INDEX(Pop!$I$2:$I$1611,MATCH(A42, Pop!$A$2:$A$1611,0))/INDEX(Coverage!$F$2:$F$1611,MATCH(A42, Coverage!$A$2:$A$1611,0)),0)</f>
        <v>0</v>
      </c>
      <c r="J42" s="14">
        <f>IF(SUM(C42:I42)&lt;INDEX(Coverage!$D$2:$D$1611,MATCH(A42, Coverage!$A$2:$A$1611,0)),INDEX(Pop!$J$2:$J$1611,MATCH(A42, Pop!$A$2:$A$1611,0))/INDEX(Coverage!$F$2:$F$1611,MATCH(A42, Coverage!$A$2:$A$1611,0)),0)</f>
        <v>0</v>
      </c>
      <c r="K42" s="14">
        <f>IF(SUM(C42:J42)&lt;INDEX(Coverage!$D$2:$D$1611,MATCH(A42, Coverage!$A$2:$A$1611,0)),INDEX(Pop!$K$2:$K$1611,MATCH(A42, Pop!$A$2:$A$1611,0))/INDEX(Coverage!$F$2:$F$1611,MATCH(A42, Coverage!$A$2:$A$1611,0)),0)</f>
        <v>0</v>
      </c>
      <c r="L42" s="14">
        <f>IF(SUM(C42:K42)&lt;INDEX(Coverage!$D$2:$D$1611,MATCH(A42, Coverage!$A$2:$A$1611,0)),INDEX(Pop!$L$2:$L$1611,MATCH(A42, Pop!$A$2:$A$1611,0))/INDEX(Coverage!$F$2:$F$1611,MATCH(A42, Coverage!$A$2:$A$1611,0)),0)</f>
        <v>0</v>
      </c>
    </row>
    <row r="43" spans="1:12">
      <c r="A43" s="14" t="str">
        <f>Data!A43</f>
        <v>CZE</v>
      </c>
      <c r="B43" s="14" t="str">
        <f>Data!B43</f>
        <v>Czechia</v>
      </c>
      <c r="C43" s="14">
        <f>IFERROR(INDEX(Pop!$C$2:$C$1611,MATCH(A43, Pop!$A$2:$A$1611,0)) /INDEX(Coverage!$F$2:$F$1611,MATCH(A43, Coverage!$A$2:$A$1611,0)),0)</f>
        <v>733.35551000301552</v>
      </c>
      <c r="D43" s="14">
        <f>IF(SUM(C43)&lt;INDEX(Coverage!$D$2:$D$1611,MATCH(A43, Coverage!$A$2:$A$1611,0)),INDEX(Pop!$D$2:$D$1611,MATCH(A43, Pop!$A$2:$A$1611,0))/INDEX(Coverage!$F$2:$F$1611,MATCH(A43, Coverage!$A$2:$A$1611,0)),0)</f>
        <v>719.32199316636729</v>
      </c>
      <c r="E43" s="14">
        <f>IF(SUM(C43:D43)&lt;INDEX(Coverage!$D$2:$D$1611,MATCH(A43, Coverage!$A$2:$A$1611,0)),INDEX(Pop!$E$2:$E$1611,MATCH(A43, Pop!$A$2:$A$1611,0))/INDEX(Coverage!$F$2:$F$1611,MATCH(A43, Coverage!$A$2:$A$1611,0)),0)</f>
        <v>2133.9808743221206</v>
      </c>
      <c r="F43" s="14">
        <f>IF(SUM(C43:E43)&lt;INDEX(Coverage!$D$2:$D$1611,MATCH(A43, Coverage!$A$2:$A$1611,0)),INDEX(Pop!$F$2:$F$1611,MATCH(A43, Pop!$A$2:$A$1611,0))/INDEX(Coverage!$F$2:$F$1611,MATCH(A43, Coverage!$A$2:$A$1611,0)),0)</f>
        <v>1753.7911693293959</v>
      </c>
      <c r="G43" s="14">
        <f>IF(SUM(C43:F43)&lt;INDEX(Coverage!$D$2:$D$1611,MATCH(A43, Coverage!$A$2:$A$1611,0)),INDEX(Pop!$G$2:$G$1611,MATCH(A43, Pop!$A$2:$A$1611,0))/INDEX(Coverage!$F$2:$F$1611,MATCH(A43, Coverage!$A$2:$A$1611,0)),0)</f>
        <v>1725.4499936170753</v>
      </c>
      <c r="H43" s="14">
        <f>IF(SUM(C43:G43)&lt;INDEX(Coverage!$D$2:$D$1611,MATCH(A43, Coverage!$A$2:$A$1611,0)),INDEX(Pop!$H$2:$H$1611,MATCH(A43, Pop!$A$2:$A$1611,0))/INDEX(Coverage!$F$2:$F$1611,MATCH(A43, Coverage!$A$2:$A$1611,0)),0)</f>
        <v>1491.6381980374551</v>
      </c>
      <c r="I43" s="14">
        <f>IF(SUM(C43:H43)&lt;INDEX(Coverage!$D$2:$D$1611,MATCH(A43, Coverage!$A$2:$A$1611,0)),INDEX(Pop!$I$2:$I$1611,MATCH(A43, Pop!$A$2:$A$1611,0))/INDEX(Coverage!$F$2:$F$1611,MATCH(A43, Coverage!$A$2:$A$1611,0)),0)</f>
        <v>1140.1276998305932</v>
      </c>
      <c r="J43" s="14">
        <f>IF(SUM(C43:I43)&lt;INDEX(Coverage!$D$2:$D$1611,MATCH(A43, Coverage!$A$2:$A$1611,0)),INDEX(Pop!$J$2:$J$1611,MATCH(A43, Pop!$A$2:$A$1611,0))/INDEX(Coverage!$F$2:$F$1611,MATCH(A43, Coverage!$A$2:$A$1611,0)),0)</f>
        <v>993.69984080868346</v>
      </c>
      <c r="K43" s="14">
        <f>IF(SUM(C43:J43)&lt;INDEX(Coverage!$D$2:$D$1611,MATCH(A43, Coverage!$A$2:$A$1611,0)),INDEX(Pop!$K$2:$K$1611,MATCH(A43, Pop!$A$2:$A$1611,0))/INDEX(Coverage!$F$2:$F$1611,MATCH(A43, Coverage!$A$2:$A$1611,0)),0)</f>
        <v>0</v>
      </c>
      <c r="L43" s="14">
        <f>IF(SUM(C43:K43)&lt;INDEX(Coverage!$D$2:$D$1611,MATCH(A43, Coverage!$A$2:$A$1611,0)),INDEX(Pop!$L$2:$L$1611,MATCH(A43, Pop!$A$2:$A$1611,0))/INDEX(Coverage!$F$2:$F$1611,MATCH(A43, Coverage!$A$2:$A$1611,0)),0)</f>
        <v>0</v>
      </c>
    </row>
    <row r="44" spans="1:12">
      <c r="A44" s="14" t="str">
        <f>Data!A44</f>
        <v>DNK</v>
      </c>
      <c r="B44" s="14" t="str">
        <f>Data!B44</f>
        <v>Denmark</v>
      </c>
      <c r="C44" s="14">
        <f>IFERROR(INDEX(Pop!$C$2:$C$1611,MATCH(A44, Pop!$A$2:$A$1611,0)) /INDEX(Coverage!$F$2:$F$1611,MATCH(A44, Coverage!$A$2:$A$1611,0)),0)</f>
        <v>781.51745644404127</v>
      </c>
      <c r="D44" s="14">
        <f>IF(SUM(C44)&lt;INDEX(Coverage!$D$2:$D$1611,MATCH(A44, Coverage!$A$2:$A$1611,0)),INDEX(Pop!$D$2:$D$1611,MATCH(A44, Pop!$A$2:$A$1611,0))/INDEX(Coverage!$F$2:$F$1611,MATCH(A44, Coverage!$A$2:$A$1611,0)),0)</f>
        <v>484.20955055744025</v>
      </c>
      <c r="E44" s="14">
        <f>IF(SUM(C44:D44)&lt;INDEX(Coverage!$D$2:$D$1611,MATCH(A44, Coverage!$A$2:$A$1611,0)),INDEX(Pop!$E$2:$E$1611,MATCH(A44, Pop!$A$2:$A$1611,0))/INDEX(Coverage!$F$2:$F$1611,MATCH(A44, Coverage!$A$2:$A$1611,0)),0)</f>
        <v>434.06474195387511</v>
      </c>
      <c r="F44" s="14">
        <f>IF(SUM(C44:E44)&lt;INDEX(Coverage!$D$2:$D$1611,MATCH(A44, Coverage!$A$2:$A$1611,0)),INDEX(Pop!$F$2:$F$1611,MATCH(A44, Pop!$A$2:$A$1611,0))/INDEX(Coverage!$F$2:$F$1611,MATCH(A44, Coverage!$A$2:$A$1611,0)),0)</f>
        <v>567.26910400499889</v>
      </c>
      <c r="G44" s="14">
        <f>IF(SUM(C44:F44)&lt;INDEX(Coverage!$D$2:$D$1611,MATCH(A44, Coverage!$A$2:$A$1611,0)),INDEX(Pop!$G$2:$G$1611,MATCH(A44, Pop!$A$2:$A$1611,0))/INDEX(Coverage!$F$2:$F$1611,MATCH(A44, Coverage!$A$2:$A$1611,0)),0)</f>
        <v>397.11392915472834</v>
      </c>
      <c r="H44" s="14">
        <f>IF(SUM(C44:G44)&lt;INDEX(Coverage!$D$2:$D$1611,MATCH(A44, Coverage!$A$2:$A$1611,0)),INDEX(Pop!$H$2:$H$1611,MATCH(A44, Pop!$A$2:$A$1611,0))/INDEX(Coverage!$F$2:$F$1611,MATCH(A44, Coverage!$A$2:$A$1611,0)),0)</f>
        <v>325.55473376024764</v>
      </c>
      <c r="I44" s="14">
        <f>IF(SUM(C44:H44)&lt;INDEX(Coverage!$D$2:$D$1611,MATCH(A44, Coverage!$A$2:$A$1611,0)),INDEX(Pop!$I$2:$I$1611,MATCH(A44, Pop!$A$2:$A$1611,0))/INDEX(Coverage!$F$2:$F$1611,MATCH(A44, Coverage!$A$2:$A$1611,0)),0)</f>
        <v>356.48074265362601</v>
      </c>
      <c r="J44" s="14">
        <f>IF(SUM(C44:I44)&lt;INDEX(Coverage!$D$2:$D$1611,MATCH(A44, Coverage!$A$2:$A$1611,0)),INDEX(Pop!$J$2:$J$1611,MATCH(A44, Pop!$A$2:$A$1611,0))/INDEX(Coverage!$F$2:$F$1611,MATCH(A44, Coverage!$A$2:$A$1611,0)),0)</f>
        <v>334.83550152978495</v>
      </c>
      <c r="K44" s="14">
        <f>IF(SUM(C44:J44)&lt;INDEX(Coverage!$D$2:$D$1611,MATCH(A44, Coverage!$A$2:$A$1611,0)),INDEX(Pop!$K$2:$K$1611,MATCH(A44, Pop!$A$2:$A$1611,0))/INDEX(Coverage!$F$2:$F$1611,MATCH(A44, Coverage!$A$2:$A$1611,0)),0)</f>
        <v>255.06932870331951</v>
      </c>
      <c r="L44" s="14">
        <f>IF(SUM(C44:K44)&lt;INDEX(Coverage!$D$2:$D$1611,MATCH(A44, Coverage!$A$2:$A$1611,0)),INDEX(Pop!$L$2:$L$1611,MATCH(A44, Pop!$A$2:$A$1611,0))/INDEX(Coverage!$F$2:$F$1611,MATCH(A44, Coverage!$A$2:$A$1611,0)),0)</f>
        <v>189.5130519414553</v>
      </c>
    </row>
    <row r="45" spans="1:12">
      <c r="A45" s="14" t="str">
        <f>Data!A45</f>
        <v>DJI</v>
      </c>
      <c r="B45" s="14" t="str">
        <f>Data!B45</f>
        <v>Djibouti</v>
      </c>
      <c r="C45" s="14">
        <f>IFERROR(INDEX(Pop!$C$2:$C$1611,MATCH(A45, Pop!$A$2:$A$1611,0)) /INDEX(Coverage!$F$2:$F$1611,MATCH(A45, Coverage!$A$2:$A$1611,0)),0)</f>
        <v>0</v>
      </c>
      <c r="D45" s="14">
        <f>IF(SUM(C45)&lt;INDEX(Coverage!$D$2:$D$1611,MATCH(A45, Coverage!$A$2:$A$1611,0)),INDEX(Pop!$D$2:$D$1611,MATCH(A45, Pop!$A$2:$A$1611,0))/INDEX(Coverage!$F$2:$F$1611,MATCH(A45, Coverage!$A$2:$A$1611,0)),0)</f>
        <v>0</v>
      </c>
      <c r="E45" s="14">
        <f>IF(SUM(C45:D45)&lt;INDEX(Coverage!$D$2:$D$1611,MATCH(A45, Coverage!$A$2:$A$1611,0)),INDEX(Pop!$E$2:$E$1611,MATCH(A45, Pop!$A$2:$A$1611,0))/INDEX(Coverage!$F$2:$F$1611,MATCH(A45, Coverage!$A$2:$A$1611,0)),0)</f>
        <v>0</v>
      </c>
      <c r="F45" s="14">
        <f>IF(SUM(C45:E45)&lt;INDEX(Coverage!$D$2:$D$1611,MATCH(A45, Coverage!$A$2:$A$1611,0)),INDEX(Pop!$F$2:$F$1611,MATCH(A45, Pop!$A$2:$A$1611,0))/INDEX(Coverage!$F$2:$F$1611,MATCH(A45, Coverage!$A$2:$A$1611,0)),0)</f>
        <v>0</v>
      </c>
      <c r="G45" s="14">
        <f>IF(SUM(C45:F45)&lt;INDEX(Coverage!$D$2:$D$1611,MATCH(A45, Coverage!$A$2:$A$1611,0)),INDEX(Pop!$G$2:$G$1611,MATCH(A45, Pop!$A$2:$A$1611,0))/INDEX(Coverage!$F$2:$F$1611,MATCH(A45, Coverage!$A$2:$A$1611,0)),0)</f>
        <v>0</v>
      </c>
      <c r="H45" s="14">
        <f>IF(SUM(C45:G45)&lt;INDEX(Coverage!$D$2:$D$1611,MATCH(A45, Coverage!$A$2:$A$1611,0)),INDEX(Pop!$H$2:$H$1611,MATCH(A45, Pop!$A$2:$A$1611,0))/INDEX(Coverage!$F$2:$F$1611,MATCH(A45, Coverage!$A$2:$A$1611,0)),0)</f>
        <v>0</v>
      </c>
      <c r="I45" s="14">
        <f>IF(SUM(C45:H45)&lt;INDEX(Coverage!$D$2:$D$1611,MATCH(A45, Coverage!$A$2:$A$1611,0)),INDEX(Pop!$I$2:$I$1611,MATCH(A45, Pop!$A$2:$A$1611,0))/INDEX(Coverage!$F$2:$F$1611,MATCH(A45, Coverage!$A$2:$A$1611,0)),0)</f>
        <v>0</v>
      </c>
      <c r="J45" s="14">
        <f>IF(SUM(C45:I45)&lt;INDEX(Coverage!$D$2:$D$1611,MATCH(A45, Coverage!$A$2:$A$1611,0)),INDEX(Pop!$J$2:$J$1611,MATCH(A45, Pop!$A$2:$A$1611,0))/INDEX(Coverage!$F$2:$F$1611,MATCH(A45, Coverage!$A$2:$A$1611,0)),0)</f>
        <v>0</v>
      </c>
      <c r="K45" s="14">
        <f>IF(SUM(C45:J45)&lt;INDEX(Coverage!$D$2:$D$1611,MATCH(A45, Coverage!$A$2:$A$1611,0)),INDEX(Pop!$K$2:$K$1611,MATCH(A45, Pop!$A$2:$A$1611,0))/INDEX(Coverage!$F$2:$F$1611,MATCH(A45, Coverage!$A$2:$A$1611,0)),0)</f>
        <v>0</v>
      </c>
      <c r="L45" s="14">
        <f>IF(SUM(C45:K45)&lt;INDEX(Coverage!$D$2:$D$1611,MATCH(A45, Coverage!$A$2:$A$1611,0)),INDEX(Pop!$L$2:$L$1611,MATCH(A45, Pop!$A$2:$A$1611,0))/INDEX(Coverage!$F$2:$F$1611,MATCH(A45, Coverage!$A$2:$A$1611,0)),0)</f>
        <v>0</v>
      </c>
    </row>
    <row r="46" spans="1:12">
      <c r="A46" s="14" t="str">
        <f>Data!A46</f>
        <v>DMA</v>
      </c>
      <c r="B46" s="14" t="str">
        <f>Data!B46</f>
        <v>Dominica</v>
      </c>
      <c r="C46" s="14">
        <f>IFERROR(INDEX(Pop!$C$2:$C$1611,MATCH(A46, Pop!$A$2:$A$1611,0)) /INDEX(Coverage!$F$2:$F$1611,MATCH(A46, Coverage!$A$2:$A$1611,0)),0)</f>
        <v>0</v>
      </c>
      <c r="D46" s="14">
        <f>IF(SUM(C46)&lt;INDEX(Coverage!$D$2:$D$1611,MATCH(A46, Coverage!$A$2:$A$1611,0)),INDEX(Pop!$D$2:$D$1611,MATCH(A46, Pop!$A$2:$A$1611,0))/INDEX(Coverage!$F$2:$F$1611,MATCH(A46, Coverage!$A$2:$A$1611,0)),0)</f>
        <v>0</v>
      </c>
      <c r="E46" s="14">
        <f>IF(SUM(C46:D46)&lt;INDEX(Coverage!$D$2:$D$1611,MATCH(A46, Coverage!$A$2:$A$1611,0)),INDEX(Pop!$E$2:$E$1611,MATCH(A46, Pop!$A$2:$A$1611,0))/INDEX(Coverage!$F$2:$F$1611,MATCH(A46, Coverage!$A$2:$A$1611,0)),0)</f>
        <v>0</v>
      </c>
      <c r="F46" s="14">
        <f>IF(SUM(C46:E46)&lt;INDEX(Coverage!$D$2:$D$1611,MATCH(A46, Coverage!$A$2:$A$1611,0)),INDEX(Pop!$F$2:$F$1611,MATCH(A46, Pop!$A$2:$A$1611,0))/INDEX(Coverage!$F$2:$F$1611,MATCH(A46, Coverage!$A$2:$A$1611,0)),0)</f>
        <v>0</v>
      </c>
      <c r="G46" s="14">
        <f>IF(SUM(C46:F46)&lt;INDEX(Coverage!$D$2:$D$1611,MATCH(A46, Coverage!$A$2:$A$1611,0)),INDEX(Pop!$G$2:$G$1611,MATCH(A46, Pop!$A$2:$A$1611,0))/INDEX(Coverage!$F$2:$F$1611,MATCH(A46, Coverage!$A$2:$A$1611,0)),0)</f>
        <v>0</v>
      </c>
      <c r="H46" s="14">
        <f>IF(SUM(C46:G46)&lt;INDEX(Coverage!$D$2:$D$1611,MATCH(A46, Coverage!$A$2:$A$1611,0)),INDEX(Pop!$H$2:$H$1611,MATCH(A46, Pop!$A$2:$A$1611,0))/INDEX(Coverage!$F$2:$F$1611,MATCH(A46, Coverage!$A$2:$A$1611,0)),0)</f>
        <v>0</v>
      </c>
      <c r="I46" s="14">
        <f>IF(SUM(C46:H46)&lt;INDEX(Coverage!$D$2:$D$1611,MATCH(A46, Coverage!$A$2:$A$1611,0)),INDEX(Pop!$I$2:$I$1611,MATCH(A46, Pop!$A$2:$A$1611,0))/INDEX(Coverage!$F$2:$F$1611,MATCH(A46, Coverage!$A$2:$A$1611,0)),0)</f>
        <v>0</v>
      </c>
      <c r="J46" s="14">
        <f>IF(SUM(C46:I46)&lt;INDEX(Coverage!$D$2:$D$1611,MATCH(A46, Coverage!$A$2:$A$1611,0)),INDEX(Pop!$J$2:$J$1611,MATCH(A46, Pop!$A$2:$A$1611,0))/INDEX(Coverage!$F$2:$F$1611,MATCH(A46, Coverage!$A$2:$A$1611,0)),0)</f>
        <v>0</v>
      </c>
      <c r="K46" s="14">
        <f>IF(SUM(C46:J46)&lt;INDEX(Coverage!$D$2:$D$1611,MATCH(A46, Coverage!$A$2:$A$1611,0)),INDEX(Pop!$K$2:$K$1611,MATCH(A46, Pop!$A$2:$A$1611,0))/INDEX(Coverage!$F$2:$F$1611,MATCH(A46, Coverage!$A$2:$A$1611,0)),0)</f>
        <v>0</v>
      </c>
      <c r="L46" s="14">
        <f>IF(SUM(C46:K46)&lt;INDEX(Coverage!$D$2:$D$1611,MATCH(A46, Coverage!$A$2:$A$1611,0)),INDEX(Pop!$L$2:$L$1611,MATCH(A46, Pop!$A$2:$A$1611,0))/INDEX(Coverage!$F$2:$F$1611,MATCH(A46, Coverage!$A$2:$A$1611,0)),0)</f>
        <v>0</v>
      </c>
    </row>
    <row r="47" spans="1:12">
      <c r="A47" s="14" t="str">
        <f>Data!A47</f>
        <v>DOM</v>
      </c>
      <c r="B47" s="14" t="str">
        <f>Data!B47</f>
        <v>Dominican Republic (the)</v>
      </c>
      <c r="C47" s="14">
        <f>IFERROR(INDEX(Pop!$C$2:$C$1611,MATCH(A47, Pop!$A$2:$A$1611,0)) /INDEX(Coverage!$F$2:$F$1611,MATCH(A47, Coverage!$A$2:$A$1611,0)),0)</f>
        <v>0</v>
      </c>
      <c r="D47" s="14">
        <f>IF(SUM(C47)&lt;INDEX(Coverage!$D$2:$D$1611,MATCH(A47, Coverage!$A$2:$A$1611,0)),INDEX(Pop!$D$2:$D$1611,MATCH(A47, Pop!$A$2:$A$1611,0))/INDEX(Coverage!$F$2:$F$1611,MATCH(A47, Coverage!$A$2:$A$1611,0)),0)</f>
        <v>0</v>
      </c>
      <c r="E47" s="14">
        <f>IF(SUM(C47:D47)&lt;INDEX(Coverage!$D$2:$D$1611,MATCH(A47, Coverage!$A$2:$A$1611,0)),INDEX(Pop!$E$2:$E$1611,MATCH(A47, Pop!$A$2:$A$1611,0))/INDEX(Coverage!$F$2:$F$1611,MATCH(A47, Coverage!$A$2:$A$1611,0)),0)</f>
        <v>0</v>
      </c>
      <c r="F47" s="14">
        <f>IF(SUM(C47:E47)&lt;INDEX(Coverage!$D$2:$D$1611,MATCH(A47, Coverage!$A$2:$A$1611,0)),INDEX(Pop!$F$2:$F$1611,MATCH(A47, Pop!$A$2:$A$1611,0))/INDEX(Coverage!$F$2:$F$1611,MATCH(A47, Coverage!$A$2:$A$1611,0)),0)</f>
        <v>0</v>
      </c>
      <c r="G47" s="14">
        <f>IF(SUM(C47:F47)&lt;INDEX(Coverage!$D$2:$D$1611,MATCH(A47, Coverage!$A$2:$A$1611,0)),INDEX(Pop!$G$2:$G$1611,MATCH(A47, Pop!$A$2:$A$1611,0))/INDEX(Coverage!$F$2:$F$1611,MATCH(A47, Coverage!$A$2:$A$1611,0)),0)</f>
        <v>0</v>
      </c>
      <c r="H47" s="14">
        <f>IF(SUM(C47:G47)&lt;INDEX(Coverage!$D$2:$D$1611,MATCH(A47, Coverage!$A$2:$A$1611,0)),INDEX(Pop!$H$2:$H$1611,MATCH(A47, Pop!$A$2:$A$1611,0))/INDEX(Coverage!$F$2:$F$1611,MATCH(A47, Coverage!$A$2:$A$1611,0)),0)</f>
        <v>0</v>
      </c>
      <c r="I47" s="14">
        <f>IF(SUM(C47:H47)&lt;INDEX(Coverage!$D$2:$D$1611,MATCH(A47, Coverage!$A$2:$A$1611,0)),INDEX(Pop!$I$2:$I$1611,MATCH(A47, Pop!$A$2:$A$1611,0))/INDEX(Coverage!$F$2:$F$1611,MATCH(A47, Coverage!$A$2:$A$1611,0)),0)</f>
        <v>0</v>
      </c>
      <c r="J47" s="14">
        <f>IF(SUM(C47:I47)&lt;INDEX(Coverage!$D$2:$D$1611,MATCH(A47, Coverage!$A$2:$A$1611,0)),INDEX(Pop!$J$2:$J$1611,MATCH(A47, Pop!$A$2:$A$1611,0))/INDEX(Coverage!$F$2:$F$1611,MATCH(A47, Coverage!$A$2:$A$1611,0)),0)</f>
        <v>0</v>
      </c>
      <c r="K47" s="14">
        <f>IF(SUM(C47:J47)&lt;INDEX(Coverage!$D$2:$D$1611,MATCH(A47, Coverage!$A$2:$A$1611,0)),INDEX(Pop!$K$2:$K$1611,MATCH(A47, Pop!$A$2:$A$1611,0))/INDEX(Coverage!$F$2:$F$1611,MATCH(A47, Coverage!$A$2:$A$1611,0)),0)</f>
        <v>0</v>
      </c>
      <c r="L47" s="14">
        <f>IF(SUM(C47:K47)&lt;INDEX(Coverage!$D$2:$D$1611,MATCH(A47, Coverage!$A$2:$A$1611,0)),INDEX(Pop!$L$2:$L$1611,MATCH(A47, Pop!$A$2:$A$1611,0))/INDEX(Coverage!$F$2:$F$1611,MATCH(A47, Coverage!$A$2:$A$1611,0)),0)</f>
        <v>0</v>
      </c>
    </row>
    <row r="48" spans="1:12">
      <c r="A48" s="14" t="str">
        <f>Data!A48</f>
        <v>ECU</v>
      </c>
      <c r="B48" s="14" t="str">
        <f>Data!B48</f>
        <v>Ecuador</v>
      </c>
      <c r="C48" s="14">
        <f>IFERROR(INDEX(Pop!$C$2:$C$1611,MATCH(A48, Pop!$A$2:$A$1611,0)) /INDEX(Coverage!$F$2:$F$1611,MATCH(A48, Coverage!$A$2:$A$1611,0)),0)</f>
        <v>0</v>
      </c>
      <c r="D48" s="14">
        <f>IF(SUM(C48)&lt;INDEX(Coverage!$D$2:$D$1611,MATCH(A48, Coverage!$A$2:$A$1611,0)),INDEX(Pop!$D$2:$D$1611,MATCH(A48, Pop!$A$2:$A$1611,0))/INDEX(Coverage!$F$2:$F$1611,MATCH(A48, Coverage!$A$2:$A$1611,0)),0)</f>
        <v>0</v>
      </c>
      <c r="E48" s="14">
        <f>IF(SUM(C48:D48)&lt;INDEX(Coverage!$D$2:$D$1611,MATCH(A48, Coverage!$A$2:$A$1611,0)),INDEX(Pop!$E$2:$E$1611,MATCH(A48, Pop!$A$2:$A$1611,0))/INDEX(Coverage!$F$2:$F$1611,MATCH(A48, Coverage!$A$2:$A$1611,0)),0)</f>
        <v>0</v>
      </c>
      <c r="F48" s="14">
        <f>IF(SUM(C48:E48)&lt;INDEX(Coverage!$D$2:$D$1611,MATCH(A48, Coverage!$A$2:$A$1611,0)),INDEX(Pop!$F$2:$F$1611,MATCH(A48, Pop!$A$2:$A$1611,0))/INDEX(Coverage!$F$2:$F$1611,MATCH(A48, Coverage!$A$2:$A$1611,0)),0)</f>
        <v>0</v>
      </c>
      <c r="G48" s="14">
        <f>IF(SUM(C48:F48)&lt;INDEX(Coverage!$D$2:$D$1611,MATCH(A48, Coverage!$A$2:$A$1611,0)),INDEX(Pop!$G$2:$G$1611,MATCH(A48, Pop!$A$2:$A$1611,0))/INDEX(Coverage!$F$2:$F$1611,MATCH(A48, Coverage!$A$2:$A$1611,0)),0)</f>
        <v>0</v>
      </c>
      <c r="H48" s="14">
        <f>IF(SUM(C48:G48)&lt;INDEX(Coverage!$D$2:$D$1611,MATCH(A48, Coverage!$A$2:$A$1611,0)),INDEX(Pop!$H$2:$H$1611,MATCH(A48, Pop!$A$2:$A$1611,0))/INDEX(Coverage!$F$2:$F$1611,MATCH(A48, Coverage!$A$2:$A$1611,0)),0)</f>
        <v>0</v>
      </c>
      <c r="I48" s="14">
        <f>IF(SUM(C48:H48)&lt;INDEX(Coverage!$D$2:$D$1611,MATCH(A48, Coverage!$A$2:$A$1611,0)),INDEX(Pop!$I$2:$I$1611,MATCH(A48, Pop!$A$2:$A$1611,0))/INDEX(Coverage!$F$2:$F$1611,MATCH(A48, Coverage!$A$2:$A$1611,0)),0)</f>
        <v>0</v>
      </c>
      <c r="J48" s="14">
        <f>IF(SUM(C48:I48)&lt;INDEX(Coverage!$D$2:$D$1611,MATCH(A48, Coverage!$A$2:$A$1611,0)),INDEX(Pop!$J$2:$J$1611,MATCH(A48, Pop!$A$2:$A$1611,0))/INDEX(Coverage!$F$2:$F$1611,MATCH(A48, Coverage!$A$2:$A$1611,0)),0)</f>
        <v>0</v>
      </c>
      <c r="K48" s="14">
        <f>IF(SUM(C48:J48)&lt;INDEX(Coverage!$D$2:$D$1611,MATCH(A48, Coverage!$A$2:$A$1611,0)),INDEX(Pop!$K$2:$K$1611,MATCH(A48, Pop!$A$2:$A$1611,0))/INDEX(Coverage!$F$2:$F$1611,MATCH(A48, Coverage!$A$2:$A$1611,0)),0)</f>
        <v>0</v>
      </c>
      <c r="L48" s="14">
        <f>IF(SUM(C48:K48)&lt;INDEX(Coverage!$D$2:$D$1611,MATCH(A48, Coverage!$A$2:$A$1611,0)),INDEX(Pop!$L$2:$L$1611,MATCH(A48, Pop!$A$2:$A$1611,0))/INDEX(Coverage!$F$2:$F$1611,MATCH(A48, Coverage!$A$2:$A$1611,0)),0)</f>
        <v>0</v>
      </c>
    </row>
    <row r="49" spans="1:12">
      <c r="A49" s="14" t="str">
        <f>Data!A49</f>
        <v>EGY</v>
      </c>
      <c r="B49" s="14" t="str">
        <f>Data!B49</f>
        <v>Egypt</v>
      </c>
      <c r="C49" s="14">
        <f>IFERROR(INDEX(Pop!$C$2:$C$1611,MATCH(A49, Pop!$A$2:$A$1611,0)) /INDEX(Coverage!$F$2:$F$1611,MATCH(A49, Coverage!$A$2:$A$1611,0)),0)</f>
        <v>2454.3312809335066</v>
      </c>
      <c r="D49" s="14">
        <f>IF(SUM(C49)&lt;INDEX(Coverage!$D$2:$D$1611,MATCH(A49, Coverage!$A$2:$A$1611,0)),INDEX(Pop!$D$2:$D$1611,MATCH(A49, Pop!$A$2:$A$1611,0))/INDEX(Coverage!$F$2:$F$1611,MATCH(A49, Coverage!$A$2:$A$1611,0)),0)</f>
        <v>3450.9381316416179</v>
      </c>
      <c r="E49" s="14">
        <f>IF(SUM(C49:D49)&lt;INDEX(Coverage!$D$2:$D$1611,MATCH(A49, Coverage!$A$2:$A$1611,0)),INDEX(Pop!$E$2:$E$1611,MATCH(A49, Pop!$A$2:$A$1611,0))/INDEX(Coverage!$F$2:$F$1611,MATCH(A49, Coverage!$A$2:$A$1611,0)),0)</f>
        <v>2425.8747144045083</v>
      </c>
      <c r="F49" s="14">
        <f>IF(SUM(C49:E49)&lt;INDEX(Coverage!$D$2:$D$1611,MATCH(A49, Coverage!$A$2:$A$1611,0)),INDEX(Pop!$F$2:$F$1611,MATCH(A49, Pop!$A$2:$A$1611,0))/INDEX(Coverage!$F$2:$F$1611,MATCH(A49, Coverage!$A$2:$A$1611,0)),0)</f>
        <v>3087.1099532646508</v>
      </c>
      <c r="G49" s="14">
        <f>IF(SUM(C49:F49)&lt;INDEX(Coverage!$D$2:$D$1611,MATCH(A49, Coverage!$A$2:$A$1611,0)),INDEX(Pop!$G$2:$G$1611,MATCH(A49, Pop!$A$2:$A$1611,0))/INDEX(Coverage!$F$2:$F$1611,MATCH(A49, Coverage!$A$2:$A$1611,0)),0)</f>
        <v>3647.9552193767763</v>
      </c>
      <c r="H49" s="14">
        <f>IF(SUM(C49:G49)&lt;INDEX(Coverage!$D$2:$D$1611,MATCH(A49, Coverage!$A$2:$A$1611,0)),INDEX(Pop!$H$2:$H$1611,MATCH(A49, Pop!$A$2:$A$1611,0))/INDEX(Coverage!$F$2:$F$1611,MATCH(A49, Coverage!$A$2:$A$1611,0)),0)</f>
        <v>3453.8935413317181</v>
      </c>
      <c r="I49" s="14">
        <f>IF(SUM(C49:H49)&lt;INDEX(Coverage!$D$2:$D$1611,MATCH(A49, Coverage!$A$2:$A$1611,0)),INDEX(Pop!$I$2:$I$1611,MATCH(A49, Pop!$A$2:$A$1611,0))/INDEX(Coverage!$F$2:$F$1611,MATCH(A49, Coverage!$A$2:$A$1611,0)),0)</f>
        <v>2327.3863386236503</v>
      </c>
      <c r="J49" s="14">
        <f>IF(SUM(C49:I49)&lt;INDEX(Coverage!$D$2:$D$1611,MATCH(A49, Coverage!$A$2:$A$1611,0)),INDEX(Pop!$J$2:$J$1611,MATCH(A49, Pop!$A$2:$A$1611,0))/INDEX(Coverage!$F$2:$F$1611,MATCH(A49, Coverage!$A$2:$A$1611,0)),0)</f>
        <v>1359.7756413395757</v>
      </c>
      <c r="K49" s="14">
        <f>IF(SUM(C49:J49)&lt;INDEX(Coverage!$D$2:$D$1611,MATCH(A49, Coverage!$A$2:$A$1611,0)),INDEX(Pop!$K$2:$K$1611,MATCH(A49, Pop!$A$2:$A$1611,0))/INDEX(Coverage!$F$2:$F$1611,MATCH(A49, Coverage!$A$2:$A$1611,0)),0)</f>
        <v>526.11606231180485</v>
      </c>
      <c r="L49" s="14">
        <f>IF(SUM(C49:K49)&lt;INDEX(Coverage!$D$2:$D$1611,MATCH(A49, Coverage!$A$2:$A$1611,0)),INDEX(Pop!$L$2:$L$1611,MATCH(A49, Pop!$A$2:$A$1611,0))/INDEX(Coverage!$F$2:$F$1611,MATCH(A49, Coverage!$A$2:$A$1611,0)),0)</f>
        <v>0</v>
      </c>
    </row>
    <row r="50" spans="1:12">
      <c r="A50" s="14" t="str">
        <f>Data!A50</f>
        <v>SLV</v>
      </c>
      <c r="B50" s="14" t="str">
        <f>Data!B50</f>
        <v>El Salvador</v>
      </c>
      <c r="C50" s="14">
        <f>IFERROR(INDEX(Pop!$C$2:$C$1611,MATCH(A50, Pop!$A$2:$A$1611,0)) /INDEX(Coverage!$F$2:$F$1611,MATCH(A50, Coverage!$A$2:$A$1611,0)),0)</f>
        <v>678.29766332720806</v>
      </c>
      <c r="D50" s="14">
        <f>IF(SUM(C50)&lt;INDEX(Coverage!$D$2:$D$1611,MATCH(A50, Coverage!$A$2:$A$1611,0)),INDEX(Pop!$D$2:$D$1611,MATCH(A50, Pop!$A$2:$A$1611,0))/INDEX(Coverage!$F$2:$F$1611,MATCH(A50, Coverage!$A$2:$A$1611,0)),0)</f>
        <v>264.05411659069961</v>
      </c>
      <c r="E50" s="14">
        <f>IF(SUM(C50:D50)&lt;INDEX(Coverage!$D$2:$D$1611,MATCH(A50, Coverage!$A$2:$A$1611,0)),INDEX(Pop!$E$2:$E$1611,MATCH(A50, Pop!$A$2:$A$1611,0))/INDEX(Coverage!$F$2:$F$1611,MATCH(A50, Coverage!$A$2:$A$1611,0)),0)</f>
        <v>301.18015799955441</v>
      </c>
      <c r="F50" s="14">
        <f>IF(SUM(C50:E50)&lt;INDEX(Coverage!$D$2:$D$1611,MATCH(A50, Coverage!$A$2:$A$1611,0)),INDEX(Pop!$F$2:$F$1611,MATCH(A50, Pop!$A$2:$A$1611,0))/INDEX(Coverage!$F$2:$F$1611,MATCH(A50, Coverage!$A$2:$A$1611,0)),0)</f>
        <v>123.00286608033268</v>
      </c>
      <c r="G50" s="14">
        <f>IF(SUM(C50:F50)&lt;INDEX(Coverage!$D$2:$D$1611,MATCH(A50, Coverage!$A$2:$A$1611,0)),INDEX(Pop!$G$2:$G$1611,MATCH(A50, Pop!$A$2:$A$1611,0))/INDEX(Coverage!$F$2:$F$1611,MATCH(A50, Coverage!$A$2:$A$1611,0)),0)</f>
        <v>146.80987241846157</v>
      </c>
      <c r="H50" s="14">
        <f>IF(SUM(C50:G50)&lt;INDEX(Coverage!$D$2:$D$1611,MATCH(A50, Coverage!$A$2:$A$1611,0)),INDEX(Pop!$H$2:$H$1611,MATCH(A50, Pop!$A$2:$A$1611,0))/INDEX(Coverage!$F$2:$F$1611,MATCH(A50, Coverage!$A$2:$A$1611,0)),0)</f>
        <v>107.91420452221969</v>
      </c>
      <c r="I50" s="14">
        <f>IF(SUM(C50:H50)&lt;INDEX(Coverage!$D$2:$D$1611,MATCH(A50, Coverage!$A$2:$A$1611,0)),INDEX(Pop!$I$2:$I$1611,MATCH(A50, Pop!$A$2:$A$1611,0))/INDEX(Coverage!$F$2:$F$1611,MATCH(A50, Coverage!$A$2:$A$1611,0)),0)</f>
        <v>84.46411424061894</v>
      </c>
      <c r="J50" s="14">
        <f>IF(SUM(C50:I50)&lt;INDEX(Coverage!$D$2:$D$1611,MATCH(A50, Coverage!$A$2:$A$1611,0)),INDEX(Pop!$J$2:$J$1611,MATCH(A50, Pop!$A$2:$A$1611,0))/INDEX(Coverage!$F$2:$F$1611,MATCH(A50, Coverage!$A$2:$A$1611,0)),0)</f>
        <v>100.51179372453367</v>
      </c>
      <c r="K50" s="14">
        <f>IF(SUM(C50:J50)&lt;INDEX(Coverage!$D$2:$D$1611,MATCH(A50, Coverage!$A$2:$A$1611,0)),INDEX(Pop!$K$2:$K$1611,MATCH(A50, Pop!$A$2:$A$1611,0))/INDEX(Coverage!$F$2:$F$1611,MATCH(A50, Coverage!$A$2:$A$1611,0)),0)</f>
        <v>54.325445274388507</v>
      </c>
      <c r="L50" s="14">
        <f>IF(SUM(C50:K50)&lt;INDEX(Coverage!$D$2:$D$1611,MATCH(A50, Coverage!$A$2:$A$1611,0)),INDEX(Pop!$L$2:$L$1611,MATCH(A50, Pop!$A$2:$A$1611,0))/INDEX(Coverage!$F$2:$F$1611,MATCH(A50, Coverage!$A$2:$A$1611,0)),0)</f>
        <v>0</v>
      </c>
    </row>
    <row r="51" spans="1:12">
      <c r="A51" s="14" t="str">
        <f>Data!A51</f>
        <v>GNQ</v>
      </c>
      <c r="B51" s="14" t="str">
        <f>Data!B51</f>
        <v>Equatorial Guinea</v>
      </c>
      <c r="C51" s="14">
        <f>IFERROR(INDEX(Pop!$C$2:$C$1611,MATCH(A51, Pop!$A$2:$A$1611,0)) /INDEX(Coverage!$F$2:$F$1611,MATCH(A51, Coverage!$A$2:$A$1611,0)),0)</f>
        <v>0</v>
      </c>
      <c r="D51" s="14">
        <f>IF(SUM(C51)&lt;INDEX(Coverage!$D$2:$D$1611,MATCH(A51, Coverage!$A$2:$A$1611,0)),INDEX(Pop!$D$2:$D$1611,MATCH(A51, Pop!$A$2:$A$1611,0))/INDEX(Coverage!$F$2:$F$1611,MATCH(A51, Coverage!$A$2:$A$1611,0)),0)</f>
        <v>0</v>
      </c>
      <c r="E51" s="14">
        <f>IF(SUM(C51:D51)&lt;INDEX(Coverage!$D$2:$D$1611,MATCH(A51, Coverage!$A$2:$A$1611,0)),INDEX(Pop!$E$2:$E$1611,MATCH(A51, Pop!$A$2:$A$1611,0))/INDEX(Coverage!$F$2:$F$1611,MATCH(A51, Coverage!$A$2:$A$1611,0)),0)</f>
        <v>0</v>
      </c>
      <c r="F51" s="14">
        <f>IF(SUM(C51:E51)&lt;INDEX(Coverage!$D$2:$D$1611,MATCH(A51, Coverage!$A$2:$A$1611,0)),INDEX(Pop!$F$2:$F$1611,MATCH(A51, Pop!$A$2:$A$1611,0))/INDEX(Coverage!$F$2:$F$1611,MATCH(A51, Coverage!$A$2:$A$1611,0)),0)</f>
        <v>0</v>
      </c>
      <c r="G51" s="14">
        <f>IF(SUM(C51:F51)&lt;INDEX(Coverage!$D$2:$D$1611,MATCH(A51, Coverage!$A$2:$A$1611,0)),INDEX(Pop!$G$2:$G$1611,MATCH(A51, Pop!$A$2:$A$1611,0))/INDEX(Coverage!$F$2:$F$1611,MATCH(A51, Coverage!$A$2:$A$1611,0)),0)</f>
        <v>0</v>
      </c>
      <c r="H51" s="14">
        <f>IF(SUM(C51:G51)&lt;INDEX(Coverage!$D$2:$D$1611,MATCH(A51, Coverage!$A$2:$A$1611,0)),INDEX(Pop!$H$2:$H$1611,MATCH(A51, Pop!$A$2:$A$1611,0))/INDEX(Coverage!$F$2:$F$1611,MATCH(A51, Coverage!$A$2:$A$1611,0)),0)</f>
        <v>0</v>
      </c>
      <c r="I51" s="14">
        <f>IF(SUM(C51:H51)&lt;INDEX(Coverage!$D$2:$D$1611,MATCH(A51, Coverage!$A$2:$A$1611,0)),INDEX(Pop!$I$2:$I$1611,MATCH(A51, Pop!$A$2:$A$1611,0))/INDEX(Coverage!$F$2:$F$1611,MATCH(A51, Coverage!$A$2:$A$1611,0)),0)</f>
        <v>0</v>
      </c>
      <c r="J51" s="14">
        <f>IF(SUM(C51:I51)&lt;INDEX(Coverage!$D$2:$D$1611,MATCH(A51, Coverage!$A$2:$A$1611,0)),INDEX(Pop!$J$2:$J$1611,MATCH(A51, Pop!$A$2:$A$1611,0))/INDEX(Coverage!$F$2:$F$1611,MATCH(A51, Coverage!$A$2:$A$1611,0)),0)</f>
        <v>0</v>
      </c>
      <c r="K51" s="14">
        <f>IF(SUM(C51:J51)&lt;INDEX(Coverage!$D$2:$D$1611,MATCH(A51, Coverage!$A$2:$A$1611,0)),INDEX(Pop!$K$2:$K$1611,MATCH(A51, Pop!$A$2:$A$1611,0))/INDEX(Coverage!$F$2:$F$1611,MATCH(A51, Coverage!$A$2:$A$1611,0)),0)</f>
        <v>0</v>
      </c>
      <c r="L51" s="14">
        <f>IF(SUM(C51:K51)&lt;INDEX(Coverage!$D$2:$D$1611,MATCH(A51, Coverage!$A$2:$A$1611,0)),INDEX(Pop!$L$2:$L$1611,MATCH(A51, Pop!$A$2:$A$1611,0))/INDEX(Coverage!$F$2:$F$1611,MATCH(A51, Coverage!$A$2:$A$1611,0)),0)</f>
        <v>0</v>
      </c>
    </row>
    <row r="52" spans="1:12">
      <c r="A52" s="14" t="str">
        <f>Data!A52</f>
        <v>ERI</v>
      </c>
      <c r="B52" s="14" t="str">
        <f>Data!B52</f>
        <v>Eritrea</v>
      </c>
      <c r="C52" s="14">
        <f>IFERROR(INDEX(Pop!$C$2:$C$1611,MATCH(A52, Pop!$A$2:$A$1611,0)) /INDEX(Coverage!$F$2:$F$1611,MATCH(A52, Coverage!$A$2:$A$1611,0)),0)</f>
        <v>0</v>
      </c>
      <c r="D52" s="14" t="e">
        <f>IF(SUM(C52)&lt;INDEX(Coverage!$D$2:$D$1611,MATCH(A52, Coverage!$A$2:$A$1611,0)),INDEX(Pop!$D$2:$D$1611,MATCH(A52, Pop!$A$2:$A$1611,0))/INDEX(Coverage!$F$2:$F$1611,MATCH(A52, Coverage!$A$2:$A$1611,0)),0)</f>
        <v>#N/A</v>
      </c>
      <c r="E52" s="14" t="e">
        <f>IF(SUM(C52:D52)&lt;INDEX(Coverage!$D$2:$D$1611,MATCH(A52, Coverage!$A$2:$A$1611,0)),INDEX(Pop!$E$2:$E$1611,MATCH(A52, Pop!$A$2:$A$1611,0))/INDEX(Coverage!$F$2:$F$1611,MATCH(A52, Coverage!$A$2:$A$1611,0)),0)</f>
        <v>#N/A</v>
      </c>
      <c r="F52" s="14" t="e">
        <f>IF(SUM(C52:E52)&lt;INDEX(Coverage!$D$2:$D$1611,MATCH(A52, Coverage!$A$2:$A$1611,0)),INDEX(Pop!$F$2:$F$1611,MATCH(A52, Pop!$A$2:$A$1611,0))/INDEX(Coverage!$F$2:$F$1611,MATCH(A52, Coverage!$A$2:$A$1611,0)),0)</f>
        <v>#N/A</v>
      </c>
      <c r="G52" s="14" t="e">
        <f>IF(SUM(C52:F52)&lt;INDEX(Coverage!$D$2:$D$1611,MATCH(A52, Coverage!$A$2:$A$1611,0)),INDEX(Pop!$G$2:$G$1611,MATCH(A52, Pop!$A$2:$A$1611,0))/INDEX(Coverage!$F$2:$F$1611,MATCH(A52, Coverage!$A$2:$A$1611,0)),0)</f>
        <v>#N/A</v>
      </c>
      <c r="H52" s="14" t="e">
        <f>IF(SUM(C52:G52)&lt;INDEX(Coverage!$D$2:$D$1611,MATCH(A52, Coverage!$A$2:$A$1611,0)),INDEX(Pop!$H$2:$H$1611,MATCH(A52, Pop!$A$2:$A$1611,0))/INDEX(Coverage!$F$2:$F$1611,MATCH(A52, Coverage!$A$2:$A$1611,0)),0)</f>
        <v>#N/A</v>
      </c>
      <c r="I52" s="14" t="e">
        <f>IF(SUM(C52:H52)&lt;INDEX(Coverage!$D$2:$D$1611,MATCH(A52, Coverage!$A$2:$A$1611,0)),INDEX(Pop!$I$2:$I$1611,MATCH(A52, Pop!$A$2:$A$1611,0))/INDEX(Coverage!$F$2:$F$1611,MATCH(A52, Coverage!$A$2:$A$1611,0)),0)</f>
        <v>#N/A</v>
      </c>
      <c r="J52" s="14" t="e">
        <f>IF(SUM(C52:I52)&lt;INDEX(Coverage!$D$2:$D$1611,MATCH(A52, Coverage!$A$2:$A$1611,0)),INDEX(Pop!$J$2:$J$1611,MATCH(A52, Pop!$A$2:$A$1611,0))/INDEX(Coverage!$F$2:$F$1611,MATCH(A52, Coverage!$A$2:$A$1611,0)),0)</f>
        <v>#N/A</v>
      </c>
      <c r="K52" s="14" t="e">
        <f>IF(SUM(C52:J52)&lt;INDEX(Coverage!$D$2:$D$1611,MATCH(A52, Coverage!$A$2:$A$1611,0)),INDEX(Pop!$K$2:$K$1611,MATCH(A52, Pop!$A$2:$A$1611,0))/INDEX(Coverage!$F$2:$F$1611,MATCH(A52, Coverage!$A$2:$A$1611,0)),0)</f>
        <v>#N/A</v>
      </c>
      <c r="L52" s="14" t="e">
        <f>IF(SUM(C52:K52)&lt;INDEX(Coverage!$D$2:$D$1611,MATCH(A52, Coverage!$A$2:$A$1611,0)),INDEX(Pop!$L$2:$L$1611,MATCH(A52, Pop!$A$2:$A$1611,0))/INDEX(Coverage!$F$2:$F$1611,MATCH(A52, Coverage!$A$2:$A$1611,0)),0)</f>
        <v>#N/A</v>
      </c>
    </row>
    <row r="53" spans="1:12">
      <c r="A53" s="14" t="str">
        <f>Data!A53</f>
        <v>EST</v>
      </c>
      <c r="B53" s="14" t="str">
        <f>Data!B53</f>
        <v>Estonia</v>
      </c>
      <c r="C53" s="14">
        <f>IFERROR(INDEX(Pop!$C$2:$C$1611,MATCH(A53, Pop!$A$2:$A$1611,0)) /INDEX(Coverage!$F$2:$F$1611,MATCH(A53, Coverage!$A$2:$A$1611,0)),0)</f>
        <v>290.63366165519847</v>
      </c>
      <c r="D53" s="14">
        <f>IF(SUM(C53)&lt;INDEX(Coverage!$D$2:$D$1611,MATCH(A53, Coverage!$A$2:$A$1611,0)),INDEX(Pop!$D$2:$D$1611,MATCH(A53, Pop!$A$2:$A$1611,0))/INDEX(Coverage!$F$2:$F$1611,MATCH(A53, Coverage!$A$2:$A$1611,0)),0)</f>
        <v>128.77942599332971</v>
      </c>
      <c r="E53" s="14">
        <f>IF(SUM(C53:D53)&lt;INDEX(Coverage!$D$2:$D$1611,MATCH(A53, Coverage!$A$2:$A$1611,0)),INDEX(Pop!$E$2:$E$1611,MATCH(A53, Pop!$A$2:$A$1611,0))/INDEX(Coverage!$F$2:$F$1611,MATCH(A53, Coverage!$A$2:$A$1611,0)),0)</f>
        <v>37.342773706975436</v>
      </c>
      <c r="F53" s="14">
        <f>IF(SUM(C53:E53)&lt;INDEX(Coverage!$D$2:$D$1611,MATCH(A53, Coverage!$A$2:$A$1611,0)),INDEX(Pop!$F$2:$F$1611,MATCH(A53, Pop!$A$2:$A$1611,0))/INDEX(Coverage!$F$2:$F$1611,MATCH(A53, Coverage!$A$2:$A$1611,0)),0)</f>
        <v>28.960178425825823</v>
      </c>
      <c r="G53" s="14">
        <f>IF(SUM(C53:F53)&lt;INDEX(Coverage!$D$2:$D$1611,MATCH(A53, Coverage!$A$2:$A$1611,0)),INDEX(Pop!$G$2:$G$1611,MATCH(A53, Pop!$A$2:$A$1611,0))/INDEX(Coverage!$F$2:$F$1611,MATCH(A53, Coverage!$A$2:$A$1611,0)),0)</f>
        <v>22.888843632440494</v>
      </c>
      <c r="H53" s="14">
        <f>IF(SUM(C53:G53)&lt;INDEX(Coverage!$D$2:$D$1611,MATCH(A53, Coverage!$A$2:$A$1611,0)),INDEX(Pop!$H$2:$H$1611,MATCH(A53, Pop!$A$2:$A$1611,0))/INDEX(Coverage!$F$2:$F$1611,MATCH(A53, Coverage!$A$2:$A$1611,0)),0)</f>
        <v>18.409996693849394</v>
      </c>
      <c r="I53" s="14">
        <f>IF(SUM(C53:H53)&lt;INDEX(Coverage!$D$2:$D$1611,MATCH(A53, Coverage!$A$2:$A$1611,0)),INDEX(Pop!$I$2:$I$1611,MATCH(A53, Pop!$A$2:$A$1611,0))/INDEX(Coverage!$F$2:$F$1611,MATCH(A53, Coverage!$A$2:$A$1611,0)),0)</f>
        <v>9.0760136723071696</v>
      </c>
      <c r="J53" s="14">
        <f>IF(SUM(C53:I53)&lt;INDEX(Coverage!$D$2:$D$1611,MATCH(A53, Coverage!$A$2:$A$1611,0)),INDEX(Pop!$J$2:$J$1611,MATCH(A53, Pop!$A$2:$A$1611,0))/INDEX(Coverage!$F$2:$F$1611,MATCH(A53, Coverage!$A$2:$A$1611,0)),0)</f>
        <v>0</v>
      </c>
      <c r="K53" s="14">
        <f>IF(SUM(C53:J53)&lt;INDEX(Coverage!$D$2:$D$1611,MATCH(A53, Coverage!$A$2:$A$1611,0)),INDEX(Pop!$K$2:$K$1611,MATCH(A53, Pop!$A$2:$A$1611,0))/INDEX(Coverage!$F$2:$F$1611,MATCH(A53, Coverage!$A$2:$A$1611,0)),0)</f>
        <v>0</v>
      </c>
      <c r="L53" s="14">
        <f>IF(SUM(C53:K53)&lt;INDEX(Coverage!$D$2:$D$1611,MATCH(A53, Coverage!$A$2:$A$1611,0)),INDEX(Pop!$L$2:$L$1611,MATCH(A53, Pop!$A$2:$A$1611,0))/INDEX(Coverage!$F$2:$F$1611,MATCH(A53, Coverage!$A$2:$A$1611,0)),0)</f>
        <v>0</v>
      </c>
    </row>
    <row r="54" spans="1:12">
      <c r="A54" s="14" t="str">
        <f>Data!A54</f>
        <v>SWZ</v>
      </c>
      <c r="B54" s="14" t="str">
        <f>Data!B54</f>
        <v>Eswatini</v>
      </c>
      <c r="C54" s="14">
        <f>IFERROR(INDEX(Pop!$C$2:$C$1611,MATCH(A54, Pop!$A$2:$A$1611,0)) /INDEX(Coverage!$F$2:$F$1611,MATCH(A54, Coverage!$A$2:$A$1611,0)),0)</f>
        <v>0</v>
      </c>
      <c r="D54" s="14">
        <f>IF(SUM(C54)&lt;INDEX(Coverage!$D$2:$D$1611,MATCH(A54, Coverage!$A$2:$A$1611,0)),INDEX(Pop!$D$2:$D$1611,MATCH(A54, Pop!$A$2:$A$1611,0))/INDEX(Coverage!$F$2:$F$1611,MATCH(A54, Coverage!$A$2:$A$1611,0)),0)</f>
        <v>0</v>
      </c>
      <c r="E54" s="14">
        <f>IF(SUM(C54:D54)&lt;INDEX(Coverage!$D$2:$D$1611,MATCH(A54, Coverage!$A$2:$A$1611,0)),INDEX(Pop!$E$2:$E$1611,MATCH(A54, Pop!$A$2:$A$1611,0))/INDEX(Coverage!$F$2:$F$1611,MATCH(A54, Coverage!$A$2:$A$1611,0)),0)</f>
        <v>0</v>
      </c>
      <c r="F54" s="14">
        <f>IF(SUM(C54:E54)&lt;INDEX(Coverage!$D$2:$D$1611,MATCH(A54, Coverage!$A$2:$A$1611,0)),INDEX(Pop!$F$2:$F$1611,MATCH(A54, Pop!$A$2:$A$1611,0))/INDEX(Coverage!$F$2:$F$1611,MATCH(A54, Coverage!$A$2:$A$1611,0)),0)</f>
        <v>0</v>
      </c>
      <c r="G54" s="14">
        <f>IF(SUM(C54:F54)&lt;INDEX(Coverage!$D$2:$D$1611,MATCH(A54, Coverage!$A$2:$A$1611,0)),INDEX(Pop!$G$2:$G$1611,MATCH(A54, Pop!$A$2:$A$1611,0))/INDEX(Coverage!$F$2:$F$1611,MATCH(A54, Coverage!$A$2:$A$1611,0)),0)</f>
        <v>0</v>
      </c>
      <c r="H54" s="14">
        <f>IF(SUM(C54:G54)&lt;INDEX(Coverage!$D$2:$D$1611,MATCH(A54, Coverage!$A$2:$A$1611,0)),INDEX(Pop!$H$2:$H$1611,MATCH(A54, Pop!$A$2:$A$1611,0))/INDEX(Coverage!$F$2:$F$1611,MATCH(A54, Coverage!$A$2:$A$1611,0)),0)</f>
        <v>0</v>
      </c>
      <c r="I54" s="14">
        <f>IF(SUM(C54:H54)&lt;INDEX(Coverage!$D$2:$D$1611,MATCH(A54, Coverage!$A$2:$A$1611,0)),INDEX(Pop!$I$2:$I$1611,MATCH(A54, Pop!$A$2:$A$1611,0))/INDEX(Coverage!$F$2:$F$1611,MATCH(A54, Coverage!$A$2:$A$1611,0)),0)</f>
        <v>0</v>
      </c>
      <c r="J54" s="14">
        <f>IF(SUM(C54:I54)&lt;INDEX(Coverage!$D$2:$D$1611,MATCH(A54, Coverage!$A$2:$A$1611,0)),INDEX(Pop!$J$2:$J$1611,MATCH(A54, Pop!$A$2:$A$1611,0))/INDEX(Coverage!$F$2:$F$1611,MATCH(A54, Coverage!$A$2:$A$1611,0)),0)</f>
        <v>0</v>
      </c>
      <c r="K54" s="14">
        <f>IF(SUM(C54:J54)&lt;INDEX(Coverage!$D$2:$D$1611,MATCH(A54, Coverage!$A$2:$A$1611,0)),INDEX(Pop!$K$2:$K$1611,MATCH(A54, Pop!$A$2:$A$1611,0))/INDEX(Coverage!$F$2:$F$1611,MATCH(A54, Coverage!$A$2:$A$1611,0)),0)</f>
        <v>0</v>
      </c>
      <c r="L54" s="14">
        <f>IF(SUM(C54:K54)&lt;INDEX(Coverage!$D$2:$D$1611,MATCH(A54, Coverage!$A$2:$A$1611,0)),INDEX(Pop!$L$2:$L$1611,MATCH(A54, Pop!$A$2:$A$1611,0))/INDEX(Coverage!$F$2:$F$1611,MATCH(A54, Coverage!$A$2:$A$1611,0)),0)</f>
        <v>0</v>
      </c>
    </row>
    <row r="55" spans="1:12">
      <c r="A55" s="14" t="str">
        <f>Data!A55</f>
        <v>ETH</v>
      </c>
      <c r="B55" s="14" t="str">
        <f>Data!B55</f>
        <v>Ethiopia</v>
      </c>
      <c r="C55" s="14">
        <f>IFERROR(INDEX(Pop!$C$2:$C$1611,MATCH(A55, Pop!$A$2:$A$1611,0)) /INDEX(Coverage!$F$2:$F$1611,MATCH(A55, Coverage!$A$2:$A$1611,0)),0)</f>
        <v>1112.663961038757</v>
      </c>
      <c r="D55" s="14">
        <f>IF(SUM(C55)&lt;INDEX(Coverage!$D$2:$D$1611,MATCH(A55, Coverage!$A$2:$A$1611,0)),INDEX(Pop!$D$2:$D$1611,MATCH(A55, Pop!$A$2:$A$1611,0))/INDEX(Coverage!$F$2:$F$1611,MATCH(A55, Coverage!$A$2:$A$1611,0)),0)</f>
        <v>1078.4184304542628</v>
      </c>
      <c r="E55" s="14">
        <f>IF(SUM(C55:D55)&lt;INDEX(Coverage!$D$2:$D$1611,MATCH(A55, Coverage!$A$2:$A$1611,0)),INDEX(Pop!$E$2:$E$1611,MATCH(A55, Pop!$A$2:$A$1611,0))/INDEX(Coverage!$F$2:$F$1611,MATCH(A55, Coverage!$A$2:$A$1611,0)),0)</f>
        <v>1522.4096423500253</v>
      </c>
      <c r="F55" s="14">
        <f>IF(SUM(C55:E55)&lt;INDEX(Coverage!$D$2:$D$1611,MATCH(A55, Coverage!$A$2:$A$1611,0)),INDEX(Pop!$F$2:$F$1611,MATCH(A55, Pop!$A$2:$A$1611,0))/INDEX(Coverage!$F$2:$F$1611,MATCH(A55, Coverage!$A$2:$A$1611,0)),0)</f>
        <v>960.38395862643961</v>
      </c>
      <c r="G55" s="14">
        <f>IF(SUM(C55:F55)&lt;INDEX(Coverage!$D$2:$D$1611,MATCH(A55, Coverage!$A$2:$A$1611,0)),INDEX(Pop!$G$2:$G$1611,MATCH(A55, Pop!$A$2:$A$1611,0))/INDEX(Coverage!$F$2:$F$1611,MATCH(A55, Coverage!$A$2:$A$1611,0)),0)</f>
        <v>691.02419965756474</v>
      </c>
      <c r="H55" s="14">
        <f>IF(SUM(C55:G55)&lt;INDEX(Coverage!$D$2:$D$1611,MATCH(A55, Coverage!$A$2:$A$1611,0)),INDEX(Pop!$H$2:$H$1611,MATCH(A55, Pop!$A$2:$A$1611,0))/INDEX(Coverage!$F$2:$F$1611,MATCH(A55, Coverage!$A$2:$A$1611,0)),0)</f>
        <v>690.18300920078923</v>
      </c>
      <c r="I55" s="14">
        <f>IF(SUM(C55:H55)&lt;INDEX(Coverage!$D$2:$D$1611,MATCH(A55, Coverage!$A$2:$A$1611,0)),INDEX(Pop!$I$2:$I$1611,MATCH(A55, Pop!$A$2:$A$1611,0))/INDEX(Coverage!$F$2:$F$1611,MATCH(A55, Coverage!$A$2:$A$1611,0)),0)</f>
        <v>640.61409659087315</v>
      </c>
      <c r="J55" s="14">
        <f>IF(SUM(C55:I55)&lt;INDEX(Coverage!$D$2:$D$1611,MATCH(A55, Coverage!$A$2:$A$1611,0)),INDEX(Pop!$J$2:$J$1611,MATCH(A55, Pop!$A$2:$A$1611,0))/INDEX(Coverage!$F$2:$F$1611,MATCH(A55, Coverage!$A$2:$A$1611,0)),0)</f>
        <v>0</v>
      </c>
      <c r="K55" s="14">
        <f>IF(SUM(C55:J55)&lt;INDEX(Coverage!$D$2:$D$1611,MATCH(A55, Coverage!$A$2:$A$1611,0)),INDEX(Pop!$K$2:$K$1611,MATCH(A55, Pop!$A$2:$A$1611,0))/INDEX(Coverage!$F$2:$F$1611,MATCH(A55, Coverage!$A$2:$A$1611,0)),0)</f>
        <v>0</v>
      </c>
      <c r="L55" s="14">
        <f>IF(SUM(C55:K55)&lt;INDEX(Coverage!$D$2:$D$1611,MATCH(A55, Coverage!$A$2:$A$1611,0)),INDEX(Pop!$L$2:$L$1611,MATCH(A55, Pop!$A$2:$A$1611,0))/INDEX(Coverage!$F$2:$F$1611,MATCH(A55, Coverage!$A$2:$A$1611,0)),0)</f>
        <v>0</v>
      </c>
    </row>
    <row r="56" spans="1:12">
      <c r="A56" s="14" t="str">
        <f>Data!A56</f>
        <v>FRO</v>
      </c>
      <c r="B56" s="14" t="str">
        <f>Data!B56</f>
        <v>Faroe Islands (the)</v>
      </c>
      <c r="C56" s="14">
        <f>IFERROR(INDEX(Pop!$C$2:$C$1611,MATCH(A56, Pop!$A$2:$A$1611,0)) /INDEX(Coverage!$F$2:$F$1611,MATCH(A56, Coverage!$A$2:$A$1611,0)),0)</f>
        <v>0</v>
      </c>
      <c r="D56" s="14">
        <f>IF(SUM(C56)&lt;INDEX(Coverage!$D$2:$D$1611,MATCH(A56, Coverage!$A$2:$A$1611,0)),INDEX(Pop!$D$2:$D$1611,MATCH(A56, Pop!$A$2:$A$1611,0))/INDEX(Coverage!$F$2:$F$1611,MATCH(A56, Coverage!$A$2:$A$1611,0)),0)</f>
        <v>0</v>
      </c>
      <c r="E56" s="14">
        <f>IF(SUM(C56:D56)&lt;INDEX(Coverage!$D$2:$D$1611,MATCH(A56, Coverage!$A$2:$A$1611,0)),INDEX(Pop!$E$2:$E$1611,MATCH(A56, Pop!$A$2:$A$1611,0))/INDEX(Coverage!$F$2:$F$1611,MATCH(A56, Coverage!$A$2:$A$1611,0)),0)</f>
        <v>0</v>
      </c>
      <c r="F56" s="14">
        <f>IF(SUM(C56:E56)&lt;INDEX(Coverage!$D$2:$D$1611,MATCH(A56, Coverage!$A$2:$A$1611,0)),INDEX(Pop!$F$2:$F$1611,MATCH(A56, Pop!$A$2:$A$1611,0))/INDEX(Coverage!$F$2:$F$1611,MATCH(A56, Coverage!$A$2:$A$1611,0)),0)</f>
        <v>0</v>
      </c>
      <c r="G56" s="14">
        <f>IF(SUM(C56:F56)&lt;INDEX(Coverage!$D$2:$D$1611,MATCH(A56, Coverage!$A$2:$A$1611,0)),INDEX(Pop!$G$2:$G$1611,MATCH(A56, Pop!$A$2:$A$1611,0))/INDEX(Coverage!$F$2:$F$1611,MATCH(A56, Coverage!$A$2:$A$1611,0)),0)</f>
        <v>0</v>
      </c>
      <c r="H56" s="14">
        <f>IF(SUM(C56:G56)&lt;INDEX(Coverage!$D$2:$D$1611,MATCH(A56, Coverage!$A$2:$A$1611,0)),INDEX(Pop!$H$2:$H$1611,MATCH(A56, Pop!$A$2:$A$1611,0))/INDEX(Coverage!$F$2:$F$1611,MATCH(A56, Coverage!$A$2:$A$1611,0)),0)</f>
        <v>0</v>
      </c>
      <c r="I56" s="14">
        <f>IF(SUM(C56:H56)&lt;INDEX(Coverage!$D$2:$D$1611,MATCH(A56, Coverage!$A$2:$A$1611,0)),INDEX(Pop!$I$2:$I$1611,MATCH(A56, Pop!$A$2:$A$1611,0))/INDEX(Coverage!$F$2:$F$1611,MATCH(A56, Coverage!$A$2:$A$1611,0)),0)</f>
        <v>0</v>
      </c>
      <c r="J56" s="14">
        <f>IF(SUM(C56:I56)&lt;INDEX(Coverage!$D$2:$D$1611,MATCH(A56, Coverage!$A$2:$A$1611,0)),INDEX(Pop!$J$2:$J$1611,MATCH(A56, Pop!$A$2:$A$1611,0))/INDEX(Coverage!$F$2:$F$1611,MATCH(A56, Coverage!$A$2:$A$1611,0)),0)</f>
        <v>0</v>
      </c>
      <c r="K56" s="14">
        <f>IF(SUM(C56:J56)&lt;INDEX(Coverage!$D$2:$D$1611,MATCH(A56, Coverage!$A$2:$A$1611,0)),INDEX(Pop!$K$2:$K$1611,MATCH(A56, Pop!$A$2:$A$1611,0))/INDEX(Coverage!$F$2:$F$1611,MATCH(A56, Coverage!$A$2:$A$1611,0)),0)</f>
        <v>0</v>
      </c>
      <c r="L56" s="14">
        <f>IF(SUM(C56:K56)&lt;INDEX(Coverage!$D$2:$D$1611,MATCH(A56, Coverage!$A$2:$A$1611,0)),INDEX(Pop!$L$2:$L$1611,MATCH(A56, Pop!$A$2:$A$1611,0))/INDEX(Coverage!$F$2:$F$1611,MATCH(A56, Coverage!$A$2:$A$1611,0)),0)</f>
        <v>0</v>
      </c>
    </row>
    <row r="57" spans="1:12">
      <c r="A57" s="14" t="str">
        <f>Data!A57</f>
        <v>FJI</v>
      </c>
      <c r="B57" s="14" t="str">
        <f>Data!B57</f>
        <v>Fiji</v>
      </c>
      <c r="C57" s="14">
        <f>IFERROR(INDEX(Pop!$C$2:$C$1611,MATCH(A57, Pop!$A$2:$A$1611,0)) /INDEX(Coverage!$F$2:$F$1611,MATCH(A57, Coverage!$A$2:$A$1611,0)),0)</f>
        <v>0</v>
      </c>
      <c r="D57" s="14">
        <f>IF(SUM(C57)&lt;INDEX(Coverage!$D$2:$D$1611,MATCH(A57, Coverage!$A$2:$A$1611,0)),INDEX(Pop!$D$2:$D$1611,MATCH(A57, Pop!$A$2:$A$1611,0))/INDEX(Coverage!$F$2:$F$1611,MATCH(A57, Coverage!$A$2:$A$1611,0)),0)</f>
        <v>0</v>
      </c>
      <c r="E57" s="14">
        <f>IF(SUM(C57:D57)&lt;INDEX(Coverage!$D$2:$D$1611,MATCH(A57, Coverage!$A$2:$A$1611,0)),INDEX(Pop!$E$2:$E$1611,MATCH(A57, Pop!$A$2:$A$1611,0))/INDEX(Coverage!$F$2:$F$1611,MATCH(A57, Coverage!$A$2:$A$1611,0)),0)</f>
        <v>0</v>
      </c>
      <c r="F57" s="14">
        <f>IF(SUM(C57:E57)&lt;INDEX(Coverage!$D$2:$D$1611,MATCH(A57, Coverage!$A$2:$A$1611,0)),INDEX(Pop!$F$2:$F$1611,MATCH(A57, Pop!$A$2:$A$1611,0))/INDEX(Coverage!$F$2:$F$1611,MATCH(A57, Coverage!$A$2:$A$1611,0)),0)</f>
        <v>0</v>
      </c>
      <c r="G57" s="14">
        <f>IF(SUM(C57:F57)&lt;INDEX(Coverage!$D$2:$D$1611,MATCH(A57, Coverage!$A$2:$A$1611,0)),INDEX(Pop!$G$2:$G$1611,MATCH(A57, Pop!$A$2:$A$1611,0))/INDEX(Coverage!$F$2:$F$1611,MATCH(A57, Coverage!$A$2:$A$1611,0)),0)</f>
        <v>0</v>
      </c>
      <c r="H57" s="14">
        <f>IF(SUM(C57:G57)&lt;INDEX(Coverage!$D$2:$D$1611,MATCH(A57, Coverage!$A$2:$A$1611,0)),INDEX(Pop!$H$2:$H$1611,MATCH(A57, Pop!$A$2:$A$1611,0))/INDEX(Coverage!$F$2:$F$1611,MATCH(A57, Coverage!$A$2:$A$1611,0)),0)</f>
        <v>0</v>
      </c>
      <c r="I57" s="14">
        <f>IF(SUM(C57:H57)&lt;INDEX(Coverage!$D$2:$D$1611,MATCH(A57, Coverage!$A$2:$A$1611,0)),INDEX(Pop!$I$2:$I$1611,MATCH(A57, Pop!$A$2:$A$1611,0))/INDEX(Coverage!$F$2:$F$1611,MATCH(A57, Coverage!$A$2:$A$1611,0)),0)</f>
        <v>0</v>
      </c>
      <c r="J57" s="14">
        <f>IF(SUM(C57:I57)&lt;INDEX(Coverage!$D$2:$D$1611,MATCH(A57, Coverage!$A$2:$A$1611,0)),INDEX(Pop!$J$2:$J$1611,MATCH(A57, Pop!$A$2:$A$1611,0))/INDEX(Coverage!$F$2:$F$1611,MATCH(A57, Coverage!$A$2:$A$1611,0)),0)</f>
        <v>0</v>
      </c>
      <c r="K57" s="14">
        <f>IF(SUM(C57:J57)&lt;INDEX(Coverage!$D$2:$D$1611,MATCH(A57, Coverage!$A$2:$A$1611,0)),INDEX(Pop!$K$2:$K$1611,MATCH(A57, Pop!$A$2:$A$1611,0))/INDEX(Coverage!$F$2:$F$1611,MATCH(A57, Coverage!$A$2:$A$1611,0)),0)</f>
        <v>0</v>
      </c>
      <c r="L57" s="14">
        <f>IF(SUM(C57:K57)&lt;INDEX(Coverage!$D$2:$D$1611,MATCH(A57, Coverage!$A$2:$A$1611,0)),INDEX(Pop!$L$2:$L$1611,MATCH(A57, Pop!$A$2:$A$1611,0))/INDEX(Coverage!$F$2:$F$1611,MATCH(A57, Coverage!$A$2:$A$1611,0)),0)</f>
        <v>0</v>
      </c>
    </row>
    <row r="58" spans="1:12">
      <c r="A58" s="14" t="str">
        <f>Data!A58</f>
        <v>FIN</v>
      </c>
      <c r="B58" s="14" t="str">
        <f>Data!B58</f>
        <v>Finland</v>
      </c>
      <c r="C58" s="14">
        <f>IFERROR(INDEX(Pop!$C$2:$C$1611,MATCH(A58, Pop!$A$2:$A$1611,0)) /INDEX(Coverage!$F$2:$F$1611,MATCH(A58, Coverage!$A$2:$A$1611,0)),0)</f>
        <v>3810.4066215019589</v>
      </c>
      <c r="D58" s="14">
        <f>IF(SUM(C58)&lt;INDEX(Coverage!$D$2:$D$1611,MATCH(A58, Coverage!$A$2:$A$1611,0)),INDEX(Pop!$D$2:$D$1611,MATCH(A58, Pop!$A$2:$A$1611,0))/INDEX(Coverage!$F$2:$F$1611,MATCH(A58, Coverage!$A$2:$A$1611,0)),0)</f>
        <v>893.61541704878721</v>
      </c>
      <c r="E58" s="14">
        <f>IF(SUM(C58:D58)&lt;INDEX(Coverage!$D$2:$D$1611,MATCH(A58, Coverage!$A$2:$A$1611,0)),INDEX(Pop!$E$2:$E$1611,MATCH(A58, Pop!$A$2:$A$1611,0))/INDEX(Coverage!$F$2:$F$1611,MATCH(A58, Coverage!$A$2:$A$1611,0)),0)</f>
        <v>998.47641059600255</v>
      </c>
      <c r="F58" s="14">
        <f>IF(SUM(C58:E58)&lt;INDEX(Coverage!$D$2:$D$1611,MATCH(A58, Coverage!$A$2:$A$1611,0)),INDEX(Pop!$F$2:$F$1611,MATCH(A58, Pop!$A$2:$A$1611,0))/INDEX(Coverage!$F$2:$F$1611,MATCH(A58, Coverage!$A$2:$A$1611,0)),0)</f>
        <v>533.67073282964463</v>
      </c>
      <c r="G58" s="14">
        <f>IF(SUM(C58:F58)&lt;INDEX(Coverage!$D$2:$D$1611,MATCH(A58, Coverage!$A$2:$A$1611,0)),INDEX(Pop!$G$2:$G$1611,MATCH(A58, Pop!$A$2:$A$1611,0))/INDEX(Coverage!$F$2:$F$1611,MATCH(A58, Coverage!$A$2:$A$1611,0)),0)</f>
        <v>366.13217523763711</v>
      </c>
      <c r="H58" s="14">
        <f>IF(SUM(C58:G58)&lt;INDEX(Coverage!$D$2:$D$1611,MATCH(A58, Coverage!$A$2:$A$1611,0)),INDEX(Pop!$H$2:$H$1611,MATCH(A58, Pop!$A$2:$A$1611,0))/INDEX(Coverage!$F$2:$F$1611,MATCH(A58, Coverage!$A$2:$A$1611,0)),0)</f>
        <v>1023.548318251128</v>
      </c>
      <c r="I58" s="14">
        <f>IF(SUM(C58:H58)&lt;INDEX(Coverage!$D$2:$D$1611,MATCH(A58, Coverage!$A$2:$A$1611,0)),INDEX(Pop!$I$2:$I$1611,MATCH(A58, Pop!$A$2:$A$1611,0))/INDEX(Coverage!$F$2:$F$1611,MATCH(A58, Coverage!$A$2:$A$1611,0)),0)</f>
        <v>700.67859803446356</v>
      </c>
      <c r="J58" s="14">
        <f>IF(SUM(C58:I58)&lt;INDEX(Coverage!$D$2:$D$1611,MATCH(A58, Coverage!$A$2:$A$1611,0)),INDEX(Pop!$J$2:$J$1611,MATCH(A58, Pop!$A$2:$A$1611,0))/INDEX(Coverage!$F$2:$F$1611,MATCH(A58, Coverage!$A$2:$A$1611,0)),0)</f>
        <v>469.82005929738301</v>
      </c>
      <c r="K58" s="14">
        <f>IF(SUM(C58:J58)&lt;INDEX(Coverage!$D$2:$D$1611,MATCH(A58, Coverage!$A$2:$A$1611,0)),INDEX(Pop!$K$2:$K$1611,MATCH(A58, Pop!$A$2:$A$1611,0))/INDEX(Coverage!$F$2:$F$1611,MATCH(A58, Coverage!$A$2:$A$1611,0)),0)</f>
        <v>280.25703260604456</v>
      </c>
      <c r="L58" s="14">
        <f>IF(SUM(C58:K58)&lt;INDEX(Coverage!$D$2:$D$1611,MATCH(A58, Coverage!$A$2:$A$1611,0)),INDEX(Pop!$L$2:$L$1611,MATCH(A58, Pop!$A$2:$A$1611,0))/INDEX(Coverage!$F$2:$F$1611,MATCH(A58, Coverage!$A$2:$A$1611,0)),0)</f>
        <v>596.12190732422334</v>
      </c>
    </row>
    <row r="59" spans="1:12">
      <c r="A59" s="14" t="str">
        <f>Data!A59</f>
        <v>FRA</v>
      </c>
      <c r="B59" s="14" t="str">
        <f>Data!B59</f>
        <v>France</v>
      </c>
      <c r="C59" s="14">
        <f>IFERROR(INDEX(Pop!$C$2:$C$1611,MATCH(A59, Pop!$A$2:$A$1611,0)) /INDEX(Coverage!$F$2:$F$1611,MATCH(A59, Coverage!$A$2:$A$1611,0)),0)</f>
        <v>13771.214046338881</v>
      </c>
      <c r="D59" s="14">
        <f>IF(SUM(C59)&lt;INDEX(Coverage!$D$2:$D$1611,MATCH(A59, Coverage!$A$2:$A$1611,0)),INDEX(Pop!$D$2:$D$1611,MATCH(A59, Pop!$A$2:$A$1611,0))/INDEX(Coverage!$F$2:$F$1611,MATCH(A59, Coverage!$A$2:$A$1611,0)),0)</f>
        <v>8121.1264578830805</v>
      </c>
      <c r="E59" s="14">
        <f>IF(SUM(C59:D59)&lt;INDEX(Coverage!$D$2:$D$1611,MATCH(A59, Coverage!$A$2:$A$1611,0)),INDEX(Pop!$E$2:$E$1611,MATCH(A59, Pop!$A$2:$A$1611,0))/INDEX(Coverage!$F$2:$F$1611,MATCH(A59, Coverage!$A$2:$A$1611,0)),0)</f>
        <v>8206.5657841843495</v>
      </c>
      <c r="F59" s="14">
        <f>IF(SUM(C59:E59)&lt;INDEX(Coverage!$D$2:$D$1611,MATCH(A59, Coverage!$A$2:$A$1611,0)),INDEX(Pop!$F$2:$F$1611,MATCH(A59, Pop!$A$2:$A$1611,0))/INDEX(Coverage!$F$2:$F$1611,MATCH(A59, Coverage!$A$2:$A$1611,0)),0)</f>
        <v>5318.1334787214491</v>
      </c>
      <c r="G59" s="14">
        <f>IF(SUM(C59:F59)&lt;INDEX(Coverage!$D$2:$D$1611,MATCH(A59, Coverage!$A$2:$A$1611,0)),INDEX(Pop!$G$2:$G$1611,MATCH(A59, Pop!$A$2:$A$1611,0))/INDEX(Coverage!$F$2:$F$1611,MATCH(A59, Coverage!$A$2:$A$1611,0)),0)</f>
        <v>4933.1708708644137</v>
      </c>
      <c r="H59" s="14">
        <f>IF(SUM(C59:G59)&lt;INDEX(Coverage!$D$2:$D$1611,MATCH(A59, Coverage!$A$2:$A$1611,0)),INDEX(Pop!$H$2:$H$1611,MATCH(A59, Pop!$A$2:$A$1611,0))/INDEX(Coverage!$F$2:$F$1611,MATCH(A59, Coverage!$A$2:$A$1611,0)),0)</f>
        <v>3369.5013093361335</v>
      </c>
      <c r="I59" s="14">
        <f>IF(SUM(C59:H59)&lt;INDEX(Coverage!$D$2:$D$1611,MATCH(A59, Coverage!$A$2:$A$1611,0)),INDEX(Pop!$I$2:$I$1611,MATCH(A59, Pop!$A$2:$A$1611,0))/INDEX(Coverage!$F$2:$F$1611,MATCH(A59, Coverage!$A$2:$A$1611,0)),0)</f>
        <v>3239.574777546462</v>
      </c>
      <c r="J59" s="14">
        <f>IF(SUM(C59:I59)&lt;INDEX(Coverage!$D$2:$D$1611,MATCH(A59, Coverage!$A$2:$A$1611,0)),INDEX(Pop!$J$2:$J$1611,MATCH(A59, Pop!$A$2:$A$1611,0))/INDEX(Coverage!$F$2:$F$1611,MATCH(A59, Coverage!$A$2:$A$1611,0)),0)</f>
        <v>2244.8282215175045</v>
      </c>
      <c r="K59" s="14">
        <f>IF(SUM(C59:J59)&lt;INDEX(Coverage!$D$2:$D$1611,MATCH(A59, Coverage!$A$2:$A$1611,0)),INDEX(Pop!$K$2:$K$1611,MATCH(A59, Pop!$A$2:$A$1611,0))/INDEX(Coverage!$F$2:$F$1611,MATCH(A59, Coverage!$A$2:$A$1611,0)),0)</f>
        <v>1917.7706869938397</v>
      </c>
      <c r="L59" s="14">
        <f>IF(SUM(C59:K59)&lt;INDEX(Coverage!$D$2:$D$1611,MATCH(A59, Coverage!$A$2:$A$1611,0)),INDEX(Pop!$L$2:$L$1611,MATCH(A59, Pop!$A$2:$A$1611,0))/INDEX(Coverage!$F$2:$F$1611,MATCH(A59, Coverage!$A$2:$A$1611,0)),0)</f>
        <v>1386.1464951279399</v>
      </c>
    </row>
    <row r="60" spans="1:12">
      <c r="A60" s="14" t="str">
        <f>Data!A60</f>
        <v>GUF</v>
      </c>
      <c r="B60" s="14" t="str">
        <f>Data!B60</f>
        <v>French Guiana</v>
      </c>
      <c r="C60" s="14">
        <f>IFERROR(INDEX(Pop!$C$2:$C$1611,MATCH(A60, Pop!$A$2:$A$1611,0)) /INDEX(Coverage!$F$2:$F$1611,MATCH(A60, Coverage!$A$2:$A$1611,0)),0)</f>
        <v>0</v>
      </c>
      <c r="D60" s="14">
        <f>IF(SUM(C60)&lt;INDEX(Coverage!$D$2:$D$1611,MATCH(A60, Coverage!$A$2:$A$1611,0)),INDEX(Pop!$D$2:$D$1611,MATCH(A60, Pop!$A$2:$A$1611,0))/INDEX(Coverage!$F$2:$F$1611,MATCH(A60, Coverage!$A$2:$A$1611,0)),0)</f>
        <v>0</v>
      </c>
      <c r="E60" s="14">
        <f>IF(SUM(C60:D60)&lt;INDEX(Coverage!$D$2:$D$1611,MATCH(A60, Coverage!$A$2:$A$1611,0)),INDEX(Pop!$E$2:$E$1611,MATCH(A60, Pop!$A$2:$A$1611,0))/INDEX(Coverage!$F$2:$F$1611,MATCH(A60, Coverage!$A$2:$A$1611,0)),0)</f>
        <v>0</v>
      </c>
      <c r="F60" s="14">
        <f>IF(SUM(C60:E60)&lt;INDEX(Coverage!$D$2:$D$1611,MATCH(A60, Coverage!$A$2:$A$1611,0)),INDEX(Pop!$F$2:$F$1611,MATCH(A60, Pop!$A$2:$A$1611,0))/INDEX(Coverage!$F$2:$F$1611,MATCH(A60, Coverage!$A$2:$A$1611,0)),0)</f>
        <v>0</v>
      </c>
      <c r="G60" s="14">
        <f>IF(SUM(C60:F60)&lt;INDEX(Coverage!$D$2:$D$1611,MATCH(A60, Coverage!$A$2:$A$1611,0)),INDEX(Pop!$G$2:$G$1611,MATCH(A60, Pop!$A$2:$A$1611,0))/INDEX(Coverage!$F$2:$F$1611,MATCH(A60, Coverage!$A$2:$A$1611,0)),0)</f>
        <v>0</v>
      </c>
      <c r="H60" s="14">
        <f>IF(SUM(C60:G60)&lt;INDEX(Coverage!$D$2:$D$1611,MATCH(A60, Coverage!$A$2:$A$1611,0)),INDEX(Pop!$H$2:$H$1611,MATCH(A60, Pop!$A$2:$A$1611,0))/INDEX(Coverage!$F$2:$F$1611,MATCH(A60, Coverage!$A$2:$A$1611,0)),0)</f>
        <v>0</v>
      </c>
      <c r="I60" s="14">
        <f>IF(SUM(C60:H60)&lt;INDEX(Coverage!$D$2:$D$1611,MATCH(A60, Coverage!$A$2:$A$1611,0)),INDEX(Pop!$I$2:$I$1611,MATCH(A60, Pop!$A$2:$A$1611,0))/INDEX(Coverage!$F$2:$F$1611,MATCH(A60, Coverage!$A$2:$A$1611,0)),0)</f>
        <v>0</v>
      </c>
      <c r="J60" s="14">
        <f>IF(SUM(C60:I60)&lt;INDEX(Coverage!$D$2:$D$1611,MATCH(A60, Coverage!$A$2:$A$1611,0)),INDEX(Pop!$J$2:$J$1611,MATCH(A60, Pop!$A$2:$A$1611,0))/INDEX(Coverage!$F$2:$F$1611,MATCH(A60, Coverage!$A$2:$A$1611,0)),0)</f>
        <v>0</v>
      </c>
      <c r="K60" s="14">
        <f>IF(SUM(C60:J60)&lt;INDEX(Coverage!$D$2:$D$1611,MATCH(A60, Coverage!$A$2:$A$1611,0)),INDEX(Pop!$K$2:$K$1611,MATCH(A60, Pop!$A$2:$A$1611,0))/INDEX(Coverage!$F$2:$F$1611,MATCH(A60, Coverage!$A$2:$A$1611,0)),0)</f>
        <v>0</v>
      </c>
      <c r="L60" s="14">
        <f>IF(SUM(C60:K60)&lt;INDEX(Coverage!$D$2:$D$1611,MATCH(A60, Coverage!$A$2:$A$1611,0)),INDEX(Pop!$L$2:$L$1611,MATCH(A60, Pop!$A$2:$A$1611,0))/INDEX(Coverage!$F$2:$F$1611,MATCH(A60, Coverage!$A$2:$A$1611,0)),0)</f>
        <v>0</v>
      </c>
    </row>
    <row r="61" spans="1:12">
      <c r="A61" s="14" t="str">
        <f>Data!A61</f>
        <v>GAB</v>
      </c>
      <c r="B61" s="14" t="str">
        <f>Data!B61</f>
        <v>Gabon</v>
      </c>
      <c r="C61" s="14">
        <f>IFERROR(INDEX(Pop!$C$2:$C$1611,MATCH(A61, Pop!$A$2:$A$1611,0)) /INDEX(Coverage!$F$2:$F$1611,MATCH(A61, Coverage!$A$2:$A$1611,0)),0)</f>
        <v>817.31437184723404</v>
      </c>
      <c r="D61" s="14">
        <f>IF(SUM(C61)&lt;INDEX(Coverage!$D$2:$D$1611,MATCH(A61, Coverage!$A$2:$A$1611,0)),INDEX(Pop!$D$2:$D$1611,MATCH(A61, Pop!$A$2:$A$1611,0))/INDEX(Coverage!$F$2:$F$1611,MATCH(A61, Coverage!$A$2:$A$1611,0)),0)</f>
        <v>186.43809083253871</v>
      </c>
      <c r="E61" s="14">
        <f>IF(SUM(C61:D61)&lt;INDEX(Coverage!$D$2:$D$1611,MATCH(A61, Coverage!$A$2:$A$1611,0)),INDEX(Pop!$E$2:$E$1611,MATCH(A61, Pop!$A$2:$A$1611,0))/INDEX(Coverage!$F$2:$F$1611,MATCH(A61, Coverage!$A$2:$A$1611,0)),0)</f>
        <v>0</v>
      </c>
      <c r="F61" s="14">
        <f>IF(SUM(C61:E61)&lt;INDEX(Coverage!$D$2:$D$1611,MATCH(A61, Coverage!$A$2:$A$1611,0)),INDEX(Pop!$F$2:$F$1611,MATCH(A61, Pop!$A$2:$A$1611,0))/INDEX(Coverage!$F$2:$F$1611,MATCH(A61, Coverage!$A$2:$A$1611,0)),0)</f>
        <v>0</v>
      </c>
      <c r="G61" s="14">
        <f>IF(SUM(C61:F61)&lt;INDEX(Coverage!$D$2:$D$1611,MATCH(A61, Coverage!$A$2:$A$1611,0)),INDEX(Pop!$G$2:$G$1611,MATCH(A61, Pop!$A$2:$A$1611,0))/INDEX(Coverage!$F$2:$F$1611,MATCH(A61, Coverage!$A$2:$A$1611,0)),0)</f>
        <v>0</v>
      </c>
      <c r="H61" s="14">
        <f>IF(SUM(C61:G61)&lt;INDEX(Coverage!$D$2:$D$1611,MATCH(A61, Coverage!$A$2:$A$1611,0)),INDEX(Pop!$H$2:$H$1611,MATCH(A61, Pop!$A$2:$A$1611,0))/INDEX(Coverage!$F$2:$F$1611,MATCH(A61, Coverage!$A$2:$A$1611,0)),0)</f>
        <v>0</v>
      </c>
      <c r="I61" s="14">
        <f>IF(SUM(C61:H61)&lt;INDEX(Coverage!$D$2:$D$1611,MATCH(A61, Coverage!$A$2:$A$1611,0)),INDEX(Pop!$I$2:$I$1611,MATCH(A61, Pop!$A$2:$A$1611,0))/INDEX(Coverage!$F$2:$F$1611,MATCH(A61, Coverage!$A$2:$A$1611,0)),0)</f>
        <v>0</v>
      </c>
      <c r="J61" s="14">
        <f>IF(SUM(C61:I61)&lt;INDEX(Coverage!$D$2:$D$1611,MATCH(A61, Coverage!$A$2:$A$1611,0)),INDEX(Pop!$J$2:$J$1611,MATCH(A61, Pop!$A$2:$A$1611,0))/INDEX(Coverage!$F$2:$F$1611,MATCH(A61, Coverage!$A$2:$A$1611,0)),0)</f>
        <v>0</v>
      </c>
      <c r="K61" s="14">
        <f>IF(SUM(C61:J61)&lt;INDEX(Coverage!$D$2:$D$1611,MATCH(A61, Coverage!$A$2:$A$1611,0)),INDEX(Pop!$K$2:$K$1611,MATCH(A61, Pop!$A$2:$A$1611,0))/INDEX(Coverage!$F$2:$F$1611,MATCH(A61, Coverage!$A$2:$A$1611,0)),0)</f>
        <v>0</v>
      </c>
      <c r="L61" s="14">
        <f>IF(SUM(C61:K61)&lt;INDEX(Coverage!$D$2:$D$1611,MATCH(A61, Coverage!$A$2:$A$1611,0)),INDEX(Pop!$L$2:$L$1611,MATCH(A61, Pop!$A$2:$A$1611,0))/INDEX(Coverage!$F$2:$F$1611,MATCH(A61, Coverage!$A$2:$A$1611,0)),0)</f>
        <v>0</v>
      </c>
    </row>
    <row r="62" spans="1:12">
      <c r="A62" s="14" t="str">
        <f>Data!A62</f>
        <v>GMB</v>
      </c>
      <c r="B62" s="14" t="str">
        <f>Data!B62</f>
        <v>Gambia (the)</v>
      </c>
      <c r="C62" s="14">
        <f>IFERROR(INDEX(Pop!$C$2:$C$1611,MATCH(A62, Pop!$A$2:$A$1611,0)) /INDEX(Coverage!$F$2:$F$1611,MATCH(A62, Coverage!$A$2:$A$1611,0)),0)</f>
        <v>343.93720923481999</v>
      </c>
      <c r="D62" s="14">
        <f>IF(SUM(C62)&lt;INDEX(Coverage!$D$2:$D$1611,MATCH(A62, Coverage!$A$2:$A$1611,0)),INDEX(Pop!$D$2:$D$1611,MATCH(A62, Pop!$A$2:$A$1611,0))/INDEX(Coverage!$F$2:$F$1611,MATCH(A62, Coverage!$A$2:$A$1611,0)),0)</f>
        <v>114.71234018611599</v>
      </c>
      <c r="E62" s="14">
        <f>IF(SUM(C62:D62)&lt;INDEX(Coverage!$D$2:$D$1611,MATCH(A62, Coverage!$A$2:$A$1611,0)),INDEX(Pop!$E$2:$E$1611,MATCH(A62, Pop!$A$2:$A$1611,0))/INDEX(Coverage!$F$2:$F$1611,MATCH(A62, Coverage!$A$2:$A$1611,0)),0)</f>
        <v>0</v>
      </c>
      <c r="F62" s="14">
        <f>IF(SUM(C62:E62)&lt;INDEX(Coverage!$D$2:$D$1611,MATCH(A62, Coverage!$A$2:$A$1611,0)),INDEX(Pop!$F$2:$F$1611,MATCH(A62, Pop!$A$2:$A$1611,0))/INDEX(Coverage!$F$2:$F$1611,MATCH(A62, Coverage!$A$2:$A$1611,0)),0)</f>
        <v>0</v>
      </c>
      <c r="G62" s="14">
        <f>IF(SUM(C62:F62)&lt;INDEX(Coverage!$D$2:$D$1611,MATCH(A62, Coverage!$A$2:$A$1611,0)),INDEX(Pop!$G$2:$G$1611,MATCH(A62, Pop!$A$2:$A$1611,0))/INDEX(Coverage!$F$2:$F$1611,MATCH(A62, Coverage!$A$2:$A$1611,0)),0)</f>
        <v>0</v>
      </c>
      <c r="H62" s="14">
        <f>IF(SUM(C62:G62)&lt;INDEX(Coverage!$D$2:$D$1611,MATCH(A62, Coverage!$A$2:$A$1611,0)),INDEX(Pop!$H$2:$H$1611,MATCH(A62, Pop!$A$2:$A$1611,0))/INDEX(Coverage!$F$2:$F$1611,MATCH(A62, Coverage!$A$2:$A$1611,0)),0)</f>
        <v>0</v>
      </c>
      <c r="I62" s="14">
        <f>IF(SUM(C62:H62)&lt;INDEX(Coverage!$D$2:$D$1611,MATCH(A62, Coverage!$A$2:$A$1611,0)),INDEX(Pop!$I$2:$I$1611,MATCH(A62, Pop!$A$2:$A$1611,0))/INDEX(Coverage!$F$2:$F$1611,MATCH(A62, Coverage!$A$2:$A$1611,0)),0)</f>
        <v>0</v>
      </c>
      <c r="J62" s="14">
        <f>IF(SUM(C62:I62)&lt;INDEX(Coverage!$D$2:$D$1611,MATCH(A62, Coverage!$A$2:$A$1611,0)),INDEX(Pop!$J$2:$J$1611,MATCH(A62, Pop!$A$2:$A$1611,0))/INDEX(Coverage!$F$2:$F$1611,MATCH(A62, Coverage!$A$2:$A$1611,0)),0)</f>
        <v>0</v>
      </c>
      <c r="K62" s="14">
        <f>IF(SUM(C62:J62)&lt;INDEX(Coverage!$D$2:$D$1611,MATCH(A62, Coverage!$A$2:$A$1611,0)),INDEX(Pop!$K$2:$K$1611,MATCH(A62, Pop!$A$2:$A$1611,0))/INDEX(Coverage!$F$2:$F$1611,MATCH(A62, Coverage!$A$2:$A$1611,0)),0)</f>
        <v>0</v>
      </c>
      <c r="L62" s="14">
        <f>IF(SUM(C62:K62)&lt;INDEX(Coverage!$D$2:$D$1611,MATCH(A62, Coverage!$A$2:$A$1611,0)),INDEX(Pop!$L$2:$L$1611,MATCH(A62, Pop!$A$2:$A$1611,0))/INDEX(Coverage!$F$2:$F$1611,MATCH(A62, Coverage!$A$2:$A$1611,0)),0)</f>
        <v>0</v>
      </c>
    </row>
    <row r="63" spans="1:12">
      <c r="A63" s="14" t="str">
        <f>Data!A63</f>
        <v>GEO</v>
      </c>
      <c r="B63" s="14" t="str">
        <f>Data!B63</f>
        <v>Georgia</v>
      </c>
      <c r="C63" s="14">
        <f>IFERROR(INDEX(Pop!$C$2:$C$1611,MATCH(A63, Pop!$A$2:$A$1611,0)) /INDEX(Coverage!$F$2:$F$1611,MATCH(A63, Coverage!$A$2:$A$1611,0)),0)</f>
        <v>1641.8688420307385</v>
      </c>
      <c r="D63" s="14">
        <f>IF(SUM(C63)&lt;INDEX(Coverage!$D$2:$D$1611,MATCH(A63, Coverage!$A$2:$A$1611,0)),INDEX(Pop!$D$2:$D$1611,MATCH(A63, Pop!$A$2:$A$1611,0))/INDEX(Coverage!$F$2:$F$1611,MATCH(A63, Coverage!$A$2:$A$1611,0)),0)</f>
        <v>364.30503709097064</v>
      </c>
      <c r="E63" s="14">
        <f>IF(SUM(C63:D63)&lt;INDEX(Coverage!$D$2:$D$1611,MATCH(A63, Coverage!$A$2:$A$1611,0)),INDEX(Pop!$E$2:$E$1611,MATCH(A63, Pop!$A$2:$A$1611,0))/INDEX(Coverage!$F$2:$F$1611,MATCH(A63, Coverage!$A$2:$A$1611,0)),0)</f>
        <v>290.21022393448396</v>
      </c>
      <c r="F63" s="14">
        <f>IF(SUM(C63:E63)&lt;INDEX(Coverage!$D$2:$D$1611,MATCH(A63, Coverage!$A$2:$A$1611,0)),INDEX(Pop!$F$2:$F$1611,MATCH(A63, Pop!$A$2:$A$1611,0))/INDEX(Coverage!$F$2:$F$1611,MATCH(A63, Coverage!$A$2:$A$1611,0)),0)</f>
        <v>299.59401000607829</v>
      </c>
      <c r="G63" s="14">
        <f>IF(SUM(C63:F63)&lt;INDEX(Coverage!$D$2:$D$1611,MATCH(A63, Coverage!$A$2:$A$1611,0)),INDEX(Pop!$G$2:$G$1611,MATCH(A63, Pop!$A$2:$A$1611,0))/INDEX(Coverage!$F$2:$F$1611,MATCH(A63, Coverage!$A$2:$A$1611,0)),0)</f>
        <v>166.24041265304791</v>
      </c>
      <c r="H63" s="14">
        <f>IF(SUM(C63:G63)&lt;INDEX(Coverage!$D$2:$D$1611,MATCH(A63, Coverage!$A$2:$A$1611,0)),INDEX(Pop!$H$2:$H$1611,MATCH(A63, Pop!$A$2:$A$1611,0))/INDEX(Coverage!$F$2:$F$1611,MATCH(A63, Coverage!$A$2:$A$1611,0)),0)</f>
        <v>192.77585901344224</v>
      </c>
      <c r="I63" s="14">
        <f>IF(SUM(C63:H63)&lt;INDEX(Coverage!$D$2:$D$1611,MATCH(A63, Coverage!$A$2:$A$1611,0)),INDEX(Pop!$I$2:$I$1611,MATCH(A63, Pop!$A$2:$A$1611,0))/INDEX(Coverage!$F$2:$F$1611,MATCH(A63, Coverage!$A$2:$A$1611,0)),0)</f>
        <v>116.22259630416976</v>
      </c>
      <c r="J63" s="14">
        <f>IF(SUM(C63:I63)&lt;INDEX(Coverage!$D$2:$D$1611,MATCH(A63, Coverage!$A$2:$A$1611,0)),INDEX(Pop!$J$2:$J$1611,MATCH(A63, Pop!$A$2:$A$1611,0))/INDEX(Coverage!$F$2:$F$1611,MATCH(A63, Coverage!$A$2:$A$1611,0)),0)</f>
        <v>0</v>
      </c>
      <c r="K63" s="14">
        <f>IF(SUM(C63:J63)&lt;INDEX(Coverage!$D$2:$D$1611,MATCH(A63, Coverage!$A$2:$A$1611,0)),INDEX(Pop!$K$2:$K$1611,MATCH(A63, Pop!$A$2:$A$1611,0))/INDEX(Coverage!$F$2:$F$1611,MATCH(A63, Coverage!$A$2:$A$1611,0)),0)</f>
        <v>0</v>
      </c>
      <c r="L63" s="14">
        <f>IF(SUM(C63:K63)&lt;INDEX(Coverage!$D$2:$D$1611,MATCH(A63, Coverage!$A$2:$A$1611,0)),INDEX(Pop!$L$2:$L$1611,MATCH(A63, Pop!$A$2:$A$1611,0))/INDEX(Coverage!$F$2:$F$1611,MATCH(A63, Coverage!$A$2:$A$1611,0)),0)</f>
        <v>0</v>
      </c>
    </row>
    <row r="64" spans="1:12">
      <c r="A64" s="14" t="str">
        <f>Data!A64</f>
        <v>DEU</v>
      </c>
      <c r="B64" s="14" t="str">
        <f>Data!B64</f>
        <v>Germany</v>
      </c>
      <c r="C64" s="14">
        <f>IFERROR(INDEX(Pop!$C$2:$C$1611,MATCH(A64, Pop!$A$2:$A$1611,0)) /INDEX(Coverage!$F$2:$F$1611,MATCH(A64, Coverage!$A$2:$A$1611,0)),0)</f>
        <v>18444.488185899798</v>
      </c>
      <c r="D64" s="14">
        <f>IF(SUM(C64)&lt;INDEX(Coverage!$D$2:$D$1611,MATCH(A64, Coverage!$A$2:$A$1611,0)),INDEX(Pop!$D$2:$D$1611,MATCH(A64, Pop!$A$2:$A$1611,0))/INDEX(Coverage!$F$2:$F$1611,MATCH(A64, Coverage!$A$2:$A$1611,0)),0)</f>
        <v>6034.5506746498404</v>
      </c>
      <c r="E64" s="14">
        <f>IF(SUM(C64:D64)&lt;INDEX(Coverage!$D$2:$D$1611,MATCH(A64, Coverage!$A$2:$A$1611,0)),INDEX(Pop!$E$2:$E$1611,MATCH(A64, Pop!$A$2:$A$1611,0))/INDEX(Coverage!$F$2:$F$1611,MATCH(A64, Coverage!$A$2:$A$1611,0)),0)</f>
        <v>10321.183732213152</v>
      </c>
      <c r="F64" s="14">
        <f>IF(SUM(C64:E64)&lt;INDEX(Coverage!$D$2:$D$1611,MATCH(A64, Coverage!$A$2:$A$1611,0)),INDEX(Pop!$F$2:$F$1611,MATCH(A64, Pop!$A$2:$A$1611,0))/INDEX(Coverage!$F$2:$F$1611,MATCH(A64, Coverage!$A$2:$A$1611,0)),0)</f>
        <v>7978.6820327708001</v>
      </c>
      <c r="G64" s="14">
        <f>IF(SUM(C64:F64)&lt;INDEX(Coverage!$D$2:$D$1611,MATCH(A64, Coverage!$A$2:$A$1611,0)),INDEX(Pop!$G$2:$G$1611,MATCH(A64, Pop!$A$2:$A$1611,0))/INDEX(Coverage!$F$2:$F$1611,MATCH(A64, Coverage!$A$2:$A$1611,0)),0)</f>
        <v>9087.3995009561186</v>
      </c>
      <c r="H64" s="14">
        <f>IF(SUM(C64:G64)&lt;INDEX(Coverage!$D$2:$D$1611,MATCH(A64, Coverage!$A$2:$A$1611,0)),INDEX(Pop!$H$2:$H$1611,MATCH(A64, Pop!$A$2:$A$1611,0))/INDEX(Coverage!$F$2:$F$1611,MATCH(A64, Coverage!$A$2:$A$1611,0)),0)</f>
        <v>6758.0542371934816</v>
      </c>
      <c r="I64" s="14">
        <f>IF(SUM(C64:H64)&lt;INDEX(Coverage!$D$2:$D$1611,MATCH(A64, Coverage!$A$2:$A$1611,0)),INDEX(Pop!$I$2:$I$1611,MATCH(A64, Pop!$A$2:$A$1611,0))/INDEX(Coverage!$F$2:$F$1611,MATCH(A64, Coverage!$A$2:$A$1611,0)),0)</f>
        <v>5964.5222928911426</v>
      </c>
      <c r="J64" s="14">
        <f>IF(SUM(C64:I64)&lt;INDEX(Coverage!$D$2:$D$1611,MATCH(A64, Coverage!$A$2:$A$1611,0)),INDEX(Pop!$J$2:$J$1611,MATCH(A64, Pop!$A$2:$A$1611,0))/INDEX(Coverage!$F$2:$F$1611,MATCH(A64, Coverage!$A$2:$A$1611,0)),0)</f>
        <v>5369.0903896590207</v>
      </c>
      <c r="K64" s="14">
        <f>IF(SUM(C64:J64)&lt;INDEX(Coverage!$D$2:$D$1611,MATCH(A64, Coverage!$A$2:$A$1611,0)),INDEX(Pop!$K$2:$K$1611,MATCH(A64, Pop!$A$2:$A$1611,0))/INDEX(Coverage!$F$2:$F$1611,MATCH(A64, Coverage!$A$2:$A$1611,0)),0)</f>
        <v>4809.9332530828515</v>
      </c>
      <c r="L64" s="14">
        <f>IF(SUM(C64:K64)&lt;INDEX(Coverage!$D$2:$D$1611,MATCH(A64, Coverage!$A$2:$A$1611,0)),INDEX(Pop!$L$2:$L$1611,MATCH(A64, Pop!$A$2:$A$1611,0))/INDEX(Coverage!$F$2:$F$1611,MATCH(A64, Coverage!$A$2:$A$1611,0)),0)</f>
        <v>4678.4114901574903</v>
      </c>
    </row>
    <row r="65" spans="1:12">
      <c r="A65" s="14" t="str">
        <f>Data!A65</f>
        <v>GHA</v>
      </c>
      <c r="B65" s="14" t="str">
        <f>Data!B65</f>
        <v>Ghana</v>
      </c>
      <c r="C65" s="14">
        <f>IFERROR(INDEX(Pop!$C$2:$C$1611,MATCH(A65, Pop!$A$2:$A$1611,0)) /INDEX(Coverage!$F$2:$F$1611,MATCH(A65, Coverage!$A$2:$A$1611,0)),0)</f>
        <v>2713.5779320141969</v>
      </c>
      <c r="D65" s="14">
        <f>IF(SUM(C65)&lt;INDEX(Coverage!$D$2:$D$1611,MATCH(A65, Coverage!$A$2:$A$1611,0)),INDEX(Pop!$D$2:$D$1611,MATCH(A65, Pop!$A$2:$A$1611,0))/INDEX(Coverage!$F$2:$F$1611,MATCH(A65, Coverage!$A$2:$A$1611,0)),0)</f>
        <v>781.82481346792758</v>
      </c>
      <c r="E65" s="14">
        <f>IF(SUM(C65:D65)&lt;INDEX(Coverage!$D$2:$D$1611,MATCH(A65, Coverage!$A$2:$A$1611,0)),INDEX(Pop!$E$2:$E$1611,MATCH(A65, Pop!$A$2:$A$1611,0))/INDEX(Coverage!$F$2:$F$1611,MATCH(A65, Coverage!$A$2:$A$1611,0)),0)</f>
        <v>526.47029572960992</v>
      </c>
      <c r="F65" s="14">
        <f>IF(SUM(C65:E65)&lt;INDEX(Coverage!$D$2:$D$1611,MATCH(A65, Coverage!$A$2:$A$1611,0)),INDEX(Pop!$F$2:$F$1611,MATCH(A65, Pop!$A$2:$A$1611,0))/INDEX(Coverage!$F$2:$F$1611,MATCH(A65, Coverage!$A$2:$A$1611,0)),0)</f>
        <v>547.53752508772459</v>
      </c>
      <c r="G65" s="14">
        <f>IF(SUM(C65:F65)&lt;INDEX(Coverage!$D$2:$D$1611,MATCH(A65, Coverage!$A$2:$A$1611,0)),INDEX(Pop!$G$2:$G$1611,MATCH(A65, Pop!$A$2:$A$1611,0))/INDEX(Coverage!$F$2:$F$1611,MATCH(A65, Coverage!$A$2:$A$1611,0)),0)</f>
        <v>427.82180815388847</v>
      </c>
      <c r="H65" s="14">
        <f>IF(SUM(C65:G65)&lt;INDEX(Coverage!$D$2:$D$1611,MATCH(A65, Coverage!$A$2:$A$1611,0)),INDEX(Pop!$H$2:$H$1611,MATCH(A65, Pop!$A$2:$A$1611,0))/INDEX(Coverage!$F$2:$F$1611,MATCH(A65, Coverage!$A$2:$A$1611,0)),0)</f>
        <v>533.28916936602286</v>
      </c>
      <c r="I65" s="14">
        <f>IF(SUM(C65:H65)&lt;INDEX(Coverage!$D$2:$D$1611,MATCH(A65, Coverage!$A$2:$A$1611,0)),INDEX(Pop!$I$2:$I$1611,MATCH(A65, Pop!$A$2:$A$1611,0))/INDEX(Coverage!$F$2:$F$1611,MATCH(A65, Coverage!$A$2:$A$1611,0)),0)</f>
        <v>476.22124909750647</v>
      </c>
      <c r="J65" s="14">
        <f>IF(SUM(C65:I65)&lt;INDEX(Coverage!$D$2:$D$1611,MATCH(A65, Coverage!$A$2:$A$1611,0)),INDEX(Pop!$J$2:$J$1611,MATCH(A65, Pop!$A$2:$A$1611,0))/INDEX(Coverage!$F$2:$F$1611,MATCH(A65, Coverage!$A$2:$A$1611,0)),0)</f>
        <v>486.642329967335</v>
      </c>
      <c r="K65" s="14">
        <f>IF(SUM(C65:J65)&lt;INDEX(Coverage!$D$2:$D$1611,MATCH(A65, Coverage!$A$2:$A$1611,0)),INDEX(Pop!$K$2:$K$1611,MATCH(A65, Pop!$A$2:$A$1611,0))/INDEX(Coverage!$F$2:$F$1611,MATCH(A65, Coverage!$A$2:$A$1611,0)),0)</f>
        <v>0</v>
      </c>
      <c r="L65" s="14">
        <f>IF(SUM(C65:K65)&lt;INDEX(Coverage!$D$2:$D$1611,MATCH(A65, Coverage!$A$2:$A$1611,0)),INDEX(Pop!$L$2:$L$1611,MATCH(A65, Pop!$A$2:$A$1611,0))/INDEX(Coverage!$F$2:$F$1611,MATCH(A65, Coverage!$A$2:$A$1611,0)),0)</f>
        <v>0</v>
      </c>
    </row>
    <row r="66" spans="1:12">
      <c r="A66" s="14" t="str">
        <f>Data!A66</f>
        <v>GRC</v>
      </c>
      <c r="B66" s="14" t="str">
        <f>Data!B66</f>
        <v>Greece</v>
      </c>
      <c r="C66" s="14">
        <f>IFERROR(INDEX(Pop!$C$2:$C$1611,MATCH(A66, Pop!$A$2:$A$1611,0)) /INDEX(Coverage!$F$2:$F$1611,MATCH(A66, Coverage!$A$2:$A$1611,0)),0)</f>
        <v>6454.1211236653035</v>
      </c>
      <c r="D66" s="14">
        <f>IF(SUM(C66)&lt;INDEX(Coverage!$D$2:$D$1611,MATCH(A66, Coverage!$A$2:$A$1611,0)),INDEX(Pop!$D$2:$D$1611,MATCH(A66, Pop!$A$2:$A$1611,0))/INDEX(Coverage!$F$2:$F$1611,MATCH(A66, Coverage!$A$2:$A$1611,0)),0)</f>
        <v>218.07423935495748</v>
      </c>
      <c r="E66" s="14">
        <f>IF(SUM(C66:D66)&lt;INDEX(Coverage!$D$2:$D$1611,MATCH(A66, Coverage!$A$2:$A$1611,0)),INDEX(Pop!$E$2:$E$1611,MATCH(A66, Pop!$A$2:$A$1611,0))/INDEX(Coverage!$F$2:$F$1611,MATCH(A66, Coverage!$A$2:$A$1611,0)),0)</f>
        <v>719.63690748836882</v>
      </c>
      <c r="F66" s="14">
        <f>IF(SUM(C66:E66)&lt;INDEX(Coverage!$D$2:$D$1611,MATCH(A66, Coverage!$A$2:$A$1611,0)),INDEX(Pop!$F$2:$F$1611,MATCH(A66, Pop!$A$2:$A$1611,0))/INDEX(Coverage!$F$2:$F$1611,MATCH(A66, Coverage!$A$2:$A$1611,0)),0)</f>
        <v>1066.9011111954567</v>
      </c>
      <c r="G66" s="14">
        <f>IF(SUM(C66:F66)&lt;INDEX(Coverage!$D$2:$D$1611,MATCH(A66, Coverage!$A$2:$A$1611,0)),INDEX(Pop!$G$2:$G$1611,MATCH(A66, Pop!$A$2:$A$1611,0))/INDEX(Coverage!$F$2:$F$1611,MATCH(A66, Coverage!$A$2:$A$1611,0)),0)</f>
        <v>829.82172555055047</v>
      </c>
      <c r="H66" s="14">
        <f>IF(SUM(C66:G66)&lt;INDEX(Coverage!$D$2:$D$1611,MATCH(A66, Coverage!$A$2:$A$1611,0)),INDEX(Pop!$H$2:$H$1611,MATCH(A66, Pop!$A$2:$A$1611,0))/INDEX(Coverage!$F$2:$F$1611,MATCH(A66, Coverage!$A$2:$A$1611,0)),0)</f>
        <v>209.00234176078214</v>
      </c>
      <c r="I66" s="14">
        <f>IF(SUM(C66:H66)&lt;INDEX(Coverage!$D$2:$D$1611,MATCH(A66, Coverage!$A$2:$A$1611,0)),INDEX(Pop!$I$2:$I$1611,MATCH(A66, Pop!$A$2:$A$1611,0))/INDEX(Coverage!$F$2:$F$1611,MATCH(A66, Coverage!$A$2:$A$1611,0)),0)</f>
        <v>1078.7371837725079</v>
      </c>
      <c r="J66" s="14">
        <f>IF(SUM(C66:I66)&lt;INDEX(Coverage!$D$2:$D$1611,MATCH(A66, Coverage!$A$2:$A$1611,0)),INDEX(Pop!$J$2:$J$1611,MATCH(A66, Pop!$A$2:$A$1611,0))/INDEX(Coverage!$F$2:$F$1611,MATCH(A66, Coverage!$A$2:$A$1611,0)),0)</f>
        <v>625.22312789364832</v>
      </c>
      <c r="K66" s="14">
        <f>IF(SUM(C66:J66)&lt;INDEX(Coverage!$D$2:$D$1611,MATCH(A66, Coverage!$A$2:$A$1611,0)),INDEX(Pop!$K$2:$K$1611,MATCH(A66, Pop!$A$2:$A$1611,0))/INDEX(Coverage!$F$2:$F$1611,MATCH(A66, Coverage!$A$2:$A$1611,0)),0)</f>
        <v>600.20122478007136</v>
      </c>
      <c r="L66" s="14">
        <f>IF(SUM(C66:K66)&lt;INDEX(Coverage!$D$2:$D$1611,MATCH(A66, Coverage!$A$2:$A$1611,0)),INDEX(Pop!$L$2:$L$1611,MATCH(A66, Pop!$A$2:$A$1611,0))/INDEX(Coverage!$F$2:$F$1611,MATCH(A66, Coverage!$A$2:$A$1611,0)),0)</f>
        <v>319.49313575047506</v>
      </c>
    </row>
    <row r="67" spans="1:12">
      <c r="A67" s="14" t="str">
        <f>Data!A67</f>
        <v>GRD</v>
      </c>
      <c r="B67" s="14" t="str">
        <f>Data!B67</f>
        <v>Grenada</v>
      </c>
      <c r="C67" s="14">
        <f>IFERROR(INDEX(Pop!$C$2:$C$1611,MATCH(A67, Pop!$A$2:$A$1611,0)) /INDEX(Coverage!$F$2:$F$1611,MATCH(A67, Coverage!$A$2:$A$1611,0)),0)</f>
        <v>0</v>
      </c>
      <c r="D67" s="14">
        <f>IF(SUM(C67)&lt;INDEX(Coverage!$D$2:$D$1611,MATCH(A67, Coverage!$A$2:$A$1611,0)),INDEX(Pop!$D$2:$D$1611,MATCH(A67, Pop!$A$2:$A$1611,0))/INDEX(Coverage!$F$2:$F$1611,MATCH(A67, Coverage!$A$2:$A$1611,0)),0)</f>
        <v>0</v>
      </c>
      <c r="E67" s="14">
        <f>IF(SUM(C67:D67)&lt;INDEX(Coverage!$D$2:$D$1611,MATCH(A67, Coverage!$A$2:$A$1611,0)),INDEX(Pop!$E$2:$E$1611,MATCH(A67, Pop!$A$2:$A$1611,0))/INDEX(Coverage!$F$2:$F$1611,MATCH(A67, Coverage!$A$2:$A$1611,0)),0)</f>
        <v>0</v>
      </c>
      <c r="F67" s="14">
        <f>IF(SUM(C67:E67)&lt;INDEX(Coverage!$D$2:$D$1611,MATCH(A67, Coverage!$A$2:$A$1611,0)),INDEX(Pop!$F$2:$F$1611,MATCH(A67, Pop!$A$2:$A$1611,0))/INDEX(Coverage!$F$2:$F$1611,MATCH(A67, Coverage!$A$2:$A$1611,0)),0)</f>
        <v>0</v>
      </c>
      <c r="G67" s="14">
        <f>IF(SUM(C67:F67)&lt;INDEX(Coverage!$D$2:$D$1611,MATCH(A67, Coverage!$A$2:$A$1611,0)),INDEX(Pop!$G$2:$G$1611,MATCH(A67, Pop!$A$2:$A$1611,0))/INDEX(Coverage!$F$2:$F$1611,MATCH(A67, Coverage!$A$2:$A$1611,0)),0)</f>
        <v>0</v>
      </c>
      <c r="H67" s="14">
        <f>IF(SUM(C67:G67)&lt;INDEX(Coverage!$D$2:$D$1611,MATCH(A67, Coverage!$A$2:$A$1611,0)),INDEX(Pop!$H$2:$H$1611,MATCH(A67, Pop!$A$2:$A$1611,0))/INDEX(Coverage!$F$2:$F$1611,MATCH(A67, Coverage!$A$2:$A$1611,0)),0)</f>
        <v>0</v>
      </c>
      <c r="I67" s="14">
        <f>IF(SUM(C67:H67)&lt;INDEX(Coverage!$D$2:$D$1611,MATCH(A67, Coverage!$A$2:$A$1611,0)),INDEX(Pop!$I$2:$I$1611,MATCH(A67, Pop!$A$2:$A$1611,0))/INDEX(Coverage!$F$2:$F$1611,MATCH(A67, Coverage!$A$2:$A$1611,0)),0)</f>
        <v>0</v>
      </c>
      <c r="J67" s="14">
        <f>IF(SUM(C67:I67)&lt;INDEX(Coverage!$D$2:$D$1611,MATCH(A67, Coverage!$A$2:$A$1611,0)),INDEX(Pop!$J$2:$J$1611,MATCH(A67, Pop!$A$2:$A$1611,0))/INDEX(Coverage!$F$2:$F$1611,MATCH(A67, Coverage!$A$2:$A$1611,0)),0)</f>
        <v>0</v>
      </c>
      <c r="K67" s="14">
        <f>IF(SUM(C67:J67)&lt;INDEX(Coverage!$D$2:$D$1611,MATCH(A67, Coverage!$A$2:$A$1611,0)),INDEX(Pop!$K$2:$K$1611,MATCH(A67, Pop!$A$2:$A$1611,0))/INDEX(Coverage!$F$2:$F$1611,MATCH(A67, Coverage!$A$2:$A$1611,0)),0)</f>
        <v>0</v>
      </c>
      <c r="L67" s="14">
        <f>IF(SUM(C67:K67)&lt;INDEX(Coverage!$D$2:$D$1611,MATCH(A67, Coverage!$A$2:$A$1611,0)),INDEX(Pop!$L$2:$L$1611,MATCH(A67, Pop!$A$2:$A$1611,0))/INDEX(Coverage!$F$2:$F$1611,MATCH(A67, Coverage!$A$2:$A$1611,0)),0)</f>
        <v>0</v>
      </c>
    </row>
    <row r="68" spans="1:12">
      <c r="A68" s="14" t="str">
        <f>Data!A68</f>
        <v>GLP</v>
      </c>
      <c r="B68" s="14" t="str">
        <f>Data!B68</f>
        <v>Guadeloupe</v>
      </c>
      <c r="C68" s="14">
        <f>IFERROR(INDEX(Pop!$C$2:$C$1611,MATCH(A68, Pop!$A$2:$A$1611,0)) /INDEX(Coverage!$F$2:$F$1611,MATCH(A68, Coverage!$A$2:$A$1611,0)),0)</f>
        <v>0</v>
      </c>
      <c r="D68" s="14">
        <f>IF(SUM(C68)&lt;INDEX(Coverage!$D$2:$D$1611,MATCH(A68, Coverage!$A$2:$A$1611,0)),INDEX(Pop!$D$2:$D$1611,MATCH(A68, Pop!$A$2:$A$1611,0))/INDEX(Coverage!$F$2:$F$1611,MATCH(A68, Coverage!$A$2:$A$1611,0)),0)</f>
        <v>0</v>
      </c>
      <c r="E68" s="14">
        <f>IF(SUM(C68:D68)&lt;INDEX(Coverage!$D$2:$D$1611,MATCH(A68, Coverage!$A$2:$A$1611,0)),INDEX(Pop!$E$2:$E$1611,MATCH(A68, Pop!$A$2:$A$1611,0))/INDEX(Coverage!$F$2:$F$1611,MATCH(A68, Coverage!$A$2:$A$1611,0)),0)</f>
        <v>0</v>
      </c>
      <c r="F68" s="14">
        <f>IF(SUM(C68:E68)&lt;INDEX(Coverage!$D$2:$D$1611,MATCH(A68, Coverage!$A$2:$A$1611,0)),INDEX(Pop!$F$2:$F$1611,MATCH(A68, Pop!$A$2:$A$1611,0))/INDEX(Coverage!$F$2:$F$1611,MATCH(A68, Coverage!$A$2:$A$1611,0)),0)</f>
        <v>0</v>
      </c>
      <c r="G68" s="14">
        <f>IF(SUM(C68:F68)&lt;INDEX(Coverage!$D$2:$D$1611,MATCH(A68, Coverage!$A$2:$A$1611,0)),INDEX(Pop!$G$2:$G$1611,MATCH(A68, Pop!$A$2:$A$1611,0))/INDEX(Coverage!$F$2:$F$1611,MATCH(A68, Coverage!$A$2:$A$1611,0)),0)</f>
        <v>0</v>
      </c>
      <c r="H68" s="14">
        <f>IF(SUM(C68:G68)&lt;INDEX(Coverage!$D$2:$D$1611,MATCH(A68, Coverage!$A$2:$A$1611,0)),INDEX(Pop!$H$2:$H$1611,MATCH(A68, Pop!$A$2:$A$1611,0))/INDEX(Coverage!$F$2:$F$1611,MATCH(A68, Coverage!$A$2:$A$1611,0)),0)</f>
        <v>0</v>
      </c>
      <c r="I68" s="14">
        <f>IF(SUM(C68:H68)&lt;INDEX(Coverage!$D$2:$D$1611,MATCH(A68, Coverage!$A$2:$A$1611,0)),INDEX(Pop!$I$2:$I$1611,MATCH(A68, Pop!$A$2:$A$1611,0))/INDEX(Coverage!$F$2:$F$1611,MATCH(A68, Coverage!$A$2:$A$1611,0)),0)</f>
        <v>0</v>
      </c>
      <c r="J68" s="14">
        <f>IF(SUM(C68:I68)&lt;INDEX(Coverage!$D$2:$D$1611,MATCH(A68, Coverage!$A$2:$A$1611,0)),INDEX(Pop!$J$2:$J$1611,MATCH(A68, Pop!$A$2:$A$1611,0))/INDEX(Coverage!$F$2:$F$1611,MATCH(A68, Coverage!$A$2:$A$1611,0)),0)</f>
        <v>0</v>
      </c>
      <c r="K68" s="14">
        <f>IF(SUM(C68:J68)&lt;INDEX(Coverage!$D$2:$D$1611,MATCH(A68, Coverage!$A$2:$A$1611,0)),INDEX(Pop!$K$2:$K$1611,MATCH(A68, Pop!$A$2:$A$1611,0))/INDEX(Coverage!$F$2:$F$1611,MATCH(A68, Coverage!$A$2:$A$1611,0)),0)</f>
        <v>0</v>
      </c>
      <c r="L68" s="14">
        <f>IF(SUM(C68:K68)&lt;INDEX(Coverage!$D$2:$D$1611,MATCH(A68, Coverage!$A$2:$A$1611,0)),INDEX(Pop!$L$2:$L$1611,MATCH(A68, Pop!$A$2:$A$1611,0))/INDEX(Coverage!$F$2:$F$1611,MATCH(A68, Coverage!$A$2:$A$1611,0)),0)</f>
        <v>0</v>
      </c>
    </row>
    <row r="69" spans="1:12">
      <c r="A69" s="14" t="str">
        <f>Data!A69</f>
        <v>GTM</v>
      </c>
      <c r="B69" s="14" t="str">
        <f>Data!B69</f>
        <v>Guatemala</v>
      </c>
      <c r="C69" s="14">
        <f>IFERROR(INDEX(Pop!$C$2:$C$1611,MATCH(A69, Pop!$A$2:$A$1611,0)) /INDEX(Coverage!$F$2:$F$1611,MATCH(A69, Coverage!$A$2:$A$1611,0)),0)</f>
        <v>0</v>
      </c>
      <c r="D69" s="14">
        <f>IF(SUM(C69)&lt;INDEX(Coverage!$D$2:$D$1611,MATCH(A69, Coverage!$A$2:$A$1611,0)),INDEX(Pop!$D$2:$D$1611,MATCH(A69, Pop!$A$2:$A$1611,0))/INDEX(Coverage!$F$2:$F$1611,MATCH(A69, Coverage!$A$2:$A$1611,0)),0)</f>
        <v>0</v>
      </c>
      <c r="E69" s="14">
        <f>IF(SUM(C69:D69)&lt;INDEX(Coverage!$D$2:$D$1611,MATCH(A69, Coverage!$A$2:$A$1611,0)),INDEX(Pop!$E$2:$E$1611,MATCH(A69, Pop!$A$2:$A$1611,0))/INDEX(Coverage!$F$2:$F$1611,MATCH(A69, Coverage!$A$2:$A$1611,0)),0)</f>
        <v>0</v>
      </c>
      <c r="F69" s="14">
        <f>IF(SUM(C69:E69)&lt;INDEX(Coverage!$D$2:$D$1611,MATCH(A69, Coverage!$A$2:$A$1611,0)),INDEX(Pop!$F$2:$F$1611,MATCH(A69, Pop!$A$2:$A$1611,0))/INDEX(Coverage!$F$2:$F$1611,MATCH(A69, Coverage!$A$2:$A$1611,0)),0)</f>
        <v>0</v>
      </c>
      <c r="G69" s="14">
        <f>IF(SUM(C69:F69)&lt;INDEX(Coverage!$D$2:$D$1611,MATCH(A69, Coverage!$A$2:$A$1611,0)),INDEX(Pop!$G$2:$G$1611,MATCH(A69, Pop!$A$2:$A$1611,0))/INDEX(Coverage!$F$2:$F$1611,MATCH(A69, Coverage!$A$2:$A$1611,0)),0)</f>
        <v>0</v>
      </c>
      <c r="H69" s="14">
        <f>IF(SUM(C69:G69)&lt;INDEX(Coverage!$D$2:$D$1611,MATCH(A69, Coverage!$A$2:$A$1611,0)),INDEX(Pop!$H$2:$H$1611,MATCH(A69, Pop!$A$2:$A$1611,0))/INDEX(Coverage!$F$2:$F$1611,MATCH(A69, Coverage!$A$2:$A$1611,0)),0)</f>
        <v>0</v>
      </c>
      <c r="I69" s="14">
        <f>IF(SUM(C69:H69)&lt;INDEX(Coverage!$D$2:$D$1611,MATCH(A69, Coverage!$A$2:$A$1611,0)),INDEX(Pop!$I$2:$I$1611,MATCH(A69, Pop!$A$2:$A$1611,0))/INDEX(Coverage!$F$2:$F$1611,MATCH(A69, Coverage!$A$2:$A$1611,0)),0)</f>
        <v>0</v>
      </c>
      <c r="J69" s="14">
        <f>IF(SUM(C69:I69)&lt;INDEX(Coverage!$D$2:$D$1611,MATCH(A69, Coverage!$A$2:$A$1611,0)),INDEX(Pop!$J$2:$J$1611,MATCH(A69, Pop!$A$2:$A$1611,0))/INDEX(Coverage!$F$2:$F$1611,MATCH(A69, Coverage!$A$2:$A$1611,0)),0)</f>
        <v>0</v>
      </c>
      <c r="K69" s="14">
        <f>IF(SUM(C69:J69)&lt;INDEX(Coverage!$D$2:$D$1611,MATCH(A69, Coverage!$A$2:$A$1611,0)),INDEX(Pop!$K$2:$K$1611,MATCH(A69, Pop!$A$2:$A$1611,0))/INDEX(Coverage!$F$2:$F$1611,MATCH(A69, Coverage!$A$2:$A$1611,0)),0)</f>
        <v>0</v>
      </c>
      <c r="L69" s="14">
        <f>IF(SUM(C69:K69)&lt;INDEX(Coverage!$D$2:$D$1611,MATCH(A69, Coverage!$A$2:$A$1611,0)),INDEX(Pop!$L$2:$L$1611,MATCH(A69, Pop!$A$2:$A$1611,0))/INDEX(Coverage!$F$2:$F$1611,MATCH(A69, Coverage!$A$2:$A$1611,0)),0)</f>
        <v>0</v>
      </c>
    </row>
    <row r="70" spans="1:12">
      <c r="A70" s="14" t="str">
        <f>Data!A70</f>
        <v>GIN</v>
      </c>
      <c r="B70" s="14" t="str">
        <f>Data!B70</f>
        <v>Guinea</v>
      </c>
      <c r="C70" s="14">
        <f>IFERROR(INDEX(Pop!$C$2:$C$1611,MATCH(A70, Pop!$A$2:$A$1611,0)) /INDEX(Coverage!$F$2:$F$1611,MATCH(A70, Coverage!$A$2:$A$1611,0)),0)</f>
        <v>0</v>
      </c>
      <c r="D70" s="14">
        <f>IF(SUM(C70)&lt;INDEX(Coverage!$D$2:$D$1611,MATCH(A70, Coverage!$A$2:$A$1611,0)),INDEX(Pop!$D$2:$D$1611,MATCH(A70, Pop!$A$2:$A$1611,0))/INDEX(Coverage!$F$2:$F$1611,MATCH(A70, Coverage!$A$2:$A$1611,0)),0)</f>
        <v>0</v>
      </c>
      <c r="E70" s="14">
        <f>IF(SUM(C70:D70)&lt;INDEX(Coverage!$D$2:$D$1611,MATCH(A70, Coverage!$A$2:$A$1611,0)),INDEX(Pop!$E$2:$E$1611,MATCH(A70, Pop!$A$2:$A$1611,0))/INDEX(Coverage!$F$2:$F$1611,MATCH(A70, Coverage!$A$2:$A$1611,0)),0)</f>
        <v>0</v>
      </c>
      <c r="F70" s="14">
        <f>IF(SUM(C70:E70)&lt;INDEX(Coverage!$D$2:$D$1611,MATCH(A70, Coverage!$A$2:$A$1611,0)),INDEX(Pop!$F$2:$F$1611,MATCH(A70, Pop!$A$2:$A$1611,0))/INDEX(Coverage!$F$2:$F$1611,MATCH(A70, Coverage!$A$2:$A$1611,0)),0)</f>
        <v>0</v>
      </c>
      <c r="G70" s="14">
        <f>IF(SUM(C70:F70)&lt;INDEX(Coverage!$D$2:$D$1611,MATCH(A70, Coverage!$A$2:$A$1611,0)),INDEX(Pop!$G$2:$G$1611,MATCH(A70, Pop!$A$2:$A$1611,0))/INDEX(Coverage!$F$2:$F$1611,MATCH(A70, Coverage!$A$2:$A$1611,0)),0)</f>
        <v>0</v>
      </c>
      <c r="H70" s="14">
        <f>IF(SUM(C70:G70)&lt;INDEX(Coverage!$D$2:$D$1611,MATCH(A70, Coverage!$A$2:$A$1611,0)),INDEX(Pop!$H$2:$H$1611,MATCH(A70, Pop!$A$2:$A$1611,0))/INDEX(Coverage!$F$2:$F$1611,MATCH(A70, Coverage!$A$2:$A$1611,0)),0)</f>
        <v>0</v>
      </c>
      <c r="I70" s="14">
        <f>IF(SUM(C70:H70)&lt;INDEX(Coverage!$D$2:$D$1611,MATCH(A70, Coverage!$A$2:$A$1611,0)),INDEX(Pop!$I$2:$I$1611,MATCH(A70, Pop!$A$2:$A$1611,0))/INDEX(Coverage!$F$2:$F$1611,MATCH(A70, Coverage!$A$2:$A$1611,0)),0)</f>
        <v>0</v>
      </c>
      <c r="J70" s="14">
        <f>IF(SUM(C70:I70)&lt;INDEX(Coverage!$D$2:$D$1611,MATCH(A70, Coverage!$A$2:$A$1611,0)),INDEX(Pop!$J$2:$J$1611,MATCH(A70, Pop!$A$2:$A$1611,0))/INDEX(Coverage!$F$2:$F$1611,MATCH(A70, Coverage!$A$2:$A$1611,0)),0)</f>
        <v>0</v>
      </c>
      <c r="K70" s="14">
        <f>IF(SUM(C70:J70)&lt;INDEX(Coverage!$D$2:$D$1611,MATCH(A70, Coverage!$A$2:$A$1611,0)),INDEX(Pop!$K$2:$K$1611,MATCH(A70, Pop!$A$2:$A$1611,0))/INDEX(Coverage!$F$2:$F$1611,MATCH(A70, Coverage!$A$2:$A$1611,0)),0)</f>
        <v>0</v>
      </c>
      <c r="L70" s="14">
        <f>IF(SUM(C70:K70)&lt;INDEX(Coverage!$D$2:$D$1611,MATCH(A70, Coverage!$A$2:$A$1611,0)),INDEX(Pop!$L$2:$L$1611,MATCH(A70, Pop!$A$2:$A$1611,0))/INDEX(Coverage!$F$2:$F$1611,MATCH(A70, Coverage!$A$2:$A$1611,0)),0)</f>
        <v>0</v>
      </c>
    </row>
    <row r="71" spans="1:12">
      <c r="A71" s="14" t="str">
        <f>Data!A71</f>
        <v>GNB</v>
      </c>
      <c r="B71" s="14" t="str">
        <f>Data!B71</f>
        <v>Guinea-Bissau</v>
      </c>
      <c r="C71" s="14">
        <f>IFERROR(INDEX(Pop!$C$2:$C$1611,MATCH(A71, Pop!$A$2:$A$1611,0)) /INDEX(Coverage!$F$2:$F$1611,MATCH(A71, Coverage!$A$2:$A$1611,0)),0)</f>
        <v>0</v>
      </c>
      <c r="D71" s="14">
        <f>IF(SUM(C71)&lt;INDEX(Coverage!$D$2:$D$1611,MATCH(A71, Coverage!$A$2:$A$1611,0)),INDEX(Pop!$D$2:$D$1611,MATCH(A71, Pop!$A$2:$A$1611,0))/INDEX(Coverage!$F$2:$F$1611,MATCH(A71, Coverage!$A$2:$A$1611,0)),0)</f>
        <v>0</v>
      </c>
      <c r="E71" s="14">
        <f>IF(SUM(C71:D71)&lt;INDEX(Coverage!$D$2:$D$1611,MATCH(A71, Coverage!$A$2:$A$1611,0)),INDEX(Pop!$E$2:$E$1611,MATCH(A71, Pop!$A$2:$A$1611,0))/INDEX(Coverage!$F$2:$F$1611,MATCH(A71, Coverage!$A$2:$A$1611,0)),0)</f>
        <v>0</v>
      </c>
      <c r="F71" s="14">
        <f>IF(SUM(C71:E71)&lt;INDEX(Coverage!$D$2:$D$1611,MATCH(A71, Coverage!$A$2:$A$1611,0)),INDEX(Pop!$F$2:$F$1611,MATCH(A71, Pop!$A$2:$A$1611,0))/INDEX(Coverage!$F$2:$F$1611,MATCH(A71, Coverage!$A$2:$A$1611,0)),0)</f>
        <v>0</v>
      </c>
      <c r="G71" s="14">
        <f>IF(SUM(C71:F71)&lt;INDEX(Coverage!$D$2:$D$1611,MATCH(A71, Coverage!$A$2:$A$1611,0)),INDEX(Pop!$G$2:$G$1611,MATCH(A71, Pop!$A$2:$A$1611,0))/INDEX(Coverage!$F$2:$F$1611,MATCH(A71, Coverage!$A$2:$A$1611,0)),0)</f>
        <v>0</v>
      </c>
      <c r="H71" s="14">
        <f>IF(SUM(C71:G71)&lt;INDEX(Coverage!$D$2:$D$1611,MATCH(A71, Coverage!$A$2:$A$1611,0)),INDEX(Pop!$H$2:$H$1611,MATCH(A71, Pop!$A$2:$A$1611,0))/INDEX(Coverage!$F$2:$F$1611,MATCH(A71, Coverage!$A$2:$A$1611,0)),0)</f>
        <v>0</v>
      </c>
      <c r="I71" s="14">
        <f>IF(SUM(C71:H71)&lt;INDEX(Coverage!$D$2:$D$1611,MATCH(A71, Coverage!$A$2:$A$1611,0)),INDEX(Pop!$I$2:$I$1611,MATCH(A71, Pop!$A$2:$A$1611,0))/INDEX(Coverage!$F$2:$F$1611,MATCH(A71, Coverage!$A$2:$A$1611,0)),0)</f>
        <v>0</v>
      </c>
      <c r="J71" s="14">
        <f>IF(SUM(C71:I71)&lt;INDEX(Coverage!$D$2:$D$1611,MATCH(A71, Coverage!$A$2:$A$1611,0)),INDEX(Pop!$J$2:$J$1611,MATCH(A71, Pop!$A$2:$A$1611,0))/INDEX(Coverage!$F$2:$F$1611,MATCH(A71, Coverage!$A$2:$A$1611,0)),0)</f>
        <v>0</v>
      </c>
      <c r="K71" s="14">
        <f>IF(SUM(C71:J71)&lt;INDEX(Coverage!$D$2:$D$1611,MATCH(A71, Coverage!$A$2:$A$1611,0)),INDEX(Pop!$K$2:$K$1611,MATCH(A71, Pop!$A$2:$A$1611,0))/INDEX(Coverage!$F$2:$F$1611,MATCH(A71, Coverage!$A$2:$A$1611,0)),0)</f>
        <v>0</v>
      </c>
      <c r="L71" s="14">
        <f>IF(SUM(C71:K71)&lt;INDEX(Coverage!$D$2:$D$1611,MATCH(A71, Coverage!$A$2:$A$1611,0)),INDEX(Pop!$L$2:$L$1611,MATCH(A71, Pop!$A$2:$A$1611,0))/INDEX(Coverage!$F$2:$F$1611,MATCH(A71, Coverage!$A$2:$A$1611,0)),0)</f>
        <v>0</v>
      </c>
    </row>
    <row r="72" spans="1:12">
      <c r="A72" s="14" t="str">
        <f>Data!A72</f>
        <v>GUY</v>
      </c>
      <c r="B72" s="14" t="str">
        <f>Data!B72</f>
        <v>Guyana</v>
      </c>
      <c r="C72" s="14">
        <f>IFERROR(INDEX(Pop!$C$2:$C$1611,MATCH(A72, Pop!$A$2:$A$1611,0)) /INDEX(Coverage!$F$2:$F$1611,MATCH(A72, Coverage!$A$2:$A$1611,0)),0)</f>
        <v>0</v>
      </c>
      <c r="D72" s="14">
        <f>IF(SUM(C72)&lt;INDEX(Coverage!$D$2:$D$1611,MATCH(A72, Coverage!$A$2:$A$1611,0)),INDEX(Pop!$D$2:$D$1611,MATCH(A72, Pop!$A$2:$A$1611,0))/INDEX(Coverage!$F$2:$F$1611,MATCH(A72, Coverage!$A$2:$A$1611,0)),0)</f>
        <v>0</v>
      </c>
      <c r="E72" s="14">
        <f>IF(SUM(C72:D72)&lt;INDEX(Coverage!$D$2:$D$1611,MATCH(A72, Coverage!$A$2:$A$1611,0)),INDEX(Pop!$E$2:$E$1611,MATCH(A72, Pop!$A$2:$A$1611,0))/INDEX(Coverage!$F$2:$F$1611,MATCH(A72, Coverage!$A$2:$A$1611,0)),0)</f>
        <v>0</v>
      </c>
      <c r="F72" s="14">
        <f>IF(SUM(C72:E72)&lt;INDEX(Coverage!$D$2:$D$1611,MATCH(A72, Coverage!$A$2:$A$1611,0)),INDEX(Pop!$F$2:$F$1611,MATCH(A72, Pop!$A$2:$A$1611,0))/INDEX(Coverage!$F$2:$F$1611,MATCH(A72, Coverage!$A$2:$A$1611,0)),0)</f>
        <v>0</v>
      </c>
      <c r="G72" s="14">
        <f>IF(SUM(C72:F72)&lt;INDEX(Coverage!$D$2:$D$1611,MATCH(A72, Coverage!$A$2:$A$1611,0)),INDEX(Pop!$G$2:$G$1611,MATCH(A72, Pop!$A$2:$A$1611,0))/INDEX(Coverage!$F$2:$F$1611,MATCH(A72, Coverage!$A$2:$A$1611,0)),0)</f>
        <v>0</v>
      </c>
      <c r="H72" s="14">
        <f>IF(SUM(C72:G72)&lt;INDEX(Coverage!$D$2:$D$1611,MATCH(A72, Coverage!$A$2:$A$1611,0)),INDEX(Pop!$H$2:$H$1611,MATCH(A72, Pop!$A$2:$A$1611,0))/INDEX(Coverage!$F$2:$F$1611,MATCH(A72, Coverage!$A$2:$A$1611,0)),0)</f>
        <v>0</v>
      </c>
      <c r="I72" s="14">
        <f>IF(SUM(C72:H72)&lt;INDEX(Coverage!$D$2:$D$1611,MATCH(A72, Coverage!$A$2:$A$1611,0)),INDEX(Pop!$I$2:$I$1611,MATCH(A72, Pop!$A$2:$A$1611,0))/INDEX(Coverage!$F$2:$F$1611,MATCH(A72, Coverage!$A$2:$A$1611,0)),0)</f>
        <v>0</v>
      </c>
      <c r="J72" s="14">
        <f>IF(SUM(C72:I72)&lt;INDEX(Coverage!$D$2:$D$1611,MATCH(A72, Coverage!$A$2:$A$1611,0)),INDEX(Pop!$J$2:$J$1611,MATCH(A72, Pop!$A$2:$A$1611,0))/INDEX(Coverage!$F$2:$F$1611,MATCH(A72, Coverage!$A$2:$A$1611,0)),0)</f>
        <v>0</v>
      </c>
      <c r="K72" s="14">
        <f>IF(SUM(C72:J72)&lt;INDEX(Coverage!$D$2:$D$1611,MATCH(A72, Coverage!$A$2:$A$1611,0)),INDEX(Pop!$K$2:$K$1611,MATCH(A72, Pop!$A$2:$A$1611,0))/INDEX(Coverage!$F$2:$F$1611,MATCH(A72, Coverage!$A$2:$A$1611,0)),0)</f>
        <v>0</v>
      </c>
      <c r="L72" s="14">
        <f>IF(SUM(C72:K72)&lt;INDEX(Coverage!$D$2:$D$1611,MATCH(A72, Coverage!$A$2:$A$1611,0)),INDEX(Pop!$L$2:$L$1611,MATCH(A72, Pop!$A$2:$A$1611,0))/INDEX(Coverage!$F$2:$F$1611,MATCH(A72, Coverage!$A$2:$A$1611,0)),0)</f>
        <v>0</v>
      </c>
    </row>
    <row r="73" spans="1:12">
      <c r="A73" s="14" t="str">
        <f>Data!A73</f>
        <v>HTI</v>
      </c>
      <c r="B73" s="14" t="str">
        <f>Data!B73</f>
        <v>Haiti</v>
      </c>
      <c r="C73" s="14">
        <f>IFERROR(INDEX(Pop!$C$2:$C$1611,MATCH(A73, Pop!$A$2:$A$1611,0)) /INDEX(Coverage!$F$2:$F$1611,MATCH(A73, Coverage!$A$2:$A$1611,0)),0)</f>
        <v>0</v>
      </c>
      <c r="D73" s="14">
        <f>IF(SUM(C73)&lt;INDEX(Coverage!$D$2:$D$1611,MATCH(A73, Coverage!$A$2:$A$1611,0)),INDEX(Pop!$D$2:$D$1611,MATCH(A73, Pop!$A$2:$A$1611,0))/INDEX(Coverage!$F$2:$F$1611,MATCH(A73, Coverage!$A$2:$A$1611,0)),0)</f>
        <v>0</v>
      </c>
      <c r="E73" s="14">
        <f>IF(SUM(C73:D73)&lt;INDEX(Coverage!$D$2:$D$1611,MATCH(A73, Coverage!$A$2:$A$1611,0)),INDEX(Pop!$E$2:$E$1611,MATCH(A73, Pop!$A$2:$A$1611,0))/INDEX(Coverage!$F$2:$F$1611,MATCH(A73, Coverage!$A$2:$A$1611,0)),0)</f>
        <v>0</v>
      </c>
      <c r="F73" s="14">
        <f>IF(SUM(C73:E73)&lt;INDEX(Coverage!$D$2:$D$1611,MATCH(A73, Coverage!$A$2:$A$1611,0)),INDEX(Pop!$F$2:$F$1611,MATCH(A73, Pop!$A$2:$A$1611,0))/INDEX(Coverage!$F$2:$F$1611,MATCH(A73, Coverage!$A$2:$A$1611,0)),0)</f>
        <v>0</v>
      </c>
      <c r="G73" s="14">
        <f>IF(SUM(C73:F73)&lt;INDEX(Coverage!$D$2:$D$1611,MATCH(A73, Coverage!$A$2:$A$1611,0)),INDEX(Pop!$G$2:$G$1611,MATCH(A73, Pop!$A$2:$A$1611,0))/INDEX(Coverage!$F$2:$F$1611,MATCH(A73, Coverage!$A$2:$A$1611,0)),0)</f>
        <v>0</v>
      </c>
      <c r="H73" s="14">
        <f>IF(SUM(C73:G73)&lt;INDEX(Coverage!$D$2:$D$1611,MATCH(A73, Coverage!$A$2:$A$1611,0)),INDEX(Pop!$H$2:$H$1611,MATCH(A73, Pop!$A$2:$A$1611,0))/INDEX(Coverage!$F$2:$F$1611,MATCH(A73, Coverage!$A$2:$A$1611,0)),0)</f>
        <v>0</v>
      </c>
      <c r="I73" s="14">
        <f>IF(SUM(C73:H73)&lt;INDEX(Coverage!$D$2:$D$1611,MATCH(A73, Coverage!$A$2:$A$1611,0)),INDEX(Pop!$I$2:$I$1611,MATCH(A73, Pop!$A$2:$A$1611,0))/INDEX(Coverage!$F$2:$F$1611,MATCH(A73, Coverage!$A$2:$A$1611,0)),0)</f>
        <v>0</v>
      </c>
      <c r="J73" s="14">
        <f>IF(SUM(C73:I73)&lt;INDEX(Coverage!$D$2:$D$1611,MATCH(A73, Coverage!$A$2:$A$1611,0)),INDEX(Pop!$J$2:$J$1611,MATCH(A73, Pop!$A$2:$A$1611,0))/INDEX(Coverage!$F$2:$F$1611,MATCH(A73, Coverage!$A$2:$A$1611,0)),0)</f>
        <v>0</v>
      </c>
      <c r="K73" s="14">
        <f>IF(SUM(C73:J73)&lt;INDEX(Coverage!$D$2:$D$1611,MATCH(A73, Coverage!$A$2:$A$1611,0)),INDEX(Pop!$K$2:$K$1611,MATCH(A73, Pop!$A$2:$A$1611,0))/INDEX(Coverage!$F$2:$F$1611,MATCH(A73, Coverage!$A$2:$A$1611,0)),0)</f>
        <v>0</v>
      </c>
      <c r="L73" s="14">
        <f>IF(SUM(C73:K73)&lt;INDEX(Coverage!$D$2:$D$1611,MATCH(A73, Coverage!$A$2:$A$1611,0)),INDEX(Pop!$L$2:$L$1611,MATCH(A73, Pop!$A$2:$A$1611,0))/INDEX(Coverage!$F$2:$F$1611,MATCH(A73, Coverage!$A$2:$A$1611,0)),0)</f>
        <v>0</v>
      </c>
    </row>
    <row r="74" spans="1:12">
      <c r="A74" s="14" t="str">
        <f>Data!A74</f>
        <v>HND</v>
      </c>
      <c r="B74" s="14" t="str">
        <f>Data!B74</f>
        <v>Honduras</v>
      </c>
      <c r="C74" s="14">
        <f>IFERROR(INDEX(Pop!$C$2:$C$1611,MATCH(A74, Pop!$A$2:$A$1611,0)) /INDEX(Coverage!$F$2:$F$1611,MATCH(A74, Coverage!$A$2:$A$1611,0)),0)</f>
        <v>595.93685153725573</v>
      </c>
      <c r="D74" s="14">
        <f>IF(SUM(C74)&lt;INDEX(Coverage!$D$2:$D$1611,MATCH(A74, Coverage!$A$2:$A$1611,0)),INDEX(Pop!$D$2:$D$1611,MATCH(A74, Pop!$A$2:$A$1611,0))/INDEX(Coverage!$F$2:$F$1611,MATCH(A74, Coverage!$A$2:$A$1611,0)),0)</f>
        <v>123.92506354721903</v>
      </c>
      <c r="E74" s="14">
        <f>IF(SUM(C74:D74)&lt;INDEX(Coverage!$D$2:$D$1611,MATCH(A74, Coverage!$A$2:$A$1611,0)),INDEX(Pop!$E$2:$E$1611,MATCH(A74, Pop!$A$2:$A$1611,0))/INDEX(Coverage!$F$2:$F$1611,MATCH(A74, Coverage!$A$2:$A$1611,0)),0)</f>
        <v>86.764830312445099</v>
      </c>
      <c r="F74" s="14">
        <f>IF(SUM(C74:E74)&lt;INDEX(Coverage!$D$2:$D$1611,MATCH(A74, Coverage!$A$2:$A$1611,0)),INDEX(Pop!$F$2:$F$1611,MATCH(A74, Pop!$A$2:$A$1611,0))/INDEX(Coverage!$F$2:$F$1611,MATCH(A74, Coverage!$A$2:$A$1611,0)),0)</f>
        <v>93.475344080807531</v>
      </c>
      <c r="G74" s="14">
        <f>IF(SUM(C74:F74)&lt;INDEX(Coverage!$D$2:$D$1611,MATCH(A74, Coverage!$A$2:$A$1611,0)),INDEX(Pop!$G$2:$G$1611,MATCH(A74, Pop!$A$2:$A$1611,0))/INDEX(Coverage!$F$2:$F$1611,MATCH(A74, Coverage!$A$2:$A$1611,0)),0)</f>
        <v>121.6879389605942</v>
      </c>
      <c r="H74" s="14">
        <f>IF(SUM(C74:G74)&lt;INDEX(Coverage!$D$2:$D$1611,MATCH(A74, Coverage!$A$2:$A$1611,0)),INDEX(Pop!$H$2:$H$1611,MATCH(A74, Pop!$A$2:$A$1611,0))/INDEX(Coverage!$F$2:$F$1611,MATCH(A74, Coverage!$A$2:$A$1611,0)),0)</f>
        <v>62.73279750455017</v>
      </c>
      <c r="I74" s="14">
        <f>IF(SUM(C74:H74)&lt;INDEX(Coverage!$D$2:$D$1611,MATCH(A74, Coverage!$A$2:$A$1611,0)),INDEX(Pop!$I$2:$I$1611,MATCH(A74, Pop!$A$2:$A$1611,0))/INDEX(Coverage!$F$2:$F$1611,MATCH(A74, Coverage!$A$2:$A$1611,0)),0)</f>
        <v>95.77854468193992</v>
      </c>
      <c r="J74" s="14">
        <f>IF(SUM(C74:I74)&lt;INDEX(Coverage!$D$2:$D$1611,MATCH(A74, Coverage!$A$2:$A$1611,0)),INDEX(Pop!$J$2:$J$1611,MATCH(A74, Pop!$A$2:$A$1611,0))/INDEX(Coverage!$F$2:$F$1611,MATCH(A74, Coverage!$A$2:$A$1611,0)),0)</f>
        <v>62.258798849503506</v>
      </c>
      <c r="K74" s="14">
        <f>IF(SUM(C74:J74)&lt;INDEX(Coverage!$D$2:$D$1611,MATCH(A74, Coverage!$A$2:$A$1611,0)),INDEX(Pop!$K$2:$K$1611,MATCH(A74, Pop!$A$2:$A$1611,0))/INDEX(Coverage!$F$2:$F$1611,MATCH(A74, Coverage!$A$2:$A$1611,0)),0)</f>
        <v>0</v>
      </c>
      <c r="L74" s="14">
        <f>IF(SUM(C74:K74)&lt;INDEX(Coverage!$D$2:$D$1611,MATCH(A74, Coverage!$A$2:$A$1611,0)),INDEX(Pop!$L$2:$L$1611,MATCH(A74, Pop!$A$2:$A$1611,0))/INDEX(Coverage!$F$2:$F$1611,MATCH(A74, Coverage!$A$2:$A$1611,0)),0)</f>
        <v>0</v>
      </c>
    </row>
    <row r="75" spans="1:12">
      <c r="A75" s="14" t="str">
        <f>Data!A75</f>
        <v>HKG</v>
      </c>
      <c r="B75" s="14" t="str">
        <f>Data!B75</f>
        <v>Hong Kong</v>
      </c>
      <c r="C75" s="14">
        <f>IFERROR(INDEX(Pop!$C$2:$C$1611,MATCH(A75, Pop!$A$2:$A$1611,0)) /INDEX(Coverage!$F$2:$F$1611,MATCH(A75, Coverage!$A$2:$A$1611,0)),0)</f>
        <v>0</v>
      </c>
      <c r="D75" s="14">
        <f>IF(SUM(C75)&lt;INDEX(Coverage!$D$2:$D$1611,MATCH(A75, Coverage!$A$2:$A$1611,0)),INDEX(Pop!$D$2:$D$1611,MATCH(A75, Pop!$A$2:$A$1611,0))/INDEX(Coverage!$F$2:$F$1611,MATCH(A75, Coverage!$A$2:$A$1611,0)),0)</f>
        <v>0</v>
      </c>
      <c r="E75" s="14">
        <f>IF(SUM(C75:D75)&lt;INDEX(Coverage!$D$2:$D$1611,MATCH(A75, Coverage!$A$2:$A$1611,0)),INDEX(Pop!$E$2:$E$1611,MATCH(A75, Pop!$A$2:$A$1611,0))/INDEX(Coverage!$F$2:$F$1611,MATCH(A75, Coverage!$A$2:$A$1611,0)),0)</f>
        <v>0</v>
      </c>
      <c r="F75" s="14">
        <f>IF(SUM(C75:E75)&lt;INDEX(Coverage!$D$2:$D$1611,MATCH(A75, Coverage!$A$2:$A$1611,0)),INDEX(Pop!$F$2:$F$1611,MATCH(A75, Pop!$A$2:$A$1611,0))/INDEX(Coverage!$F$2:$F$1611,MATCH(A75, Coverage!$A$2:$A$1611,0)),0)</f>
        <v>0</v>
      </c>
      <c r="G75" s="14">
        <f>IF(SUM(C75:F75)&lt;INDEX(Coverage!$D$2:$D$1611,MATCH(A75, Coverage!$A$2:$A$1611,0)),INDEX(Pop!$G$2:$G$1611,MATCH(A75, Pop!$A$2:$A$1611,0))/INDEX(Coverage!$F$2:$F$1611,MATCH(A75, Coverage!$A$2:$A$1611,0)),0)</f>
        <v>0</v>
      </c>
      <c r="H75" s="14">
        <f>IF(SUM(C75:G75)&lt;INDEX(Coverage!$D$2:$D$1611,MATCH(A75, Coverage!$A$2:$A$1611,0)),INDEX(Pop!$H$2:$H$1611,MATCH(A75, Pop!$A$2:$A$1611,0))/INDEX(Coverage!$F$2:$F$1611,MATCH(A75, Coverage!$A$2:$A$1611,0)),0)</f>
        <v>0</v>
      </c>
      <c r="I75" s="14">
        <f>IF(SUM(C75:H75)&lt;INDEX(Coverage!$D$2:$D$1611,MATCH(A75, Coverage!$A$2:$A$1611,0)),INDEX(Pop!$I$2:$I$1611,MATCH(A75, Pop!$A$2:$A$1611,0))/INDEX(Coverage!$F$2:$F$1611,MATCH(A75, Coverage!$A$2:$A$1611,0)),0)</f>
        <v>0</v>
      </c>
      <c r="J75" s="14">
        <f>IF(SUM(C75:I75)&lt;INDEX(Coverage!$D$2:$D$1611,MATCH(A75, Coverage!$A$2:$A$1611,0)),INDEX(Pop!$J$2:$J$1611,MATCH(A75, Pop!$A$2:$A$1611,0))/INDEX(Coverage!$F$2:$F$1611,MATCH(A75, Coverage!$A$2:$A$1611,0)),0)</f>
        <v>0</v>
      </c>
      <c r="K75" s="14">
        <f>IF(SUM(C75:J75)&lt;INDEX(Coverage!$D$2:$D$1611,MATCH(A75, Coverage!$A$2:$A$1611,0)),INDEX(Pop!$K$2:$K$1611,MATCH(A75, Pop!$A$2:$A$1611,0))/INDEX(Coverage!$F$2:$F$1611,MATCH(A75, Coverage!$A$2:$A$1611,0)),0)</f>
        <v>0</v>
      </c>
      <c r="L75" s="14">
        <f>IF(SUM(C75:K75)&lt;INDEX(Coverage!$D$2:$D$1611,MATCH(A75, Coverage!$A$2:$A$1611,0)),INDEX(Pop!$L$2:$L$1611,MATCH(A75, Pop!$A$2:$A$1611,0))/INDEX(Coverage!$F$2:$F$1611,MATCH(A75, Coverage!$A$2:$A$1611,0)),0)</f>
        <v>0</v>
      </c>
    </row>
    <row r="76" spans="1:12">
      <c r="A76" s="14" t="str">
        <f>Data!A76</f>
        <v>HUN</v>
      </c>
      <c r="B76" s="14" t="str">
        <f>Data!B76</f>
        <v>Hungary</v>
      </c>
      <c r="C76" s="14">
        <f>IFERROR(INDEX(Pop!$C$2:$C$1611,MATCH(A76, Pop!$A$2:$A$1611,0)) /INDEX(Coverage!$F$2:$F$1611,MATCH(A76, Coverage!$A$2:$A$1611,0)),0)</f>
        <v>0</v>
      </c>
      <c r="D76" s="14">
        <f>IF(SUM(C76)&lt;INDEX(Coverage!$D$2:$D$1611,MATCH(A76, Coverage!$A$2:$A$1611,0)),INDEX(Pop!$D$2:$D$1611,MATCH(A76, Pop!$A$2:$A$1611,0))/INDEX(Coverage!$F$2:$F$1611,MATCH(A76, Coverage!$A$2:$A$1611,0)),0)</f>
        <v>0</v>
      </c>
      <c r="E76" s="14">
        <f>IF(SUM(C76:D76)&lt;INDEX(Coverage!$D$2:$D$1611,MATCH(A76, Coverage!$A$2:$A$1611,0)),INDEX(Pop!$E$2:$E$1611,MATCH(A76, Pop!$A$2:$A$1611,0))/INDEX(Coverage!$F$2:$F$1611,MATCH(A76, Coverage!$A$2:$A$1611,0)),0)</f>
        <v>0</v>
      </c>
      <c r="F76" s="14">
        <f>IF(SUM(C76:E76)&lt;INDEX(Coverage!$D$2:$D$1611,MATCH(A76, Coverage!$A$2:$A$1611,0)),INDEX(Pop!$F$2:$F$1611,MATCH(A76, Pop!$A$2:$A$1611,0))/INDEX(Coverage!$F$2:$F$1611,MATCH(A76, Coverage!$A$2:$A$1611,0)),0)</f>
        <v>0</v>
      </c>
      <c r="G76" s="14">
        <f>IF(SUM(C76:F76)&lt;INDEX(Coverage!$D$2:$D$1611,MATCH(A76, Coverage!$A$2:$A$1611,0)),INDEX(Pop!$G$2:$G$1611,MATCH(A76, Pop!$A$2:$A$1611,0))/INDEX(Coverage!$F$2:$F$1611,MATCH(A76, Coverage!$A$2:$A$1611,0)),0)</f>
        <v>0</v>
      </c>
      <c r="H76" s="14">
        <f>IF(SUM(C76:G76)&lt;INDEX(Coverage!$D$2:$D$1611,MATCH(A76, Coverage!$A$2:$A$1611,0)),INDEX(Pop!$H$2:$H$1611,MATCH(A76, Pop!$A$2:$A$1611,0))/INDEX(Coverage!$F$2:$F$1611,MATCH(A76, Coverage!$A$2:$A$1611,0)),0)</f>
        <v>0</v>
      </c>
      <c r="I76" s="14">
        <f>IF(SUM(C76:H76)&lt;INDEX(Coverage!$D$2:$D$1611,MATCH(A76, Coverage!$A$2:$A$1611,0)),INDEX(Pop!$I$2:$I$1611,MATCH(A76, Pop!$A$2:$A$1611,0))/INDEX(Coverage!$F$2:$F$1611,MATCH(A76, Coverage!$A$2:$A$1611,0)),0)</f>
        <v>0</v>
      </c>
      <c r="J76" s="14">
        <f>IF(SUM(C76:I76)&lt;INDEX(Coverage!$D$2:$D$1611,MATCH(A76, Coverage!$A$2:$A$1611,0)),INDEX(Pop!$J$2:$J$1611,MATCH(A76, Pop!$A$2:$A$1611,0))/INDEX(Coverage!$F$2:$F$1611,MATCH(A76, Coverage!$A$2:$A$1611,0)),0)</f>
        <v>0</v>
      </c>
      <c r="K76" s="14">
        <f>IF(SUM(C76:J76)&lt;INDEX(Coverage!$D$2:$D$1611,MATCH(A76, Coverage!$A$2:$A$1611,0)),INDEX(Pop!$K$2:$K$1611,MATCH(A76, Pop!$A$2:$A$1611,0))/INDEX(Coverage!$F$2:$F$1611,MATCH(A76, Coverage!$A$2:$A$1611,0)),0)</f>
        <v>0</v>
      </c>
      <c r="L76" s="14">
        <f>IF(SUM(C76:K76)&lt;INDEX(Coverage!$D$2:$D$1611,MATCH(A76, Coverage!$A$2:$A$1611,0)),INDEX(Pop!$L$2:$L$1611,MATCH(A76, Pop!$A$2:$A$1611,0))/INDEX(Coverage!$F$2:$F$1611,MATCH(A76, Coverage!$A$2:$A$1611,0)),0)</f>
        <v>0</v>
      </c>
    </row>
    <row r="77" spans="1:12">
      <c r="A77" s="14" t="str">
        <f>Data!A77</f>
        <v>ISL</v>
      </c>
      <c r="B77" s="14" t="str">
        <f>Data!B77</f>
        <v>Iceland</v>
      </c>
      <c r="C77" s="14">
        <f>IFERROR(INDEX(Pop!$C$2:$C$1611,MATCH(A77, Pop!$A$2:$A$1611,0)) /INDEX(Coverage!$F$2:$F$1611,MATCH(A77, Coverage!$A$2:$A$1611,0)),0)</f>
        <v>0</v>
      </c>
      <c r="D77" s="14">
        <f>IF(SUM(C77)&lt;INDEX(Coverage!$D$2:$D$1611,MATCH(A77, Coverage!$A$2:$A$1611,0)),INDEX(Pop!$D$2:$D$1611,MATCH(A77, Pop!$A$2:$A$1611,0))/INDEX(Coverage!$F$2:$F$1611,MATCH(A77, Coverage!$A$2:$A$1611,0)),0)</f>
        <v>0</v>
      </c>
      <c r="E77" s="14">
        <f>IF(SUM(C77:D77)&lt;INDEX(Coverage!$D$2:$D$1611,MATCH(A77, Coverage!$A$2:$A$1611,0)),INDEX(Pop!$E$2:$E$1611,MATCH(A77, Pop!$A$2:$A$1611,0))/INDEX(Coverage!$F$2:$F$1611,MATCH(A77, Coverage!$A$2:$A$1611,0)),0)</f>
        <v>0</v>
      </c>
      <c r="F77" s="14">
        <f>IF(SUM(C77:E77)&lt;INDEX(Coverage!$D$2:$D$1611,MATCH(A77, Coverage!$A$2:$A$1611,0)),INDEX(Pop!$F$2:$F$1611,MATCH(A77, Pop!$A$2:$A$1611,0))/INDEX(Coverage!$F$2:$F$1611,MATCH(A77, Coverage!$A$2:$A$1611,0)),0)</f>
        <v>0</v>
      </c>
      <c r="G77" s="14">
        <f>IF(SUM(C77:F77)&lt;INDEX(Coverage!$D$2:$D$1611,MATCH(A77, Coverage!$A$2:$A$1611,0)),INDEX(Pop!$G$2:$G$1611,MATCH(A77, Pop!$A$2:$A$1611,0))/INDEX(Coverage!$F$2:$F$1611,MATCH(A77, Coverage!$A$2:$A$1611,0)),0)</f>
        <v>0</v>
      </c>
      <c r="H77" s="14">
        <f>IF(SUM(C77:G77)&lt;INDEX(Coverage!$D$2:$D$1611,MATCH(A77, Coverage!$A$2:$A$1611,0)),INDEX(Pop!$H$2:$H$1611,MATCH(A77, Pop!$A$2:$A$1611,0))/INDEX(Coverage!$F$2:$F$1611,MATCH(A77, Coverage!$A$2:$A$1611,0)),0)</f>
        <v>0</v>
      </c>
      <c r="I77" s="14">
        <f>IF(SUM(C77:H77)&lt;INDEX(Coverage!$D$2:$D$1611,MATCH(A77, Coverage!$A$2:$A$1611,0)),INDEX(Pop!$I$2:$I$1611,MATCH(A77, Pop!$A$2:$A$1611,0))/INDEX(Coverage!$F$2:$F$1611,MATCH(A77, Coverage!$A$2:$A$1611,0)),0)</f>
        <v>0</v>
      </c>
      <c r="J77" s="14">
        <f>IF(SUM(C77:I77)&lt;INDEX(Coverage!$D$2:$D$1611,MATCH(A77, Coverage!$A$2:$A$1611,0)),INDEX(Pop!$J$2:$J$1611,MATCH(A77, Pop!$A$2:$A$1611,0))/INDEX(Coverage!$F$2:$F$1611,MATCH(A77, Coverage!$A$2:$A$1611,0)),0)</f>
        <v>0</v>
      </c>
      <c r="K77" s="14">
        <f>IF(SUM(C77:J77)&lt;INDEX(Coverage!$D$2:$D$1611,MATCH(A77, Coverage!$A$2:$A$1611,0)),INDEX(Pop!$K$2:$K$1611,MATCH(A77, Pop!$A$2:$A$1611,0))/INDEX(Coverage!$F$2:$F$1611,MATCH(A77, Coverage!$A$2:$A$1611,0)),0)</f>
        <v>0</v>
      </c>
      <c r="L77" s="14">
        <f>IF(SUM(C77:K77)&lt;INDEX(Coverage!$D$2:$D$1611,MATCH(A77, Coverage!$A$2:$A$1611,0)),INDEX(Pop!$L$2:$L$1611,MATCH(A77, Pop!$A$2:$A$1611,0))/INDEX(Coverage!$F$2:$F$1611,MATCH(A77, Coverage!$A$2:$A$1611,0)),0)</f>
        <v>0</v>
      </c>
    </row>
    <row r="78" spans="1:12">
      <c r="A78" s="14" t="str">
        <f>Data!A78</f>
        <v>IND</v>
      </c>
      <c r="B78" s="14" t="str">
        <f>Data!B78</f>
        <v>India</v>
      </c>
      <c r="C78" s="14">
        <f>IFERROR(INDEX(Pop!$C$2:$C$1611,MATCH(A78, Pop!$A$2:$A$1611,0)) /INDEX(Coverage!$F$2:$F$1611,MATCH(A78, Coverage!$A$2:$A$1611,0)),0)</f>
        <v>158991.61515622798</v>
      </c>
      <c r="D78" s="14">
        <f>IF(SUM(C78)&lt;INDEX(Coverage!$D$2:$D$1611,MATCH(A78, Coverage!$A$2:$A$1611,0)),INDEX(Pop!$D$2:$D$1611,MATCH(A78, Pop!$A$2:$A$1611,0))/INDEX(Coverage!$F$2:$F$1611,MATCH(A78, Coverage!$A$2:$A$1611,0)),0)</f>
        <v>88357.943063737053</v>
      </c>
      <c r="E78" s="14">
        <f>IF(SUM(C78:D78)&lt;INDEX(Coverage!$D$2:$D$1611,MATCH(A78, Coverage!$A$2:$A$1611,0)),INDEX(Pop!$E$2:$E$1611,MATCH(A78, Pop!$A$2:$A$1611,0))/INDEX(Coverage!$F$2:$F$1611,MATCH(A78, Coverage!$A$2:$A$1611,0)),0)</f>
        <v>62015.734910421059</v>
      </c>
      <c r="F78" s="14">
        <f>IF(SUM(C78:E78)&lt;INDEX(Coverage!$D$2:$D$1611,MATCH(A78, Coverage!$A$2:$A$1611,0)),INDEX(Pop!$F$2:$F$1611,MATCH(A78, Pop!$A$2:$A$1611,0))/INDEX(Coverage!$F$2:$F$1611,MATCH(A78, Coverage!$A$2:$A$1611,0)),0)</f>
        <v>44395.955580555004</v>
      </c>
      <c r="G78" s="14">
        <f>IF(SUM(C78:F78)&lt;INDEX(Coverage!$D$2:$D$1611,MATCH(A78, Coverage!$A$2:$A$1611,0)),INDEX(Pop!$G$2:$G$1611,MATCH(A78, Pop!$A$2:$A$1611,0))/INDEX(Coverage!$F$2:$F$1611,MATCH(A78, Coverage!$A$2:$A$1611,0)),0)</f>
        <v>37602.326284767696</v>
      </c>
      <c r="H78" s="14">
        <f>IF(SUM(C78:G78)&lt;INDEX(Coverage!$D$2:$D$1611,MATCH(A78, Coverage!$A$2:$A$1611,0)),INDEX(Pop!$H$2:$H$1611,MATCH(A78, Pop!$A$2:$A$1611,0))/INDEX(Coverage!$F$2:$F$1611,MATCH(A78, Coverage!$A$2:$A$1611,0)),0)</f>
        <v>31019.185762848847</v>
      </c>
      <c r="I78" s="14">
        <f>IF(SUM(C78:H78)&lt;INDEX(Coverage!$D$2:$D$1611,MATCH(A78, Coverage!$A$2:$A$1611,0)),INDEX(Pop!$I$2:$I$1611,MATCH(A78, Pop!$A$2:$A$1611,0))/INDEX(Coverage!$F$2:$F$1611,MATCH(A78, Coverage!$A$2:$A$1611,0)),0)</f>
        <v>28232.451452954352</v>
      </c>
      <c r="J78" s="14">
        <f>IF(SUM(C78:I78)&lt;INDEX(Coverage!$D$2:$D$1611,MATCH(A78, Coverage!$A$2:$A$1611,0)),INDEX(Pop!$J$2:$J$1611,MATCH(A78, Pop!$A$2:$A$1611,0))/INDEX(Coverage!$F$2:$F$1611,MATCH(A78, Coverage!$A$2:$A$1611,0)),0)</f>
        <v>25921.56774820694</v>
      </c>
      <c r="K78" s="14">
        <f>IF(SUM(C78:J78)&lt;INDEX(Coverage!$D$2:$D$1611,MATCH(A78, Coverage!$A$2:$A$1611,0)),INDEX(Pop!$K$2:$K$1611,MATCH(A78, Pop!$A$2:$A$1611,0))/INDEX(Coverage!$F$2:$F$1611,MATCH(A78, Coverage!$A$2:$A$1611,0)),0)</f>
        <v>0</v>
      </c>
      <c r="L78" s="14">
        <f>IF(SUM(C78:K78)&lt;INDEX(Coverage!$D$2:$D$1611,MATCH(A78, Coverage!$A$2:$A$1611,0)),INDEX(Pop!$L$2:$L$1611,MATCH(A78, Pop!$A$2:$A$1611,0))/INDEX(Coverage!$F$2:$F$1611,MATCH(A78, Coverage!$A$2:$A$1611,0)),0)</f>
        <v>0</v>
      </c>
    </row>
    <row r="79" spans="1:12">
      <c r="A79" s="14" t="str">
        <f>Data!A79</f>
        <v>IDN</v>
      </c>
      <c r="B79" s="14" t="str">
        <f>Data!B79</f>
        <v>Indonesia</v>
      </c>
      <c r="C79" s="14">
        <f>IFERROR(INDEX(Pop!$C$2:$C$1611,MATCH(A79, Pop!$A$2:$A$1611,0)) /INDEX(Coverage!$F$2:$F$1611,MATCH(A79, Coverage!$A$2:$A$1611,0)),0)</f>
        <v>20684.357952504408</v>
      </c>
      <c r="D79" s="14">
        <f>IF(SUM(C79)&lt;INDEX(Coverage!$D$2:$D$1611,MATCH(A79, Coverage!$A$2:$A$1611,0)),INDEX(Pop!$D$2:$D$1611,MATCH(A79, Pop!$A$2:$A$1611,0))/INDEX(Coverage!$F$2:$F$1611,MATCH(A79, Coverage!$A$2:$A$1611,0)),0)</f>
        <v>18442.682348254162</v>
      </c>
      <c r="E79" s="14">
        <f>IF(SUM(C79:D79)&lt;INDEX(Coverage!$D$2:$D$1611,MATCH(A79, Coverage!$A$2:$A$1611,0)),INDEX(Pop!$E$2:$E$1611,MATCH(A79, Pop!$A$2:$A$1611,0))/INDEX(Coverage!$F$2:$F$1611,MATCH(A79, Coverage!$A$2:$A$1611,0)),0)</f>
        <v>19035.287855911949</v>
      </c>
      <c r="F79" s="14">
        <f>IF(SUM(C79:E79)&lt;INDEX(Coverage!$D$2:$D$1611,MATCH(A79, Coverage!$A$2:$A$1611,0)),INDEX(Pop!$F$2:$F$1611,MATCH(A79, Pop!$A$2:$A$1611,0))/INDEX(Coverage!$F$2:$F$1611,MATCH(A79, Coverage!$A$2:$A$1611,0)),0)</f>
        <v>10569.347062884593</v>
      </c>
      <c r="G79" s="14">
        <f>IF(SUM(C79:F79)&lt;INDEX(Coverage!$D$2:$D$1611,MATCH(A79, Coverage!$A$2:$A$1611,0)),INDEX(Pop!$G$2:$G$1611,MATCH(A79, Pop!$A$2:$A$1611,0))/INDEX(Coverage!$F$2:$F$1611,MATCH(A79, Coverage!$A$2:$A$1611,0)),0)</f>
        <v>6466.0197427477178</v>
      </c>
      <c r="H79" s="14">
        <f>IF(SUM(C79:G79)&lt;INDEX(Coverage!$D$2:$D$1611,MATCH(A79, Coverage!$A$2:$A$1611,0)),INDEX(Pop!$H$2:$H$1611,MATCH(A79, Pop!$A$2:$A$1611,0))/INDEX(Coverage!$F$2:$F$1611,MATCH(A79, Coverage!$A$2:$A$1611,0)),0)</f>
        <v>6133.1713839213498</v>
      </c>
      <c r="I79" s="14">
        <f>IF(SUM(C79:H79)&lt;INDEX(Coverage!$D$2:$D$1611,MATCH(A79, Coverage!$A$2:$A$1611,0)),INDEX(Pop!$I$2:$I$1611,MATCH(A79, Pop!$A$2:$A$1611,0))/INDEX(Coverage!$F$2:$F$1611,MATCH(A79, Coverage!$A$2:$A$1611,0)),0)</f>
        <v>5332.7184705306445</v>
      </c>
      <c r="J79" s="14">
        <f>IF(SUM(C79:I79)&lt;INDEX(Coverage!$D$2:$D$1611,MATCH(A79, Coverage!$A$2:$A$1611,0)),INDEX(Pop!$J$2:$J$1611,MATCH(A79, Pop!$A$2:$A$1611,0))/INDEX(Coverage!$F$2:$F$1611,MATCH(A79, Coverage!$A$2:$A$1611,0)),0)</f>
        <v>4726.6263065252961</v>
      </c>
      <c r="K79" s="14">
        <f>IF(SUM(C79:J79)&lt;INDEX(Coverage!$D$2:$D$1611,MATCH(A79, Coverage!$A$2:$A$1611,0)),INDEX(Pop!$K$2:$K$1611,MATCH(A79, Pop!$A$2:$A$1611,0))/INDEX(Coverage!$F$2:$F$1611,MATCH(A79, Coverage!$A$2:$A$1611,0)),0)</f>
        <v>4343.1810182949312</v>
      </c>
      <c r="L79" s="14">
        <f>IF(SUM(C79:K79)&lt;INDEX(Coverage!$D$2:$D$1611,MATCH(A79, Coverage!$A$2:$A$1611,0)),INDEX(Pop!$L$2:$L$1611,MATCH(A79, Pop!$A$2:$A$1611,0))/INDEX(Coverage!$F$2:$F$1611,MATCH(A79, Coverage!$A$2:$A$1611,0)),0)</f>
        <v>0</v>
      </c>
    </row>
    <row r="80" spans="1:12">
      <c r="A80" s="14" t="str">
        <f>Data!A80</f>
        <v>IRN</v>
      </c>
      <c r="B80" s="14" t="str">
        <f>Data!B80</f>
        <v>Iran (Islamic Republic of)</v>
      </c>
      <c r="C80" s="14">
        <f>IFERROR(INDEX(Pop!$C$2:$C$1611,MATCH(A80, Pop!$A$2:$A$1611,0)) /INDEX(Coverage!$F$2:$F$1611,MATCH(A80, Coverage!$A$2:$A$1611,0)),0)</f>
        <v>9304.047845421037</v>
      </c>
      <c r="D80" s="14">
        <f>IF(SUM(C80)&lt;INDEX(Coverage!$D$2:$D$1611,MATCH(A80, Coverage!$A$2:$A$1611,0)),INDEX(Pop!$D$2:$D$1611,MATCH(A80, Pop!$A$2:$A$1611,0))/INDEX(Coverage!$F$2:$F$1611,MATCH(A80, Coverage!$A$2:$A$1611,0)),0)</f>
        <v>9321.2917505813912</v>
      </c>
      <c r="E80" s="14">
        <f>IF(SUM(C80:D80)&lt;INDEX(Coverage!$D$2:$D$1611,MATCH(A80, Coverage!$A$2:$A$1611,0)),INDEX(Pop!$E$2:$E$1611,MATCH(A80, Pop!$A$2:$A$1611,0))/INDEX(Coverage!$F$2:$F$1611,MATCH(A80, Coverage!$A$2:$A$1611,0)),0)</f>
        <v>4864.9527516840026</v>
      </c>
      <c r="F80" s="14">
        <f>IF(SUM(C80:E80)&lt;INDEX(Coverage!$D$2:$D$1611,MATCH(A80, Coverage!$A$2:$A$1611,0)),INDEX(Pop!$F$2:$F$1611,MATCH(A80, Pop!$A$2:$A$1611,0))/INDEX(Coverage!$F$2:$F$1611,MATCH(A80, Coverage!$A$2:$A$1611,0)),0)</f>
        <v>3321.0346459570305</v>
      </c>
      <c r="G80" s="14">
        <f>IF(SUM(C80:F80)&lt;INDEX(Coverage!$D$2:$D$1611,MATCH(A80, Coverage!$A$2:$A$1611,0)),INDEX(Pop!$G$2:$G$1611,MATCH(A80, Pop!$A$2:$A$1611,0))/INDEX(Coverage!$F$2:$F$1611,MATCH(A80, Coverage!$A$2:$A$1611,0)),0)</f>
        <v>3414.7921690386606</v>
      </c>
      <c r="H80" s="14">
        <f>IF(SUM(C80:G80)&lt;INDEX(Coverage!$D$2:$D$1611,MATCH(A80, Coverage!$A$2:$A$1611,0)),INDEX(Pop!$H$2:$H$1611,MATCH(A80, Pop!$A$2:$A$1611,0))/INDEX(Coverage!$F$2:$F$1611,MATCH(A80, Coverage!$A$2:$A$1611,0)),0)</f>
        <v>2673.5808708968175</v>
      </c>
      <c r="I80" s="14">
        <f>IF(SUM(C80:H80)&lt;INDEX(Coverage!$D$2:$D$1611,MATCH(A80, Coverage!$A$2:$A$1611,0)),INDEX(Pop!$I$2:$I$1611,MATCH(A80, Pop!$A$2:$A$1611,0))/INDEX(Coverage!$F$2:$F$1611,MATCH(A80, Coverage!$A$2:$A$1611,0)),0)</f>
        <v>1910.8262172942561</v>
      </c>
      <c r="J80" s="14">
        <f>IF(SUM(C80:I80)&lt;INDEX(Coverage!$D$2:$D$1611,MATCH(A80, Coverage!$A$2:$A$1611,0)),INDEX(Pop!$J$2:$J$1611,MATCH(A80, Pop!$A$2:$A$1611,0))/INDEX(Coverage!$F$2:$F$1611,MATCH(A80, Coverage!$A$2:$A$1611,0)),0)</f>
        <v>2336.6889979033244</v>
      </c>
      <c r="K80" s="14">
        <f>IF(SUM(C80:J80)&lt;INDEX(Coverage!$D$2:$D$1611,MATCH(A80, Coverage!$A$2:$A$1611,0)),INDEX(Pop!$K$2:$K$1611,MATCH(A80, Pop!$A$2:$A$1611,0))/INDEX(Coverage!$F$2:$F$1611,MATCH(A80, Coverage!$A$2:$A$1611,0)),0)</f>
        <v>0</v>
      </c>
      <c r="L80" s="14">
        <f>IF(SUM(C80:K80)&lt;INDEX(Coverage!$D$2:$D$1611,MATCH(A80, Coverage!$A$2:$A$1611,0)),INDEX(Pop!$L$2:$L$1611,MATCH(A80, Pop!$A$2:$A$1611,0))/INDEX(Coverage!$F$2:$F$1611,MATCH(A80, Coverage!$A$2:$A$1611,0)),0)</f>
        <v>0</v>
      </c>
    </row>
    <row r="81" spans="1:12">
      <c r="A81" s="14" t="str">
        <f>Data!A81</f>
        <v>IRQ</v>
      </c>
      <c r="B81" s="14" t="str">
        <f>Data!B81</f>
        <v>Iraq</v>
      </c>
      <c r="C81" s="14">
        <f>IFERROR(INDEX(Pop!$C$2:$C$1611,MATCH(A81, Pop!$A$2:$A$1611,0)) /INDEX(Coverage!$F$2:$F$1611,MATCH(A81, Coverage!$A$2:$A$1611,0)),0)</f>
        <v>4730.987611563678</v>
      </c>
      <c r="D81" s="14">
        <f>IF(SUM(C81)&lt;INDEX(Coverage!$D$2:$D$1611,MATCH(A81, Coverage!$A$2:$A$1611,0)),INDEX(Pop!$D$2:$D$1611,MATCH(A81, Pop!$A$2:$A$1611,0))/INDEX(Coverage!$F$2:$F$1611,MATCH(A81, Coverage!$A$2:$A$1611,0)),0)</f>
        <v>3070.8986268847934</v>
      </c>
      <c r="E81" s="14">
        <f>IF(SUM(C81:D81)&lt;INDEX(Coverage!$D$2:$D$1611,MATCH(A81, Coverage!$A$2:$A$1611,0)),INDEX(Pop!$E$2:$E$1611,MATCH(A81, Pop!$A$2:$A$1611,0))/INDEX(Coverage!$F$2:$F$1611,MATCH(A81, Coverage!$A$2:$A$1611,0)),0)</f>
        <v>1532.4363016087586</v>
      </c>
      <c r="F81" s="14">
        <f>IF(SUM(C81:E81)&lt;INDEX(Coverage!$D$2:$D$1611,MATCH(A81, Coverage!$A$2:$A$1611,0)),INDEX(Pop!$F$2:$F$1611,MATCH(A81, Pop!$A$2:$A$1611,0))/INDEX(Coverage!$F$2:$F$1611,MATCH(A81, Coverage!$A$2:$A$1611,0)),0)</f>
        <v>1506.4402304707999</v>
      </c>
      <c r="G81" s="14">
        <f>IF(SUM(C81:F81)&lt;INDEX(Coverage!$D$2:$D$1611,MATCH(A81, Coverage!$A$2:$A$1611,0)),INDEX(Pop!$G$2:$G$1611,MATCH(A81, Pop!$A$2:$A$1611,0))/INDEX(Coverage!$F$2:$F$1611,MATCH(A81, Coverage!$A$2:$A$1611,0)),0)</f>
        <v>1318.7072493948453</v>
      </c>
      <c r="H81" s="14">
        <f>IF(SUM(C81:G81)&lt;INDEX(Coverage!$D$2:$D$1611,MATCH(A81, Coverage!$A$2:$A$1611,0)),INDEX(Pop!$H$2:$H$1611,MATCH(A81, Pop!$A$2:$A$1611,0))/INDEX(Coverage!$F$2:$F$1611,MATCH(A81, Coverage!$A$2:$A$1611,0)),0)</f>
        <v>1131.6503485529131</v>
      </c>
      <c r="I81" s="14">
        <f>IF(SUM(C81:H81)&lt;INDEX(Coverage!$D$2:$D$1611,MATCH(A81, Coverage!$A$2:$A$1611,0)),INDEX(Pop!$I$2:$I$1611,MATCH(A81, Pop!$A$2:$A$1611,0))/INDEX(Coverage!$F$2:$F$1611,MATCH(A81, Coverage!$A$2:$A$1611,0)),0)</f>
        <v>677.85516300862412</v>
      </c>
      <c r="J81" s="14">
        <f>IF(SUM(C81:I81)&lt;INDEX(Coverage!$D$2:$D$1611,MATCH(A81, Coverage!$A$2:$A$1611,0)),INDEX(Pop!$J$2:$J$1611,MATCH(A81, Pop!$A$2:$A$1611,0))/INDEX(Coverage!$F$2:$F$1611,MATCH(A81, Coverage!$A$2:$A$1611,0)),0)</f>
        <v>592.72286042417954</v>
      </c>
      <c r="K81" s="14">
        <f>IF(SUM(C81:J81)&lt;INDEX(Coverage!$D$2:$D$1611,MATCH(A81, Coverage!$A$2:$A$1611,0)),INDEX(Pop!$K$2:$K$1611,MATCH(A81, Pop!$A$2:$A$1611,0))/INDEX(Coverage!$F$2:$F$1611,MATCH(A81, Coverage!$A$2:$A$1611,0)),0)</f>
        <v>696.11177509551055</v>
      </c>
      <c r="L81" s="14">
        <f>IF(SUM(C81:K81)&lt;INDEX(Coverage!$D$2:$D$1611,MATCH(A81, Coverage!$A$2:$A$1611,0)),INDEX(Pop!$L$2:$L$1611,MATCH(A81, Pop!$A$2:$A$1611,0))/INDEX(Coverage!$F$2:$F$1611,MATCH(A81, Coverage!$A$2:$A$1611,0)),0)</f>
        <v>0</v>
      </c>
    </row>
    <row r="82" spans="1:12">
      <c r="A82" s="14" t="str">
        <f>Data!A82</f>
        <v>IRL</v>
      </c>
      <c r="B82" s="14" t="str">
        <f>Data!B82</f>
        <v>Ireland</v>
      </c>
      <c r="C82" s="14">
        <f>IFERROR(INDEX(Pop!$C$2:$C$1611,MATCH(A82, Pop!$A$2:$A$1611,0)) /INDEX(Coverage!$F$2:$F$1611,MATCH(A82, Coverage!$A$2:$A$1611,0)),0)</f>
        <v>1405.718608140683</v>
      </c>
      <c r="D82" s="14">
        <f>IF(SUM(C82)&lt;INDEX(Coverage!$D$2:$D$1611,MATCH(A82, Coverage!$A$2:$A$1611,0)),INDEX(Pop!$D$2:$D$1611,MATCH(A82, Pop!$A$2:$A$1611,0))/INDEX(Coverage!$F$2:$F$1611,MATCH(A82, Coverage!$A$2:$A$1611,0)),0)</f>
        <v>318.65083273219165</v>
      </c>
      <c r="E82" s="14">
        <f>IF(SUM(C82:D82)&lt;INDEX(Coverage!$D$2:$D$1611,MATCH(A82, Coverage!$A$2:$A$1611,0)),INDEX(Pop!$E$2:$E$1611,MATCH(A82, Pop!$A$2:$A$1611,0))/INDEX(Coverage!$F$2:$F$1611,MATCH(A82, Coverage!$A$2:$A$1611,0)),0)</f>
        <v>733.31643210133063</v>
      </c>
      <c r="F82" s="14">
        <f>IF(SUM(C82:E82)&lt;INDEX(Coverage!$D$2:$D$1611,MATCH(A82, Coverage!$A$2:$A$1611,0)),INDEX(Pop!$F$2:$F$1611,MATCH(A82, Pop!$A$2:$A$1611,0))/INDEX(Coverage!$F$2:$F$1611,MATCH(A82, Coverage!$A$2:$A$1611,0)),0)</f>
        <v>182.33005594325542</v>
      </c>
      <c r="G82" s="14">
        <f>IF(SUM(C82:F82)&lt;INDEX(Coverage!$D$2:$D$1611,MATCH(A82, Coverage!$A$2:$A$1611,0)),INDEX(Pop!$G$2:$G$1611,MATCH(A82, Pop!$A$2:$A$1611,0))/INDEX(Coverage!$F$2:$F$1611,MATCH(A82, Coverage!$A$2:$A$1611,0)),0)</f>
        <v>194.9606777501279</v>
      </c>
      <c r="H82" s="14">
        <f>IF(SUM(C82:G82)&lt;INDEX(Coverage!$D$2:$D$1611,MATCH(A82, Coverage!$A$2:$A$1611,0)),INDEX(Pop!$H$2:$H$1611,MATCH(A82, Pop!$A$2:$A$1611,0))/INDEX(Coverage!$F$2:$F$1611,MATCH(A82, Coverage!$A$2:$A$1611,0)),0)</f>
        <v>144.16452828286859</v>
      </c>
      <c r="I82" s="14">
        <f>IF(SUM(C82:H82)&lt;INDEX(Coverage!$D$2:$D$1611,MATCH(A82, Coverage!$A$2:$A$1611,0)),INDEX(Pop!$I$2:$I$1611,MATCH(A82, Pop!$A$2:$A$1611,0))/INDEX(Coverage!$F$2:$F$1611,MATCH(A82, Coverage!$A$2:$A$1611,0)),0)</f>
        <v>318.11978006150395</v>
      </c>
      <c r="J82" s="14">
        <f>IF(SUM(C82:I82)&lt;INDEX(Coverage!$D$2:$D$1611,MATCH(A82, Coverage!$A$2:$A$1611,0)),INDEX(Pop!$J$2:$J$1611,MATCH(A82, Pop!$A$2:$A$1611,0))/INDEX(Coverage!$F$2:$F$1611,MATCH(A82, Coverage!$A$2:$A$1611,0)),0)</f>
        <v>192.63676759511276</v>
      </c>
      <c r="K82" s="14">
        <f>IF(SUM(C82:J82)&lt;INDEX(Coverage!$D$2:$D$1611,MATCH(A82, Coverage!$A$2:$A$1611,0)),INDEX(Pop!$K$2:$K$1611,MATCH(A82, Pop!$A$2:$A$1611,0))/INDEX(Coverage!$F$2:$F$1611,MATCH(A82, Coverage!$A$2:$A$1611,0)),0)</f>
        <v>354.80975051016094</v>
      </c>
      <c r="L82" s="14">
        <f>IF(SUM(C82:K82)&lt;INDEX(Coverage!$D$2:$D$1611,MATCH(A82, Coverage!$A$2:$A$1611,0)),INDEX(Pop!$L$2:$L$1611,MATCH(A82, Pop!$A$2:$A$1611,0))/INDEX(Coverage!$F$2:$F$1611,MATCH(A82, Coverage!$A$2:$A$1611,0)),0)</f>
        <v>195.69660728680518</v>
      </c>
    </row>
    <row r="83" spans="1:12">
      <c r="A83" s="14" t="str">
        <f>Data!A83</f>
        <v>IMN</v>
      </c>
      <c r="B83" s="14" t="str">
        <f>Data!B83</f>
        <v>Isle of Man</v>
      </c>
      <c r="C83" s="14">
        <f>IFERROR(INDEX(Pop!$C$2:$C$1611,MATCH(A83, Pop!$A$2:$A$1611,0)) /INDEX(Coverage!$F$2:$F$1611,MATCH(A83, Coverage!$A$2:$A$1611,0)),0)</f>
        <v>0</v>
      </c>
      <c r="D83" s="14">
        <f>IF(SUM(C83)&lt;INDEX(Coverage!$D$2:$D$1611,MATCH(A83, Coverage!$A$2:$A$1611,0)),INDEX(Pop!$D$2:$D$1611,MATCH(A83, Pop!$A$2:$A$1611,0))/INDEX(Coverage!$F$2:$F$1611,MATCH(A83, Coverage!$A$2:$A$1611,0)),0)</f>
        <v>0</v>
      </c>
      <c r="E83" s="14">
        <f>IF(SUM(C83:D83)&lt;INDEX(Coverage!$D$2:$D$1611,MATCH(A83, Coverage!$A$2:$A$1611,0)),INDEX(Pop!$E$2:$E$1611,MATCH(A83, Pop!$A$2:$A$1611,0))/INDEX(Coverage!$F$2:$F$1611,MATCH(A83, Coverage!$A$2:$A$1611,0)),0)</f>
        <v>0</v>
      </c>
      <c r="F83" s="14">
        <f>IF(SUM(C83:E83)&lt;INDEX(Coverage!$D$2:$D$1611,MATCH(A83, Coverage!$A$2:$A$1611,0)),INDEX(Pop!$F$2:$F$1611,MATCH(A83, Pop!$A$2:$A$1611,0))/INDEX(Coverage!$F$2:$F$1611,MATCH(A83, Coverage!$A$2:$A$1611,0)),0)</f>
        <v>0</v>
      </c>
      <c r="G83" s="14">
        <f>IF(SUM(C83:F83)&lt;INDEX(Coverage!$D$2:$D$1611,MATCH(A83, Coverage!$A$2:$A$1611,0)),INDEX(Pop!$G$2:$G$1611,MATCH(A83, Pop!$A$2:$A$1611,0))/INDEX(Coverage!$F$2:$F$1611,MATCH(A83, Coverage!$A$2:$A$1611,0)),0)</f>
        <v>0</v>
      </c>
      <c r="H83" s="14">
        <f>IF(SUM(C83:G83)&lt;INDEX(Coverage!$D$2:$D$1611,MATCH(A83, Coverage!$A$2:$A$1611,0)),INDEX(Pop!$H$2:$H$1611,MATCH(A83, Pop!$A$2:$A$1611,0))/INDEX(Coverage!$F$2:$F$1611,MATCH(A83, Coverage!$A$2:$A$1611,0)),0)</f>
        <v>0</v>
      </c>
      <c r="I83" s="14">
        <f>IF(SUM(C83:H83)&lt;INDEX(Coverage!$D$2:$D$1611,MATCH(A83, Coverage!$A$2:$A$1611,0)),INDEX(Pop!$I$2:$I$1611,MATCH(A83, Pop!$A$2:$A$1611,0))/INDEX(Coverage!$F$2:$F$1611,MATCH(A83, Coverage!$A$2:$A$1611,0)),0)</f>
        <v>0</v>
      </c>
      <c r="J83" s="14">
        <f>IF(SUM(C83:I83)&lt;INDEX(Coverage!$D$2:$D$1611,MATCH(A83, Coverage!$A$2:$A$1611,0)),INDEX(Pop!$J$2:$J$1611,MATCH(A83, Pop!$A$2:$A$1611,0))/INDEX(Coverage!$F$2:$F$1611,MATCH(A83, Coverage!$A$2:$A$1611,0)),0)</f>
        <v>0</v>
      </c>
      <c r="K83" s="14">
        <f>IF(SUM(C83:J83)&lt;INDEX(Coverage!$D$2:$D$1611,MATCH(A83, Coverage!$A$2:$A$1611,0)),INDEX(Pop!$K$2:$K$1611,MATCH(A83, Pop!$A$2:$A$1611,0))/INDEX(Coverage!$F$2:$F$1611,MATCH(A83, Coverage!$A$2:$A$1611,0)),0)</f>
        <v>0</v>
      </c>
      <c r="L83" s="14">
        <f>IF(SUM(C83:K83)&lt;INDEX(Coverage!$D$2:$D$1611,MATCH(A83, Coverage!$A$2:$A$1611,0)),INDEX(Pop!$L$2:$L$1611,MATCH(A83, Pop!$A$2:$A$1611,0))/INDEX(Coverage!$F$2:$F$1611,MATCH(A83, Coverage!$A$2:$A$1611,0)),0)</f>
        <v>0</v>
      </c>
    </row>
    <row r="84" spans="1:12">
      <c r="A84" s="14" t="str">
        <f>Data!A84</f>
        <v>ISR</v>
      </c>
      <c r="B84" s="14" t="str">
        <f>Data!B84</f>
        <v>Israel</v>
      </c>
      <c r="C84" s="14">
        <f>IFERROR(INDEX(Pop!$C$2:$C$1611,MATCH(A84, Pop!$A$2:$A$1611,0)) /INDEX(Coverage!$F$2:$F$1611,MATCH(A84, Coverage!$A$2:$A$1611,0)),0)</f>
        <v>0</v>
      </c>
      <c r="D84" s="14">
        <f>IF(SUM(C84)&lt;INDEX(Coverage!$D$2:$D$1611,MATCH(A84, Coverage!$A$2:$A$1611,0)),INDEX(Pop!$D$2:$D$1611,MATCH(A84, Pop!$A$2:$A$1611,0))/INDEX(Coverage!$F$2:$F$1611,MATCH(A84, Coverage!$A$2:$A$1611,0)),0)</f>
        <v>0</v>
      </c>
      <c r="E84" s="14">
        <f>IF(SUM(C84:D84)&lt;INDEX(Coverage!$D$2:$D$1611,MATCH(A84, Coverage!$A$2:$A$1611,0)),INDEX(Pop!$E$2:$E$1611,MATCH(A84, Pop!$A$2:$A$1611,0))/INDEX(Coverage!$F$2:$F$1611,MATCH(A84, Coverage!$A$2:$A$1611,0)),0)</f>
        <v>0</v>
      </c>
      <c r="F84" s="14">
        <f>IF(SUM(C84:E84)&lt;INDEX(Coverage!$D$2:$D$1611,MATCH(A84, Coverage!$A$2:$A$1611,0)),INDEX(Pop!$F$2:$F$1611,MATCH(A84, Pop!$A$2:$A$1611,0))/INDEX(Coverage!$F$2:$F$1611,MATCH(A84, Coverage!$A$2:$A$1611,0)),0)</f>
        <v>0</v>
      </c>
      <c r="G84" s="14">
        <f>IF(SUM(C84:F84)&lt;INDEX(Coverage!$D$2:$D$1611,MATCH(A84, Coverage!$A$2:$A$1611,0)),INDEX(Pop!$G$2:$G$1611,MATCH(A84, Pop!$A$2:$A$1611,0))/INDEX(Coverage!$F$2:$F$1611,MATCH(A84, Coverage!$A$2:$A$1611,0)),0)</f>
        <v>0</v>
      </c>
      <c r="H84" s="14">
        <f>IF(SUM(C84:G84)&lt;INDEX(Coverage!$D$2:$D$1611,MATCH(A84, Coverage!$A$2:$A$1611,0)),INDEX(Pop!$H$2:$H$1611,MATCH(A84, Pop!$A$2:$A$1611,0))/INDEX(Coverage!$F$2:$F$1611,MATCH(A84, Coverage!$A$2:$A$1611,0)),0)</f>
        <v>0</v>
      </c>
      <c r="I84" s="14">
        <f>IF(SUM(C84:H84)&lt;INDEX(Coverage!$D$2:$D$1611,MATCH(A84, Coverage!$A$2:$A$1611,0)),INDEX(Pop!$I$2:$I$1611,MATCH(A84, Pop!$A$2:$A$1611,0))/INDEX(Coverage!$F$2:$F$1611,MATCH(A84, Coverage!$A$2:$A$1611,0)),0)</f>
        <v>0</v>
      </c>
      <c r="J84" s="14">
        <f>IF(SUM(C84:I84)&lt;INDEX(Coverage!$D$2:$D$1611,MATCH(A84, Coverage!$A$2:$A$1611,0)),INDEX(Pop!$J$2:$J$1611,MATCH(A84, Pop!$A$2:$A$1611,0))/INDEX(Coverage!$F$2:$F$1611,MATCH(A84, Coverage!$A$2:$A$1611,0)),0)</f>
        <v>0</v>
      </c>
      <c r="K84" s="14">
        <f>IF(SUM(C84:J84)&lt;INDEX(Coverage!$D$2:$D$1611,MATCH(A84, Coverage!$A$2:$A$1611,0)),INDEX(Pop!$K$2:$K$1611,MATCH(A84, Pop!$A$2:$A$1611,0))/INDEX(Coverage!$F$2:$F$1611,MATCH(A84, Coverage!$A$2:$A$1611,0)),0)</f>
        <v>0</v>
      </c>
      <c r="L84" s="14">
        <f>IF(SUM(C84:K84)&lt;INDEX(Coverage!$D$2:$D$1611,MATCH(A84, Coverage!$A$2:$A$1611,0)),INDEX(Pop!$L$2:$L$1611,MATCH(A84, Pop!$A$2:$A$1611,0))/INDEX(Coverage!$F$2:$F$1611,MATCH(A84, Coverage!$A$2:$A$1611,0)),0)</f>
        <v>0</v>
      </c>
    </row>
    <row r="85" spans="1:12">
      <c r="A85" s="14" t="str">
        <f>Data!A85</f>
        <v>ITA</v>
      </c>
      <c r="B85" s="14" t="str">
        <f>Data!B85</f>
        <v>Italy</v>
      </c>
      <c r="C85" s="14">
        <f>IFERROR(INDEX(Pop!$C$2:$C$1611,MATCH(A85, Pop!$A$2:$A$1611,0)) /INDEX(Coverage!$F$2:$F$1611,MATCH(A85, Coverage!$A$2:$A$1611,0)),0)</f>
        <v>13688.555534287772</v>
      </c>
      <c r="D85" s="14">
        <f>IF(SUM(C85)&lt;INDEX(Coverage!$D$2:$D$1611,MATCH(A85, Coverage!$A$2:$A$1611,0)),INDEX(Pop!$D$2:$D$1611,MATCH(A85, Pop!$A$2:$A$1611,0))/INDEX(Coverage!$F$2:$F$1611,MATCH(A85, Coverage!$A$2:$A$1611,0)),0)</f>
        <v>9004.3667477837334</v>
      </c>
      <c r="E85" s="14">
        <f>IF(SUM(C85:D85)&lt;INDEX(Coverage!$D$2:$D$1611,MATCH(A85, Coverage!$A$2:$A$1611,0)),INDEX(Pop!$E$2:$E$1611,MATCH(A85, Pop!$A$2:$A$1611,0))/INDEX(Coverage!$F$2:$F$1611,MATCH(A85, Coverage!$A$2:$A$1611,0)),0)</f>
        <v>7872.047410117234</v>
      </c>
      <c r="F85" s="14">
        <f>IF(SUM(C85:E85)&lt;INDEX(Coverage!$D$2:$D$1611,MATCH(A85, Coverage!$A$2:$A$1611,0)),INDEX(Pop!$F$2:$F$1611,MATCH(A85, Pop!$A$2:$A$1611,0))/INDEX(Coverage!$F$2:$F$1611,MATCH(A85, Coverage!$A$2:$A$1611,0)),0)</f>
        <v>5622.1251449281781</v>
      </c>
      <c r="G85" s="14">
        <f>IF(SUM(C85:F85)&lt;INDEX(Coverage!$D$2:$D$1611,MATCH(A85, Coverage!$A$2:$A$1611,0)),INDEX(Pop!$G$2:$G$1611,MATCH(A85, Pop!$A$2:$A$1611,0))/INDEX(Coverage!$F$2:$F$1611,MATCH(A85, Coverage!$A$2:$A$1611,0)),0)</f>
        <v>3652.863197488909</v>
      </c>
      <c r="H85" s="14">
        <f>IF(SUM(C85:G85)&lt;INDEX(Coverage!$D$2:$D$1611,MATCH(A85, Coverage!$A$2:$A$1611,0)),INDEX(Pop!$H$2:$H$1611,MATCH(A85, Pop!$A$2:$A$1611,0))/INDEX(Coverage!$F$2:$F$1611,MATCH(A85, Coverage!$A$2:$A$1611,0)),0)</f>
        <v>3528.4511849711139</v>
      </c>
      <c r="I85" s="14">
        <f>IF(SUM(C85:H85)&lt;INDEX(Coverage!$D$2:$D$1611,MATCH(A85, Coverage!$A$2:$A$1611,0)),INDEX(Pop!$I$2:$I$1611,MATCH(A85, Pop!$A$2:$A$1611,0))/INDEX(Coverage!$F$2:$F$1611,MATCH(A85, Coverage!$A$2:$A$1611,0)),0)</f>
        <v>3554.8577451298979</v>
      </c>
      <c r="J85" s="14">
        <f>IF(SUM(C85:I85)&lt;INDEX(Coverage!$D$2:$D$1611,MATCH(A85, Coverage!$A$2:$A$1611,0)),INDEX(Pop!$J$2:$J$1611,MATCH(A85, Pop!$A$2:$A$1611,0))/INDEX(Coverage!$F$2:$F$1611,MATCH(A85, Coverage!$A$2:$A$1611,0)),0)</f>
        <v>4647.8483557303098</v>
      </c>
      <c r="K85" s="14">
        <f>IF(SUM(C85:J85)&lt;INDEX(Coverage!$D$2:$D$1611,MATCH(A85, Coverage!$A$2:$A$1611,0)),INDEX(Pop!$K$2:$K$1611,MATCH(A85, Pop!$A$2:$A$1611,0))/INDEX(Coverage!$F$2:$F$1611,MATCH(A85, Coverage!$A$2:$A$1611,0)),0)</f>
        <v>2328.3718221200083</v>
      </c>
      <c r="L85" s="14">
        <f>IF(SUM(C85:K85)&lt;INDEX(Coverage!$D$2:$D$1611,MATCH(A85, Coverage!$A$2:$A$1611,0)),INDEX(Pop!$L$2:$L$1611,MATCH(A85, Pop!$A$2:$A$1611,0))/INDEX(Coverage!$F$2:$F$1611,MATCH(A85, Coverage!$A$2:$A$1611,0)),0)</f>
        <v>1765.1593220893094</v>
      </c>
    </row>
    <row r="86" spans="1:12">
      <c r="A86" s="14" t="str">
        <f>Data!A86</f>
        <v>JAM</v>
      </c>
      <c r="B86" s="14" t="str">
        <f>Data!B86</f>
        <v>Jamaica</v>
      </c>
      <c r="C86" s="14">
        <f>IFERROR(INDEX(Pop!$C$2:$C$1611,MATCH(A86, Pop!$A$2:$A$1611,0)) /INDEX(Coverage!$F$2:$F$1611,MATCH(A86, Coverage!$A$2:$A$1611,0)),0)</f>
        <v>0</v>
      </c>
      <c r="D86" s="14">
        <f>IF(SUM(C86)&lt;INDEX(Coverage!$D$2:$D$1611,MATCH(A86, Coverage!$A$2:$A$1611,0)),INDEX(Pop!$D$2:$D$1611,MATCH(A86, Pop!$A$2:$A$1611,0))/INDEX(Coverage!$F$2:$F$1611,MATCH(A86, Coverage!$A$2:$A$1611,0)),0)</f>
        <v>0</v>
      </c>
      <c r="E86" s="14">
        <f>IF(SUM(C86:D86)&lt;INDEX(Coverage!$D$2:$D$1611,MATCH(A86, Coverage!$A$2:$A$1611,0)),INDEX(Pop!$E$2:$E$1611,MATCH(A86, Pop!$A$2:$A$1611,0))/INDEX(Coverage!$F$2:$F$1611,MATCH(A86, Coverage!$A$2:$A$1611,0)),0)</f>
        <v>0</v>
      </c>
      <c r="F86" s="14">
        <f>IF(SUM(C86:E86)&lt;INDEX(Coverage!$D$2:$D$1611,MATCH(A86, Coverage!$A$2:$A$1611,0)),INDEX(Pop!$F$2:$F$1611,MATCH(A86, Pop!$A$2:$A$1611,0))/INDEX(Coverage!$F$2:$F$1611,MATCH(A86, Coverage!$A$2:$A$1611,0)),0)</f>
        <v>0</v>
      </c>
      <c r="G86" s="14">
        <f>IF(SUM(C86:F86)&lt;INDEX(Coverage!$D$2:$D$1611,MATCH(A86, Coverage!$A$2:$A$1611,0)),INDEX(Pop!$G$2:$G$1611,MATCH(A86, Pop!$A$2:$A$1611,0))/INDEX(Coverage!$F$2:$F$1611,MATCH(A86, Coverage!$A$2:$A$1611,0)),0)</f>
        <v>0</v>
      </c>
      <c r="H86" s="14">
        <f>IF(SUM(C86:G86)&lt;INDEX(Coverage!$D$2:$D$1611,MATCH(A86, Coverage!$A$2:$A$1611,0)),INDEX(Pop!$H$2:$H$1611,MATCH(A86, Pop!$A$2:$A$1611,0))/INDEX(Coverage!$F$2:$F$1611,MATCH(A86, Coverage!$A$2:$A$1611,0)),0)</f>
        <v>0</v>
      </c>
      <c r="I86" s="14">
        <f>IF(SUM(C86:H86)&lt;INDEX(Coverage!$D$2:$D$1611,MATCH(A86, Coverage!$A$2:$A$1611,0)),INDEX(Pop!$I$2:$I$1611,MATCH(A86, Pop!$A$2:$A$1611,0))/INDEX(Coverage!$F$2:$F$1611,MATCH(A86, Coverage!$A$2:$A$1611,0)),0)</f>
        <v>0</v>
      </c>
      <c r="J86" s="14">
        <f>IF(SUM(C86:I86)&lt;INDEX(Coverage!$D$2:$D$1611,MATCH(A86, Coverage!$A$2:$A$1611,0)),INDEX(Pop!$J$2:$J$1611,MATCH(A86, Pop!$A$2:$A$1611,0))/INDEX(Coverage!$F$2:$F$1611,MATCH(A86, Coverage!$A$2:$A$1611,0)),0)</f>
        <v>0</v>
      </c>
      <c r="K86" s="14">
        <f>IF(SUM(C86:J86)&lt;INDEX(Coverage!$D$2:$D$1611,MATCH(A86, Coverage!$A$2:$A$1611,0)),INDEX(Pop!$K$2:$K$1611,MATCH(A86, Pop!$A$2:$A$1611,0))/INDEX(Coverage!$F$2:$F$1611,MATCH(A86, Coverage!$A$2:$A$1611,0)),0)</f>
        <v>0</v>
      </c>
      <c r="L86" s="14">
        <f>IF(SUM(C86:K86)&lt;INDEX(Coverage!$D$2:$D$1611,MATCH(A86, Coverage!$A$2:$A$1611,0)),INDEX(Pop!$L$2:$L$1611,MATCH(A86, Pop!$A$2:$A$1611,0))/INDEX(Coverage!$F$2:$F$1611,MATCH(A86, Coverage!$A$2:$A$1611,0)),0)</f>
        <v>0</v>
      </c>
    </row>
    <row r="87" spans="1:12">
      <c r="A87" s="14" t="str">
        <f>Data!A87</f>
        <v>JPN</v>
      </c>
      <c r="B87" s="14" t="str">
        <f>Data!B87</f>
        <v>Japan</v>
      </c>
      <c r="C87" s="14">
        <f>IFERROR(INDEX(Pop!$C$2:$C$1611,MATCH(A87, Pop!$A$2:$A$1611,0)) /INDEX(Coverage!$F$2:$F$1611,MATCH(A87, Coverage!$A$2:$A$1611,0)),0)</f>
        <v>83686.406897337874</v>
      </c>
      <c r="D87" s="14">
        <f>IF(SUM(C87)&lt;INDEX(Coverage!$D$2:$D$1611,MATCH(A87, Coverage!$A$2:$A$1611,0)),INDEX(Pop!$D$2:$D$1611,MATCH(A87, Pop!$A$2:$A$1611,0))/INDEX(Coverage!$F$2:$F$1611,MATCH(A87, Coverage!$A$2:$A$1611,0)),0)</f>
        <v>42648.937866163062</v>
      </c>
      <c r="E87" s="14">
        <f>IF(SUM(C87:D87)&lt;INDEX(Coverage!$D$2:$D$1611,MATCH(A87, Coverage!$A$2:$A$1611,0)),INDEX(Pop!$E$2:$E$1611,MATCH(A87, Pop!$A$2:$A$1611,0))/INDEX(Coverage!$F$2:$F$1611,MATCH(A87, Coverage!$A$2:$A$1611,0)),0)</f>
        <v>28283.212198356254</v>
      </c>
      <c r="F87" s="14">
        <f>IF(SUM(C87:E87)&lt;INDEX(Coverage!$D$2:$D$1611,MATCH(A87, Coverage!$A$2:$A$1611,0)),INDEX(Pop!$F$2:$F$1611,MATCH(A87, Pop!$A$2:$A$1611,0))/INDEX(Coverage!$F$2:$F$1611,MATCH(A87, Coverage!$A$2:$A$1611,0)),0)</f>
        <v>19222.869971573768</v>
      </c>
      <c r="G87" s="14">
        <f>IF(SUM(C87:F87)&lt;INDEX(Coverage!$D$2:$D$1611,MATCH(A87, Coverage!$A$2:$A$1611,0)),INDEX(Pop!$G$2:$G$1611,MATCH(A87, Pop!$A$2:$A$1611,0))/INDEX(Coverage!$F$2:$F$1611,MATCH(A87, Coverage!$A$2:$A$1611,0)),0)</f>
        <v>16140.408695509666</v>
      </c>
      <c r="H87" s="14">
        <f>IF(SUM(C87:G87)&lt;INDEX(Coverage!$D$2:$D$1611,MATCH(A87, Coverage!$A$2:$A$1611,0)),INDEX(Pop!$H$2:$H$1611,MATCH(A87, Pop!$A$2:$A$1611,0))/INDEX(Coverage!$F$2:$F$1611,MATCH(A87, Coverage!$A$2:$A$1611,0)),0)</f>
        <v>11310.339809545716</v>
      </c>
      <c r="I87" s="14">
        <f>IF(SUM(C87:H87)&lt;INDEX(Coverage!$D$2:$D$1611,MATCH(A87, Coverage!$A$2:$A$1611,0)),INDEX(Pop!$I$2:$I$1611,MATCH(A87, Pop!$A$2:$A$1611,0))/INDEX(Coverage!$F$2:$F$1611,MATCH(A87, Coverage!$A$2:$A$1611,0)),0)</f>
        <v>8203.6468586955307</v>
      </c>
      <c r="J87" s="14">
        <f>IF(SUM(C87:I87)&lt;INDEX(Coverage!$D$2:$D$1611,MATCH(A87, Coverage!$A$2:$A$1611,0)),INDEX(Pop!$J$2:$J$1611,MATCH(A87, Pop!$A$2:$A$1611,0))/INDEX(Coverage!$F$2:$F$1611,MATCH(A87, Coverage!$A$2:$A$1611,0)),0)</f>
        <v>5949.0166988394431</v>
      </c>
      <c r="K87" s="14">
        <f>IF(SUM(C87:J87)&lt;INDEX(Coverage!$D$2:$D$1611,MATCH(A87, Coverage!$A$2:$A$1611,0)),INDEX(Pop!$K$2:$K$1611,MATCH(A87, Pop!$A$2:$A$1611,0))/INDEX(Coverage!$F$2:$F$1611,MATCH(A87, Coverage!$A$2:$A$1611,0)),0)</f>
        <v>3130.5637357354044</v>
      </c>
      <c r="L87" s="14">
        <f>IF(SUM(C87:K87)&lt;INDEX(Coverage!$D$2:$D$1611,MATCH(A87, Coverage!$A$2:$A$1611,0)),INDEX(Pop!$L$2:$L$1611,MATCH(A87, Pop!$A$2:$A$1611,0))/INDEX(Coverage!$F$2:$F$1611,MATCH(A87, Coverage!$A$2:$A$1611,0)),0)</f>
        <v>1424.5972682432644</v>
      </c>
    </row>
    <row r="88" spans="1:12">
      <c r="A88" s="14" t="str">
        <f>Data!A88</f>
        <v>JOR</v>
      </c>
      <c r="B88" s="14" t="str">
        <f>Data!B88</f>
        <v>Jordan</v>
      </c>
      <c r="C88" s="14">
        <f>IFERROR(INDEX(Pop!$C$2:$C$1611,MATCH(A88, Pop!$A$2:$A$1611,0)) /INDEX(Coverage!$F$2:$F$1611,MATCH(A88, Coverage!$A$2:$A$1611,0)),0)</f>
        <v>2597.6227042351902</v>
      </c>
      <c r="D88" s="14">
        <f>IF(SUM(C88)&lt;INDEX(Coverage!$D$2:$D$1611,MATCH(A88, Coverage!$A$2:$A$1611,0)),INDEX(Pop!$D$2:$D$1611,MATCH(A88, Pop!$A$2:$A$1611,0))/INDEX(Coverage!$F$2:$F$1611,MATCH(A88, Coverage!$A$2:$A$1611,0)),0)</f>
        <v>1506.1396318068096</v>
      </c>
      <c r="E88" s="14">
        <f>IF(SUM(C88:D88)&lt;INDEX(Coverage!$D$2:$D$1611,MATCH(A88, Coverage!$A$2:$A$1611,0)),INDEX(Pop!$E$2:$E$1611,MATCH(A88, Pop!$A$2:$A$1611,0))/INDEX(Coverage!$F$2:$F$1611,MATCH(A88, Coverage!$A$2:$A$1611,0)),0)</f>
        <v>933.75434385648771</v>
      </c>
      <c r="F88" s="14">
        <f>IF(SUM(C88:E88)&lt;INDEX(Coverage!$D$2:$D$1611,MATCH(A88, Coverage!$A$2:$A$1611,0)),INDEX(Pop!$F$2:$F$1611,MATCH(A88, Pop!$A$2:$A$1611,0))/INDEX(Coverage!$F$2:$F$1611,MATCH(A88, Coverage!$A$2:$A$1611,0)),0)</f>
        <v>288.0344447973298</v>
      </c>
      <c r="G88" s="14">
        <f>IF(SUM(C88:F88)&lt;INDEX(Coverage!$D$2:$D$1611,MATCH(A88, Coverage!$A$2:$A$1611,0)),INDEX(Pop!$G$2:$G$1611,MATCH(A88, Pop!$A$2:$A$1611,0))/INDEX(Coverage!$F$2:$F$1611,MATCH(A88, Coverage!$A$2:$A$1611,0)),0)</f>
        <v>533.86699674023839</v>
      </c>
      <c r="H88" s="14">
        <f>IF(SUM(C88:G88)&lt;INDEX(Coverage!$D$2:$D$1611,MATCH(A88, Coverage!$A$2:$A$1611,0)),INDEX(Pop!$H$2:$H$1611,MATCH(A88, Pop!$A$2:$A$1611,0))/INDEX(Coverage!$F$2:$F$1611,MATCH(A88, Coverage!$A$2:$A$1611,0)),0)</f>
        <v>350.49421304645165</v>
      </c>
      <c r="I88" s="14">
        <f>IF(SUM(C88:H88)&lt;INDEX(Coverage!$D$2:$D$1611,MATCH(A88, Coverage!$A$2:$A$1611,0)),INDEX(Pop!$I$2:$I$1611,MATCH(A88, Pop!$A$2:$A$1611,0))/INDEX(Coverage!$F$2:$F$1611,MATCH(A88, Coverage!$A$2:$A$1611,0)),0)</f>
        <v>235.22358584230005</v>
      </c>
      <c r="J88" s="14">
        <f>IF(SUM(C88:I88)&lt;INDEX(Coverage!$D$2:$D$1611,MATCH(A88, Coverage!$A$2:$A$1611,0)),INDEX(Pop!$J$2:$J$1611,MATCH(A88, Pop!$A$2:$A$1611,0))/INDEX(Coverage!$F$2:$F$1611,MATCH(A88, Coverage!$A$2:$A$1611,0)),0)</f>
        <v>227.64368114633987</v>
      </c>
      <c r="K88" s="14">
        <f>IF(SUM(C88:J88)&lt;INDEX(Coverage!$D$2:$D$1611,MATCH(A88, Coverage!$A$2:$A$1611,0)),INDEX(Pop!$K$2:$K$1611,MATCH(A88, Pop!$A$2:$A$1611,0))/INDEX(Coverage!$F$2:$F$1611,MATCH(A88, Coverage!$A$2:$A$1611,0)),0)</f>
        <v>66.975805855605316</v>
      </c>
      <c r="L88" s="14">
        <f>IF(SUM(C88:K88)&lt;INDEX(Coverage!$D$2:$D$1611,MATCH(A88, Coverage!$A$2:$A$1611,0)),INDEX(Pop!$L$2:$L$1611,MATCH(A88, Pop!$A$2:$A$1611,0))/INDEX(Coverage!$F$2:$F$1611,MATCH(A88, Coverage!$A$2:$A$1611,0)),0)</f>
        <v>165.29509772375312</v>
      </c>
    </row>
    <row r="89" spans="1:12">
      <c r="A89" s="14" t="str">
        <f>Data!A89</f>
        <v>KAZ</v>
      </c>
      <c r="B89" s="14" t="str">
        <f>Data!B89</f>
        <v>Kazakhstan</v>
      </c>
      <c r="C89" s="14">
        <f>IFERROR(INDEX(Pop!$C$2:$C$1611,MATCH(A89, Pop!$A$2:$A$1611,0)) /INDEX(Coverage!$F$2:$F$1611,MATCH(A89, Coverage!$A$2:$A$1611,0)),0)</f>
        <v>79012.56584668791</v>
      </c>
      <c r="D89" s="14">
        <f>IF(SUM(C89)&lt;INDEX(Coverage!$D$2:$D$1611,MATCH(A89, Coverage!$A$2:$A$1611,0)),INDEX(Pop!$D$2:$D$1611,MATCH(A89, Pop!$A$2:$A$1611,0))/INDEX(Coverage!$F$2:$F$1611,MATCH(A89, Coverage!$A$2:$A$1611,0)),0)</f>
        <v>30899.630186914357</v>
      </c>
      <c r="E89" s="14">
        <f>IF(SUM(C89:D89)&lt;INDEX(Coverage!$D$2:$D$1611,MATCH(A89, Coverage!$A$2:$A$1611,0)),INDEX(Pop!$E$2:$E$1611,MATCH(A89, Pop!$A$2:$A$1611,0))/INDEX(Coverage!$F$2:$F$1611,MATCH(A89, Coverage!$A$2:$A$1611,0)),0)</f>
        <v>13558.125848791344</v>
      </c>
      <c r="F89" s="14">
        <f>IF(SUM(C89:E89)&lt;INDEX(Coverage!$D$2:$D$1611,MATCH(A89, Coverage!$A$2:$A$1611,0)),INDEX(Pop!$F$2:$F$1611,MATCH(A89, Pop!$A$2:$A$1611,0))/INDEX(Coverage!$F$2:$F$1611,MATCH(A89, Coverage!$A$2:$A$1611,0)),0)</f>
        <v>8060.5897090535482</v>
      </c>
      <c r="G89" s="14">
        <f>IF(SUM(C89:F89)&lt;INDEX(Coverage!$D$2:$D$1611,MATCH(A89, Coverage!$A$2:$A$1611,0)),INDEX(Pop!$G$2:$G$1611,MATCH(A89, Pop!$A$2:$A$1611,0))/INDEX(Coverage!$F$2:$F$1611,MATCH(A89, Coverage!$A$2:$A$1611,0)),0)</f>
        <v>5885.635960587796</v>
      </c>
      <c r="H89" s="14">
        <f>IF(SUM(C89:G89)&lt;INDEX(Coverage!$D$2:$D$1611,MATCH(A89, Coverage!$A$2:$A$1611,0)),INDEX(Pop!$H$2:$H$1611,MATCH(A89, Pop!$A$2:$A$1611,0))/INDEX(Coverage!$F$2:$F$1611,MATCH(A89, Coverage!$A$2:$A$1611,0)),0)</f>
        <v>5403.8815136083485</v>
      </c>
      <c r="I89" s="14">
        <f>IF(SUM(C89:H89)&lt;INDEX(Coverage!$D$2:$D$1611,MATCH(A89, Coverage!$A$2:$A$1611,0)),INDEX(Pop!$I$2:$I$1611,MATCH(A89, Pop!$A$2:$A$1611,0))/INDEX(Coverage!$F$2:$F$1611,MATCH(A89, Coverage!$A$2:$A$1611,0)),0)</f>
        <v>6304.5676477489524</v>
      </c>
      <c r="J89" s="14">
        <f>IF(SUM(C89:I89)&lt;INDEX(Coverage!$D$2:$D$1611,MATCH(A89, Coverage!$A$2:$A$1611,0)),INDEX(Pop!$J$2:$J$1611,MATCH(A89, Pop!$A$2:$A$1611,0))/INDEX(Coverage!$F$2:$F$1611,MATCH(A89, Coverage!$A$2:$A$1611,0)),0)</f>
        <v>4255.0328421747063</v>
      </c>
      <c r="K89" s="14">
        <f>IF(SUM(C89:J89)&lt;INDEX(Coverage!$D$2:$D$1611,MATCH(A89, Coverage!$A$2:$A$1611,0)),INDEX(Pop!$K$2:$K$1611,MATCH(A89, Pop!$A$2:$A$1611,0))/INDEX(Coverage!$F$2:$F$1611,MATCH(A89, Coverage!$A$2:$A$1611,0)),0)</f>
        <v>4092.7254622862756</v>
      </c>
      <c r="L89" s="14">
        <f>IF(SUM(C89:K89)&lt;INDEX(Coverage!$D$2:$D$1611,MATCH(A89, Coverage!$A$2:$A$1611,0)),INDEX(Pop!$L$2:$L$1611,MATCH(A89, Pop!$A$2:$A$1611,0))/INDEX(Coverage!$F$2:$F$1611,MATCH(A89, Coverage!$A$2:$A$1611,0)),0)</f>
        <v>0</v>
      </c>
    </row>
    <row r="90" spans="1:12">
      <c r="A90" s="14" t="str">
        <f>Data!A90</f>
        <v>KEN</v>
      </c>
      <c r="B90" s="14" t="str">
        <f>Data!B90</f>
        <v>Kenya</v>
      </c>
      <c r="C90" s="14">
        <f>IFERROR(INDEX(Pop!$C$2:$C$1611,MATCH(A90, Pop!$A$2:$A$1611,0)) /INDEX(Coverage!$F$2:$F$1611,MATCH(A90, Coverage!$A$2:$A$1611,0)),0)</f>
        <v>927.82169922712819</v>
      </c>
      <c r="D90" s="14">
        <f>IF(SUM(C90)&lt;INDEX(Coverage!$D$2:$D$1611,MATCH(A90, Coverage!$A$2:$A$1611,0)),INDEX(Pop!$D$2:$D$1611,MATCH(A90, Pop!$A$2:$A$1611,0))/INDEX(Coverage!$F$2:$F$1611,MATCH(A90, Coverage!$A$2:$A$1611,0)),0)</f>
        <v>661.08798070413673</v>
      </c>
      <c r="E90" s="14">
        <f>IF(SUM(C90:D90)&lt;INDEX(Coverage!$D$2:$D$1611,MATCH(A90, Coverage!$A$2:$A$1611,0)),INDEX(Pop!$E$2:$E$1611,MATCH(A90, Pop!$A$2:$A$1611,0))/INDEX(Coverage!$F$2:$F$1611,MATCH(A90, Coverage!$A$2:$A$1611,0)),0)</f>
        <v>679.90745269920512</v>
      </c>
      <c r="F90" s="14">
        <f>IF(SUM(C90:E90)&lt;INDEX(Coverage!$D$2:$D$1611,MATCH(A90, Coverage!$A$2:$A$1611,0)),INDEX(Pop!$F$2:$F$1611,MATCH(A90, Pop!$A$2:$A$1611,0))/INDEX(Coverage!$F$2:$F$1611,MATCH(A90, Coverage!$A$2:$A$1611,0)),0)</f>
        <v>671.68872173698435</v>
      </c>
      <c r="G90" s="14">
        <f>IF(SUM(C90:F90)&lt;INDEX(Coverage!$D$2:$D$1611,MATCH(A90, Coverage!$A$2:$A$1611,0)),INDEX(Pop!$G$2:$G$1611,MATCH(A90, Pop!$A$2:$A$1611,0))/INDEX(Coverage!$F$2:$F$1611,MATCH(A90, Coverage!$A$2:$A$1611,0)),0)</f>
        <v>651.7190587445026</v>
      </c>
      <c r="H90" s="14">
        <f>IF(SUM(C90:G90)&lt;INDEX(Coverage!$D$2:$D$1611,MATCH(A90, Coverage!$A$2:$A$1611,0)),INDEX(Pop!$H$2:$H$1611,MATCH(A90, Pop!$A$2:$A$1611,0))/INDEX(Coverage!$F$2:$F$1611,MATCH(A90, Coverage!$A$2:$A$1611,0)),0)</f>
        <v>622.67676740700449</v>
      </c>
      <c r="I90" s="14">
        <f>IF(SUM(C90:H90)&lt;INDEX(Coverage!$D$2:$D$1611,MATCH(A90, Coverage!$A$2:$A$1611,0)),INDEX(Pop!$I$2:$I$1611,MATCH(A90, Pop!$A$2:$A$1611,0))/INDEX(Coverage!$F$2:$F$1611,MATCH(A90, Coverage!$A$2:$A$1611,0)),0)</f>
        <v>634.69791219202671</v>
      </c>
      <c r="J90" s="14">
        <f>IF(SUM(C90:I90)&lt;INDEX(Coverage!$D$2:$D$1611,MATCH(A90, Coverage!$A$2:$A$1611,0)),INDEX(Pop!$J$2:$J$1611,MATCH(A90, Pop!$A$2:$A$1611,0))/INDEX(Coverage!$F$2:$F$1611,MATCH(A90, Coverage!$A$2:$A$1611,0)),0)</f>
        <v>772.6033426235183</v>
      </c>
      <c r="K90" s="14">
        <f>IF(SUM(C90:J90)&lt;INDEX(Coverage!$D$2:$D$1611,MATCH(A90, Coverage!$A$2:$A$1611,0)),INDEX(Pop!$K$2:$K$1611,MATCH(A90, Pop!$A$2:$A$1611,0))/INDEX(Coverage!$F$2:$F$1611,MATCH(A90, Coverage!$A$2:$A$1611,0)),0)</f>
        <v>753.87916607792488</v>
      </c>
      <c r="L90" s="14">
        <f>IF(SUM(C90:K90)&lt;INDEX(Coverage!$D$2:$D$1611,MATCH(A90, Coverage!$A$2:$A$1611,0)),INDEX(Pop!$L$2:$L$1611,MATCH(A90, Pop!$A$2:$A$1611,0))/INDEX(Coverage!$F$2:$F$1611,MATCH(A90, Coverage!$A$2:$A$1611,0)),0)</f>
        <v>542.0978192721858</v>
      </c>
    </row>
    <row r="91" spans="1:12">
      <c r="A91" s="14" t="str">
        <f>Data!A91</f>
        <v>PRK</v>
      </c>
      <c r="B91" s="14" t="str">
        <f>Data!B91</f>
        <v>Korea (the Democratic People's Republic of)</v>
      </c>
      <c r="C91" s="14">
        <f>IFERROR(INDEX(Pop!$C$2:$C$1611,MATCH(A91, Pop!$A$2:$A$1611,0)) /INDEX(Coverage!$F$2:$F$1611,MATCH(A91, Coverage!$A$2:$A$1611,0)),0)</f>
        <v>0</v>
      </c>
      <c r="D91" s="14">
        <f>IF(SUM(C91)&lt;INDEX(Coverage!$D$2:$D$1611,MATCH(A91, Coverage!$A$2:$A$1611,0)),INDEX(Pop!$D$2:$D$1611,MATCH(A91, Pop!$A$2:$A$1611,0))/INDEX(Coverage!$F$2:$F$1611,MATCH(A91, Coverage!$A$2:$A$1611,0)),0)</f>
        <v>0</v>
      </c>
      <c r="E91" s="14">
        <f>IF(SUM(C91:D91)&lt;INDEX(Coverage!$D$2:$D$1611,MATCH(A91, Coverage!$A$2:$A$1611,0)),INDEX(Pop!$E$2:$E$1611,MATCH(A91, Pop!$A$2:$A$1611,0))/INDEX(Coverage!$F$2:$F$1611,MATCH(A91, Coverage!$A$2:$A$1611,0)),0)</f>
        <v>0</v>
      </c>
      <c r="F91" s="14">
        <f>IF(SUM(C91:E91)&lt;INDEX(Coverage!$D$2:$D$1611,MATCH(A91, Coverage!$A$2:$A$1611,0)),INDEX(Pop!$F$2:$F$1611,MATCH(A91, Pop!$A$2:$A$1611,0))/INDEX(Coverage!$F$2:$F$1611,MATCH(A91, Coverage!$A$2:$A$1611,0)),0)</f>
        <v>0</v>
      </c>
      <c r="G91" s="14">
        <f>IF(SUM(C91:F91)&lt;INDEX(Coverage!$D$2:$D$1611,MATCH(A91, Coverage!$A$2:$A$1611,0)),INDEX(Pop!$G$2:$G$1611,MATCH(A91, Pop!$A$2:$A$1611,0))/INDEX(Coverage!$F$2:$F$1611,MATCH(A91, Coverage!$A$2:$A$1611,0)),0)</f>
        <v>0</v>
      </c>
      <c r="H91" s="14">
        <f>IF(SUM(C91:G91)&lt;INDEX(Coverage!$D$2:$D$1611,MATCH(A91, Coverage!$A$2:$A$1611,0)),INDEX(Pop!$H$2:$H$1611,MATCH(A91, Pop!$A$2:$A$1611,0))/INDEX(Coverage!$F$2:$F$1611,MATCH(A91, Coverage!$A$2:$A$1611,0)),0)</f>
        <v>0</v>
      </c>
      <c r="I91" s="14">
        <f>IF(SUM(C91:H91)&lt;INDEX(Coverage!$D$2:$D$1611,MATCH(A91, Coverage!$A$2:$A$1611,0)),INDEX(Pop!$I$2:$I$1611,MATCH(A91, Pop!$A$2:$A$1611,0))/INDEX(Coverage!$F$2:$F$1611,MATCH(A91, Coverage!$A$2:$A$1611,0)),0)</f>
        <v>0</v>
      </c>
      <c r="J91" s="14">
        <f>IF(SUM(C91:I91)&lt;INDEX(Coverage!$D$2:$D$1611,MATCH(A91, Coverage!$A$2:$A$1611,0)),INDEX(Pop!$J$2:$J$1611,MATCH(A91, Pop!$A$2:$A$1611,0))/INDEX(Coverage!$F$2:$F$1611,MATCH(A91, Coverage!$A$2:$A$1611,0)),0)</f>
        <v>0</v>
      </c>
      <c r="K91" s="14">
        <f>IF(SUM(C91:J91)&lt;INDEX(Coverage!$D$2:$D$1611,MATCH(A91, Coverage!$A$2:$A$1611,0)),INDEX(Pop!$K$2:$K$1611,MATCH(A91, Pop!$A$2:$A$1611,0))/INDEX(Coverage!$F$2:$F$1611,MATCH(A91, Coverage!$A$2:$A$1611,0)),0)</f>
        <v>0</v>
      </c>
      <c r="L91" s="14">
        <f>IF(SUM(C91:K91)&lt;INDEX(Coverage!$D$2:$D$1611,MATCH(A91, Coverage!$A$2:$A$1611,0)),INDEX(Pop!$L$2:$L$1611,MATCH(A91, Pop!$A$2:$A$1611,0))/INDEX(Coverage!$F$2:$F$1611,MATCH(A91, Coverage!$A$2:$A$1611,0)),0)</f>
        <v>0</v>
      </c>
    </row>
    <row r="92" spans="1:12">
      <c r="A92" s="14" t="str">
        <f>Data!A92</f>
        <v>KOR</v>
      </c>
      <c r="B92" s="14" t="str">
        <f>Data!B92</f>
        <v>Korea (the Republic of)</v>
      </c>
      <c r="C92" s="14">
        <f>IFERROR(INDEX(Pop!$C$2:$C$1611,MATCH(A92, Pop!$A$2:$A$1611,0)) /INDEX(Coverage!$F$2:$F$1611,MATCH(A92, Coverage!$A$2:$A$1611,0)),0)</f>
        <v>5109.1378664846688</v>
      </c>
      <c r="D92" s="14">
        <f>IF(SUM(C92)&lt;INDEX(Coverage!$D$2:$D$1611,MATCH(A92, Coverage!$A$2:$A$1611,0)),INDEX(Pop!$D$2:$D$1611,MATCH(A92, Pop!$A$2:$A$1611,0))/INDEX(Coverage!$F$2:$F$1611,MATCH(A92, Coverage!$A$2:$A$1611,0)),0)</f>
        <v>5796.5482978902046</v>
      </c>
      <c r="E92" s="14">
        <f>IF(SUM(C92:D92)&lt;INDEX(Coverage!$D$2:$D$1611,MATCH(A92, Coverage!$A$2:$A$1611,0)),INDEX(Pop!$E$2:$E$1611,MATCH(A92, Pop!$A$2:$A$1611,0))/INDEX(Coverage!$F$2:$F$1611,MATCH(A92, Coverage!$A$2:$A$1611,0)),0)</f>
        <v>4662.8356163307717</v>
      </c>
      <c r="F92" s="14">
        <f>IF(SUM(C92:E92)&lt;INDEX(Coverage!$D$2:$D$1611,MATCH(A92, Coverage!$A$2:$A$1611,0)),INDEX(Pop!$F$2:$F$1611,MATCH(A92, Pop!$A$2:$A$1611,0))/INDEX(Coverage!$F$2:$F$1611,MATCH(A92, Coverage!$A$2:$A$1611,0)),0)</f>
        <v>6727.4199041150951</v>
      </c>
      <c r="G92" s="14">
        <f>IF(SUM(C92:F92)&lt;INDEX(Coverage!$D$2:$D$1611,MATCH(A92, Coverage!$A$2:$A$1611,0)),INDEX(Pop!$G$2:$G$1611,MATCH(A92, Pop!$A$2:$A$1611,0))/INDEX(Coverage!$F$2:$F$1611,MATCH(A92, Coverage!$A$2:$A$1611,0)),0)</f>
        <v>2912.0499314414619</v>
      </c>
      <c r="H92" s="14">
        <f>IF(SUM(C92:G92)&lt;INDEX(Coverage!$D$2:$D$1611,MATCH(A92, Coverage!$A$2:$A$1611,0)),INDEX(Pop!$H$2:$H$1611,MATCH(A92, Pop!$A$2:$A$1611,0))/INDEX(Coverage!$F$2:$F$1611,MATCH(A92, Coverage!$A$2:$A$1611,0)),0)</f>
        <v>2662.1413546911058</v>
      </c>
      <c r="I92" s="14">
        <f>IF(SUM(C92:H92)&lt;INDEX(Coverage!$D$2:$D$1611,MATCH(A92, Coverage!$A$2:$A$1611,0)),INDEX(Pop!$I$2:$I$1611,MATCH(A92, Pop!$A$2:$A$1611,0))/INDEX(Coverage!$F$2:$F$1611,MATCH(A92, Coverage!$A$2:$A$1611,0)),0)</f>
        <v>963.56700649510685</v>
      </c>
      <c r="J92" s="14">
        <f>IF(SUM(C92:I92)&lt;INDEX(Coverage!$D$2:$D$1611,MATCH(A92, Coverage!$A$2:$A$1611,0)),INDEX(Pop!$J$2:$J$1611,MATCH(A92, Pop!$A$2:$A$1611,0))/INDEX(Coverage!$F$2:$F$1611,MATCH(A92, Coverage!$A$2:$A$1611,0)),0)</f>
        <v>641.82257498453612</v>
      </c>
      <c r="K92" s="14">
        <f>IF(SUM(C92:J92)&lt;INDEX(Coverage!$D$2:$D$1611,MATCH(A92, Coverage!$A$2:$A$1611,0)),INDEX(Pop!$K$2:$K$1611,MATCH(A92, Pop!$A$2:$A$1611,0))/INDEX(Coverage!$F$2:$F$1611,MATCH(A92, Coverage!$A$2:$A$1611,0)),0)</f>
        <v>484.90566570289775</v>
      </c>
      <c r="L92" s="14">
        <f>IF(SUM(C92:K92)&lt;INDEX(Coverage!$D$2:$D$1611,MATCH(A92, Coverage!$A$2:$A$1611,0)),INDEX(Pop!$L$2:$L$1611,MATCH(A92, Pop!$A$2:$A$1611,0))/INDEX(Coverage!$F$2:$F$1611,MATCH(A92, Coverage!$A$2:$A$1611,0)),0)</f>
        <v>342.60208489445489</v>
      </c>
    </row>
    <row r="93" spans="1:12">
      <c r="A93" s="14" t="str">
        <f>Data!A93</f>
        <v>KWT</v>
      </c>
      <c r="B93" s="14" t="str">
        <f>Data!B93</f>
        <v>Kuwait</v>
      </c>
      <c r="C93" s="14">
        <f>IFERROR(INDEX(Pop!$C$2:$C$1611,MATCH(A93, Pop!$A$2:$A$1611,0)) /INDEX(Coverage!$F$2:$F$1611,MATCH(A93, Coverage!$A$2:$A$1611,0)),0)</f>
        <v>764.03585612074221</v>
      </c>
      <c r="D93" s="14">
        <f>IF(SUM(C93)&lt;INDEX(Coverage!$D$2:$D$1611,MATCH(A93, Coverage!$A$2:$A$1611,0)),INDEX(Pop!$D$2:$D$1611,MATCH(A93, Pop!$A$2:$A$1611,0))/INDEX(Coverage!$F$2:$F$1611,MATCH(A93, Coverage!$A$2:$A$1611,0)),0)</f>
        <v>0</v>
      </c>
      <c r="E93" s="14">
        <f>IF(SUM(C93:D93)&lt;INDEX(Coverage!$D$2:$D$1611,MATCH(A93, Coverage!$A$2:$A$1611,0)),INDEX(Pop!$E$2:$E$1611,MATCH(A93, Pop!$A$2:$A$1611,0))/INDEX(Coverage!$F$2:$F$1611,MATCH(A93, Coverage!$A$2:$A$1611,0)),0)</f>
        <v>406.9728384863671</v>
      </c>
      <c r="F93" s="14">
        <f>IF(SUM(C93:E93)&lt;INDEX(Coverage!$D$2:$D$1611,MATCH(A93, Coverage!$A$2:$A$1611,0)),INDEX(Pop!$F$2:$F$1611,MATCH(A93, Pop!$A$2:$A$1611,0))/INDEX(Coverage!$F$2:$F$1611,MATCH(A93, Coverage!$A$2:$A$1611,0)),0)</f>
        <v>0</v>
      </c>
      <c r="G93" s="14">
        <f>IF(SUM(C93:F93)&lt;INDEX(Coverage!$D$2:$D$1611,MATCH(A93, Coverage!$A$2:$A$1611,0)),INDEX(Pop!$G$2:$G$1611,MATCH(A93, Pop!$A$2:$A$1611,0))/INDEX(Coverage!$F$2:$F$1611,MATCH(A93, Coverage!$A$2:$A$1611,0)),0)</f>
        <v>437.60418280031297</v>
      </c>
      <c r="H93" s="14">
        <f>IF(SUM(C93:G93)&lt;INDEX(Coverage!$D$2:$D$1611,MATCH(A93, Coverage!$A$2:$A$1611,0)),INDEX(Pop!$H$2:$H$1611,MATCH(A93, Pop!$A$2:$A$1611,0))/INDEX(Coverage!$F$2:$F$1611,MATCH(A93, Coverage!$A$2:$A$1611,0)),0)</f>
        <v>0</v>
      </c>
      <c r="I93" s="14">
        <f>IF(SUM(C93:H93)&lt;INDEX(Coverage!$D$2:$D$1611,MATCH(A93, Coverage!$A$2:$A$1611,0)),INDEX(Pop!$I$2:$I$1611,MATCH(A93, Pop!$A$2:$A$1611,0))/INDEX(Coverage!$F$2:$F$1611,MATCH(A93, Coverage!$A$2:$A$1611,0)),0)</f>
        <v>1254.9412615375848</v>
      </c>
      <c r="J93" s="14">
        <f>IF(SUM(C93:I93)&lt;INDEX(Coverage!$D$2:$D$1611,MATCH(A93, Coverage!$A$2:$A$1611,0)),INDEX(Pop!$J$2:$J$1611,MATCH(A93, Pop!$A$2:$A$1611,0))/INDEX(Coverage!$F$2:$F$1611,MATCH(A93, Coverage!$A$2:$A$1611,0)),0)</f>
        <v>0</v>
      </c>
      <c r="K93" s="14">
        <f>IF(SUM(C93:J93)&lt;INDEX(Coverage!$D$2:$D$1611,MATCH(A93, Coverage!$A$2:$A$1611,0)),INDEX(Pop!$K$2:$K$1611,MATCH(A93, Pop!$A$2:$A$1611,0))/INDEX(Coverage!$F$2:$F$1611,MATCH(A93, Coverage!$A$2:$A$1611,0)),0)</f>
        <v>820.0483494521684</v>
      </c>
      <c r="L93" s="14">
        <f>IF(SUM(C93:K93)&lt;INDEX(Coverage!$D$2:$D$1611,MATCH(A93, Coverage!$A$2:$A$1611,0)),INDEX(Pop!$L$2:$L$1611,MATCH(A93, Pop!$A$2:$A$1611,0))/INDEX(Coverage!$F$2:$F$1611,MATCH(A93, Coverage!$A$2:$A$1611,0)),0)</f>
        <v>416.39751160282469</v>
      </c>
    </row>
    <row r="94" spans="1:12">
      <c r="A94" s="14" t="str">
        <f>Data!A94</f>
        <v>KGZ</v>
      </c>
      <c r="B94" s="14" t="str">
        <f>Data!B94</f>
        <v>Kyrgyzstan</v>
      </c>
      <c r="C94" s="14">
        <f>IFERROR(INDEX(Pop!$C$2:$C$1611,MATCH(A94, Pop!$A$2:$A$1611,0)) /INDEX(Coverage!$F$2:$F$1611,MATCH(A94, Coverage!$A$2:$A$1611,0)),0)</f>
        <v>0</v>
      </c>
      <c r="D94" s="14">
        <f>IF(SUM(C94)&lt;INDEX(Coverage!$D$2:$D$1611,MATCH(A94, Coverage!$A$2:$A$1611,0)),INDEX(Pop!$D$2:$D$1611,MATCH(A94, Pop!$A$2:$A$1611,0))/INDEX(Coverage!$F$2:$F$1611,MATCH(A94, Coverage!$A$2:$A$1611,0)),0)</f>
        <v>0</v>
      </c>
      <c r="E94" s="14">
        <f>IF(SUM(C94:D94)&lt;INDEX(Coverage!$D$2:$D$1611,MATCH(A94, Coverage!$A$2:$A$1611,0)),INDEX(Pop!$E$2:$E$1611,MATCH(A94, Pop!$A$2:$A$1611,0))/INDEX(Coverage!$F$2:$F$1611,MATCH(A94, Coverage!$A$2:$A$1611,0)),0)</f>
        <v>0</v>
      </c>
      <c r="F94" s="14">
        <f>IF(SUM(C94:E94)&lt;INDEX(Coverage!$D$2:$D$1611,MATCH(A94, Coverage!$A$2:$A$1611,0)),INDEX(Pop!$F$2:$F$1611,MATCH(A94, Pop!$A$2:$A$1611,0))/INDEX(Coverage!$F$2:$F$1611,MATCH(A94, Coverage!$A$2:$A$1611,0)),0)</f>
        <v>0</v>
      </c>
      <c r="G94" s="14">
        <f>IF(SUM(C94:F94)&lt;INDEX(Coverage!$D$2:$D$1611,MATCH(A94, Coverage!$A$2:$A$1611,0)),INDEX(Pop!$G$2:$G$1611,MATCH(A94, Pop!$A$2:$A$1611,0))/INDEX(Coverage!$F$2:$F$1611,MATCH(A94, Coverage!$A$2:$A$1611,0)),0)</f>
        <v>0</v>
      </c>
      <c r="H94" s="14">
        <f>IF(SUM(C94:G94)&lt;INDEX(Coverage!$D$2:$D$1611,MATCH(A94, Coverage!$A$2:$A$1611,0)),INDEX(Pop!$H$2:$H$1611,MATCH(A94, Pop!$A$2:$A$1611,0))/INDEX(Coverage!$F$2:$F$1611,MATCH(A94, Coverage!$A$2:$A$1611,0)),0)</f>
        <v>0</v>
      </c>
      <c r="I94" s="14">
        <f>IF(SUM(C94:H94)&lt;INDEX(Coverage!$D$2:$D$1611,MATCH(A94, Coverage!$A$2:$A$1611,0)),INDEX(Pop!$I$2:$I$1611,MATCH(A94, Pop!$A$2:$A$1611,0))/INDEX(Coverage!$F$2:$F$1611,MATCH(A94, Coverage!$A$2:$A$1611,0)),0)</f>
        <v>0</v>
      </c>
      <c r="J94" s="14">
        <f>IF(SUM(C94:I94)&lt;INDEX(Coverage!$D$2:$D$1611,MATCH(A94, Coverage!$A$2:$A$1611,0)),INDEX(Pop!$J$2:$J$1611,MATCH(A94, Pop!$A$2:$A$1611,0))/INDEX(Coverage!$F$2:$F$1611,MATCH(A94, Coverage!$A$2:$A$1611,0)),0)</f>
        <v>0</v>
      </c>
      <c r="K94" s="14">
        <f>IF(SUM(C94:J94)&lt;INDEX(Coverage!$D$2:$D$1611,MATCH(A94, Coverage!$A$2:$A$1611,0)),INDEX(Pop!$K$2:$K$1611,MATCH(A94, Pop!$A$2:$A$1611,0))/INDEX(Coverage!$F$2:$F$1611,MATCH(A94, Coverage!$A$2:$A$1611,0)),0)</f>
        <v>0</v>
      </c>
      <c r="L94" s="14">
        <f>IF(SUM(C94:K94)&lt;INDEX(Coverage!$D$2:$D$1611,MATCH(A94, Coverage!$A$2:$A$1611,0)),INDEX(Pop!$L$2:$L$1611,MATCH(A94, Pop!$A$2:$A$1611,0))/INDEX(Coverage!$F$2:$F$1611,MATCH(A94, Coverage!$A$2:$A$1611,0)),0)</f>
        <v>0</v>
      </c>
    </row>
    <row r="95" spans="1:12">
      <c r="A95" s="14" t="str">
        <f>Data!A95</f>
        <v>LAO</v>
      </c>
      <c r="B95" s="14" t="str">
        <f>Data!B95</f>
        <v>Lao People's Democratic Republic (the)</v>
      </c>
      <c r="C95" s="14">
        <f>IFERROR(INDEX(Pop!$C$2:$C$1611,MATCH(A95, Pop!$A$2:$A$1611,0)) /INDEX(Coverage!$F$2:$F$1611,MATCH(A95, Coverage!$A$2:$A$1611,0)),0)</f>
        <v>1727.3364791629992</v>
      </c>
      <c r="D95" s="14">
        <f>IF(SUM(C95)&lt;INDEX(Coverage!$D$2:$D$1611,MATCH(A95, Coverage!$A$2:$A$1611,0)),INDEX(Pop!$D$2:$D$1611,MATCH(A95, Pop!$A$2:$A$1611,0))/INDEX(Coverage!$F$2:$F$1611,MATCH(A95, Coverage!$A$2:$A$1611,0)),0)</f>
        <v>1097.7344611200815</v>
      </c>
      <c r="E95" s="14">
        <f>IF(SUM(C95:D95)&lt;INDEX(Coverage!$D$2:$D$1611,MATCH(A95, Coverage!$A$2:$A$1611,0)),INDEX(Pop!$E$2:$E$1611,MATCH(A95, Pop!$A$2:$A$1611,0))/INDEX(Coverage!$F$2:$F$1611,MATCH(A95, Coverage!$A$2:$A$1611,0)),0)</f>
        <v>1126.5207374436586</v>
      </c>
      <c r="F95" s="14">
        <f>IF(SUM(C95:E95)&lt;INDEX(Coverage!$D$2:$D$1611,MATCH(A95, Coverage!$A$2:$A$1611,0)),INDEX(Pop!$F$2:$F$1611,MATCH(A95, Pop!$A$2:$A$1611,0))/INDEX(Coverage!$F$2:$F$1611,MATCH(A95, Coverage!$A$2:$A$1611,0)),0)</f>
        <v>705.5273884317246</v>
      </c>
      <c r="G95" s="14">
        <f>IF(SUM(C95:F95)&lt;INDEX(Coverage!$D$2:$D$1611,MATCH(A95, Coverage!$A$2:$A$1611,0)),INDEX(Pop!$G$2:$G$1611,MATCH(A95, Pop!$A$2:$A$1611,0))/INDEX(Coverage!$F$2:$F$1611,MATCH(A95, Coverage!$A$2:$A$1611,0)),0)</f>
        <v>888.58450983275065</v>
      </c>
      <c r="H95" s="14">
        <f>IF(SUM(C95:G95)&lt;INDEX(Coverage!$D$2:$D$1611,MATCH(A95, Coverage!$A$2:$A$1611,0)),INDEX(Pop!$H$2:$H$1611,MATCH(A95, Pop!$A$2:$A$1611,0))/INDEX(Coverage!$F$2:$F$1611,MATCH(A95, Coverage!$A$2:$A$1611,0)),0)</f>
        <v>729.18714917373075</v>
      </c>
      <c r="I95" s="14">
        <f>IF(SUM(C95:H95)&lt;INDEX(Coverage!$D$2:$D$1611,MATCH(A95, Coverage!$A$2:$A$1611,0)),INDEX(Pop!$I$2:$I$1611,MATCH(A95, Pop!$A$2:$A$1611,0))/INDEX(Coverage!$F$2:$F$1611,MATCH(A95, Coverage!$A$2:$A$1611,0)),0)</f>
        <v>743.5024982687388</v>
      </c>
      <c r="J95" s="14">
        <f>IF(SUM(C95:I95)&lt;INDEX(Coverage!$D$2:$D$1611,MATCH(A95, Coverage!$A$2:$A$1611,0)),INDEX(Pop!$J$2:$J$1611,MATCH(A95, Pop!$A$2:$A$1611,0))/INDEX(Coverage!$F$2:$F$1611,MATCH(A95, Coverage!$A$2:$A$1611,0)),0)</f>
        <v>400.78871931942479</v>
      </c>
      <c r="K95" s="14">
        <f>IF(SUM(C95:J95)&lt;INDEX(Coverage!$D$2:$D$1611,MATCH(A95, Coverage!$A$2:$A$1611,0)),INDEX(Pop!$K$2:$K$1611,MATCH(A95, Pop!$A$2:$A$1611,0))/INDEX(Coverage!$F$2:$F$1611,MATCH(A95, Coverage!$A$2:$A$1611,0)),0)</f>
        <v>0</v>
      </c>
      <c r="L95" s="14">
        <f>IF(SUM(C95:K95)&lt;INDEX(Coverage!$D$2:$D$1611,MATCH(A95, Coverage!$A$2:$A$1611,0)),INDEX(Pop!$L$2:$L$1611,MATCH(A95, Pop!$A$2:$A$1611,0))/INDEX(Coverage!$F$2:$F$1611,MATCH(A95, Coverage!$A$2:$A$1611,0)),0)</f>
        <v>0</v>
      </c>
    </row>
    <row r="96" spans="1:12">
      <c r="A96" s="14" t="str">
        <f>Data!A96</f>
        <v>LVA</v>
      </c>
      <c r="B96" s="14" t="str">
        <f>Data!B96</f>
        <v>Latvia</v>
      </c>
      <c r="C96" s="14">
        <f>IFERROR(INDEX(Pop!$C$2:$C$1611,MATCH(A96, Pop!$A$2:$A$1611,0)) /INDEX(Coverage!$F$2:$F$1611,MATCH(A96, Coverage!$A$2:$A$1611,0)),0)</f>
        <v>489.65350414824366</v>
      </c>
      <c r="D96" s="14">
        <f>IF(SUM(C96)&lt;INDEX(Coverage!$D$2:$D$1611,MATCH(A96, Coverage!$A$2:$A$1611,0)),INDEX(Pop!$D$2:$D$1611,MATCH(A96, Pop!$A$2:$A$1611,0))/INDEX(Coverage!$F$2:$F$1611,MATCH(A96, Coverage!$A$2:$A$1611,0)),0)</f>
        <v>76.801614527430573</v>
      </c>
      <c r="E96" s="14">
        <f>IF(SUM(C96:D96)&lt;INDEX(Coverage!$D$2:$D$1611,MATCH(A96, Coverage!$A$2:$A$1611,0)),INDEX(Pop!$E$2:$E$1611,MATCH(A96, Pop!$A$2:$A$1611,0))/INDEX(Coverage!$F$2:$F$1611,MATCH(A96, Coverage!$A$2:$A$1611,0)),0)</f>
        <v>66.246227550409344</v>
      </c>
      <c r="F96" s="14">
        <f>IF(SUM(C96:E96)&lt;INDEX(Coverage!$D$2:$D$1611,MATCH(A96, Coverage!$A$2:$A$1611,0)),INDEX(Pop!$F$2:$F$1611,MATCH(A96, Pop!$A$2:$A$1611,0))/INDEX(Coverage!$F$2:$F$1611,MATCH(A96, Coverage!$A$2:$A$1611,0)),0)</f>
        <v>45.629513275719013</v>
      </c>
      <c r="G96" s="14">
        <f>IF(SUM(C96:F96)&lt;INDEX(Coverage!$D$2:$D$1611,MATCH(A96, Coverage!$A$2:$A$1611,0)),INDEX(Pop!$G$2:$G$1611,MATCH(A96, Pop!$A$2:$A$1611,0))/INDEX(Coverage!$F$2:$F$1611,MATCH(A96, Coverage!$A$2:$A$1611,0)),0)</f>
        <v>60.940878678939519</v>
      </c>
      <c r="H96" s="14">
        <f>IF(SUM(C96:G96)&lt;INDEX(Coverage!$D$2:$D$1611,MATCH(A96, Coverage!$A$2:$A$1611,0)),INDEX(Pop!$H$2:$H$1611,MATCH(A96, Pop!$A$2:$A$1611,0))/INDEX(Coverage!$F$2:$F$1611,MATCH(A96, Coverage!$A$2:$A$1611,0)),0)</f>
        <v>33.799736354226653</v>
      </c>
      <c r="I96" s="14">
        <f>IF(SUM(C96:H96)&lt;INDEX(Coverage!$D$2:$D$1611,MATCH(A96, Coverage!$A$2:$A$1611,0)),INDEX(Pop!$I$2:$I$1611,MATCH(A96, Pop!$A$2:$A$1611,0))/INDEX(Coverage!$F$2:$F$1611,MATCH(A96, Coverage!$A$2:$A$1611,0)),0)</f>
        <v>52.219716290617484</v>
      </c>
      <c r="J96" s="14">
        <f>IF(SUM(C96:I96)&lt;INDEX(Coverage!$D$2:$D$1611,MATCH(A96, Coverage!$A$2:$A$1611,0)),INDEX(Pop!$J$2:$J$1611,MATCH(A96, Pop!$A$2:$A$1611,0))/INDEX(Coverage!$F$2:$F$1611,MATCH(A96, Coverage!$A$2:$A$1611,0)),0)</f>
        <v>27.606425456931799</v>
      </c>
      <c r="K96" s="14">
        <f>IF(SUM(C96:J96)&lt;INDEX(Coverage!$D$2:$D$1611,MATCH(A96, Coverage!$A$2:$A$1611,0)),INDEX(Pop!$K$2:$K$1611,MATCH(A96, Pop!$A$2:$A$1611,0))/INDEX(Coverage!$F$2:$F$1611,MATCH(A96, Coverage!$A$2:$A$1611,0)),0)</f>
        <v>39.928393450819605</v>
      </c>
      <c r="L96" s="14">
        <f>IF(SUM(C96:K96)&lt;INDEX(Coverage!$D$2:$D$1611,MATCH(A96, Coverage!$A$2:$A$1611,0)),INDEX(Pop!$L$2:$L$1611,MATCH(A96, Pop!$A$2:$A$1611,0))/INDEX(Coverage!$F$2:$F$1611,MATCH(A96, Coverage!$A$2:$A$1611,0)),0)</f>
        <v>0</v>
      </c>
    </row>
    <row r="97" spans="1:12">
      <c r="A97" s="14" t="str">
        <f>Data!A97</f>
        <v>LBN</v>
      </c>
      <c r="B97" s="14" t="str">
        <f>Data!B97</f>
        <v>Lebanon</v>
      </c>
      <c r="C97" s="14">
        <f>IFERROR(INDEX(Pop!$C$2:$C$1611,MATCH(A97, Pop!$A$2:$A$1611,0)) /INDEX(Coverage!$F$2:$F$1611,MATCH(A97, Coverage!$A$2:$A$1611,0)),0)</f>
        <v>919.28888875215739</v>
      </c>
      <c r="D97" s="14">
        <f>IF(SUM(C97)&lt;INDEX(Coverage!$D$2:$D$1611,MATCH(A97, Coverage!$A$2:$A$1611,0)),INDEX(Pop!$D$2:$D$1611,MATCH(A97, Pop!$A$2:$A$1611,0))/INDEX(Coverage!$F$2:$F$1611,MATCH(A97, Coverage!$A$2:$A$1611,0)),0)</f>
        <v>581.025945923329</v>
      </c>
      <c r="E97" s="14">
        <f>IF(SUM(C97:D97)&lt;INDEX(Coverage!$D$2:$D$1611,MATCH(A97, Coverage!$A$2:$A$1611,0)),INDEX(Pop!$E$2:$E$1611,MATCH(A97, Pop!$A$2:$A$1611,0))/INDEX(Coverage!$F$2:$F$1611,MATCH(A97, Coverage!$A$2:$A$1611,0)),0)</f>
        <v>261.80167750055</v>
      </c>
      <c r="F97" s="14">
        <f>IF(SUM(C97:E97)&lt;INDEX(Coverage!$D$2:$D$1611,MATCH(A97, Coverage!$A$2:$A$1611,0)),INDEX(Pop!$F$2:$F$1611,MATCH(A97, Pop!$A$2:$A$1611,0))/INDEX(Coverage!$F$2:$F$1611,MATCH(A97, Coverage!$A$2:$A$1611,0)),0)</f>
        <v>308.91470601186739</v>
      </c>
      <c r="G97" s="14">
        <f>IF(SUM(C97:F97)&lt;INDEX(Coverage!$D$2:$D$1611,MATCH(A97, Coverage!$A$2:$A$1611,0)),INDEX(Pop!$G$2:$G$1611,MATCH(A97, Pop!$A$2:$A$1611,0))/INDEX(Coverage!$F$2:$F$1611,MATCH(A97, Coverage!$A$2:$A$1611,0)),0)</f>
        <v>111.05950714143638</v>
      </c>
      <c r="H97" s="14">
        <f>IF(SUM(C97:G97)&lt;INDEX(Coverage!$D$2:$D$1611,MATCH(A97, Coverage!$A$2:$A$1611,0)),INDEX(Pop!$H$2:$H$1611,MATCH(A97, Pop!$A$2:$A$1611,0))/INDEX(Coverage!$F$2:$F$1611,MATCH(A97, Coverage!$A$2:$A$1611,0)),0)</f>
        <v>109.17566314794007</v>
      </c>
      <c r="I97" s="14">
        <f>IF(SUM(C97:H97)&lt;INDEX(Coverage!$D$2:$D$1611,MATCH(A97, Coverage!$A$2:$A$1611,0)),INDEX(Pop!$I$2:$I$1611,MATCH(A97, Pop!$A$2:$A$1611,0))/INDEX(Coverage!$F$2:$F$1611,MATCH(A97, Coverage!$A$2:$A$1611,0)),0)</f>
        <v>59.24797808863137</v>
      </c>
      <c r="J97" s="14">
        <f>IF(SUM(C97:I97)&lt;INDEX(Coverage!$D$2:$D$1611,MATCH(A97, Coverage!$A$2:$A$1611,0)),INDEX(Pop!$J$2:$J$1611,MATCH(A97, Pop!$A$2:$A$1611,0))/INDEX(Coverage!$F$2:$F$1611,MATCH(A97, Coverage!$A$2:$A$1611,0)),0)</f>
        <v>192.92128395738877</v>
      </c>
      <c r="K97" s="14">
        <f>IF(SUM(C97:J97)&lt;INDEX(Coverage!$D$2:$D$1611,MATCH(A97, Coverage!$A$2:$A$1611,0)),INDEX(Pop!$K$2:$K$1611,MATCH(A97, Pop!$A$2:$A$1611,0))/INDEX(Coverage!$F$2:$F$1611,MATCH(A97, Coverage!$A$2:$A$1611,0)),0)</f>
        <v>51.201567771001791</v>
      </c>
      <c r="L97" s="14">
        <f>IF(SUM(C97:K97)&lt;INDEX(Coverage!$D$2:$D$1611,MATCH(A97, Coverage!$A$2:$A$1611,0)),INDEX(Pop!$L$2:$L$1611,MATCH(A97, Pop!$A$2:$A$1611,0))/INDEX(Coverage!$F$2:$F$1611,MATCH(A97, Coverage!$A$2:$A$1611,0)),0)</f>
        <v>31.625407968324371</v>
      </c>
    </row>
    <row r="98" spans="1:12">
      <c r="A98" s="14" t="str">
        <f>Data!A98</f>
        <v>LSO</v>
      </c>
      <c r="B98" s="14" t="str">
        <f>Data!B98</f>
        <v>Lesotho</v>
      </c>
      <c r="C98" s="14">
        <f>IFERROR(INDEX(Pop!$C$2:$C$1611,MATCH(A98, Pop!$A$2:$A$1611,0)) /INDEX(Coverage!$F$2:$F$1611,MATCH(A98, Coverage!$A$2:$A$1611,0)),0)</f>
        <v>27.947877375894407</v>
      </c>
      <c r="D98" s="14">
        <f>IF(SUM(C98)&lt;INDEX(Coverage!$D$2:$D$1611,MATCH(A98, Coverage!$A$2:$A$1611,0)),INDEX(Pop!$D$2:$D$1611,MATCH(A98, Pop!$A$2:$A$1611,0))/INDEX(Coverage!$F$2:$F$1611,MATCH(A98, Coverage!$A$2:$A$1611,0)),0)</f>
        <v>45.218649489763138</v>
      </c>
      <c r="E98" s="14">
        <f>IF(SUM(C98:D98)&lt;INDEX(Coverage!$D$2:$D$1611,MATCH(A98, Coverage!$A$2:$A$1611,0)),INDEX(Pop!$E$2:$E$1611,MATCH(A98, Pop!$A$2:$A$1611,0))/INDEX(Coverage!$F$2:$F$1611,MATCH(A98, Coverage!$A$2:$A$1611,0)),0)</f>
        <v>27.478667377646651</v>
      </c>
      <c r="F98" s="14">
        <f>IF(SUM(C98:E98)&lt;INDEX(Coverage!$D$2:$D$1611,MATCH(A98, Coverage!$A$2:$A$1611,0)),INDEX(Pop!$F$2:$F$1611,MATCH(A98, Pop!$A$2:$A$1611,0))/INDEX(Coverage!$F$2:$F$1611,MATCH(A98, Coverage!$A$2:$A$1611,0)),0)</f>
        <v>17.359468520620922</v>
      </c>
      <c r="G98" s="14">
        <f>IF(SUM(C98:F98)&lt;INDEX(Coverage!$D$2:$D$1611,MATCH(A98, Coverage!$A$2:$A$1611,0)),INDEX(Pop!$G$2:$G$1611,MATCH(A98, Pop!$A$2:$A$1611,0))/INDEX(Coverage!$F$2:$F$1611,MATCH(A98, Coverage!$A$2:$A$1611,0)),0)</f>
        <v>10.680408852796354</v>
      </c>
      <c r="H98" s="14">
        <f>IF(SUM(C98:G98)&lt;INDEX(Coverage!$D$2:$D$1611,MATCH(A98, Coverage!$A$2:$A$1611,0)),INDEX(Pop!$H$2:$H$1611,MATCH(A98, Pop!$A$2:$A$1611,0))/INDEX(Coverage!$F$2:$F$1611,MATCH(A98, Coverage!$A$2:$A$1611,0)),0)</f>
        <v>15.759529499499601</v>
      </c>
      <c r="I98" s="14">
        <f>IF(SUM(C98:H98)&lt;INDEX(Coverage!$D$2:$D$1611,MATCH(A98, Coverage!$A$2:$A$1611,0)),INDEX(Pop!$I$2:$I$1611,MATCH(A98, Pop!$A$2:$A$1611,0))/INDEX(Coverage!$F$2:$F$1611,MATCH(A98, Coverage!$A$2:$A$1611,0)),0)</f>
        <v>11.910445816412777</v>
      </c>
      <c r="J98" s="14">
        <f>IF(SUM(C98:I98)&lt;INDEX(Coverage!$D$2:$D$1611,MATCH(A98, Coverage!$A$2:$A$1611,0)),INDEX(Pop!$J$2:$J$1611,MATCH(A98, Pop!$A$2:$A$1611,0))/INDEX(Coverage!$F$2:$F$1611,MATCH(A98, Coverage!$A$2:$A$1611,0)),0)</f>
        <v>6.8126048220090132</v>
      </c>
      <c r="K98" s="14">
        <f>IF(SUM(C98:J98)&lt;INDEX(Coverage!$D$2:$D$1611,MATCH(A98, Coverage!$A$2:$A$1611,0)),INDEX(Pop!$K$2:$K$1611,MATCH(A98, Pop!$A$2:$A$1611,0))/INDEX(Coverage!$F$2:$F$1611,MATCH(A98, Coverage!$A$2:$A$1611,0)),0)</f>
        <v>11.325710250002464</v>
      </c>
      <c r="L98" s="14">
        <f>IF(SUM(C98:K98)&lt;INDEX(Coverage!$D$2:$D$1611,MATCH(A98, Coverage!$A$2:$A$1611,0)),INDEX(Pop!$L$2:$L$1611,MATCH(A98, Pop!$A$2:$A$1611,0))/INDEX(Coverage!$F$2:$F$1611,MATCH(A98, Coverage!$A$2:$A$1611,0)),0)</f>
        <v>12.562754830405176</v>
      </c>
    </row>
    <row r="99" spans="1:12">
      <c r="A99" s="14" t="str">
        <f>Data!A99</f>
        <v>LBR</v>
      </c>
      <c r="B99" s="14" t="str">
        <f>Data!B99</f>
        <v>Liberia</v>
      </c>
      <c r="C99" s="14">
        <f>IFERROR(INDEX(Pop!$C$2:$C$1611,MATCH(A99, Pop!$A$2:$A$1611,0)) /INDEX(Coverage!$F$2:$F$1611,MATCH(A99, Coverage!$A$2:$A$1611,0)),0)</f>
        <v>0</v>
      </c>
      <c r="D99" s="14">
        <f>IF(SUM(C99)&lt;INDEX(Coverage!$D$2:$D$1611,MATCH(A99, Coverage!$A$2:$A$1611,0)),INDEX(Pop!$D$2:$D$1611,MATCH(A99, Pop!$A$2:$A$1611,0))/INDEX(Coverage!$F$2:$F$1611,MATCH(A99, Coverage!$A$2:$A$1611,0)),0)</f>
        <v>0</v>
      </c>
      <c r="E99" s="14">
        <f>IF(SUM(C99:D99)&lt;INDEX(Coverage!$D$2:$D$1611,MATCH(A99, Coverage!$A$2:$A$1611,0)),INDEX(Pop!$E$2:$E$1611,MATCH(A99, Pop!$A$2:$A$1611,0))/INDEX(Coverage!$F$2:$F$1611,MATCH(A99, Coverage!$A$2:$A$1611,0)),0)</f>
        <v>0</v>
      </c>
      <c r="F99" s="14">
        <f>IF(SUM(C99:E99)&lt;INDEX(Coverage!$D$2:$D$1611,MATCH(A99, Coverage!$A$2:$A$1611,0)),INDEX(Pop!$F$2:$F$1611,MATCH(A99, Pop!$A$2:$A$1611,0))/INDEX(Coverage!$F$2:$F$1611,MATCH(A99, Coverage!$A$2:$A$1611,0)),0)</f>
        <v>0</v>
      </c>
      <c r="G99" s="14">
        <f>IF(SUM(C99:F99)&lt;INDEX(Coverage!$D$2:$D$1611,MATCH(A99, Coverage!$A$2:$A$1611,0)),INDEX(Pop!$G$2:$G$1611,MATCH(A99, Pop!$A$2:$A$1611,0))/INDEX(Coverage!$F$2:$F$1611,MATCH(A99, Coverage!$A$2:$A$1611,0)),0)</f>
        <v>0</v>
      </c>
      <c r="H99" s="14">
        <f>IF(SUM(C99:G99)&lt;INDEX(Coverage!$D$2:$D$1611,MATCH(A99, Coverage!$A$2:$A$1611,0)),INDEX(Pop!$H$2:$H$1611,MATCH(A99, Pop!$A$2:$A$1611,0))/INDEX(Coverage!$F$2:$F$1611,MATCH(A99, Coverage!$A$2:$A$1611,0)),0)</f>
        <v>0</v>
      </c>
      <c r="I99" s="14">
        <f>IF(SUM(C99:H99)&lt;INDEX(Coverage!$D$2:$D$1611,MATCH(A99, Coverage!$A$2:$A$1611,0)),INDEX(Pop!$I$2:$I$1611,MATCH(A99, Pop!$A$2:$A$1611,0))/INDEX(Coverage!$F$2:$F$1611,MATCH(A99, Coverage!$A$2:$A$1611,0)),0)</f>
        <v>0</v>
      </c>
      <c r="J99" s="14">
        <f>IF(SUM(C99:I99)&lt;INDEX(Coverage!$D$2:$D$1611,MATCH(A99, Coverage!$A$2:$A$1611,0)),INDEX(Pop!$J$2:$J$1611,MATCH(A99, Pop!$A$2:$A$1611,0))/INDEX(Coverage!$F$2:$F$1611,MATCH(A99, Coverage!$A$2:$A$1611,0)),0)</f>
        <v>0</v>
      </c>
      <c r="K99" s="14">
        <f>IF(SUM(C99:J99)&lt;INDEX(Coverage!$D$2:$D$1611,MATCH(A99, Coverage!$A$2:$A$1611,0)),INDEX(Pop!$K$2:$K$1611,MATCH(A99, Pop!$A$2:$A$1611,0))/INDEX(Coverage!$F$2:$F$1611,MATCH(A99, Coverage!$A$2:$A$1611,0)),0)</f>
        <v>0</v>
      </c>
      <c r="L99" s="14">
        <f>IF(SUM(C99:K99)&lt;INDEX(Coverage!$D$2:$D$1611,MATCH(A99, Coverage!$A$2:$A$1611,0)),INDEX(Pop!$L$2:$L$1611,MATCH(A99, Pop!$A$2:$A$1611,0))/INDEX(Coverage!$F$2:$F$1611,MATCH(A99, Coverage!$A$2:$A$1611,0)),0)</f>
        <v>0</v>
      </c>
    </row>
    <row r="100" spans="1:12">
      <c r="A100" s="14" t="str">
        <f>Data!A100</f>
        <v>LBY</v>
      </c>
      <c r="B100" s="14" t="str">
        <f>Data!B100</f>
        <v>Libya</v>
      </c>
      <c r="C100" s="14">
        <f>IFERROR(INDEX(Pop!$C$2:$C$1611,MATCH(A100, Pop!$A$2:$A$1611,0)) /INDEX(Coverage!$F$2:$F$1611,MATCH(A100, Coverage!$A$2:$A$1611,0)),0)</f>
        <v>0</v>
      </c>
      <c r="D100" s="14">
        <f>IF(SUM(C100)&lt;INDEX(Coverage!$D$2:$D$1611,MATCH(A100, Coverage!$A$2:$A$1611,0)),INDEX(Pop!$D$2:$D$1611,MATCH(A100, Pop!$A$2:$A$1611,0))/INDEX(Coverage!$F$2:$F$1611,MATCH(A100, Coverage!$A$2:$A$1611,0)),0)</f>
        <v>0</v>
      </c>
      <c r="E100" s="14">
        <f>IF(SUM(C100:D100)&lt;INDEX(Coverage!$D$2:$D$1611,MATCH(A100, Coverage!$A$2:$A$1611,0)),INDEX(Pop!$E$2:$E$1611,MATCH(A100, Pop!$A$2:$A$1611,0))/INDEX(Coverage!$F$2:$F$1611,MATCH(A100, Coverage!$A$2:$A$1611,0)),0)</f>
        <v>0</v>
      </c>
      <c r="F100" s="14">
        <f>IF(SUM(C100:E100)&lt;INDEX(Coverage!$D$2:$D$1611,MATCH(A100, Coverage!$A$2:$A$1611,0)),INDEX(Pop!$F$2:$F$1611,MATCH(A100, Pop!$A$2:$A$1611,0))/INDEX(Coverage!$F$2:$F$1611,MATCH(A100, Coverage!$A$2:$A$1611,0)),0)</f>
        <v>0</v>
      </c>
      <c r="G100" s="14">
        <f>IF(SUM(C100:F100)&lt;INDEX(Coverage!$D$2:$D$1611,MATCH(A100, Coverage!$A$2:$A$1611,0)),INDEX(Pop!$G$2:$G$1611,MATCH(A100, Pop!$A$2:$A$1611,0))/INDEX(Coverage!$F$2:$F$1611,MATCH(A100, Coverage!$A$2:$A$1611,0)),0)</f>
        <v>0</v>
      </c>
      <c r="H100" s="14">
        <f>IF(SUM(C100:G100)&lt;INDEX(Coverage!$D$2:$D$1611,MATCH(A100, Coverage!$A$2:$A$1611,0)),INDEX(Pop!$H$2:$H$1611,MATCH(A100, Pop!$A$2:$A$1611,0))/INDEX(Coverage!$F$2:$F$1611,MATCH(A100, Coverage!$A$2:$A$1611,0)),0)</f>
        <v>0</v>
      </c>
      <c r="I100" s="14">
        <f>IF(SUM(C100:H100)&lt;INDEX(Coverage!$D$2:$D$1611,MATCH(A100, Coverage!$A$2:$A$1611,0)),INDEX(Pop!$I$2:$I$1611,MATCH(A100, Pop!$A$2:$A$1611,0))/INDEX(Coverage!$F$2:$F$1611,MATCH(A100, Coverage!$A$2:$A$1611,0)),0)</f>
        <v>0</v>
      </c>
      <c r="J100" s="14">
        <f>IF(SUM(C100:I100)&lt;INDEX(Coverage!$D$2:$D$1611,MATCH(A100, Coverage!$A$2:$A$1611,0)),INDEX(Pop!$J$2:$J$1611,MATCH(A100, Pop!$A$2:$A$1611,0))/INDEX(Coverage!$F$2:$F$1611,MATCH(A100, Coverage!$A$2:$A$1611,0)),0)</f>
        <v>0</v>
      </c>
      <c r="K100" s="14">
        <f>IF(SUM(C100:J100)&lt;INDEX(Coverage!$D$2:$D$1611,MATCH(A100, Coverage!$A$2:$A$1611,0)),INDEX(Pop!$K$2:$K$1611,MATCH(A100, Pop!$A$2:$A$1611,0))/INDEX(Coverage!$F$2:$F$1611,MATCH(A100, Coverage!$A$2:$A$1611,0)),0)</f>
        <v>0</v>
      </c>
      <c r="L100" s="14">
        <f>IF(SUM(C100:K100)&lt;INDEX(Coverage!$D$2:$D$1611,MATCH(A100, Coverage!$A$2:$A$1611,0)),INDEX(Pop!$L$2:$L$1611,MATCH(A100, Pop!$A$2:$A$1611,0))/INDEX(Coverage!$F$2:$F$1611,MATCH(A100, Coverage!$A$2:$A$1611,0)),0)</f>
        <v>0</v>
      </c>
    </row>
    <row r="101" spans="1:12">
      <c r="A101" s="14" t="str">
        <f>Data!A101</f>
        <v>LTU</v>
      </c>
      <c r="B101" s="14" t="str">
        <f>Data!B101</f>
        <v>Lithuania</v>
      </c>
      <c r="C101" s="14">
        <f>IFERROR(INDEX(Pop!$C$2:$C$1611,MATCH(A101, Pop!$A$2:$A$1611,0)) /INDEX(Coverage!$F$2:$F$1611,MATCH(A101, Coverage!$A$2:$A$1611,0)),0)</f>
        <v>544.65167864414468</v>
      </c>
      <c r="D101" s="14">
        <f>IF(SUM(C101)&lt;INDEX(Coverage!$D$2:$D$1611,MATCH(A101, Coverage!$A$2:$A$1611,0)),INDEX(Pop!$D$2:$D$1611,MATCH(A101, Pop!$A$2:$A$1611,0))/INDEX(Coverage!$F$2:$F$1611,MATCH(A101, Coverage!$A$2:$A$1611,0)),0)</f>
        <v>189.69562915457067</v>
      </c>
      <c r="E101" s="14">
        <f>IF(SUM(C101:D101)&lt;INDEX(Coverage!$D$2:$D$1611,MATCH(A101, Coverage!$A$2:$A$1611,0)),INDEX(Pop!$E$2:$E$1611,MATCH(A101, Pop!$A$2:$A$1611,0))/INDEX(Coverage!$F$2:$F$1611,MATCH(A101, Coverage!$A$2:$A$1611,0)),0)</f>
        <v>108.26942815798974</v>
      </c>
      <c r="F101" s="14">
        <f>IF(SUM(C101:E101)&lt;INDEX(Coverage!$D$2:$D$1611,MATCH(A101, Coverage!$A$2:$A$1611,0)),INDEX(Pop!$F$2:$F$1611,MATCH(A101, Pop!$A$2:$A$1611,0))/INDEX(Coverage!$F$2:$F$1611,MATCH(A101, Coverage!$A$2:$A$1611,0)),0)</f>
        <v>80.448388475165615</v>
      </c>
      <c r="G101" s="14">
        <f>IF(SUM(C101:F101)&lt;INDEX(Coverage!$D$2:$D$1611,MATCH(A101, Coverage!$A$2:$A$1611,0)),INDEX(Pop!$G$2:$G$1611,MATCH(A101, Pop!$A$2:$A$1611,0))/INDEX(Coverage!$F$2:$F$1611,MATCH(A101, Coverage!$A$2:$A$1611,0)),0)</f>
        <v>68.884572756896588</v>
      </c>
      <c r="H101" s="14">
        <f>IF(SUM(C101:G101)&lt;INDEX(Coverage!$D$2:$D$1611,MATCH(A101, Coverage!$A$2:$A$1611,0)),INDEX(Pop!$H$2:$H$1611,MATCH(A101, Pop!$A$2:$A$1611,0))/INDEX(Coverage!$F$2:$F$1611,MATCH(A101, Coverage!$A$2:$A$1611,0)),0)</f>
        <v>71.654505737946735</v>
      </c>
      <c r="I101" s="14">
        <f>IF(SUM(C101:H101)&lt;INDEX(Coverage!$D$2:$D$1611,MATCH(A101, Coverage!$A$2:$A$1611,0)),INDEX(Pop!$I$2:$I$1611,MATCH(A101, Pop!$A$2:$A$1611,0))/INDEX(Coverage!$F$2:$F$1611,MATCH(A101, Coverage!$A$2:$A$1611,0)),0)</f>
        <v>48.501613761870018</v>
      </c>
      <c r="J101" s="14">
        <f>IF(SUM(C101:I101)&lt;INDEX(Coverage!$D$2:$D$1611,MATCH(A101, Coverage!$A$2:$A$1611,0)),INDEX(Pop!$J$2:$J$1611,MATCH(A101, Pop!$A$2:$A$1611,0))/INDEX(Coverage!$F$2:$F$1611,MATCH(A101, Coverage!$A$2:$A$1611,0)),0)</f>
        <v>50.437489655606768</v>
      </c>
      <c r="K101" s="14">
        <f>IF(SUM(C101:J101)&lt;INDEX(Coverage!$D$2:$D$1611,MATCH(A101, Coverage!$A$2:$A$1611,0)),INDEX(Pop!$K$2:$K$1611,MATCH(A101, Pop!$A$2:$A$1611,0))/INDEX(Coverage!$F$2:$F$1611,MATCH(A101, Coverage!$A$2:$A$1611,0)),0)</f>
        <v>51.581103172903212</v>
      </c>
      <c r="L101" s="14">
        <f>IF(SUM(C101:K101)&lt;INDEX(Coverage!$D$2:$D$1611,MATCH(A101, Coverage!$A$2:$A$1611,0)),INDEX(Pop!$L$2:$L$1611,MATCH(A101, Pop!$A$2:$A$1611,0))/INDEX(Coverage!$F$2:$F$1611,MATCH(A101, Coverage!$A$2:$A$1611,0)),0)</f>
        <v>49.793116256101982</v>
      </c>
    </row>
    <row r="102" spans="1:12">
      <c r="A102" s="14" t="str">
        <f>Data!A102</f>
        <v>LUX</v>
      </c>
      <c r="B102" s="14" t="str">
        <f>Data!B102</f>
        <v>Luxembourg</v>
      </c>
      <c r="C102" s="14">
        <f>IFERROR(INDEX(Pop!$C$2:$C$1611,MATCH(A102, Pop!$A$2:$A$1611,0)) /INDEX(Coverage!$F$2:$F$1611,MATCH(A102, Coverage!$A$2:$A$1611,0)),0)</f>
        <v>0</v>
      </c>
      <c r="D102" s="14">
        <f>IF(SUM(C102)&lt;INDEX(Coverage!$D$2:$D$1611,MATCH(A102, Coverage!$A$2:$A$1611,0)),INDEX(Pop!$D$2:$D$1611,MATCH(A102, Pop!$A$2:$A$1611,0))/INDEX(Coverage!$F$2:$F$1611,MATCH(A102, Coverage!$A$2:$A$1611,0)),0)</f>
        <v>0</v>
      </c>
      <c r="E102" s="14">
        <f>IF(SUM(C102:D102)&lt;INDEX(Coverage!$D$2:$D$1611,MATCH(A102, Coverage!$A$2:$A$1611,0)),INDEX(Pop!$E$2:$E$1611,MATCH(A102, Pop!$A$2:$A$1611,0))/INDEX(Coverage!$F$2:$F$1611,MATCH(A102, Coverage!$A$2:$A$1611,0)),0)</f>
        <v>0</v>
      </c>
      <c r="F102" s="14">
        <f>IF(SUM(C102:E102)&lt;INDEX(Coverage!$D$2:$D$1611,MATCH(A102, Coverage!$A$2:$A$1611,0)),INDEX(Pop!$F$2:$F$1611,MATCH(A102, Pop!$A$2:$A$1611,0))/INDEX(Coverage!$F$2:$F$1611,MATCH(A102, Coverage!$A$2:$A$1611,0)),0)</f>
        <v>0</v>
      </c>
      <c r="G102" s="14">
        <f>IF(SUM(C102:F102)&lt;INDEX(Coverage!$D$2:$D$1611,MATCH(A102, Coverage!$A$2:$A$1611,0)),INDEX(Pop!$G$2:$G$1611,MATCH(A102, Pop!$A$2:$A$1611,0))/INDEX(Coverage!$F$2:$F$1611,MATCH(A102, Coverage!$A$2:$A$1611,0)),0)</f>
        <v>0</v>
      </c>
      <c r="H102" s="14">
        <f>IF(SUM(C102:G102)&lt;INDEX(Coverage!$D$2:$D$1611,MATCH(A102, Coverage!$A$2:$A$1611,0)),INDEX(Pop!$H$2:$H$1611,MATCH(A102, Pop!$A$2:$A$1611,0))/INDEX(Coverage!$F$2:$F$1611,MATCH(A102, Coverage!$A$2:$A$1611,0)),0)</f>
        <v>0</v>
      </c>
      <c r="I102" s="14">
        <f>IF(SUM(C102:H102)&lt;INDEX(Coverage!$D$2:$D$1611,MATCH(A102, Coverage!$A$2:$A$1611,0)),INDEX(Pop!$I$2:$I$1611,MATCH(A102, Pop!$A$2:$A$1611,0))/INDEX(Coverage!$F$2:$F$1611,MATCH(A102, Coverage!$A$2:$A$1611,0)),0)</f>
        <v>0</v>
      </c>
      <c r="J102" s="14">
        <f>IF(SUM(C102:I102)&lt;INDEX(Coverage!$D$2:$D$1611,MATCH(A102, Coverage!$A$2:$A$1611,0)),INDEX(Pop!$J$2:$J$1611,MATCH(A102, Pop!$A$2:$A$1611,0))/INDEX(Coverage!$F$2:$F$1611,MATCH(A102, Coverage!$A$2:$A$1611,0)),0)</f>
        <v>0</v>
      </c>
      <c r="K102" s="14">
        <f>IF(SUM(C102:J102)&lt;INDEX(Coverage!$D$2:$D$1611,MATCH(A102, Coverage!$A$2:$A$1611,0)),INDEX(Pop!$K$2:$K$1611,MATCH(A102, Pop!$A$2:$A$1611,0))/INDEX(Coverage!$F$2:$F$1611,MATCH(A102, Coverage!$A$2:$A$1611,0)),0)</f>
        <v>0</v>
      </c>
      <c r="L102" s="14">
        <f>IF(SUM(C102:K102)&lt;INDEX(Coverage!$D$2:$D$1611,MATCH(A102, Coverage!$A$2:$A$1611,0)),INDEX(Pop!$L$2:$L$1611,MATCH(A102, Pop!$A$2:$A$1611,0))/INDEX(Coverage!$F$2:$F$1611,MATCH(A102, Coverage!$A$2:$A$1611,0)),0)</f>
        <v>0</v>
      </c>
    </row>
    <row r="103" spans="1:12">
      <c r="A103" s="14" t="str">
        <f>Data!A103</f>
        <v>MDG</v>
      </c>
      <c r="B103" s="14" t="str">
        <f>Data!B103</f>
        <v>Madagascar</v>
      </c>
      <c r="C103" s="14">
        <f>IFERROR(INDEX(Pop!$C$2:$C$1611,MATCH(A103, Pop!$A$2:$A$1611,0)) /INDEX(Coverage!$F$2:$F$1611,MATCH(A103, Coverage!$A$2:$A$1611,0)),0)</f>
        <v>740.55676529559435</v>
      </c>
      <c r="D103" s="14">
        <f>IF(SUM(C103)&lt;INDEX(Coverage!$D$2:$D$1611,MATCH(A103, Coverage!$A$2:$A$1611,0)),INDEX(Pop!$D$2:$D$1611,MATCH(A103, Pop!$A$2:$A$1611,0))/INDEX(Coverage!$F$2:$F$1611,MATCH(A103, Coverage!$A$2:$A$1611,0)),0)</f>
        <v>327.47389172637668</v>
      </c>
      <c r="E103" s="14">
        <f>IF(SUM(C103:D103)&lt;INDEX(Coverage!$D$2:$D$1611,MATCH(A103, Coverage!$A$2:$A$1611,0)),INDEX(Pop!$E$2:$E$1611,MATCH(A103, Pop!$A$2:$A$1611,0))/INDEX(Coverage!$F$2:$F$1611,MATCH(A103, Coverage!$A$2:$A$1611,0)),0)</f>
        <v>247.96906101971132</v>
      </c>
      <c r="F103" s="14">
        <f>IF(SUM(C103:E103)&lt;INDEX(Coverage!$D$2:$D$1611,MATCH(A103, Coverage!$A$2:$A$1611,0)),INDEX(Pop!$F$2:$F$1611,MATCH(A103, Pop!$A$2:$A$1611,0))/INDEX(Coverage!$F$2:$F$1611,MATCH(A103, Coverage!$A$2:$A$1611,0)),0)</f>
        <v>246.37945413806096</v>
      </c>
      <c r="G103" s="14">
        <f>IF(SUM(C103:F103)&lt;INDEX(Coverage!$D$2:$D$1611,MATCH(A103, Coverage!$A$2:$A$1611,0)),INDEX(Pop!$G$2:$G$1611,MATCH(A103, Pop!$A$2:$A$1611,0))/INDEX(Coverage!$F$2:$F$1611,MATCH(A103, Coverage!$A$2:$A$1611,0)),0)</f>
        <v>207.91096760212241</v>
      </c>
      <c r="H103" s="14">
        <f>IF(SUM(C103:G103)&lt;INDEX(Coverage!$D$2:$D$1611,MATCH(A103, Coverage!$A$2:$A$1611,0)),INDEX(Pop!$H$2:$H$1611,MATCH(A103, Pop!$A$2:$A$1611,0))/INDEX(Coverage!$F$2:$F$1611,MATCH(A103, Coverage!$A$2:$A$1611,0)),0)</f>
        <v>187.67914736113013</v>
      </c>
      <c r="I103" s="14">
        <f>IF(SUM(C103:H103)&lt;INDEX(Coverage!$D$2:$D$1611,MATCH(A103, Coverage!$A$2:$A$1611,0)),INDEX(Pop!$I$2:$I$1611,MATCH(A103, Pop!$A$2:$A$1611,0))/INDEX(Coverage!$F$2:$F$1611,MATCH(A103, Coverage!$A$2:$A$1611,0)),0)</f>
        <v>188.78114663217113</v>
      </c>
      <c r="J103" s="14">
        <f>IF(SUM(C103:I103)&lt;INDEX(Coverage!$D$2:$D$1611,MATCH(A103, Coverage!$A$2:$A$1611,0)),INDEX(Pop!$J$2:$J$1611,MATCH(A103, Pop!$A$2:$A$1611,0))/INDEX(Coverage!$F$2:$F$1611,MATCH(A103, Coverage!$A$2:$A$1611,0)),0)</f>
        <v>0</v>
      </c>
      <c r="K103" s="14">
        <f>IF(SUM(C103:J103)&lt;INDEX(Coverage!$D$2:$D$1611,MATCH(A103, Coverage!$A$2:$A$1611,0)),INDEX(Pop!$K$2:$K$1611,MATCH(A103, Pop!$A$2:$A$1611,0))/INDEX(Coverage!$F$2:$F$1611,MATCH(A103, Coverage!$A$2:$A$1611,0)),0)</f>
        <v>0</v>
      </c>
      <c r="L103" s="14">
        <f>IF(SUM(C103:K103)&lt;INDEX(Coverage!$D$2:$D$1611,MATCH(A103, Coverage!$A$2:$A$1611,0)),INDEX(Pop!$L$2:$L$1611,MATCH(A103, Pop!$A$2:$A$1611,0))/INDEX(Coverage!$F$2:$F$1611,MATCH(A103, Coverage!$A$2:$A$1611,0)),0)</f>
        <v>0</v>
      </c>
    </row>
    <row r="104" spans="1:12">
      <c r="A104" s="14" t="str">
        <f>Data!A104</f>
        <v>MWI</v>
      </c>
      <c r="B104" s="14" t="str">
        <f>Data!B104</f>
        <v>Malawi</v>
      </c>
      <c r="C104" s="14">
        <f>IFERROR(INDEX(Pop!$C$2:$C$1611,MATCH(A104, Pop!$A$2:$A$1611,0)) /INDEX(Coverage!$F$2:$F$1611,MATCH(A104, Coverage!$A$2:$A$1611,0)),0)</f>
        <v>618.49306362281914</v>
      </c>
      <c r="D104" s="14">
        <f>IF(SUM(C104)&lt;INDEX(Coverage!$D$2:$D$1611,MATCH(A104, Coverage!$A$2:$A$1611,0)),INDEX(Pop!$D$2:$D$1611,MATCH(A104, Pop!$A$2:$A$1611,0))/INDEX(Coverage!$F$2:$F$1611,MATCH(A104, Coverage!$A$2:$A$1611,0)),0)</f>
        <v>378.14312715768159</v>
      </c>
      <c r="E104" s="14">
        <f>IF(SUM(C104:D104)&lt;INDEX(Coverage!$D$2:$D$1611,MATCH(A104, Coverage!$A$2:$A$1611,0)),INDEX(Pop!$E$2:$E$1611,MATCH(A104, Pop!$A$2:$A$1611,0))/INDEX(Coverage!$F$2:$F$1611,MATCH(A104, Coverage!$A$2:$A$1611,0)),0)</f>
        <v>450.87856533395876</v>
      </c>
      <c r="F104" s="14">
        <f>IF(SUM(C104:E104)&lt;INDEX(Coverage!$D$2:$D$1611,MATCH(A104, Coverage!$A$2:$A$1611,0)),INDEX(Pop!$F$2:$F$1611,MATCH(A104, Pop!$A$2:$A$1611,0))/INDEX(Coverage!$F$2:$F$1611,MATCH(A104, Coverage!$A$2:$A$1611,0)),0)</f>
        <v>0</v>
      </c>
      <c r="G104" s="14">
        <f>IF(SUM(C104:F104)&lt;INDEX(Coverage!$D$2:$D$1611,MATCH(A104, Coverage!$A$2:$A$1611,0)),INDEX(Pop!$G$2:$G$1611,MATCH(A104, Pop!$A$2:$A$1611,0))/INDEX(Coverage!$F$2:$F$1611,MATCH(A104, Coverage!$A$2:$A$1611,0)),0)</f>
        <v>0</v>
      </c>
      <c r="H104" s="14">
        <f>IF(SUM(C104:G104)&lt;INDEX(Coverage!$D$2:$D$1611,MATCH(A104, Coverage!$A$2:$A$1611,0)),INDEX(Pop!$H$2:$H$1611,MATCH(A104, Pop!$A$2:$A$1611,0))/INDEX(Coverage!$F$2:$F$1611,MATCH(A104, Coverage!$A$2:$A$1611,0)),0)</f>
        <v>0</v>
      </c>
      <c r="I104" s="14">
        <f>IF(SUM(C104:H104)&lt;INDEX(Coverage!$D$2:$D$1611,MATCH(A104, Coverage!$A$2:$A$1611,0)),INDEX(Pop!$I$2:$I$1611,MATCH(A104, Pop!$A$2:$A$1611,0))/INDEX(Coverage!$F$2:$F$1611,MATCH(A104, Coverage!$A$2:$A$1611,0)),0)</f>
        <v>0</v>
      </c>
      <c r="J104" s="14">
        <f>IF(SUM(C104:I104)&lt;INDEX(Coverage!$D$2:$D$1611,MATCH(A104, Coverage!$A$2:$A$1611,0)),INDEX(Pop!$J$2:$J$1611,MATCH(A104, Pop!$A$2:$A$1611,0))/INDEX(Coverage!$F$2:$F$1611,MATCH(A104, Coverage!$A$2:$A$1611,0)),0)</f>
        <v>0</v>
      </c>
      <c r="K104" s="14">
        <f>IF(SUM(C104:J104)&lt;INDEX(Coverage!$D$2:$D$1611,MATCH(A104, Coverage!$A$2:$A$1611,0)),INDEX(Pop!$K$2:$K$1611,MATCH(A104, Pop!$A$2:$A$1611,0))/INDEX(Coverage!$F$2:$F$1611,MATCH(A104, Coverage!$A$2:$A$1611,0)),0)</f>
        <v>0</v>
      </c>
      <c r="L104" s="14">
        <f>IF(SUM(C104:K104)&lt;INDEX(Coverage!$D$2:$D$1611,MATCH(A104, Coverage!$A$2:$A$1611,0)),INDEX(Pop!$L$2:$L$1611,MATCH(A104, Pop!$A$2:$A$1611,0))/INDEX(Coverage!$F$2:$F$1611,MATCH(A104, Coverage!$A$2:$A$1611,0)),0)</f>
        <v>0</v>
      </c>
    </row>
    <row r="105" spans="1:12">
      <c r="A105" s="14" t="str">
        <f>Data!A105</f>
        <v>MYS</v>
      </c>
      <c r="B105" s="14" t="str">
        <f>Data!B105</f>
        <v>Malaysia</v>
      </c>
      <c r="C105" s="14">
        <f>IFERROR(INDEX(Pop!$C$2:$C$1611,MATCH(A105, Pop!$A$2:$A$1611,0)) /INDEX(Coverage!$F$2:$F$1611,MATCH(A105, Coverage!$A$2:$A$1611,0)),0)</f>
        <v>9358.9153669337738</v>
      </c>
      <c r="D105" s="14">
        <f>IF(SUM(C105)&lt;INDEX(Coverage!$D$2:$D$1611,MATCH(A105, Coverage!$A$2:$A$1611,0)),INDEX(Pop!$D$2:$D$1611,MATCH(A105, Pop!$A$2:$A$1611,0))/INDEX(Coverage!$F$2:$F$1611,MATCH(A105, Coverage!$A$2:$A$1611,0)),0)</f>
        <v>4049.6893059257372</v>
      </c>
      <c r="E105" s="14">
        <f>IF(SUM(C105:D105)&lt;INDEX(Coverage!$D$2:$D$1611,MATCH(A105, Coverage!$A$2:$A$1611,0)),INDEX(Pop!$E$2:$E$1611,MATCH(A105, Pop!$A$2:$A$1611,0))/INDEX(Coverage!$F$2:$F$1611,MATCH(A105, Coverage!$A$2:$A$1611,0)),0)</f>
        <v>2061.0061415631394</v>
      </c>
      <c r="F105" s="14">
        <f>IF(SUM(C105:E105)&lt;INDEX(Coverage!$D$2:$D$1611,MATCH(A105, Coverage!$A$2:$A$1611,0)),INDEX(Pop!$F$2:$F$1611,MATCH(A105, Pop!$A$2:$A$1611,0))/INDEX(Coverage!$F$2:$F$1611,MATCH(A105, Coverage!$A$2:$A$1611,0)),0)</f>
        <v>2038.3094301314491</v>
      </c>
      <c r="G105" s="14">
        <f>IF(SUM(C105:F105)&lt;INDEX(Coverage!$D$2:$D$1611,MATCH(A105, Coverage!$A$2:$A$1611,0)),INDEX(Pop!$G$2:$G$1611,MATCH(A105, Pop!$A$2:$A$1611,0))/INDEX(Coverage!$F$2:$F$1611,MATCH(A105, Coverage!$A$2:$A$1611,0)),0)</f>
        <v>1856.927475096805</v>
      </c>
      <c r="H105" s="14">
        <f>IF(SUM(C105:G105)&lt;INDEX(Coverage!$D$2:$D$1611,MATCH(A105, Coverage!$A$2:$A$1611,0)),INDEX(Pop!$H$2:$H$1611,MATCH(A105, Pop!$A$2:$A$1611,0))/INDEX(Coverage!$F$2:$F$1611,MATCH(A105, Coverage!$A$2:$A$1611,0)),0)</f>
        <v>1507.7245590172063</v>
      </c>
      <c r="I105" s="14">
        <f>IF(SUM(C105:H105)&lt;INDEX(Coverage!$D$2:$D$1611,MATCH(A105, Coverage!$A$2:$A$1611,0)),INDEX(Pop!$I$2:$I$1611,MATCH(A105, Pop!$A$2:$A$1611,0))/INDEX(Coverage!$F$2:$F$1611,MATCH(A105, Coverage!$A$2:$A$1611,0)),0)</f>
        <v>978.0384087899921</v>
      </c>
      <c r="J105" s="14">
        <f>IF(SUM(C105:I105)&lt;INDEX(Coverage!$D$2:$D$1611,MATCH(A105, Coverage!$A$2:$A$1611,0)),INDEX(Pop!$J$2:$J$1611,MATCH(A105, Pop!$A$2:$A$1611,0))/INDEX(Coverage!$F$2:$F$1611,MATCH(A105, Coverage!$A$2:$A$1611,0)),0)</f>
        <v>985.99512156173205</v>
      </c>
      <c r="K105" s="14">
        <f>IF(SUM(C105:J105)&lt;INDEX(Coverage!$D$2:$D$1611,MATCH(A105, Coverage!$A$2:$A$1611,0)),INDEX(Pop!$K$2:$K$1611,MATCH(A105, Pop!$A$2:$A$1611,0))/INDEX(Coverage!$F$2:$F$1611,MATCH(A105, Coverage!$A$2:$A$1611,0)),0)</f>
        <v>0</v>
      </c>
      <c r="L105" s="14">
        <f>IF(SUM(C105:K105)&lt;INDEX(Coverage!$D$2:$D$1611,MATCH(A105, Coverage!$A$2:$A$1611,0)),INDEX(Pop!$L$2:$L$1611,MATCH(A105, Pop!$A$2:$A$1611,0))/INDEX(Coverage!$F$2:$F$1611,MATCH(A105, Coverage!$A$2:$A$1611,0)),0)</f>
        <v>0</v>
      </c>
    </row>
    <row r="106" spans="1:12">
      <c r="A106" s="14" t="str">
        <f>Data!A106</f>
        <v>MLI</v>
      </c>
      <c r="B106" s="14" t="str">
        <f>Data!B106</f>
        <v>Mali</v>
      </c>
      <c r="C106" s="14">
        <f>IFERROR(INDEX(Pop!$C$2:$C$1611,MATCH(A106, Pop!$A$2:$A$1611,0)) /INDEX(Coverage!$F$2:$F$1611,MATCH(A106, Coverage!$A$2:$A$1611,0)),0)</f>
        <v>867.21194585443186</v>
      </c>
      <c r="D106" s="14">
        <f>IF(SUM(C106)&lt;INDEX(Coverage!$D$2:$D$1611,MATCH(A106, Coverage!$A$2:$A$1611,0)),INDEX(Pop!$D$2:$D$1611,MATCH(A106, Pop!$A$2:$A$1611,0))/INDEX(Coverage!$F$2:$F$1611,MATCH(A106, Coverage!$A$2:$A$1611,0)),0)</f>
        <v>299.28256808163604</v>
      </c>
      <c r="E106" s="14">
        <f>IF(SUM(C106:D106)&lt;INDEX(Coverage!$D$2:$D$1611,MATCH(A106, Coverage!$A$2:$A$1611,0)),INDEX(Pop!$E$2:$E$1611,MATCH(A106, Pop!$A$2:$A$1611,0))/INDEX(Coverage!$F$2:$F$1611,MATCH(A106, Coverage!$A$2:$A$1611,0)),0)</f>
        <v>288.1463989608269</v>
      </c>
      <c r="F106" s="14">
        <f>IF(SUM(C106:E106)&lt;INDEX(Coverage!$D$2:$D$1611,MATCH(A106, Coverage!$A$2:$A$1611,0)),INDEX(Pop!$F$2:$F$1611,MATCH(A106, Pop!$A$2:$A$1611,0))/INDEX(Coverage!$F$2:$F$1611,MATCH(A106, Coverage!$A$2:$A$1611,0)),0)</f>
        <v>205.06690656770982</v>
      </c>
      <c r="G106" s="14">
        <f>IF(SUM(C106:F106)&lt;INDEX(Coverage!$D$2:$D$1611,MATCH(A106, Coverage!$A$2:$A$1611,0)),INDEX(Pop!$G$2:$G$1611,MATCH(A106, Pop!$A$2:$A$1611,0))/INDEX(Coverage!$F$2:$F$1611,MATCH(A106, Coverage!$A$2:$A$1611,0)),0)</f>
        <v>307.24625632231687</v>
      </c>
      <c r="H106" s="14">
        <f>IF(SUM(C106:G106)&lt;INDEX(Coverage!$D$2:$D$1611,MATCH(A106, Coverage!$A$2:$A$1611,0)),INDEX(Pop!$H$2:$H$1611,MATCH(A106, Pop!$A$2:$A$1611,0))/INDEX(Coverage!$F$2:$F$1611,MATCH(A106, Coverage!$A$2:$A$1611,0)),0)</f>
        <v>0</v>
      </c>
      <c r="I106" s="14">
        <f>IF(SUM(C106:H106)&lt;INDEX(Coverage!$D$2:$D$1611,MATCH(A106, Coverage!$A$2:$A$1611,0)),INDEX(Pop!$I$2:$I$1611,MATCH(A106, Pop!$A$2:$A$1611,0))/INDEX(Coverage!$F$2:$F$1611,MATCH(A106, Coverage!$A$2:$A$1611,0)),0)</f>
        <v>0</v>
      </c>
      <c r="J106" s="14">
        <f>IF(SUM(C106:I106)&lt;INDEX(Coverage!$D$2:$D$1611,MATCH(A106, Coverage!$A$2:$A$1611,0)),INDEX(Pop!$J$2:$J$1611,MATCH(A106, Pop!$A$2:$A$1611,0))/INDEX(Coverage!$F$2:$F$1611,MATCH(A106, Coverage!$A$2:$A$1611,0)),0)</f>
        <v>0</v>
      </c>
      <c r="K106" s="14">
        <f>IF(SUM(C106:J106)&lt;INDEX(Coverage!$D$2:$D$1611,MATCH(A106, Coverage!$A$2:$A$1611,0)),INDEX(Pop!$K$2:$K$1611,MATCH(A106, Pop!$A$2:$A$1611,0))/INDEX(Coverage!$F$2:$F$1611,MATCH(A106, Coverage!$A$2:$A$1611,0)),0)</f>
        <v>0</v>
      </c>
      <c r="L106" s="14">
        <f>IF(SUM(C106:K106)&lt;INDEX(Coverage!$D$2:$D$1611,MATCH(A106, Coverage!$A$2:$A$1611,0)),INDEX(Pop!$L$2:$L$1611,MATCH(A106, Pop!$A$2:$A$1611,0))/INDEX(Coverage!$F$2:$F$1611,MATCH(A106, Coverage!$A$2:$A$1611,0)),0)</f>
        <v>0</v>
      </c>
    </row>
    <row r="107" spans="1:12">
      <c r="A107" s="14" t="str">
        <f>Data!A107</f>
        <v>MLT</v>
      </c>
      <c r="B107" s="14" t="str">
        <f>Data!B107</f>
        <v>Malta</v>
      </c>
      <c r="C107" s="14">
        <f>IFERROR(INDEX(Pop!$C$2:$C$1611,MATCH(A107, Pop!$A$2:$A$1611,0)) /INDEX(Coverage!$F$2:$F$1611,MATCH(A107, Coverage!$A$2:$A$1611,0)),0)</f>
        <v>0</v>
      </c>
      <c r="D107" s="14">
        <f>IF(SUM(C107)&lt;INDEX(Coverage!$D$2:$D$1611,MATCH(A107, Coverage!$A$2:$A$1611,0)),INDEX(Pop!$D$2:$D$1611,MATCH(A107, Pop!$A$2:$A$1611,0))/INDEX(Coverage!$F$2:$F$1611,MATCH(A107, Coverage!$A$2:$A$1611,0)),0)</f>
        <v>0</v>
      </c>
      <c r="E107" s="14">
        <f>IF(SUM(C107:D107)&lt;INDEX(Coverage!$D$2:$D$1611,MATCH(A107, Coverage!$A$2:$A$1611,0)),INDEX(Pop!$E$2:$E$1611,MATCH(A107, Pop!$A$2:$A$1611,0))/INDEX(Coverage!$F$2:$F$1611,MATCH(A107, Coverage!$A$2:$A$1611,0)),0)</f>
        <v>0</v>
      </c>
      <c r="F107" s="14">
        <f>IF(SUM(C107:E107)&lt;INDEX(Coverage!$D$2:$D$1611,MATCH(A107, Coverage!$A$2:$A$1611,0)),INDEX(Pop!$F$2:$F$1611,MATCH(A107, Pop!$A$2:$A$1611,0))/INDEX(Coverage!$F$2:$F$1611,MATCH(A107, Coverage!$A$2:$A$1611,0)),0)</f>
        <v>0</v>
      </c>
      <c r="G107" s="14">
        <f>IF(SUM(C107:F107)&lt;INDEX(Coverage!$D$2:$D$1611,MATCH(A107, Coverage!$A$2:$A$1611,0)),INDEX(Pop!$G$2:$G$1611,MATCH(A107, Pop!$A$2:$A$1611,0))/INDEX(Coverage!$F$2:$F$1611,MATCH(A107, Coverage!$A$2:$A$1611,0)),0)</f>
        <v>0</v>
      </c>
      <c r="H107" s="14">
        <f>IF(SUM(C107:G107)&lt;INDEX(Coverage!$D$2:$D$1611,MATCH(A107, Coverage!$A$2:$A$1611,0)),INDEX(Pop!$H$2:$H$1611,MATCH(A107, Pop!$A$2:$A$1611,0))/INDEX(Coverage!$F$2:$F$1611,MATCH(A107, Coverage!$A$2:$A$1611,0)),0)</f>
        <v>0</v>
      </c>
      <c r="I107" s="14">
        <f>IF(SUM(C107:H107)&lt;INDEX(Coverage!$D$2:$D$1611,MATCH(A107, Coverage!$A$2:$A$1611,0)),INDEX(Pop!$I$2:$I$1611,MATCH(A107, Pop!$A$2:$A$1611,0))/INDEX(Coverage!$F$2:$F$1611,MATCH(A107, Coverage!$A$2:$A$1611,0)),0)</f>
        <v>0</v>
      </c>
      <c r="J107" s="14">
        <f>IF(SUM(C107:I107)&lt;INDEX(Coverage!$D$2:$D$1611,MATCH(A107, Coverage!$A$2:$A$1611,0)),INDEX(Pop!$J$2:$J$1611,MATCH(A107, Pop!$A$2:$A$1611,0))/INDEX(Coverage!$F$2:$F$1611,MATCH(A107, Coverage!$A$2:$A$1611,0)),0)</f>
        <v>0</v>
      </c>
      <c r="K107" s="14">
        <f>IF(SUM(C107:J107)&lt;INDEX(Coverage!$D$2:$D$1611,MATCH(A107, Coverage!$A$2:$A$1611,0)),INDEX(Pop!$K$2:$K$1611,MATCH(A107, Pop!$A$2:$A$1611,0))/INDEX(Coverage!$F$2:$F$1611,MATCH(A107, Coverage!$A$2:$A$1611,0)),0)</f>
        <v>0</v>
      </c>
      <c r="L107" s="14">
        <f>IF(SUM(C107:K107)&lt;INDEX(Coverage!$D$2:$D$1611,MATCH(A107, Coverage!$A$2:$A$1611,0)),INDEX(Pop!$L$2:$L$1611,MATCH(A107, Pop!$A$2:$A$1611,0))/INDEX(Coverage!$F$2:$F$1611,MATCH(A107, Coverage!$A$2:$A$1611,0)),0)</f>
        <v>0</v>
      </c>
    </row>
    <row r="108" spans="1:12">
      <c r="A108" s="14" t="str">
        <f>Data!A108</f>
        <v>MTQ</v>
      </c>
      <c r="B108" s="14" t="str">
        <f>Data!B108</f>
        <v>Martinique</v>
      </c>
      <c r="C108" s="14">
        <f>IFERROR(INDEX(Pop!$C$2:$C$1611,MATCH(A108, Pop!$A$2:$A$1611,0)) /INDEX(Coverage!$F$2:$F$1611,MATCH(A108, Coverage!$A$2:$A$1611,0)),0)</f>
        <v>0</v>
      </c>
      <c r="D108" s="14">
        <f>IF(SUM(C108)&lt;INDEX(Coverage!$D$2:$D$1611,MATCH(A108, Coverage!$A$2:$A$1611,0)),INDEX(Pop!$D$2:$D$1611,MATCH(A108, Pop!$A$2:$A$1611,0))/INDEX(Coverage!$F$2:$F$1611,MATCH(A108, Coverage!$A$2:$A$1611,0)),0)</f>
        <v>0</v>
      </c>
      <c r="E108" s="14">
        <f>IF(SUM(C108:D108)&lt;INDEX(Coverage!$D$2:$D$1611,MATCH(A108, Coverage!$A$2:$A$1611,0)),INDEX(Pop!$E$2:$E$1611,MATCH(A108, Pop!$A$2:$A$1611,0))/INDEX(Coverage!$F$2:$F$1611,MATCH(A108, Coverage!$A$2:$A$1611,0)),0)</f>
        <v>0</v>
      </c>
      <c r="F108" s="14">
        <f>IF(SUM(C108:E108)&lt;INDEX(Coverage!$D$2:$D$1611,MATCH(A108, Coverage!$A$2:$A$1611,0)),INDEX(Pop!$F$2:$F$1611,MATCH(A108, Pop!$A$2:$A$1611,0))/INDEX(Coverage!$F$2:$F$1611,MATCH(A108, Coverage!$A$2:$A$1611,0)),0)</f>
        <v>0</v>
      </c>
      <c r="G108" s="14">
        <f>IF(SUM(C108:F108)&lt;INDEX(Coverage!$D$2:$D$1611,MATCH(A108, Coverage!$A$2:$A$1611,0)),INDEX(Pop!$G$2:$G$1611,MATCH(A108, Pop!$A$2:$A$1611,0))/INDEX(Coverage!$F$2:$F$1611,MATCH(A108, Coverage!$A$2:$A$1611,0)),0)</f>
        <v>0</v>
      </c>
      <c r="H108" s="14">
        <f>IF(SUM(C108:G108)&lt;INDEX(Coverage!$D$2:$D$1611,MATCH(A108, Coverage!$A$2:$A$1611,0)),INDEX(Pop!$H$2:$H$1611,MATCH(A108, Pop!$A$2:$A$1611,0))/INDEX(Coverage!$F$2:$F$1611,MATCH(A108, Coverage!$A$2:$A$1611,0)),0)</f>
        <v>0</v>
      </c>
      <c r="I108" s="14">
        <f>IF(SUM(C108:H108)&lt;INDEX(Coverage!$D$2:$D$1611,MATCH(A108, Coverage!$A$2:$A$1611,0)),INDEX(Pop!$I$2:$I$1611,MATCH(A108, Pop!$A$2:$A$1611,0))/INDEX(Coverage!$F$2:$F$1611,MATCH(A108, Coverage!$A$2:$A$1611,0)),0)</f>
        <v>0</v>
      </c>
      <c r="J108" s="14">
        <f>IF(SUM(C108:I108)&lt;INDEX(Coverage!$D$2:$D$1611,MATCH(A108, Coverage!$A$2:$A$1611,0)),INDEX(Pop!$J$2:$J$1611,MATCH(A108, Pop!$A$2:$A$1611,0))/INDEX(Coverage!$F$2:$F$1611,MATCH(A108, Coverage!$A$2:$A$1611,0)),0)</f>
        <v>0</v>
      </c>
      <c r="K108" s="14">
        <f>IF(SUM(C108:J108)&lt;INDEX(Coverage!$D$2:$D$1611,MATCH(A108, Coverage!$A$2:$A$1611,0)),INDEX(Pop!$K$2:$K$1611,MATCH(A108, Pop!$A$2:$A$1611,0))/INDEX(Coverage!$F$2:$F$1611,MATCH(A108, Coverage!$A$2:$A$1611,0)),0)</f>
        <v>0</v>
      </c>
      <c r="L108" s="14">
        <f>IF(SUM(C108:K108)&lt;INDEX(Coverage!$D$2:$D$1611,MATCH(A108, Coverage!$A$2:$A$1611,0)),INDEX(Pop!$L$2:$L$1611,MATCH(A108, Pop!$A$2:$A$1611,0))/INDEX(Coverage!$F$2:$F$1611,MATCH(A108, Coverage!$A$2:$A$1611,0)),0)</f>
        <v>0</v>
      </c>
    </row>
    <row r="109" spans="1:12">
      <c r="A109" s="14" t="str">
        <f>Data!A109</f>
        <v>MRT</v>
      </c>
      <c r="B109" s="14" t="str">
        <f>Data!B109</f>
        <v>Mauritania</v>
      </c>
      <c r="C109" s="14">
        <f>IFERROR(INDEX(Pop!$C$2:$C$1611,MATCH(A109, Pop!$A$2:$A$1611,0)) /INDEX(Coverage!$F$2:$F$1611,MATCH(A109, Coverage!$A$2:$A$1611,0)),0)</f>
        <v>0</v>
      </c>
      <c r="D109" s="14">
        <f>IF(SUM(C109)&lt;INDEX(Coverage!$D$2:$D$1611,MATCH(A109, Coverage!$A$2:$A$1611,0)),INDEX(Pop!$D$2:$D$1611,MATCH(A109, Pop!$A$2:$A$1611,0))/INDEX(Coverage!$F$2:$F$1611,MATCH(A109, Coverage!$A$2:$A$1611,0)),0)</f>
        <v>0</v>
      </c>
      <c r="E109" s="14">
        <f>IF(SUM(C109:D109)&lt;INDEX(Coverage!$D$2:$D$1611,MATCH(A109, Coverage!$A$2:$A$1611,0)),INDEX(Pop!$E$2:$E$1611,MATCH(A109, Pop!$A$2:$A$1611,0))/INDEX(Coverage!$F$2:$F$1611,MATCH(A109, Coverage!$A$2:$A$1611,0)),0)</f>
        <v>0</v>
      </c>
      <c r="F109" s="14">
        <f>IF(SUM(C109:E109)&lt;INDEX(Coverage!$D$2:$D$1611,MATCH(A109, Coverage!$A$2:$A$1611,0)),INDEX(Pop!$F$2:$F$1611,MATCH(A109, Pop!$A$2:$A$1611,0))/INDEX(Coverage!$F$2:$F$1611,MATCH(A109, Coverage!$A$2:$A$1611,0)),0)</f>
        <v>0</v>
      </c>
      <c r="G109" s="14">
        <f>IF(SUM(C109:F109)&lt;INDEX(Coverage!$D$2:$D$1611,MATCH(A109, Coverage!$A$2:$A$1611,0)),INDEX(Pop!$G$2:$G$1611,MATCH(A109, Pop!$A$2:$A$1611,0))/INDEX(Coverage!$F$2:$F$1611,MATCH(A109, Coverage!$A$2:$A$1611,0)),0)</f>
        <v>0</v>
      </c>
      <c r="H109" s="14">
        <f>IF(SUM(C109:G109)&lt;INDEX(Coverage!$D$2:$D$1611,MATCH(A109, Coverage!$A$2:$A$1611,0)),INDEX(Pop!$H$2:$H$1611,MATCH(A109, Pop!$A$2:$A$1611,0))/INDEX(Coverage!$F$2:$F$1611,MATCH(A109, Coverage!$A$2:$A$1611,0)),0)</f>
        <v>0</v>
      </c>
      <c r="I109" s="14">
        <f>IF(SUM(C109:H109)&lt;INDEX(Coverage!$D$2:$D$1611,MATCH(A109, Coverage!$A$2:$A$1611,0)),INDEX(Pop!$I$2:$I$1611,MATCH(A109, Pop!$A$2:$A$1611,0))/INDEX(Coverage!$F$2:$F$1611,MATCH(A109, Coverage!$A$2:$A$1611,0)),0)</f>
        <v>0</v>
      </c>
      <c r="J109" s="14">
        <f>IF(SUM(C109:I109)&lt;INDEX(Coverage!$D$2:$D$1611,MATCH(A109, Coverage!$A$2:$A$1611,0)),INDEX(Pop!$J$2:$J$1611,MATCH(A109, Pop!$A$2:$A$1611,0))/INDEX(Coverage!$F$2:$F$1611,MATCH(A109, Coverage!$A$2:$A$1611,0)),0)</f>
        <v>0</v>
      </c>
      <c r="K109" s="14">
        <f>IF(SUM(C109:J109)&lt;INDEX(Coverage!$D$2:$D$1611,MATCH(A109, Coverage!$A$2:$A$1611,0)),INDEX(Pop!$K$2:$K$1611,MATCH(A109, Pop!$A$2:$A$1611,0))/INDEX(Coverage!$F$2:$F$1611,MATCH(A109, Coverage!$A$2:$A$1611,0)),0)</f>
        <v>0</v>
      </c>
      <c r="L109" s="14">
        <f>IF(SUM(C109:K109)&lt;INDEX(Coverage!$D$2:$D$1611,MATCH(A109, Coverage!$A$2:$A$1611,0)),INDEX(Pop!$L$2:$L$1611,MATCH(A109, Pop!$A$2:$A$1611,0))/INDEX(Coverage!$F$2:$F$1611,MATCH(A109, Coverage!$A$2:$A$1611,0)),0)</f>
        <v>0</v>
      </c>
    </row>
    <row r="110" spans="1:12">
      <c r="A110" s="14" t="str">
        <f>Data!A110</f>
        <v>MUS</v>
      </c>
      <c r="B110" s="14" t="str">
        <f>Data!B110</f>
        <v>Mauritius</v>
      </c>
      <c r="C110" s="14">
        <f>IFERROR(INDEX(Pop!$C$2:$C$1611,MATCH(A110, Pop!$A$2:$A$1611,0)) /INDEX(Coverage!$F$2:$F$1611,MATCH(A110, Coverage!$A$2:$A$1611,0)),0)</f>
        <v>0</v>
      </c>
      <c r="D110" s="14">
        <f>IF(SUM(C110)&lt;INDEX(Coverage!$D$2:$D$1611,MATCH(A110, Coverage!$A$2:$A$1611,0)),INDEX(Pop!$D$2:$D$1611,MATCH(A110, Pop!$A$2:$A$1611,0))/INDEX(Coverage!$F$2:$F$1611,MATCH(A110, Coverage!$A$2:$A$1611,0)),0)</f>
        <v>0</v>
      </c>
      <c r="E110" s="14">
        <f>IF(SUM(C110:D110)&lt;INDEX(Coverage!$D$2:$D$1611,MATCH(A110, Coverage!$A$2:$A$1611,0)),INDEX(Pop!$E$2:$E$1611,MATCH(A110, Pop!$A$2:$A$1611,0))/INDEX(Coverage!$F$2:$F$1611,MATCH(A110, Coverage!$A$2:$A$1611,0)),0)</f>
        <v>0</v>
      </c>
      <c r="F110" s="14">
        <f>IF(SUM(C110:E110)&lt;INDEX(Coverage!$D$2:$D$1611,MATCH(A110, Coverage!$A$2:$A$1611,0)),INDEX(Pop!$F$2:$F$1611,MATCH(A110, Pop!$A$2:$A$1611,0))/INDEX(Coverage!$F$2:$F$1611,MATCH(A110, Coverage!$A$2:$A$1611,0)),0)</f>
        <v>0</v>
      </c>
      <c r="G110" s="14">
        <f>IF(SUM(C110:F110)&lt;INDEX(Coverage!$D$2:$D$1611,MATCH(A110, Coverage!$A$2:$A$1611,0)),INDEX(Pop!$G$2:$G$1611,MATCH(A110, Pop!$A$2:$A$1611,0))/INDEX(Coverage!$F$2:$F$1611,MATCH(A110, Coverage!$A$2:$A$1611,0)),0)</f>
        <v>0</v>
      </c>
      <c r="H110" s="14">
        <f>IF(SUM(C110:G110)&lt;INDEX(Coverage!$D$2:$D$1611,MATCH(A110, Coverage!$A$2:$A$1611,0)),INDEX(Pop!$H$2:$H$1611,MATCH(A110, Pop!$A$2:$A$1611,0))/INDEX(Coverage!$F$2:$F$1611,MATCH(A110, Coverage!$A$2:$A$1611,0)),0)</f>
        <v>0</v>
      </c>
      <c r="I110" s="14">
        <f>IF(SUM(C110:H110)&lt;INDEX(Coverage!$D$2:$D$1611,MATCH(A110, Coverage!$A$2:$A$1611,0)),INDEX(Pop!$I$2:$I$1611,MATCH(A110, Pop!$A$2:$A$1611,0))/INDEX(Coverage!$F$2:$F$1611,MATCH(A110, Coverage!$A$2:$A$1611,0)),0)</f>
        <v>0</v>
      </c>
      <c r="J110" s="14">
        <f>IF(SUM(C110:I110)&lt;INDEX(Coverage!$D$2:$D$1611,MATCH(A110, Coverage!$A$2:$A$1611,0)),INDEX(Pop!$J$2:$J$1611,MATCH(A110, Pop!$A$2:$A$1611,0))/INDEX(Coverage!$F$2:$F$1611,MATCH(A110, Coverage!$A$2:$A$1611,0)),0)</f>
        <v>0</v>
      </c>
      <c r="K110" s="14">
        <f>IF(SUM(C110:J110)&lt;INDEX(Coverage!$D$2:$D$1611,MATCH(A110, Coverage!$A$2:$A$1611,0)),INDEX(Pop!$K$2:$K$1611,MATCH(A110, Pop!$A$2:$A$1611,0))/INDEX(Coverage!$F$2:$F$1611,MATCH(A110, Coverage!$A$2:$A$1611,0)),0)</f>
        <v>0</v>
      </c>
      <c r="L110" s="14">
        <f>IF(SUM(C110:K110)&lt;INDEX(Coverage!$D$2:$D$1611,MATCH(A110, Coverage!$A$2:$A$1611,0)),INDEX(Pop!$L$2:$L$1611,MATCH(A110, Pop!$A$2:$A$1611,0))/INDEX(Coverage!$F$2:$F$1611,MATCH(A110, Coverage!$A$2:$A$1611,0)),0)</f>
        <v>0</v>
      </c>
    </row>
    <row r="111" spans="1:12">
      <c r="A111" s="14" t="str">
        <f>Data!A111</f>
        <v>MEX</v>
      </c>
      <c r="B111" s="14" t="str">
        <f>Data!B111</f>
        <v>Mexico</v>
      </c>
      <c r="C111" s="14">
        <f>IFERROR(INDEX(Pop!$C$2:$C$1611,MATCH(A111, Pop!$A$2:$A$1611,0)) /INDEX(Coverage!$F$2:$F$1611,MATCH(A111, Coverage!$A$2:$A$1611,0)),0)</f>
        <v>15739.573639959746</v>
      </c>
      <c r="D111" s="14">
        <f>IF(SUM(C111)&lt;INDEX(Coverage!$D$2:$D$1611,MATCH(A111, Coverage!$A$2:$A$1611,0)),INDEX(Pop!$D$2:$D$1611,MATCH(A111, Pop!$A$2:$A$1611,0))/INDEX(Coverage!$F$2:$F$1611,MATCH(A111, Coverage!$A$2:$A$1611,0)),0)</f>
        <v>4373.5918152351769</v>
      </c>
      <c r="E111" s="14">
        <f>IF(SUM(C111:D111)&lt;INDEX(Coverage!$D$2:$D$1611,MATCH(A111, Coverage!$A$2:$A$1611,0)),INDEX(Pop!$E$2:$E$1611,MATCH(A111, Pop!$A$2:$A$1611,0))/INDEX(Coverage!$F$2:$F$1611,MATCH(A111, Coverage!$A$2:$A$1611,0)),0)</f>
        <v>2755.0665408543045</v>
      </c>
      <c r="F111" s="14">
        <f>IF(SUM(C111:E111)&lt;INDEX(Coverage!$D$2:$D$1611,MATCH(A111, Coverage!$A$2:$A$1611,0)),INDEX(Pop!$F$2:$F$1611,MATCH(A111, Pop!$A$2:$A$1611,0))/INDEX(Coverage!$F$2:$F$1611,MATCH(A111, Coverage!$A$2:$A$1611,0)),0)</f>
        <v>2582.789386360887</v>
      </c>
      <c r="G111" s="14">
        <f>IF(SUM(C111:F111)&lt;INDEX(Coverage!$D$2:$D$1611,MATCH(A111, Coverage!$A$2:$A$1611,0)),INDEX(Pop!$G$2:$G$1611,MATCH(A111, Pop!$A$2:$A$1611,0))/INDEX(Coverage!$F$2:$F$1611,MATCH(A111, Coverage!$A$2:$A$1611,0)),0)</f>
        <v>2117.5733968893937</v>
      </c>
      <c r="H111" s="14">
        <f>IF(SUM(C111:G111)&lt;INDEX(Coverage!$D$2:$D$1611,MATCH(A111, Coverage!$A$2:$A$1611,0)),INDEX(Pop!$H$2:$H$1611,MATCH(A111, Pop!$A$2:$A$1611,0))/INDEX(Coverage!$F$2:$F$1611,MATCH(A111, Coverage!$A$2:$A$1611,0)),0)</f>
        <v>2079.2950724392258</v>
      </c>
      <c r="I111" s="14">
        <f>IF(SUM(C111:H111)&lt;INDEX(Coverage!$D$2:$D$1611,MATCH(A111, Coverage!$A$2:$A$1611,0)),INDEX(Pop!$I$2:$I$1611,MATCH(A111, Pop!$A$2:$A$1611,0))/INDEX(Coverage!$F$2:$F$1611,MATCH(A111, Coverage!$A$2:$A$1611,0)),0)</f>
        <v>1440.9692025311435</v>
      </c>
      <c r="J111" s="14">
        <f>IF(SUM(C111:I111)&lt;INDEX(Coverage!$D$2:$D$1611,MATCH(A111, Coverage!$A$2:$A$1611,0)),INDEX(Pop!$J$2:$J$1611,MATCH(A111, Pop!$A$2:$A$1611,0))/INDEX(Coverage!$F$2:$F$1611,MATCH(A111, Coverage!$A$2:$A$1611,0)),0)</f>
        <v>1384.1712145686756</v>
      </c>
      <c r="K111" s="14">
        <f>IF(SUM(C111:J111)&lt;INDEX(Coverage!$D$2:$D$1611,MATCH(A111, Coverage!$A$2:$A$1611,0)),INDEX(Pop!$K$2:$K$1611,MATCH(A111, Pop!$A$2:$A$1611,0))/INDEX(Coverage!$F$2:$F$1611,MATCH(A111, Coverage!$A$2:$A$1611,0)),0)</f>
        <v>822.88068631868043</v>
      </c>
      <c r="L111" s="14">
        <f>IF(SUM(C111:K111)&lt;INDEX(Coverage!$D$2:$D$1611,MATCH(A111, Coverage!$A$2:$A$1611,0)),INDEX(Pop!$L$2:$L$1611,MATCH(A111, Pop!$A$2:$A$1611,0))/INDEX(Coverage!$F$2:$F$1611,MATCH(A111, Coverage!$A$2:$A$1611,0)),0)</f>
        <v>0</v>
      </c>
    </row>
    <row r="112" spans="1:12">
      <c r="A112" s="14" t="str">
        <f>Data!A112</f>
        <v>MDA</v>
      </c>
      <c r="B112" s="14" t="str">
        <f>Data!B112</f>
        <v>Moldova (the Republic of)</v>
      </c>
      <c r="C112" s="14">
        <f>IFERROR(INDEX(Pop!$C$2:$C$1611,MATCH(A112, Pop!$A$2:$A$1611,0)) /INDEX(Coverage!$F$2:$F$1611,MATCH(A112, Coverage!$A$2:$A$1611,0)),0)</f>
        <v>0</v>
      </c>
      <c r="D112" s="14">
        <f>IF(SUM(C112)&lt;INDEX(Coverage!$D$2:$D$1611,MATCH(A112, Coverage!$A$2:$A$1611,0)),INDEX(Pop!$D$2:$D$1611,MATCH(A112, Pop!$A$2:$A$1611,0))/INDEX(Coverage!$F$2:$F$1611,MATCH(A112, Coverage!$A$2:$A$1611,0)),0)</f>
        <v>0</v>
      </c>
      <c r="E112" s="14">
        <f>IF(SUM(C112:D112)&lt;INDEX(Coverage!$D$2:$D$1611,MATCH(A112, Coverage!$A$2:$A$1611,0)),INDEX(Pop!$E$2:$E$1611,MATCH(A112, Pop!$A$2:$A$1611,0))/INDEX(Coverage!$F$2:$F$1611,MATCH(A112, Coverage!$A$2:$A$1611,0)),0)</f>
        <v>0</v>
      </c>
      <c r="F112" s="14">
        <f>IF(SUM(C112:E112)&lt;INDEX(Coverage!$D$2:$D$1611,MATCH(A112, Coverage!$A$2:$A$1611,0)),INDEX(Pop!$F$2:$F$1611,MATCH(A112, Pop!$A$2:$A$1611,0))/INDEX(Coverage!$F$2:$F$1611,MATCH(A112, Coverage!$A$2:$A$1611,0)),0)</f>
        <v>0</v>
      </c>
      <c r="G112" s="14">
        <f>IF(SUM(C112:F112)&lt;INDEX(Coverage!$D$2:$D$1611,MATCH(A112, Coverage!$A$2:$A$1611,0)),INDEX(Pop!$G$2:$G$1611,MATCH(A112, Pop!$A$2:$A$1611,0))/INDEX(Coverage!$F$2:$F$1611,MATCH(A112, Coverage!$A$2:$A$1611,0)),0)</f>
        <v>0</v>
      </c>
      <c r="H112" s="14">
        <f>IF(SUM(C112:G112)&lt;INDEX(Coverage!$D$2:$D$1611,MATCH(A112, Coverage!$A$2:$A$1611,0)),INDEX(Pop!$H$2:$H$1611,MATCH(A112, Pop!$A$2:$A$1611,0))/INDEX(Coverage!$F$2:$F$1611,MATCH(A112, Coverage!$A$2:$A$1611,0)),0)</f>
        <v>0</v>
      </c>
      <c r="I112" s="14">
        <f>IF(SUM(C112:H112)&lt;INDEX(Coverage!$D$2:$D$1611,MATCH(A112, Coverage!$A$2:$A$1611,0)),INDEX(Pop!$I$2:$I$1611,MATCH(A112, Pop!$A$2:$A$1611,0))/INDEX(Coverage!$F$2:$F$1611,MATCH(A112, Coverage!$A$2:$A$1611,0)),0)</f>
        <v>0</v>
      </c>
      <c r="J112" s="14">
        <f>IF(SUM(C112:I112)&lt;INDEX(Coverage!$D$2:$D$1611,MATCH(A112, Coverage!$A$2:$A$1611,0)),INDEX(Pop!$J$2:$J$1611,MATCH(A112, Pop!$A$2:$A$1611,0))/INDEX(Coverage!$F$2:$F$1611,MATCH(A112, Coverage!$A$2:$A$1611,0)),0)</f>
        <v>0</v>
      </c>
      <c r="K112" s="14">
        <f>IF(SUM(C112:J112)&lt;INDEX(Coverage!$D$2:$D$1611,MATCH(A112, Coverage!$A$2:$A$1611,0)),INDEX(Pop!$K$2:$K$1611,MATCH(A112, Pop!$A$2:$A$1611,0))/INDEX(Coverage!$F$2:$F$1611,MATCH(A112, Coverage!$A$2:$A$1611,0)),0)</f>
        <v>0</v>
      </c>
      <c r="L112" s="14">
        <f>IF(SUM(C112:K112)&lt;INDEX(Coverage!$D$2:$D$1611,MATCH(A112, Coverage!$A$2:$A$1611,0)),INDEX(Pop!$L$2:$L$1611,MATCH(A112, Pop!$A$2:$A$1611,0))/INDEX(Coverage!$F$2:$F$1611,MATCH(A112, Coverage!$A$2:$A$1611,0)),0)</f>
        <v>0</v>
      </c>
    </row>
    <row r="113" spans="1:12">
      <c r="A113" s="14" t="str">
        <f>Data!A113</f>
        <v>MNG</v>
      </c>
      <c r="B113" s="14" t="str">
        <f>Data!B113</f>
        <v>Mongolia</v>
      </c>
      <c r="C113" s="14">
        <f>IFERROR(INDEX(Pop!$C$2:$C$1611,MATCH(A113, Pop!$A$2:$A$1611,0)) /INDEX(Coverage!$F$2:$F$1611,MATCH(A113, Coverage!$A$2:$A$1611,0)),0)</f>
        <v>790.3534246568048</v>
      </c>
      <c r="D113" s="14">
        <f>IF(SUM(C113)&lt;INDEX(Coverage!$D$2:$D$1611,MATCH(A113, Coverage!$A$2:$A$1611,0)),INDEX(Pop!$D$2:$D$1611,MATCH(A113, Pop!$A$2:$A$1611,0))/INDEX(Coverage!$F$2:$F$1611,MATCH(A113, Coverage!$A$2:$A$1611,0)),0)</f>
        <v>54.341197895599613</v>
      </c>
      <c r="E113" s="14">
        <f>IF(SUM(C113:D113)&lt;INDEX(Coverage!$D$2:$D$1611,MATCH(A113, Coverage!$A$2:$A$1611,0)),INDEX(Pop!$E$2:$E$1611,MATCH(A113, Pop!$A$2:$A$1611,0))/INDEX(Coverage!$F$2:$F$1611,MATCH(A113, Coverage!$A$2:$A$1611,0)),0)</f>
        <v>34.678682707345139</v>
      </c>
      <c r="F113" s="14">
        <f>IF(SUM(C113:E113)&lt;INDEX(Coverage!$D$2:$D$1611,MATCH(A113, Coverage!$A$2:$A$1611,0)),INDEX(Pop!$F$2:$F$1611,MATCH(A113, Pop!$A$2:$A$1611,0))/INDEX(Coverage!$F$2:$F$1611,MATCH(A113, Coverage!$A$2:$A$1611,0)),0)</f>
        <v>36.748386110659169</v>
      </c>
      <c r="G113" s="14">
        <f>IF(SUM(C113:F113)&lt;INDEX(Coverage!$D$2:$D$1611,MATCH(A113, Coverage!$A$2:$A$1611,0)),INDEX(Pop!$G$2:$G$1611,MATCH(A113, Pop!$A$2:$A$1611,0))/INDEX(Coverage!$F$2:$F$1611,MATCH(A113, Coverage!$A$2:$A$1611,0)),0)</f>
        <v>27.434055082203642</v>
      </c>
      <c r="H113" s="14">
        <f>IF(SUM(C113:G113)&lt;INDEX(Coverage!$D$2:$D$1611,MATCH(A113, Coverage!$A$2:$A$1611,0)),INDEX(Pop!$H$2:$H$1611,MATCH(A113, Pop!$A$2:$A$1611,0))/INDEX(Coverage!$F$2:$F$1611,MATCH(A113, Coverage!$A$2:$A$1611,0)),0)</f>
        <v>25.917892489393189</v>
      </c>
      <c r="I113" s="14">
        <f>IF(SUM(C113:H113)&lt;INDEX(Coverage!$D$2:$D$1611,MATCH(A113, Coverage!$A$2:$A$1611,0)),INDEX(Pop!$I$2:$I$1611,MATCH(A113, Pop!$A$2:$A$1611,0))/INDEX(Coverage!$F$2:$F$1611,MATCH(A113, Coverage!$A$2:$A$1611,0)),0)</f>
        <v>22.825985941727701</v>
      </c>
      <c r="J113" s="14">
        <f>IF(SUM(C113:I113)&lt;INDEX(Coverage!$D$2:$D$1611,MATCH(A113, Coverage!$A$2:$A$1611,0)),INDEX(Pop!$J$2:$J$1611,MATCH(A113, Pop!$A$2:$A$1611,0))/INDEX(Coverage!$F$2:$F$1611,MATCH(A113, Coverage!$A$2:$A$1611,0)),0)</f>
        <v>21.318477624968416</v>
      </c>
      <c r="K113" s="14">
        <f>IF(SUM(C113:J113)&lt;INDEX(Coverage!$D$2:$D$1611,MATCH(A113, Coverage!$A$2:$A$1611,0)),INDEX(Pop!$K$2:$K$1611,MATCH(A113, Pop!$A$2:$A$1611,0))/INDEX(Coverage!$F$2:$F$1611,MATCH(A113, Coverage!$A$2:$A$1611,0)),0)</f>
        <v>0</v>
      </c>
      <c r="L113" s="14">
        <f>IF(SUM(C113:K113)&lt;INDEX(Coverage!$D$2:$D$1611,MATCH(A113, Coverage!$A$2:$A$1611,0)),INDEX(Pop!$L$2:$L$1611,MATCH(A113, Pop!$A$2:$A$1611,0))/INDEX(Coverage!$F$2:$F$1611,MATCH(A113, Coverage!$A$2:$A$1611,0)),0)</f>
        <v>0</v>
      </c>
    </row>
    <row r="114" spans="1:12">
      <c r="A114" s="14" t="str">
        <f>Data!A114</f>
        <v>MNE</v>
      </c>
      <c r="B114" s="14" t="str">
        <f>Data!B114</f>
        <v>Montenegro</v>
      </c>
      <c r="C114" s="14">
        <f>IFERROR(INDEX(Pop!$C$2:$C$1611,MATCH(A114, Pop!$A$2:$A$1611,0)) /INDEX(Coverage!$F$2:$F$1611,MATCH(A114, Coverage!$A$2:$A$1611,0)),0)</f>
        <v>0</v>
      </c>
      <c r="D114" s="14">
        <f>IF(SUM(C114)&lt;INDEX(Coverage!$D$2:$D$1611,MATCH(A114, Coverage!$A$2:$A$1611,0)),INDEX(Pop!$D$2:$D$1611,MATCH(A114, Pop!$A$2:$A$1611,0))/INDEX(Coverage!$F$2:$F$1611,MATCH(A114, Coverage!$A$2:$A$1611,0)),0)</f>
        <v>0</v>
      </c>
      <c r="E114" s="14">
        <f>IF(SUM(C114:D114)&lt;INDEX(Coverage!$D$2:$D$1611,MATCH(A114, Coverage!$A$2:$A$1611,0)),INDEX(Pop!$E$2:$E$1611,MATCH(A114, Pop!$A$2:$A$1611,0))/INDEX(Coverage!$F$2:$F$1611,MATCH(A114, Coverage!$A$2:$A$1611,0)),0)</f>
        <v>0</v>
      </c>
      <c r="F114" s="14">
        <f>IF(SUM(C114:E114)&lt;INDEX(Coverage!$D$2:$D$1611,MATCH(A114, Coverage!$A$2:$A$1611,0)),INDEX(Pop!$F$2:$F$1611,MATCH(A114, Pop!$A$2:$A$1611,0))/INDEX(Coverage!$F$2:$F$1611,MATCH(A114, Coverage!$A$2:$A$1611,0)),0)</f>
        <v>0</v>
      </c>
      <c r="G114" s="14">
        <f>IF(SUM(C114:F114)&lt;INDEX(Coverage!$D$2:$D$1611,MATCH(A114, Coverage!$A$2:$A$1611,0)),INDEX(Pop!$G$2:$G$1611,MATCH(A114, Pop!$A$2:$A$1611,0))/INDEX(Coverage!$F$2:$F$1611,MATCH(A114, Coverage!$A$2:$A$1611,0)),0)</f>
        <v>0</v>
      </c>
      <c r="H114" s="14">
        <f>IF(SUM(C114:G114)&lt;INDEX(Coverage!$D$2:$D$1611,MATCH(A114, Coverage!$A$2:$A$1611,0)),INDEX(Pop!$H$2:$H$1611,MATCH(A114, Pop!$A$2:$A$1611,0))/INDEX(Coverage!$F$2:$F$1611,MATCH(A114, Coverage!$A$2:$A$1611,0)),0)</f>
        <v>0</v>
      </c>
      <c r="I114" s="14">
        <f>IF(SUM(C114:H114)&lt;INDEX(Coverage!$D$2:$D$1611,MATCH(A114, Coverage!$A$2:$A$1611,0)),INDEX(Pop!$I$2:$I$1611,MATCH(A114, Pop!$A$2:$A$1611,0))/INDEX(Coverage!$F$2:$F$1611,MATCH(A114, Coverage!$A$2:$A$1611,0)),0)</f>
        <v>0</v>
      </c>
      <c r="J114" s="14">
        <f>IF(SUM(C114:I114)&lt;INDEX(Coverage!$D$2:$D$1611,MATCH(A114, Coverage!$A$2:$A$1611,0)),INDEX(Pop!$J$2:$J$1611,MATCH(A114, Pop!$A$2:$A$1611,0))/INDEX(Coverage!$F$2:$F$1611,MATCH(A114, Coverage!$A$2:$A$1611,0)),0)</f>
        <v>0</v>
      </c>
      <c r="K114" s="14">
        <f>IF(SUM(C114:J114)&lt;INDEX(Coverage!$D$2:$D$1611,MATCH(A114, Coverage!$A$2:$A$1611,0)),INDEX(Pop!$K$2:$K$1611,MATCH(A114, Pop!$A$2:$A$1611,0))/INDEX(Coverage!$F$2:$F$1611,MATCH(A114, Coverage!$A$2:$A$1611,0)),0)</f>
        <v>0</v>
      </c>
      <c r="L114" s="14">
        <f>IF(SUM(C114:K114)&lt;INDEX(Coverage!$D$2:$D$1611,MATCH(A114, Coverage!$A$2:$A$1611,0)),INDEX(Pop!$L$2:$L$1611,MATCH(A114, Pop!$A$2:$A$1611,0))/INDEX(Coverage!$F$2:$F$1611,MATCH(A114, Coverage!$A$2:$A$1611,0)),0)</f>
        <v>0</v>
      </c>
    </row>
    <row r="115" spans="1:12">
      <c r="A115" s="14" t="str">
        <f>Data!A115</f>
        <v>MAR</v>
      </c>
      <c r="B115" s="14" t="str">
        <f>Data!B115</f>
        <v>Morocco</v>
      </c>
      <c r="C115" s="14">
        <f>IFERROR(INDEX(Pop!$C$2:$C$1611,MATCH(A115, Pop!$A$2:$A$1611,0)) /INDEX(Coverage!$F$2:$F$1611,MATCH(A115, Coverage!$A$2:$A$1611,0)),0)</f>
        <v>3790.630986319351</v>
      </c>
      <c r="D115" s="14">
        <f>IF(SUM(C115)&lt;INDEX(Coverage!$D$2:$D$1611,MATCH(A115, Coverage!$A$2:$A$1611,0)),INDEX(Pop!$D$2:$D$1611,MATCH(A115, Pop!$A$2:$A$1611,0))/INDEX(Coverage!$F$2:$F$1611,MATCH(A115, Coverage!$A$2:$A$1611,0)),0)</f>
        <v>2607.7780613024788</v>
      </c>
      <c r="E115" s="14">
        <f>IF(SUM(C115:D115)&lt;INDEX(Coverage!$D$2:$D$1611,MATCH(A115, Coverage!$A$2:$A$1611,0)),INDEX(Pop!$E$2:$E$1611,MATCH(A115, Pop!$A$2:$A$1611,0))/INDEX(Coverage!$F$2:$F$1611,MATCH(A115, Coverage!$A$2:$A$1611,0)),0)</f>
        <v>2491.1142139153835</v>
      </c>
      <c r="F115" s="14">
        <f>IF(SUM(C115:E115)&lt;INDEX(Coverage!$D$2:$D$1611,MATCH(A115, Coverage!$A$2:$A$1611,0)),INDEX(Pop!$F$2:$F$1611,MATCH(A115, Pop!$A$2:$A$1611,0))/INDEX(Coverage!$F$2:$F$1611,MATCH(A115, Coverage!$A$2:$A$1611,0)),0)</f>
        <v>2338.6926913387106</v>
      </c>
      <c r="G115" s="14">
        <f>IF(SUM(C115:F115)&lt;INDEX(Coverage!$D$2:$D$1611,MATCH(A115, Coverage!$A$2:$A$1611,0)),INDEX(Pop!$G$2:$G$1611,MATCH(A115, Pop!$A$2:$A$1611,0))/INDEX(Coverage!$F$2:$F$1611,MATCH(A115, Coverage!$A$2:$A$1611,0)),0)</f>
        <v>2149.6459256483477</v>
      </c>
      <c r="H115" s="14">
        <f>IF(SUM(C115:G115)&lt;INDEX(Coverage!$D$2:$D$1611,MATCH(A115, Coverage!$A$2:$A$1611,0)),INDEX(Pop!$H$2:$H$1611,MATCH(A115, Pop!$A$2:$A$1611,0))/INDEX(Coverage!$F$2:$F$1611,MATCH(A115, Coverage!$A$2:$A$1611,0)),0)</f>
        <v>1377.4700449605377</v>
      </c>
      <c r="I115" s="14">
        <f>IF(SUM(C115:H115)&lt;INDEX(Coverage!$D$2:$D$1611,MATCH(A115, Coverage!$A$2:$A$1611,0)),INDEX(Pop!$I$2:$I$1611,MATCH(A115, Pop!$A$2:$A$1611,0))/INDEX(Coverage!$F$2:$F$1611,MATCH(A115, Coverage!$A$2:$A$1611,0)),0)</f>
        <v>2085.7267115518453</v>
      </c>
      <c r="J115" s="14">
        <f>IF(SUM(C115:I115)&lt;INDEX(Coverage!$D$2:$D$1611,MATCH(A115, Coverage!$A$2:$A$1611,0)),INDEX(Pop!$J$2:$J$1611,MATCH(A115, Pop!$A$2:$A$1611,0))/INDEX(Coverage!$F$2:$F$1611,MATCH(A115, Coverage!$A$2:$A$1611,0)),0)</f>
        <v>1139.4248130171363</v>
      </c>
      <c r="K115" s="14">
        <f>IF(SUM(C115:J115)&lt;INDEX(Coverage!$D$2:$D$1611,MATCH(A115, Coverage!$A$2:$A$1611,0)),INDEX(Pop!$K$2:$K$1611,MATCH(A115, Pop!$A$2:$A$1611,0))/INDEX(Coverage!$F$2:$F$1611,MATCH(A115, Coverage!$A$2:$A$1611,0)),0)</f>
        <v>1179.0351890888533</v>
      </c>
      <c r="L115" s="14">
        <f>IF(SUM(C115:K115)&lt;INDEX(Coverage!$D$2:$D$1611,MATCH(A115, Coverage!$A$2:$A$1611,0)),INDEX(Pop!$L$2:$L$1611,MATCH(A115, Pop!$A$2:$A$1611,0))/INDEX(Coverage!$F$2:$F$1611,MATCH(A115, Coverage!$A$2:$A$1611,0)),0)</f>
        <v>0</v>
      </c>
    </row>
    <row r="116" spans="1:12">
      <c r="A116" s="14" t="str">
        <f>Data!A116</f>
        <v>MOZ</v>
      </c>
      <c r="B116" s="14" t="str">
        <f>Data!B116</f>
        <v>Mozambique</v>
      </c>
      <c r="C116" s="14">
        <f>IFERROR(INDEX(Pop!$C$2:$C$1611,MATCH(A116, Pop!$A$2:$A$1611,0)) /INDEX(Coverage!$F$2:$F$1611,MATCH(A116, Coverage!$A$2:$A$1611,0)),0)</f>
        <v>1966.5881294141684</v>
      </c>
      <c r="D116" s="14">
        <f>IF(SUM(C116)&lt;INDEX(Coverage!$D$2:$D$1611,MATCH(A116, Coverage!$A$2:$A$1611,0)),INDEX(Pop!$D$2:$D$1611,MATCH(A116, Pop!$A$2:$A$1611,0))/INDEX(Coverage!$F$2:$F$1611,MATCH(A116, Coverage!$A$2:$A$1611,0)),0)</f>
        <v>1375.1881523011343</v>
      </c>
      <c r="E116" s="14">
        <f>IF(SUM(C116:D116)&lt;INDEX(Coverage!$D$2:$D$1611,MATCH(A116, Coverage!$A$2:$A$1611,0)),INDEX(Pop!$E$2:$E$1611,MATCH(A116, Pop!$A$2:$A$1611,0))/INDEX(Coverage!$F$2:$F$1611,MATCH(A116, Coverage!$A$2:$A$1611,0)),0)</f>
        <v>1102.0324710767902</v>
      </c>
      <c r="F116" s="14">
        <f>IF(SUM(C116:E116)&lt;INDEX(Coverage!$D$2:$D$1611,MATCH(A116, Coverage!$A$2:$A$1611,0)),INDEX(Pop!$F$2:$F$1611,MATCH(A116, Pop!$A$2:$A$1611,0))/INDEX(Coverage!$F$2:$F$1611,MATCH(A116, Coverage!$A$2:$A$1611,0)),0)</f>
        <v>0</v>
      </c>
      <c r="G116" s="14">
        <f>IF(SUM(C116:F116)&lt;INDEX(Coverage!$D$2:$D$1611,MATCH(A116, Coverage!$A$2:$A$1611,0)),INDEX(Pop!$G$2:$G$1611,MATCH(A116, Pop!$A$2:$A$1611,0))/INDEX(Coverage!$F$2:$F$1611,MATCH(A116, Coverage!$A$2:$A$1611,0)),0)</f>
        <v>0</v>
      </c>
      <c r="H116" s="14">
        <f>IF(SUM(C116:G116)&lt;INDEX(Coverage!$D$2:$D$1611,MATCH(A116, Coverage!$A$2:$A$1611,0)),INDEX(Pop!$H$2:$H$1611,MATCH(A116, Pop!$A$2:$A$1611,0))/INDEX(Coverage!$F$2:$F$1611,MATCH(A116, Coverage!$A$2:$A$1611,0)),0)</f>
        <v>0</v>
      </c>
      <c r="I116" s="14">
        <f>IF(SUM(C116:H116)&lt;INDEX(Coverage!$D$2:$D$1611,MATCH(A116, Coverage!$A$2:$A$1611,0)),INDEX(Pop!$I$2:$I$1611,MATCH(A116, Pop!$A$2:$A$1611,0))/INDEX(Coverage!$F$2:$F$1611,MATCH(A116, Coverage!$A$2:$A$1611,0)),0)</f>
        <v>0</v>
      </c>
      <c r="J116" s="14">
        <f>IF(SUM(C116:I116)&lt;INDEX(Coverage!$D$2:$D$1611,MATCH(A116, Coverage!$A$2:$A$1611,0)),INDEX(Pop!$J$2:$J$1611,MATCH(A116, Pop!$A$2:$A$1611,0))/INDEX(Coverage!$F$2:$F$1611,MATCH(A116, Coverage!$A$2:$A$1611,0)),0)</f>
        <v>0</v>
      </c>
      <c r="K116" s="14">
        <f>IF(SUM(C116:J116)&lt;INDEX(Coverage!$D$2:$D$1611,MATCH(A116, Coverage!$A$2:$A$1611,0)),INDEX(Pop!$K$2:$K$1611,MATCH(A116, Pop!$A$2:$A$1611,0))/INDEX(Coverage!$F$2:$F$1611,MATCH(A116, Coverage!$A$2:$A$1611,0)),0)</f>
        <v>0</v>
      </c>
      <c r="L116" s="14">
        <f>IF(SUM(C116:K116)&lt;INDEX(Coverage!$D$2:$D$1611,MATCH(A116, Coverage!$A$2:$A$1611,0)),INDEX(Pop!$L$2:$L$1611,MATCH(A116, Pop!$A$2:$A$1611,0))/INDEX(Coverage!$F$2:$F$1611,MATCH(A116, Coverage!$A$2:$A$1611,0)),0)</f>
        <v>0</v>
      </c>
    </row>
    <row r="117" spans="1:12">
      <c r="A117" s="14" t="str">
        <f>Data!A117</f>
        <v>MMR</v>
      </c>
      <c r="B117" s="14" t="str">
        <f>Data!B117</f>
        <v>Myanmar</v>
      </c>
      <c r="C117" s="14">
        <f>IFERROR(INDEX(Pop!$C$2:$C$1611,MATCH(A117, Pop!$A$2:$A$1611,0)) /INDEX(Coverage!$F$2:$F$1611,MATCH(A117, Coverage!$A$2:$A$1611,0)),0)</f>
        <v>3997.8169847555446</v>
      </c>
      <c r="D117" s="14">
        <f>IF(SUM(C117)&lt;INDEX(Coverage!$D$2:$D$1611,MATCH(A117, Coverage!$A$2:$A$1611,0)),INDEX(Pop!$D$2:$D$1611,MATCH(A117, Pop!$A$2:$A$1611,0))/INDEX(Coverage!$F$2:$F$1611,MATCH(A117, Coverage!$A$2:$A$1611,0)),0)</f>
        <v>1924.9043282271489</v>
      </c>
      <c r="E117" s="14">
        <f>IF(SUM(C117:D117)&lt;INDEX(Coverage!$D$2:$D$1611,MATCH(A117, Coverage!$A$2:$A$1611,0)),INDEX(Pop!$E$2:$E$1611,MATCH(A117, Pop!$A$2:$A$1611,0))/INDEX(Coverage!$F$2:$F$1611,MATCH(A117, Coverage!$A$2:$A$1611,0)),0)</f>
        <v>2414.4768625291131</v>
      </c>
      <c r="F117" s="14">
        <f>IF(SUM(C117:E117)&lt;INDEX(Coverage!$D$2:$D$1611,MATCH(A117, Coverage!$A$2:$A$1611,0)),INDEX(Pop!$F$2:$F$1611,MATCH(A117, Pop!$A$2:$A$1611,0))/INDEX(Coverage!$F$2:$F$1611,MATCH(A117, Coverage!$A$2:$A$1611,0)),0)</f>
        <v>2051.0709489216651</v>
      </c>
      <c r="G117" s="14">
        <f>IF(SUM(C117:F117)&lt;INDEX(Coverage!$D$2:$D$1611,MATCH(A117, Coverage!$A$2:$A$1611,0)),INDEX(Pop!$G$2:$G$1611,MATCH(A117, Pop!$A$2:$A$1611,0))/INDEX(Coverage!$F$2:$F$1611,MATCH(A117, Coverage!$A$2:$A$1611,0)),0)</f>
        <v>2201.7829378034075</v>
      </c>
      <c r="H117" s="14">
        <f>IF(SUM(C117:G117)&lt;INDEX(Coverage!$D$2:$D$1611,MATCH(A117, Coverage!$A$2:$A$1611,0)),INDEX(Pop!$H$2:$H$1611,MATCH(A117, Pop!$A$2:$A$1611,0))/INDEX(Coverage!$F$2:$F$1611,MATCH(A117, Coverage!$A$2:$A$1611,0)),0)</f>
        <v>996.83366191560867</v>
      </c>
      <c r="I117" s="14">
        <f>IF(SUM(C117:H117)&lt;INDEX(Coverage!$D$2:$D$1611,MATCH(A117, Coverage!$A$2:$A$1611,0)),INDEX(Pop!$I$2:$I$1611,MATCH(A117, Pop!$A$2:$A$1611,0))/INDEX(Coverage!$F$2:$F$1611,MATCH(A117, Coverage!$A$2:$A$1611,0)),0)</f>
        <v>1048.280330192242</v>
      </c>
      <c r="J117" s="14">
        <f>IF(SUM(C117:I117)&lt;INDEX(Coverage!$D$2:$D$1611,MATCH(A117, Coverage!$A$2:$A$1611,0)),INDEX(Pop!$J$2:$J$1611,MATCH(A117, Pop!$A$2:$A$1611,0))/INDEX(Coverage!$F$2:$F$1611,MATCH(A117, Coverage!$A$2:$A$1611,0)),0)</f>
        <v>1202.4082625923218</v>
      </c>
      <c r="K117" s="14">
        <f>IF(SUM(C117:J117)&lt;INDEX(Coverage!$D$2:$D$1611,MATCH(A117, Coverage!$A$2:$A$1611,0)),INDEX(Pop!$K$2:$K$1611,MATCH(A117, Pop!$A$2:$A$1611,0))/INDEX(Coverage!$F$2:$F$1611,MATCH(A117, Coverage!$A$2:$A$1611,0)),0)</f>
        <v>0</v>
      </c>
      <c r="L117" s="14">
        <f>IF(SUM(C117:K117)&lt;INDEX(Coverage!$D$2:$D$1611,MATCH(A117, Coverage!$A$2:$A$1611,0)),INDEX(Pop!$L$2:$L$1611,MATCH(A117, Pop!$A$2:$A$1611,0))/INDEX(Coverage!$F$2:$F$1611,MATCH(A117, Coverage!$A$2:$A$1611,0)),0)</f>
        <v>0</v>
      </c>
    </row>
    <row r="118" spans="1:12">
      <c r="A118" s="14" t="str">
        <f>Data!A118</f>
        <v>NAM</v>
      </c>
      <c r="B118" s="14" t="str">
        <f>Data!B118</f>
        <v>Namibia</v>
      </c>
      <c r="C118" s="14">
        <f>IFERROR(INDEX(Pop!$C$2:$C$1611,MATCH(A118, Pop!$A$2:$A$1611,0)) /INDEX(Coverage!$F$2:$F$1611,MATCH(A118, Coverage!$A$2:$A$1611,0)),0)</f>
        <v>86.19786477453178</v>
      </c>
      <c r="D118" s="14">
        <f>IF(SUM(C118)&lt;INDEX(Coverage!$D$2:$D$1611,MATCH(A118, Coverage!$A$2:$A$1611,0)),INDEX(Pop!$D$2:$D$1611,MATCH(A118, Pop!$A$2:$A$1611,0))/INDEX(Coverage!$F$2:$F$1611,MATCH(A118, Coverage!$A$2:$A$1611,0)),0)</f>
        <v>57.562917662139711</v>
      </c>
      <c r="E118" s="14">
        <f>IF(SUM(C118:D118)&lt;INDEX(Coverage!$D$2:$D$1611,MATCH(A118, Coverage!$A$2:$A$1611,0)),INDEX(Pop!$E$2:$E$1611,MATCH(A118, Pop!$A$2:$A$1611,0))/INDEX(Coverage!$F$2:$F$1611,MATCH(A118, Coverage!$A$2:$A$1611,0)),0)</f>
        <v>47.211942800444554</v>
      </c>
      <c r="F118" s="14">
        <f>IF(SUM(C118:E118)&lt;INDEX(Coverage!$D$2:$D$1611,MATCH(A118, Coverage!$A$2:$A$1611,0)),INDEX(Pop!$F$2:$F$1611,MATCH(A118, Pop!$A$2:$A$1611,0))/INDEX(Coverage!$F$2:$F$1611,MATCH(A118, Coverage!$A$2:$A$1611,0)),0)</f>
        <v>25.470852754901017</v>
      </c>
      <c r="G118" s="14">
        <f>IF(SUM(C118:F118)&lt;INDEX(Coverage!$D$2:$D$1611,MATCH(A118, Coverage!$A$2:$A$1611,0)),INDEX(Pop!$G$2:$G$1611,MATCH(A118, Pop!$A$2:$A$1611,0))/INDEX(Coverage!$F$2:$F$1611,MATCH(A118, Coverage!$A$2:$A$1611,0)),0)</f>
        <v>38.259361897503425</v>
      </c>
      <c r="H118" s="14">
        <f>IF(SUM(C118:G118)&lt;INDEX(Coverage!$D$2:$D$1611,MATCH(A118, Coverage!$A$2:$A$1611,0)),INDEX(Pop!$H$2:$H$1611,MATCH(A118, Pop!$A$2:$A$1611,0))/INDEX(Coverage!$F$2:$F$1611,MATCH(A118, Coverage!$A$2:$A$1611,0)),0)</f>
        <v>39.115588542832903</v>
      </c>
      <c r="I118" s="14">
        <f>IF(SUM(C118:H118)&lt;INDEX(Coverage!$D$2:$D$1611,MATCH(A118, Coverage!$A$2:$A$1611,0)),INDEX(Pop!$I$2:$I$1611,MATCH(A118, Pop!$A$2:$A$1611,0))/INDEX(Coverage!$F$2:$F$1611,MATCH(A118, Coverage!$A$2:$A$1611,0)),0)</f>
        <v>37.371910096202242</v>
      </c>
      <c r="J118" s="14">
        <f>IF(SUM(C118:I118)&lt;INDEX(Coverage!$D$2:$D$1611,MATCH(A118, Coverage!$A$2:$A$1611,0)),INDEX(Pop!$J$2:$J$1611,MATCH(A118, Pop!$A$2:$A$1611,0))/INDEX(Coverage!$F$2:$F$1611,MATCH(A118, Coverage!$A$2:$A$1611,0)),0)</f>
        <v>0</v>
      </c>
      <c r="K118" s="14">
        <f>IF(SUM(C118:J118)&lt;INDEX(Coverage!$D$2:$D$1611,MATCH(A118, Coverage!$A$2:$A$1611,0)),INDEX(Pop!$K$2:$K$1611,MATCH(A118, Pop!$A$2:$A$1611,0))/INDEX(Coverage!$F$2:$F$1611,MATCH(A118, Coverage!$A$2:$A$1611,0)),0)</f>
        <v>0</v>
      </c>
      <c r="L118" s="14">
        <f>IF(SUM(C118:K118)&lt;INDEX(Coverage!$D$2:$D$1611,MATCH(A118, Coverage!$A$2:$A$1611,0)),INDEX(Pop!$L$2:$L$1611,MATCH(A118, Pop!$A$2:$A$1611,0))/INDEX(Coverage!$F$2:$F$1611,MATCH(A118, Coverage!$A$2:$A$1611,0)),0)</f>
        <v>0</v>
      </c>
    </row>
    <row r="119" spans="1:12">
      <c r="A119" s="14" t="str">
        <f>Data!A119</f>
        <v>NPL</v>
      </c>
      <c r="B119" s="14" t="str">
        <f>Data!B119</f>
        <v>Nepal</v>
      </c>
      <c r="C119" s="14">
        <f>IFERROR(INDEX(Pop!$C$2:$C$1611,MATCH(A119, Pop!$A$2:$A$1611,0)) /INDEX(Coverage!$F$2:$F$1611,MATCH(A119, Coverage!$A$2:$A$1611,0)),0)</f>
        <v>2461.5873957999715</v>
      </c>
      <c r="D119" s="14">
        <f>IF(SUM(C119)&lt;INDEX(Coverage!$D$2:$D$1611,MATCH(A119, Coverage!$A$2:$A$1611,0)),INDEX(Pop!$D$2:$D$1611,MATCH(A119, Pop!$A$2:$A$1611,0))/INDEX(Coverage!$F$2:$F$1611,MATCH(A119, Coverage!$A$2:$A$1611,0)),0)</f>
        <v>785.18298688956088</v>
      </c>
      <c r="E119" s="14">
        <f>IF(SUM(C119:D119)&lt;INDEX(Coverage!$D$2:$D$1611,MATCH(A119, Coverage!$A$2:$A$1611,0)),INDEX(Pop!$E$2:$E$1611,MATCH(A119, Pop!$A$2:$A$1611,0))/INDEX(Coverage!$F$2:$F$1611,MATCH(A119, Coverage!$A$2:$A$1611,0)),0)</f>
        <v>544.69227506946675</v>
      </c>
      <c r="F119" s="14">
        <f>IF(SUM(C119:E119)&lt;INDEX(Coverage!$D$2:$D$1611,MATCH(A119, Coverage!$A$2:$A$1611,0)),INDEX(Pop!$F$2:$F$1611,MATCH(A119, Pop!$A$2:$A$1611,0))/INDEX(Coverage!$F$2:$F$1611,MATCH(A119, Coverage!$A$2:$A$1611,0)),0)</f>
        <v>868.63670955628493</v>
      </c>
      <c r="G119" s="14">
        <f>IF(SUM(C119:F119)&lt;INDEX(Coverage!$D$2:$D$1611,MATCH(A119, Coverage!$A$2:$A$1611,0)),INDEX(Pop!$G$2:$G$1611,MATCH(A119, Pop!$A$2:$A$1611,0))/INDEX(Coverage!$F$2:$F$1611,MATCH(A119, Coverage!$A$2:$A$1611,0)),0)</f>
        <v>430.3655036485722</v>
      </c>
      <c r="H119" s="14">
        <f>IF(SUM(C119:G119)&lt;INDEX(Coverage!$D$2:$D$1611,MATCH(A119, Coverage!$A$2:$A$1611,0)),INDEX(Pop!$H$2:$H$1611,MATCH(A119, Pop!$A$2:$A$1611,0))/INDEX(Coverage!$F$2:$F$1611,MATCH(A119, Coverage!$A$2:$A$1611,0)),0)</f>
        <v>253.27646712563163</v>
      </c>
      <c r="I119" s="14">
        <f>IF(SUM(C119:H119)&lt;INDEX(Coverage!$D$2:$D$1611,MATCH(A119, Coverage!$A$2:$A$1611,0)),INDEX(Pop!$I$2:$I$1611,MATCH(A119, Pop!$A$2:$A$1611,0))/INDEX(Coverage!$F$2:$F$1611,MATCH(A119, Coverage!$A$2:$A$1611,0)),0)</f>
        <v>676.91616560218017</v>
      </c>
      <c r="J119" s="14">
        <f>IF(SUM(C119:I119)&lt;INDEX(Coverage!$D$2:$D$1611,MATCH(A119, Coverage!$A$2:$A$1611,0)),INDEX(Pop!$J$2:$J$1611,MATCH(A119, Pop!$A$2:$A$1611,0))/INDEX(Coverage!$F$2:$F$1611,MATCH(A119, Coverage!$A$2:$A$1611,0)),0)</f>
        <v>0</v>
      </c>
      <c r="K119" s="14">
        <f>IF(SUM(C119:J119)&lt;INDEX(Coverage!$D$2:$D$1611,MATCH(A119, Coverage!$A$2:$A$1611,0)),INDEX(Pop!$K$2:$K$1611,MATCH(A119, Pop!$A$2:$A$1611,0))/INDEX(Coverage!$F$2:$F$1611,MATCH(A119, Coverage!$A$2:$A$1611,0)),0)</f>
        <v>0</v>
      </c>
      <c r="L119" s="14">
        <f>IF(SUM(C119:K119)&lt;INDEX(Coverage!$D$2:$D$1611,MATCH(A119, Coverage!$A$2:$A$1611,0)),INDEX(Pop!$L$2:$L$1611,MATCH(A119, Pop!$A$2:$A$1611,0))/INDEX(Coverage!$F$2:$F$1611,MATCH(A119, Coverage!$A$2:$A$1611,0)),0)</f>
        <v>0</v>
      </c>
    </row>
    <row r="120" spans="1:12">
      <c r="A120" s="14" t="str">
        <f>Data!A120</f>
        <v>NLD</v>
      </c>
      <c r="B120" s="14" t="str">
        <f>Data!B120</f>
        <v>Netherlands (the)</v>
      </c>
      <c r="C120" s="14">
        <f>IFERROR(INDEX(Pop!$C$2:$C$1611,MATCH(A120, Pop!$A$2:$A$1611,0)) /INDEX(Coverage!$F$2:$F$1611,MATCH(A120, Coverage!$A$2:$A$1611,0)),0)</f>
        <v>4862.4950359021514</v>
      </c>
      <c r="D120" s="14">
        <f>IF(SUM(C120)&lt;INDEX(Coverage!$D$2:$D$1611,MATCH(A120, Coverage!$A$2:$A$1611,0)),INDEX(Pop!$D$2:$D$1611,MATCH(A120, Pop!$A$2:$A$1611,0))/INDEX(Coverage!$F$2:$F$1611,MATCH(A120, Coverage!$A$2:$A$1611,0)),0)</f>
        <v>2246.9523811347135</v>
      </c>
      <c r="E120" s="14">
        <f>IF(SUM(C120:D120)&lt;INDEX(Coverage!$D$2:$D$1611,MATCH(A120, Coverage!$A$2:$A$1611,0)),INDEX(Pop!$E$2:$E$1611,MATCH(A120, Pop!$A$2:$A$1611,0))/INDEX(Coverage!$F$2:$F$1611,MATCH(A120, Coverage!$A$2:$A$1611,0)),0)</f>
        <v>1834.9814573522588</v>
      </c>
      <c r="F120" s="14">
        <f>IF(SUM(C120:E120)&lt;INDEX(Coverage!$D$2:$D$1611,MATCH(A120, Coverage!$A$2:$A$1611,0)),INDEX(Pop!$F$2:$F$1611,MATCH(A120, Pop!$A$2:$A$1611,0))/INDEX(Coverage!$F$2:$F$1611,MATCH(A120, Coverage!$A$2:$A$1611,0)),0)</f>
        <v>1094.9753268166612</v>
      </c>
      <c r="G120" s="14">
        <f>IF(SUM(C120:F120)&lt;INDEX(Coverage!$D$2:$D$1611,MATCH(A120, Coverage!$A$2:$A$1611,0)),INDEX(Pop!$G$2:$G$1611,MATCH(A120, Pop!$A$2:$A$1611,0))/INDEX(Coverage!$F$2:$F$1611,MATCH(A120, Coverage!$A$2:$A$1611,0)),0)</f>
        <v>1030.6968393998657</v>
      </c>
      <c r="H120" s="14">
        <f>IF(SUM(C120:G120)&lt;INDEX(Coverage!$D$2:$D$1611,MATCH(A120, Coverage!$A$2:$A$1611,0)),INDEX(Pop!$H$2:$H$1611,MATCH(A120, Pop!$A$2:$A$1611,0))/INDEX(Coverage!$F$2:$F$1611,MATCH(A120, Coverage!$A$2:$A$1611,0)),0)</f>
        <v>996.27417121127905</v>
      </c>
      <c r="I120" s="14">
        <f>IF(SUM(C120:H120)&lt;INDEX(Coverage!$D$2:$D$1611,MATCH(A120, Coverage!$A$2:$A$1611,0)),INDEX(Pop!$I$2:$I$1611,MATCH(A120, Pop!$A$2:$A$1611,0))/INDEX(Coverage!$F$2:$F$1611,MATCH(A120, Coverage!$A$2:$A$1611,0)),0)</f>
        <v>851.52130627110421</v>
      </c>
      <c r="J120" s="14">
        <f>IF(SUM(C120:I120)&lt;INDEX(Coverage!$D$2:$D$1611,MATCH(A120, Coverage!$A$2:$A$1611,0)),INDEX(Pop!$J$2:$J$1611,MATCH(A120, Pop!$A$2:$A$1611,0))/INDEX(Coverage!$F$2:$F$1611,MATCH(A120, Coverage!$A$2:$A$1611,0)),0)</f>
        <v>837.16734325874882</v>
      </c>
      <c r="K120" s="14">
        <f>IF(SUM(C120:J120)&lt;INDEX(Coverage!$D$2:$D$1611,MATCH(A120, Coverage!$A$2:$A$1611,0)),INDEX(Pop!$K$2:$K$1611,MATCH(A120, Pop!$A$2:$A$1611,0))/INDEX(Coverage!$F$2:$F$1611,MATCH(A120, Coverage!$A$2:$A$1611,0)),0)</f>
        <v>807.87310870548197</v>
      </c>
      <c r="L120" s="14">
        <f>IF(SUM(C120:K120)&lt;INDEX(Coverage!$D$2:$D$1611,MATCH(A120, Coverage!$A$2:$A$1611,0)),INDEX(Pop!$L$2:$L$1611,MATCH(A120, Pop!$A$2:$A$1611,0))/INDEX(Coverage!$F$2:$F$1611,MATCH(A120, Coverage!$A$2:$A$1611,0)),0)</f>
        <v>717.4650399979862</v>
      </c>
    </row>
    <row r="121" spans="1:12">
      <c r="A121" s="14" t="str">
        <f>Data!A121</f>
        <v>NCL</v>
      </c>
      <c r="B121" s="14" t="str">
        <f>Data!B121</f>
        <v>New Caledonia</v>
      </c>
      <c r="C121" s="14">
        <f>IFERROR(INDEX(Pop!$C$2:$C$1611,MATCH(A121, Pop!$A$2:$A$1611,0)) /INDEX(Coverage!$F$2:$F$1611,MATCH(A121, Coverage!$A$2:$A$1611,0)),0)</f>
        <v>0</v>
      </c>
      <c r="D121" s="14">
        <f>IF(SUM(C121)&lt;INDEX(Coverage!$D$2:$D$1611,MATCH(A121, Coverage!$A$2:$A$1611,0)),INDEX(Pop!$D$2:$D$1611,MATCH(A121, Pop!$A$2:$A$1611,0))/INDEX(Coverage!$F$2:$F$1611,MATCH(A121, Coverage!$A$2:$A$1611,0)),0)</f>
        <v>0</v>
      </c>
      <c r="E121" s="14">
        <f>IF(SUM(C121:D121)&lt;INDEX(Coverage!$D$2:$D$1611,MATCH(A121, Coverage!$A$2:$A$1611,0)),INDEX(Pop!$E$2:$E$1611,MATCH(A121, Pop!$A$2:$A$1611,0))/INDEX(Coverage!$F$2:$F$1611,MATCH(A121, Coverage!$A$2:$A$1611,0)),0)</f>
        <v>0</v>
      </c>
      <c r="F121" s="14">
        <f>IF(SUM(C121:E121)&lt;INDEX(Coverage!$D$2:$D$1611,MATCH(A121, Coverage!$A$2:$A$1611,0)),INDEX(Pop!$F$2:$F$1611,MATCH(A121, Pop!$A$2:$A$1611,0))/INDEX(Coverage!$F$2:$F$1611,MATCH(A121, Coverage!$A$2:$A$1611,0)),0)</f>
        <v>0</v>
      </c>
      <c r="G121" s="14">
        <f>IF(SUM(C121:F121)&lt;INDEX(Coverage!$D$2:$D$1611,MATCH(A121, Coverage!$A$2:$A$1611,0)),INDEX(Pop!$G$2:$G$1611,MATCH(A121, Pop!$A$2:$A$1611,0))/INDEX(Coverage!$F$2:$F$1611,MATCH(A121, Coverage!$A$2:$A$1611,0)),0)</f>
        <v>0</v>
      </c>
      <c r="H121" s="14">
        <f>IF(SUM(C121:G121)&lt;INDEX(Coverage!$D$2:$D$1611,MATCH(A121, Coverage!$A$2:$A$1611,0)),INDEX(Pop!$H$2:$H$1611,MATCH(A121, Pop!$A$2:$A$1611,0))/INDEX(Coverage!$F$2:$F$1611,MATCH(A121, Coverage!$A$2:$A$1611,0)),0)</f>
        <v>0</v>
      </c>
      <c r="I121" s="14">
        <f>IF(SUM(C121:H121)&lt;INDEX(Coverage!$D$2:$D$1611,MATCH(A121, Coverage!$A$2:$A$1611,0)),INDEX(Pop!$I$2:$I$1611,MATCH(A121, Pop!$A$2:$A$1611,0))/INDEX(Coverage!$F$2:$F$1611,MATCH(A121, Coverage!$A$2:$A$1611,0)),0)</f>
        <v>0</v>
      </c>
      <c r="J121" s="14">
        <f>IF(SUM(C121:I121)&lt;INDEX(Coverage!$D$2:$D$1611,MATCH(A121, Coverage!$A$2:$A$1611,0)),INDEX(Pop!$J$2:$J$1611,MATCH(A121, Pop!$A$2:$A$1611,0))/INDEX(Coverage!$F$2:$F$1611,MATCH(A121, Coverage!$A$2:$A$1611,0)),0)</f>
        <v>0</v>
      </c>
      <c r="K121" s="14">
        <f>IF(SUM(C121:J121)&lt;INDEX(Coverage!$D$2:$D$1611,MATCH(A121, Coverage!$A$2:$A$1611,0)),INDEX(Pop!$K$2:$K$1611,MATCH(A121, Pop!$A$2:$A$1611,0))/INDEX(Coverage!$F$2:$F$1611,MATCH(A121, Coverage!$A$2:$A$1611,0)),0)</f>
        <v>0</v>
      </c>
      <c r="L121" s="14">
        <f>IF(SUM(C121:K121)&lt;INDEX(Coverage!$D$2:$D$1611,MATCH(A121, Coverage!$A$2:$A$1611,0)),INDEX(Pop!$L$2:$L$1611,MATCH(A121, Pop!$A$2:$A$1611,0))/INDEX(Coverage!$F$2:$F$1611,MATCH(A121, Coverage!$A$2:$A$1611,0)),0)</f>
        <v>0</v>
      </c>
    </row>
    <row r="122" spans="1:12">
      <c r="A122" s="14" t="str">
        <f>Data!A122</f>
        <v>NZL</v>
      </c>
      <c r="B122" s="14" t="str">
        <f>Data!B122</f>
        <v>New Zealand</v>
      </c>
      <c r="C122" s="14">
        <f>IFERROR(INDEX(Pop!$C$2:$C$1611,MATCH(A122, Pop!$A$2:$A$1611,0)) /INDEX(Coverage!$F$2:$F$1611,MATCH(A122, Coverage!$A$2:$A$1611,0)),0)</f>
        <v>1899.1907398053486</v>
      </c>
      <c r="D122" s="14">
        <f>IF(SUM(C122)&lt;INDEX(Coverage!$D$2:$D$1611,MATCH(A122, Coverage!$A$2:$A$1611,0)),INDEX(Pop!$D$2:$D$1611,MATCH(A122, Pop!$A$2:$A$1611,0))/INDEX(Coverage!$F$2:$F$1611,MATCH(A122, Coverage!$A$2:$A$1611,0)),0)</f>
        <v>575.62047651527723</v>
      </c>
      <c r="E122" s="14">
        <f>IF(SUM(C122:D122)&lt;INDEX(Coverage!$D$2:$D$1611,MATCH(A122, Coverage!$A$2:$A$1611,0)),INDEX(Pop!$E$2:$E$1611,MATCH(A122, Pop!$A$2:$A$1611,0))/INDEX(Coverage!$F$2:$F$1611,MATCH(A122, Coverage!$A$2:$A$1611,0)),0)</f>
        <v>469.12319505814622</v>
      </c>
      <c r="F122" s="14">
        <f>IF(SUM(C122:E122)&lt;INDEX(Coverage!$D$2:$D$1611,MATCH(A122, Coverage!$A$2:$A$1611,0)),INDEX(Pop!$F$2:$F$1611,MATCH(A122, Pop!$A$2:$A$1611,0))/INDEX(Coverage!$F$2:$F$1611,MATCH(A122, Coverage!$A$2:$A$1611,0)),0)</f>
        <v>344.40453198681382</v>
      </c>
      <c r="G122" s="14">
        <f>IF(SUM(C122:F122)&lt;INDEX(Coverage!$D$2:$D$1611,MATCH(A122, Coverage!$A$2:$A$1611,0)),INDEX(Pop!$G$2:$G$1611,MATCH(A122, Pop!$A$2:$A$1611,0))/INDEX(Coverage!$F$2:$F$1611,MATCH(A122, Coverage!$A$2:$A$1611,0)),0)</f>
        <v>118.01164977903041</v>
      </c>
      <c r="H122" s="14">
        <f>IF(SUM(C122:G122)&lt;INDEX(Coverage!$D$2:$D$1611,MATCH(A122, Coverage!$A$2:$A$1611,0)),INDEX(Pop!$H$2:$H$1611,MATCH(A122, Pop!$A$2:$A$1611,0))/INDEX(Coverage!$F$2:$F$1611,MATCH(A122, Coverage!$A$2:$A$1611,0)),0)</f>
        <v>253.8972728518454</v>
      </c>
      <c r="I122" s="14">
        <f>IF(SUM(C122:H122)&lt;INDEX(Coverage!$D$2:$D$1611,MATCH(A122, Coverage!$A$2:$A$1611,0)),INDEX(Pop!$I$2:$I$1611,MATCH(A122, Pop!$A$2:$A$1611,0))/INDEX(Coverage!$F$2:$F$1611,MATCH(A122, Coverage!$A$2:$A$1611,0)),0)</f>
        <v>153.64964532902087</v>
      </c>
      <c r="J122" s="14">
        <f>IF(SUM(C122:I122)&lt;INDEX(Coverage!$D$2:$D$1611,MATCH(A122, Coverage!$A$2:$A$1611,0)),INDEX(Pop!$J$2:$J$1611,MATCH(A122, Pop!$A$2:$A$1611,0))/INDEX(Coverage!$F$2:$F$1611,MATCH(A122, Coverage!$A$2:$A$1611,0)),0)</f>
        <v>120.91010696293334</v>
      </c>
      <c r="K122" s="14">
        <f>IF(SUM(C122:J122)&lt;INDEX(Coverage!$D$2:$D$1611,MATCH(A122, Coverage!$A$2:$A$1611,0)),INDEX(Pop!$K$2:$K$1611,MATCH(A122, Pop!$A$2:$A$1611,0))/INDEX(Coverage!$F$2:$F$1611,MATCH(A122, Coverage!$A$2:$A$1611,0)),0)</f>
        <v>65.506795481144479</v>
      </c>
      <c r="L122" s="14">
        <f>IF(SUM(C122:K122)&lt;INDEX(Coverage!$D$2:$D$1611,MATCH(A122, Coverage!$A$2:$A$1611,0)),INDEX(Pop!$L$2:$L$1611,MATCH(A122, Pop!$A$2:$A$1611,0))/INDEX(Coverage!$F$2:$F$1611,MATCH(A122, Coverage!$A$2:$A$1611,0)),0)</f>
        <v>0</v>
      </c>
    </row>
    <row r="123" spans="1:12">
      <c r="A123" s="14" t="str">
        <f>Data!A123</f>
        <v>NIC</v>
      </c>
      <c r="B123" s="14" t="str">
        <f>Data!B123</f>
        <v>Nicaragua</v>
      </c>
      <c r="C123" s="14">
        <f>IFERROR(INDEX(Pop!$C$2:$C$1611,MATCH(A123, Pop!$A$2:$A$1611,0)) /INDEX(Coverage!$F$2:$F$1611,MATCH(A123, Coverage!$A$2:$A$1611,0)),0)</f>
        <v>0</v>
      </c>
      <c r="D123" s="14">
        <f>IF(SUM(C123)&lt;INDEX(Coverage!$D$2:$D$1611,MATCH(A123, Coverage!$A$2:$A$1611,0)),INDEX(Pop!$D$2:$D$1611,MATCH(A123, Pop!$A$2:$A$1611,0))/INDEX(Coverage!$F$2:$F$1611,MATCH(A123, Coverage!$A$2:$A$1611,0)),0)</f>
        <v>0</v>
      </c>
      <c r="E123" s="14">
        <f>IF(SUM(C123:D123)&lt;INDEX(Coverage!$D$2:$D$1611,MATCH(A123, Coverage!$A$2:$A$1611,0)),INDEX(Pop!$E$2:$E$1611,MATCH(A123, Pop!$A$2:$A$1611,0))/INDEX(Coverage!$F$2:$F$1611,MATCH(A123, Coverage!$A$2:$A$1611,0)),0)</f>
        <v>0</v>
      </c>
      <c r="F123" s="14">
        <f>IF(SUM(C123:E123)&lt;INDEX(Coverage!$D$2:$D$1611,MATCH(A123, Coverage!$A$2:$A$1611,0)),INDEX(Pop!$F$2:$F$1611,MATCH(A123, Pop!$A$2:$A$1611,0))/INDEX(Coverage!$F$2:$F$1611,MATCH(A123, Coverage!$A$2:$A$1611,0)),0)</f>
        <v>0</v>
      </c>
      <c r="G123" s="14">
        <f>IF(SUM(C123:F123)&lt;INDEX(Coverage!$D$2:$D$1611,MATCH(A123, Coverage!$A$2:$A$1611,0)),INDEX(Pop!$G$2:$G$1611,MATCH(A123, Pop!$A$2:$A$1611,0))/INDEX(Coverage!$F$2:$F$1611,MATCH(A123, Coverage!$A$2:$A$1611,0)),0)</f>
        <v>0</v>
      </c>
      <c r="H123" s="14">
        <f>IF(SUM(C123:G123)&lt;INDEX(Coverage!$D$2:$D$1611,MATCH(A123, Coverage!$A$2:$A$1611,0)),INDEX(Pop!$H$2:$H$1611,MATCH(A123, Pop!$A$2:$A$1611,0))/INDEX(Coverage!$F$2:$F$1611,MATCH(A123, Coverage!$A$2:$A$1611,0)),0)</f>
        <v>0</v>
      </c>
      <c r="I123" s="14">
        <f>IF(SUM(C123:H123)&lt;INDEX(Coverage!$D$2:$D$1611,MATCH(A123, Coverage!$A$2:$A$1611,0)),INDEX(Pop!$I$2:$I$1611,MATCH(A123, Pop!$A$2:$A$1611,0))/INDEX(Coverage!$F$2:$F$1611,MATCH(A123, Coverage!$A$2:$A$1611,0)),0)</f>
        <v>0</v>
      </c>
      <c r="J123" s="14">
        <f>IF(SUM(C123:I123)&lt;INDEX(Coverage!$D$2:$D$1611,MATCH(A123, Coverage!$A$2:$A$1611,0)),INDEX(Pop!$J$2:$J$1611,MATCH(A123, Pop!$A$2:$A$1611,0))/INDEX(Coverage!$F$2:$F$1611,MATCH(A123, Coverage!$A$2:$A$1611,0)),0)</f>
        <v>0</v>
      </c>
      <c r="K123" s="14">
        <f>IF(SUM(C123:J123)&lt;INDEX(Coverage!$D$2:$D$1611,MATCH(A123, Coverage!$A$2:$A$1611,0)),INDEX(Pop!$K$2:$K$1611,MATCH(A123, Pop!$A$2:$A$1611,0))/INDEX(Coverage!$F$2:$F$1611,MATCH(A123, Coverage!$A$2:$A$1611,0)),0)</f>
        <v>0</v>
      </c>
      <c r="L123" s="14">
        <f>IF(SUM(C123:K123)&lt;INDEX(Coverage!$D$2:$D$1611,MATCH(A123, Coverage!$A$2:$A$1611,0)),INDEX(Pop!$L$2:$L$1611,MATCH(A123, Pop!$A$2:$A$1611,0))/INDEX(Coverage!$F$2:$F$1611,MATCH(A123, Coverage!$A$2:$A$1611,0)),0)</f>
        <v>0</v>
      </c>
    </row>
    <row r="124" spans="1:12">
      <c r="A124" s="14" t="str">
        <f>Data!A124</f>
        <v>NER</v>
      </c>
      <c r="B124" s="14" t="str">
        <f>Data!B124</f>
        <v>Niger (the)</v>
      </c>
      <c r="C124" s="14">
        <f>IFERROR(INDEX(Pop!$C$2:$C$1611,MATCH(A124, Pop!$A$2:$A$1611,0)) /INDEX(Coverage!$F$2:$F$1611,MATCH(A124, Coverage!$A$2:$A$1611,0)),0)</f>
        <v>387.20325449530901</v>
      </c>
      <c r="D124" s="14">
        <f>IF(SUM(C124)&lt;INDEX(Coverage!$D$2:$D$1611,MATCH(A124, Coverage!$A$2:$A$1611,0)),INDEX(Pop!$D$2:$D$1611,MATCH(A124, Pop!$A$2:$A$1611,0))/INDEX(Coverage!$F$2:$F$1611,MATCH(A124, Coverage!$A$2:$A$1611,0)),0)</f>
        <v>312.5126572343766</v>
      </c>
      <c r="E124" s="14">
        <f>IF(SUM(C124:D124)&lt;INDEX(Coverage!$D$2:$D$1611,MATCH(A124, Coverage!$A$2:$A$1611,0)),INDEX(Pop!$E$2:$E$1611,MATCH(A124, Pop!$A$2:$A$1611,0))/INDEX(Coverage!$F$2:$F$1611,MATCH(A124, Coverage!$A$2:$A$1611,0)),0)</f>
        <v>443.75629373025993</v>
      </c>
      <c r="F124" s="14">
        <f>IF(SUM(C124:E124)&lt;INDEX(Coverage!$D$2:$D$1611,MATCH(A124, Coverage!$A$2:$A$1611,0)),INDEX(Pop!$F$2:$F$1611,MATCH(A124, Pop!$A$2:$A$1611,0))/INDEX(Coverage!$F$2:$F$1611,MATCH(A124, Coverage!$A$2:$A$1611,0)),0)</f>
        <v>192.5352582619787</v>
      </c>
      <c r="G124" s="14">
        <f>IF(SUM(C124:F124)&lt;INDEX(Coverage!$D$2:$D$1611,MATCH(A124, Coverage!$A$2:$A$1611,0)),INDEX(Pop!$G$2:$G$1611,MATCH(A124, Pop!$A$2:$A$1611,0))/INDEX(Coverage!$F$2:$F$1611,MATCH(A124, Coverage!$A$2:$A$1611,0)),0)</f>
        <v>263.38772305472048</v>
      </c>
      <c r="H124" s="14">
        <f>IF(SUM(C124:G124)&lt;INDEX(Coverage!$D$2:$D$1611,MATCH(A124, Coverage!$A$2:$A$1611,0)),INDEX(Pop!$H$2:$H$1611,MATCH(A124, Pop!$A$2:$A$1611,0))/INDEX(Coverage!$F$2:$F$1611,MATCH(A124, Coverage!$A$2:$A$1611,0)),0)</f>
        <v>181.57399762576182</v>
      </c>
      <c r="I124" s="14">
        <f>IF(SUM(C124:H124)&lt;INDEX(Coverage!$D$2:$D$1611,MATCH(A124, Coverage!$A$2:$A$1611,0)),INDEX(Pop!$I$2:$I$1611,MATCH(A124, Pop!$A$2:$A$1611,0))/INDEX(Coverage!$F$2:$F$1611,MATCH(A124, Coverage!$A$2:$A$1611,0)),0)</f>
        <v>288.57335332032829</v>
      </c>
      <c r="J124" s="14">
        <f>IF(SUM(C124:I124)&lt;INDEX(Coverage!$D$2:$D$1611,MATCH(A124, Coverage!$A$2:$A$1611,0)),INDEX(Pop!$J$2:$J$1611,MATCH(A124, Pop!$A$2:$A$1611,0))/INDEX(Coverage!$F$2:$F$1611,MATCH(A124, Coverage!$A$2:$A$1611,0)),0)</f>
        <v>0</v>
      </c>
      <c r="K124" s="14">
        <f>IF(SUM(C124:J124)&lt;INDEX(Coverage!$D$2:$D$1611,MATCH(A124, Coverage!$A$2:$A$1611,0)),INDEX(Pop!$K$2:$K$1611,MATCH(A124, Pop!$A$2:$A$1611,0))/INDEX(Coverage!$F$2:$F$1611,MATCH(A124, Coverage!$A$2:$A$1611,0)),0)</f>
        <v>0</v>
      </c>
      <c r="L124" s="14">
        <f>IF(SUM(C124:K124)&lt;INDEX(Coverage!$D$2:$D$1611,MATCH(A124, Coverage!$A$2:$A$1611,0)),INDEX(Pop!$L$2:$L$1611,MATCH(A124, Pop!$A$2:$A$1611,0))/INDEX(Coverage!$F$2:$F$1611,MATCH(A124, Coverage!$A$2:$A$1611,0)),0)</f>
        <v>0</v>
      </c>
    </row>
    <row r="125" spans="1:12">
      <c r="A125" s="14" t="str">
        <f>Data!A125</f>
        <v>NGA</v>
      </c>
      <c r="B125" s="14" t="str">
        <f>Data!B125</f>
        <v>Nigeria</v>
      </c>
      <c r="C125" s="14">
        <f>IFERROR(INDEX(Pop!$C$2:$C$1611,MATCH(A125, Pop!$A$2:$A$1611,0)) /INDEX(Coverage!$F$2:$F$1611,MATCH(A125, Coverage!$A$2:$A$1611,0)),0)</f>
        <v>5864.0752690907984</v>
      </c>
      <c r="D125" s="14">
        <f>IF(SUM(C125)&lt;INDEX(Coverage!$D$2:$D$1611,MATCH(A125, Coverage!$A$2:$A$1611,0)),INDEX(Pop!$D$2:$D$1611,MATCH(A125, Pop!$A$2:$A$1611,0))/INDEX(Coverage!$F$2:$F$1611,MATCH(A125, Coverage!$A$2:$A$1611,0)),0)</f>
        <v>4057.9987898713071</v>
      </c>
      <c r="E125" s="14">
        <f>IF(SUM(C125:D125)&lt;INDEX(Coverage!$D$2:$D$1611,MATCH(A125, Coverage!$A$2:$A$1611,0)),INDEX(Pop!$E$2:$E$1611,MATCH(A125, Pop!$A$2:$A$1611,0))/INDEX(Coverage!$F$2:$F$1611,MATCH(A125, Coverage!$A$2:$A$1611,0)),0)</f>
        <v>3533.6268238698458</v>
      </c>
      <c r="F125" s="14">
        <f>IF(SUM(C125:E125)&lt;INDEX(Coverage!$D$2:$D$1611,MATCH(A125, Coverage!$A$2:$A$1611,0)),INDEX(Pop!$F$2:$F$1611,MATCH(A125, Pop!$A$2:$A$1611,0))/INDEX(Coverage!$F$2:$F$1611,MATCH(A125, Coverage!$A$2:$A$1611,0)),0)</f>
        <v>3201.0131602993943</v>
      </c>
      <c r="G125" s="14">
        <f>IF(SUM(C125:F125)&lt;INDEX(Coverage!$D$2:$D$1611,MATCH(A125, Coverage!$A$2:$A$1611,0)),INDEX(Pop!$G$2:$G$1611,MATCH(A125, Pop!$A$2:$A$1611,0))/INDEX(Coverage!$F$2:$F$1611,MATCH(A125, Coverage!$A$2:$A$1611,0)),0)</f>
        <v>3090.7447767585945</v>
      </c>
      <c r="H125" s="14">
        <f>IF(SUM(C125:G125)&lt;INDEX(Coverage!$D$2:$D$1611,MATCH(A125, Coverage!$A$2:$A$1611,0)),INDEX(Pop!$H$2:$H$1611,MATCH(A125, Pop!$A$2:$A$1611,0))/INDEX(Coverage!$F$2:$F$1611,MATCH(A125, Coverage!$A$2:$A$1611,0)),0)</f>
        <v>3431.8504133495671</v>
      </c>
      <c r="I125" s="14">
        <f>IF(SUM(C125:H125)&lt;INDEX(Coverage!$D$2:$D$1611,MATCH(A125, Coverage!$A$2:$A$1611,0)),INDEX(Pop!$I$2:$I$1611,MATCH(A125, Pop!$A$2:$A$1611,0))/INDEX(Coverage!$F$2:$F$1611,MATCH(A125, Coverage!$A$2:$A$1611,0)),0)</f>
        <v>3553.9287213509533</v>
      </c>
      <c r="J125" s="14">
        <f>IF(SUM(C125:I125)&lt;INDEX(Coverage!$D$2:$D$1611,MATCH(A125, Coverage!$A$2:$A$1611,0)),INDEX(Pop!$J$2:$J$1611,MATCH(A125, Pop!$A$2:$A$1611,0))/INDEX(Coverage!$F$2:$F$1611,MATCH(A125, Coverage!$A$2:$A$1611,0)),0)</f>
        <v>3272.1135072128491</v>
      </c>
      <c r="K125" s="14">
        <f>IF(SUM(C125:J125)&lt;INDEX(Coverage!$D$2:$D$1611,MATCH(A125, Coverage!$A$2:$A$1611,0)),INDEX(Pop!$K$2:$K$1611,MATCH(A125, Pop!$A$2:$A$1611,0))/INDEX(Coverage!$F$2:$F$1611,MATCH(A125, Coverage!$A$2:$A$1611,0)),0)</f>
        <v>0</v>
      </c>
      <c r="L125" s="14">
        <f>IF(SUM(C125:K125)&lt;INDEX(Coverage!$D$2:$D$1611,MATCH(A125, Coverage!$A$2:$A$1611,0)),INDEX(Pop!$L$2:$L$1611,MATCH(A125, Pop!$A$2:$A$1611,0))/INDEX(Coverage!$F$2:$F$1611,MATCH(A125, Coverage!$A$2:$A$1611,0)),0)</f>
        <v>0</v>
      </c>
    </row>
    <row r="126" spans="1:12">
      <c r="A126" s="14" t="str">
        <f>Data!A126</f>
        <v>NOR</v>
      </c>
      <c r="B126" s="14" t="str">
        <f>Data!B126</f>
        <v>Norway</v>
      </c>
      <c r="C126" s="14">
        <f>IFERROR(INDEX(Pop!$C$2:$C$1611,MATCH(A126, Pop!$A$2:$A$1611,0)) /INDEX(Coverage!$F$2:$F$1611,MATCH(A126, Coverage!$A$2:$A$1611,0)),0)</f>
        <v>2618.4854042866018</v>
      </c>
      <c r="D126" s="14">
        <f>IF(SUM(C126)&lt;INDEX(Coverage!$D$2:$D$1611,MATCH(A126, Coverage!$A$2:$A$1611,0)),INDEX(Pop!$D$2:$D$1611,MATCH(A126, Pop!$A$2:$A$1611,0))/INDEX(Coverage!$F$2:$F$1611,MATCH(A126, Coverage!$A$2:$A$1611,0)),0)</f>
        <v>1692.0774459080199</v>
      </c>
      <c r="E126" s="14">
        <f>IF(SUM(C126:D126)&lt;INDEX(Coverage!$D$2:$D$1611,MATCH(A126, Coverage!$A$2:$A$1611,0)),INDEX(Pop!$E$2:$E$1611,MATCH(A126, Pop!$A$2:$A$1611,0))/INDEX(Coverage!$F$2:$F$1611,MATCH(A126, Coverage!$A$2:$A$1611,0)),0)</f>
        <v>1188.2340686803984</v>
      </c>
      <c r="F126" s="14">
        <f>IF(SUM(C126:E126)&lt;INDEX(Coverage!$D$2:$D$1611,MATCH(A126, Coverage!$A$2:$A$1611,0)),INDEX(Pop!$F$2:$F$1611,MATCH(A126, Pop!$A$2:$A$1611,0))/INDEX(Coverage!$F$2:$F$1611,MATCH(A126, Coverage!$A$2:$A$1611,0)),0)</f>
        <v>672.84234422534553</v>
      </c>
      <c r="G126" s="14">
        <f>IF(SUM(C126:F126)&lt;INDEX(Coverage!$D$2:$D$1611,MATCH(A126, Coverage!$A$2:$A$1611,0)),INDEX(Pop!$G$2:$G$1611,MATCH(A126, Pop!$A$2:$A$1611,0))/INDEX(Coverage!$F$2:$F$1611,MATCH(A126, Coverage!$A$2:$A$1611,0)),0)</f>
        <v>337.71090440617854</v>
      </c>
      <c r="H126" s="14">
        <f>IF(SUM(C126:G126)&lt;INDEX(Coverage!$D$2:$D$1611,MATCH(A126, Coverage!$A$2:$A$1611,0)),INDEX(Pop!$H$2:$H$1611,MATCH(A126, Pop!$A$2:$A$1611,0))/INDEX(Coverage!$F$2:$F$1611,MATCH(A126, Coverage!$A$2:$A$1611,0)),0)</f>
        <v>230.53354887741423</v>
      </c>
      <c r="I126" s="14">
        <f>IF(SUM(C126:H126)&lt;INDEX(Coverage!$D$2:$D$1611,MATCH(A126, Coverage!$A$2:$A$1611,0)),INDEX(Pop!$I$2:$I$1611,MATCH(A126, Pop!$A$2:$A$1611,0))/INDEX(Coverage!$F$2:$F$1611,MATCH(A126, Coverage!$A$2:$A$1611,0)),0)</f>
        <v>156.70041439789716</v>
      </c>
      <c r="J126" s="14">
        <f>IF(SUM(C126:I126)&lt;INDEX(Coverage!$D$2:$D$1611,MATCH(A126, Coverage!$A$2:$A$1611,0)),INDEX(Pop!$J$2:$J$1611,MATCH(A126, Pop!$A$2:$A$1611,0))/INDEX(Coverage!$F$2:$F$1611,MATCH(A126, Coverage!$A$2:$A$1611,0)),0)</f>
        <v>95.502918040263026</v>
      </c>
      <c r="K126" s="14">
        <f>IF(SUM(C126:J126)&lt;INDEX(Coverage!$D$2:$D$1611,MATCH(A126, Coverage!$A$2:$A$1611,0)),INDEX(Pop!$K$2:$K$1611,MATCH(A126, Pop!$A$2:$A$1611,0))/INDEX(Coverage!$F$2:$F$1611,MATCH(A126, Coverage!$A$2:$A$1611,0)),0)</f>
        <v>70.950166198774554</v>
      </c>
      <c r="L126" s="14">
        <f>IF(SUM(C126:K126)&lt;INDEX(Coverage!$D$2:$D$1611,MATCH(A126, Coverage!$A$2:$A$1611,0)),INDEX(Pop!$L$2:$L$1611,MATCH(A126, Pop!$A$2:$A$1611,0))/INDEX(Coverage!$F$2:$F$1611,MATCH(A126, Coverage!$A$2:$A$1611,0)),0)</f>
        <v>0</v>
      </c>
    </row>
    <row r="127" spans="1:12">
      <c r="A127" s="14" t="str">
        <f>Data!A127</f>
        <v>OMN</v>
      </c>
      <c r="B127" s="14" t="str">
        <f>Data!B127</f>
        <v>Oman</v>
      </c>
      <c r="C127" s="14">
        <f>IFERROR(INDEX(Pop!$C$2:$C$1611,MATCH(A127, Pop!$A$2:$A$1611,0)) /INDEX(Coverage!$F$2:$F$1611,MATCH(A127, Coverage!$A$2:$A$1611,0)),0)</f>
        <v>4241.8743443447356</v>
      </c>
      <c r="D127" s="14">
        <f>IF(SUM(C127)&lt;INDEX(Coverage!$D$2:$D$1611,MATCH(A127, Coverage!$A$2:$A$1611,0)),INDEX(Pop!$D$2:$D$1611,MATCH(A127, Pop!$A$2:$A$1611,0))/INDEX(Coverage!$F$2:$F$1611,MATCH(A127, Coverage!$A$2:$A$1611,0)),0)</f>
        <v>2282.5507007790061</v>
      </c>
      <c r="E127" s="14">
        <f>IF(SUM(C127:D127)&lt;INDEX(Coverage!$D$2:$D$1611,MATCH(A127, Coverage!$A$2:$A$1611,0)),INDEX(Pop!$E$2:$E$1611,MATCH(A127, Pop!$A$2:$A$1611,0))/INDEX(Coverage!$F$2:$F$1611,MATCH(A127, Coverage!$A$2:$A$1611,0)),0)</f>
        <v>1960.5626208248655</v>
      </c>
      <c r="F127" s="14">
        <f>IF(SUM(C127:E127)&lt;INDEX(Coverage!$D$2:$D$1611,MATCH(A127, Coverage!$A$2:$A$1611,0)),INDEX(Pop!$F$2:$F$1611,MATCH(A127, Pop!$A$2:$A$1611,0))/INDEX(Coverage!$F$2:$F$1611,MATCH(A127, Coverage!$A$2:$A$1611,0)),0)</f>
        <v>1284.4481417099159</v>
      </c>
      <c r="G127" s="14">
        <f>IF(SUM(C127:F127)&lt;INDEX(Coverage!$D$2:$D$1611,MATCH(A127, Coverage!$A$2:$A$1611,0)),INDEX(Pop!$G$2:$G$1611,MATCH(A127, Pop!$A$2:$A$1611,0))/INDEX(Coverage!$F$2:$F$1611,MATCH(A127, Coverage!$A$2:$A$1611,0)),0)</f>
        <v>544.11542715007397</v>
      </c>
      <c r="H127" s="14">
        <f>IF(SUM(C127:G127)&lt;INDEX(Coverage!$D$2:$D$1611,MATCH(A127, Coverage!$A$2:$A$1611,0)),INDEX(Pop!$H$2:$H$1611,MATCH(A127, Pop!$A$2:$A$1611,0))/INDEX(Coverage!$F$2:$F$1611,MATCH(A127, Coverage!$A$2:$A$1611,0)),0)</f>
        <v>1315.2640508453858</v>
      </c>
      <c r="I127" s="14">
        <f>IF(SUM(C127:H127)&lt;INDEX(Coverage!$D$2:$D$1611,MATCH(A127, Coverage!$A$2:$A$1611,0)),INDEX(Pop!$I$2:$I$1611,MATCH(A127, Pop!$A$2:$A$1611,0))/INDEX(Coverage!$F$2:$F$1611,MATCH(A127, Coverage!$A$2:$A$1611,0)),0)</f>
        <v>1362.3410150519346</v>
      </c>
      <c r="J127" s="14">
        <f>IF(SUM(C127:I127)&lt;INDEX(Coverage!$D$2:$D$1611,MATCH(A127, Coverage!$A$2:$A$1611,0)),INDEX(Pop!$J$2:$J$1611,MATCH(A127, Pop!$A$2:$A$1611,0))/INDEX(Coverage!$F$2:$F$1611,MATCH(A127, Coverage!$A$2:$A$1611,0)),0)</f>
        <v>392.3511420074733</v>
      </c>
      <c r="K127" s="14">
        <f>IF(SUM(C127:J127)&lt;INDEX(Coverage!$D$2:$D$1611,MATCH(A127, Coverage!$A$2:$A$1611,0)),INDEX(Pop!$K$2:$K$1611,MATCH(A127, Pop!$A$2:$A$1611,0))/INDEX(Coverage!$F$2:$F$1611,MATCH(A127, Coverage!$A$2:$A$1611,0)),0)</f>
        <v>1035.8642498088047</v>
      </c>
      <c r="L127" s="14">
        <f>IF(SUM(C127:K127)&lt;INDEX(Coverage!$D$2:$D$1611,MATCH(A127, Coverage!$A$2:$A$1611,0)),INDEX(Pop!$L$2:$L$1611,MATCH(A127, Pop!$A$2:$A$1611,0))/INDEX(Coverage!$F$2:$F$1611,MATCH(A127, Coverage!$A$2:$A$1611,0)),0)</f>
        <v>1136.1838630333582</v>
      </c>
    </row>
    <row r="128" spans="1:12">
      <c r="A128" s="14" t="str">
        <f>Data!A128</f>
        <v>PAK</v>
      </c>
      <c r="B128" s="14" t="str">
        <f>Data!B128</f>
        <v>Pakistan</v>
      </c>
      <c r="C128" s="14">
        <f>IFERROR(INDEX(Pop!$C$2:$C$1611,MATCH(A128, Pop!$A$2:$A$1611,0)) /INDEX(Coverage!$F$2:$F$1611,MATCH(A128, Coverage!$A$2:$A$1611,0)),0)</f>
        <v>8860.1157646578558</v>
      </c>
      <c r="D128" s="14">
        <f>IF(SUM(C128)&lt;INDEX(Coverage!$D$2:$D$1611,MATCH(A128, Coverage!$A$2:$A$1611,0)),INDEX(Pop!$D$2:$D$1611,MATCH(A128, Pop!$A$2:$A$1611,0))/INDEX(Coverage!$F$2:$F$1611,MATCH(A128, Coverage!$A$2:$A$1611,0)),0)</f>
        <v>7408.7351604467622</v>
      </c>
      <c r="E128" s="14">
        <f>IF(SUM(C128:D128)&lt;INDEX(Coverage!$D$2:$D$1611,MATCH(A128, Coverage!$A$2:$A$1611,0)),INDEX(Pop!$E$2:$E$1611,MATCH(A128, Pop!$A$2:$A$1611,0))/INDEX(Coverage!$F$2:$F$1611,MATCH(A128, Coverage!$A$2:$A$1611,0)),0)</f>
        <v>5767.7057153831202</v>
      </c>
      <c r="F128" s="14">
        <f>IF(SUM(C128:E128)&lt;INDEX(Coverage!$D$2:$D$1611,MATCH(A128, Coverage!$A$2:$A$1611,0)),INDEX(Pop!$F$2:$F$1611,MATCH(A128, Pop!$A$2:$A$1611,0))/INDEX(Coverage!$F$2:$F$1611,MATCH(A128, Coverage!$A$2:$A$1611,0)),0)</f>
        <v>4072.3504002889626</v>
      </c>
      <c r="G128" s="14">
        <f>IF(SUM(C128:F128)&lt;INDEX(Coverage!$D$2:$D$1611,MATCH(A128, Coverage!$A$2:$A$1611,0)),INDEX(Pop!$G$2:$G$1611,MATCH(A128, Pop!$A$2:$A$1611,0))/INDEX(Coverage!$F$2:$F$1611,MATCH(A128, Coverage!$A$2:$A$1611,0)),0)</f>
        <v>4681.6694756610013</v>
      </c>
      <c r="H128" s="14">
        <f>IF(SUM(C128:G128)&lt;INDEX(Coverage!$D$2:$D$1611,MATCH(A128, Coverage!$A$2:$A$1611,0)),INDEX(Pop!$H$2:$H$1611,MATCH(A128, Pop!$A$2:$A$1611,0))/INDEX(Coverage!$F$2:$F$1611,MATCH(A128, Coverage!$A$2:$A$1611,0)),0)</f>
        <v>3477.7219806762828</v>
      </c>
      <c r="I128" s="14">
        <f>IF(SUM(C128:H128)&lt;INDEX(Coverage!$D$2:$D$1611,MATCH(A128, Coverage!$A$2:$A$1611,0)),INDEX(Pop!$I$2:$I$1611,MATCH(A128, Pop!$A$2:$A$1611,0))/INDEX(Coverage!$F$2:$F$1611,MATCH(A128, Coverage!$A$2:$A$1611,0)),0)</f>
        <v>3316.8906862308068</v>
      </c>
      <c r="J128" s="14">
        <f>IF(SUM(C128:I128)&lt;INDEX(Coverage!$D$2:$D$1611,MATCH(A128, Coverage!$A$2:$A$1611,0)),INDEX(Pop!$J$2:$J$1611,MATCH(A128, Pop!$A$2:$A$1611,0))/INDEX(Coverage!$F$2:$F$1611,MATCH(A128, Coverage!$A$2:$A$1611,0)),0)</f>
        <v>0</v>
      </c>
      <c r="K128" s="14">
        <f>IF(SUM(C128:J128)&lt;INDEX(Coverage!$D$2:$D$1611,MATCH(A128, Coverage!$A$2:$A$1611,0)),INDEX(Pop!$K$2:$K$1611,MATCH(A128, Pop!$A$2:$A$1611,0))/INDEX(Coverage!$F$2:$F$1611,MATCH(A128, Coverage!$A$2:$A$1611,0)),0)</f>
        <v>0</v>
      </c>
      <c r="L128" s="14">
        <f>IF(SUM(C128:K128)&lt;INDEX(Coverage!$D$2:$D$1611,MATCH(A128, Coverage!$A$2:$A$1611,0)),INDEX(Pop!$L$2:$L$1611,MATCH(A128, Pop!$A$2:$A$1611,0))/INDEX(Coverage!$F$2:$F$1611,MATCH(A128, Coverage!$A$2:$A$1611,0)),0)</f>
        <v>0</v>
      </c>
    </row>
    <row r="129" spans="1:12">
      <c r="A129" s="14" t="str">
        <f>Data!A129</f>
        <v>PSE</v>
      </c>
      <c r="B129" s="14" t="str">
        <f>Data!B129</f>
        <v>Palestine, State of</v>
      </c>
      <c r="C129" s="14">
        <f>IFERROR(INDEX(Pop!$C$2:$C$1611,MATCH(A129, Pop!$A$2:$A$1611,0)) /INDEX(Coverage!$F$2:$F$1611,MATCH(A129, Coverage!$A$2:$A$1611,0)),0)</f>
        <v>0</v>
      </c>
      <c r="D129" s="14">
        <f>IF(SUM(C129)&lt;INDEX(Coverage!$D$2:$D$1611,MATCH(A129, Coverage!$A$2:$A$1611,0)),INDEX(Pop!$D$2:$D$1611,MATCH(A129, Pop!$A$2:$A$1611,0))/INDEX(Coverage!$F$2:$F$1611,MATCH(A129, Coverage!$A$2:$A$1611,0)),0)</f>
        <v>0</v>
      </c>
      <c r="E129" s="14">
        <f>IF(SUM(C129:D129)&lt;INDEX(Coverage!$D$2:$D$1611,MATCH(A129, Coverage!$A$2:$A$1611,0)),INDEX(Pop!$E$2:$E$1611,MATCH(A129, Pop!$A$2:$A$1611,0))/INDEX(Coverage!$F$2:$F$1611,MATCH(A129, Coverage!$A$2:$A$1611,0)),0)</f>
        <v>0</v>
      </c>
      <c r="F129" s="14">
        <f>IF(SUM(C129:E129)&lt;INDEX(Coverage!$D$2:$D$1611,MATCH(A129, Coverage!$A$2:$A$1611,0)),INDEX(Pop!$F$2:$F$1611,MATCH(A129, Pop!$A$2:$A$1611,0))/INDEX(Coverage!$F$2:$F$1611,MATCH(A129, Coverage!$A$2:$A$1611,0)),0)</f>
        <v>0</v>
      </c>
      <c r="G129" s="14">
        <f>IF(SUM(C129:F129)&lt;INDEX(Coverage!$D$2:$D$1611,MATCH(A129, Coverage!$A$2:$A$1611,0)),INDEX(Pop!$G$2:$G$1611,MATCH(A129, Pop!$A$2:$A$1611,0))/INDEX(Coverage!$F$2:$F$1611,MATCH(A129, Coverage!$A$2:$A$1611,0)),0)</f>
        <v>0</v>
      </c>
      <c r="H129" s="14">
        <f>IF(SUM(C129:G129)&lt;INDEX(Coverage!$D$2:$D$1611,MATCH(A129, Coverage!$A$2:$A$1611,0)),INDEX(Pop!$H$2:$H$1611,MATCH(A129, Pop!$A$2:$A$1611,0))/INDEX(Coverage!$F$2:$F$1611,MATCH(A129, Coverage!$A$2:$A$1611,0)),0)</f>
        <v>0</v>
      </c>
      <c r="I129" s="14">
        <f>IF(SUM(C129:H129)&lt;INDEX(Coverage!$D$2:$D$1611,MATCH(A129, Coverage!$A$2:$A$1611,0)),INDEX(Pop!$I$2:$I$1611,MATCH(A129, Pop!$A$2:$A$1611,0))/INDEX(Coverage!$F$2:$F$1611,MATCH(A129, Coverage!$A$2:$A$1611,0)),0)</f>
        <v>0</v>
      </c>
      <c r="J129" s="14">
        <f>IF(SUM(C129:I129)&lt;INDEX(Coverage!$D$2:$D$1611,MATCH(A129, Coverage!$A$2:$A$1611,0)),INDEX(Pop!$J$2:$J$1611,MATCH(A129, Pop!$A$2:$A$1611,0))/INDEX(Coverage!$F$2:$F$1611,MATCH(A129, Coverage!$A$2:$A$1611,0)),0)</f>
        <v>0</v>
      </c>
      <c r="K129" s="14">
        <f>IF(SUM(C129:J129)&lt;INDEX(Coverage!$D$2:$D$1611,MATCH(A129, Coverage!$A$2:$A$1611,0)),INDEX(Pop!$K$2:$K$1611,MATCH(A129, Pop!$A$2:$A$1611,0))/INDEX(Coverage!$F$2:$F$1611,MATCH(A129, Coverage!$A$2:$A$1611,0)),0)</f>
        <v>0</v>
      </c>
      <c r="L129" s="14">
        <f>IF(SUM(C129:K129)&lt;INDEX(Coverage!$D$2:$D$1611,MATCH(A129, Coverage!$A$2:$A$1611,0)),INDEX(Pop!$L$2:$L$1611,MATCH(A129, Pop!$A$2:$A$1611,0))/INDEX(Coverage!$F$2:$F$1611,MATCH(A129, Coverage!$A$2:$A$1611,0)),0)</f>
        <v>0</v>
      </c>
    </row>
    <row r="130" spans="1:12">
      <c r="A130" s="14" t="str">
        <f>Data!A130</f>
        <v>PAN</v>
      </c>
      <c r="B130" s="14" t="str">
        <f>Data!B130</f>
        <v>Panama</v>
      </c>
      <c r="C130" s="14">
        <f>IFERROR(INDEX(Pop!$C$2:$C$1611,MATCH(A130, Pop!$A$2:$A$1611,0)) /INDEX(Coverage!$F$2:$F$1611,MATCH(A130, Coverage!$A$2:$A$1611,0)),0)</f>
        <v>0</v>
      </c>
      <c r="D130" s="14">
        <f>IF(SUM(C130)&lt;INDEX(Coverage!$D$2:$D$1611,MATCH(A130, Coverage!$A$2:$A$1611,0)),INDEX(Pop!$D$2:$D$1611,MATCH(A130, Pop!$A$2:$A$1611,0))/INDEX(Coverage!$F$2:$F$1611,MATCH(A130, Coverage!$A$2:$A$1611,0)),0)</f>
        <v>0</v>
      </c>
      <c r="E130" s="14">
        <f>IF(SUM(C130:D130)&lt;INDEX(Coverage!$D$2:$D$1611,MATCH(A130, Coverage!$A$2:$A$1611,0)),INDEX(Pop!$E$2:$E$1611,MATCH(A130, Pop!$A$2:$A$1611,0))/INDEX(Coverage!$F$2:$F$1611,MATCH(A130, Coverage!$A$2:$A$1611,0)),0)</f>
        <v>0</v>
      </c>
      <c r="F130" s="14">
        <f>IF(SUM(C130:E130)&lt;INDEX(Coverage!$D$2:$D$1611,MATCH(A130, Coverage!$A$2:$A$1611,0)),INDEX(Pop!$F$2:$F$1611,MATCH(A130, Pop!$A$2:$A$1611,0))/INDEX(Coverage!$F$2:$F$1611,MATCH(A130, Coverage!$A$2:$A$1611,0)),0)</f>
        <v>0</v>
      </c>
      <c r="G130" s="14">
        <f>IF(SUM(C130:F130)&lt;INDEX(Coverage!$D$2:$D$1611,MATCH(A130, Coverage!$A$2:$A$1611,0)),INDEX(Pop!$G$2:$G$1611,MATCH(A130, Pop!$A$2:$A$1611,0))/INDEX(Coverage!$F$2:$F$1611,MATCH(A130, Coverage!$A$2:$A$1611,0)),0)</f>
        <v>0</v>
      </c>
      <c r="H130" s="14">
        <f>IF(SUM(C130:G130)&lt;INDEX(Coverage!$D$2:$D$1611,MATCH(A130, Coverage!$A$2:$A$1611,0)),INDEX(Pop!$H$2:$H$1611,MATCH(A130, Pop!$A$2:$A$1611,0))/INDEX(Coverage!$F$2:$F$1611,MATCH(A130, Coverage!$A$2:$A$1611,0)),0)</f>
        <v>0</v>
      </c>
      <c r="I130" s="14">
        <f>IF(SUM(C130:H130)&lt;INDEX(Coverage!$D$2:$D$1611,MATCH(A130, Coverage!$A$2:$A$1611,0)),INDEX(Pop!$I$2:$I$1611,MATCH(A130, Pop!$A$2:$A$1611,0))/INDEX(Coverage!$F$2:$F$1611,MATCH(A130, Coverage!$A$2:$A$1611,0)),0)</f>
        <v>0</v>
      </c>
      <c r="J130" s="14">
        <f>IF(SUM(C130:I130)&lt;INDEX(Coverage!$D$2:$D$1611,MATCH(A130, Coverage!$A$2:$A$1611,0)),INDEX(Pop!$J$2:$J$1611,MATCH(A130, Pop!$A$2:$A$1611,0))/INDEX(Coverage!$F$2:$F$1611,MATCH(A130, Coverage!$A$2:$A$1611,0)),0)</f>
        <v>0</v>
      </c>
      <c r="K130" s="14">
        <f>IF(SUM(C130:J130)&lt;INDEX(Coverage!$D$2:$D$1611,MATCH(A130, Coverage!$A$2:$A$1611,0)),INDEX(Pop!$K$2:$K$1611,MATCH(A130, Pop!$A$2:$A$1611,0))/INDEX(Coverage!$F$2:$F$1611,MATCH(A130, Coverage!$A$2:$A$1611,0)),0)</f>
        <v>0</v>
      </c>
      <c r="L130" s="14">
        <f>IF(SUM(C130:K130)&lt;INDEX(Coverage!$D$2:$D$1611,MATCH(A130, Coverage!$A$2:$A$1611,0)),INDEX(Pop!$L$2:$L$1611,MATCH(A130, Pop!$A$2:$A$1611,0))/INDEX(Coverage!$F$2:$F$1611,MATCH(A130, Coverage!$A$2:$A$1611,0)),0)</f>
        <v>0</v>
      </c>
    </row>
    <row r="131" spans="1:12">
      <c r="A131" s="14" t="str">
        <f>Data!A131</f>
        <v>PNG</v>
      </c>
      <c r="B131" s="14" t="str">
        <f>Data!B131</f>
        <v>Papua New Guinea</v>
      </c>
      <c r="C131" s="14">
        <f>IFERROR(INDEX(Pop!$C$2:$C$1611,MATCH(A131, Pop!$A$2:$A$1611,0)) /INDEX(Coverage!$F$2:$F$1611,MATCH(A131, Coverage!$A$2:$A$1611,0)),0)</f>
        <v>257.02301098551612</v>
      </c>
      <c r="D131" s="14">
        <f>IF(SUM(C131)&lt;INDEX(Coverage!$D$2:$D$1611,MATCH(A131, Coverage!$A$2:$A$1611,0)),INDEX(Pop!$D$2:$D$1611,MATCH(A131, Pop!$A$2:$A$1611,0))/INDEX(Coverage!$F$2:$F$1611,MATCH(A131, Coverage!$A$2:$A$1611,0)),0)</f>
        <v>252.55361871357306</v>
      </c>
      <c r="E131" s="14">
        <f>IF(SUM(C131:D131)&lt;INDEX(Coverage!$D$2:$D$1611,MATCH(A131, Coverage!$A$2:$A$1611,0)),INDEX(Pop!$E$2:$E$1611,MATCH(A131, Pop!$A$2:$A$1611,0))/INDEX(Coverage!$F$2:$F$1611,MATCH(A131, Coverage!$A$2:$A$1611,0)),0)</f>
        <v>178.2627600809297</v>
      </c>
      <c r="F131" s="14">
        <f>IF(SUM(C131:E131)&lt;INDEX(Coverage!$D$2:$D$1611,MATCH(A131, Coverage!$A$2:$A$1611,0)),INDEX(Pop!$F$2:$F$1611,MATCH(A131, Pop!$A$2:$A$1611,0))/INDEX(Coverage!$F$2:$F$1611,MATCH(A131, Coverage!$A$2:$A$1611,0)),0)</f>
        <v>248.49586503140995</v>
      </c>
      <c r="G131" s="14">
        <f>IF(SUM(C131:F131)&lt;INDEX(Coverage!$D$2:$D$1611,MATCH(A131, Coverage!$A$2:$A$1611,0)),INDEX(Pop!$G$2:$G$1611,MATCH(A131, Pop!$A$2:$A$1611,0))/INDEX(Coverage!$F$2:$F$1611,MATCH(A131, Coverage!$A$2:$A$1611,0)),0)</f>
        <v>180.4750142309162</v>
      </c>
      <c r="H131" s="14">
        <f>IF(SUM(C131:G131)&lt;INDEX(Coverage!$D$2:$D$1611,MATCH(A131, Coverage!$A$2:$A$1611,0)),INDEX(Pop!$H$2:$H$1611,MATCH(A131, Pop!$A$2:$A$1611,0))/INDEX(Coverage!$F$2:$F$1611,MATCH(A131, Coverage!$A$2:$A$1611,0)),0)</f>
        <v>173.97290369686709</v>
      </c>
      <c r="I131" s="14">
        <f>IF(SUM(C131:H131)&lt;INDEX(Coverage!$D$2:$D$1611,MATCH(A131, Coverage!$A$2:$A$1611,0)),INDEX(Pop!$I$2:$I$1611,MATCH(A131, Pop!$A$2:$A$1611,0))/INDEX(Coverage!$F$2:$F$1611,MATCH(A131, Coverage!$A$2:$A$1611,0)),0)</f>
        <v>129.68556506586825</v>
      </c>
      <c r="J131" s="14">
        <f>IF(SUM(C131:I131)&lt;INDEX(Coverage!$D$2:$D$1611,MATCH(A131, Coverage!$A$2:$A$1611,0)),INDEX(Pop!$J$2:$J$1611,MATCH(A131, Pop!$A$2:$A$1611,0))/INDEX(Coverage!$F$2:$F$1611,MATCH(A131, Coverage!$A$2:$A$1611,0)),0)</f>
        <v>164.80363389151276</v>
      </c>
      <c r="K131" s="14">
        <f>IF(SUM(C131:J131)&lt;INDEX(Coverage!$D$2:$D$1611,MATCH(A131, Coverage!$A$2:$A$1611,0)),INDEX(Pop!$K$2:$K$1611,MATCH(A131, Pop!$A$2:$A$1611,0))/INDEX(Coverage!$F$2:$F$1611,MATCH(A131, Coverage!$A$2:$A$1611,0)),0)</f>
        <v>0</v>
      </c>
      <c r="L131" s="14">
        <f>IF(SUM(C131:K131)&lt;INDEX(Coverage!$D$2:$D$1611,MATCH(A131, Coverage!$A$2:$A$1611,0)),INDEX(Pop!$L$2:$L$1611,MATCH(A131, Pop!$A$2:$A$1611,0))/INDEX(Coverage!$F$2:$F$1611,MATCH(A131, Coverage!$A$2:$A$1611,0)),0)</f>
        <v>0</v>
      </c>
    </row>
    <row r="132" spans="1:12">
      <c r="A132" s="14" t="str">
        <f>Data!A132</f>
        <v>PRY</v>
      </c>
      <c r="B132" s="14" t="str">
        <f>Data!B132</f>
        <v>Paraguay</v>
      </c>
      <c r="C132" s="14">
        <f>IFERROR(INDEX(Pop!$C$2:$C$1611,MATCH(A132, Pop!$A$2:$A$1611,0)) /INDEX(Coverage!$F$2:$F$1611,MATCH(A132, Coverage!$A$2:$A$1611,0)),0)</f>
        <v>2061.3551202769181</v>
      </c>
      <c r="D132" s="14">
        <f>IF(SUM(C132)&lt;INDEX(Coverage!$D$2:$D$1611,MATCH(A132, Coverage!$A$2:$A$1611,0)),INDEX(Pop!$D$2:$D$1611,MATCH(A132, Pop!$A$2:$A$1611,0))/INDEX(Coverage!$F$2:$F$1611,MATCH(A132, Coverage!$A$2:$A$1611,0)),0)</f>
        <v>469.64751783315933</v>
      </c>
      <c r="E132" s="14">
        <f>IF(SUM(C132:D132)&lt;INDEX(Coverage!$D$2:$D$1611,MATCH(A132, Coverage!$A$2:$A$1611,0)),INDEX(Pop!$E$2:$E$1611,MATCH(A132, Pop!$A$2:$A$1611,0))/INDEX(Coverage!$F$2:$F$1611,MATCH(A132, Coverage!$A$2:$A$1611,0)),0)</f>
        <v>259.47830878568067</v>
      </c>
      <c r="F132" s="14">
        <f>IF(SUM(C132:E132)&lt;INDEX(Coverage!$D$2:$D$1611,MATCH(A132, Coverage!$A$2:$A$1611,0)),INDEX(Pop!$F$2:$F$1611,MATCH(A132, Pop!$A$2:$A$1611,0))/INDEX(Coverage!$F$2:$F$1611,MATCH(A132, Coverage!$A$2:$A$1611,0)),0)</f>
        <v>226.12238135565383</v>
      </c>
      <c r="G132" s="14">
        <f>IF(SUM(C132:F132)&lt;INDEX(Coverage!$D$2:$D$1611,MATCH(A132, Coverage!$A$2:$A$1611,0)),INDEX(Pop!$G$2:$G$1611,MATCH(A132, Pop!$A$2:$A$1611,0))/INDEX(Coverage!$F$2:$F$1611,MATCH(A132, Coverage!$A$2:$A$1611,0)),0)</f>
        <v>283.42985875235007</v>
      </c>
      <c r="H132" s="14">
        <f>IF(SUM(C132:G132)&lt;INDEX(Coverage!$D$2:$D$1611,MATCH(A132, Coverage!$A$2:$A$1611,0)),INDEX(Pop!$H$2:$H$1611,MATCH(A132, Pop!$A$2:$A$1611,0))/INDEX(Coverage!$F$2:$F$1611,MATCH(A132, Coverage!$A$2:$A$1611,0)),0)</f>
        <v>412.61288201218395</v>
      </c>
      <c r="I132" s="14">
        <f>IF(SUM(C132:H132)&lt;INDEX(Coverage!$D$2:$D$1611,MATCH(A132, Coverage!$A$2:$A$1611,0)),INDEX(Pop!$I$2:$I$1611,MATCH(A132, Pop!$A$2:$A$1611,0))/INDEX(Coverage!$F$2:$F$1611,MATCH(A132, Coverage!$A$2:$A$1611,0)),0)</f>
        <v>228.40004133678059</v>
      </c>
      <c r="J132" s="14">
        <f>IF(SUM(C132:I132)&lt;INDEX(Coverage!$D$2:$D$1611,MATCH(A132, Coverage!$A$2:$A$1611,0)),INDEX(Pop!$J$2:$J$1611,MATCH(A132, Pop!$A$2:$A$1611,0))/INDEX(Coverage!$F$2:$F$1611,MATCH(A132, Coverage!$A$2:$A$1611,0)),0)</f>
        <v>186.92095749699993</v>
      </c>
      <c r="K132" s="14">
        <f>IF(SUM(C132:J132)&lt;INDEX(Coverage!$D$2:$D$1611,MATCH(A132, Coverage!$A$2:$A$1611,0)),INDEX(Pop!$K$2:$K$1611,MATCH(A132, Pop!$A$2:$A$1611,0))/INDEX(Coverage!$F$2:$F$1611,MATCH(A132, Coverage!$A$2:$A$1611,0)),0)</f>
        <v>184.57822151641241</v>
      </c>
      <c r="L132" s="14">
        <f>IF(SUM(C132:K132)&lt;INDEX(Coverage!$D$2:$D$1611,MATCH(A132, Coverage!$A$2:$A$1611,0)),INDEX(Pop!$L$2:$L$1611,MATCH(A132, Pop!$A$2:$A$1611,0))/INDEX(Coverage!$F$2:$F$1611,MATCH(A132, Coverage!$A$2:$A$1611,0)),0)</f>
        <v>0</v>
      </c>
    </row>
    <row r="133" spans="1:12">
      <c r="A133" s="14" t="str">
        <f>Data!A133</f>
        <v>PER</v>
      </c>
      <c r="B133" s="14" t="str">
        <f>Data!B133</f>
        <v>Peru</v>
      </c>
      <c r="C133" s="14">
        <f>IFERROR(INDEX(Pop!$C$2:$C$1611,MATCH(A133, Pop!$A$2:$A$1611,0)) /INDEX(Coverage!$F$2:$F$1611,MATCH(A133, Coverage!$A$2:$A$1611,0)),0)</f>
        <v>6402.289148467351</v>
      </c>
      <c r="D133" s="14">
        <f>IF(SUM(C133)&lt;INDEX(Coverage!$D$2:$D$1611,MATCH(A133, Coverage!$A$2:$A$1611,0)),INDEX(Pop!$D$2:$D$1611,MATCH(A133, Pop!$A$2:$A$1611,0))/INDEX(Coverage!$F$2:$F$1611,MATCH(A133, Coverage!$A$2:$A$1611,0)),0)</f>
        <v>1248.2833005721709</v>
      </c>
      <c r="E133" s="14">
        <f>IF(SUM(C133:D133)&lt;INDEX(Coverage!$D$2:$D$1611,MATCH(A133, Coverage!$A$2:$A$1611,0)),INDEX(Pop!$E$2:$E$1611,MATCH(A133, Pop!$A$2:$A$1611,0))/INDEX(Coverage!$F$2:$F$1611,MATCH(A133, Coverage!$A$2:$A$1611,0)),0)</f>
        <v>802.94624558200678</v>
      </c>
      <c r="F133" s="14">
        <f>IF(SUM(C133:E133)&lt;INDEX(Coverage!$D$2:$D$1611,MATCH(A133, Coverage!$A$2:$A$1611,0)),INDEX(Pop!$F$2:$F$1611,MATCH(A133, Pop!$A$2:$A$1611,0))/INDEX(Coverage!$F$2:$F$1611,MATCH(A133, Coverage!$A$2:$A$1611,0)),0)</f>
        <v>734.80436866982859</v>
      </c>
      <c r="G133" s="14">
        <f>IF(SUM(C133:F133)&lt;INDEX(Coverage!$D$2:$D$1611,MATCH(A133, Coverage!$A$2:$A$1611,0)),INDEX(Pop!$G$2:$G$1611,MATCH(A133, Pop!$A$2:$A$1611,0))/INDEX(Coverage!$F$2:$F$1611,MATCH(A133, Coverage!$A$2:$A$1611,0)),0)</f>
        <v>497.31603699004171</v>
      </c>
      <c r="H133" s="14">
        <f>IF(SUM(C133:G133)&lt;INDEX(Coverage!$D$2:$D$1611,MATCH(A133, Coverage!$A$2:$A$1611,0)),INDEX(Pop!$H$2:$H$1611,MATCH(A133, Pop!$A$2:$A$1611,0))/INDEX(Coverage!$F$2:$F$1611,MATCH(A133, Coverage!$A$2:$A$1611,0)),0)</f>
        <v>501.44828949249563</v>
      </c>
      <c r="I133" s="14">
        <f>IF(SUM(C133:H133)&lt;INDEX(Coverage!$D$2:$D$1611,MATCH(A133, Coverage!$A$2:$A$1611,0)),INDEX(Pop!$I$2:$I$1611,MATCH(A133, Pop!$A$2:$A$1611,0))/INDEX(Coverage!$F$2:$F$1611,MATCH(A133, Coverage!$A$2:$A$1611,0)),0)</f>
        <v>494.21392203593808</v>
      </c>
      <c r="J133" s="14">
        <f>IF(SUM(C133:I133)&lt;INDEX(Coverage!$D$2:$D$1611,MATCH(A133, Coverage!$A$2:$A$1611,0)),INDEX(Pop!$J$2:$J$1611,MATCH(A133, Pop!$A$2:$A$1611,0))/INDEX(Coverage!$F$2:$F$1611,MATCH(A133, Coverage!$A$2:$A$1611,0)),0)</f>
        <v>279.00979595822656</v>
      </c>
      <c r="K133" s="14">
        <f>IF(SUM(C133:J133)&lt;INDEX(Coverage!$D$2:$D$1611,MATCH(A133, Coverage!$A$2:$A$1611,0)),INDEX(Pop!$K$2:$K$1611,MATCH(A133, Pop!$A$2:$A$1611,0))/INDEX(Coverage!$F$2:$F$1611,MATCH(A133, Coverage!$A$2:$A$1611,0)),0)</f>
        <v>473.57071451477896</v>
      </c>
      <c r="L133" s="14">
        <f>IF(SUM(C133:K133)&lt;INDEX(Coverage!$D$2:$D$1611,MATCH(A133, Coverage!$A$2:$A$1611,0)),INDEX(Pop!$L$2:$L$1611,MATCH(A133, Pop!$A$2:$A$1611,0))/INDEX(Coverage!$F$2:$F$1611,MATCH(A133, Coverage!$A$2:$A$1611,0)),0)</f>
        <v>0</v>
      </c>
    </row>
    <row r="134" spans="1:12">
      <c r="A134" s="14" t="str">
        <f>Data!A134</f>
        <v>PHL</v>
      </c>
      <c r="B134" s="14" t="str">
        <f>Data!B134</f>
        <v>Philippines (the)</v>
      </c>
      <c r="C134" s="14">
        <f>IFERROR(INDEX(Pop!$C$2:$C$1611,MATCH(A134, Pop!$A$2:$A$1611,0)) /INDEX(Coverage!$F$2:$F$1611,MATCH(A134, Coverage!$A$2:$A$1611,0)),0)</f>
        <v>7175.5226134190843</v>
      </c>
      <c r="D134" s="14">
        <f>IF(SUM(C134)&lt;INDEX(Coverage!$D$2:$D$1611,MATCH(A134, Coverage!$A$2:$A$1611,0)),INDEX(Pop!$D$2:$D$1611,MATCH(A134, Pop!$A$2:$A$1611,0))/INDEX(Coverage!$F$2:$F$1611,MATCH(A134, Coverage!$A$2:$A$1611,0)),0)</f>
        <v>2557.9139435738771</v>
      </c>
      <c r="E134" s="14">
        <f>IF(SUM(C134:D134)&lt;INDEX(Coverage!$D$2:$D$1611,MATCH(A134, Coverage!$A$2:$A$1611,0)),INDEX(Pop!$E$2:$E$1611,MATCH(A134, Pop!$A$2:$A$1611,0))/INDEX(Coverage!$F$2:$F$1611,MATCH(A134, Coverage!$A$2:$A$1611,0)),0)</f>
        <v>1968.8219643334251</v>
      </c>
      <c r="F134" s="14">
        <f>IF(SUM(C134:E134)&lt;INDEX(Coverage!$D$2:$D$1611,MATCH(A134, Coverage!$A$2:$A$1611,0)),INDEX(Pop!$F$2:$F$1611,MATCH(A134, Pop!$A$2:$A$1611,0))/INDEX(Coverage!$F$2:$F$1611,MATCH(A134, Coverage!$A$2:$A$1611,0)),0)</f>
        <v>1484.5639353487277</v>
      </c>
      <c r="G134" s="14">
        <f>IF(SUM(C134:F134)&lt;INDEX(Coverage!$D$2:$D$1611,MATCH(A134, Coverage!$A$2:$A$1611,0)),INDEX(Pop!$G$2:$G$1611,MATCH(A134, Pop!$A$2:$A$1611,0))/INDEX(Coverage!$F$2:$F$1611,MATCH(A134, Coverage!$A$2:$A$1611,0)),0)</f>
        <v>1198.4717883075823</v>
      </c>
      <c r="H134" s="14">
        <f>IF(SUM(C134:G134)&lt;INDEX(Coverage!$D$2:$D$1611,MATCH(A134, Coverage!$A$2:$A$1611,0)),INDEX(Pop!$H$2:$H$1611,MATCH(A134, Pop!$A$2:$A$1611,0))/INDEX(Coverage!$F$2:$F$1611,MATCH(A134, Coverage!$A$2:$A$1611,0)),0)</f>
        <v>1158.2356087664625</v>
      </c>
      <c r="I134" s="14">
        <f>IF(SUM(C134:H134)&lt;INDEX(Coverage!$D$2:$D$1611,MATCH(A134, Coverage!$A$2:$A$1611,0)),INDEX(Pop!$I$2:$I$1611,MATCH(A134, Pop!$A$2:$A$1611,0))/INDEX(Coverage!$F$2:$F$1611,MATCH(A134, Coverage!$A$2:$A$1611,0)),0)</f>
        <v>1075.2852097500027</v>
      </c>
      <c r="J134" s="14">
        <f>IF(SUM(C134:I134)&lt;INDEX(Coverage!$D$2:$D$1611,MATCH(A134, Coverage!$A$2:$A$1611,0)),INDEX(Pop!$J$2:$J$1611,MATCH(A134, Pop!$A$2:$A$1611,0))/INDEX(Coverage!$F$2:$F$1611,MATCH(A134, Coverage!$A$2:$A$1611,0)),0)</f>
        <v>1163.8569084338933</v>
      </c>
      <c r="K134" s="14">
        <f>IF(SUM(C134:J134)&lt;INDEX(Coverage!$D$2:$D$1611,MATCH(A134, Coverage!$A$2:$A$1611,0)),INDEX(Pop!$K$2:$K$1611,MATCH(A134, Pop!$A$2:$A$1611,0))/INDEX(Coverage!$F$2:$F$1611,MATCH(A134, Coverage!$A$2:$A$1611,0)),0)</f>
        <v>883.27448880526697</v>
      </c>
      <c r="L134" s="14">
        <f>IF(SUM(C134:K134)&lt;INDEX(Coverage!$D$2:$D$1611,MATCH(A134, Coverage!$A$2:$A$1611,0)),INDEX(Pop!$L$2:$L$1611,MATCH(A134, Pop!$A$2:$A$1611,0))/INDEX(Coverage!$F$2:$F$1611,MATCH(A134, Coverage!$A$2:$A$1611,0)),0)</f>
        <v>0</v>
      </c>
    </row>
    <row r="135" spans="1:12">
      <c r="A135" s="14" t="str">
        <f>Data!A135</f>
        <v>POL</v>
      </c>
      <c r="B135" s="14" t="str">
        <f>Data!B135</f>
        <v>Poland</v>
      </c>
      <c r="C135" s="14">
        <f>IFERROR(INDEX(Pop!$C$2:$C$1611,MATCH(A135, Pop!$A$2:$A$1611,0)) /INDEX(Coverage!$F$2:$F$1611,MATCH(A135, Coverage!$A$2:$A$1611,0)),0)</f>
        <v>5650.5500255702727</v>
      </c>
      <c r="D135" s="14">
        <f>IF(SUM(C135)&lt;INDEX(Coverage!$D$2:$D$1611,MATCH(A135, Coverage!$A$2:$A$1611,0)),INDEX(Pop!$D$2:$D$1611,MATCH(A135, Pop!$A$2:$A$1611,0))/INDEX(Coverage!$F$2:$F$1611,MATCH(A135, Coverage!$A$2:$A$1611,0)),0)</f>
        <v>2075.5059999252471</v>
      </c>
      <c r="E135" s="14">
        <f>IF(SUM(C135:D135)&lt;INDEX(Coverage!$D$2:$D$1611,MATCH(A135, Coverage!$A$2:$A$1611,0)),INDEX(Pop!$E$2:$E$1611,MATCH(A135, Pop!$A$2:$A$1611,0))/INDEX(Coverage!$F$2:$F$1611,MATCH(A135, Coverage!$A$2:$A$1611,0)),0)</f>
        <v>2763.5970135145494</v>
      </c>
      <c r="F135" s="14">
        <f>IF(SUM(C135:E135)&lt;INDEX(Coverage!$D$2:$D$1611,MATCH(A135, Coverage!$A$2:$A$1611,0)),INDEX(Pop!$F$2:$F$1611,MATCH(A135, Pop!$A$2:$A$1611,0))/INDEX(Coverage!$F$2:$F$1611,MATCH(A135, Coverage!$A$2:$A$1611,0)),0)</f>
        <v>2328.3792018579493</v>
      </c>
      <c r="G135" s="14">
        <f>IF(SUM(C135:F135)&lt;INDEX(Coverage!$D$2:$D$1611,MATCH(A135, Coverage!$A$2:$A$1611,0)),INDEX(Pop!$G$2:$G$1611,MATCH(A135, Pop!$A$2:$A$1611,0))/INDEX(Coverage!$F$2:$F$1611,MATCH(A135, Coverage!$A$2:$A$1611,0)),0)</f>
        <v>1996.2853772607111</v>
      </c>
      <c r="H135" s="14">
        <f>IF(SUM(C135:G135)&lt;INDEX(Coverage!$D$2:$D$1611,MATCH(A135, Coverage!$A$2:$A$1611,0)),INDEX(Pop!$H$2:$H$1611,MATCH(A135, Pop!$A$2:$A$1611,0))/INDEX(Coverage!$F$2:$F$1611,MATCH(A135, Coverage!$A$2:$A$1611,0)),0)</f>
        <v>1825.5295801946656</v>
      </c>
      <c r="I135" s="14">
        <f>IF(SUM(C135:H135)&lt;INDEX(Coverage!$D$2:$D$1611,MATCH(A135, Coverage!$A$2:$A$1611,0)),INDEX(Pop!$I$2:$I$1611,MATCH(A135, Pop!$A$2:$A$1611,0))/INDEX(Coverage!$F$2:$F$1611,MATCH(A135, Coverage!$A$2:$A$1611,0)),0)</f>
        <v>1637.2336855087285</v>
      </c>
      <c r="J135" s="14">
        <f>IF(SUM(C135:I135)&lt;INDEX(Coverage!$D$2:$D$1611,MATCH(A135, Coverage!$A$2:$A$1611,0)),INDEX(Pop!$J$2:$J$1611,MATCH(A135, Pop!$A$2:$A$1611,0))/INDEX(Coverage!$F$2:$F$1611,MATCH(A135, Coverage!$A$2:$A$1611,0)),0)</f>
        <v>1383.3260387787959</v>
      </c>
      <c r="K135" s="14">
        <f>IF(SUM(C135:J135)&lt;INDEX(Coverage!$D$2:$D$1611,MATCH(A135, Coverage!$A$2:$A$1611,0)),INDEX(Pop!$K$2:$K$1611,MATCH(A135, Pop!$A$2:$A$1611,0))/INDEX(Coverage!$F$2:$F$1611,MATCH(A135, Coverage!$A$2:$A$1611,0)),0)</f>
        <v>1277.7116384989706</v>
      </c>
      <c r="L135" s="14">
        <f>IF(SUM(C135:K135)&lt;INDEX(Coverage!$D$2:$D$1611,MATCH(A135, Coverage!$A$2:$A$1611,0)),INDEX(Pop!$L$2:$L$1611,MATCH(A135, Pop!$A$2:$A$1611,0))/INDEX(Coverage!$F$2:$F$1611,MATCH(A135, Coverage!$A$2:$A$1611,0)),0)</f>
        <v>1061.8814388901085</v>
      </c>
    </row>
    <row r="136" spans="1:12">
      <c r="A136" s="14" t="str">
        <f>Data!A136</f>
        <v>PRT</v>
      </c>
      <c r="B136" s="14" t="str">
        <f>Data!B136</f>
        <v>Portugal</v>
      </c>
      <c r="C136" s="14">
        <f>IFERROR(INDEX(Pop!$C$2:$C$1611,MATCH(A136, Pop!$A$2:$A$1611,0)) /INDEX(Coverage!$F$2:$F$1611,MATCH(A136, Coverage!$A$2:$A$1611,0)),0)</f>
        <v>5361.8699791889876</v>
      </c>
      <c r="D136" s="14">
        <f>IF(SUM(C136)&lt;INDEX(Coverage!$D$2:$D$1611,MATCH(A136, Coverage!$A$2:$A$1611,0)),INDEX(Pop!$D$2:$D$1611,MATCH(A136, Pop!$A$2:$A$1611,0))/INDEX(Coverage!$F$2:$F$1611,MATCH(A136, Coverage!$A$2:$A$1611,0)),0)</f>
        <v>2227.6461714614306</v>
      </c>
      <c r="E136" s="14">
        <f>IF(SUM(C136:D136)&lt;INDEX(Coverage!$D$2:$D$1611,MATCH(A136, Coverage!$A$2:$A$1611,0)),INDEX(Pop!$E$2:$E$1611,MATCH(A136, Pop!$A$2:$A$1611,0))/INDEX(Coverage!$F$2:$F$1611,MATCH(A136, Coverage!$A$2:$A$1611,0)),0)</f>
        <v>1406.2894117003264</v>
      </c>
      <c r="F136" s="14">
        <f>IF(SUM(C136:E136)&lt;INDEX(Coverage!$D$2:$D$1611,MATCH(A136, Coverage!$A$2:$A$1611,0)),INDEX(Pop!$F$2:$F$1611,MATCH(A136, Pop!$A$2:$A$1611,0))/INDEX(Coverage!$F$2:$F$1611,MATCH(A136, Coverage!$A$2:$A$1611,0)),0)</f>
        <v>953.01286750563861</v>
      </c>
      <c r="G136" s="14">
        <f>IF(SUM(C136:F136)&lt;INDEX(Coverage!$D$2:$D$1611,MATCH(A136, Coverage!$A$2:$A$1611,0)),INDEX(Pop!$G$2:$G$1611,MATCH(A136, Pop!$A$2:$A$1611,0))/INDEX(Coverage!$F$2:$F$1611,MATCH(A136, Coverage!$A$2:$A$1611,0)),0)</f>
        <v>624.61955496542021</v>
      </c>
      <c r="H136" s="14">
        <f>IF(SUM(C136:G136)&lt;INDEX(Coverage!$D$2:$D$1611,MATCH(A136, Coverage!$A$2:$A$1611,0)),INDEX(Pop!$H$2:$H$1611,MATCH(A136, Pop!$A$2:$A$1611,0))/INDEX(Coverage!$F$2:$F$1611,MATCH(A136, Coverage!$A$2:$A$1611,0)),0)</f>
        <v>568.6422133491036</v>
      </c>
      <c r="I136" s="14">
        <f>IF(SUM(C136:H136)&lt;INDEX(Coverage!$D$2:$D$1611,MATCH(A136, Coverage!$A$2:$A$1611,0)),INDEX(Pop!$I$2:$I$1611,MATCH(A136, Pop!$A$2:$A$1611,0))/INDEX(Coverage!$F$2:$F$1611,MATCH(A136, Coverage!$A$2:$A$1611,0)),0)</f>
        <v>457.72555461905546</v>
      </c>
      <c r="J136" s="14">
        <f>IF(SUM(C136:I136)&lt;INDEX(Coverage!$D$2:$D$1611,MATCH(A136, Coverage!$A$2:$A$1611,0)),INDEX(Pop!$J$2:$J$1611,MATCH(A136, Pop!$A$2:$A$1611,0))/INDEX(Coverage!$F$2:$F$1611,MATCH(A136, Coverage!$A$2:$A$1611,0)),0)</f>
        <v>322.27504649682874</v>
      </c>
      <c r="K136" s="14">
        <f>IF(SUM(C136:J136)&lt;INDEX(Coverage!$D$2:$D$1611,MATCH(A136, Coverage!$A$2:$A$1611,0)),INDEX(Pop!$K$2:$K$1611,MATCH(A136, Pop!$A$2:$A$1611,0))/INDEX(Coverage!$F$2:$F$1611,MATCH(A136, Coverage!$A$2:$A$1611,0)),0)</f>
        <v>0</v>
      </c>
      <c r="L136" s="14">
        <f>IF(SUM(C136:K136)&lt;INDEX(Coverage!$D$2:$D$1611,MATCH(A136, Coverage!$A$2:$A$1611,0)),INDEX(Pop!$L$2:$L$1611,MATCH(A136, Pop!$A$2:$A$1611,0))/INDEX(Coverage!$F$2:$F$1611,MATCH(A136, Coverage!$A$2:$A$1611,0)),0)</f>
        <v>0</v>
      </c>
    </row>
    <row r="137" spans="1:12">
      <c r="A137" s="14" t="str">
        <f>Data!A137</f>
        <v>PRI</v>
      </c>
      <c r="B137" s="14" t="str">
        <f>Data!B137</f>
        <v>Puerto Rico</v>
      </c>
      <c r="C137" s="14">
        <f>IFERROR(INDEX(Pop!$C$2:$C$1611,MATCH(A137, Pop!$A$2:$A$1611,0)) /INDEX(Coverage!$F$2:$F$1611,MATCH(A137, Coverage!$A$2:$A$1611,0)),0)</f>
        <v>0</v>
      </c>
      <c r="D137" s="14">
        <f>IF(SUM(C137)&lt;INDEX(Coverage!$D$2:$D$1611,MATCH(A137, Coverage!$A$2:$A$1611,0)),INDEX(Pop!$D$2:$D$1611,MATCH(A137, Pop!$A$2:$A$1611,0))/INDEX(Coverage!$F$2:$F$1611,MATCH(A137, Coverage!$A$2:$A$1611,0)),0)</f>
        <v>0</v>
      </c>
      <c r="E137" s="14">
        <f>IF(SUM(C137:D137)&lt;INDEX(Coverage!$D$2:$D$1611,MATCH(A137, Coverage!$A$2:$A$1611,0)),INDEX(Pop!$E$2:$E$1611,MATCH(A137, Pop!$A$2:$A$1611,0))/INDEX(Coverage!$F$2:$F$1611,MATCH(A137, Coverage!$A$2:$A$1611,0)),0)</f>
        <v>0</v>
      </c>
      <c r="F137" s="14">
        <f>IF(SUM(C137:E137)&lt;INDEX(Coverage!$D$2:$D$1611,MATCH(A137, Coverage!$A$2:$A$1611,0)),INDEX(Pop!$F$2:$F$1611,MATCH(A137, Pop!$A$2:$A$1611,0))/INDEX(Coverage!$F$2:$F$1611,MATCH(A137, Coverage!$A$2:$A$1611,0)),0)</f>
        <v>0</v>
      </c>
      <c r="G137" s="14">
        <f>IF(SUM(C137:F137)&lt;INDEX(Coverage!$D$2:$D$1611,MATCH(A137, Coverage!$A$2:$A$1611,0)),INDEX(Pop!$G$2:$G$1611,MATCH(A137, Pop!$A$2:$A$1611,0))/INDEX(Coverage!$F$2:$F$1611,MATCH(A137, Coverage!$A$2:$A$1611,0)),0)</f>
        <v>0</v>
      </c>
      <c r="H137" s="14">
        <f>IF(SUM(C137:G137)&lt;INDEX(Coverage!$D$2:$D$1611,MATCH(A137, Coverage!$A$2:$A$1611,0)),INDEX(Pop!$H$2:$H$1611,MATCH(A137, Pop!$A$2:$A$1611,0))/INDEX(Coverage!$F$2:$F$1611,MATCH(A137, Coverage!$A$2:$A$1611,0)),0)</f>
        <v>0</v>
      </c>
      <c r="I137" s="14">
        <f>IF(SUM(C137:H137)&lt;INDEX(Coverage!$D$2:$D$1611,MATCH(A137, Coverage!$A$2:$A$1611,0)),INDEX(Pop!$I$2:$I$1611,MATCH(A137, Pop!$A$2:$A$1611,0))/INDEX(Coverage!$F$2:$F$1611,MATCH(A137, Coverage!$A$2:$A$1611,0)),0)</f>
        <v>0</v>
      </c>
      <c r="J137" s="14">
        <f>IF(SUM(C137:I137)&lt;INDEX(Coverage!$D$2:$D$1611,MATCH(A137, Coverage!$A$2:$A$1611,0)),INDEX(Pop!$J$2:$J$1611,MATCH(A137, Pop!$A$2:$A$1611,0))/INDEX(Coverage!$F$2:$F$1611,MATCH(A137, Coverage!$A$2:$A$1611,0)),0)</f>
        <v>0</v>
      </c>
      <c r="K137" s="14">
        <f>IF(SUM(C137:J137)&lt;INDEX(Coverage!$D$2:$D$1611,MATCH(A137, Coverage!$A$2:$A$1611,0)),INDEX(Pop!$K$2:$K$1611,MATCH(A137, Pop!$A$2:$A$1611,0))/INDEX(Coverage!$F$2:$F$1611,MATCH(A137, Coverage!$A$2:$A$1611,0)),0)</f>
        <v>0</v>
      </c>
      <c r="L137" s="14">
        <f>IF(SUM(C137:K137)&lt;INDEX(Coverage!$D$2:$D$1611,MATCH(A137, Coverage!$A$2:$A$1611,0)),INDEX(Pop!$L$2:$L$1611,MATCH(A137, Pop!$A$2:$A$1611,0))/INDEX(Coverage!$F$2:$F$1611,MATCH(A137, Coverage!$A$2:$A$1611,0)),0)</f>
        <v>0</v>
      </c>
    </row>
    <row r="138" spans="1:12">
      <c r="A138" s="14" t="str">
        <f>Data!A138</f>
        <v>QAT</v>
      </c>
      <c r="B138" s="14" t="str">
        <f>Data!B138</f>
        <v>Qatar</v>
      </c>
      <c r="C138" s="14">
        <f>IFERROR(INDEX(Pop!$C$2:$C$1611,MATCH(A138, Pop!$A$2:$A$1611,0)) /INDEX(Coverage!$F$2:$F$1611,MATCH(A138, Coverage!$A$2:$A$1611,0)),0)</f>
        <v>2260.9095748941686</v>
      </c>
      <c r="D138" s="14">
        <f>IF(SUM(C138)&lt;INDEX(Coverage!$D$2:$D$1611,MATCH(A138, Coverage!$A$2:$A$1611,0)),INDEX(Pop!$D$2:$D$1611,MATCH(A138, Pop!$A$2:$A$1611,0))/INDEX(Coverage!$F$2:$F$1611,MATCH(A138, Coverage!$A$2:$A$1611,0)),0)</f>
        <v>158.90807216728749</v>
      </c>
      <c r="E138" s="14">
        <f>IF(SUM(C138:D138)&lt;INDEX(Coverage!$D$2:$D$1611,MATCH(A138, Coverage!$A$2:$A$1611,0)),INDEX(Pop!$E$2:$E$1611,MATCH(A138, Pop!$A$2:$A$1611,0))/INDEX(Coverage!$F$2:$F$1611,MATCH(A138, Coverage!$A$2:$A$1611,0)),0)</f>
        <v>0</v>
      </c>
      <c r="F138" s="14">
        <f>IF(SUM(C138:E138)&lt;INDEX(Coverage!$D$2:$D$1611,MATCH(A138, Coverage!$A$2:$A$1611,0)),INDEX(Pop!$F$2:$F$1611,MATCH(A138, Pop!$A$2:$A$1611,0))/INDEX(Coverage!$F$2:$F$1611,MATCH(A138, Coverage!$A$2:$A$1611,0)),0)</f>
        <v>616.96007928622112</v>
      </c>
      <c r="G138" s="14">
        <f>IF(SUM(C138:F138)&lt;INDEX(Coverage!$D$2:$D$1611,MATCH(A138, Coverage!$A$2:$A$1611,0)),INDEX(Pop!$G$2:$G$1611,MATCH(A138, Pop!$A$2:$A$1611,0))/INDEX(Coverage!$F$2:$F$1611,MATCH(A138, Coverage!$A$2:$A$1611,0)),0)</f>
        <v>0</v>
      </c>
      <c r="H138" s="14">
        <f>IF(SUM(C138:G138)&lt;INDEX(Coverage!$D$2:$D$1611,MATCH(A138, Coverage!$A$2:$A$1611,0)),INDEX(Pop!$H$2:$H$1611,MATCH(A138, Pop!$A$2:$A$1611,0))/INDEX(Coverage!$F$2:$F$1611,MATCH(A138, Coverage!$A$2:$A$1611,0)),0)</f>
        <v>84.173738139772098</v>
      </c>
      <c r="I138" s="14">
        <f>IF(SUM(C138:H138)&lt;INDEX(Coverage!$D$2:$D$1611,MATCH(A138, Coverage!$A$2:$A$1611,0)),INDEX(Pop!$I$2:$I$1611,MATCH(A138, Pop!$A$2:$A$1611,0))/INDEX(Coverage!$F$2:$F$1611,MATCH(A138, Coverage!$A$2:$A$1611,0)),0)</f>
        <v>1406.2370176495078</v>
      </c>
      <c r="J138" s="14">
        <f>IF(SUM(C138:I138)&lt;INDEX(Coverage!$D$2:$D$1611,MATCH(A138, Coverage!$A$2:$A$1611,0)),INDEX(Pop!$J$2:$J$1611,MATCH(A138, Pop!$A$2:$A$1611,0))/INDEX(Coverage!$F$2:$F$1611,MATCH(A138, Coverage!$A$2:$A$1611,0)),0)</f>
        <v>0</v>
      </c>
      <c r="K138" s="14">
        <f>IF(SUM(C138:J138)&lt;INDEX(Coverage!$D$2:$D$1611,MATCH(A138, Coverage!$A$2:$A$1611,0)),INDEX(Pop!$K$2:$K$1611,MATCH(A138, Pop!$A$2:$A$1611,0))/INDEX(Coverage!$F$2:$F$1611,MATCH(A138, Coverage!$A$2:$A$1611,0)),0)</f>
        <v>449.37858499334629</v>
      </c>
      <c r="L138" s="14">
        <f>IF(SUM(C138:K138)&lt;INDEX(Coverage!$D$2:$D$1611,MATCH(A138, Coverage!$A$2:$A$1611,0)),INDEX(Pop!$L$2:$L$1611,MATCH(A138, Pop!$A$2:$A$1611,0))/INDEX(Coverage!$F$2:$F$1611,MATCH(A138, Coverage!$A$2:$A$1611,0)),0)</f>
        <v>23.432932869696693</v>
      </c>
    </row>
    <row r="139" spans="1:12">
      <c r="A139" s="14" t="str">
        <f>Data!A139</f>
        <v>REU</v>
      </c>
      <c r="B139" s="14" t="str">
        <f>Data!B139</f>
        <v>Réunion</v>
      </c>
      <c r="C139" s="14">
        <f>IFERROR(INDEX(Pop!$C$2:$C$1611,MATCH(A139, Pop!$A$2:$A$1611,0)) /INDEX(Coverage!$F$2:$F$1611,MATCH(A139, Coverage!$A$2:$A$1611,0)),0)</f>
        <v>0</v>
      </c>
      <c r="D139" s="14">
        <f>IF(SUM(C139)&lt;INDEX(Coverage!$D$2:$D$1611,MATCH(A139, Coverage!$A$2:$A$1611,0)),INDEX(Pop!$D$2:$D$1611,MATCH(A139, Pop!$A$2:$A$1611,0))/INDEX(Coverage!$F$2:$F$1611,MATCH(A139, Coverage!$A$2:$A$1611,0)),0)</f>
        <v>0</v>
      </c>
      <c r="E139" s="14">
        <f>IF(SUM(C139:D139)&lt;INDEX(Coverage!$D$2:$D$1611,MATCH(A139, Coverage!$A$2:$A$1611,0)),INDEX(Pop!$E$2:$E$1611,MATCH(A139, Pop!$A$2:$A$1611,0))/INDEX(Coverage!$F$2:$F$1611,MATCH(A139, Coverage!$A$2:$A$1611,0)),0)</f>
        <v>0</v>
      </c>
      <c r="F139" s="14">
        <f>IF(SUM(C139:E139)&lt;INDEX(Coverage!$D$2:$D$1611,MATCH(A139, Coverage!$A$2:$A$1611,0)),INDEX(Pop!$F$2:$F$1611,MATCH(A139, Pop!$A$2:$A$1611,0))/INDEX(Coverage!$F$2:$F$1611,MATCH(A139, Coverage!$A$2:$A$1611,0)),0)</f>
        <v>0</v>
      </c>
      <c r="G139" s="14">
        <f>IF(SUM(C139:F139)&lt;INDEX(Coverage!$D$2:$D$1611,MATCH(A139, Coverage!$A$2:$A$1611,0)),INDEX(Pop!$G$2:$G$1611,MATCH(A139, Pop!$A$2:$A$1611,0))/INDEX(Coverage!$F$2:$F$1611,MATCH(A139, Coverage!$A$2:$A$1611,0)),0)</f>
        <v>0</v>
      </c>
      <c r="H139" s="14">
        <f>IF(SUM(C139:G139)&lt;INDEX(Coverage!$D$2:$D$1611,MATCH(A139, Coverage!$A$2:$A$1611,0)),INDEX(Pop!$H$2:$H$1611,MATCH(A139, Pop!$A$2:$A$1611,0))/INDEX(Coverage!$F$2:$F$1611,MATCH(A139, Coverage!$A$2:$A$1611,0)),0)</f>
        <v>0</v>
      </c>
      <c r="I139" s="14">
        <f>IF(SUM(C139:H139)&lt;INDEX(Coverage!$D$2:$D$1611,MATCH(A139, Coverage!$A$2:$A$1611,0)),INDEX(Pop!$I$2:$I$1611,MATCH(A139, Pop!$A$2:$A$1611,0))/INDEX(Coverage!$F$2:$F$1611,MATCH(A139, Coverage!$A$2:$A$1611,0)),0)</f>
        <v>0</v>
      </c>
      <c r="J139" s="14">
        <f>IF(SUM(C139:I139)&lt;INDEX(Coverage!$D$2:$D$1611,MATCH(A139, Coverage!$A$2:$A$1611,0)),INDEX(Pop!$J$2:$J$1611,MATCH(A139, Pop!$A$2:$A$1611,0))/INDEX(Coverage!$F$2:$F$1611,MATCH(A139, Coverage!$A$2:$A$1611,0)),0)</f>
        <v>0</v>
      </c>
      <c r="K139" s="14">
        <f>IF(SUM(C139:J139)&lt;INDEX(Coverage!$D$2:$D$1611,MATCH(A139, Coverage!$A$2:$A$1611,0)),INDEX(Pop!$K$2:$K$1611,MATCH(A139, Pop!$A$2:$A$1611,0))/INDEX(Coverage!$F$2:$F$1611,MATCH(A139, Coverage!$A$2:$A$1611,0)),0)</f>
        <v>0</v>
      </c>
      <c r="L139" s="14">
        <f>IF(SUM(C139:K139)&lt;INDEX(Coverage!$D$2:$D$1611,MATCH(A139, Coverage!$A$2:$A$1611,0)),INDEX(Pop!$L$2:$L$1611,MATCH(A139, Pop!$A$2:$A$1611,0))/INDEX(Coverage!$F$2:$F$1611,MATCH(A139, Coverage!$A$2:$A$1611,0)),0)</f>
        <v>0</v>
      </c>
    </row>
    <row r="140" spans="1:12">
      <c r="A140" s="14" t="str">
        <f>Data!A140</f>
        <v>ROU</v>
      </c>
      <c r="B140" s="14" t="str">
        <f>Data!B140</f>
        <v>Romania</v>
      </c>
      <c r="C140" s="14">
        <f>IFERROR(INDEX(Pop!$C$2:$C$1611,MATCH(A140, Pop!$A$2:$A$1611,0)) /INDEX(Coverage!$F$2:$F$1611,MATCH(A140, Coverage!$A$2:$A$1611,0)),0)</f>
        <v>0</v>
      </c>
      <c r="D140" s="14">
        <f>IF(SUM(C140)&lt;INDEX(Coverage!$D$2:$D$1611,MATCH(A140, Coverage!$A$2:$A$1611,0)),INDEX(Pop!$D$2:$D$1611,MATCH(A140, Pop!$A$2:$A$1611,0))/INDEX(Coverage!$F$2:$F$1611,MATCH(A140, Coverage!$A$2:$A$1611,0)),0)</f>
        <v>0</v>
      </c>
      <c r="E140" s="14">
        <f>IF(SUM(C140:D140)&lt;INDEX(Coverage!$D$2:$D$1611,MATCH(A140, Coverage!$A$2:$A$1611,0)),INDEX(Pop!$E$2:$E$1611,MATCH(A140, Pop!$A$2:$A$1611,0))/INDEX(Coverage!$F$2:$F$1611,MATCH(A140, Coverage!$A$2:$A$1611,0)),0)</f>
        <v>0</v>
      </c>
      <c r="F140" s="14">
        <f>IF(SUM(C140:E140)&lt;INDEX(Coverage!$D$2:$D$1611,MATCH(A140, Coverage!$A$2:$A$1611,0)),INDEX(Pop!$F$2:$F$1611,MATCH(A140, Pop!$A$2:$A$1611,0))/INDEX(Coverage!$F$2:$F$1611,MATCH(A140, Coverage!$A$2:$A$1611,0)),0)</f>
        <v>0</v>
      </c>
      <c r="G140" s="14">
        <f>IF(SUM(C140:F140)&lt;INDEX(Coverage!$D$2:$D$1611,MATCH(A140, Coverage!$A$2:$A$1611,0)),INDEX(Pop!$G$2:$G$1611,MATCH(A140, Pop!$A$2:$A$1611,0))/INDEX(Coverage!$F$2:$F$1611,MATCH(A140, Coverage!$A$2:$A$1611,0)),0)</f>
        <v>0</v>
      </c>
      <c r="H140" s="14">
        <f>IF(SUM(C140:G140)&lt;INDEX(Coverage!$D$2:$D$1611,MATCH(A140, Coverage!$A$2:$A$1611,0)),INDEX(Pop!$H$2:$H$1611,MATCH(A140, Pop!$A$2:$A$1611,0))/INDEX(Coverage!$F$2:$F$1611,MATCH(A140, Coverage!$A$2:$A$1611,0)),0)</f>
        <v>0</v>
      </c>
      <c r="I140" s="14">
        <f>IF(SUM(C140:H140)&lt;INDEX(Coverage!$D$2:$D$1611,MATCH(A140, Coverage!$A$2:$A$1611,0)),INDEX(Pop!$I$2:$I$1611,MATCH(A140, Pop!$A$2:$A$1611,0))/INDEX(Coverage!$F$2:$F$1611,MATCH(A140, Coverage!$A$2:$A$1611,0)),0)</f>
        <v>0</v>
      </c>
      <c r="J140" s="14">
        <f>IF(SUM(C140:I140)&lt;INDEX(Coverage!$D$2:$D$1611,MATCH(A140, Coverage!$A$2:$A$1611,0)),INDEX(Pop!$J$2:$J$1611,MATCH(A140, Pop!$A$2:$A$1611,0))/INDEX(Coverage!$F$2:$F$1611,MATCH(A140, Coverage!$A$2:$A$1611,0)),0)</f>
        <v>0</v>
      </c>
      <c r="K140" s="14">
        <f>IF(SUM(C140:J140)&lt;INDEX(Coverage!$D$2:$D$1611,MATCH(A140, Coverage!$A$2:$A$1611,0)),INDEX(Pop!$K$2:$K$1611,MATCH(A140, Pop!$A$2:$A$1611,0))/INDEX(Coverage!$F$2:$F$1611,MATCH(A140, Coverage!$A$2:$A$1611,0)),0)</f>
        <v>0</v>
      </c>
      <c r="L140" s="14">
        <f>IF(SUM(C140:K140)&lt;INDEX(Coverage!$D$2:$D$1611,MATCH(A140, Coverage!$A$2:$A$1611,0)),INDEX(Pop!$L$2:$L$1611,MATCH(A140, Pop!$A$2:$A$1611,0))/INDEX(Coverage!$F$2:$F$1611,MATCH(A140, Coverage!$A$2:$A$1611,0)),0)</f>
        <v>0</v>
      </c>
    </row>
    <row r="141" spans="1:12">
      <c r="A141" s="14" t="str">
        <f>Data!A141</f>
        <v>RUS</v>
      </c>
      <c r="B141" s="14" t="str">
        <f>Data!B141</f>
        <v>Russian Federation (the)</v>
      </c>
      <c r="C141" s="14">
        <f>IFERROR(INDEX(Pop!$C$2:$C$1611,MATCH(A141, Pop!$A$2:$A$1611,0)) /INDEX(Coverage!$F$2:$F$1611,MATCH(A141, Coverage!$A$2:$A$1611,0)),0)</f>
        <v>41621.440992193959</v>
      </c>
      <c r="D141" s="14">
        <f>IF(SUM(C141)&lt;INDEX(Coverage!$D$2:$D$1611,MATCH(A141, Coverage!$A$2:$A$1611,0)),INDEX(Pop!$D$2:$D$1611,MATCH(A141, Pop!$A$2:$A$1611,0))/INDEX(Coverage!$F$2:$F$1611,MATCH(A141, Coverage!$A$2:$A$1611,0)),0)</f>
        <v>26978.373980647313</v>
      </c>
      <c r="E141" s="14">
        <f>IF(SUM(C141:D141)&lt;INDEX(Coverage!$D$2:$D$1611,MATCH(A141, Coverage!$A$2:$A$1611,0)),INDEX(Pop!$E$2:$E$1611,MATCH(A141, Pop!$A$2:$A$1611,0))/INDEX(Coverage!$F$2:$F$1611,MATCH(A141, Coverage!$A$2:$A$1611,0)),0)</f>
        <v>20607.360320549702</v>
      </c>
      <c r="F141" s="14">
        <f>IF(SUM(C141:E141)&lt;INDEX(Coverage!$D$2:$D$1611,MATCH(A141, Coverage!$A$2:$A$1611,0)),INDEX(Pop!$F$2:$F$1611,MATCH(A141, Pop!$A$2:$A$1611,0))/INDEX(Coverage!$F$2:$F$1611,MATCH(A141, Coverage!$A$2:$A$1611,0)),0)</f>
        <v>11138.481706935303</v>
      </c>
      <c r="G141" s="14">
        <f>IF(SUM(C141:F141)&lt;INDEX(Coverage!$D$2:$D$1611,MATCH(A141, Coverage!$A$2:$A$1611,0)),INDEX(Pop!$G$2:$G$1611,MATCH(A141, Pop!$A$2:$A$1611,0))/INDEX(Coverage!$F$2:$F$1611,MATCH(A141, Coverage!$A$2:$A$1611,0)),0)</f>
        <v>8564.3293176836632</v>
      </c>
      <c r="H141" s="14">
        <f>IF(SUM(C141:G141)&lt;INDEX(Coverage!$D$2:$D$1611,MATCH(A141, Coverage!$A$2:$A$1611,0)),INDEX(Pop!$H$2:$H$1611,MATCH(A141, Pop!$A$2:$A$1611,0))/INDEX(Coverage!$F$2:$F$1611,MATCH(A141, Coverage!$A$2:$A$1611,0)),0)</f>
        <v>5937.8163987044336</v>
      </c>
      <c r="I141" s="14">
        <f>IF(SUM(C141:H141)&lt;INDEX(Coverage!$D$2:$D$1611,MATCH(A141, Coverage!$A$2:$A$1611,0)),INDEX(Pop!$I$2:$I$1611,MATCH(A141, Pop!$A$2:$A$1611,0))/INDEX(Coverage!$F$2:$F$1611,MATCH(A141, Coverage!$A$2:$A$1611,0)),0)</f>
        <v>5269.338014445324</v>
      </c>
      <c r="J141" s="14">
        <f>IF(SUM(C141:I141)&lt;INDEX(Coverage!$D$2:$D$1611,MATCH(A141, Coverage!$A$2:$A$1611,0)),INDEX(Pop!$J$2:$J$1611,MATCH(A141, Pop!$A$2:$A$1611,0))/INDEX(Coverage!$F$2:$F$1611,MATCH(A141, Coverage!$A$2:$A$1611,0)),0)</f>
        <v>5268.1675702176526</v>
      </c>
      <c r="K141" s="14">
        <f>IF(SUM(C141:J141)&lt;INDEX(Coverage!$D$2:$D$1611,MATCH(A141, Coverage!$A$2:$A$1611,0)),INDEX(Pop!$K$2:$K$1611,MATCH(A141, Pop!$A$2:$A$1611,0))/INDEX(Coverage!$F$2:$F$1611,MATCH(A141, Coverage!$A$2:$A$1611,0)),0)</f>
        <v>4677.008750623816</v>
      </c>
      <c r="L141" s="14">
        <f>IF(SUM(C141:K141)&lt;INDEX(Coverage!$D$2:$D$1611,MATCH(A141, Coverage!$A$2:$A$1611,0)),INDEX(Pop!$L$2:$L$1611,MATCH(A141, Pop!$A$2:$A$1611,0))/INDEX(Coverage!$F$2:$F$1611,MATCH(A141, Coverage!$A$2:$A$1611,0)),0)</f>
        <v>0</v>
      </c>
    </row>
    <row r="142" spans="1:12">
      <c r="A142" s="14" t="str">
        <f>Data!A142</f>
        <v>RWA</v>
      </c>
      <c r="B142" s="14" t="str">
        <f>Data!B142</f>
        <v>Rwanda</v>
      </c>
      <c r="C142" s="14">
        <f>IFERROR(INDEX(Pop!$C$2:$C$1611,MATCH(A142, Pop!$A$2:$A$1611,0)) /INDEX(Coverage!$F$2:$F$1611,MATCH(A142, Coverage!$A$2:$A$1611,0)),0)</f>
        <v>170.32353815030027</v>
      </c>
      <c r="D142" s="14">
        <f>IF(SUM(C142)&lt;INDEX(Coverage!$D$2:$D$1611,MATCH(A142, Coverage!$A$2:$A$1611,0)),INDEX(Pop!$D$2:$D$1611,MATCH(A142, Pop!$A$2:$A$1611,0))/INDEX(Coverage!$F$2:$F$1611,MATCH(A142, Coverage!$A$2:$A$1611,0)),0)</f>
        <v>139.96811106442718</v>
      </c>
      <c r="E142" s="14">
        <f>IF(SUM(C142:D142)&lt;INDEX(Coverage!$D$2:$D$1611,MATCH(A142, Coverage!$A$2:$A$1611,0)),INDEX(Pop!$E$2:$E$1611,MATCH(A142, Pop!$A$2:$A$1611,0))/INDEX(Coverage!$F$2:$F$1611,MATCH(A142, Coverage!$A$2:$A$1611,0)),0)</f>
        <v>128.41120027880302</v>
      </c>
      <c r="F142" s="14">
        <f>IF(SUM(C142:E142)&lt;INDEX(Coverage!$D$2:$D$1611,MATCH(A142, Coverage!$A$2:$A$1611,0)),INDEX(Pop!$F$2:$F$1611,MATCH(A142, Pop!$A$2:$A$1611,0))/INDEX(Coverage!$F$2:$F$1611,MATCH(A142, Coverage!$A$2:$A$1611,0)),0)</f>
        <v>114.17858346217824</v>
      </c>
      <c r="G142" s="14">
        <f>IF(SUM(C142:F142)&lt;INDEX(Coverage!$D$2:$D$1611,MATCH(A142, Coverage!$A$2:$A$1611,0)),INDEX(Pop!$G$2:$G$1611,MATCH(A142, Pop!$A$2:$A$1611,0))/INDEX(Coverage!$F$2:$F$1611,MATCH(A142, Coverage!$A$2:$A$1611,0)),0)</f>
        <v>118.04071229531054</v>
      </c>
      <c r="H142" s="14">
        <f>IF(SUM(C142:G142)&lt;INDEX(Coverage!$D$2:$D$1611,MATCH(A142, Coverage!$A$2:$A$1611,0)),INDEX(Pop!$H$2:$H$1611,MATCH(A142, Pop!$A$2:$A$1611,0))/INDEX(Coverage!$F$2:$F$1611,MATCH(A142, Coverage!$A$2:$A$1611,0)),0)</f>
        <v>117.60009595540849</v>
      </c>
      <c r="I142" s="14">
        <f>IF(SUM(C142:H142)&lt;INDEX(Coverage!$D$2:$D$1611,MATCH(A142, Coverage!$A$2:$A$1611,0)),INDEX(Pop!$I$2:$I$1611,MATCH(A142, Pop!$A$2:$A$1611,0))/INDEX(Coverage!$F$2:$F$1611,MATCH(A142, Coverage!$A$2:$A$1611,0)),0)</f>
        <v>165.72005966389366</v>
      </c>
      <c r="J142" s="14">
        <f>IF(SUM(C142:I142)&lt;INDEX(Coverage!$D$2:$D$1611,MATCH(A142, Coverage!$A$2:$A$1611,0)),INDEX(Pop!$J$2:$J$1611,MATCH(A142, Pop!$A$2:$A$1611,0))/INDEX(Coverage!$F$2:$F$1611,MATCH(A142, Coverage!$A$2:$A$1611,0)),0)</f>
        <v>151.03538061164065</v>
      </c>
      <c r="K142" s="14">
        <f>IF(SUM(C142:J142)&lt;INDEX(Coverage!$D$2:$D$1611,MATCH(A142, Coverage!$A$2:$A$1611,0)),INDEX(Pop!$K$2:$K$1611,MATCH(A142, Pop!$A$2:$A$1611,0))/INDEX(Coverage!$F$2:$F$1611,MATCH(A142, Coverage!$A$2:$A$1611,0)),0)</f>
        <v>133.4884172989388</v>
      </c>
      <c r="L142" s="14">
        <f>IF(SUM(C142:K142)&lt;INDEX(Coverage!$D$2:$D$1611,MATCH(A142, Coverage!$A$2:$A$1611,0)),INDEX(Pop!$L$2:$L$1611,MATCH(A142, Pop!$A$2:$A$1611,0))/INDEX(Coverage!$F$2:$F$1611,MATCH(A142, Coverage!$A$2:$A$1611,0)),0)</f>
        <v>129.65495385067828</v>
      </c>
    </row>
    <row r="143" spans="1:12">
      <c r="A143" s="14" t="str">
        <f>Data!A143</f>
        <v>WSM</v>
      </c>
      <c r="B143" s="14" t="str">
        <f>Data!B143</f>
        <v>Samoa</v>
      </c>
      <c r="C143" s="14">
        <f>IFERROR(INDEX(Pop!$C$2:$C$1611,MATCH(A143, Pop!$A$2:$A$1611,0)) /INDEX(Coverage!$F$2:$F$1611,MATCH(A143, Coverage!$A$2:$A$1611,0)),0)</f>
        <v>0</v>
      </c>
      <c r="D143" s="14">
        <f>IF(SUM(C143)&lt;INDEX(Coverage!$D$2:$D$1611,MATCH(A143, Coverage!$A$2:$A$1611,0)),INDEX(Pop!$D$2:$D$1611,MATCH(A143, Pop!$A$2:$A$1611,0))/INDEX(Coverage!$F$2:$F$1611,MATCH(A143, Coverage!$A$2:$A$1611,0)),0)</f>
        <v>0</v>
      </c>
      <c r="E143" s="14">
        <f>IF(SUM(C143:D143)&lt;INDEX(Coverage!$D$2:$D$1611,MATCH(A143, Coverage!$A$2:$A$1611,0)),INDEX(Pop!$E$2:$E$1611,MATCH(A143, Pop!$A$2:$A$1611,0))/INDEX(Coverage!$F$2:$F$1611,MATCH(A143, Coverage!$A$2:$A$1611,0)),0)</f>
        <v>0</v>
      </c>
      <c r="F143" s="14">
        <f>IF(SUM(C143:E143)&lt;INDEX(Coverage!$D$2:$D$1611,MATCH(A143, Coverage!$A$2:$A$1611,0)),INDEX(Pop!$F$2:$F$1611,MATCH(A143, Pop!$A$2:$A$1611,0))/INDEX(Coverage!$F$2:$F$1611,MATCH(A143, Coverage!$A$2:$A$1611,0)),0)</f>
        <v>0</v>
      </c>
      <c r="G143" s="14">
        <f>IF(SUM(C143:F143)&lt;INDEX(Coverage!$D$2:$D$1611,MATCH(A143, Coverage!$A$2:$A$1611,0)),INDEX(Pop!$G$2:$G$1611,MATCH(A143, Pop!$A$2:$A$1611,0))/INDEX(Coverage!$F$2:$F$1611,MATCH(A143, Coverage!$A$2:$A$1611,0)),0)</f>
        <v>0</v>
      </c>
      <c r="H143" s="14">
        <f>IF(SUM(C143:G143)&lt;INDEX(Coverage!$D$2:$D$1611,MATCH(A143, Coverage!$A$2:$A$1611,0)),INDEX(Pop!$H$2:$H$1611,MATCH(A143, Pop!$A$2:$A$1611,0))/INDEX(Coverage!$F$2:$F$1611,MATCH(A143, Coverage!$A$2:$A$1611,0)),0)</f>
        <v>0</v>
      </c>
      <c r="I143" s="14">
        <f>IF(SUM(C143:H143)&lt;INDEX(Coverage!$D$2:$D$1611,MATCH(A143, Coverage!$A$2:$A$1611,0)),INDEX(Pop!$I$2:$I$1611,MATCH(A143, Pop!$A$2:$A$1611,0))/INDEX(Coverage!$F$2:$F$1611,MATCH(A143, Coverage!$A$2:$A$1611,0)),0)</f>
        <v>0</v>
      </c>
      <c r="J143" s="14">
        <f>IF(SUM(C143:I143)&lt;INDEX(Coverage!$D$2:$D$1611,MATCH(A143, Coverage!$A$2:$A$1611,0)),INDEX(Pop!$J$2:$J$1611,MATCH(A143, Pop!$A$2:$A$1611,0))/INDEX(Coverage!$F$2:$F$1611,MATCH(A143, Coverage!$A$2:$A$1611,0)),0)</f>
        <v>0</v>
      </c>
      <c r="K143" s="14">
        <f>IF(SUM(C143:J143)&lt;INDEX(Coverage!$D$2:$D$1611,MATCH(A143, Coverage!$A$2:$A$1611,0)),INDEX(Pop!$K$2:$K$1611,MATCH(A143, Pop!$A$2:$A$1611,0))/INDEX(Coverage!$F$2:$F$1611,MATCH(A143, Coverage!$A$2:$A$1611,0)),0)</f>
        <v>0</v>
      </c>
      <c r="L143" s="14">
        <f>IF(SUM(C143:K143)&lt;INDEX(Coverage!$D$2:$D$1611,MATCH(A143, Coverage!$A$2:$A$1611,0)),INDEX(Pop!$L$2:$L$1611,MATCH(A143, Pop!$A$2:$A$1611,0))/INDEX(Coverage!$F$2:$F$1611,MATCH(A143, Coverage!$A$2:$A$1611,0)),0)</f>
        <v>0</v>
      </c>
    </row>
    <row r="144" spans="1:12">
      <c r="A144" s="14" t="str">
        <f>Data!A144</f>
        <v>SMR</v>
      </c>
      <c r="B144" s="14" t="str">
        <f>Data!B144</f>
        <v>San Marino</v>
      </c>
      <c r="C144" s="14">
        <f>IFERROR(INDEX(Pop!$C$2:$C$1611,MATCH(A144, Pop!$A$2:$A$1611,0)) /INDEX(Coverage!$F$2:$F$1611,MATCH(A144, Coverage!$A$2:$A$1611,0)),0)</f>
        <v>0</v>
      </c>
      <c r="D144" s="14" t="e">
        <f>IF(SUM(C144)&lt;INDEX(Coverage!$D$2:$D$1611,MATCH(A144, Coverage!$A$2:$A$1611,0)),INDEX(Pop!$D$2:$D$1611,MATCH(A144, Pop!$A$2:$A$1611,0))/INDEX(Coverage!$F$2:$F$1611,MATCH(A144, Coverage!$A$2:$A$1611,0)),0)</f>
        <v>#N/A</v>
      </c>
      <c r="E144" s="14" t="e">
        <f>IF(SUM(C144:D144)&lt;INDEX(Coverage!$D$2:$D$1611,MATCH(A144, Coverage!$A$2:$A$1611,0)),INDEX(Pop!$E$2:$E$1611,MATCH(A144, Pop!$A$2:$A$1611,0))/INDEX(Coverage!$F$2:$F$1611,MATCH(A144, Coverage!$A$2:$A$1611,0)),0)</f>
        <v>#N/A</v>
      </c>
      <c r="F144" s="14" t="e">
        <f>IF(SUM(C144:E144)&lt;INDEX(Coverage!$D$2:$D$1611,MATCH(A144, Coverage!$A$2:$A$1611,0)),INDEX(Pop!$F$2:$F$1611,MATCH(A144, Pop!$A$2:$A$1611,0))/INDEX(Coverage!$F$2:$F$1611,MATCH(A144, Coverage!$A$2:$A$1611,0)),0)</f>
        <v>#N/A</v>
      </c>
      <c r="G144" s="14" t="e">
        <f>IF(SUM(C144:F144)&lt;INDEX(Coverage!$D$2:$D$1611,MATCH(A144, Coverage!$A$2:$A$1611,0)),INDEX(Pop!$G$2:$G$1611,MATCH(A144, Pop!$A$2:$A$1611,0))/INDEX(Coverage!$F$2:$F$1611,MATCH(A144, Coverage!$A$2:$A$1611,0)),0)</f>
        <v>#N/A</v>
      </c>
      <c r="H144" s="14" t="e">
        <f>IF(SUM(C144:G144)&lt;INDEX(Coverage!$D$2:$D$1611,MATCH(A144, Coverage!$A$2:$A$1611,0)),INDEX(Pop!$H$2:$H$1611,MATCH(A144, Pop!$A$2:$A$1611,0))/INDEX(Coverage!$F$2:$F$1611,MATCH(A144, Coverage!$A$2:$A$1611,0)),0)</f>
        <v>#N/A</v>
      </c>
      <c r="I144" s="14" t="e">
        <f>IF(SUM(C144:H144)&lt;INDEX(Coverage!$D$2:$D$1611,MATCH(A144, Coverage!$A$2:$A$1611,0)),INDEX(Pop!$I$2:$I$1611,MATCH(A144, Pop!$A$2:$A$1611,0))/INDEX(Coverage!$F$2:$F$1611,MATCH(A144, Coverage!$A$2:$A$1611,0)),0)</f>
        <v>#N/A</v>
      </c>
      <c r="J144" s="14" t="e">
        <f>IF(SUM(C144:I144)&lt;INDEX(Coverage!$D$2:$D$1611,MATCH(A144, Coverage!$A$2:$A$1611,0)),INDEX(Pop!$J$2:$J$1611,MATCH(A144, Pop!$A$2:$A$1611,0))/INDEX(Coverage!$F$2:$F$1611,MATCH(A144, Coverage!$A$2:$A$1611,0)),0)</f>
        <v>#N/A</v>
      </c>
      <c r="K144" s="14" t="e">
        <f>IF(SUM(C144:J144)&lt;INDEX(Coverage!$D$2:$D$1611,MATCH(A144, Coverage!$A$2:$A$1611,0)),INDEX(Pop!$K$2:$K$1611,MATCH(A144, Pop!$A$2:$A$1611,0))/INDEX(Coverage!$F$2:$F$1611,MATCH(A144, Coverage!$A$2:$A$1611,0)),0)</f>
        <v>#N/A</v>
      </c>
      <c r="L144" s="14" t="e">
        <f>IF(SUM(C144:K144)&lt;INDEX(Coverage!$D$2:$D$1611,MATCH(A144, Coverage!$A$2:$A$1611,0)),INDEX(Pop!$L$2:$L$1611,MATCH(A144, Pop!$A$2:$A$1611,0))/INDEX(Coverage!$F$2:$F$1611,MATCH(A144, Coverage!$A$2:$A$1611,0)),0)</f>
        <v>#N/A</v>
      </c>
    </row>
    <row r="145" spans="1:12">
      <c r="A145" s="14" t="str">
        <f>Data!A145</f>
        <v>SAU</v>
      </c>
      <c r="B145" s="14" t="str">
        <f>Data!B145</f>
        <v>Saudi Arabia</v>
      </c>
      <c r="C145" s="14">
        <f>IFERROR(INDEX(Pop!$C$2:$C$1611,MATCH(A145, Pop!$A$2:$A$1611,0)) /INDEX(Coverage!$F$2:$F$1611,MATCH(A145, Coverage!$A$2:$A$1611,0)),0)</f>
        <v>10792.828330056023</v>
      </c>
      <c r="D145" s="14">
        <f>IF(SUM(C145)&lt;INDEX(Coverage!$D$2:$D$1611,MATCH(A145, Coverage!$A$2:$A$1611,0)),INDEX(Pop!$D$2:$D$1611,MATCH(A145, Pop!$A$2:$A$1611,0))/INDEX(Coverage!$F$2:$F$1611,MATCH(A145, Coverage!$A$2:$A$1611,0)),0)</f>
        <v>481.72017633557277</v>
      </c>
      <c r="E145" s="14">
        <f>IF(SUM(C145:D145)&lt;INDEX(Coverage!$D$2:$D$1611,MATCH(A145, Coverage!$A$2:$A$1611,0)),INDEX(Pop!$E$2:$E$1611,MATCH(A145, Pop!$A$2:$A$1611,0))/INDEX(Coverage!$F$2:$F$1611,MATCH(A145, Coverage!$A$2:$A$1611,0)),0)</f>
        <v>1603.4380590134213</v>
      </c>
      <c r="F145" s="14">
        <f>IF(SUM(C145:E145)&lt;INDEX(Coverage!$D$2:$D$1611,MATCH(A145, Coverage!$A$2:$A$1611,0)),INDEX(Pop!$F$2:$F$1611,MATCH(A145, Pop!$A$2:$A$1611,0))/INDEX(Coverage!$F$2:$F$1611,MATCH(A145, Coverage!$A$2:$A$1611,0)),0)</f>
        <v>2209.8759014739303</v>
      </c>
      <c r="G145" s="14">
        <f>IF(SUM(C145:F145)&lt;INDEX(Coverage!$D$2:$D$1611,MATCH(A145, Coverage!$A$2:$A$1611,0)),INDEX(Pop!$G$2:$G$1611,MATCH(A145, Pop!$A$2:$A$1611,0))/INDEX(Coverage!$F$2:$F$1611,MATCH(A145, Coverage!$A$2:$A$1611,0)),0)</f>
        <v>9488.7200517275014</v>
      </c>
      <c r="H145" s="14">
        <f>IF(SUM(C145:G145)&lt;INDEX(Coverage!$D$2:$D$1611,MATCH(A145, Coverage!$A$2:$A$1611,0)),INDEX(Pop!$H$2:$H$1611,MATCH(A145, Pop!$A$2:$A$1611,0))/INDEX(Coverage!$F$2:$F$1611,MATCH(A145, Coverage!$A$2:$A$1611,0)),0)</f>
        <v>7890.3697345164219</v>
      </c>
      <c r="I145" s="14">
        <f>IF(SUM(C145:H145)&lt;INDEX(Coverage!$D$2:$D$1611,MATCH(A145, Coverage!$A$2:$A$1611,0)),INDEX(Pop!$I$2:$I$1611,MATCH(A145, Pop!$A$2:$A$1611,0))/INDEX(Coverage!$F$2:$F$1611,MATCH(A145, Coverage!$A$2:$A$1611,0)),0)</f>
        <v>763.81787849520697</v>
      </c>
      <c r="J145" s="14">
        <f>IF(SUM(C145:I145)&lt;INDEX(Coverage!$D$2:$D$1611,MATCH(A145, Coverage!$A$2:$A$1611,0)),INDEX(Pop!$J$2:$J$1611,MATCH(A145, Pop!$A$2:$A$1611,0))/INDEX(Coverage!$F$2:$F$1611,MATCH(A145, Coverage!$A$2:$A$1611,0)),0)</f>
        <v>622.62672994039121</v>
      </c>
      <c r="K145" s="14">
        <f>IF(SUM(C145:J145)&lt;INDEX(Coverage!$D$2:$D$1611,MATCH(A145, Coverage!$A$2:$A$1611,0)),INDEX(Pop!$K$2:$K$1611,MATCH(A145, Pop!$A$2:$A$1611,0))/INDEX(Coverage!$F$2:$F$1611,MATCH(A145, Coverage!$A$2:$A$1611,0)),0)</f>
        <v>778.95483310530346</v>
      </c>
      <c r="L145" s="14">
        <f>IF(SUM(C145:K145)&lt;INDEX(Coverage!$D$2:$D$1611,MATCH(A145, Coverage!$A$2:$A$1611,0)),INDEX(Pop!$L$2:$L$1611,MATCH(A145, Pop!$A$2:$A$1611,0))/INDEX(Coverage!$F$2:$F$1611,MATCH(A145, Coverage!$A$2:$A$1611,0)),0)</f>
        <v>1226.2341639220874</v>
      </c>
    </row>
    <row r="146" spans="1:12">
      <c r="A146" s="14" t="str">
        <f>Data!A146</f>
        <v>SEN</v>
      </c>
      <c r="B146" s="14" t="str">
        <f>Data!B146</f>
        <v>Senegal</v>
      </c>
      <c r="C146" s="14">
        <f>IFERROR(INDEX(Pop!$C$2:$C$1611,MATCH(A146, Pop!$A$2:$A$1611,0)) /INDEX(Coverage!$F$2:$F$1611,MATCH(A146, Coverage!$A$2:$A$1611,0)),0)</f>
        <v>906.68374641005744</v>
      </c>
      <c r="D146" s="14">
        <f>IF(SUM(C146)&lt;INDEX(Coverage!$D$2:$D$1611,MATCH(A146, Coverage!$A$2:$A$1611,0)),INDEX(Pop!$D$2:$D$1611,MATCH(A146, Pop!$A$2:$A$1611,0))/INDEX(Coverage!$F$2:$F$1611,MATCH(A146, Coverage!$A$2:$A$1611,0)),0)</f>
        <v>583.13807453507138</v>
      </c>
      <c r="E146" s="14">
        <f>IF(SUM(C146:D146)&lt;INDEX(Coverage!$D$2:$D$1611,MATCH(A146, Coverage!$A$2:$A$1611,0)),INDEX(Pop!$E$2:$E$1611,MATCH(A146, Pop!$A$2:$A$1611,0))/INDEX(Coverage!$F$2:$F$1611,MATCH(A146, Coverage!$A$2:$A$1611,0)),0)</f>
        <v>403.5653099091179</v>
      </c>
      <c r="F146" s="14">
        <f>IF(SUM(C146:E146)&lt;INDEX(Coverage!$D$2:$D$1611,MATCH(A146, Coverage!$A$2:$A$1611,0)),INDEX(Pop!$F$2:$F$1611,MATCH(A146, Pop!$A$2:$A$1611,0))/INDEX(Coverage!$F$2:$F$1611,MATCH(A146, Coverage!$A$2:$A$1611,0)),0)</f>
        <v>217.07789520621682</v>
      </c>
      <c r="G146" s="14">
        <f>IF(SUM(C146:F146)&lt;INDEX(Coverage!$D$2:$D$1611,MATCH(A146, Coverage!$A$2:$A$1611,0)),INDEX(Pop!$G$2:$G$1611,MATCH(A146, Pop!$A$2:$A$1611,0))/INDEX(Coverage!$F$2:$F$1611,MATCH(A146, Coverage!$A$2:$A$1611,0)),0)</f>
        <v>165.9893522529332</v>
      </c>
      <c r="H146" s="14">
        <f>IF(SUM(C146:G146)&lt;INDEX(Coverage!$D$2:$D$1611,MATCH(A146, Coverage!$A$2:$A$1611,0)),INDEX(Pop!$H$2:$H$1611,MATCH(A146, Pop!$A$2:$A$1611,0))/INDEX(Coverage!$F$2:$F$1611,MATCH(A146, Coverage!$A$2:$A$1611,0)),0)</f>
        <v>272.07411534103693</v>
      </c>
      <c r="I146" s="14">
        <f>IF(SUM(C146:H146)&lt;INDEX(Coverage!$D$2:$D$1611,MATCH(A146, Coverage!$A$2:$A$1611,0)),INDEX(Pop!$I$2:$I$1611,MATCH(A146, Pop!$A$2:$A$1611,0))/INDEX(Coverage!$F$2:$F$1611,MATCH(A146, Coverage!$A$2:$A$1611,0)),0)</f>
        <v>235.30889272214446</v>
      </c>
      <c r="J146" s="14">
        <f>IF(SUM(C146:I146)&lt;INDEX(Coverage!$D$2:$D$1611,MATCH(A146, Coverage!$A$2:$A$1611,0)),INDEX(Pop!$J$2:$J$1611,MATCH(A146, Pop!$A$2:$A$1611,0))/INDEX(Coverage!$F$2:$F$1611,MATCH(A146, Coverage!$A$2:$A$1611,0)),0)</f>
        <v>250.01216579345575</v>
      </c>
      <c r="K146" s="14">
        <f>IF(SUM(C146:J146)&lt;INDEX(Coverage!$D$2:$D$1611,MATCH(A146, Coverage!$A$2:$A$1611,0)),INDEX(Pop!$K$2:$K$1611,MATCH(A146, Pop!$A$2:$A$1611,0))/INDEX(Coverage!$F$2:$F$1611,MATCH(A146, Coverage!$A$2:$A$1611,0)),0)</f>
        <v>202.73620980935371</v>
      </c>
      <c r="L146" s="14">
        <f>IF(SUM(C146:K146)&lt;INDEX(Coverage!$D$2:$D$1611,MATCH(A146, Coverage!$A$2:$A$1611,0)),INDEX(Pop!$L$2:$L$1611,MATCH(A146, Pop!$A$2:$A$1611,0))/INDEX(Coverage!$F$2:$F$1611,MATCH(A146, Coverage!$A$2:$A$1611,0)),0)</f>
        <v>0</v>
      </c>
    </row>
    <row r="147" spans="1:12">
      <c r="A147" s="14" t="str">
        <f>Data!A147</f>
        <v>SRB</v>
      </c>
      <c r="B147" s="14" t="str">
        <f>Data!B147</f>
        <v>Serbia</v>
      </c>
      <c r="C147" s="14">
        <f>IFERROR(INDEX(Pop!$C$2:$C$1611,MATCH(A147, Pop!$A$2:$A$1611,0)) /INDEX(Coverage!$F$2:$F$1611,MATCH(A147, Coverage!$A$2:$A$1611,0)),0)</f>
        <v>0</v>
      </c>
      <c r="D147" s="14">
        <f>IF(SUM(C147)&lt;INDEX(Coverage!$D$2:$D$1611,MATCH(A147, Coverage!$A$2:$A$1611,0)),INDEX(Pop!$D$2:$D$1611,MATCH(A147, Pop!$A$2:$A$1611,0))/INDEX(Coverage!$F$2:$F$1611,MATCH(A147, Coverage!$A$2:$A$1611,0)),0)</f>
        <v>0</v>
      </c>
      <c r="E147" s="14">
        <f>IF(SUM(C147:D147)&lt;INDEX(Coverage!$D$2:$D$1611,MATCH(A147, Coverage!$A$2:$A$1611,0)),INDEX(Pop!$E$2:$E$1611,MATCH(A147, Pop!$A$2:$A$1611,0))/INDEX(Coverage!$F$2:$F$1611,MATCH(A147, Coverage!$A$2:$A$1611,0)),0)</f>
        <v>0</v>
      </c>
      <c r="F147" s="14">
        <f>IF(SUM(C147:E147)&lt;INDEX(Coverage!$D$2:$D$1611,MATCH(A147, Coverage!$A$2:$A$1611,0)),INDEX(Pop!$F$2:$F$1611,MATCH(A147, Pop!$A$2:$A$1611,0))/INDEX(Coverage!$F$2:$F$1611,MATCH(A147, Coverage!$A$2:$A$1611,0)),0)</f>
        <v>0</v>
      </c>
      <c r="G147" s="14">
        <f>IF(SUM(C147:F147)&lt;INDEX(Coverage!$D$2:$D$1611,MATCH(A147, Coverage!$A$2:$A$1611,0)),INDEX(Pop!$G$2:$G$1611,MATCH(A147, Pop!$A$2:$A$1611,0))/INDEX(Coverage!$F$2:$F$1611,MATCH(A147, Coverage!$A$2:$A$1611,0)),0)</f>
        <v>0</v>
      </c>
      <c r="H147" s="14">
        <f>IF(SUM(C147:G147)&lt;INDEX(Coverage!$D$2:$D$1611,MATCH(A147, Coverage!$A$2:$A$1611,0)),INDEX(Pop!$H$2:$H$1611,MATCH(A147, Pop!$A$2:$A$1611,0))/INDEX(Coverage!$F$2:$F$1611,MATCH(A147, Coverage!$A$2:$A$1611,0)),0)</f>
        <v>0</v>
      </c>
      <c r="I147" s="14">
        <f>IF(SUM(C147:H147)&lt;INDEX(Coverage!$D$2:$D$1611,MATCH(A147, Coverage!$A$2:$A$1611,0)),INDEX(Pop!$I$2:$I$1611,MATCH(A147, Pop!$A$2:$A$1611,0))/INDEX(Coverage!$F$2:$F$1611,MATCH(A147, Coverage!$A$2:$A$1611,0)),0)</f>
        <v>0</v>
      </c>
      <c r="J147" s="14">
        <f>IF(SUM(C147:I147)&lt;INDEX(Coverage!$D$2:$D$1611,MATCH(A147, Coverage!$A$2:$A$1611,0)),INDEX(Pop!$J$2:$J$1611,MATCH(A147, Pop!$A$2:$A$1611,0))/INDEX(Coverage!$F$2:$F$1611,MATCH(A147, Coverage!$A$2:$A$1611,0)),0)</f>
        <v>0</v>
      </c>
      <c r="K147" s="14">
        <f>IF(SUM(C147:J147)&lt;INDEX(Coverage!$D$2:$D$1611,MATCH(A147, Coverage!$A$2:$A$1611,0)),INDEX(Pop!$K$2:$K$1611,MATCH(A147, Pop!$A$2:$A$1611,0))/INDEX(Coverage!$F$2:$F$1611,MATCH(A147, Coverage!$A$2:$A$1611,0)),0)</f>
        <v>0</v>
      </c>
      <c r="L147" s="14">
        <f>IF(SUM(C147:K147)&lt;INDEX(Coverage!$D$2:$D$1611,MATCH(A147, Coverage!$A$2:$A$1611,0)),INDEX(Pop!$L$2:$L$1611,MATCH(A147, Pop!$A$2:$A$1611,0))/INDEX(Coverage!$F$2:$F$1611,MATCH(A147, Coverage!$A$2:$A$1611,0)),0)</f>
        <v>0</v>
      </c>
    </row>
    <row r="148" spans="1:12">
      <c r="A148" s="14" t="str">
        <f>Data!A148</f>
        <v>SYC</v>
      </c>
      <c r="B148" s="14" t="str">
        <f>Data!B148</f>
        <v>Seychelles</v>
      </c>
      <c r="C148" s="14">
        <f>IFERROR(INDEX(Pop!$C$2:$C$1611,MATCH(A148, Pop!$A$2:$A$1611,0)) /INDEX(Coverage!$F$2:$F$1611,MATCH(A148, Coverage!$A$2:$A$1611,0)),0)</f>
        <v>0</v>
      </c>
      <c r="D148" s="14">
        <f>IF(SUM(C148)&lt;INDEX(Coverage!$D$2:$D$1611,MATCH(A148, Coverage!$A$2:$A$1611,0)),INDEX(Pop!$D$2:$D$1611,MATCH(A148, Pop!$A$2:$A$1611,0))/INDEX(Coverage!$F$2:$F$1611,MATCH(A148, Coverage!$A$2:$A$1611,0)),0)</f>
        <v>0</v>
      </c>
      <c r="E148" s="14">
        <f>IF(SUM(C148:D148)&lt;INDEX(Coverage!$D$2:$D$1611,MATCH(A148, Coverage!$A$2:$A$1611,0)),INDEX(Pop!$E$2:$E$1611,MATCH(A148, Pop!$A$2:$A$1611,0))/INDEX(Coverage!$F$2:$F$1611,MATCH(A148, Coverage!$A$2:$A$1611,0)),0)</f>
        <v>0</v>
      </c>
      <c r="F148" s="14">
        <f>IF(SUM(C148:E148)&lt;INDEX(Coverage!$D$2:$D$1611,MATCH(A148, Coverage!$A$2:$A$1611,0)),INDEX(Pop!$F$2:$F$1611,MATCH(A148, Pop!$A$2:$A$1611,0))/INDEX(Coverage!$F$2:$F$1611,MATCH(A148, Coverage!$A$2:$A$1611,0)),0)</f>
        <v>0</v>
      </c>
      <c r="G148" s="14">
        <f>IF(SUM(C148:F148)&lt;INDEX(Coverage!$D$2:$D$1611,MATCH(A148, Coverage!$A$2:$A$1611,0)),INDEX(Pop!$G$2:$G$1611,MATCH(A148, Pop!$A$2:$A$1611,0))/INDEX(Coverage!$F$2:$F$1611,MATCH(A148, Coverage!$A$2:$A$1611,0)),0)</f>
        <v>0</v>
      </c>
      <c r="H148" s="14">
        <f>IF(SUM(C148:G148)&lt;INDEX(Coverage!$D$2:$D$1611,MATCH(A148, Coverage!$A$2:$A$1611,0)),INDEX(Pop!$H$2:$H$1611,MATCH(A148, Pop!$A$2:$A$1611,0))/INDEX(Coverage!$F$2:$F$1611,MATCH(A148, Coverage!$A$2:$A$1611,0)),0)</f>
        <v>0</v>
      </c>
      <c r="I148" s="14">
        <f>IF(SUM(C148:H148)&lt;INDEX(Coverage!$D$2:$D$1611,MATCH(A148, Coverage!$A$2:$A$1611,0)),INDEX(Pop!$I$2:$I$1611,MATCH(A148, Pop!$A$2:$A$1611,0))/INDEX(Coverage!$F$2:$F$1611,MATCH(A148, Coverage!$A$2:$A$1611,0)),0)</f>
        <v>0</v>
      </c>
      <c r="J148" s="14">
        <f>IF(SUM(C148:I148)&lt;INDEX(Coverage!$D$2:$D$1611,MATCH(A148, Coverage!$A$2:$A$1611,0)),INDEX(Pop!$J$2:$J$1611,MATCH(A148, Pop!$A$2:$A$1611,0))/INDEX(Coverage!$F$2:$F$1611,MATCH(A148, Coverage!$A$2:$A$1611,0)),0)</f>
        <v>0</v>
      </c>
      <c r="K148" s="14">
        <f>IF(SUM(C148:J148)&lt;INDEX(Coverage!$D$2:$D$1611,MATCH(A148, Coverage!$A$2:$A$1611,0)),INDEX(Pop!$K$2:$K$1611,MATCH(A148, Pop!$A$2:$A$1611,0))/INDEX(Coverage!$F$2:$F$1611,MATCH(A148, Coverage!$A$2:$A$1611,0)),0)</f>
        <v>0</v>
      </c>
      <c r="L148" s="14">
        <f>IF(SUM(C148:K148)&lt;INDEX(Coverage!$D$2:$D$1611,MATCH(A148, Coverage!$A$2:$A$1611,0)),INDEX(Pop!$L$2:$L$1611,MATCH(A148, Pop!$A$2:$A$1611,0))/INDEX(Coverage!$F$2:$F$1611,MATCH(A148, Coverage!$A$2:$A$1611,0)),0)</f>
        <v>0</v>
      </c>
    </row>
    <row r="149" spans="1:12">
      <c r="A149" s="14" t="str">
        <f>Data!A149</f>
        <v>SLE</v>
      </c>
      <c r="B149" s="14" t="str">
        <f>Data!B149</f>
        <v>Sierra Leone</v>
      </c>
      <c r="C149" s="14">
        <f>IFERROR(INDEX(Pop!$C$2:$C$1611,MATCH(A149, Pop!$A$2:$A$1611,0)) /INDEX(Coverage!$F$2:$F$1611,MATCH(A149, Coverage!$A$2:$A$1611,0)),0)</f>
        <v>0</v>
      </c>
      <c r="D149" s="14">
        <f>IF(SUM(C149)&lt;INDEX(Coverage!$D$2:$D$1611,MATCH(A149, Coverage!$A$2:$A$1611,0)),INDEX(Pop!$D$2:$D$1611,MATCH(A149, Pop!$A$2:$A$1611,0))/INDEX(Coverage!$F$2:$F$1611,MATCH(A149, Coverage!$A$2:$A$1611,0)),0)</f>
        <v>0</v>
      </c>
      <c r="E149" s="14">
        <f>IF(SUM(C149:D149)&lt;INDEX(Coverage!$D$2:$D$1611,MATCH(A149, Coverage!$A$2:$A$1611,0)),INDEX(Pop!$E$2:$E$1611,MATCH(A149, Pop!$A$2:$A$1611,0))/INDEX(Coverage!$F$2:$F$1611,MATCH(A149, Coverage!$A$2:$A$1611,0)),0)</f>
        <v>0</v>
      </c>
      <c r="F149" s="14">
        <f>IF(SUM(C149:E149)&lt;INDEX(Coverage!$D$2:$D$1611,MATCH(A149, Coverage!$A$2:$A$1611,0)),INDEX(Pop!$F$2:$F$1611,MATCH(A149, Pop!$A$2:$A$1611,0))/INDEX(Coverage!$F$2:$F$1611,MATCH(A149, Coverage!$A$2:$A$1611,0)),0)</f>
        <v>0</v>
      </c>
      <c r="G149" s="14">
        <f>IF(SUM(C149:F149)&lt;INDEX(Coverage!$D$2:$D$1611,MATCH(A149, Coverage!$A$2:$A$1611,0)),INDEX(Pop!$G$2:$G$1611,MATCH(A149, Pop!$A$2:$A$1611,0))/INDEX(Coverage!$F$2:$F$1611,MATCH(A149, Coverage!$A$2:$A$1611,0)),0)</f>
        <v>0</v>
      </c>
      <c r="H149" s="14">
        <f>IF(SUM(C149:G149)&lt;INDEX(Coverage!$D$2:$D$1611,MATCH(A149, Coverage!$A$2:$A$1611,0)),INDEX(Pop!$H$2:$H$1611,MATCH(A149, Pop!$A$2:$A$1611,0))/INDEX(Coverage!$F$2:$F$1611,MATCH(A149, Coverage!$A$2:$A$1611,0)),0)</f>
        <v>0</v>
      </c>
      <c r="I149" s="14">
        <f>IF(SUM(C149:H149)&lt;INDEX(Coverage!$D$2:$D$1611,MATCH(A149, Coverage!$A$2:$A$1611,0)),INDEX(Pop!$I$2:$I$1611,MATCH(A149, Pop!$A$2:$A$1611,0))/INDEX(Coverage!$F$2:$F$1611,MATCH(A149, Coverage!$A$2:$A$1611,0)),0)</f>
        <v>0</v>
      </c>
      <c r="J149" s="14">
        <f>IF(SUM(C149:I149)&lt;INDEX(Coverage!$D$2:$D$1611,MATCH(A149, Coverage!$A$2:$A$1611,0)),INDEX(Pop!$J$2:$J$1611,MATCH(A149, Pop!$A$2:$A$1611,0))/INDEX(Coverage!$F$2:$F$1611,MATCH(A149, Coverage!$A$2:$A$1611,0)),0)</f>
        <v>0</v>
      </c>
      <c r="K149" s="14">
        <f>IF(SUM(C149:J149)&lt;INDEX(Coverage!$D$2:$D$1611,MATCH(A149, Coverage!$A$2:$A$1611,0)),INDEX(Pop!$K$2:$K$1611,MATCH(A149, Pop!$A$2:$A$1611,0))/INDEX(Coverage!$F$2:$F$1611,MATCH(A149, Coverage!$A$2:$A$1611,0)),0)</f>
        <v>0</v>
      </c>
      <c r="L149" s="14">
        <f>IF(SUM(C149:K149)&lt;INDEX(Coverage!$D$2:$D$1611,MATCH(A149, Coverage!$A$2:$A$1611,0)),INDEX(Pop!$L$2:$L$1611,MATCH(A149, Pop!$A$2:$A$1611,0))/INDEX(Coverage!$F$2:$F$1611,MATCH(A149, Coverage!$A$2:$A$1611,0)),0)</f>
        <v>0</v>
      </c>
    </row>
    <row r="150" spans="1:12">
      <c r="A150" s="14" t="str">
        <f>Data!A150</f>
        <v>SGP</v>
      </c>
      <c r="B150" s="14" t="str">
        <f>Data!B150</f>
        <v>Singapore</v>
      </c>
      <c r="C150" s="14">
        <f>IFERROR(INDEX(Pop!$C$2:$C$1611,MATCH(A150, Pop!$A$2:$A$1611,0)) /INDEX(Coverage!$F$2:$F$1611,MATCH(A150, Coverage!$A$2:$A$1611,0)),0)</f>
        <v>238.28691665335049</v>
      </c>
      <c r="D150" s="14">
        <f>IF(SUM(C150)&lt;INDEX(Coverage!$D$2:$D$1611,MATCH(A150, Coverage!$A$2:$A$1611,0)),INDEX(Pop!$D$2:$D$1611,MATCH(A150, Pop!$A$2:$A$1611,0))/INDEX(Coverage!$F$2:$F$1611,MATCH(A150, Coverage!$A$2:$A$1611,0)),0)</f>
        <v>0</v>
      </c>
      <c r="E150" s="14">
        <f>IF(SUM(C150:D150)&lt;INDEX(Coverage!$D$2:$D$1611,MATCH(A150, Coverage!$A$2:$A$1611,0)),INDEX(Pop!$E$2:$E$1611,MATCH(A150, Pop!$A$2:$A$1611,0))/INDEX(Coverage!$F$2:$F$1611,MATCH(A150, Coverage!$A$2:$A$1611,0)),0)</f>
        <v>203.38383798878311</v>
      </c>
      <c r="F150" s="14">
        <f>IF(SUM(C150:E150)&lt;INDEX(Coverage!$D$2:$D$1611,MATCH(A150, Coverage!$A$2:$A$1611,0)),INDEX(Pop!$F$2:$F$1611,MATCH(A150, Pop!$A$2:$A$1611,0))/INDEX(Coverage!$F$2:$F$1611,MATCH(A150, Coverage!$A$2:$A$1611,0)),0)</f>
        <v>0</v>
      </c>
      <c r="G150" s="14">
        <f>IF(SUM(C150:F150)&lt;INDEX(Coverage!$D$2:$D$1611,MATCH(A150, Coverage!$A$2:$A$1611,0)),INDEX(Pop!$G$2:$G$1611,MATCH(A150, Pop!$A$2:$A$1611,0))/INDEX(Coverage!$F$2:$F$1611,MATCH(A150, Coverage!$A$2:$A$1611,0)),0)</f>
        <v>0</v>
      </c>
      <c r="H150" s="14">
        <f>IF(SUM(C150:G150)&lt;INDEX(Coverage!$D$2:$D$1611,MATCH(A150, Coverage!$A$2:$A$1611,0)),INDEX(Pop!$H$2:$H$1611,MATCH(A150, Pop!$A$2:$A$1611,0))/INDEX(Coverage!$F$2:$F$1611,MATCH(A150, Coverage!$A$2:$A$1611,0)),0)</f>
        <v>160.7943225004777</v>
      </c>
      <c r="I150" s="14">
        <f>IF(SUM(C150:H150)&lt;INDEX(Coverage!$D$2:$D$1611,MATCH(A150, Coverage!$A$2:$A$1611,0)),INDEX(Pop!$I$2:$I$1611,MATCH(A150, Pop!$A$2:$A$1611,0))/INDEX(Coverage!$F$2:$F$1611,MATCH(A150, Coverage!$A$2:$A$1611,0)),0)</f>
        <v>0</v>
      </c>
      <c r="J150" s="14">
        <f>IF(SUM(C150:I150)&lt;INDEX(Coverage!$D$2:$D$1611,MATCH(A150, Coverage!$A$2:$A$1611,0)),INDEX(Pop!$J$2:$J$1611,MATCH(A150, Pop!$A$2:$A$1611,0))/INDEX(Coverage!$F$2:$F$1611,MATCH(A150, Coverage!$A$2:$A$1611,0)),0)</f>
        <v>160.39226685409895</v>
      </c>
      <c r="K150" s="14">
        <f>IF(SUM(C150:J150)&lt;INDEX(Coverage!$D$2:$D$1611,MATCH(A150, Coverage!$A$2:$A$1611,0)),INDEX(Pop!$K$2:$K$1611,MATCH(A150, Pop!$A$2:$A$1611,0))/INDEX(Coverage!$F$2:$F$1611,MATCH(A150, Coverage!$A$2:$A$1611,0)),0)</f>
        <v>0</v>
      </c>
      <c r="L150" s="14">
        <f>IF(SUM(C150:K150)&lt;INDEX(Coverage!$D$2:$D$1611,MATCH(A150, Coverage!$A$2:$A$1611,0)),INDEX(Pop!$L$2:$L$1611,MATCH(A150, Pop!$A$2:$A$1611,0))/INDEX(Coverage!$F$2:$F$1611,MATCH(A150, Coverage!$A$2:$A$1611,0)),0)</f>
        <v>237.14265600328974</v>
      </c>
    </row>
    <row r="151" spans="1:12">
      <c r="A151" s="14" t="str">
        <f>Data!A151</f>
        <v>SVK</v>
      </c>
      <c r="B151" s="14" t="str">
        <f>Data!B151</f>
        <v>Slovakia</v>
      </c>
      <c r="C151" s="14">
        <f>IFERROR(INDEX(Pop!$C$2:$C$1611,MATCH(A151, Pop!$A$2:$A$1611,0)) /INDEX(Coverage!$F$2:$F$1611,MATCH(A151, Coverage!$A$2:$A$1611,0)),0)</f>
        <v>0</v>
      </c>
      <c r="D151" s="14">
        <f>IF(SUM(C151)&lt;INDEX(Coverage!$D$2:$D$1611,MATCH(A151, Coverage!$A$2:$A$1611,0)),INDEX(Pop!$D$2:$D$1611,MATCH(A151, Pop!$A$2:$A$1611,0))/INDEX(Coverage!$F$2:$F$1611,MATCH(A151, Coverage!$A$2:$A$1611,0)),0)</f>
        <v>0</v>
      </c>
      <c r="E151" s="14">
        <f>IF(SUM(C151:D151)&lt;INDEX(Coverage!$D$2:$D$1611,MATCH(A151, Coverage!$A$2:$A$1611,0)),INDEX(Pop!$E$2:$E$1611,MATCH(A151, Pop!$A$2:$A$1611,0))/INDEX(Coverage!$F$2:$F$1611,MATCH(A151, Coverage!$A$2:$A$1611,0)),0)</f>
        <v>0</v>
      </c>
      <c r="F151" s="14">
        <f>IF(SUM(C151:E151)&lt;INDEX(Coverage!$D$2:$D$1611,MATCH(A151, Coverage!$A$2:$A$1611,0)),INDEX(Pop!$F$2:$F$1611,MATCH(A151, Pop!$A$2:$A$1611,0))/INDEX(Coverage!$F$2:$F$1611,MATCH(A151, Coverage!$A$2:$A$1611,0)),0)</f>
        <v>0</v>
      </c>
      <c r="G151" s="14">
        <f>IF(SUM(C151:F151)&lt;INDEX(Coverage!$D$2:$D$1611,MATCH(A151, Coverage!$A$2:$A$1611,0)),INDEX(Pop!$G$2:$G$1611,MATCH(A151, Pop!$A$2:$A$1611,0))/INDEX(Coverage!$F$2:$F$1611,MATCH(A151, Coverage!$A$2:$A$1611,0)),0)</f>
        <v>0</v>
      </c>
      <c r="H151" s="14">
        <f>IF(SUM(C151:G151)&lt;INDEX(Coverage!$D$2:$D$1611,MATCH(A151, Coverage!$A$2:$A$1611,0)),INDEX(Pop!$H$2:$H$1611,MATCH(A151, Pop!$A$2:$A$1611,0))/INDEX(Coverage!$F$2:$F$1611,MATCH(A151, Coverage!$A$2:$A$1611,0)),0)</f>
        <v>0</v>
      </c>
      <c r="I151" s="14">
        <f>IF(SUM(C151:H151)&lt;INDEX(Coverage!$D$2:$D$1611,MATCH(A151, Coverage!$A$2:$A$1611,0)),INDEX(Pop!$I$2:$I$1611,MATCH(A151, Pop!$A$2:$A$1611,0))/INDEX(Coverage!$F$2:$F$1611,MATCH(A151, Coverage!$A$2:$A$1611,0)),0)</f>
        <v>0</v>
      </c>
      <c r="J151" s="14">
        <f>IF(SUM(C151:I151)&lt;INDEX(Coverage!$D$2:$D$1611,MATCH(A151, Coverage!$A$2:$A$1611,0)),INDEX(Pop!$J$2:$J$1611,MATCH(A151, Pop!$A$2:$A$1611,0))/INDEX(Coverage!$F$2:$F$1611,MATCH(A151, Coverage!$A$2:$A$1611,0)),0)</f>
        <v>0</v>
      </c>
      <c r="K151" s="14">
        <f>IF(SUM(C151:J151)&lt;INDEX(Coverage!$D$2:$D$1611,MATCH(A151, Coverage!$A$2:$A$1611,0)),INDEX(Pop!$K$2:$K$1611,MATCH(A151, Pop!$A$2:$A$1611,0))/INDEX(Coverage!$F$2:$F$1611,MATCH(A151, Coverage!$A$2:$A$1611,0)),0)</f>
        <v>0</v>
      </c>
      <c r="L151" s="14">
        <f>IF(SUM(C151:K151)&lt;INDEX(Coverage!$D$2:$D$1611,MATCH(A151, Coverage!$A$2:$A$1611,0)),INDEX(Pop!$L$2:$L$1611,MATCH(A151, Pop!$A$2:$A$1611,0))/INDEX(Coverage!$F$2:$F$1611,MATCH(A151, Coverage!$A$2:$A$1611,0)),0)</f>
        <v>0</v>
      </c>
    </row>
    <row r="152" spans="1:12">
      <c r="A152" s="14" t="str">
        <f>Data!A152</f>
        <v>SVN</v>
      </c>
      <c r="B152" s="14" t="str">
        <f>Data!B152</f>
        <v>Slovenia</v>
      </c>
      <c r="C152" s="14">
        <f>IFERROR(INDEX(Pop!$C$2:$C$1611,MATCH(A152, Pop!$A$2:$A$1611,0)) /INDEX(Coverage!$F$2:$F$1611,MATCH(A152, Coverage!$A$2:$A$1611,0)),0)</f>
        <v>0</v>
      </c>
      <c r="D152" s="14">
        <f>IF(SUM(C152)&lt;INDEX(Coverage!$D$2:$D$1611,MATCH(A152, Coverage!$A$2:$A$1611,0)),INDEX(Pop!$D$2:$D$1611,MATCH(A152, Pop!$A$2:$A$1611,0))/INDEX(Coverage!$F$2:$F$1611,MATCH(A152, Coverage!$A$2:$A$1611,0)),0)</f>
        <v>0</v>
      </c>
      <c r="E152" s="14">
        <f>IF(SUM(C152:D152)&lt;INDEX(Coverage!$D$2:$D$1611,MATCH(A152, Coverage!$A$2:$A$1611,0)),INDEX(Pop!$E$2:$E$1611,MATCH(A152, Pop!$A$2:$A$1611,0))/INDEX(Coverage!$F$2:$F$1611,MATCH(A152, Coverage!$A$2:$A$1611,0)),0)</f>
        <v>0</v>
      </c>
      <c r="F152" s="14">
        <f>IF(SUM(C152:E152)&lt;INDEX(Coverage!$D$2:$D$1611,MATCH(A152, Coverage!$A$2:$A$1611,0)),INDEX(Pop!$F$2:$F$1611,MATCH(A152, Pop!$A$2:$A$1611,0))/INDEX(Coverage!$F$2:$F$1611,MATCH(A152, Coverage!$A$2:$A$1611,0)),0)</f>
        <v>0</v>
      </c>
      <c r="G152" s="14">
        <f>IF(SUM(C152:F152)&lt;INDEX(Coverage!$D$2:$D$1611,MATCH(A152, Coverage!$A$2:$A$1611,0)),INDEX(Pop!$G$2:$G$1611,MATCH(A152, Pop!$A$2:$A$1611,0))/INDEX(Coverage!$F$2:$F$1611,MATCH(A152, Coverage!$A$2:$A$1611,0)),0)</f>
        <v>0</v>
      </c>
      <c r="H152" s="14">
        <f>IF(SUM(C152:G152)&lt;INDEX(Coverage!$D$2:$D$1611,MATCH(A152, Coverage!$A$2:$A$1611,0)),INDEX(Pop!$H$2:$H$1611,MATCH(A152, Pop!$A$2:$A$1611,0))/INDEX(Coverage!$F$2:$F$1611,MATCH(A152, Coverage!$A$2:$A$1611,0)),0)</f>
        <v>0</v>
      </c>
      <c r="I152" s="14">
        <f>IF(SUM(C152:H152)&lt;INDEX(Coverage!$D$2:$D$1611,MATCH(A152, Coverage!$A$2:$A$1611,0)),INDEX(Pop!$I$2:$I$1611,MATCH(A152, Pop!$A$2:$A$1611,0))/INDEX(Coverage!$F$2:$F$1611,MATCH(A152, Coverage!$A$2:$A$1611,0)),0)</f>
        <v>0</v>
      </c>
      <c r="J152" s="14">
        <f>IF(SUM(C152:I152)&lt;INDEX(Coverage!$D$2:$D$1611,MATCH(A152, Coverage!$A$2:$A$1611,0)),INDEX(Pop!$J$2:$J$1611,MATCH(A152, Pop!$A$2:$A$1611,0))/INDEX(Coverage!$F$2:$F$1611,MATCH(A152, Coverage!$A$2:$A$1611,0)),0)</f>
        <v>0</v>
      </c>
      <c r="K152" s="14">
        <f>IF(SUM(C152:J152)&lt;INDEX(Coverage!$D$2:$D$1611,MATCH(A152, Coverage!$A$2:$A$1611,0)),INDEX(Pop!$K$2:$K$1611,MATCH(A152, Pop!$A$2:$A$1611,0))/INDEX(Coverage!$F$2:$F$1611,MATCH(A152, Coverage!$A$2:$A$1611,0)),0)</f>
        <v>0</v>
      </c>
      <c r="L152" s="14">
        <f>IF(SUM(C152:K152)&lt;INDEX(Coverage!$D$2:$D$1611,MATCH(A152, Coverage!$A$2:$A$1611,0)),INDEX(Pop!$L$2:$L$1611,MATCH(A152, Pop!$A$2:$A$1611,0))/INDEX(Coverage!$F$2:$F$1611,MATCH(A152, Coverage!$A$2:$A$1611,0)),0)</f>
        <v>0</v>
      </c>
    </row>
    <row r="153" spans="1:12">
      <c r="A153" s="14" t="str">
        <f>Data!A153</f>
        <v>SLB</v>
      </c>
      <c r="B153" s="14" t="str">
        <f>Data!B153</f>
        <v>Solomon Islands</v>
      </c>
      <c r="C153" s="14">
        <f>IFERROR(INDEX(Pop!$C$2:$C$1611,MATCH(A153, Pop!$A$2:$A$1611,0)) /INDEX(Coverage!$F$2:$F$1611,MATCH(A153, Coverage!$A$2:$A$1611,0)),0)</f>
        <v>0</v>
      </c>
      <c r="D153" s="14">
        <f>IF(SUM(C153)&lt;INDEX(Coverage!$D$2:$D$1611,MATCH(A153, Coverage!$A$2:$A$1611,0)),INDEX(Pop!$D$2:$D$1611,MATCH(A153, Pop!$A$2:$A$1611,0))/INDEX(Coverage!$F$2:$F$1611,MATCH(A153, Coverage!$A$2:$A$1611,0)),0)</f>
        <v>0</v>
      </c>
      <c r="E153" s="14">
        <f>IF(SUM(C153:D153)&lt;INDEX(Coverage!$D$2:$D$1611,MATCH(A153, Coverage!$A$2:$A$1611,0)),INDEX(Pop!$E$2:$E$1611,MATCH(A153, Pop!$A$2:$A$1611,0))/INDEX(Coverage!$F$2:$F$1611,MATCH(A153, Coverage!$A$2:$A$1611,0)),0)</f>
        <v>0</v>
      </c>
      <c r="F153" s="14">
        <f>IF(SUM(C153:E153)&lt;INDEX(Coverage!$D$2:$D$1611,MATCH(A153, Coverage!$A$2:$A$1611,0)),INDEX(Pop!$F$2:$F$1611,MATCH(A153, Pop!$A$2:$A$1611,0))/INDEX(Coverage!$F$2:$F$1611,MATCH(A153, Coverage!$A$2:$A$1611,0)),0)</f>
        <v>0</v>
      </c>
      <c r="G153" s="14">
        <f>IF(SUM(C153:F153)&lt;INDEX(Coverage!$D$2:$D$1611,MATCH(A153, Coverage!$A$2:$A$1611,0)),INDEX(Pop!$G$2:$G$1611,MATCH(A153, Pop!$A$2:$A$1611,0))/INDEX(Coverage!$F$2:$F$1611,MATCH(A153, Coverage!$A$2:$A$1611,0)),0)</f>
        <v>0</v>
      </c>
      <c r="H153" s="14">
        <f>IF(SUM(C153:G153)&lt;INDEX(Coverage!$D$2:$D$1611,MATCH(A153, Coverage!$A$2:$A$1611,0)),INDEX(Pop!$H$2:$H$1611,MATCH(A153, Pop!$A$2:$A$1611,0))/INDEX(Coverage!$F$2:$F$1611,MATCH(A153, Coverage!$A$2:$A$1611,0)),0)</f>
        <v>0</v>
      </c>
      <c r="I153" s="14">
        <f>IF(SUM(C153:H153)&lt;INDEX(Coverage!$D$2:$D$1611,MATCH(A153, Coverage!$A$2:$A$1611,0)),INDEX(Pop!$I$2:$I$1611,MATCH(A153, Pop!$A$2:$A$1611,0))/INDEX(Coverage!$F$2:$F$1611,MATCH(A153, Coverage!$A$2:$A$1611,0)),0)</f>
        <v>0</v>
      </c>
      <c r="J153" s="14">
        <f>IF(SUM(C153:I153)&lt;INDEX(Coverage!$D$2:$D$1611,MATCH(A153, Coverage!$A$2:$A$1611,0)),INDEX(Pop!$J$2:$J$1611,MATCH(A153, Pop!$A$2:$A$1611,0))/INDEX(Coverage!$F$2:$F$1611,MATCH(A153, Coverage!$A$2:$A$1611,0)),0)</f>
        <v>0</v>
      </c>
      <c r="K153" s="14">
        <f>IF(SUM(C153:J153)&lt;INDEX(Coverage!$D$2:$D$1611,MATCH(A153, Coverage!$A$2:$A$1611,0)),INDEX(Pop!$K$2:$K$1611,MATCH(A153, Pop!$A$2:$A$1611,0))/INDEX(Coverage!$F$2:$F$1611,MATCH(A153, Coverage!$A$2:$A$1611,0)),0)</f>
        <v>0</v>
      </c>
      <c r="L153" s="14">
        <f>IF(SUM(C153:K153)&lt;INDEX(Coverage!$D$2:$D$1611,MATCH(A153, Coverage!$A$2:$A$1611,0)),INDEX(Pop!$L$2:$L$1611,MATCH(A153, Pop!$A$2:$A$1611,0))/INDEX(Coverage!$F$2:$F$1611,MATCH(A153, Coverage!$A$2:$A$1611,0)),0)</f>
        <v>0</v>
      </c>
    </row>
    <row r="154" spans="1:12">
      <c r="A154" s="14" t="str">
        <f>Data!A154</f>
        <v>SOM</v>
      </c>
      <c r="B154" s="14" t="str">
        <f>Data!B154</f>
        <v>Somalia</v>
      </c>
      <c r="C154" s="14">
        <f>IFERROR(INDEX(Pop!$C$2:$C$1611,MATCH(A154, Pop!$A$2:$A$1611,0)) /INDEX(Coverage!$F$2:$F$1611,MATCH(A154, Coverage!$A$2:$A$1611,0)),0)</f>
        <v>0</v>
      </c>
      <c r="D154" s="14">
        <f>IF(SUM(C154)&lt;INDEX(Coverage!$D$2:$D$1611,MATCH(A154, Coverage!$A$2:$A$1611,0)),INDEX(Pop!$D$2:$D$1611,MATCH(A154, Pop!$A$2:$A$1611,0))/INDEX(Coverage!$F$2:$F$1611,MATCH(A154, Coverage!$A$2:$A$1611,0)),0)</f>
        <v>0</v>
      </c>
      <c r="E154" s="14">
        <f>IF(SUM(C154:D154)&lt;INDEX(Coverage!$D$2:$D$1611,MATCH(A154, Coverage!$A$2:$A$1611,0)),INDEX(Pop!$E$2:$E$1611,MATCH(A154, Pop!$A$2:$A$1611,0))/INDEX(Coverage!$F$2:$F$1611,MATCH(A154, Coverage!$A$2:$A$1611,0)),0)</f>
        <v>0</v>
      </c>
      <c r="F154" s="14">
        <f>IF(SUM(C154:E154)&lt;INDEX(Coverage!$D$2:$D$1611,MATCH(A154, Coverage!$A$2:$A$1611,0)),INDEX(Pop!$F$2:$F$1611,MATCH(A154, Pop!$A$2:$A$1611,0))/INDEX(Coverage!$F$2:$F$1611,MATCH(A154, Coverage!$A$2:$A$1611,0)),0)</f>
        <v>0</v>
      </c>
      <c r="G154" s="14">
        <f>IF(SUM(C154:F154)&lt;INDEX(Coverage!$D$2:$D$1611,MATCH(A154, Coverage!$A$2:$A$1611,0)),INDEX(Pop!$G$2:$G$1611,MATCH(A154, Pop!$A$2:$A$1611,0))/INDEX(Coverage!$F$2:$F$1611,MATCH(A154, Coverage!$A$2:$A$1611,0)),0)</f>
        <v>0</v>
      </c>
      <c r="H154" s="14">
        <f>IF(SUM(C154:G154)&lt;INDEX(Coverage!$D$2:$D$1611,MATCH(A154, Coverage!$A$2:$A$1611,0)),INDEX(Pop!$H$2:$H$1611,MATCH(A154, Pop!$A$2:$A$1611,0))/INDEX(Coverage!$F$2:$F$1611,MATCH(A154, Coverage!$A$2:$A$1611,0)),0)</f>
        <v>0</v>
      </c>
      <c r="I154" s="14">
        <f>IF(SUM(C154:H154)&lt;INDEX(Coverage!$D$2:$D$1611,MATCH(A154, Coverage!$A$2:$A$1611,0)),INDEX(Pop!$I$2:$I$1611,MATCH(A154, Pop!$A$2:$A$1611,0))/INDEX(Coverage!$F$2:$F$1611,MATCH(A154, Coverage!$A$2:$A$1611,0)),0)</f>
        <v>0</v>
      </c>
      <c r="J154" s="14">
        <f>IF(SUM(C154:I154)&lt;INDEX(Coverage!$D$2:$D$1611,MATCH(A154, Coverage!$A$2:$A$1611,0)),INDEX(Pop!$J$2:$J$1611,MATCH(A154, Pop!$A$2:$A$1611,0))/INDEX(Coverage!$F$2:$F$1611,MATCH(A154, Coverage!$A$2:$A$1611,0)),0)</f>
        <v>0</v>
      </c>
      <c r="K154" s="14">
        <f>IF(SUM(C154:J154)&lt;INDEX(Coverage!$D$2:$D$1611,MATCH(A154, Coverage!$A$2:$A$1611,0)),INDEX(Pop!$K$2:$K$1611,MATCH(A154, Pop!$A$2:$A$1611,0))/INDEX(Coverage!$F$2:$F$1611,MATCH(A154, Coverage!$A$2:$A$1611,0)),0)</f>
        <v>0</v>
      </c>
      <c r="L154" s="14">
        <f>IF(SUM(C154:K154)&lt;INDEX(Coverage!$D$2:$D$1611,MATCH(A154, Coverage!$A$2:$A$1611,0)),INDEX(Pop!$L$2:$L$1611,MATCH(A154, Pop!$A$2:$A$1611,0))/INDEX(Coverage!$F$2:$F$1611,MATCH(A154, Coverage!$A$2:$A$1611,0)),0)</f>
        <v>0</v>
      </c>
    </row>
    <row r="155" spans="1:12">
      <c r="A155" s="14" t="str">
        <f>Data!A155</f>
        <v>ZAF</v>
      </c>
      <c r="B155" s="14" t="str">
        <f>Data!B155</f>
        <v>South Africa</v>
      </c>
      <c r="C155" s="14">
        <f>IFERROR(INDEX(Pop!$C$2:$C$1611,MATCH(A155, Pop!$A$2:$A$1611,0)) /INDEX(Coverage!$F$2:$F$1611,MATCH(A155, Coverage!$A$2:$A$1611,0)),0)</f>
        <v>11321.837430697284</v>
      </c>
      <c r="D155" s="14">
        <f>IF(SUM(C155)&lt;INDEX(Coverage!$D$2:$D$1611,MATCH(A155, Coverage!$A$2:$A$1611,0)),INDEX(Pop!$D$2:$D$1611,MATCH(A155, Pop!$A$2:$A$1611,0))/INDEX(Coverage!$F$2:$F$1611,MATCH(A155, Coverage!$A$2:$A$1611,0)),0)</f>
        <v>1957.3491675211333</v>
      </c>
      <c r="E155" s="14">
        <f>IF(SUM(C155:D155)&lt;INDEX(Coverage!$D$2:$D$1611,MATCH(A155, Coverage!$A$2:$A$1611,0)),INDEX(Pop!$E$2:$E$1611,MATCH(A155, Pop!$A$2:$A$1611,0))/INDEX(Coverage!$F$2:$F$1611,MATCH(A155, Coverage!$A$2:$A$1611,0)),0)</f>
        <v>2991.279465544776</v>
      </c>
      <c r="F155" s="14">
        <f>IF(SUM(C155:E155)&lt;INDEX(Coverage!$D$2:$D$1611,MATCH(A155, Coverage!$A$2:$A$1611,0)),INDEX(Pop!$F$2:$F$1611,MATCH(A155, Pop!$A$2:$A$1611,0))/INDEX(Coverage!$F$2:$F$1611,MATCH(A155, Coverage!$A$2:$A$1611,0)),0)</f>
        <v>2958.6092814620838</v>
      </c>
      <c r="G155" s="14">
        <f>IF(SUM(C155:F155)&lt;INDEX(Coverage!$D$2:$D$1611,MATCH(A155, Coverage!$A$2:$A$1611,0)),INDEX(Pop!$G$2:$G$1611,MATCH(A155, Pop!$A$2:$A$1611,0))/INDEX(Coverage!$F$2:$F$1611,MATCH(A155, Coverage!$A$2:$A$1611,0)),0)</f>
        <v>2478.5440841287505</v>
      </c>
      <c r="H155" s="14">
        <f>IF(SUM(C155:G155)&lt;INDEX(Coverage!$D$2:$D$1611,MATCH(A155, Coverage!$A$2:$A$1611,0)),INDEX(Pop!$H$2:$H$1611,MATCH(A155, Pop!$A$2:$A$1611,0))/INDEX(Coverage!$F$2:$F$1611,MATCH(A155, Coverage!$A$2:$A$1611,0)),0)</f>
        <v>1791.5923330523888</v>
      </c>
      <c r="I155" s="14">
        <f>IF(SUM(C155:H155)&lt;INDEX(Coverage!$D$2:$D$1611,MATCH(A155, Coverage!$A$2:$A$1611,0)),INDEX(Pop!$I$2:$I$1611,MATCH(A155, Pop!$A$2:$A$1611,0))/INDEX(Coverage!$F$2:$F$1611,MATCH(A155, Coverage!$A$2:$A$1611,0)),0)</f>
        <v>1988.9861222715949</v>
      </c>
      <c r="J155" s="14">
        <f>IF(SUM(C155:I155)&lt;INDEX(Coverage!$D$2:$D$1611,MATCH(A155, Coverage!$A$2:$A$1611,0)),INDEX(Pop!$J$2:$J$1611,MATCH(A155, Pop!$A$2:$A$1611,0))/INDEX(Coverage!$F$2:$F$1611,MATCH(A155, Coverage!$A$2:$A$1611,0)),0)</f>
        <v>1416.1441227554421</v>
      </c>
      <c r="K155" s="14">
        <f>IF(SUM(C155:J155)&lt;INDEX(Coverage!$D$2:$D$1611,MATCH(A155, Coverage!$A$2:$A$1611,0)),INDEX(Pop!$K$2:$K$1611,MATCH(A155, Pop!$A$2:$A$1611,0))/INDEX(Coverage!$F$2:$F$1611,MATCH(A155, Coverage!$A$2:$A$1611,0)),0)</f>
        <v>1164.453772534936</v>
      </c>
      <c r="L155" s="14">
        <f>IF(SUM(C155:K155)&lt;INDEX(Coverage!$D$2:$D$1611,MATCH(A155, Coverage!$A$2:$A$1611,0)),INDEX(Pop!$L$2:$L$1611,MATCH(A155, Pop!$A$2:$A$1611,0))/INDEX(Coverage!$F$2:$F$1611,MATCH(A155, Coverage!$A$2:$A$1611,0)),0)</f>
        <v>655.82733560949828</v>
      </c>
    </row>
    <row r="156" spans="1:12">
      <c r="A156" s="14" t="str">
        <f>Data!A156</f>
        <v>SSD</v>
      </c>
      <c r="B156" s="14" t="str">
        <f>Data!B156</f>
        <v>South Sudan</v>
      </c>
      <c r="C156" s="14">
        <f>IFERROR(INDEX(Pop!$C$2:$C$1611,MATCH(A156, Pop!$A$2:$A$1611,0)) /INDEX(Coverage!$F$2:$F$1611,MATCH(A156, Coverage!$A$2:$A$1611,0)),0)</f>
        <v>167.38312819893889</v>
      </c>
      <c r="D156" s="14">
        <f>IF(SUM(C156)&lt;INDEX(Coverage!$D$2:$D$1611,MATCH(A156, Coverage!$A$2:$A$1611,0)),INDEX(Pop!$D$2:$D$1611,MATCH(A156, Pop!$A$2:$A$1611,0))/INDEX(Coverage!$F$2:$F$1611,MATCH(A156, Coverage!$A$2:$A$1611,0)),0)</f>
        <v>115.19406644553212</v>
      </c>
      <c r="E156" s="14">
        <f>IF(SUM(C156:D156)&lt;INDEX(Coverage!$D$2:$D$1611,MATCH(A156, Coverage!$A$2:$A$1611,0)),INDEX(Pop!$E$2:$E$1611,MATCH(A156, Pop!$A$2:$A$1611,0))/INDEX(Coverage!$F$2:$F$1611,MATCH(A156, Coverage!$A$2:$A$1611,0)),0)</f>
        <v>0</v>
      </c>
      <c r="F156" s="14">
        <f>IF(SUM(C156:E156)&lt;INDEX(Coverage!$D$2:$D$1611,MATCH(A156, Coverage!$A$2:$A$1611,0)),INDEX(Pop!$F$2:$F$1611,MATCH(A156, Pop!$A$2:$A$1611,0))/INDEX(Coverage!$F$2:$F$1611,MATCH(A156, Coverage!$A$2:$A$1611,0)),0)</f>
        <v>0</v>
      </c>
      <c r="G156" s="14">
        <f>IF(SUM(C156:F156)&lt;INDEX(Coverage!$D$2:$D$1611,MATCH(A156, Coverage!$A$2:$A$1611,0)),INDEX(Pop!$G$2:$G$1611,MATCH(A156, Pop!$A$2:$A$1611,0))/INDEX(Coverage!$F$2:$F$1611,MATCH(A156, Coverage!$A$2:$A$1611,0)),0)</f>
        <v>0</v>
      </c>
      <c r="H156" s="14">
        <f>IF(SUM(C156:G156)&lt;INDEX(Coverage!$D$2:$D$1611,MATCH(A156, Coverage!$A$2:$A$1611,0)),INDEX(Pop!$H$2:$H$1611,MATCH(A156, Pop!$A$2:$A$1611,0))/INDEX(Coverage!$F$2:$F$1611,MATCH(A156, Coverage!$A$2:$A$1611,0)),0)</f>
        <v>0</v>
      </c>
      <c r="I156" s="14">
        <f>IF(SUM(C156:H156)&lt;INDEX(Coverage!$D$2:$D$1611,MATCH(A156, Coverage!$A$2:$A$1611,0)),INDEX(Pop!$I$2:$I$1611,MATCH(A156, Pop!$A$2:$A$1611,0))/INDEX(Coverage!$F$2:$F$1611,MATCH(A156, Coverage!$A$2:$A$1611,0)),0)</f>
        <v>0</v>
      </c>
      <c r="J156" s="14">
        <f>IF(SUM(C156:I156)&lt;INDEX(Coverage!$D$2:$D$1611,MATCH(A156, Coverage!$A$2:$A$1611,0)),INDEX(Pop!$J$2:$J$1611,MATCH(A156, Pop!$A$2:$A$1611,0))/INDEX(Coverage!$F$2:$F$1611,MATCH(A156, Coverage!$A$2:$A$1611,0)),0)</f>
        <v>0</v>
      </c>
      <c r="K156" s="14">
        <f>IF(SUM(C156:J156)&lt;INDEX(Coverage!$D$2:$D$1611,MATCH(A156, Coverage!$A$2:$A$1611,0)),INDEX(Pop!$K$2:$K$1611,MATCH(A156, Pop!$A$2:$A$1611,0))/INDEX(Coverage!$F$2:$F$1611,MATCH(A156, Coverage!$A$2:$A$1611,0)),0)</f>
        <v>0</v>
      </c>
      <c r="L156" s="14">
        <f>IF(SUM(C156:K156)&lt;INDEX(Coverage!$D$2:$D$1611,MATCH(A156, Coverage!$A$2:$A$1611,0)),INDEX(Pop!$L$2:$L$1611,MATCH(A156, Pop!$A$2:$A$1611,0))/INDEX(Coverage!$F$2:$F$1611,MATCH(A156, Coverage!$A$2:$A$1611,0)),0)</f>
        <v>0</v>
      </c>
    </row>
    <row r="157" spans="1:12">
      <c r="A157" s="14" t="str">
        <f>Data!A157</f>
        <v>ESP</v>
      </c>
      <c r="B157" s="14" t="str">
        <f>Data!B157</f>
        <v>Spain</v>
      </c>
      <c r="C157" s="14">
        <f>IFERROR(INDEX(Pop!$C$2:$C$1611,MATCH(A157, Pop!$A$2:$A$1611,0)) /INDEX(Coverage!$F$2:$F$1611,MATCH(A157, Coverage!$A$2:$A$1611,0)),0)</f>
        <v>16223.576060018284</v>
      </c>
      <c r="D157" s="14">
        <f>IF(SUM(C157)&lt;INDEX(Coverage!$D$2:$D$1611,MATCH(A157, Coverage!$A$2:$A$1611,0)),INDEX(Pop!$D$2:$D$1611,MATCH(A157, Pop!$A$2:$A$1611,0))/INDEX(Coverage!$F$2:$F$1611,MATCH(A157, Coverage!$A$2:$A$1611,0)),0)</f>
        <v>6982.0439764509474</v>
      </c>
      <c r="E157" s="14">
        <f>IF(SUM(C157:D157)&lt;INDEX(Coverage!$D$2:$D$1611,MATCH(A157, Coverage!$A$2:$A$1611,0)),INDEX(Pop!$E$2:$E$1611,MATCH(A157, Pop!$A$2:$A$1611,0))/INDEX(Coverage!$F$2:$F$1611,MATCH(A157, Coverage!$A$2:$A$1611,0)),0)</f>
        <v>5802.8883818067234</v>
      </c>
      <c r="F157" s="14">
        <f>IF(SUM(C157:E157)&lt;INDEX(Coverage!$D$2:$D$1611,MATCH(A157, Coverage!$A$2:$A$1611,0)),INDEX(Pop!$F$2:$F$1611,MATCH(A157, Pop!$A$2:$A$1611,0))/INDEX(Coverage!$F$2:$F$1611,MATCH(A157, Coverage!$A$2:$A$1611,0)),0)</f>
        <v>6025.5800929145653</v>
      </c>
      <c r="G157" s="14">
        <f>IF(SUM(C157:F157)&lt;INDEX(Coverage!$D$2:$D$1611,MATCH(A157, Coverage!$A$2:$A$1611,0)),INDEX(Pop!$G$2:$G$1611,MATCH(A157, Pop!$A$2:$A$1611,0))/INDEX(Coverage!$F$2:$F$1611,MATCH(A157, Coverage!$A$2:$A$1611,0)),0)</f>
        <v>3475.1542011127804</v>
      </c>
      <c r="H157" s="14">
        <f>IF(SUM(C157:G157)&lt;INDEX(Coverage!$D$2:$D$1611,MATCH(A157, Coverage!$A$2:$A$1611,0)),INDEX(Pop!$H$2:$H$1611,MATCH(A157, Pop!$A$2:$A$1611,0))/INDEX(Coverage!$F$2:$F$1611,MATCH(A157, Coverage!$A$2:$A$1611,0)),0)</f>
        <v>3914.1156151513815</v>
      </c>
      <c r="I157" s="14">
        <f>IF(SUM(C157:H157)&lt;INDEX(Coverage!$D$2:$D$1611,MATCH(A157, Coverage!$A$2:$A$1611,0)),INDEX(Pop!$I$2:$I$1611,MATCH(A157, Pop!$A$2:$A$1611,0))/INDEX(Coverage!$F$2:$F$1611,MATCH(A157, Coverage!$A$2:$A$1611,0)),0)</f>
        <v>2294.8200819547806</v>
      </c>
      <c r="J157" s="14">
        <f>IF(SUM(C157:I157)&lt;INDEX(Coverage!$D$2:$D$1611,MATCH(A157, Coverage!$A$2:$A$1611,0)),INDEX(Pop!$J$2:$J$1611,MATCH(A157, Pop!$A$2:$A$1611,0))/INDEX(Coverage!$F$2:$F$1611,MATCH(A157, Coverage!$A$2:$A$1611,0)),0)</f>
        <v>2468.4290983328551</v>
      </c>
      <c r="K157" s="14">
        <f>IF(SUM(C157:J157)&lt;INDEX(Coverage!$D$2:$D$1611,MATCH(A157, Coverage!$A$2:$A$1611,0)),INDEX(Pop!$K$2:$K$1611,MATCH(A157, Pop!$A$2:$A$1611,0))/INDEX(Coverage!$F$2:$F$1611,MATCH(A157, Coverage!$A$2:$A$1611,0)),0)</f>
        <v>1452.3965031630873</v>
      </c>
      <c r="L157" s="14">
        <f>IF(SUM(C157:K157)&lt;INDEX(Coverage!$D$2:$D$1611,MATCH(A157, Coverage!$A$2:$A$1611,0)),INDEX(Pop!$L$2:$L$1611,MATCH(A157, Pop!$A$2:$A$1611,0))/INDEX(Coverage!$F$2:$F$1611,MATCH(A157, Coverage!$A$2:$A$1611,0)),0)</f>
        <v>1020.6345433114622</v>
      </c>
    </row>
    <row r="158" spans="1:12">
      <c r="A158" s="14" t="str">
        <f>Data!A158</f>
        <v>LKA</v>
      </c>
      <c r="B158" s="14" t="str">
        <f>Data!B158</f>
        <v>Sri Lanka</v>
      </c>
      <c r="C158" s="14">
        <f>IFERROR(INDEX(Pop!$C$2:$C$1611,MATCH(A158, Pop!$A$2:$A$1611,0)) /INDEX(Coverage!$F$2:$F$1611,MATCH(A158, Coverage!$A$2:$A$1611,0)),0)</f>
        <v>2055.6446402251318</v>
      </c>
      <c r="D158" s="14">
        <f>IF(SUM(C158)&lt;INDEX(Coverage!$D$2:$D$1611,MATCH(A158, Coverage!$A$2:$A$1611,0)),INDEX(Pop!$D$2:$D$1611,MATCH(A158, Pop!$A$2:$A$1611,0))/INDEX(Coverage!$F$2:$F$1611,MATCH(A158, Coverage!$A$2:$A$1611,0)),0)</f>
        <v>1094.9269384084148</v>
      </c>
      <c r="E158" s="14">
        <f>IF(SUM(C158:D158)&lt;INDEX(Coverage!$D$2:$D$1611,MATCH(A158, Coverage!$A$2:$A$1611,0)),INDEX(Pop!$E$2:$E$1611,MATCH(A158, Pop!$A$2:$A$1611,0))/INDEX(Coverage!$F$2:$F$1611,MATCH(A158, Coverage!$A$2:$A$1611,0)),0)</f>
        <v>839.28893343357777</v>
      </c>
      <c r="F158" s="14">
        <f>IF(SUM(C158:E158)&lt;INDEX(Coverage!$D$2:$D$1611,MATCH(A158, Coverage!$A$2:$A$1611,0)),INDEX(Pop!$F$2:$F$1611,MATCH(A158, Pop!$A$2:$A$1611,0))/INDEX(Coverage!$F$2:$F$1611,MATCH(A158, Coverage!$A$2:$A$1611,0)),0)</f>
        <v>781.27522009123663</v>
      </c>
      <c r="G158" s="14">
        <f>IF(SUM(C158:F158)&lt;INDEX(Coverage!$D$2:$D$1611,MATCH(A158, Coverage!$A$2:$A$1611,0)),INDEX(Pop!$G$2:$G$1611,MATCH(A158, Pop!$A$2:$A$1611,0))/INDEX(Coverage!$F$2:$F$1611,MATCH(A158, Coverage!$A$2:$A$1611,0)),0)</f>
        <v>889.42564108986414</v>
      </c>
      <c r="H158" s="14">
        <f>IF(SUM(C158:G158)&lt;INDEX(Coverage!$D$2:$D$1611,MATCH(A158, Coverage!$A$2:$A$1611,0)),INDEX(Pop!$H$2:$H$1611,MATCH(A158, Pop!$A$2:$A$1611,0))/INDEX(Coverage!$F$2:$F$1611,MATCH(A158, Coverage!$A$2:$A$1611,0)),0)</f>
        <v>789.13613984646872</v>
      </c>
      <c r="I158" s="14">
        <f>IF(SUM(C158:H158)&lt;INDEX(Coverage!$D$2:$D$1611,MATCH(A158, Coverage!$A$2:$A$1611,0)),INDEX(Pop!$I$2:$I$1611,MATCH(A158, Pop!$A$2:$A$1611,0))/INDEX(Coverage!$F$2:$F$1611,MATCH(A158, Coverage!$A$2:$A$1611,0)),0)</f>
        <v>574.22928107392636</v>
      </c>
      <c r="J158" s="14">
        <f>IF(SUM(C158:I158)&lt;INDEX(Coverage!$D$2:$D$1611,MATCH(A158, Coverage!$A$2:$A$1611,0)),INDEX(Pop!$J$2:$J$1611,MATCH(A158, Pop!$A$2:$A$1611,0))/INDEX(Coverage!$F$2:$F$1611,MATCH(A158, Coverage!$A$2:$A$1611,0)),0)</f>
        <v>575.08301242686025</v>
      </c>
      <c r="K158" s="14">
        <f>IF(SUM(C158:J158)&lt;INDEX(Coverage!$D$2:$D$1611,MATCH(A158, Coverage!$A$2:$A$1611,0)),INDEX(Pop!$K$2:$K$1611,MATCH(A158, Pop!$A$2:$A$1611,0))/INDEX(Coverage!$F$2:$F$1611,MATCH(A158, Coverage!$A$2:$A$1611,0)),0)</f>
        <v>0</v>
      </c>
      <c r="L158" s="14">
        <f>IF(SUM(C158:K158)&lt;INDEX(Coverage!$D$2:$D$1611,MATCH(A158, Coverage!$A$2:$A$1611,0)),INDEX(Pop!$L$2:$L$1611,MATCH(A158, Pop!$A$2:$A$1611,0))/INDEX(Coverage!$F$2:$F$1611,MATCH(A158, Coverage!$A$2:$A$1611,0)),0)</f>
        <v>0</v>
      </c>
    </row>
    <row r="159" spans="1:12">
      <c r="A159" s="14" t="str">
        <f>Data!A159</f>
        <v>SDN</v>
      </c>
      <c r="B159" s="14" t="str">
        <f>Data!B159</f>
        <v>Sudan (the)</v>
      </c>
      <c r="C159" s="14">
        <f>IFERROR(INDEX(Pop!$C$2:$C$1611,MATCH(A159, Pop!$A$2:$A$1611,0)) /INDEX(Coverage!$F$2:$F$1611,MATCH(A159, Coverage!$A$2:$A$1611,0)),0)</f>
        <v>771.86043995976615</v>
      </c>
      <c r="D159" s="14">
        <f>IF(SUM(C159)&lt;INDEX(Coverage!$D$2:$D$1611,MATCH(A159, Coverage!$A$2:$A$1611,0)),INDEX(Pop!$D$2:$D$1611,MATCH(A159, Pop!$A$2:$A$1611,0))/INDEX(Coverage!$F$2:$F$1611,MATCH(A159, Coverage!$A$2:$A$1611,0)),0)</f>
        <v>433.34939284885746</v>
      </c>
      <c r="E159" s="14">
        <f>IF(SUM(C159:D159)&lt;INDEX(Coverage!$D$2:$D$1611,MATCH(A159, Coverage!$A$2:$A$1611,0)),INDEX(Pop!$E$2:$E$1611,MATCH(A159, Pop!$A$2:$A$1611,0))/INDEX(Coverage!$F$2:$F$1611,MATCH(A159, Coverage!$A$2:$A$1611,0)),0)</f>
        <v>542.69890712575079</v>
      </c>
      <c r="F159" s="14">
        <f>IF(SUM(C159:E159)&lt;INDEX(Coverage!$D$2:$D$1611,MATCH(A159, Coverage!$A$2:$A$1611,0)),INDEX(Pop!$F$2:$F$1611,MATCH(A159, Pop!$A$2:$A$1611,0))/INDEX(Coverage!$F$2:$F$1611,MATCH(A159, Coverage!$A$2:$A$1611,0)),0)</f>
        <v>648.45919841590239</v>
      </c>
      <c r="G159" s="14">
        <f>IF(SUM(C159:F159)&lt;INDEX(Coverage!$D$2:$D$1611,MATCH(A159, Coverage!$A$2:$A$1611,0)),INDEX(Pop!$G$2:$G$1611,MATCH(A159, Pop!$A$2:$A$1611,0))/INDEX(Coverage!$F$2:$F$1611,MATCH(A159, Coverage!$A$2:$A$1611,0)),0)</f>
        <v>0</v>
      </c>
      <c r="H159" s="14">
        <f>IF(SUM(C159:G159)&lt;INDEX(Coverage!$D$2:$D$1611,MATCH(A159, Coverage!$A$2:$A$1611,0)),INDEX(Pop!$H$2:$H$1611,MATCH(A159, Pop!$A$2:$A$1611,0))/INDEX(Coverage!$F$2:$F$1611,MATCH(A159, Coverage!$A$2:$A$1611,0)),0)</f>
        <v>0</v>
      </c>
      <c r="I159" s="14">
        <f>IF(SUM(C159:H159)&lt;INDEX(Coverage!$D$2:$D$1611,MATCH(A159, Coverage!$A$2:$A$1611,0)),INDEX(Pop!$I$2:$I$1611,MATCH(A159, Pop!$A$2:$A$1611,0))/INDEX(Coverage!$F$2:$F$1611,MATCH(A159, Coverage!$A$2:$A$1611,0)),0)</f>
        <v>0</v>
      </c>
      <c r="J159" s="14">
        <f>IF(SUM(C159:I159)&lt;INDEX(Coverage!$D$2:$D$1611,MATCH(A159, Coverage!$A$2:$A$1611,0)),INDEX(Pop!$J$2:$J$1611,MATCH(A159, Pop!$A$2:$A$1611,0))/INDEX(Coverage!$F$2:$F$1611,MATCH(A159, Coverage!$A$2:$A$1611,0)),0)</f>
        <v>0</v>
      </c>
      <c r="K159" s="14">
        <f>IF(SUM(C159:J159)&lt;INDEX(Coverage!$D$2:$D$1611,MATCH(A159, Coverage!$A$2:$A$1611,0)),INDEX(Pop!$K$2:$K$1611,MATCH(A159, Pop!$A$2:$A$1611,0))/INDEX(Coverage!$F$2:$F$1611,MATCH(A159, Coverage!$A$2:$A$1611,0)),0)</f>
        <v>0</v>
      </c>
      <c r="L159" s="14">
        <f>IF(SUM(C159:K159)&lt;INDEX(Coverage!$D$2:$D$1611,MATCH(A159, Coverage!$A$2:$A$1611,0)),INDEX(Pop!$L$2:$L$1611,MATCH(A159, Pop!$A$2:$A$1611,0))/INDEX(Coverage!$F$2:$F$1611,MATCH(A159, Coverage!$A$2:$A$1611,0)),0)</f>
        <v>0</v>
      </c>
    </row>
    <row r="160" spans="1:12">
      <c r="A160" s="14" t="str">
        <f>Data!A160</f>
        <v>SUR</v>
      </c>
      <c r="B160" s="14" t="str">
        <f>Data!B160</f>
        <v>Suriname</v>
      </c>
      <c r="C160" s="14">
        <f>IFERROR(INDEX(Pop!$C$2:$C$1611,MATCH(A160, Pop!$A$2:$A$1611,0)) /INDEX(Coverage!$F$2:$F$1611,MATCH(A160, Coverage!$A$2:$A$1611,0)),0)</f>
        <v>0</v>
      </c>
      <c r="D160" s="14">
        <f>IF(SUM(C160)&lt;INDEX(Coverage!$D$2:$D$1611,MATCH(A160, Coverage!$A$2:$A$1611,0)),INDEX(Pop!$D$2:$D$1611,MATCH(A160, Pop!$A$2:$A$1611,0))/INDEX(Coverage!$F$2:$F$1611,MATCH(A160, Coverage!$A$2:$A$1611,0)),0)</f>
        <v>0</v>
      </c>
      <c r="E160" s="14">
        <f>IF(SUM(C160:D160)&lt;INDEX(Coverage!$D$2:$D$1611,MATCH(A160, Coverage!$A$2:$A$1611,0)),INDEX(Pop!$E$2:$E$1611,MATCH(A160, Pop!$A$2:$A$1611,0))/INDEX(Coverage!$F$2:$F$1611,MATCH(A160, Coverage!$A$2:$A$1611,0)),0)</f>
        <v>0</v>
      </c>
      <c r="F160" s="14">
        <f>IF(SUM(C160:E160)&lt;INDEX(Coverage!$D$2:$D$1611,MATCH(A160, Coverage!$A$2:$A$1611,0)),INDEX(Pop!$F$2:$F$1611,MATCH(A160, Pop!$A$2:$A$1611,0))/INDEX(Coverage!$F$2:$F$1611,MATCH(A160, Coverage!$A$2:$A$1611,0)),0)</f>
        <v>0</v>
      </c>
      <c r="G160" s="14">
        <f>IF(SUM(C160:F160)&lt;INDEX(Coverage!$D$2:$D$1611,MATCH(A160, Coverage!$A$2:$A$1611,0)),INDEX(Pop!$G$2:$G$1611,MATCH(A160, Pop!$A$2:$A$1611,0))/INDEX(Coverage!$F$2:$F$1611,MATCH(A160, Coverage!$A$2:$A$1611,0)),0)</f>
        <v>0</v>
      </c>
      <c r="H160" s="14">
        <f>IF(SUM(C160:G160)&lt;INDEX(Coverage!$D$2:$D$1611,MATCH(A160, Coverage!$A$2:$A$1611,0)),INDEX(Pop!$H$2:$H$1611,MATCH(A160, Pop!$A$2:$A$1611,0))/INDEX(Coverage!$F$2:$F$1611,MATCH(A160, Coverage!$A$2:$A$1611,0)),0)</f>
        <v>0</v>
      </c>
      <c r="I160" s="14">
        <f>IF(SUM(C160:H160)&lt;INDEX(Coverage!$D$2:$D$1611,MATCH(A160, Coverage!$A$2:$A$1611,0)),INDEX(Pop!$I$2:$I$1611,MATCH(A160, Pop!$A$2:$A$1611,0))/INDEX(Coverage!$F$2:$F$1611,MATCH(A160, Coverage!$A$2:$A$1611,0)),0)</f>
        <v>0</v>
      </c>
      <c r="J160" s="14">
        <f>IF(SUM(C160:I160)&lt;INDEX(Coverage!$D$2:$D$1611,MATCH(A160, Coverage!$A$2:$A$1611,0)),INDEX(Pop!$J$2:$J$1611,MATCH(A160, Pop!$A$2:$A$1611,0))/INDEX(Coverage!$F$2:$F$1611,MATCH(A160, Coverage!$A$2:$A$1611,0)),0)</f>
        <v>0</v>
      </c>
      <c r="K160" s="14">
        <f>IF(SUM(C160:J160)&lt;INDEX(Coverage!$D$2:$D$1611,MATCH(A160, Coverage!$A$2:$A$1611,0)),INDEX(Pop!$K$2:$K$1611,MATCH(A160, Pop!$A$2:$A$1611,0))/INDEX(Coverage!$F$2:$F$1611,MATCH(A160, Coverage!$A$2:$A$1611,0)),0)</f>
        <v>0</v>
      </c>
      <c r="L160" s="14">
        <f>IF(SUM(C160:K160)&lt;INDEX(Coverage!$D$2:$D$1611,MATCH(A160, Coverage!$A$2:$A$1611,0)),INDEX(Pop!$L$2:$L$1611,MATCH(A160, Pop!$A$2:$A$1611,0))/INDEX(Coverage!$F$2:$F$1611,MATCH(A160, Coverage!$A$2:$A$1611,0)),0)</f>
        <v>0</v>
      </c>
    </row>
    <row r="161" spans="1:12">
      <c r="A161" s="14" t="str">
        <f>Data!A161</f>
        <v>SWE</v>
      </c>
      <c r="B161" s="14" t="str">
        <f>Data!B161</f>
        <v>Sweden</v>
      </c>
      <c r="C161" s="14">
        <f>IFERROR(INDEX(Pop!$C$2:$C$1611,MATCH(A161, Pop!$A$2:$A$1611,0)) /INDEX(Coverage!$F$2:$F$1611,MATCH(A161, Coverage!$A$2:$A$1611,0)),0)</f>
        <v>2763.0777817139196</v>
      </c>
      <c r="D161" s="14">
        <f>IF(SUM(C161)&lt;INDEX(Coverage!$D$2:$D$1611,MATCH(A161, Coverage!$A$2:$A$1611,0)),INDEX(Pop!$D$2:$D$1611,MATCH(A161, Pop!$A$2:$A$1611,0))/INDEX(Coverage!$F$2:$F$1611,MATCH(A161, Coverage!$A$2:$A$1611,0)),0)</f>
        <v>1400.4979163160992</v>
      </c>
      <c r="E161" s="14">
        <f>IF(SUM(C161:D161)&lt;INDEX(Coverage!$D$2:$D$1611,MATCH(A161, Coverage!$A$2:$A$1611,0)),INDEX(Pop!$E$2:$E$1611,MATCH(A161, Pop!$A$2:$A$1611,0))/INDEX(Coverage!$F$2:$F$1611,MATCH(A161, Coverage!$A$2:$A$1611,0)),0)</f>
        <v>1200.0396581699115</v>
      </c>
      <c r="F161" s="14">
        <f>IF(SUM(C161:E161)&lt;INDEX(Coverage!$D$2:$D$1611,MATCH(A161, Coverage!$A$2:$A$1611,0)),INDEX(Pop!$F$2:$F$1611,MATCH(A161, Pop!$A$2:$A$1611,0))/INDEX(Coverage!$F$2:$F$1611,MATCH(A161, Coverage!$A$2:$A$1611,0)),0)</f>
        <v>889.50995665301969</v>
      </c>
      <c r="G161" s="14">
        <f>IF(SUM(C161:F161)&lt;INDEX(Coverage!$D$2:$D$1611,MATCH(A161, Coverage!$A$2:$A$1611,0)),INDEX(Pop!$G$2:$G$1611,MATCH(A161, Pop!$A$2:$A$1611,0))/INDEX(Coverage!$F$2:$F$1611,MATCH(A161, Coverage!$A$2:$A$1611,0)),0)</f>
        <v>487.61989243434419</v>
      </c>
      <c r="H161" s="14">
        <f>IF(SUM(C161:G161)&lt;INDEX(Coverage!$D$2:$D$1611,MATCH(A161, Coverage!$A$2:$A$1611,0)),INDEX(Pop!$H$2:$H$1611,MATCH(A161, Pop!$A$2:$A$1611,0))/INDEX(Coverage!$F$2:$F$1611,MATCH(A161, Coverage!$A$2:$A$1611,0)),0)</f>
        <v>394.31024613181131</v>
      </c>
      <c r="I161" s="14">
        <f>IF(SUM(C161:H161)&lt;INDEX(Coverage!$D$2:$D$1611,MATCH(A161, Coverage!$A$2:$A$1611,0)),INDEX(Pop!$I$2:$I$1611,MATCH(A161, Pop!$A$2:$A$1611,0))/INDEX(Coverage!$F$2:$F$1611,MATCH(A161, Coverage!$A$2:$A$1611,0)),0)</f>
        <v>336.18542406008669</v>
      </c>
      <c r="J161" s="14">
        <f>IF(SUM(C161:I161)&lt;INDEX(Coverage!$D$2:$D$1611,MATCH(A161, Coverage!$A$2:$A$1611,0)),INDEX(Pop!$J$2:$J$1611,MATCH(A161, Pop!$A$2:$A$1611,0))/INDEX(Coverage!$F$2:$F$1611,MATCH(A161, Coverage!$A$2:$A$1611,0)),0)</f>
        <v>338.04938548302539</v>
      </c>
      <c r="K161" s="14">
        <f>IF(SUM(C161:J161)&lt;INDEX(Coverage!$D$2:$D$1611,MATCH(A161, Coverage!$A$2:$A$1611,0)),INDEX(Pop!$K$2:$K$1611,MATCH(A161, Pop!$A$2:$A$1611,0))/INDEX(Coverage!$F$2:$F$1611,MATCH(A161, Coverage!$A$2:$A$1611,0)),0)</f>
        <v>195.05743721571665</v>
      </c>
      <c r="L161" s="14">
        <f>IF(SUM(C161:K161)&lt;INDEX(Coverage!$D$2:$D$1611,MATCH(A161, Coverage!$A$2:$A$1611,0)),INDEX(Pop!$L$2:$L$1611,MATCH(A161, Pop!$A$2:$A$1611,0))/INDEX(Coverage!$F$2:$F$1611,MATCH(A161, Coverage!$A$2:$A$1611,0)),0)</f>
        <v>157.26846343822839</v>
      </c>
    </row>
    <row r="162" spans="1:12">
      <c r="A162" s="14" t="str">
        <f>Data!A162</f>
        <v>CHE</v>
      </c>
      <c r="B162" s="14" t="str">
        <f>Data!B162</f>
        <v>Switzerland</v>
      </c>
      <c r="C162" s="14">
        <f>IFERROR(INDEX(Pop!$C$2:$C$1611,MATCH(A162, Pop!$A$2:$A$1611,0)) /INDEX(Coverage!$F$2:$F$1611,MATCH(A162, Coverage!$A$2:$A$1611,0)),0)</f>
        <v>3471.0788262637125</v>
      </c>
      <c r="D162" s="14">
        <f>IF(SUM(C162)&lt;INDEX(Coverage!$D$2:$D$1611,MATCH(A162, Coverage!$A$2:$A$1611,0)),INDEX(Pop!$D$2:$D$1611,MATCH(A162, Pop!$A$2:$A$1611,0))/INDEX(Coverage!$F$2:$F$1611,MATCH(A162, Coverage!$A$2:$A$1611,0)),0)</f>
        <v>1924.2854613148447</v>
      </c>
      <c r="E162" s="14">
        <f>IF(SUM(C162:D162)&lt;INDEX(Coverage!$D$2:$D$1611,MATCH(A162, Coverage!$A$2:$A$1611,0)),INDEX(Pop!$E$2:$E$1611,MATCH(A162, Pop!$A$2:$A$1611,0))/INDEX(Coverage!$F$2:$F$1611,MATCH(A162, Coverage!$A$2:$A$1611,0)),0)</f>
        <v>1290.7020260952368</v>
      </c>
      <c r="F162" s="14">
        <f>IF(SUM(C162:E162)&lt;INDEX(Coverage!$D$2:$D$1611,MATCH(A162, Coverage!$A$2:$A$1611,0)),INDEX(Pop!$F$2:$F$1611,MATCH(A162, Pop!$A$2:$A$1611,0))/INDEX(Coverage!$F$2:$F$1611,MATCH(A162, Coverage!$A$2:$A$1611,0)),0)</f>
        <v>1133.3862277065825</v>
      </c>
      <c r="G162" s="14">
        <f>IF(SUM(C162:F162)&lt;INDEX(Coverage!$D$2:$D$1611,MATCH(A162, Coverage!$A$2:$A$1611,0)),INDEX(Pop!$G$2:$G$1611,MATCH(A162, Pop!$A$2:$A$1611,0))/INDEX(Coverage!$F$2:$F$1611,MATCH(A162, Coverage!$A$2:$A$1611,0)),0)</f>
        <v>870.20418568928835</v>
      </c>
      <c r="H162" s="14">
        <f>IF(SUM(C162:G162)&lt;INDEX(Coverage!$D$2:$D$1611,MATCH(A162, Coverage!$A$2:$A$1611,0)),INDEX(Pop!$H$2:$H$1611,MATCH(A162, Pop!$A$2:$A$1611,0))/INDEX(Coverage!$F$2:$F$1611,MATCH(A162, Coverage!$A$2:$A$1611,0)),0)</f>
        <v>757.66680713152118</v>
      </c>
      <c r="I162" s="14">
        <f>IF(SUM(C162:H162)&lt;INDEX(Coverage!$D$2:$D$1611,MATCH(A162, Coverage!$A$2:$A$1611,0)),INDEX(Pop!$I$2:$I$1611,MATCH(A162, Pop!$A$2:$A$1611,0))/INDEX(Coverage!$F$2:$F$1611,MATCH(A162, Coverage!$A$2:$A$1611,0)),0)</f>
        <v>656.80915930265826</v>
      </c>
      <c r="J162" s="14">
        <f>IF(SUM(C162:I162)&lt;INDEX(Coverage!$D$2:$D$1611,MATCH(A162, Coverage!$A$2:$A$1611,0)),INDEX(Pop!$J$2:$J$1611,MATCH(A162, Pop!$A$2:$A$1611,0))/INDEX(Coverage!$F$2:$F$1611,MATCH(A162, Coverage!$A$2:$A$1611,0)),0)</f>
        <v>620.98196552545676</v>
      </c>
      <c r="K162" s="14">
        <f>IF(SUM(C162:J162)&lt;INDEX(Coverage!$D$2:$D$1611,MATCH(A162, Coverage!$A$2:$A$1611,0)),INDEX(Pop!$K$2:$K$1611,MATCH(A162, Pop!$A$2:$A$1611,0))/INDEX(Coverage!$F$2:$F$1611,MATCH(A162, Coverage!$A$2:$A$1611,0)),0)</f>
        <v>478.70375489273016</v>
      </c>
      <c r="L162" s="14">
        <f>IF(SUM(C162:K162)&lt;INDEX(Coverage!$D$2:$D$1611,MATCH(A162, Coverage!$A$2:$A$1611,0)),INDEX(Pop!$L$2:$L$1611,MATCH(A162, Pop!$A$2:$A$1611,0))/INDEX(Coverage!$F$2:$F$1611,MATCH(A162, Coverage!$A$2:$A$1611,0)),0)</f>
        <v>210.32300021938457</v>
      </c>
    </row>
    <row r="163" spans="1:12">
      <c r="A163" s="14" t="str">
        <f>Data!A163</f>
        <v>SYR</v>
      </c>
      <c r="B163" s="14" t="str">
        <f>Data!B163</f>
        <v>Syrian Arab Republic</v>
      </c>
      <c r="C163" s="14">
        <f>IFERROR(INDEX(Pop!$C$2:$C$1611,MATCH(A163, Pop!$A$2:$A$1611,0)) /INDEX(Coverage!$F$2:$F$1611,MATCH(A163, Coverage!$A$2:$A$1611,0)),0)</f>
        <v>0</v>
      </c>
      <c r="D163" s="14">
        <f>IF(SUM(C163)&lt;INDEX(Coverage!$D$2:$D$1611,MATCH(A163, Coverage!$A$2:$A$1611,0)),INDEX(Pop!$D$2:$D$1611,MATCH(A163, Pop!$A$2:$A$1611,0))/INDEX(Coverage!$F$2:$F$1611,MATCH(A163, Coverage!$A$2:$A$1611,0)),0)</f>
        <v>0</v>
      </c>
      <c r="E163" s="14">
        <f>IF(SUM(C163:D163)&lt;INDEX(Coverage!$D$2:$D$1611,MATCH(A163, Coverage!$A$2:$A$1611,0)),INDEX(Pop!$E$2:$E$1611,MATCH(A163, Pop!$A$2:$A$1611,0))/INDEX(Coverage!$F$2:$F$1611,MATCH(A163, Coverage!$A$2:$A$1611,0)),0)</f>
        <v>0</v>
      </c>
      <c r="F163" s="14">
        <f>IF(SUM(C163:E163)&lt;INDEX(Coverage!$D$2:$D$1611,MATCH(A163, Coverage!$A$2:$A$1611,0)),INDEX(Pop!$F$2:$F$1611,MATCH(A163, Pop!$A$2:$A$1611,0))/INDEX(Coverage!$F$2:$F$1611,MATCH(A163, Coverage!$A$2:$A$1611,0)),0)</f>
        <v>0</v>
      </c>
      <c r="G163" s="14">
        <f>IF(SUM(C163:F163)&lt;INDEX(Coverage!$D$2:$D$1611,MATCH(A163, Coverage!$A$2:$A$1611,0)),INDEX(Pop!$G$2:$G$1611,MATCH(A163, Pop!$A$2:$A$1611,0))/INDEX(Coverage!$F$2:$F$1611,MATCH(A163, Coverage!$A$2:$A$1611,0)),0)</f>
        <v>0</v>
      </c>
      <c r="H163" s="14">
        <f>IF(SUM(C163:G163)&lt;INDEX(Coverage!$D$2:$D$1611,MATCH(A163, Coverage!$A$2:$A$1611,0)),INDEX(Pop!$H$2:$H$1611,MATCH(A163, Pop!$A$2:$A$1611,0))/INDEX(Coverage!$F$2:$F$1611,MATCH(A163, Coverage!$A$2:$A$1611,0)),0)</f>
        <v>0</v>
      </c>
      <c r="I163" s="14">
        <f>IF(SUM(C163:H163)&lt;INDEX(Coverage!$D$2:$D$1611,MATCH(A163, Coverage!$A$2:$A$1611,0)),INDEX(Pop!$I$2:$I$1611,MATCH(A163, Pop!$A$2:$A$1611,0))/INDEX(Coverage!$F$2:$F$1611,MATCH(A163, Coverage!$A$2:$A$1611,0)),0)</f>
        <v>0</v>
      </c>
      <c r="J163" s="14">
        <f>IF(SUM(C163:I163)&lt;INDEX(Coverage!$D$2:$D$1611,MATCH(A163, Coverage!$A$2:$A$1611,0)),INDEX(Pop!$J$2:$J$1611,MATCH(A163, Pop!$A$2:$A$1611,0))/INDEX(Coverage!$F$2:$F$1611,MATCH(A163, Coverage!$A$2:$A$1611,0)),0)</f>
        <v>0</v>
      </c>
      <c r="K163" s="14">
        <f>IF(SUM(C163:J163)&lt;INDEX(Coverage!$D$2:$D$1611,MATCH(A163, Coverage!$A$2:$A$1611,0)),INDEX(Pop!$K$2:$K$1611,MATCH(A163, Pop!$A$2:$A$1611,0))/INDEX(Coverage!$F$2:$F$1611,MATCH(A163, Coverage!$A$2:$A$1611,0)),0)</f>
        <v>0</v>
      </c>
      <c r="L163" s="14">
        <f>IF(SUM(C163:K163)&lt;INDEX(Coverage!$D$2:$D$1611,MATCH(A163, Coverage!$A$2:$A$1611,0)),INDEX(Pop!$L$2:$L$1611,MATCH(A163, Pop!$A$2:$A$1611,0))/INDEX(Coverage!$F$2:$F$1611,MATCH(A163, Coverage!$A$2:$A$1611,0)),0)</f>
        <v>0</v>
      </c>
    </row>
    <row r="164" spans="1:12">
      <c r="A164" s="14" t="str">
        <f>Data!A164</f>
        <v>TWN</v>
      </c>
      <c r="B164" s="14" t="str">
        <f>Data!B164</f>
        <v>Taiwan (Province of China)</v>
      </c>
      <c r="C164" s="14">
        <f>IFERROR(INDEX(Pop!$C$2:$C$1611,MATCH(A164, Pop!$A$2:$A$1611,0)) /INDEX(Coverage!$F$2:$F$1611,MATCH(A164, Coverage!$A$2:$A$1611,0)),0)</f>
        <v>0</v>
      </c>
      <c r="D164" s="14" t="e">
        <f>IF(SUM(C164)&lt;INDEX(Coverage!$D$2:$D$1611,MATCH(A164, Coverage!$A$2:$A$1611,0)),INDEX(Pop!$D$2:$D$1611,MATCH(A164, Pop!$A$2:$A$1611,0))/INDEX(Coverage!$F$2:$F$1611,MATCH(A164, Coverage!$A$2:$A$1611,0)),0)</f>
        <v>#N/A</v>
      </c>
      <c r="E164" s="14" t="e">
        <f>IF(SUM(C164:D164)&lt;INDEX(Coverage!$D$2:$D$1611,MATCH(A164, Coverage!$A$2:$A$1611,0)),INDEX(Pop!$E$2:$E$1611,MATCH(A164, Pop!$A$2:$A$1611,0))/INDEX(Coverage!$F$2:$F$1611,MATCH(A164, Coverage!$A$2:$A$1611,0)),0)</f>
        <v>#N/A</v>
      </c>
      <c r="F164" s="14" t="e">
        <f>IF(SUM(C164:E164)&lt;INDEX(Coverage!$D$2:$D$1611,MATCH(A164, Coverage!$A$2:$A$1611,0)),INDEX(Pop!$F$2:$F$1611,MATCH(A164, Pop!$A$2:$A$1611,0))/INDEX(Coverage!$F$2:$F$1611,MATCH(A164, Coverage!$A$2:$A$1611,0)),0)</f>
        <v>#N/A</v>
      </c>
      <c r="G164" s="14" t="e">
        <f>IF(SUM(C164:F164)&lt;INDEX(Coverage!$D$2:$D$1611,MATCH(A164, Coverage!$A$2:$A$1611,0)),INDEX(Pop!$G$2:$G$1611,MATCH(A164, Pop!$A$2:$A$1611,0))/INDEX(Coverage!$F$2:$F$1611,MATCH(A164, Coverage!$A$2:$A$1611,0)),0)</f>
        <v>#N/A</v>
      </c>
      <c r="H164" s="14" t="e">
        <f>IF(SUM(C164:G164)&lt;INDEX(Coverage!$D$2:$D$1611,MATCH(A164, Coverage!$A$2:$A$1611,0)),INDEX(Pop!$H$2:$H$1611,MATCH(A164, Pop!$A$2:$A$1611,0))/INDEX(Coverage!$F$2:$F$1611,MATCH(A164, Coverage!$A$2:$A$1611,0)),0)</f>
        <v>#N/A</v>
      </c>
      <c r="I164" s="14" t="e">
        <f>IF(SUM(C164:H164)&lt;INDEX(Coverage!$D$2:$D$1611,MATCH(A164, Coverage!$A$2:$A$1611,0)),INDEX(Pop!$I$2:$I$1611,MATCH(A164, Pop!$A$2:$A$1611,0))/INDEX(Coverage!$F$2:$F$1611,MATCH(A164, Coverage!$A$2:$A$1611,0)),0)</f>
        <v>#N/A</v>
      </c>
      <c r="J164" s="14" t="e">
        <f>IF(SUM(C164:I164)&lt;INDEX(Coverage!$D$2:$D$1611,MATCH(A164, Coverage!$A$2:$A$1611,0)),INDEX(Pop!$J$2:$J$1611,MATCH(A164, Pop!$A$2:$A$1611,0))/INDEX(Coverage!$F$2:$F$1611,MATCH(A164, Coverage!$A$2:$A$1611,0)),0)</f>
        <v>#N/A</v>
      </c>
      <c r="K164" s="14" t="e">
        <f>IF(SUM(C164:J164)&lt;INDEX(Coverage!$D$2:$D$1611,MATCH(A164, Coverage!$A$2:$A$1611,0)),INDEX(Pop!$K$2:$K$1611,MATCH(A164, Pop!$A$2:$A$1611,0))/INDEX(Coverage!$F$2:$F$1611,MATCH(A164, Coverage!$A$2:$A$1611,0)),0)</f>
        <v>#N/A</v>
      </c>
      <c r="L164" s="14" t="e">
        <f>IF(SUM(C164:K164)&lt;INDEX(Coverage!$D$2:$D$1611,MATCH(A164, Coverage!$A$2:$A$1611,0)),INDEX(Pop!$L$2:$L$1611,MATCH(A164, Pop!$A$2:$A$1611,0))/INDEX(Coverage!$F$2:$F$1611,MATCH(A164, Coverage!$A$2:$A$1611,0)),0)</f>
        <v>#N/A</v>
      </c>
    </row>
    <row r="165" spans="1:12">
      <c r="A165" s="14" t="str">
        <f>Data!A165</f>
        <v>TJK</v>
      </c>
      <c r="B165" s="14" t="str">
        <f>Data!B165</f>
        <v>Tajikistan</v>
      </c>
      <c r="C165" s="14">
        <f>IFERROR(INDEX(Pop!$C$2:$C$1611,MATCH(A165, Pop!$A$2:$A$1611,0)) /INDEX(Coverage!$F$2:$F$1611,MATCH(A165, Coverage!$A$2:$A$1611,0)),0)</f>
        <v>0</v>
      </c>
      <c r="D165" s="14">
        <f>IF(SUM(C165)&lt;INDEX(Coverage!$D$2:$D$1611,MATCH(A165, Coverage!$A$2:$A$1611,0)),INDEX(Pop!$D$2:$D$1611,MATCH(A165, Pop!$A$2:$A$1611,0))/INDEX(Coverage!$F$2:$F$1611,MATCH(A165, Coverage!$A$2:$A$1611,0)),0)</f>
        <v>0</v>
      </c>
      <c r="E165" s="14">
        <f>IF(SUM(C165:D165)&lt;INDEX(Coverage!$D$2:$D$1611,MATCH(A165, Coverage!$A$2:$A$1611,0)),INDEX(Pop!$E$2:$E$1611,MATCH(A165, Pop!$A$2:$A$1611,0))/INDEX(Coverage!$F$2:$F$1611,MATCH(A165, Coverage!$A$2:$A$1611,0)),0)</f>
        <v>0</v>
      </c>
      <c r="F165" s="14">
        <f>IF(SUM(C165:E165)&lt;INDEX(Coverage!$D$2:$D$1611,MATCH(A165, Coverage!$A$2:$A$1611,0)),INDEX(Pop!$F$2:$F$1611,MATCH(A165, Pop!$A$2:$A$1611,0))/INDEX(Coverage!$F$2:$F$1611,MATCH(A165, Coverage!$A$2:$A$1611,0)),0)</f>
        <v>0</v>
      </c>
      <c r="G165" s="14">
        <f>IF(SUM(C165:F165)&lt;INDEX(Coverage!$D$2:$D$1611,MATCH(A165, Coverage!$A$2:$A$1611,0)),INDEX(Pop!$G$2:$G$1611,MATCH(A165, Pop!$A$2:$A$1611,0))/INDEX(Coverage!$F$2:$F$1611,MATCH(A165, Coverage!$A$2:$A$1611,0)),0)</f>
        <v>0</v>
      </c>
      <c r="H165" s="14">
        <f>IF(SUM(C165:G165)&lt;INDEX(Coverage!$D$2:$D$1611,MATCH(A165, Coverage!$A$2:$A$1611,0)),INDEX(Pop!$H$2:$H$1611,MATCH(A165, Pop!$A$2:$A$1611,0))/INDEX(Coverage!$F$2:$F$1611,MATCH(A165, Coverage!$A$2:$A$1611,0)),0)</f>
        <v>0</v>
      </c>
      <c r="I165" s="14">
        <f>IF(SUM(C165:H165)&lt;INDEX(Coverage!$D$2:$D$1611,MATCH(A165, Coverage!$A$2:$A$1611,0)),INDEX(Pop!$I$2:$I$1611,MATCH(A165, Pop!$A$2:$A$1611,0))/INDEX(Coverage!$F$2:$F$1611,MATCH(A165, Coverage!$A$2:$A$1611,0)),0)</f>
        <v>0</v>
      </c>
      <c r="J165" s="14">
        <f>IF(SUM(C165:I165)&lt;INDEX(Coverage!$D$2:$D$1611,MATCH(A165, Coverage!$A$2:$A$1611,0)),INDEX(Pop!$J$2:$J$1611,MATCH(A165, Pop!$A$2:$A$1611,0))/INDEX(Coverage!$F$2:$F$1611,MATCH(A165, Coverage!$A$2:$A$1611,0)),0)</f>
        <v>0</v>
      </c>
      <c r="K165" s="14">
        <f>IF(SUM(C165:J165)&lt;INDEX(Coverage!$D$2:$D$1611,MATCH(A165, Coverage!$A$2:$A$1611,0)),INDEX(Pop!$K$2:$K$1611,MATCH(A165, Pop!$A$2:$A$1611,0))/INDEX(Coverage!$F$2:$F$1611,MATCH(A165, Coverage!$A$2:$A$1611,0)),0)</f>
        <v>0</v>
      </c>
      <c r="L165" s="14">
        <f>IF(SUM(C165:K165)&lt;INDEX(Coverage!$D$2:$D$1611,MATCH(A165, Coverage!$A$2:$A$1611,0)),INDEX(Pop!$L$2:$L$1611,MATCH(A165, Pop!$A$2:$A$1611,0))/INDEX(Coverage!$F$2:$F$1611,MATCH(A165, Coverage!$A$2:$A$1611,0)),0)</f>
        <v>0</v>
      </c>
    </row>
    <row r="166" spans="1:12">
      <c r="A166" s="14" t="str">
        <f>Data!A166</f>
        <v>TZA</v>
      </c>
      <c r="B166" s="14" t="str">
        <f>Data!B166</f>
        <v>Tanzania</v>
      </c>
      <c r="C166" s="14">
        <f>IFERROR(INDEX(Pop!$C$2:$C$1611,MATCH(A166, Pop!$A$2:$A$1611,0)) /INDEX(Coverage!$F$2:$F$1611,MATCH(A166, Coverage!$A$2:$A$1611,0)),0)</f>
        <v>2668.8374132954459</v>
      </c>
      <c r="D166" s="14">
        <f>IF(SUM(C166)&lt;INDEX(Coverage!$D$2:$D$1611,MATCH(A166, Coverage!$A$2:$A$1611,0)),INDEX(Pop!$D$2:$D$1611,MATCH(A166, Pop!$A$2:$A$1611,0))/INDEX(Coverage!$F$2:$F$1611,MATCH(A166, Coverage!$A$2:$A$1611,0)),0)</f>
        <v>770.08035100830739</v>
      </c>
      <c r="E166" s="14">
        <f>IF(SUM(C166:D166)&lt;INDEX(Coverage!$D$2:$D$1611,MATCH(A166, Coverage!$A$2:$A$1611,0)),INDEX(Pop!$E$2:$E$1611,MATCH(A166, Pop!$A$2:$A$1611,0))/INDEX(Coverage!$F$2:$F$1611,MATCH(A166, Coverage!$A$2:$A$1611,0)),0)</f>
        <v>1559.6210703720903</v>
      </c>
      <c r="F166" s="14">
        <f>IF(SUM(C166:E166)&lt;INDEX(Coverage!$D$2:$D$1611,MATCH(A166, Coverage!$A$2:$A$1611,0)),INDEX(Pop!$F$2:$F$1611,MATCH(A166, Pop!$A$2:$A$1611,0))/INDEX(Coverage!$F$2:$F$1611,MATCH(A166, Coverage!$A$2:$A$1611,0)),0)</f>
        <v>1261.396294643926</v>
      </c>
      <c r="G166" s="14">
        <f>IF(SUM(C166:F166)&lt;INDEX(Coverage!$D$2:$D$1611,MATCH(A166, Coverage!$A$2:$A$1611,0)),INDEX(Pop!$G$2:$G$1611,MATCH(A166, Pop!$A$2:$A$1611,0))/INDEX(Coverage!$F$2:$F$1611,MATCH(A166, Coverage!$A$2:$A$1611,0)),0)</f>
        <v>1231.8718115269073</v>
      </c>
      <c r="H166" s="14">
        <f>IF(SUM(C166:G166)&lt;INDEX(Coverage!$D$2:$D$1611,MATCH(A166, Coverage!$A$2:$A$1611,0)),INDEX(Pop!$H$2:$H$1611,MATCH(A166, Pop!$A$2:$A$1611,0))/INDEX(Coverage!$F$2:$F$1611,MATCH(A166, Coverage!$A$2:$A$1611,0)),0)</f>
        <v>1292.9596755057635</v>
      </c>
      <c r="I166" s="14">
        <f>IF(SUM(C166:H166)&lt;INDEX(Coverage!$D$2:$D$1611,MATCH(A166, Coverage!$A$2:$A$1611,0)),INDEX(Pop!$I$2:$I$1611,MATCH(A166, Pop!$A$2:$A$1611,0))/INDEX(Coverage!$F$2:$F$1611,MATCH(A166, Coverage!$A$2:$A$1611,0)),0)</f>
        <v>0</v>
      </c>
      <c r="J166" s="14">
        <f>IF(SUM(C166:I166)&lt;INDEX(Coverage!$D$2:$D$1611,MATCH(A166, Coverage!$A$2:$A$1611,0)),INDEX(Pop!$J$2:$J$1611,MATCH(A166, Pop!$A$2:$A$1611,0))/INDEX(Coverage!$F$2:$F$1611,MATCH(A166, Coverage!$A$2:$A$1611,0)),0)</f>
        <v>0</v>
      </c>
      <c r="K166" s="14">
        <f>IF(SUM(C166:J166)&lt;INDEX(Coverage!$D$2:$D$1611,MATCH(A166, Coverage!$A$2:$A$1611,0)),INDEX(Pop!$K$2:$K$1611,MATCH(A166, Pop!$A$2:$A$1611,0))/INDEX(Coverage!$F$2:$F$1611,MATCH(A166, Coverage!$A$2:$A$1611,0)),0)</f>
        <v>0</v>
      </c>
      <c r="L166" s="14">
        <f>IF(SUM(C166:K166)&lt;INDEX(Coverage!$D$2:$D$1611,MATCH(A166, Coverage!$A$2:$A$1611,0)),INDEX(Pop!$L$2:$L$1611,MATCH(A166, Pop!$A$2:$A$1611,0))/INDEX(Coverage!$F$2:$F$1611,MATCH(A166, Coverage!$A$2:$A$1611,0)),0)</f>
        <v>0</v>
      </c>
    </row>
    <row r="167" spans="1:12">
      <c r="A167" s="14" t="str">
        <f>Data!A167</f>
        <v>THA</v>
      </c>
      <c r="B167" s="14" t="str">
        <f>Data!B167</f>
        <v>Thailand</v>
      </c>
      <c r="C167" s="14">
        <f>IFERROR(INDEX(Pop!$C$2:$C$1611,MATCH(A167, Pop!$A$2:$A$1611,0)) /INDEX(Coverage!$F$2:$F$1611,MATCH(A167, Coverage!$A$2:$A$1611,0)),0)</f>
        <v>18861.997605407712</v>
      </c>
      <c r="D167" s="14">
        <f>IF(SUM(C167)&lt;INDEX(Coverage!$D$2:$D$1611,MATCH(A167, Coverage!$A$2:$A$1611,0)),INDEX(Pop!$D$2:$D$1611,MATCH(A167, Pop!$A$2:$A$1611,0))/INDEX(Coverage!$F$2:$F$1611,MATCH(A167, Coverage!$A$2:$A$1611,0)),0)</f>
        <v>6823.9718898408973</v>
      </c>
      <c r="E167" s="14">
        <f>IF(SUM(C167:D167)&lt;INDEX(Coverage!$D$2:$D$1611,MATCH(A167, Coverage!$A$2:$A$1611,0)),INDEX(Pop!$E$2:$E$1611,MATCH(A167, Pop!$A$2:$A$1611,0))/INDEX(Coverage!$F$2:$F$1611,MATCH(A167, Coverage!$A$2:$A$1611,0)),0)</f>
        <v>4999.9828952661846</v>
      </c>
      <c r="F167" s="14">
        <f>IF(SUM(C167:E167)&lt;INDEX(Coverage!$D$2:$D$1611,MATCH(A167, Coverage!$A$2:$A$1611,0)),INDEX(Pop!$F$2:$F$1611,MATCH(A167, Pop!$A$2:$A$1611,0))/INDEX(Coverage!$F$2:$F$1611,MATCH(A167, Coverage!$A$2:$A$1611,0)),0)</f>
        <v>4108.2293074045174</v>
      </c>
      <c r="G167" s="14">
        <f>IF(SUM(C167:F167)&lt;INDEX(Coverage!$D$2:$D$1611,MATCH(A167, Coverage!$A$2:$A$1611,0)),INDEX(Pop!$G$2:$G$1611,MATCH(A167, Pop!$A$2:$A$1611,0))/INDEX(Coverage!$F$2:$F$1611,MATCH(A167, Coverage!$A$2:$A$1611,0)),0)</f>
        <v>4099.2758602927661</v>
      </c>
      <c r="H167" s="14">
        <f>IF(SUM(C167:G167)&lt;INDEX(Coverage!$D$2:$D$1611,MATCH(A167, Coverage!$A$2:$A$1611,0)),INDEX(Pop!$H$2:$H$1611,MATCH(A167, Pop!$A$2:$A$1611,0))/INDEX(Coverage!$F$2:$F$1611,MATCH(A167, Coverage!$A$2:$A$1611,0)),0)</f>
        <v>3289.8895435278901</v>
      </c>
      <c r="I167" s="14">
        <f>IF(SUM(C167:H167)&lt;INDEX(Coverage!$D$2:$D$1611,MATCH(A167, Coverage!$A$2:$A$1611,0)),INDEX(Pop!$I$2:$I$1611,MATCH(A167, Pop!$A$2:$A$1611,0))/INDEX(Coverage!$F$2:$F$1611,MATCH(A167, Coverage!$A$2:$A$1611,0)),0)</f>
        <v>3420.009010224052</v>
      </c>
      <c r="J167" s="14">
        <f>IF(SUM(C167:I167)&lt;INDEX(Coverage!$D$2:$D$1611,MATCH(A167, Coverage!$A$2:$A$1611,0)),INDEX(Pop!$J$2:$J$1611,MATCH(A167, Pop!$A$2:$A$1611,0))/INDEX(Coverage!$F$2:$F$1611,MATCH(A167, Coverage!$A$2:$A$1611,0)),0)</f>
        <v>3121.6083013340535</v>
      </c>
      <c r="K167" s="14">
        <f>IF(SUM(C167:J167)&lt;INDEX(Coverage!$D$2:$D$1611,MATCH(A167, Coverage!$A$2:$A$1611,0)),INDEX(Pop!$K$2:$K$1611,MATCH(A167, Pop!$A$2:$A$1611,0))/INDEX(Coverage!$F$2:$F$1611,MATCH(A167, Coverage!$A$2:$A$1611,0)),0)</f>
        <v>2892.6627260247733</v>
      </c>
      <c r="L167" s="14">
        <f>IF(SUM(C167:K167)&lt;INDEX(Coverage!$D$2:$D$1611,MATCH(A167, Coverage!$A$2:$A$1611,0)),INDEX(Pop!$L$2:$L$1611,MATCH(A167, Pop!$A$2:$A$1611,0))/INDEX(Coverage!$F$2:$F$1611,MATCH(A167, Coverage!$A$2:$A$1611,0)),0)</f>
        <v>1936.4544933302191</v>
      </c>
    </row>
    <row r="168" spans="1:12">
      <c r="A168" s="14" t="str">
        <f>Data!A168</f>
        <v>TLS</v>
      </c>
      <c r="B168" s="14" t="str">
        <f>Data!B168</f>
        <v>Timor-Leste</v>
      </c>
      <c r="C168" s="14">
        <f>IFERROR(INDEX(Pop!$C$2:$C$1611,MATCH(A168, Pop!$A$2:$A$1611,0)) /INDEX(Coverage!$F$2:$F$1611,MATCH(A168, Coverage!$A$2:$A$1611,0)),0)</f>
        <v>0</v>
      </c>
      <c r="D168" s="14">
        <f>IF(SUM(C168)&lt;INDEX(Coverage!$D$2:$D$1611,MATCH(A168, Coverage!$A$2:$A$1611,0)),INDEX(Pop!$D$2:$D$1611,MATCH(A168, Pop!$A$2:$A$1611,0))/INDEX(Coverage!$F$2:$F$1611,MATCH(A168, Coverage!$A$2:$A$1611,0)),0)</f>
        <v>0</v>
      </c>
      <c r="E168" s="14">
        <f>IF(SUM(C168:D168)&lt;INDEX(Coverage!$D$2:$D$1611,MATCH(A168, Coverage!$A$2:$A$1611,0)),INDEX(Pop!$E$2:$E$1611,MATCH(A168, Pop!$A$2:$A$1611,0))/INDEX(Coverage!$F$2:$F$1611,MATCH(A168, Coverage!$A$2:$A$1611,0)),0)</f>
        <v>0</v>
      </c>
      <c r="F168" s="14">
        <f>IF(SUM(C168:E168)&lt;INDEX(Coverage!$D$2:$D$1611,MATCH(A168, Coverage!$A$2:$A$1611,0)),INDEX(Pop!$F$2:$F$1611,MATCH(A168, Pop!$A$2:$A$1611,0))/INDEX(Coverage!$F$2:$F$1611,MATCH(A168, Coverage!$A$2:$A$1611,0)),0)</f>
        <v>0</v>
      </c>
      <c r="G168" s="14">
        <f>IF(SUM(C168:F168)&lt;INDEX(Coverage!$D$2:$D$1611,MATCH(A168, Coverage!$A$2:$A$1611,0)),INDEX(Pop!$G$2:$G$1611,MATCH(A168, Pop!$A$2:$A$1611,0))/INDEX(Coverage!$F$2:$F$1611,MATCH(A168, Coverage!$A$2:$A$1611,0)),0)</f>
        <v>0</v>
      </c>
      <c r="H168" s="14">
        <f>IF(SUM(C168:G168)&lt;INDEX(Coverage!$D$2:$D$1611,MATCH(A168, Coverage!$A$2:$A$1611,0)),INDEX(Pop!$H$2:$H$1611,MATCH(A168, Pop!$A$2:$A$1611,0))/INDEX(Coverage!$F$2:$F$1611,MATCH(A168, Coverage!$A$2:$A$1611,0)),0)</f>
        <v>0</v>
      </c>
      <c r="I168" s="14">
        <f>IF(SUM(C168:H168)&lt;INDEX(Coverage!$D$2:$D$1611,MATCH(A168, Coverage!$A$2:$A$1611,0)),INDEX(Pop!$I$2:$I$1611,MATCH(A168, Pop!$A$2:$A$1611,0))/INDEX(Coverage!$F$2:$F$1611,MATCH(A168, Coverage!$A$2:$A$1611,0)),0)</f>
        <v>0</v>
      </c>
      <c r="J168" s="14">
        <f>IF(SUM(C168:I168)&lt;INDEX(Coverage!$D$2:$D$1611,MATCH(A168, Coverage!$A$2:$A$1611,0)),INDEX(Pop!$J$2:$J$1611,MATCH(A168, Pop!$A$2:$A$1611,0))/INDEX(Coverage!$F$2:$F$1611,MATCH(A168, Coverage!$A$2:$A$1611,0)),0)</f>
        <v>0</v>
      </c>
      <c r="K168" s="14">
        <f>IF(SUM(C168:J168)&lt;INDEX(Coverage!$D$2:$D$1611,MATCH(A168, Coverage!$A$2:$A$1611,0)),INDEX(Pop!$K$2:$K$1611,MATCH(A168, Pop!$A$2:$A$1611,0))/INDEX(Coverage!$F$2:$F$1611,MATCH(A168, Coverage!$A$2:$A$1611,0)),0)</f>
        <v>0</v>
      </c>
      <c r="L168" s="14">
        <f>IF(SUM(C168:K168)&lt;INDEX(Coverage!$D$2:$D$1611,MATCH(A168, Coverage!$A$2:$A$1611,0)),INDEX(Pop!$L$2:$L$1611,MATCH(A168, Pop!$A$2:$A$1611,0))/INDEX(Coverage!$F$2:$F$1611,MATCH(A168, Coverage!$A$2:$A$1611,0)),0)</f>
        <v>0</v>
      </c>
    </row>
    <row r="169" spans="1:12">
      <c r="A169" s="14" t="str">
        <f>Data!A169</f>
        <v>TGO</v>
      </c>
      <c r="B169" s="14" t="str">
        <f>Data!B169</f>
        <v>Togo</v>
      </c>
      <c r="C169" s="14">
        <f>IFERROR(INDEX(Pop!$C$2:$C$1611,MATCH(A169, Pop!$A$2:$A$1611,0)) /INDEX(Coverage!$F$2:$F$1611,MATCH(A169, Coverage!$A$2:$A$1611,0)),0)</f>
        <v>0</v>
      </c>
      <c r="D169" s="14">
        <f>IF(SUM(C169)&lt;INDEX(Coverage!$D$2:$D$1611,MATCH(A169, Coverage!$A$2:$A$1611,0)),INDEX(Pop!$D$2:$D$1611,MATCH(A169, Pop!$A$2:$A$1611,0))/INDEX(Coverage!$F$2:$F$1611,MATCH(A169, Coverage!$A$2:$A$1611,0)),0)</f>
        <v>0</v>
      </c>
      <c r="E169" s="14">
        <f>IF(SUM(C169:D169)&lt;INDEX(Coverage!$D$2:$D$1611,MATCH(A169, Coverage!$A$2:$A$1611,0)),INDEX(Pop!$E$2:$E$1611,MATCH(A169, Pop!$A$2:$A$1611,0))/INDEX(Coverage!$F$2:$F$1611,MATCH(A169, Coverage!$A$2:$A$1611,0)),0)</f>
        <v>0</v>
      </c>
      <c r="F169" s="14">
        <f>IF(SUM(C169:E169)&lt;INDEX(Coverage!$D$2:$D$1611,MATCH(A169, Coverage!$A$2:$A$1611,0)),INDEX(Pop!$F$2:$F$1611,MATCH(A169, Pop!$A$2:$A$1611,0))/INDEX(Coverage!$F$2:$F$1611,MATCH(A169, Coverage!$A$2:$A$1611,0)),0)</f>
        <v>0</v>
      </c>
      <c r="G169" s="14">
        <f>IF(SUM(C169:F169)&lt;INDEX(Coverage!$D$2:$D$1611,MATCH(A169, Coverage!$A$2:$A$1611,0)),INDEX(Pop!$G$2:$G$1611,MATCH(A169, Pop!$A$2:$A$1611,0))/INDEX(Coverage!$F$2:$F$1611,MATCH(A169, Coverage!$A$2:$A$1611,0)),0)</f>
        <v>0</v>
      </c>
      <c r="H169" s="14">
        <f>IF(SUM(C169:G169)&lt;INDEX(Coverage!$D$2:$D$1611,MATCH(A169, Coverage!$A$2:$A$1611,0)),INDEX(Pop!$H$2:$H$1611,MATCH(A169, Pop!$A$2:$A$1611,0))/INDEX(Coverage!$F$2:$F$1611,MATCH(A169, Coverage!$A$2:$A$1611,0)),0)</f>
        <v>0</v>
      </c>
      <c r="I169" s="14">
        <f>IF(SUM(C169:H169)&lt;INDEX(Coverage!$D$2:$D$1611,MATCH(A169, Coverage!$A$2:$A$1611,0)),INDEX(Pop!$I$2:$I$1611,MATCH(A169, Pop!$A$2:$A$1611,0))/INDEX(Coverage!$F$2:$F$1611,MATCH(A169, Coverage!$A$2:$A$1611,0)),0)</f>
        <v>0</v>
      </c>
      <c r="J169" s="14">
        <f>IF(SUM(C169:I169)&lt;INDEX(Coverage!$D$2:$D$1611,MATCH(A169, Coverage!$A$2:$A$1611,0)),INDEX(Pop!$J$2:$J$1611,MATCH(A169, Pop!$A$2:$A$1611,0))/INDEX(Coverage!$F$2:$F$1611,MATCH(A169, Coverage!$A$2:$A$1611,0)),0)</f>
        <v>0</v>
      </c>
      <c r="K169" s="14">
        <f>IF(SUM(C169:J169)&lt;INDEX(Coverage!$D$2:$D$1611,MATCH(A169, Coverage!$A$2:$A$1611,0)),INDEX(Pop!$K$2:$K$1611,MATCH(A169, Pop!$A$2:$A$1611,0))/INDEX(Coverage!$F$2:$F$1611,MATCH(A169, Coverage!$A$2:$A$1611,0)),0)</f>
        <v>0</v>
      </c>
      <c r="L169" s="14">
        <f>IF(SUM(C169:K169)&lt;INDEX(Coverage!$D$2:$D$1611,MATCH(A169, Coverage!$A$2:$A$1611,0)),INDEX(Pop!$L$2:$L$1611,MATCH(A169, Pop!$A$2:$A$1611,0))/INDEX(Coverage!$F$2:$F$1611,MATCH(A169, Coverage!$A$2:$A$1611,0)),0)</f>
        <v>0</v>
      </c>
    </row>
    <row r="170" spans="1:12">
      <c r="A170" s="14" t="str">
        <f>Data!A170</f>
        <v>TON</v>
      </c>
      <c r="B170" s="14" t="str">
        <f>Data!B170</f>
        <v>Tonga</v>
      </c>
      <c r="C170" s="14">
        <f>IFERROR(INDEX(Pop!$C$2:$C$1611,MATCH(A170, Pop!$A$2:$A$1611,0)) /INDEX(Coverage!$F$2:$F$1611,MATCH(A170, Coverage!$A$2:$A$1611,0)),0)</f>
        <v>0</v>
      </c>
      <c r="D170" s="14">
        <f>IF(SUM(C170)&lt;INDEX(Coverage!$D$2:$D$1611,MATCH(A170, Coverage!$A$2:$A$1611,0)),INDEX(Pop!$D$2:$D$1611,MATCH(A170, Pop!$A$2:$A$1611,0))/INDEX(Coverage!$F$2:$F$1611,MATCH(A170, Coverage!$A$2:$A$1611,0)),0)</f>
        <v>0</v>
      </c>
      <c r="E170" s="14">
        <f>IF(SUM(C170:D170)&lt;INDEX(Coverage!$D$2:$D$1611,MATCH(A170, Coverage!$A$2:$A$1611,0)),INDEX(Pop!$E$2:$E$1611,MATCH(A170, Pop!$A$2:$A$1611,0))/INDEX(Coverage!$F$2:$F$1611,MATCH(A170, Coverage!$A$2:$A$1611,0)),0)</f>
        <v>0</v>
      </c>
      <c r="F170" s="14">
        <f>IF(SUM(C170:E170)&lt;INDEX(Coverage!$D$2:$D$1611,MATCH(A170, Coverage!$A$2:$A$1611,0)),INDEX(Pop!$F$2:$F$1611,MATCH(A170, Pop!$A$2:$A$1611,0))/INDEX(Coverage!$F$2:$F$1611,MATCH(A170, Coverage!$A$2:$A$1611,0)),0)</f>
        <v>0</v>
      </c>
      <c r="G170" s="14">
        <f>IF(SUM(C170:F170)&lt;INDEX(Coverage!$D$2:$D$1611,MATCH(A170, Coverage!$A$2:$A$1611,0)),INDEX(Pop!$G$2:$G$1611,MATCH(A170, Pop!$A$2:$A$1611,0))/INDEX(Coverage!$F$2:$F$1611,MATCH(A170, Coverage!$A$2:$A$1611,0)),0)</f>
        <v>0</v>
      </c>
      <c r="H170" s="14">
        <f>IF(SUM(C170:G170)&lt;INDEX(Coverage!$D$2:$D$1611,MATCH(A170, Coverage!$A$2:$A$1611,0)),INDEX(Pop!$H$2:$H$1611,MATCH(A170, Pop!$A$2:$A$1611,0))/INDEX(Coverage!$F$2:$F$1611,MATCH(A170, Coverage!$A$2:$A$1611,0)),0)</f>
        <v>0</v>
      </c>
      <c r="I170" s="14">
        <f>IF(SUM(C170:H170)&lt;INDEX(Coverage!$D$2:$D$1611,MATCH(A170, Coverage!$A$2:$A$1611,0)),INDEX(Pop!$I$2:$I$1611,MATCH(A170, Pop!$A$2:$A$1611,0))/INDEX(Coverage!$F$2:$F$1611,MATCH(A170, Coverage!$A$2:$A$1611,0)),0)</f>
        <v>0</v>
      </c>
      <c r="J170" s="14">
        <f>IF(SUM(C170:I170)&lt;INDEX(Coverage!$D$2:$D$1611,MATCH(A170, Coverage!$A$2:$A$1611,0)),INDEX(Pop!$J$2:$J$1611,MATCH(A170, Pop!$A$2:$A$1611,0))/INDEX(Coverage!$F$2:$F$1611,MATCH(A170, Coverage!$A$2:$A$1611,0)),0)</f>
        <v>0</v>
      </c>
      <c r="K170" s="14">
        <f>IF(SUM(C170:J170)&lt;INDEX(Coverage!$D$2:$D$1611,MATCH(A170, Coverage!$A$2:$A$1611,0)),INDEX(Pop!$K$2:$K$1611,MATCH(A170, Pop!$A$2:$A$1611,0))/INDEX(Coverage!$F$2:$F$1611,MATCH(A170, Coverage!$A$2:$A$1611,0)),0)</f>
        <v>0</v>
      </c>
      <c r="L170" s="14">
        <f>IF(SUM(C170:K170)&lt;INDEX(Coverage!$D$2:$D$1611,MATCH(A170, Coverage!$A$2:$A$1611,0)),INDEX(Pop!$L$2:$L$1611,MATCH(A170, Pop!$A$2:$A$1611,0))/INDEX(Coverage!$F$2:$F$1611,MATCH(A170, Coverage!$A$2:$A$1611,0)),0)</f>
        <v>0</v>
      </c>
    </row>
    <row r="171" spans="1:12">
      <c r="A171" s="14" t="str">
        <f>Data!A171</f>
        <v>TTO</v>
      </c>
      <c r="B171" s="14" t="str">
        <f>Data!B171</f>
        <v>Trinidad and Tobago</v>
      </c>
      <c r="C171" s="14">
        <f>IFERROR(INDEX(Pop!$C$2:$C$1611,MATCH(A171, Pop!$A$2:$A$1611,0)) /INDEX(Coverage!$F$2:$F$1611,MATCH(A171, Coverage!$A$2:$A$1611,0)),0)</f>
        <v>0</v>
      </c>
      <c r="D171" s="14">
        <f>IF(SUM(C171)&lt;INDEX(Coverage!$D$2:$D$1611,MATCH(A171, Coverage!$A$2:$A$1611,0)),INDEX(Pop!$D$2:$D$1611,MATCH(A171, Pop!$A$2:$A$1611,0))/INDEX(Coverage!$F$2:$F$1611,MATCH(A171, Coverage!$A$2:$A$1611,0)),0)</f>
        <v>0</v>
      </c>
      <c r="E171" s="14">
        <f>IF(SUM(C171:D171)&lt;INDEX(Coverage!$D$2:$D$1611,MATCH(A171, Coverage!$A$2:$A$1611,0)),INDEX(Pop!$E$2:$E$1611,MATCH(A171, Pop!$A$2:$A$1611,0))/INDEX(Coverage!$F$2:$F$1611,MATCH(A171, Coverage!$A$2:$A$1611,0)),0)</f>
        <v>0</v>
      </c>
      <c r="F171" s="14">
        <f>IF(SUM(C171:E171)&lt;INDEX(Coverage!$D$2:$D$1611,MATCH(A171, Coverage!$A$2:$A$1611,0)),INDEX(Pop!$F$2:$F$1611,MATCH(A171, Pop!$A$2:$A$1611,0))/INDEX(Coverage!$F$2:$F$1611,MATCH(A171, Coverage!$A$2:$A$1611,0)),0)</f>
        <v>0</v>
      </c>
      <c r="G171" s="14">
        <f>IF(SUM(C171:F171)&lt;INDEX(Coverage!$D$2:$D$1611,MATCH(A171, Coverage!$A$2:$A$1611,0)),INDEX(Pop!$G$2:$G$1611,MATCH(A171, Pop!$A$2:$A$1611,0))/INDEX(Coverage!$F$2:$F$1611,MATCH(A171, Coverage!$A$2:$A$1611,0)),0)</f>
        <v>0</v>
      </c>
      <c r="H171" s="14">
        <f>IF(SUM(C171:G171)&lt;INDEX(Coverage!$D$2:$D$1611,MATCH(A171, Coverage!$A$2:$A$1611,0)),INDEX(Pop!$H$2:$H$1611,MATCH(A171, Pop!$A$2:$A$1611,0))/INDEX(Coverage!$F$2:$F$1611,MATCH(A171, Coverage!$A$2:$A$1611,0)),0)</f>
        <v>0</v>
      </c>
      <c r="I171" s="14">
        <f>IF(SUM(C171:H171)&lt;INDEX(Coverage!$D$2:$D$1611,MATCH(A171, Coverage!$A$2:$A$1611,0)),INDEX(Pop!$I$2:$I$1611,MATCH(A171, Pop!$A$2:$A$1611,0))/INDEX(Coverage!$F$2:$F$1611,MATCH(A171, Coverage!$A$2:$A$1611,0)),0)</f>
        <v>0</v>
      </c>
      <c r="J171" s="14">
        <f>IF(SUM(C171:I171)&lt;INDEX(Coverage!$D$2:$D$1611,MATCH(A171, Coverage!$A$2:$A$1611,0)),INDEX(Pop!$J$2:$J$1611,MATCH(A171, Pop!$A$2:$A$1611,0))/INDEX(Coverage!$F$2:$F$1611,MATCH(A171, Coverage!$A$2:$A$1611,0)),0)</f>
        <v>0</v>
      </c>
      <c r="K171" s="14">
        <f>IF(SUM(C171:J171)&lt;INDEX(Coverage!$D$2:$D$1611,MATCH(A171, Coverage!$A$2:$A$1611,0)),INDEX(Pop!$K$2:$K$1611,MATCH(A171, Pop!$A$2:$A$1611,0))/INDEX(Coverage!$F$2:$F$1611,MATCH(A171, Coverage!$A$2:$A$1611,0)),0)</f>
        <v>0</v>
      </c>
      <c r="L171" s="14">
        <f>IF(SUM(C171:K171)&lt;INDEX(Coverage!$D$2:$D$1611,MATCH(A171, Coverage!$A$2:$A$1611,0)),INDEX(Pop!$L$2:$L$1611,MATCH(A171, Pop!$A$2:$A$1611,0))/INDEX(Coverage!$F$2:$F$1611,MATCH(A171, Coverage!$A$2:$A$1611,0)),0)</f>
        <v>0</v>
      </c>
    </row>
    <row r="172" spans="1:12">
      <c r="A172" s="14" t="str">
        <f>Data!A172</f>
        <v>TUN</v>
      </c>
      <c r="B172" s="14" t="str">
        <f>Data!B172</f>
        <v>Tunisia</v>
      </c>
      <c r="C172" s="14">
        <f>IFERROR(INDEX(Pop!$C$2:$C$1611,MATCH(A172, Pop!$A$2:$A$1611,0)) /INDEX(Coverage!$F$2:$F$1611,MATCH(A172, Coverage!$A$2:$A$1611,0)),0)</f>
        <v>1250.3479771574591</v>
      </c>
      <c r="D172" s="14">
        <f>IF(SUM(C172)&lt;INDEX(Coverage!$D$2:$D$1611,MATCH(A172, Coverage!$A$2:$A$1611,0)),INDEX(Pop!$D$2:$D$1611,MATCH(A172, Pop!$A$2:$A$1611,0))/INDEX(Coverage!$F$2:$F$1611,MATCH(A172, Coverage!$A$2:$A$1611,0)),0)</f>
        <v>1363.847953630742</v>
      </c>
      <c r="E172" s="14">
        <f>IF(SUM(C172:D172)&lt;INDEX(Coverage!$D$2:$D$1611,MATCH(A172, Coverage!$A$2:$A$1611,0)),INDEX(Pop!$E$2:$E$1611,MATCH(A172, Pop!$A$2:$A$1611,0))/INDEX(Coverage!$F$2:$F$1611,MATCH(A172, Coverage!$A$2:$A$1611,0)),0)</f>
        <v>1231.7154391797078</v>
      </c>
      <c r="F172" s="14">
        <f>IF(SUM(C172:E172)&lt;INDEX(Coverage!$D$2:$D$1611,MATCH(A172, Coverage!$A$2:$A$1611,0)),INDEX(Pop!$F$2:$F$1611,MATCH(A172, Pop!$A$2:$A$1611,0))/INDEX(Coverage!$F$2:$F$1611,MATCH(A172, Coverage!$A$2:$A$1611,0)),0)</f>
        <v>1063.3371293400648</v>
      </c>
      <c r="G172" s="14">
        <f>IF(SUM(C172:F172)&lt;INDEX(Coverage!$D$2:$D$1611,MATCH(A172, Coverage!$A$2:$A$1611,0)),INDEX(Pop!$G$2:$G$1611,MATCH(A172, Pop!$A$2:$A$1611,0))/INDEX(Coverage!$F$2:$F$1611,MATCH(A172, Coverage!$A$2:$A$1611,0)),0)</f>
        <v>809.24111545913138</v>
      </c>
      <c r="H172" s="14">
        <f>IF(SUM(C172:G172)&lt;INDEX(Coverage!$D$2:$D$1611,MATCH(A172, Coverage!$A$2:$A$1611,0)),INDEX(Pop!$H$2:$H$1611,MATCH(A172, Pop!$A$2:$A$1611,0))/INDEX(Coverage!$F$2:$F$1611,MATCH(A172, Coverage!$A$2:$A$1611,0)),0)</f>
        <v>796.46479413012105</v>
      </c>
      <c r="I172" s="14">
        <f>IF(SUM(C172:H172)&lt;INDEX(Coverage!$D$2:$D$1611,MATCH(A172, Coverage!$A$2:$A$1611,0)),INDEX(Pop!$I$2:$I$1611,MATCH(A172, Pop!$A$2:$A$1611,0))/INDEX(Coverage!$F$2:$F$1611,MATCH(A172, Coverage!$A$2:$A$1611,0)),0)</f>
        <v>738.96874604747086</v>
      </c>
      <c r="J172" s="14">
        <f>IF(SUM(C172:I172)&lt;INDEX(Coverage!$D$2:$D$1611,MATCH(A172, Coverage!$A$2:$A$1611,0)),INDEX(Pop!$J$2:$J$1611,MATCH(A172, Pop!$A$2:$A$1611,0))/INDEX(Coverage!$F$2:$F$1611,MATCH(A172, Coverage!$A$2:$A$1611,0)),0)</f>
        <v>520.06430447428863</v>
      </c>
      <c r="K172" s="14">
        <f>IF(SUM(C172:J172)&lt;INDEX(Coverage!$D$2:$D$1611,MATCH(A172, Coverage!$A$2:$A$1611,0)),INDEX(Pop!$K$2:$K$1611,MATCH(A172, Pop!$A$2:$A$1611,0))/INDEX(Coverage!$F$2:$F$1611,MATCH(A172, Coverage!$A$2:$A$1611,0)),0)</f>
        <v>478.02697326065856</v>
      </c>
      <c r="L172" s="14">
        <f>IF(SUM(C172:K172)&lt;INDEX(Coverage!$D$2:$D$1611,MATCH(A172, Coverage!$A$2:$A$1611,0)),INDEX(Pop!$L$2:$L$1611,MATCH(A172, Pop!$A$2:$A$1611,0))/INDEX(Coverage!$F$2:$F$1611,MATCH(A172, Coverage!$A$2:$A$1611,0)),0)</f>
        <v>390.25360855747022</v>
      </c>
    </row>
    <row r="173" spans="1:12">
      <c r="A173" s="14" t="str">
        <f>Data!A173</f>
        <v>TUR</v>
      </c>
      <c r="B173" s="14" t="str">
        <f>Data!B173</f>
        <v>Turkey</v>
      </c>
      <c r="C173" s="14">
        <f>IFERROR(INDEX(Pop!$C$2:$C$1611,MATCH(A173, Pop!$A$2:$A$1611,0)) /INDEX(Coverage!$F$2:$F$1611,MATCH(A173, Coverage!$A$2:$A$1611,0)),0)</f>
        <v>26476.220668968839</v>
      </c>
      <c r="D173" s="14">
        <f>IF(SUM(C173)&lt;INDEX(Coverage!$D$2:$D$1611,MATCH(A173, Coverage!$A$2:$A$1611,0)),INDEX(Pop!$D$2:$D$1611,MATCH(A173, Pop!$A$2:$A$1611,0))/INDEX(Coverage!$F$2:$F$1611,MATCH(A173, Coverage!$A$2:$A$1611,0)),0)</f>
        <v>8629.7059246451754</v>
      </c>
      <c r="E173" s="14">
        <f>IF(SUM(C173:D173)&lt;INDEX(Coverage!$D$2:$D$1611,MATCH(A173, Coverage!$A$2:$A$1611,0)),INDEX(Pop!$E$2:$E$1611,MATCH(A173, Pop!$A$2:$A$1611,0))/INDEX(Coverage!$F$2:$F$1611,MATCH(A173, Coverage!$A$2:$A$1611,0)),0)</f>
        <v>4795.2333793158141</v>
      </c>
      <c r="F173" s="14">
        <f>IF(SUM(C173:E173)&lt;INDEX(Coverage!$D$2:$D$1611,MATCH(A173, Coverage!$A$2:$A$1611,0)),INDEX(Pop!$F$2:$F$1611,MATCH(A173, Pop!$A$2:$A$1611,0))/INDEX(Coverage!$F$2:$F$1611,MATCH(A173, Coverage!$A$2:$A$1611,0)),0)</f>
        <v>3256.9932564483142</v>
      </c>
      <c r="G173" s="14">
        <f>IF(SUM(C173:F173)&lt;INDEX(Coverage!$D$2:$D$1611,MATCH(A173, Coverage!$A$2:$A$1611,0)),INDEX(Pop!$G$2:$G$1611,MATCH(A173, Pop!$A$2:$A$1611,0))/INDEX(Coverage!$F$2:$F$1611,MATCH(A173, Coverage!$A$2:$A$1611,0)),0)</f>
        <v>2325.0901585954362</v>
      </c>
      <c r="H173" s="14">
        <f>IF(SUM(C173:G173)&lt;INDEX(Coverage!$D$2:$D$1611,MATCH(A173, Coverage!$A$2:$A$1611,0)),INDEX(Pop!$H$2:$H$1611,MATCH(A173, Pop!$A$2:$A$1611,0))/INDEX(Coverage!$F$2:$F$1611,MATCH(A173, Coverage!$A$2:$A$1611,0)),0)</f>
        <v>1620.8655844927878</v>
      </c>
      <c r="I173" s="14">
        <f>IF(SUM(C173:H173)&lt;INDEX(Coverage!$D$2:$D$1611,MATCH(A173, Coverage!$A$2:$A$1611,0)),INDEX(Pop!$I$2:$I$1611,MATCH(A173, Pop!$A$2:$A$1611,0))/INDEX(Coverage!$F$2:$F$1611,MATCH(A173, Coverage!$A$2:$A$1611,0)),0)</f>
        <v>1230.5276834263054</v>
      </c>
      <c r="J173" s="14">
        <f>IF(SUM(C173:I173)&lt;INDEX(Coverage!$D$2:$D$1611,MATCH(A173, Coverage!$A$2:$A$1611,0)),INDEX(Pop!$J$2:$J$1611,MATCH(A173, Pop!$A$2:$A$1611,0))/INDEX(Coverage!$F$2:$F$1611,MATCH(A173, Coverage!$A$2:$A$1611,0)),0)</f>
        <v>815.95820490612527</v>
      </c>
      <c r="K173" s="14">
        <f>IF(SUM(C173:J173)&lt;INDEX(Coverage!$D$2:$D$1611,MATCH(A173, Coverage!$A$2:$A$1611,0)),INDEX(Pop!$K$2:$K$1611,MATCH(A173, Pop!$A$2:$A$1611,0))/INDEX(Coverage!$F$2:$F$1611,MATCH(A173, Coverage!$A$2:$A$1611,0)),0)</f>
        <v>0</v>
      </c>
      <c r="L173" s="14">
        <f>IF(SUM(C173:K173)&lt;INDEX(Coverage!$D$2:$D$1611,MATCH(A173, Coverage!$A$2:$A$1611,0)),INDEX(Pop!$L$2:$L$1611,MATCH(A173, Pop!$A$2:$A$1611,0))/INDEX(Coverage!$F$2:$F$1611,MATCH(A173, Coverage!$A$2:$A$1611,0)),0)</f>
        <v>0</v>
      </c>
    </row>
    <row r="174" spans="1:12">
      <c r="A174" s="14" t="str">
        <f>Data!A174</f>
        <v>TKM</v>
      </c>
      <c r="B174" s="14" t="str">
        <f>Data!B174</f>
        <v>Turkmenistan</v>
      </c>
      <c r="C174" s="14">
        <f>IFERROR(INDEX(Pop!$C$2:$C$1611,MATCH(A174, Pop!$A$2:$A$1611,0)) /INDEX(Coverage!$F$2:$F$1611,MATCH(A174, Coverage!$A$2:$A$1611,0)),0)</f>
        <v>0</v>
      </c>
      <c r="D174" s="14">
        <f>IF(SUM(C174)&lt;INDEX(Coverage!$D$2:$D$1611,MATCH(A174, Coverage!$A$2:$A$1611,0)),INDEX(Pop!$D$2:$D$1611,MATCH(A174, Pop!$A$2:$A$1611,0))/INDEX(Coverage!$F$2:$F$1611,MATCH(A174, Coverage!$A$2:$A$1611,0)),0)</f>
        <v>0</v>
      </c>
      <c r="E174" s="14">
        <f>IF(SUM(C174:D174)&lt;INDEX(Coverage!$D$2:$D$1611,MATCH(A174, Coverage!$A$2:$A$1611,0)),INDEX(Pop!$E$2:$E$1611,MATCH(A174, Pop!$A$2:$A$1611,0))/INDEX(Coverage!$F$2:$F$1611,MATCH(A174, Coverage!$A$2:$A$1611,0)),0)</f>
        <v>0</v>
      </c>
      <c r="F174" s="14">
        <f>IF(SUM(C174:E174)&lt;INDEX(Coverage!$D$2:$D$1611,MATCH(A174, Coverage!$A$2:$A$1611,0)),INDEX(Pop!$F$2:$F$1611,MATCH(A174, Pop!$A$2:$A$1611,0))/INDEX(Coverage!$F$2:$F$1611,MATCH(A174, Coverage!$A$2:$A$1611,0)),0)</f>
        <v>0</v>
      </c>
      <c r="G174" s="14">
        <f>IF(SUM(C174:F174)&lt;INDEX(Coverage!$D$2:$D$1611,MATCH(A174, Coverage!$A$2:$A$1611,0)),INDEX(Pop!$G$2:$G$1611,MATCH(A174, Pop!$A$2:$A$1611,0))/INDEX(Coverage!$F$2:$F$1611,MATCH(A174, Coverage!$A$2:$A$1611,0)),0)</f>
        <v>0</v>
      </c>
      <c r="H174" s="14">
        <f>IF(SUM(C174:G174)&lt;INDEX(Coverage!$D$2:$D$1611,MATCH(A174, Coverage!$A$2:$A$1611,0)),INDEX(Pop!$H$2:$H$1611,MATCH(A174, Pop!$A$2:$A$1611,0))/INDEX(Coverage!$F$2:$F$1611,MATCH(A174, Coverage!$A$2:$A$1611,0)),0)</f>
        <v>0</v>
      </c>
      <c r="I174" s="14">
        <f>IF(SUM(C174:H174)&lt;INDEX(Coverage!$D$2:$D$1611,MATCH(A174, Coverage!$A$2:$A$1611,0)),INDEX(Pop!$I$2:$I$1611,MATCH(A174, Pop!$A$2:$A$1611,0))/INDEX(Coverage!$F$2:$F$1611,MATCH(A174, Coverage!$A$2:$A$1611,0)),0)</f>
        <v>0</v>
      </c>
      <c r="J174" s="14">
        <f>IF(SUM(C174:I174)&lt;INDEX(Coverage!$D$2:$D$1611,MATCH(A174, Coverage!$A$2:$A$1611,0)),INDEX(Pop!$J$2:$J$1611,MATCH(A174, Pop!$A$2:$A$1611,0))/INDEX(Coverage!$F$2:$F$1611,MATCH(A174, Coverage!$A$2:$A$1611,0)),0)</f>
        <v>0</v>
      </c>
      <c r="K174" s="14">
        <f>IF(SUM(C174:J174)&lt;INDEX(Coverage!$D$2:$D$1611,MATCH(A174, Coverage!$A$2:$A$1611,0)),INDEX(Pop!$K$2:$K$1611,MATCH(A174, Pop!$A$2:$A$1611,0))/INDEX(Coverage!$F$2:$F$1611,MATCH(A174, Coverage!$A$2:$A$1611,0)),0)</f>
        <v>0</v>
      </c>
      <c r="L174" s="14">
        <f>IF(SUM(C174:K174)&lt;INDEX(Coverage!$D$2:$D$1611,MATCH(A174, Coverage!$A$2:$A$1611,0)),INDEX(Pop!$L$2:$L$1611,MATCH(A174, Pop!$A$2:$A$1611,0))/INDEX(Coverage!$F$2:$F$1611,MATCH(A174, Coverage!$A$2:$A$1611,0)),0)</f>
        <v>0</v>
      </c>
    </row>
    <row r="175" spans="1:12">
      <c r="A175" s="14" t="str">
        <f>Data!A175</f>
        <v>TUV</v>
      </c>
      <c r="B175" s="14" t="str">
        <f>Data!B175</f>
        <v>Tuvalu</v>
      </c>
      <c r="C175" s="14">
        <f>IFERROR(INDEX(Pop!$C$2:$C$1611,MATCH(A175, Pop!$A$2:$A$1611,0)) /INDEX(Coverage!$F$2:$F$1611,MATCH(A175, Coverage!$A$2:$A$1611,0)),0)</f>
        <v>0</v>
      </c>
      <c r="D175" s="14">
        <f>IF(SUM(C175)&lt;INDEX(Coverage!$D$2:$D$1611,MATCH(A175, Coverage!$A$2:$A$1611,0)),INDEX(Pop!$D$2:$D$1611,MATCH(A175, Pop!$A$2:$A$1611,0))/INDEX(Coverage!$F$2:$F$1611,MATCH(A175, Coverage!$A$2:$A$1611,0)),0)</f>
        <v>0</v>
      </c>
      <c r="E175" s="14">
        <f>IF(SUM(C175:D175)&lt;INDEX(Coverage!$D$2:$D$1611,MATCH(A175, Coverage!$A$2:$A$1611,0)),INDEX(Pop!$E$2:$E$1611,MATCH(A175, Pop!$A$2:$A$1611,0))/INDEX(Coverage!$F$2:$F$1611,MATCH(A175, Coverage!$A$2:$A$1611,0)),0)</f>
        <v>0</v>
      </c>
      <c r="F175" s="14">
        <f>IF(SUM(C175:E175)&lt;INDEX(Coverage!$D$2:$D$1611,MATCH(A175, Coverage!$A$2:$A$1611,0)),INDEX(Pop!$F$2:$F$1611,MATCH(A175, Pop!$A$2:$A$1611,0))/INDEX(Coverage!$F$2:$F$1611,MATCH(A175, Coverage!$A$2:$A$1611,0)),0)</f>
        <v>0</v>
      </c>
      <c r="G175" s="14">
        <f>IF(SUM(C175:F175)&lt;INDEX(Coverage!$D$2:$D$1611,MATCH(A175, Coverage!$A$2:$A$1611,0)),INDEX(Pop!$G$2:$G$1611,MATCH(A175, Pop!$A$2:$A$1611,0))/INDEX(Coverage!$F$2:$F$1611,MATCH(A175, Coverage!$A$2:$A$1611,0)),0)</f>
        <v>0</v>
      </c>
      <c r="H175" s="14">
        <f>IF(SUM(C175:G175)&lt;INDEX(Coverage!$D$2:$D$1611,MATCH(A175, Coverage!$A$2:$A$1611,0)),INDEX(Pop!$H$2:$H$1611,MATCH(A175, Pop!$A$2:$A$1611,0))/INDEX(Coverage!$F$2:$F$1611,MATCH(A175, Coverage!$A$2:$A$1611,0)),0)</f>
        <v>0</v>
      </c>
      <c r="I175" s="14">
        <f>IF(SUM(C175:H175)&lt;INDEX(Coverage!$D$2:$D$1611,MATCH(A175, Coverage!$A$2:$A$1611,0)),INDEX(Pop!$I$2:$I$1611,MATCH(A175, Pop!$A$2:$A$1611,0))/INDEX(Coverage!$F$2:$F$1611,MATCH(A175, Coverage!$A$2:$A$1611,0)),0)</f>
        <v>0</v>
      </c>
      <c r="J175" s="14">
        <f>IF(SUM(C175:I175)&lt;INDEX(Coverage!$D$2:$D$1611,MATCH(A175, Coverage!$A$2:$A$1611,0)),INDEX(Pop!$J$2:$J$1611,MATCH(A175, Pop!$A$2:$A$1611,0))/INDEX(Coverage!$F$2:$F$1611,MATCH(A175, Coverage!$A$2:$A$1611,0)),0)</f>
        <v>0</v>
      </c>
      <c r="K175" s="14">
        <f>IF(SUM(C175:J175)&lt;INDEX(Coverage!$D$2:$D$1611,MATCH(A175, Coverage!$A$2:$A$1611,0)),INDEX(Pop!$K$2:$K$1611,MATCH(A175, Pop!$A$2:$A$1611,0))/INDEX(Coverage!$F$2:$F$1611,MATCH(A175, Coverage!$A$2:$A$1611,0)),0)</f>
        <v>0</v>
      </c>
      <c r="L175" s="14">
        <f>IF(SUM(C175:K175)&lt;INDEX(Coverage!$D$2:$D$1611,MATCH(A175, Coverage!$A$2:$A$1611,0)),INDEX(Pop!$L$2:$L$1611,MATCH(A175, Pop!$A$2:$A$1611,0))/INDEX(Coverage!$F$2:$F$1611,MATCH(A175, Coverage!$A$2:$A$1611,0)),0)</f>
        <v>0</v>
      </c>
    </row>
    <row r="176" spans="1:12">
      <c r="A176" s="14" t="str">
        <f>Data!A176</f>
        <v>UGA</v>
      </c>
      <c r="B176" s="14" t="str">
        <f>Data!B176</f>
        <v>Uganda</v>
      </c>
      <c r="C176" s="14">
        <f>IFERROR(INDEX(Pop!$C$2:$C$1611,MATCH(A176, Pop!$A$2:$A$1611,0)) /INDEX(Coverage!$F$2:$F$1611,MATCH(A176, Coverage!$A$2:$A$1611,0)),0)</f>
        <v>574.97925900175335</v>
      </c>
      <c r="D176" s="14">
        <f>IF(SUM(C176)&lt;INDEX(Coverage!$D$2:$D$1611,MATCH(A176, Coverage!$A$2:$A$1611,0)),INDEX(Pop!$D$2:$D$1611,MATCH(A176, Pop!$A$2:$A$1611,0))/INDEX(Coverage!$F$2:$F$1611,MATCH(A176, Coverage!$A$2:$A$1611,0)),0)</f>
        <v>489.55053103509425</v>
      </c>
      <c r="E176" s="14">
        <f>IF(SUM(C176:D176)&lt;INDEX(Coverage!$D$2:$D$1611,MATCH(A176, Coverage!$A$2:$A$1611,0)),INDEX(Pop!$E$2:$E$1611,MATCH(A176, Pop!$A$2:$A$1611,0))/INDEX(Coverage!$F$2:$F$1611,MATCH(A176, Coverage!$A$2:$A$1611,0)),0)</f>
        <v>507.93975932136925</v>
      </c>
      <c r="F176" s="14">
        <f>IF(SUM(C176:E176)&lt;INDEX(Coverage!$D$2:$D$1611,MATCH(A176, Coverage!$A$2:$A$1611,0)),INDEX(Pop!$F$2:$F$1611,MATCH(A176, Pop!$A$2:$A$1611,0))/INDEX(Coverage!$F$2:$F$1611,MATCH(A176, Coverage!$A$2:$A$1611,0)),0)</f>
        <v>433.17089567949165</v>
      </c>
      <c r="G176" s="14">
        <f>IF(SUM(C176:F176)&lt;INDEX(Coverage!$D$2:$D$1611,MATCH(A176, Coverage!$A$2:$A$1611,0)),INDEX(Pop!$G$2:$G$1611,MATCH(A176, Pop!$A$2:$A$1611,0))/INDEX(Coverage!$F$2:$F$1611,MATCH(A176, Coverage!$A$2:$A$1611,0)),0)</f>
        <v>422.31769570368004</v>
      </c>
      <c r="H176" s="14">
        <f>IF(SUM(C176:G176)&lt;INDEX(Coverage!$D$2:$D$1611,MATCH(A176, Coverage!$A$2:$A$1611,0)),INDEX(Pop!$H$2:$H$1611,MATCH(A176, Pop!$A$2:$A$1611,0))/INDEX(Coverage!$F$2:$F$1611,MATCH(A176, Coverage!$A$2:$A$1611,0)),0)</f>
        <v>438.69068171030267</v>
      </c>
      <c r="I176" s="14">
        <f>IF(SUM(C176:H176)&lt;INDEX(Coverage!$D$2:$D$1611,MATCH(A176, Coverage!$A$2:$A$1611,0)),INDEX(Pop!$I$2:$I$1611,MATCH(A176, Pop!$A$2:$A$1611,0))/INDEX(Coverage!$F$2:$F$1611,MATCH(A176, Coverage!$A$2:$A$1611,0)),0)</f>
        <v>408.29626698527471</v>
      </c>
      <c r="J176" s="14">
        <f>IF(SUM(C176:I176)&lt;INDEX(Coverage!$D$2:$D$1611,MATCH(A176, Coverage!$A$2:$A$1611,0)),INDEX(Pop!$J$2:$J$1611,MATCH(A176, Pop!$A$2:$A$1611,0))/INDEX(Coverage!$F$2:$F$1611,MATCH(A176, Coverage!$A$2:$A$1611,0)),0)</f>
        <v>271.26413567425448</v>
      </c>
      <c r="K176" s="14">
        <f>IF(SUM(C176:J176)&lt;INDEX(Coverage!$D$2:$D$1611,MATCH(A176, Coverage!$A$2:$A$1611,0)),INDEX(Pop!$K$2:$K$1611,MATCH(A176, Pop!$A$2:$A$1611,0))/INDEX(Coverage!$F$2:$F$1611,MATCH(A176, Coverage!$A$2:$A$1611,0)),0)</f>
        <v>283.90000834630786</v>
      </c>
      <c r="L176" s="14">
        <f>IF(SUM(C176:K176)&lt;INDEX(Coverage!$D$2:$D$1611,MATCH(A176, Coverage!$A$2:$A$1611,0)),INDEX(Pop!$L$2:$L$1611,MATCH(A176, Pop!$A$2:$A$1611,0))/INDEX(Coverage!$F$2:$F$1611,MATCH(A176, Coverage!$A$2:$A$1611,0)),0)</f>
        <v>0</v>
      </c>
    </row>
    <row r="177" spans="1:12">
      <c r="A177" s="14" t="str">
        <f>Data!A177</f>
        <v>UKR</v>
      </c>
      <c r="B177" s="14" t="str">
        <f>Data!B177</f>
        <v>Ukraine</v>
      </c>
      <c r="C177" s="14">
        <f>IFERROR(INDEX(Pop!$C$2:$C$1611,MATCH(A177, Pop!$A$2:$A$1611,0)) /INDEX(Coverage!$F$2:$F$1611,MATCH(A177, Coverage!$A$2:$A$1611,0)),0)</f>
        <v>8368.3491208119631</v>
      </c>
      <c r="D177" s="14">
        <f>IF(SUM(C177)&lt;INDEX(Coverage!$D$2:$D$1611,MATCH(A177, Coverage!$A$2:$A$1611,0)),INDEX(Pop!$D$2:$D$1611,MATCH(A177, Pop!$A$2:$A$1611,0))/INDEX(Coverage!$F$2:$F$1611,MATCH(A177, Coverage!$A$2:$A$1611,0)),0)</f>
        <v>3096.28321149767</v>
      </c>
      <c r="E177" s="14">
        <f>IF(SUM(C177:D177)&lt;INDEX(Coverage!$D$2:$D$1611,MATCH(A177, Coverage!$A$2:$A$1611,0)),INDEX(Pop!$E$2:$E$1611,MATCH(A177, Pop!$A$2:$A$1611,0))/INDEX(Coverage!$F$2:$F$1611,MATCH(A177, Coverage!$A$2:$A$1611,0)),0)</f>
        <v>3380.8652574253133</v>
      </c>
      <c r="F177" s="14">
        <f>IF(SUM(C177:E177)&lt;INDEX(Coverage!$D$2:$D$1611,MATCH(A177, Coverage!$A$2:$A$1611,0)),INDEX(Pop!$F$2:$F$1611,MATCH(A177, Pop!$A$2:$A$1611,0))/INDEX(Coverage!$F$2:$F$1611,MATCH(A177, Coverage!$A$2:$A$1611,0)),0)</f>
        <v>2149.2865296960363</v>
      </c>
      <c r="G177" s="14">
        <f>IF(SUM(C177:F177)&lt;INDEX(Coverage!$D$2:$D$1611,MATCH(A177, Coverage!$A$2:$A$1611,0)),INDEX(Pop!$G$2:$G$1611,MATCH(A177, Pop!$A$2:$A$1611,0))/INDEX(Coverage!$F$2:$F$1611,MATCH(A177, Coverage!$A$2:$A$1611,0)),0)</f>
        <v>1731.9123046790278</v>
      </c>
      <c r="H177" s="14">
        <f>IF(SUM(C177:G177)&lt;INDEX(Coverage!$D$2:$D$1611,MATCH(A177, Coverage!$A$2:$A$1611,0)),INDEX(Pop!$H$2:$H$1611,MATCH(A177, Pop!$A$2:$A$1611,0))/INDEX(Coverage!$F$2:$F$1611,MATCH(A177, Coverage!$A$2:$A$1611,0)),0)</f>
        <v>1370.1896968375809</v>
      </c>
      <c r="I177" s="14">
        <f>IF(SUM(C177:H177)&lt;INDEX(Coverage!$D$2:$D$1611,MATCH(A177, Coverage!$A$2:$A$1611,0)),INDEX(Pop!$I$2:$I$1611,MATCH(A177, Pop!$A$2:$A$1611,0))/INDEX(Coverage!$F$2:$F$1611,MATCH(A177, Coverage!$A$2:$A$1611,0)),0)</f>
        <v>1205.9682544563411</v>
      </c>
      <c r="J177" s="14">
        <f>IF(SUM(C177:I177)&lt;INDEX(Coverage!$D$2:$D$1611,MATCH(A177, Coverage!$A$2:$A$1611,0)),INDEX(Pop!$J$2:$J$1611,MATCH(A177, Pop!$A$2:$A$1611,0))/INDEX(Coverage!$F$2:$F$1611,MATCH(A177, Coverage!$A$2:$A$1611,0)),0)</f>
        <v>1108.6730556032967</v>
      </c>
      <c r="K177" s="14">
        <f>IF(SUM(C177:J177)&lt;INDEX(Coverage!$D$2:$D$1611,MATCH(A177, Coverage!$A$2:$A$1611,0)),INDEX(Pop!$K$2:$K$1611,MATCH(A177, Pop!$A$2:$A$1611,0))/INDEX(Coverage!$F$2:$F$1611,MATCH(A177, Coverage!$A$2:$A$1611,0)),0)</f>
        <v>0</v>
      </c>
      <c r="L177" s="14">
        <f>IF(SUM(C177:K177)&lt;INDEX(Coverage!$D$2:$D$1611,MATCH(A177, Coverage!$A$2:$A$1611,0)),INDEX(Pop!$L$2:$L$1611,MATCH(A177, Pop!$A$2:$A$1611,0))/INDEX(Coverage!$F$2:$F$1611,MATCH(A177, Coverage!$A$2:$A$1611,0)),0)</f>
        <v>0</v>
      </c>
    </row>
    <row r="178" spans="1:12">
      <c r="A178" s="14" t="str">
        <f>Data!A178</f>
        <v>ARE</v>
      </c>
      <c r="B178" s="14" t="str">
        <f>Data!B178</f>
        <v>United Arab Emirates (the)</v>
      </c>
      <c r="C178" s="14">
        <f>IFERROR(INDEX(Pop!$C$2:$C$1611,MATCH(A178, Pop!$A$2:$A$1611,0)) /INDEX(Coverage!$F$2:$F$1611,MATCH(A178, Coverage!$A$2:$A$1611,0)),0)</f>
        <v>168.38860428556293</v>
      </c>
      <c r="D178" s="14">
        <f>IF(SUM(C178)&lt;INDEX(Coverage!$D$2:$D$1611,MATCH(A178, Coverage!$A$2:$A$1611,0)),INDEX(Pop!$D$2:$D$1611,MATCH(A178, Pop!$A$2:$A$1611,0))/INDEX(Coverage!$F$2:$F$1611,MATCH(A178, Coverage!$A$2:$A$1611,0)),0)</f>
        <v>1254.1514064240491</v>
      </c>
      <c r="E178" s="14">
        <f>IF(SUM(C178:D178)&lt;INDEX(Coverage!$D$2:$D$1611,MATCH(A178, Coverage!$A$2:$A$1611,0)),INDEX(Pop!$E$2:$E$1611,MATCH(A178, Pop!$A$2:$A$1611,0))/INDEX(Coverage!$F$2:$F$1611,MATCH(A178, Coverage!$A$2:$A$1611,0)),0)</f>
        <v>1921.523456627503</v>
      </c>
      <c r="F178" s="14">
        <f>IF(SUM(C178:E178)&lt;INDEX(Coverage!$D$2:$D$1611,MATCH(A178, Coverage!$A$2:$A$1611,0)),INDEX(Pop!$F$2:$F$1611,MATCH(A178, Pop!$A$2:$A$1611,0))/INDEX(Coverage!$F$2:$F$1611,MATCH(A178, Coverage!$A$2:$A$1611,0)),0)</f>
        <v>269.63595909729997</v>
      </c>
      <c r="G178" s="14">
        <f>IF(SUM(C178:F178)&lt;INDEX(Coverage!$D$2:$D$1611,MATCH(A178, Coverage!$A$2:$A$1611,0)),INDEX(Pop!$G$2:$G$1611,MATCH(A178, Pop!$A$2:$A$1611,0))/INDEX(Coverage!$F$2:$F$1611,MATCH(A178, Coverage!$A$2:$A$1611,0)),0)</f>
        <v>1652.1380566349483</v>
      </c>
      <c r="H178" s="14">
        <f>IF(SUM(C178:G178)&lt;INDEX(Coverage!$D$2:$D$1611,MATCH(A178, Coverage!$A$2:$A$1611,0)),INDEX(Pop!$H$2:$H$1611,MATCH(A178, Pop!$A$2:$A$1611,0))/INDEX(Coverage!$F$2:$F$1611,MATCH(A178, Coverage!$A$2:$A$1611,0)),0)</f>
        <v>2057.0702052293832</v>
      </c>
      <c r="I178" s="14">
        <f>IF(SUM(C178:H178)&lt;INDEX(Coverage!$D$2:$D$1611,MATCH(A178, Coverage!$A$2:$A$1611,0)),INDEX(Pop!$I$2:$I$1611,MATCH(A178, Pop!$A$2:$A$1611,0))/INDEX(Coverage!$F$2:$F$1611,MATCH(A178, Coverage!$A$2:$A$1611,0)),0)</f>
        <v>192.68997391321778</v>
      </c>
      <c r="J178" s="14">
        <f>IF(SUM(C178:I178)&lt;INDEX(Coverage!$D$2:$D$1611,MATCH(A178, Coverage!$A$2:$A$1611,0)),INDEX(Pop!$J$2:$J$1611,MATCH(A178, Pop!$A$2:$A$1611,0))/INDEX(Coverage!$F$2:$F$1611,MATCH(A178, Coverage!$A$2:$A$1611,0)),0)</f>
        <v>611.55034519885805</v>
      </c>
      <c r="K178" s="14">
        <f>IF(SUM(C178:J178)&lt;INDEX(Coverage!$D$2:$D$1611,MATCH(A178, Coverage!$A$2:$A$1611,0)),INDEX(Pop!$K$2:$K$1611,MATCH(A178, Pop!$A$2:$A$1611,0))/INDEX(Coverage!$F$2:$F$1611,MATCH(A178, Coverage!$A$2:$A$1611,0)),0)</f>
        <v>3099.4934410785208</v>
      </c>
      <c r="L178" s="14">
        <f>IF(SUM(C178:K178)&lt;INDEX(Coverage!$D$2:$D$1611,MATCH(A178, Coverage!$A$2:$A$1611,0)),INDEX(Pop!$L$2:$L$1611,MATCH(A178, Pop!$A$2:$A$1611,0))/INDEX(Coverage!$F$2:$F$1611,MATCH(A178, Coverage!$A$2:$A$1611,0)),0)</f>
        <v>1773.3585515106568</v>
      </c>
    </row>
    <row r="179" spans="1:12">
      <c r="A179" s="14" t="str">
        <f>Data!A179</f>
        <v>GBR</v>
      </c>
      <c r="B179" s="14" t="str">
        <f>Data!B179</f>
        <v>United Kingdom</v>
      </c>
      <c r="C179" s="14">
        <f>IFERROR(INDEX(Pop!$C$2:$C$1611,MATCH(A179, Pop!$A$2:$A$1611,0)) /INDEX(Coverage!$F$2:$F$1611,MATCH(A179, Coverage!$A$2:$A$1611,0)),0)</f>
        <v>8358.7784743822322</v>
      </c>
      <c r="D179" s="14">
        <f>IF(SUM(C179)&lt;INDEX(Coverage!$D$2:$D$1611,MATCH(A179, Coverage!$A$2:$A$1611,0)),INDEX(Pop!$D$2:$D$1611,MATCH(A179, Pop!$A$2:$A$1611,0))/INDEX(Coverage!$F$2:$F$1611,MATCH(A179, Coverage!$A$2:$A$1611,0)),0)</f>
        <v>4837.2018843629257</v>
      </c>
      <c r="E179" s="14">
        <f>IF(SUM(C179:D179)&lt;INDEX(Coverage!$D$2:$D$1611,MATCH(A179, Coverage!$A$2:$A$1611,0)),INDEX(Pop!$E$2:$E$1611,MATCH(A179, Pop!$A$2:$A$1611,0))/INDEX(Coverage!$F$2:$F$1611,MATCH(A179, Coverage!$A$2:$A$1611,0)),0)</f>
        <v>5432.4241845999904</v>
      </c>
      <c r="F179" s="14">
        <f>IF(SUM(C179:E179)&lt;INDEX(Coverage!$D$2:$D$1611,MATCH(A179, Coverage!$A$2:$A$1611,0)),INDEX(Pop!$F$2:$F$1611,MATCH(A179, Pop!$A$2:$A$1611,0))/INDEX(Coverage!$F$2:$F$1611,MATCH(A179, Coverage!$A$2:$A$1611,0)),0)</f>
        <v>3727.4521874221409</v>
      </c>
      <c r="G179" s="14">
        <f>IF(SUM(C179:F179)&lt;INDEX(Coverage!$D$2:$D$1611,MATCH(A179, Coverage!$A$2:$A$1611,0)),INDEX(Pop!$G$2:$G$1611,MATCH(A179, Pop!$A$2:$A$1611,0))/INDEX(Coverage!$F$2:$F$1611,MATCH(A179, Coverage!$A$2:$A$1611,0)),0)</f>
        <v>4123.8716870841972</v>
      </c>
      <c r="H179" s="14">
        <f>IF(SUM(C179:G179)&lt;INDEX(Coverage!$D$2:$D$1611,MATCH(A179, Coverage!$A$2:$A$1611,0)),INDEX(Pop!$H$2:$H$1611,MATCH(A179, Pop!$A$2:$A$1611,0))/INDEX(Coverage!$F$2:$F$1611,MATCH(A179, Coverage!$A$2:$A$1611,0)),0)</f>
        <v>3435.0400731619657</v>
      </c>
      <c r="I179" s="14">
        <f>IF(SUM(C179:H179)&lt;INDEX(Coverage!$D$2:$D$1611,MATCH(A179, Coverage!$A$2:$A$1611,0)),INDEX(Pop!$I$2:$I$1611,MATCH(A179, Pop!$A$2:$A$1611,0))/INDEX(Coverage!$F$2:$F$1611,MATCH(A179, Coverage!$A$2:$A$1611,0)),0)</f>
        <v>3976.1036333479105</v>
      </c>
      <c r="J179" s="14">
        <f>IF(SUM(C179:I179)&lt;INDEX(Coverage!$D$2:$D$1611,MATCH(A179, Coverage!$A$2:$A$1611,0)),INDEX(Pop!$J$2:$J$1611,MATCH(A179, Pop!$A$2:$A$1611,0))/INDEX(Coverage!$F$2:$F$1611,MATCH(A179, Coverage!$A$2:$A$1611,0)),0)</f>
        <v>3655.7990853815913</v>
      </c>
      <c r="K179" s="14">
        <f>IF(SUM(C179:J179)&lt;INDEX(Coverage!$D$2:$D$1611,MATCH(A179, Coverage!$A$2:$A$1611,0)),INDEX(Pop!$K$2:$K$1611,MATCH(A179, Pop!$A$2:$A$1611,0))/INDEX(Coverage!$F$2:$F$1611,MATCH(A179, Coverage!$A$2:$A$1611,0)),0)</f>
        <v>2733.5118396716207</v>
      </c>
      <c r="L179" s="14">
        <f>IF(SUM(C179:K179)&lt;INDEX(Coverage!$D$2:$D$1611,MATCH(A179, Coverage!$A$2:$A$1611,0)),INDEX(Pop!$L$2:$L$1611,MATCH(A179, Pop!$A$2:$A$1611,0))/INDEX(Coverage!$F$2:$F$1611,MATCH(A179, Coverage!$A$2:$A$1611,0)),0)</f>
        <v>2441.9721576622246</v>
      </c>
    </row>
    <row r="180" spans="1:12">
      <c r="A180" s="14" t="str">
        <f>Data!A180</f>
        <v>USA</v>
      </c>
      <c r="B180" s="14" t="str">
        <f>Data!B180</f>
        <v>United States of America (the)</v>
      </c>
      <c r="C180" s="14">
        <f>IFERROR(INDEX(Pop!$C$2:$C$1611,MATCH(A180, Pop!$A$2:$A$1611,0)) /INDEX(Coverage!$F$2:$F$1611,MATCH(A180, Coverage!$A$2:$A$1611,0)),0)</f>
        <v>0</v>
      </c>
      <c r="D180" s="14">
        <f>IF(SUM(C180)&lt;INDEX(Coverage!$D$2:$D$1611,MATCH(A180, Coverage!$A$2:$A$1611,0)),INDEX(Pop!$D$2:$D$1611,MATCH(A180, Pop!$A$2:$A$1611,0))/INDEX(Coverage!$F$2:$F$1611,MATCH(A180, Coverage!$A$2:$A$1611,0)),0)</f>
        <v>0</v>
      </c>
      <c r="E180" s="14">
        <f>IF(SUM(C180:D180)&lt;INDEX(Coverage!$D$2:$D$1611,MATCH(A180, Coverage!$A$2:$A$1611,0)),INDEX(Pop!$E$2:$E$1611,MATCH(A180, Pop!$A$2:$A$1611,0))/INDEX(Coverage!$F$2:$F$1611,MATCH(A180, Coverage!$A$2:$A$1611,0)),0)</f>
        <v>0</v>
      </c>
      <c r="F180" s="14">
        <f>IF(SUM(C180:E180)&lt;INDEX(Coverage!$D$2:$D$1611,MATCH(A180, Coverage!$A$2:$A$1611,0)),INDEX(Pop!$F$2:$F$1611,MATCH(A180, Pop!$A$2:$A$1611,0))/INDEX(Coverage!$F$2:$F$1611,MATCH(A180, Coverage!$A$2:$A$1611,0)),0)</f>
        <v>0</v>
      </c>
      <c r="G180" s="14">
        <f>IF(SUM(C180:F180)&lt;INDEX(Coverage!$D$2:$D$1611,MATCH(A180, Coverage!$A$2:$A$1611,0)),INDEX(Pop!$G$2:$G$1611,MATCH(A180, Pop!$A$2:$A$1611,0))/INDEX(Coverage!$F$2:$F$1611,MATCH(A180, Coverage!$A$2:$A$1611,0)),0)</f>
        <v>0</v>
      </c>
      <c r="H180" s="14">
        <f>IF(SUM(C180:G180)&lt;INDEX(Coverage!$D$2:$D$1611,MATCH(A180, Coverage!$A$2:$A$1611,0)),INDEX(Pop!$H$2:$H$1611,MATCH(A180, Pop!$A$2:$A$1611,0))/INDEX(Coverage!$F$2:$F$1611,MATCH(A180, Coverage!$A$2:$A$1611,0)),0)</f>
        <v>0</v>
      </c>
      <c r="I180" s="14">
        <f>IF(SUM(C180:H180)&lt;INDEX(Coverage!$D$2:$D$1611,MATCH(A180, Coverage!$A$2:$A$1611,0)),INDEX(Pop!$I$2:$I$1611,MATCH(A180, Pop!$A$2:$A$1611,0))/INDEX(Coverage!$F$2:$F$1611,MATCH(A180, Coverage!$A$2:$A$1611,0)),0)</f>
        <v>0</v>
      </c>
      <c r="J180" s="14">
        <f>IF(SUM(C180:I180)&lt;INDEX(Coverage!$D$2:$D$1611,MATCH(A180, Coverage!$A$2:$A$1611,0)),INDEX(Pop!$J$2:$J$1611,MATCH(A180, Pop!$A$2:$A$1611,0))/INDEX(Coverage!$F$2:$F$1611,MATCH(A180, Coverage!$A$2:$A$1611,0)),0)</f>
        <v>0</v>
      </c>
      <c r="K180" s="14">
        <f>IF(SUM(C180:J180)&lt;INDEX(Coverage!$D$2:$D$1611,MATCH(A180, Coverage!$A$2:$A$1611,0)),INDEX(Pop!$K$2:$K$1611,MATCH(A180, Pop!$A$2:$A$1611,0))/INDEX(Coverage!$F$2:$F$1611,MATCH(A180, Coverage!$A$2:$A$1611,0)),0)</f>
        <v>0</v>
      </c>
      <c r="L180" s="14">
        <f>IF(SUM(C180:K180)&lt;INDEX(Coverage!$D$2:$D$1611,MATCH(A180, Coverage!$A$2:$A$1611,0)),INDEX(Pop!$L$2:$L$1611,MATCH(A180, Pop!$A$2:$A$1611,0))/INDEX(Coverage!$F$2:$F$1611,MATCH(A180, Coverage!$A$2:$A$1611,0)),0)</f>
        <v>0</v>
      </c>
    </row>
    <row r="181" spans="1:12">
      <c r="A181" s="14" t="str">
        <f>Data!A181</f>
        <v>URY</v>
      </c>
      <c r="B181" s="14" t="str">
        <f>Data!B181</f>
        <v>Uruguay</v>
      </c>
      <c r="C181" s="14">
        <f>IFERROR(INDEX(Pop!$C$2:$C$1611,MATCH(A181, Pop!$A$2:$A$1611,0)) /INDEX(Coverage!$F$2:$F$1611,MATCH(A181, Coverage!$A$2:$A$1611,0)),0)</f>
        <v>0</v>
      </c>
      <c r="D181" s="14">
        <f>IF(SUM(C181)&lt;INDEX(Coverage!$D$2:$D$1611,MATCH(A181, Coverage!$A$2:$A$1611,0)),INDEX(Pop!$D$2:$D$1611,MATCH(A181, Pop!$A$2:$A$1611,0))/INDEX(Coverage!$F$2:$F$1611,MATCH(A181, Coverage!$A$2:$A$1611,0)),0)</f>
        <v>0</v>
      </c>
      <c r="E181" s="14">
        <f>IF(SUM(C181:D181)&lt;INDEX(Coverage!$D$2:$D$1611,MATCH(A181, Coverage!$A$2:$A$1611,0)),INDEX(Pop!$E$2:$E$1611,MATCH(A181, Pop!$A$2:$A$1611,0))/INDEX(Coverage!$F$2:$F$1611,MATCH(A181, Coverage!$A$2:$A$1611,0)),0)</f>
        <v>0</v>
      </c>
      <c r="F181" s="14">
        <f>IF(SUM(C181:E181)&lt;INDEX(Coverage!$D$2:$D$1611,MATCH(A181, Coverage!$A$2:$A$1611,0)),INDEX(Pop!$F$2:$F$1611,MATCH(A181, Pop!$A$2:$A$1611,0))/INDEX(Coverage!$F$2:$F$1611,MATCH(A181, Coverage!$A$2:$A$1611,0)),0)</f>
        <v>0</v>
      </c>
      <c r="G181" s="14">
        <f>IF(SUM(C181:F181)&lt;INDEX(Coverage!$D$2:$D$1611,MATCH(A181, Coverage!$A$2:$A$1611,0)),INDEX(Pop!$G$2:$G$1611,MATCH(A181, Pop!$A$2:$A$1611,0))/INDEX(Coverage!$F$2:$F$1611,MATCH(A181, Coverage!$A$2:$A$1611,0)),0)</f>
        <v>0</v>
      </c>
      <c r="H181" s="14">
        <f>IF(SUM(C181:G181)&lt;INDEX(Coverage!$D$2:$D$1611,MATCH(A181, Coverage!$A$2:$A$1611,0)),INDEX(Pop!$H$2:$H$1611,MATCH(A181, Pop!$A$2:$A$1611,0))/INDEX(Coverage!$F$2:$F$1611,MATCH(A181, Coverage!$A$2:$A$1611,0)),0)</f>
        <v>0</v>
      </c>
      <c r="I181" s="14">
        <f>IF(SUM(C181:H181)&lt;INDEX(Coverage!$D$2:$D$1611,MATCH(A181, Coverage!$A$2:$A$1611,0)),INDEX(Pop!$I$2:$I$1611,MATCH(A181, Pop!$A$2:$A$1611,0))/INDEX(Coverage!$F$2:$F$1611,MATCH(A181, Coverage!$A$2:$A$1611,0)),0)</f>
        <v>0</v>
      </c>
      <c r="J181" s="14">
        <f>IF(SUM(C181:I181)&lt;INDEX(Coverage!$D$2:$D$1611,MATCH(A181, Coverage!$A$2:$A$1611,0)),INDEX(Pop!$J$2:$J$1611,MATCH(A181, Pop!$A$2:$A$1611,0))/INDEX(Coverage!$F$2:$F$1611,MATCH(A181, Coverage!$A$2:$A$1611,0)),0)</f>
        <v>0</v>
      </c>
      <c r="K181" s="14">
        <f>IF(SUM(C181:J181)&lt;INDEX(Coverage!$D$2:$D$1611,MATCH(A181, Coverage!$A$2:$A$1611,0)),INDEX(Pop!$K$2:$K$1611,MATCH(A181, Pop!$A$2:$A$1611,0))/INDEX(Coverage!$F$2:$F$1611,MATCH(A181, Coverage!$A$2:$A$1611,0)),0)</f>
        <v>0</v>
      </c>
      <c r="L181" s="14">
        <f>IF(SUM(C181:K181)&lt;INDEX(Coverage!$D$2:$D$1611,MATCH(A181, Coverage!$A$2:$A$1611,0)),INDEX(Pop!$L$2:$L$1611,MATCH(A181, Pop!$A$2:$A$1611,0))/INDEX(Coverage!$F$2:$F$1611,MATCH(A181, Coverage!$A$2:$A$1611,0)),0)</f>
        <v>0</v>
      </c>
    </row>
    <row r="182" spans="1:12">
      <c r="A182" s="14" t="str">
        <f>Data!A182</f>
        <v>UZB</v>
      </c>
      <c r="B182" s="14" t="str">
        <f>Data!B182</f>
        <v>Uzbekistan</v>
      </c>
      <c r="C182" s="14">
        <f>IFERROR(INDEX(Pop!$C$2:$C$1611,MATCH(A182, Pop!$A$2:$A$1611,0)) /INDEX(Coverage!$F$2:$F$1611,MATCH(A182, Coverage!$A$2:$A$1611,0)),0)</f>
        <v>0</v>
      </c>
      <c r="D182" s="14">
        <f>IF(SUM(C182)&lt;INDEX(Coverage!$D$2:$D$1611,MATCH(A182, Coverage!$A$2:$A$1611,0)),INDEX(Pop!$D$2:$D$1611,MATCH(A182, Pop!$A$2:$A$1611,0))/INDEX(Coverage!$F$2:$F$1611,MATCH(A182, Coverage!$A$2:$A$1611,0)),0)</f>
        <v>0</v>
      </c>
      <c r="E182" s="14">
        <f>IF(SUM(C182:D182)&lt;INDEX(Coverage!$D$2:$D$1611,MATCH(A182, Coverage!$A$2:$A$1611,0)),INDEX(Pop!$E$2:$E$1611,MATCH(A182, Pop!$A$2:$A$1611,0))/INDEX(Coverage!$F$2:$F$1611,MATCH(A182, Coverage!$A$2:$A$1611,0)),0)</f>
        <v>0</v>
      </c>
      <c r="F182" s="14">
        <f>IF(SUM(C182:E182)&lt;INDEX(Coverage!$D$2:$D$1611,MATCH(A182, Coverage!$A$2:$A$1611,0)),INDEX(Pop!$F$2:$F$1611,MATCH(A182, Pop!$A$2:$A$1611,0))/INDEX(Coverage!$F$2:$F$1611,MATCH(A182, Coverage!$A$2:$A$1611,0)),0)</f>
        <v>0</v>
      </c>
      <c r="G182" s="14">
        <f>IF(SUM(C182:F182)&lt;INDEX(Coverage!$D$2:$D$1611,MATCH(A182, Coverage!$A$2:$A$1611,0)),INDEX(Pop!$G$2:$G$1611,MATCH(A182, Pop!$A$2:$A$1611,0))/INDEX(Coverage!$F$2:$F$1611,MATCH(A182, Coverage!$A$2:$A$1611,0)),0)</f>
        <v>0</v>
      </c>
      <c r="H182" s="14">
        <f>IF(SUM(C182:G182)&lt;INDEX(Coverage!$D$2:$D$1611,MATCH(A182, Coverage!$A$2:$A$1611,0)),INDEX(Pop!$H$2:$H$1611,MATCH(A182, Pop!$A$2:$A$1611,0))/INDEX(Coverage!$F$2:$F$1611,MATCH(A182, Coverage!$A$2:$A$1611,0)),0)</f>
        <v>0</v>
      </c>
      <c r="I182" s="14">
        <f>IF(SUM(C182:H182)&lt;INDEX(Coverage!$D$2:$D$1611,MATCH(A182, Coverage!$A$2:$A$1611,0)),INDEX(Pop!$I$2:$I$1611,MATCH(A182, Pop!$A$2:$A$1611,0))/INDEX(Coverage!$F$2:$F$1611,MATCH(A182, Coverage!$A$2:$A$1611,0)),0)</f>
        <v>0</v>
      </c>
      <c r="J182" s="14">
        <f>IF(SUM(C182:I182)&lt;INDEX(Coverage!$D$2:$D$1611,MATCH(A182, Coverage!$A$2:$A$1611,0)),INDEX(Pop!$J$2:$J$1611,MATCH(A182, Pop!$A$2:$A$1611,0))/INDEX(Coverage!$F$2:$F$1611,MATCH(A182, Coverage!$A$2:$A$1611,0)),0)</f>
        <v>0</v>
      </c>
      <c r="K182" s="14">
        <f>IF(SUM(C182:J182)&lt;INDEX(Coverage!$D$2:$D$1611,MATCH(A182, Coverage!$A$2:$A$1611,0)),INDEX(Pop!$K$2:$K$1611,MATCH(A182, Pop!$A$2:$A$1611,0))/INDEX(Coverage!$F$2:$F$1611,MATCH(A182, Coverage!$A$2:$A$1611,0)),0)</f>
        <v>0</v>
      </c>
      <c r="L182" s="14">
        <f>IF(SUM(C182:K182)&lt;INDEX(Coverage!$D$2:$D$1611,MATCH(A182, Coverage!$A$2:$A$1611,0)),INDEX(Pop!$L$2:$L$1611,MATCH(A182, Pop!$A$2:$A$1611,0))/INDEX(Coverage!$F$2:$F$1611,MATCH(A182, Coverage!$A$2:$A$1611,0)),0)</f>
        <v>0</v>
      </c>
    </row>
    <row r="183" spans="1:12">
      <c r="A183" s="14" t="str">
        <f>Data!A183</f>
        <v>VUT</v>
      </c>
      <c r="B183" s="14" t="str">
        <f>Data!B183</f>
        <v>Vanuatu</v>
      </c>
      <c r="C183" s="14">
        <f>IFERROR(INDEX(Pop!$C$2:$C$1611,MATCH(A183, Pop!$A$2:$A$1611,0)) /INDEX(Coverage!$F$2:$F$1611,MATCH(A183, Coverage!$A$2:$A$1611,0)),0)</f>
        <v>0</v>
      </c>
      <c r="D183" s="14">
        <f>IF(SUM(C183)&lt;INDEX(Coverage!$D$2:$D$1611,MATCH(A183, Coverage!$A$2:$A$1611,0)),INDEX(Pop!$D$2:$D$1611,MATCH(A183, Pop!$A$2:$A$1611,0))/INDEX(Coverage!$F$2:$F$1611,MATCH(A183, Coverage!$A$2:$A$1611,0)),0)</f>
        <v>0</v>
      </c>
      <c r="E183" s="14">
        <f>IF(SUM(C183:D183)&lt;INDEX(Coverage!$D$2:$D$1611,MATCH(A183, Coverage!$A$2:$A$1611,0)),INDEX(Pop!$E$2:$E$1611,MATCH(A183, Pop!$A$2:$A$1611,0))/INDEX(Coverage!$F$2:$F$1611,MATCH(A183, Coverage!$A$2:$A$1611,0)),0)</f>
        <v>0</v>
      </c>
      <c r="F183" s="14">
        <f>IF(SUM(C183:E183)&lt;INDEX(Coverage!$D$2:$D$1611,MATCH(A183, Coverage!$A$2:$A$1611,0)),INDEX(Pop!$F$2:$F$1611,MATCH(A183, Pop!$A$2:$A$1611,0))/INDEX(Coverage!$F$2:$F$1611,MATCH(A183, Coverage!$A$2:$A$1611,0)),0)</f>
        <v>0</v>
      </c>
      <c r="G183" s="14">
        <f>IF(SUM(C183:F183)&lt;INDEX(Coverage!$D$2:$D$1611,MATCH(A183, Coverage!$A$2:$A$1611,0)),INDEX(Pop!$G$2:$G$1611,MATCH(A183, Pop!$A$2:$A$1611,0))/INDEX(Coverage!$F$2:$F$1611,MATCH(A183, Coverage!$A$2:$A$1611,0)),0)</f>
        <v>0</v>
      </c>
      <c r="H183" s="14">
        <f>IF(SUM(C183:G183)&lt;INDEX(Coverage!$D$2:$D$1611,MATCH(A183, Coverage!$A$2:$A$1611,0)),INDEX(Pop!$H$2:$H$1611,MATCH(A183, Pop!$A$2:$A$1611,0))/INDEX(Coverage!$F$2:$F$1611,MATCH(A183, Coverage!$A$2:$A$1611,0)),0)</f>
        <v>0</v>
      </c>
      <c r="I183" s="14">
        <f>IF(SUM(C183:H183)&lt;INDEX(Coverage!$D$2:$D$1611,MATCH(A183, Coverage!$A$2:$A$1611,0)),INDEX(Pop!$I$2:$I$1611,MATCH(A183, Pop!$A$2:$A$1611,0))/INDEX(Coverage!$F$2:$F$1611,MATCH(A183, Coverage!$A$2:$A$1611,0)),0)</f>
        <v>0</v>
      </c>
      <c r="J183" s="14">
        <f>IF(SUM(C183:I183)&lt;INDEX(Coverage!$D$2:$D$1611,MATCH(A183, Coverage!$A$2:$A$1611,0)),INDEX(Pop!$J$2:$J$1611,MATCH(A183, Pop!$A$2:$A$1611,0))/INDEX(Coverage!$F$2:$F$1611,MATCH(A183, Coverage!$A$2:$A$1611,0)),0)</f>
        <v>0</v>
      </c>
      <c r="K183" s="14">
        <f>IF(SUM(C183:J183)&lt;INDEX(Coverage!$D$2:$D$1611,MATCH(A183, Coverage!$A$2:$A$1611,0)),INDEX(Pop!$K$2:$K$1611,MATCH(A183, Pop!$A$2:$A$1611,0))/INDEX(Coverage!$F$2:$F$1611,MATCH(A183, Coverage!$A$2:$A$1611,0)),0)</f>
        <v>0</v>
      </c>
      <c r="L183" s="14">
        <f>IF(SUM(C183:K183)&lt;INDEX(Coverage!$D$2:$D$1611,MATCH(A183, Coverage!$A$2:$A$1611,0)),INDEX(Pop!$L$2:$L$1611,MATCH(A183, Pop!$A$2:$A$1611,0))/INDEX(Coverage!$F$2:$F$1611,MATCH(A183, Coverage!$A$2:$A$1611,0)),0)</f>
        <v>0</v>
      </c>
    </row>
    <row r="184" spans="1:12">
      <c r="A184" s="14" t="str">
        <f>Data!A184</f>
        <v>VEN</v>
      </c>
      <c r="B184" s="14" t="str">
        <f>Data!B184</f>
        <v>Venezuela (Bolivarian Republic of)</v>
      </c>
      <c r="C184" s="14">
        <f>IFERROR(INDEX(Pop!$C$2:$C$1611,MATCH(A184, Pop!$A$2:$A$1611,0)) /INDEX(Coverage!$F$2:$F$1611,MATCH(A184, Coverage!$A$2:$A$1611,0)),0)</f>
        <v>0</v>
      </c>
      <c r="D184" s="14">
        <f>IF(SUM(C184)&lt;INDEX(Coverage!$D$2:$D$1611,MATCH(A184, Coverage!$A$2:$A$1611,0)),INDEX(Pop!$D$2:$D$1611,MATCH(A184, Pop!$A$2:$A$1611,0))/INDEX(Coverage!$F$2:$F$1611,MATCH(A184, Coverage!$A$2:$A$1611,0)),0)</f>
        <v>0</v>
      </c>
      <c r="E184" s="14">
        <f>IF(SUM(C184:D184)&lt;INDEX(Coverage!$D$2:$D$1611,MATCH(A184, Coverage!$A$2:$A$1611,0)),INDEX(Pop!$E$2:$E$1611,MATCH(A184, Pop!$A$2:$A$1611,0))/INDEX(Coverage!$F$2:$F$1611,MATCH(A184, Coverage!$A$2:$A$1611,0)),0)</f>
        <v>0</v>
      </c>
      <c r="F184" s="14">
        <f>IF(SUM(C184:E184)&lt;INDEX(Coverage!$D$2:$D$1611,MATCH(A184, Coverage!$A$2:$A$1611,0)),INDEX(Pop!$F$2:$F$1611,MATCH(A184, Pop!$A$2:$A$1611,0))/INDEX(Coverage!$F$2:$F$1611,MATCH(A184, Coverage!$A$2:$A$1611,0)),0)</f>
        <v>0</v>
      </c>
      <c r="G184" s="14">
        <f>IF(SUM(C184:F184)&lt;INDEX(Coverage!$D$2:$D$1611,MATCH(A184, Coverage!$A$2:$A$1611,0)),INDEX(Pop!$G$2:$G$1611,MATCH(A184, Pop!$A$2:$A$1611,0))/INDEX(Coverage!$F$2:$F$1611,MATCH(A184, Coverage!$A$2:$A$1611,0)),0)</f>
        <v>0</v>
      </c>
      <c r="H184" s="14">
        <f>IF(SUM(C184:G184)&lt;INDEX(Coverage!$D$2:$D$1611,MATCH(A184, Coverage!$A$2:$A$1611,0)),INDEX(Pop!$H$2:$H$1611,MATCH(A184, Pop!$A$2:$A$1611,0))/INDEX(Coverage!$F$2:$F$1611,MATCH(A184, Coverage!$A$2:$A$1611,0)),0)</f>
        <v>0</v>
      </c>
      <c r="I184" s="14">
        <f>IF(SUM(C184:H184)&lt;INDEX(Coverage!$D$2:$D$1611,MATCH(A184, Coverage!$A$2:$A$1611,0)),INDEX(Pop!$I$2:$I$1611,MATCH(A184, Pop!$A$2:$A$1611,0))/INDEX(Coverage!$F$2:$F$1611,MATCH(A184, Coverage!$A$2:$A$1611,0)),0)</f>
        <v>0</v>
      </c>
      <c r="J184" s="14">
        <f>IF(SUM(C184:I184)&lt;INDEX(Coverage!$D$2:$D$1611,MATCH(A184, Coverage!$A$2:$A$1611,0)),INDEX(Pop!$J$2:$J$1611,MATCH(A184, Pop!$A$2:$A$1611,0))/INDEX(Coverage!$F$2:$F$1611,MATCH(A184, Coverage!$A$2:$A$1611,0)),0)</f>
        <v>0</v>
      </c>
      <c r="K184" s="14">
        <f>IF(SUM(C184:J184)&lt;INDEX(Coverage!$D$2:$D$1611,MATCH(A184, Coverage!$A$2:$A$1611,0)),INDEX(Pop!$K$2:$K$1611,MATCH(A184, Pop!$A$2:$A$1611,0))/INDEX(Coverage!$F$2:$F$1611,MATCH(A184, Coverage!$A$2:$A$1611,0)),0)</f>
        <v>0</v>
      </c>
      <c r="L184" s="14">
        <f>IF(SUM(C184:K184)&lt;INDEX(Coverage!$D$2:$D$1611,MATCH(A184, Coverage!$A$2:$A$1611,0)),INDEX(Pop!$L$2:$L$1611,MATCH(A184, Pop!$A$2:$A$1611,0))/INDEX(Coverage!$F$2:$F$1611,MATCH(A184, Coverage!$A$2:$A$1611,0)),0)</f>
        <v>0</v>
      </c>
    </row>
    <row r="185" spans="1:12">
      <c r="A185" s="14" t="str">
        <f>Data!A185</f>
        <v>VNM</v>
      </c>
      <c r="B185" s="14" t="str">
        <f>Data!B185</f>
        <v>Viet Nam</v>
      </c>
      <c r="C185" s="14">
        <f>IFERROR(INDEX(Pop!$C$2:$C$1611,MATCH(A185, Pop!$A$2:$A$1611,0)) /INDEX(Coverage!$F$2:$F$1611,MATCH(A185, Coverage!$A$2:$A$1611,0)),0)</f>
        <v>23258.955620339526</v>
      </c>
      <c r="D185" s="14">
        <f>IF(SUM(C185)&lt;INDEX(Coverage!$D$2:$D$1611,MATCH(A185, Coverage!$A$2:$A$1611,0)),INDEX(Pop!$D$2:$D$1611,MATCH(A185, Pop!$A$2:$A$1611,0))/INDEX(Coverage!$F$2:$F$1611,MATCH(A185, Coverage!$A$2:$A$1611,0)),0)</f>
        <v>11571.319654995965</v>
      </c>
      <c r="E185" s="14">
        <f>IF(SUM(C185:D185)&lt;INDEX(Coverage!$D$2:$D$1611,MATCH(A185, Coverage!$A$2:$A$1611,0)),INDEX(Pop!$E$2:$E$1611,MATCH(A185, Pop!$A$2:$A$1611,0))/INDEX(Coverage!$F$2:$F$1611,MATCH(A185, Coverage!$A$2:$A$1611,0)),0)</f>
        <v>11452.557718678298</v>
      </c>
      <c r="F185" s="14">
        <f>IF(SUM(C185:E185)&lt;INDEX(Coverage!$D$2:$D$1611,MATCH(A185, Coverage!$A$2:$A$1611,0)),INDEX(Pop!$F$2:$F$1611,MATCH(A185, Pop!$A$2:$A$1611,0))/INDEX(Coverage!$F$2:$F$1611,MATCH(A185, Coverage!$A$2:$A$1611,0)),0)</f>
        <v>9266.507478774869</v>
      </c>
      <c r="G185" s="14">
        <f>IF(SUM(C185:F185)&lt;INDEX(Coverage!$D$2:$D$1611,MATCH(A185, Coverage!$A$2:$A$1611,0)),INDEX(Pop!$G$2:$G$1611,MATCH(A185, Pop!$A$2:$A$1611,0))/INDEX(Coverage!$F$2:$F$1611,MATCH(A185, Coverage!$A$2:$A$1611,0)),0)</f>
        <v>9328.6969382231273</v>
      </c>
      <c r="H185" s="14">
        <f>IF(SUM(C185:G185)&lt;INDEX(Coverage!$D$2:$D$1611,MATCH(A185, Coverage!$A$2:$A$1611,0)),INDEX(Pop!$H$2:$H$1611,MATCH(A185, Pop!$A$2:$A$1611,0))/INDEX(Coverage!$F$2:$F$1611,MATCH(A185, Coverage!$A$2:$A$1611,0)),0)</f>
        <v>8300.3107384619398</v>
      </c>
      <c r="I185" s="14">
        <f>IF(SUM(C185:H185)&lt;INDEX(Coverage!$D$2:$D$1611,MATCH(A185, Coverage!$A$2:$A$1611,0)),INDEX(Pop!$I$2:$I$1611,MATCH(A185, Pop!$A$2:$A$1611,0))/INDEX(Coverage!$F$2:$F$1611,MATCH(A185, Coverage!$A$2:$A$1611,0)),0)</f>
        <v>7648.1434935454454</v>
      </c>
      <c r="J185" s="14">
        <f>IF(SUM(C185:I185)&lt;INDEX(Coverage!$D$2:$D$1611,MATCH(A185, Coverage!$A$2:$A$1611,0)),INDEX(Pop!$J$2:$J$1611,MATCH(A185, Pop!$A$2:$A$1611,0))/INDEX(Coverage!$F$2:$F$1611,MATCH(A185, Coverage!$A$2:$A$1611,0)),0)</f>
        <v>6113.0304953756022</v>
      </c>
      <c r="K185" s="14">
        <f>IF(SUM(C185:J185)&lt;INDEX(Coverage!$D$2:$D$1611,MATCH(A185, Coverage!$A$2:$A$1611,0)),INDEX(Pop!$K$2:$K$1611,MATCH(A185, Pop!$A$2:$A$1611,0))/INDEX(Coverage!$F$2:$F$1611,MATCH(A185, Coverage!$A$2:$A$1611,0)),0)</f>
        <v>4845.6334900588226</v>
      </c>
      <c r="L185" s="14">
        <f>IF(SUM(C185:K185)&lt;INDEX(Coverage!$D$2:$D$1611,MATCH(A185, Coverage!$A$2:$A$1611,0)),INDEX(Pop!$L$2:$L$1611,MATCH(A185, Pop!$A$2:$A$1611,0))/INDEX(Coverage!$F$2:$F$1611,MATCH(A185, Coverage!$A$2:$A$1611,0)),0)</f>
        <v>0</v>
      </c>
    </row>
    <row r="186" spans="1:12">
      <c r="A186" s="14" t="str">
        <f>Data!A186</f>
        <v>VIR</v>
      </c>
      <c r="B186" s="14" t="str">
        <f>Data!B186</f>
        <v>Virgin Islands (U.S.)</v>
      </c>
      <c r="C186" s="14">
        <f>IFERROR(INDEX(Pop!$C$2:$C$1611,MATCH(A186, Pop!$A$2:$A$1611,0)) /INDEX(Coverage!$F$2:$F$1611,MATCH(A186, Coverage!$A$2:$A$1611,0)),0)</f>
        <v>0</v>
      </c>
      <c r="D186" s="14">
        <f>IF(SUM(C186)&lt;INDEX(Coverage!$D$2:$D$1611,MATCH(A186, Coverage!$A$2:$A$1611,0)),INDEX(Pop!$D$2:$D$1611,MATCH(A186, Pop!$A$2:$A$1611,0))/INDEX(Coverage!$F$2:$F$1611,MATCH(A186, Coverage!$A$2:$A$1611,0)),0)</f>
        <v>0</v>
      </c>
      <c r="E186" s="14">
        <f>IF(SUM(C186:D186)&lt;INDEX(Coverage!$D$2:$D$1611,MATCH(A186, Coverage!$A$2:$A$1611,0)),INDEX(Pop!$E$2:$E$1611,MATCH(A186, Pop!$A$2:$A$1611,0))/INDEX(Coverage!$F$2:$F$1611,MATCH(A186, Coverage!$A$2:$A$1611,0)),0)</f>
        <v>0</v>
      </c>
      <c r="F186" s="14">
        <f>IF(SUM(C186:E186)&lt;INDEX(Coverage!$D$2:$D$1611,MATCH(A186, Coverage!$A$2:$A$1611,0)),INDEX(Pop!$F$2:$F$1611,MATCH(A186, Pop!$A$2:$A$1611,0))/INDEX(Coverage!$F$2:$F$1611,MATCH(A186, Coverage!$A$2:$A$1611,0)),0)</f>
        <v>0</v>
      </c>
      <c r="G186" s="14">
        <f>IF(SUM(C186:F186)&lt;INDEX(Coverage!$D$2:$D$1611,MATCH(A186, Coverage!$A$2:$A$1611,0)),INDEX(Pop!$G$2:$G$1611,MATCH(A186, Pop!$A$2:$A$1611,0))/INDEX(Coverage!$F$2:$F$1611,MATCH(A186, Coverage!$A$2:$A$1611,0)),0)</f>
        <v>0</v>
      </c>
      <c r="H186" s="14">
        <f>IF(SUM(C186:G186)&lt;INDEX(Coverage!$D$2:$D$1611,MATCH(A186, Coverage!$A$2:$A$1611,0)),INDEX(Pop!$H$2:$H$1611,MATCH(A186, Pop!$A$2:$A$1611,0))/INDEX(Coverage!$F$2:$F$1611,MATCH(A186, Coverage!$A$2:$A$1611,0)),0)</f>
        <v>0</v>
      </c>
      <c r="I186" s="14">
        <f>IF(SUM(C186:H186)&lt;INDEX(Coverage!$D$2:$D$1611,MATCH(A186, Coverage!$A$2:$A$1611,0)),INDEX(Pop!$I$2:$I$1611,MATCH(A186, Pop!$A$2:$A$1611,0))/INDEX(Coverage!$F$2:$F$1611,MATCH(A186, Coverage!$A$2:$A$1611,0)),0)</f>
        <v>0</v>
      </c>
      <c r="J186" s="14">
        <f>IF(SUM(C186:I186)&lt;INDEX(Coverage!$D$2:$D$1611,MATCH(A186, Coverage!$A$2:$A$1611,0)),INDEX(Pop!$J$2:$J$1611,MATCH(A186, Pop!$A$2:$A$1611,0))/INDEX(Coverage!$F$2:$F$1611,MATCH(A186, Coverage!$A$2:$A$1611,0)),0)</f>
        <v>0</v>
      </c>
      <c r="K186" s="14">
        <f>IF(SUM(C186:J186)&lt;INDEX(Coverage!$D$2:$D$1611,MATCH(A186, Coverage!$A$2:$A$1611,0)),INDEX(Pop!$K$2:$K$1611,MATCH(A186, Pop!$A$2:$A$1611,0))/INDEX(Coverage!$F$2:$F$1611,MATCH(A186, Coverage!$A$2:$A$1611,0)),0)</f>
        <v>0</v>
      </c>
      <c r="L186" s="14">
        <f>IF(SUM(C186:K186)&lt;INDEX(Coverage!$D$2:$D$1611,MATCH(A186, Coverage!$A$2:$A$1611,0)),INDEX(Pop!$L$2:$L$1611,MATCH(A186, Pop!$A$2:$A$1611,0))/INDEX(Coverage!$F$2:$F$1611,MATCH(A186, Coverage!$A$2:$A$1611,0)),0)</f>
        <v>0</v>
      </c>
    </row>
    <row r="187" spans="1:12">
      <c r="A187" s="14" t="str">
        <f>Data!A187</f>
        <v>YEM</v>
      </c>
      <c r="B187" s="14" t="str">
        <f>Data!B187</f>
        <v>Yemen</v>
      </c>
      <c r="C187" s="14">
        <f>IFERROR(INDEX(Pop!$C$2:$C$1611,MATCH(A187, Pop!$A$2:$A$1611,0)) /INDEX(Coverage!$F$2:$F$1611,MATCH(A187, Coverage!$A$2:$A$1611,0)),0)</f>
        <v>0</v>
      </c>
      <c r="D187" s="14">
        <f>IF(SUM(C187)&lt;INDEX(Coverage!$D$2:$D$1611,MATCH(A187, Coverage!$A$2:$A$1611,0)),INDEX(Pop!$D$2:$D$1611,MATCH(A187, Pop!$A$2:$A$1611,0))/INDEX(Coverage!$F$2:$F$1611,MATCH(A187, Coverage!$A$2:$A$1611,0)),0)</f>
        <v>0</v>
      </c>
      <c r="E187" s="14">
        <f>IF(SUM(C187:D187)&lt;INDEX(Coverage!$D$2:$D$1611,MATCH(A187, Coverage!$A$2:$A$1611,0)),INDEX(Pop!$E$2:$E$1611,MATCH(A187, Pop!$A$2:$A$1611,0))/INDEX(Coverage!$F$2:$F$1611,MATCH(A187, Coverage!$A$2:$A$1611,0)),0)</f>
        <v>0</v>
      </c>
      <c r="F187" s="14">
        <f>IF(SUM(C187:E187)&lt;INDEX(Coverage!$D$2:$D$1611,MATCH(A187, Coverage!$A$2:$A$1611,0)),INDEX(Pop!$F$2:$F$1611,MATCH(A187, Pop!$A$2:$A$1611,0))/INDEX(Coverage!$F$2:$F$1611,MATCH(A187, Coverage!$A$2:$A$1611,0)),0)</f>
        <v>0</v>
      </c>
      <c r="G187" s="14">
        <f>IF(SUM(C187:F187)&lt;INDEX(Coverage!$D$2:$D$1611,MATCH(A187, Coverage!$A$2:$A$1611,0)),INDEX(Pop!$G$2:$G$1611,MATCH(A187, Pop!$A$2:$A$1611,0))/INDEX(Coverage!$F$2:$F$1611,MATCH(A187, Coverage!$A$2:$A$1611,0)),0)</f>
        <v>0</v>
      </c>
      <c r="H187" s="14">
        <f>IF(SUM(C187:G187)&lt;INDEX(Coverage!$D$2:$D$1611,MATCH(A187, Coverage!$A$2:$A$1611,0)),INDEX(Pop!$H$2:$H$1611,MATCH(A187, Pop!$A$2:$A$1611,0))/INDEX(Coverage!$F$2:$F$1611,MATCH(A187, Coverage!$A$2:$A$1611,0)),0)</f>
        <v>0</v>
      </c>
      <c r="I187" s="14">
        <f>IF(SUM(C187:H187)&lt;INDEX(Coverage!$D$2:$D$1611,MATCH(A187, Coverage!$A$2:$A$1611,0)),INDEX(Pop!$I$2:$I$1611,MATCH(A187, Pop!$A$2:$A$1611,0))/INDEX(Coverage!$F$2:$F$1611,MATCH(A187, Coverage!$A$2:$A$1611,0)),0)</f>
        <v>0</v>
      </c>
      <c r="J187" s="14">
        <f>IF(SUM(C187:I187)&lt;INDEX(Coverage!$D$2:$D$1611,MATCH(A187, Coverage!$A$2:$A$1611,0)),INDEX(Pop!$J$2:$J$1611,MATCH(A187, Pop!$A$2:$A$1611,0))/INDEX(Coverage!$F$2:$F$1611,MATCH(A187, Coverage!$A$2:$A$1611,0)),0)</f>
        <v>0</v>
      </c>
      <c r="K187" s="14">
        <f>IF(SUM(C187:J187)&lt;INDEX(Coverage!$D$2:$D$1611,MATCH(A187, Coverage!$A$2:$A$1611,0)),INDEX(Pop!$K$2:$K$1611,MATCH(A187, Pop!$A$2:$A$1611,0))/INDEX(Coverage!$F$2:$F$1611,MATCH(A187, Coverage!$A$2:$A$1611,0)),0)</f>
        <v>0</v>
      </c>
      <c r="L187" s="14">
        <f>IF(SUM(C187:K187)&lt;INDEX(Coverage!$D$2:$D$1611,MATCH(A187, Coverage!$A$2:$A$1611,0)),INDEX(Pop!$L$2:$L$1611,MATCH(A187, Pop!$A$2:$A$1611,0))/INDEX(Coverage!$F$2:$F$1611,MATCH(A187, Coverage!$A$2:$A$1611,0)),0)</f>
        <v>0</v>
      </c>
    </row>
    <row r="188" spans="1:12">
      <c r="A188" s="14" t="str">
        <f>Data!A188</f>
        <v>ZMB</v>
      </c>
      <c r="B188" s="14" t="str">
        <f>Data!B188</f>
        <v>Zambia</v>
      </c>
      <c r="C188" s="14">
        <f>IFERROR(INDEX(Pop!$C$2:$C$1611,MATCH(A188, Pop!$A$2:$A$1611,0)) /INDEX(Coverage!$F$2:$F$1611,MATCH(A188, Coverage!$A$2:$A$1611,0)),0)</f>
        <v>1220.2618336228584</v>
      </c>
      <c r="D188" s="14">
        <f>IF(SUM(C188)&lt;INDEX(Coverage!$D$2:$D$1611,MATCH(A188, Coverage!$A$2:$A$1611,0)),INDEX(Pop!$D$2:$D$1611,MATCH(A188, Pop!$A$2:$A$1611,0))/INDEX(Coverage!$F$2:$F$1611,MATCH(A188, Coverage!$A$2:$A$1611,0)),0)</f>
        <v>916.59021279525643</v>
      </c>
      <c r="E188" s="14">
        <f>IF(SUM(C188:D188)&lt;INDEX(Coverage!$D$2:$D$1611,MATCH(A188, Coverage!$A$2:$A$1611,0)),INDEX(Pop!$E$2:$E$1611,MATCH(A188, Pop!$A$2:$A$1611,0))/INDEX(Coverage!$F$2:$F$1611,MATCH(A188, Coverage!$A$2:$A$1611,0)),0)</f>
        <v>0</v>
      </c>
      <c r="F188" s="14">
        <f>IF(SUM(C188:E188)&lt;INDEX(Coverage!$D$2:$D$1611,MATCH(A188, Coverage!$A$2:$A$1611,0)),INDEX(Pop!$F$2:$F$1611,MATCH(A188, Pop!$A$2:$A$1611,0))/INDEX(Coverage!$F$2:$F$1611,MATCH(A188, Coverage!$A$2:$A$1611,0)),0)</f>
        <v>0</v>
      </c>
      <c r="G188" s="14">
        <f>IF(SUM(C188:F188)&lt;INDEX(Coverage!$D$2:$D$1611,MATCH(A188, Coverage!$A$2:$A$1611,0)),INDEX(Pop!$G$2:$G$1611,MATCH(A188, Pop!$A$2:$A$1611,0))/INDEX(Coverage!$F$2:$F$1611,MATCH(A188, Coverage!$A$2:$A$1611,0)),0)</f>
        <v>0</v>
      </c>
      <c r="H188" s="14">
        <f>IF(SUM(C188:G188)&lt;INDEX(Coverage!$D$2:$D$1611,MATCH(A188, Coverage!$A$2:$A$1611,0)),INDEX(Pop!$H$2:$H$1611,MATCH(A188, Pop!$A$2:$A$1611,0))/INDEX(Coverage!$F$2:$F$1611,MATCH(A188, Coverage!$A$2:$A$1611,0)),0)</f>
        <v>0</v>
      </c>
      <c r="I188" s="14">
        <f>IF(SUM(C188:H188)&lt;INDEX(Coverage!$D$2:$D$1611,MATCH(A188, Coverage!$A$2:$A$1611,0)),INDEX(Pop!$I$2:$I$1611,MATCH(A188, Pop!$A$2:$A$1611,0))/INDEX(Coverage!$F$2:$F$1611,MATCH(A188, Coverage!$A$2:$A$1611,0)),0)</f>
        <v>0</v>
      </c>
      <c r="J188" s="14">
        <f>IF(SUM(C188:I188)&lt;INDEX(Coverage!$D$2:$D$1611,MATCH(A188, Coverage!$A$2:$A$1611,0)),INDEX(Pop!$J$2:$J$1611,MATCH(A188, Pop!$A$2:$A$1611,0))/INDEX(Coverage!$F$2:$F$1611,MATCH(A188, Coverage!$A$2:$A$1611,0)),0)</f>
        <v>0</v>
      </c>
      <c r="K188" s="14">
        <f>IF(SUM(C188:J188)&lt;INDEX(Coverage!$D$2:$D$1611,MATCH(A188, Coverage!$A$2:$A$1611,0)),INDEX(Pop!$K$2:$K$1611,MATCH(A188, Pop!$A$2:$A$1611,0))/INDEX(Coverage!$F$2:$F$1611,MATCH(A188, Coverage!$A$2:$A$1611,0)),0)</f>
        <v>0</v>
      </c>
      <c r="L188" s="14">
        <f>IF(SUM(C188:K188)&lt;INDEX(Coverage!$D$2:$D$1611,MATCH(A188, Coverage!$A$2:$A$1611,0)),INDEX(Pop!$L$2:$L$1611,MATCH(A188, Pop!$A$2:$A$1611,0))/INDEX(Coverage!$F$2:$F$1611,MATCH(A188, Coverage!$A$2:$A$1611,0)),0)</f>
        <v>0</v>
      </c>
    </row>
    <row r="189" spans="1:12">
      <c r="A189" s="14" t="str">
        <f>Data!A189</f>
        <v>ZWE</v>
      </c>
      <c r="B189" s="14" t="str">
        <f>Data!B189</f>
        <v>Zimbabwe</v>
      </c>
      <c r="C189" s="14">
        <f>IFERROR(INDEX(Pop!$C$2:$C$1611,MATCH(A189, Pop!$A$2:$A$1611,0)) /INDEX(Coverage!$F$2:$F$1611,MATCH(A189, Coverage!$A$2:$A$1611,0)),0)</f>
        <v>1555.7860485054657</v>
      </c>
      <c r="D189" s="14">
        <f>IF(SUM(C189)&lt;INDEX(Coverage!$D$2:$D$1611,MATCH(A189, Coverage!$A$2:$A$1611,0)),INDEX(Pop!$D$2:$D$1611,MATCH(A189, Pop!$A$2:$A$1611,0))/INDEX(Coverage!$F$2:$F$1611,MATCH(A189, Coverage!$A$2:$A$1611,0)),0)</f>
        <v>596.94813407252639</v>
      </c>
      <c r="E189" s="14">
        <f>IF(SUM(C189:D189)&lt;INDEX(Coverage!$D$2:$D$1611,MATCH(A189, Coverage!$A$2:$A$1611,0)),INDEX(Pop!$E$2:$E$1611,MATCH(A189, Pop!$A$2:$A$1611,0))/INDEX(Coverage!$F$2:$F$1611,MATCH(A189, Coverage!$A$2:$A$1611,0)),0)</f>
        <v>478.61801162436529</v>
      </c>
      <c r="F189" s="14">
        <f>IF(SUM(C189:E189)&lt;INDEX(Coverage!$D$2:$D$1611,MATCH(A189, Coverage!$A$2:$A$1611,0)),INDEX(Pop!$F$2:$F$1611,MATCH(A189, Pop!$A$2:$A$1611,0))/INDEX(Coverage!$F$2:$F$1611,MATCH(A189, Coverage!$A$2:$A$1611,0)),0)</f>
        <v>496.56633747259679</v>
      </c>
      <c r="G189" s="14">
        <f>IF(SUM(C189:F189)&lt;INDEX(Coverage!$D$2:$D$1611,MATCH(A189, Coverage!$A$2:$A$1611,0)),INDEX(Pop!$G$2:$G$1611,MATCH(A189, Pop!$A$2:$A$1611,0))/INDEX(Coverage!$F$2:$F$1611,MATCH(A189, Coverage!$A$2:$A$1611,0)),0)</f>
        <v>0</v>
      </c>
      <c r="H189" s="14">
        <f>IF(SUM(C189:G189)&lt;INDEX(Coverage!$D$2:$D$1611,MATCH(A189, Coverage!$A$2:$A$1611,0)),INDEX(Pop!$H$2:$H$1611,MATCH(A189, Pop!$A$2:$A$1611,0))/INDEX(Coverage!$F$2:$F$1611,MATCH(A189, Coverage!$A$2:$A$1611,0)),0)</f>
        <v>0</v>
      </c>
      <c r="I189" s="14">
        <f>IF(SUM(C189:H189)&lt;INDEX(Coverage!$D$2:$D$1611,MATCH(A189, Coverage!$A$2:$A$1611,0)),INDEX(Pop!$I$2:$I$1611,MATCH(A189, Pop!$A$2:$A$1611,0))/INDEX(Coverage!$F$2:$F$1611,MATCH(A189, Coverage!$A$2:$A$1611,0)),0)</f>
        <v>0</v>
      </c>
      <c r="J189" s="14">
        <f>IF(SUM(C189:I189)&lt;INDEX(Coverage!$D$2:$D$1611,MATCH(A189, Coverage!$A$2:$A$1611,0)),INDEX(Pop!$J$2:$J$1611,MATCH(A189, Pop!$A$2:$A$1611,0))/INDEX(Coverage!$F$2:$F$1611,MATCH(A189, Coverage!$A$2:$A$1611,0)),0)</f>
        <v>0</v>
      </c>
      <c r="K189" s="14">
        <f>IF(SUM(C189:J189)&lt;INDEX(Coverage!$D$2:$D$1611,MATCH(A189, Coverage!$A$2:$A$1611,0)),INDEX(Pop!$K$2:$K$1611,MATCH(A189, Pop!$A$2:$A$1611,0))/INDEX(Coverage!$F$2:$F$1611,MATCH(A189, Coverage!$A$2:$A$1611,0)),0)</f>
        <v>0</v>
      </c>
      <c r="L189" s="14">
        <f>IF(SUM(C189:K189)&lt;INDEX(Coverage!$D$2:$D$1611,MATCH(A189, Coverage!$A$2:$A$1611,0)),INDEX(Pop!$L$2:$L$1611,MATCH(A189, Pop!$A$2:$A$1611,0))/INDEX(Coverage!$F$2:$F$1611,MATCH(A189, Coverage!$A$2:$A$1611,0)),0)</f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L189"/>
  <sheetViews>
    <sheetView workbookViewId="0"/>
  </sheetViews>
  <sheetFormatPr defaultRowHeight="15"/>
  <sheetData>
    <row r="1" spans="1:12">
      <c r="A1" s="14" t="str">
        <f>Data!A1</f>
        <v>ISO3</v>
      </c>
      <c r="B1" s="14" t="str">
        <f>Data!B1</f>
        <v>country_name</v>
      </c>
      <c r="C1" s="14" t="str">
        <f>Data!C1</f>
        <v>10</v>
      </c>
      <c r="D1" s="14" t="str">
        <f>Data!D1</f>
        <v>20</v>
      </c>
      <c r="E1" s="14" t="str">
        <f>Data!E1</f>
        <v>30</v>
      </c>
      <c r="F1" s="14" t="str">
        <f>Data!F1</f>
        <v>40</v>
      </c>
      <c r="G1" s="14" t="str">
        <f>Data!G1</f>
        <v>50</v>
      </c>
      <c r="H1" s="14" t="str">
        <f>Data!H1</f>
        <v>60</v>
      </c>
      <c r="I1" s="14" t="str">
        <f>Data!I1</f>
        <v>70</v>
      </c>
      <c r="J1" s="14" t="str">
        <f>Data!J1</f>
        <v>80</v>
      </c>
      <c r="K1" s="14" t="str">
        <f>Data!K1</f>
        <v>90</v>
      </c>
      <c r="L1" s="14" t="str">
        <f>Data!L1</f>
        <v>100</v>
      </c>
    </row>
    <row r="2" spans="1:12">
      <c r="A2" s="14" t="str">
        <f>Data!A2</f>
        <v>AFG</v>
      </c>
      <c r="B2" s="14" t="str">
        <f>Data!B2</f>
        <v>Afghanistan</v>
      </c>
      <c r="C2" s="14">
        <f t="array" ref="C2">IFERROR(MAX(IF(Lookups!$E$3:$E$250&lt;Towers!C2/Area!C2*(Settings!$C$16/100),Lookups!$G$3:$GL$250)),"-")</f>
        <v>6.7554779419860917</v>
      </c>
      <c r="D2" s="14">
        <f t="array" ref="D2">IFERROR(MAX(IF(Lookups!$E$3:$E$250&lt;Towers!D2/Area!D2*(Settings!$C$16/100),Lookups!$G$3:$GL$250)),"-")</f>
        <v>1.6033711617731621</v>
      </c>
      <c r="E2" s="14">
        <f t="array" ref="E2">IFERROR(MAX(IF(Lookups!$E$3:$E$250&lt;Towers!E2/Area!E2*(Settings!$C$16/100),Lookups!$G$3:$GL$250)),"-")</f>
        <v>1.0157132599154433</v>
      </c>
      <c r="F2" s="14">
        <f t="array" ref="F2">IFERROR(MAX(IF(Lookups!$E$3:$E$250&lt;Towers!F2/Area!F2*(Settings!$C$16/100),Lookups!$G$3:$GL$250)),"-")</f>
        <v>0.72494873277555882</v>
      </c>
      <c r="G2" s="14">
        <f t="array" ref="G2">IFERROR(MAX(IF(Lookups!$E$3:$E$250&lt;Towers!G2/Area!G2*(Settings!$C$16/100),Lookups!$G$3:$GL$250)),"-")</f>
        <v>0.52740647427702836</v>
      </c>
      <c r="H2" s="14">
        <f t="array" ref="H2">IFERROR(MAX(IF(Lookups!$E$3:$E$250&lt;Towers!H2/Area!H2*(Settings!$C$16/100),Lookups!$G$3:$GL$250)),"-")</f>
        <v>0.37170058482807178</v>
      </c>
      <c r="I2" s="14">
        <f t="array" ref="I2">IFERROR(MAX(IF(Lookups!$E$3:$E$250&lt;Towers!I2/Area!I2*(Settings!$C$16/100),Lookups!$G$3:$GL$250)),"-")</f>
        <v>0.29449674399915199</v>
      </c>
      <c r="J2" s="14">
        <f t="array" ref="J2">IFERROR(MAX(IF(Lookups!$E$3:$E$250&lt;Towers!J2/Area!J2*(Settings!$C$16/100),Lookups!$G$3:$GL$250)),"-")</f>
        <v>0.21300790785719079</v>
      </c>
      <c r="K2" s="14">
        <f t="array" ref="K2">IFERROR(MAX(IF(Lookups!$E$3:$E$250&lt;Towers!K2/Area!K2*(Settings!$C$16/100),Lookups!$G$3:$GL$250)),"-")</f>
        <v>0</v>
      </c>
      <c r="L2" s="14">
        <f t="array" ref="L2">IFERROR(MAX(IF(Lookups!$E$3:$E$250&lt;Towers!L2/Area!L2*(Settings!$C$16/100),Lookups!$G$3:$GL$250)),"-")</f>
        <v>0</v>
      </c>
    </row>
    <row r="3" spans="1:12">
      <c r="A3" s="14" t="str">
        <f>Data!A3</f>
        <v>ALB</v>
      </c>
      <c r="B3" s="14" t="str">
        <f>Data!B3</f>
        <v>Albania</v>
      </c>
      <c r="C3" s="14">
        <f t="array" ref="C3">IFERROR(MAX(IF(Lookups!$E$3:$E$250&lt;Towers!C3/Area!C3*(Settings!$C$16/100),Lookups!$G$3:$GL$250)),"-")</f>
        <v>6.0968188426424481</v>
      </c>
      <c r="D3" s="14">
        <f t="array" ref="D3">IFERROR(MAX(IF(Lookups!$E$3:$E$250&lt;Towers!D3/Area!D3*(Settings!$C$16/100),Lookups!$G$3:$GL$250)),"-")</f>
        <v>1.6888694854965232</v>
      </c>
      <c r="E3" s="14">
        <f t="array" ref="E3">IFERROR(MAX(IF(Lookups!$E$3:$E$250&lt;Towers!E3/Area!E3*(Settings!$C$16/100),Lookups!$G$3:$GL$250)),"-")</f>
        <v>1.5242047106606118</v>
      </c>
      <c r="F3" s="14">
        <f t="array" ref="F3">IFERROR(MAX(IF(Lookups!$E$3:$E$250&lt;Towers!F3/Area!F3*(Settings!$C$16/100),Lookups!$G$3:$GL$250)),"-")</f>
        <v>1.1525177396299524</v>
      </c>
      <c r="G3" s="14">
        <f t="array" ref="G3">IFERROR(MAX(IF(Lookups!$E$3:$E$250&lt;Towers!G3/Area!G3*(Settings!$C$16/100),Lookups!$G$3:$GL$250)),"-")</f>
        <v>0.75060866022067685</v>
      </c>
      <c r="H3" s="14">
        <f t="array" ref="H3">IFERROR(MAX(IF(Lookups!$E$3:$E$250&lt;Towers!H3/Area!H3*(Settings!$C$16/100),Lookups!$G$3:$GL$250)),"-")</f>
        <v>0.57721361823833817</v>
      </c>
      <c r="I3" s="14">
        <f t="array" ref="I3">IFERROR(MAX(IF(Lookups!$E$3:$E$250&lt;Towers!I3/Area!I3*(Settings!$C$16/100),Lookups!$G$3:$GL$250)),"-")</f>
        <v>0.47043355267302822</v>
      </c>
      <c r="J3" s="14">
        <f t="array" ref="J3">IFERROR(MAX(IF(Lookups!$E$3:$E$250&lt;Towers!J3/Area!J3*(Settings!$C$16/100),Lookups!$G$3:$GL$250)),"-")</f>
        <v>0.32973601095956978</v>
      </c>
      <c r="K3" s="14">
        <f t="array" ref="K3">IFERROR(MAX(IF(Lookups!$E$3:$E$250&lt;Towers!K3/Area!K3*(Settings!$C$16/100),Lookups!$G$3:$GL$250)),"-")</f>
        <v>0.21300790785719079</v>
      </c>
      <c r="L3" s="14">
        <f t="array" ref="L3">IFERROR(MAX(IF(Lookups!$E$3:$E$250&lt;Towers!L3/Area!L3*(Settings!$C$16/100),Lookups!$G$3:$GL$250)),"-")</f>
        <v>0</v>
      </c>
    </row>
    <row r="4" spans="1:12">
      <c r="A4" s="14" t="str">
        <f>Data!A4</f>
        <v>DZA</v>
      </c>
      <c r="B4" s="14" t="str">
        <f>Data!B4</f>
        <v>Algeria</v>
      </c>
      <c r="C4" s="14">
        <f t="array" ref="C4">IFERROR(MAX(IF(Lookups!$E$3:$E$250&lt;Towers!C4/Area!C4*(Settings!$C$16/100),Lookups!$G$3:$GL$250)),"-")</f>
        <v>30.10774737107382</v>
      </c>
      <c r="D4" s="14">
        <f t="array" ref="D4">IFERROR(MAX(IF(Lookups!$E$3:$E$250&lt;Towers!D4/Area!D4*(Settings!$C$16/100),Lookups!$G$3:$GL$250)),"-")</f>
        <v>7.5269368427684524</v>
      </c>
      <c r="E4" s="14">
        <f t="array" ref="E4">IFERROR(MAX(IF(Lookups!$E$3:$E$250&lt;Towers!E4/Area!E4*(Settings!$C$16/100),Lookups!$G$3:$GL$250)),"-")</f>
        <v>4.2339019740572557</v>
      </c>
      <c r="F4" s="14">
        <f t="array" ref="F4">IFERROR(MAX(IF(Lookups!$E$3:$E$250&lt;Towers!F4/Area!F4*(Settings!$C$16/100),Lookups!$G$3:$GL$250)),"-")</f>
        <v>2.8997949311022362</v>
      </c>
      <c r="G4" s="14">
        <f t="array" ref="G4">IFERROR(MAX(IF(Lookups!$E$3:$E$250&lt;Towers!G4/Area!G4*(Settings!$C$16/100),Lookups!$G$3:$GL$250)),"-")</f>
        <v>2.1096258971081139</v>
      </c>
      <c r="H4" s="14">
        <f t="array" ref="H4">IFERROR(MAX(IF(Lookups!$E$3:$E$250&lt;Towers!H4/Area!H4*(Settings!$C$16/100),Lookups!$G$3:$GL$250)),"-")</f>
        <v>1.3824986037737981</v>
      </c>
      <c r="I4" s="14">
        <f t="array" ref="I4">IFERROR(MAX(IF(Lookups!$E$3:$E$250&lt;Towers!I4/Area!I4*(Settings!$C$16/100),Lookups!$G$3:$GL$250)),"-")</f>
        <v>0.93761150982582819</v>
      </c>
      <c r="J4" s="14">
        <f t="array" ref="J4">IFERROR(MAX(IF(Lookups!$E$3:$E$250&lt;Towers!J4/Area!J4*(Settings!$C$16/100),Lookups!$G$3:$GL$250)),"-")</f>
        <v>0.59539246510180155</v>
      </c>
      <c r="K4" s="14">
        <f t="array" ref="K4">IFERROR(MAX(IF(Lookups!$E$3:$E$250&lt;Towers!K4/Area!K4*(Settings!$C$16/100),Lookups!$G$3:$GL$250)),"-")</f>
        <v>0</v>
      </c>
      <c r="L4" s="14">
        <f t="array" ref="L4">IFERROR(MAX(IF(Lookups!$E$3:$E$250&lt;Towers!L4/Area!L4*(Settings!$C$16/100),Lookups!$G$3:$GL$250)),"-")</f>
        <v>0</v>
      </c>
    </row>
    <row r="5" spans="1:12">
      <c r="A5" s="14" t="str">
        <f>Data!A5</f>
        <v>AGO</v>
      </c>
      <c r="B5" s="14" t="str">
        <f>Data!B5</f>
        <v>Angola</v>
      </c>
      <c r="C5" s="14">
        <f t="array" ref="C5">IFERROR(MAX(IF(Lookups!$E$3:$E$250&lt;Towers!C5/Area!C5*(Settings!$C$16/100),Lookups!$G$3:$GL$250)),"-")</f>
        <v>3.1106218584910441</v>
      </c>
      <c r="D5" s="14">
        <f t="array" ref="D5">IFERROR(MAX(IF(Lookups!$E$3:$E$250&lt;Towers!D5/Area!D5*(Settings!$C$16/100),Lookups!$G$3:$GL$250)),"-")</f>
        <v>0</v>
      </c>
      <c r="E5" s="14">
        <f t="array" ref="E5">IFERROR(MAX(IF(Lookups!$E$3:$E$250&lt;Towers!E5/Area!E5*(Settings!$C$16/100),Lookups!$G$3:$GL$250)),"-")</f>
        <v>0</v>
      </c>
      <c r="F5" s="14">
        <f t="array" ref="F5">IFERROR(MAX(IF(Lookups!$E$3:$E$250&lt;Towers!F5/Area!F5*(Settings!$C$16/100),Lookups!$G$3:$GL$250)),"-")</f>
        <v>0</v>
      </c>
      <c r="G5" s="14">
        <f t="array" ref="G5">IFERROR(MAX(IF(Lookups!$E$3:$E$250&lt;Towers!G5/Area!G5*(Settings!$C$16/100),Lookups!$G$3:$GL$250)),"-")</f>
        <v>0</v>
      </c>
      <c r="H5" s="14">
        <f t="array" ref="H5">IFERROR(MAX(IF(Lookups!$E$3:$E$250&lt;Towers!H5/Area!H5*(Settings!$C$16/100),Lookups!$G$3:$GL$250)),"-")</f>
        <v>0</v>
      </c>
      <c r="I5" s="14">
        <f t="array" ref="I5">IFERROR(MAX(IF(Lookups!$E$3:$E$250&lt;Towers!I5/Area!I5*(Settings!$C$16/100),Lookups!$G$3:$GL$250)),"-")</f>
        <v>0</v>
      </c>
      <c r="J5" s="14">
        <f t="array" ref="J5">IFERROR(MAX(IF(Lookups!$E$3:$E$250&lt;Towers!J5/Area!J5*(Settings!$C$16/100),Lookups!$G$3:$GL$250)),"-")</f>
        <v>0</v>
      </c>
      <c r="K5" s="14">
        <f t="array" ref="K5">IFERROR(MAX(IF(Lookups!$E$3:$E$250&lt;Towers!K5/Area!K5*(Settings!$C$16/100),Lookups!$G$3:$GL$250)),"-")</f>
        <v>0</v>
      </c>
      <c r="L5" s="14">
        <f t="array" ref="L5">IFERROR(MAX(IF(Lookups!$E$3:$E$250&lt;Towers!L5/Area!L5*(Settings!$C$16/100),Lookups!$G$3:$GL$250)),"-")</f>
        <v>0</v>
      </c>
    </row>
    <row r="6" spans="1:12">
      <c r="A6" s="14" t="str">
        <f>Data!A6</f>
        <v>ARG</v>
      </c>
      <c r="B6" s="14" t="str">
        <f>Data!B6</f>
        <v>Argentina</v>
      </c>
      <c r="C6" s="14">
        <f t="array" ref="C6">IFERROR(MAX(IF(Lookups!$E$3:$E$250&lt;Towers!C6/Area!C6*(Settings!$C$16/100),Lookups!$G$3:$GL$250)),"-")</f>
        <v>16.935607896229023</v>
      </c>
      <c r="D6" s="14">
        <f t="array" ref="D6">IFERROR(MAX(IF(Lookups!$E$3:$E$250&lt;Towers!D6/Area!D6*(Settings!$C$16/100),Lookups!$G$3:$GL$250)),"-")</f>
        <v>0.97549101482279177</v>
      </c>
      <c r="E6" s="14">
        <f t="array" ref="E6">IFERROR(MAX(IF(Lookups!$E$3:$E$250&lt;Towers!E6/Area!E6*(Settings!$C$16/100),Lookups!$G$3:$GL$250)),"-")</f>
        <v>0.36268999658789097</v>
      </c>
      <c r="F6" s="14">
        <f t="array" ref="F6">IFERROR(MAX(IF(Lookups!$E$3:$E$250&lt;Towers!F6/Area!F6*(Settings!$C$16/100),Lookups!$G$3:$GL$250)),"-")</f>
        <v>0.21704588261454061</v>
      </c>
      <c r="G6" s="14">
        <f t="array" ref="G6">IFERROR(MAX(IF(Lookups!$E$3:$E$250&lt;Towers!G6/Area!G6*(Settings!$C$16/100),Lookups!$G$3:$GL$250)),"-")</f>
        <v>0.13185161856925701</v>
      </c>
      <c r="H6" s="14">
        <f t="array" ref="H6">IFERROR(MAX(IF(Lookups!$E$3:$E$250&lt;Towers!H6/Area!H6*(Settings!$C$16/100),Lookups!$G$3:$GL$250)),"-")</f>
        <v>8.7444065296603604E-2</v>
      </c>
      <c r="I6" s="14">
        <f t="array" ref="I6">IFERROR(MAX(IF(Lookups!$E$3:$E$250&lt;Towers!I6/Area!I6*(Settings!$C$16/100),Lookups!$G$3:$GL$250)),"-")</f>
        <v>5.5299944150951803E-2</v>
      </c>
      <c r="J6" s="14">
        <f t="array" ref="J6">IFERROR(MAX(IF(Lookups!$E$3:$E$250&lt;Towers!J6/Area!J6*(Settings!$C$16/100),Lookups!$G$3:$GL$250)),"-")</f>
        <v>0</v>
      </c>
      <c r="K6" s="14">
        <f t="array" ref="K6">IFERROR(MAX(IF(Lookups!$E$3:$E$250&lt;Towers!K6/Area!K6*(Settings!$C$16/100),Lookups!$G$3:$GL$250)),"-")</f>
        <v>0</v>
      </c>
      <c r="L6" s="14">
        <f t="array" ref="L6">IFERROR(MAX(IF(Lookups!$E$3:$E$250&lt;Towers!L6/Area!L6*(Settings!$C$16/100),Lookups!$G$3:$GL$250)),"-")</f>
        <v>0</v>
      </c>
    </row>
    <row r="7" spans="1:12">
      <c r="A7" s="14" t="str">
        <f>Data!A7</f>
        <v>ARM</v>
      </c>
      <c r="B7" s="14" t="str">
        <f>Data!B7</f>
        <v>Armenia</v>
      </c>
      <c r="C7" s="14">
        <f t="array" ref="C7">IFERROR(MAX(IF(Lookups!$E$3:$E$250&lt;Towers!C7/Area!C7*(Settings!$C$16/100),Lookups!$G$3:$GL$250)),"-")</f>
        <v>67.742431584916105</v>
      </c>
      <c r="D7" s="14">
        <f t="array" ref="D7">IFERROR(MAX(IF(Lookups!$E$3:$E$250&lt;Towers!D7/Area!D7*(Settings!$C$16/100),Lookups!$G$3:$GL$250)),"-")</f>
        <v>6.0968188426424481</v>
      </c>
      <c r="E7" s="14">
        <f t="array" ref="E7">IFERROR(MAX(IF(Lookups!$E$3:$E$250&lt;Towers!E7/Area!E7*(Settings!$C$16/100),Lookups!$G$3:$GL$250)),"-")</f>
        <v>2.8997949311022362</v>
      </c>
      <c r="F7" s="14">
        <f t="array" ref="F7">IFERROR(MAX(IF(Lookups!$E$3:$E$250&lt;Towers!F7/Area!F7*(Settings!$C$16/100),Lookups!$G$3:$GL$250)),"-")</f>
        <v>2.7096972633966439</v>
      </c>
      <c r="G7" s="14">
        <f t="array" ref="G7">IFERROR(MAX(IF(Lookups!$E$3:$E$250&lt;Towers!G7/Area!G7*(Settings!$C$16/100),Lookups!$G$3:$GL$250)),"-")</f>
        <v>1.8817342106921136</v>
      </c>
      <c r="H7" s="14">
        <f t="array" ref="H7">IFERROR(MAX(IF(Lookups!$E$3:$E$250&lt;Towers!H7/Area!H7*(Settings!$C$16/100),Lookups!$G$3:$GL$250)),"-")</f>
        <v>1.3824986037737981</v>
      </c>
      <c r="I7" s="14">
        <f t="array" ref="I7">IFERROR(MAX(IF(Lookups!$E$3:$E$250&lt;Towers!I7/Area!I7*(Settings!$C$16/100),Lookups!$G$3:$GL$250)),"-")</f>
        <v>1.1525177396299524</v>
      </c>
      <c r="J7" s="14">
        <f t="array" ref="J7">IFERROR(MAX(IF(Lookups!$E$3:$E$250&lt;Towers!J7/Area!J7*(Settings!$C$16/100),Lookups!$G$3:$GL$250)),"-")</f>
        <v>1.1039961688804796</v>
      </c>
      <c r="K7" s="14">
        <f t="array" ref="K7">IFERROR(MAX(IF(Lookups!$E$3:$E$250&lt;Towers!K7/Area!K7*(Settings!$C$16/100),Lookups!$G$3:$GL$250)),"-")</f>
        <v>1.0584754935143139</v>
      </c>
      <c r="L7" s="14">
        <f t="array" ref="L7">IFERROR(MAX(IF(Lookups!$E$3:$E$250&lt;Towers!L7/Area!L7*(Settings!$C$16/100),Lookups!$G$3:$GL$250)),"-")</f>
        <v>0.57721361823833817</v>
      </c>
    </row>
    <row r="8" spans="1:12">
      <c r="A8" s="14" t="str">
        <f>Data!A8</f>
        <v>AUS</v>
      </c>
      <c r="B8" s="14" t="str">
        <f>Data!B8</f>
        <v>Australia</v>
      </c>
      <c r="C8" s="14">
        <f t="array" ref="C8">IFERROR(MAX(IF(Lookups!$E$3:$E$250&lt;Towers!C8/Area!C8*(Settings!$C$16/100),Lookups!$G$3:$GL$250)),"-")</f>
        <v>49.76994973585672</v>
      </c>
      <c r="D8" s="14">
        <f t="array" ref="D8">IFERROR(MAX(IF(Lookups!$E$3:$E$250&lt;Towers!D8/Area!D8*(Settings!$C$16/100),Lookups!$G$3:$GL$250)),"-")</f>
        <v>12.44248743396418</v>
      </c>
      <c r="E8" s="14">
        <f t="array" ref="E8">IFERROR(MAX(IF(Lookups!$E$3:$E$250&lt;Towers!E8/Area!E8*(Settings!$C$16/100),Lookups!$G$3:$GL$250)),"-")</f>
        <v>2.8997949311022362</v>
      </c>
      <c r="F8" s="14">
        <f t="array" ref="F8">IFERROR(MAX(IF(Lookups!$E$3:$E$250&lt;Towers!F8/Area!F8*(Settings!$C$16/100),Lookups!$G$3:$GL$250)),"-")</f>
        <v>0.40084279044329041</v>
      </c>
      <c r="G8" s="14">
        <f t="array" ref="G8">IFERROR(MAX(IF(Lookups!$E$3:$E$250&lt;Towers!G8/Area!G8*(Settings!$C$16/100),Lookups!$G$3:$GL$250)),"-")</f>
        <v>0.15120140970035201</v>
      </c>
      <c r="H8" s="14">
        <f t="array" ref="H8">IFERROR(MAX(IF(Lookups!$E$3:$E$250&lt;Towers!H8/Area!H8*(Settings!$C$16/100),Lookups!$G$3:$GL$250)),"-")</f>
        <v>5.6368517406087601E-2</v>
      </c>
      <c r="I8" s="14">
        <f t="array" ref="I8">IFERROR(MAX(IF(Lookups!$E$3:$E$250&lt;Towers!I8/Area!I8*(Settings!$C$16/100),Lookups!$G$3:$GL$250)),"-")</f>
        <v>0</v>
      </c>
      <c r="J8" s="14">
        <f t="array" ref="J8">IFERROR(MAX(IF(Lookups!$E$3:$E$250&lt;Towers!J8/Area!J8*(Settings!$C$16/100),Lookups!$G$3:$GL$250)),"-")</f>
        <v>0</v>
      </c>
      <c r="K8" s="14">
        <f t="array" ref="K8">IFERROR(MAX(IF(Lookups!$E$3:$E$250&lt;Towers!K8/Area!K8*(Settings!$C$16/100),Lookups!$G$3:$GL$250)),"-")</f>
        <v>0</v>
      </c>
      <c r="L8" s="14">
        <f t="array" ref="L8">IFERROR(MAX(IF(Lookups!$E$3:$E$250&lt;Towers!L8/Area!L8*(Settings!$C$16/100),Lookups!$G$3:$GL$250)),"-")</f>
        <v>0</v>
      </c>
    </row>
    <row r="9" spans="1:12">
      <c r="A9" s="14" t="str">
        <f>Data!A9</f>
        <v>AUT</v>
      </c>
      <c r="B9" s="14" t="str">
        <f>Data!B9</f>
        <v>Austria</v>
      </c>
      <c r="C9" s="14">
        <f t="array" ref="C9">IFERROR(MAX(IF(Lookups!$E$3:$E$250&lt;Towers!C9/Area!C9*(Settings!$C$16/100),Lookups!$G$3:$GL$250)),"-")</f>
        <v>0</v>
      </c>
      <c r="D9" s="14">
        <f t="array" ref="D9">IFERROR(MAX(IF(Lookups!$E$3:$E$250&lt;Towers!D9/Area!D9*(Settings!$C$16/100),Lookups!$G$3:$GL$250)),"-")</f>
        <v>0</v>
      </c>
      <c r="E9" s="14">
        <f t="array" ref="E9">IFERROR(MAX(IF(Lookups!$E$3:$E$250&lt;Towers!E9/Area!E9*(Settings!$C$16/100),Lookups!$G$3:$GL$250)),"-")</f>
        <v>0</v>
      </c>
      <c r="F9" s="14">
        <f t="array" ref="F9">IFERROR(MAX(IF(Lookups!$E$3:$E$250&lt;Towers!F9/Area!F9*(Settings!$C$16/100),Lookups!$G$3:$GL$250)),"-")</f>
        <v>0</v>
      </c>
      <c r="G9" s="14">
        <f t="array" ref="G9">IFERROR(MAX(IF(Lookups!$E$3:$E$250&lt;Towers!G9/Area!G9*(Settings!$C$16/100),Lookups!$G$3:$GL$250)),"-")</f>
        <v>0</v>
      </c>
      <c r="H9" s="14">
        <f t="array" ref="H9">IFERROR(MAX(IF(Lookups!$E$3:$E$250&lt;Towers!H9/Area!H9*(Settings!$C$16/100),Lookups!$G$3:$GL$250)),"-")</f>
        <v>0</v>
      </c>
      <c r="I9" s="14">
        <f t="array" ref="I9">IFERROR(MAX(IF(Lookups!$E$3:$E$250&lt;Towers!I9/Area!I9*(Settings!$C$16/100),Lookups!$G$3:$GL$250)),"-")</f>
        <v>0</v>
      </c>
      <c r="J9" s="14">
        <f t="array" ref="J9">IFERROR(MAX(IF(Lookups!$E$3:$E$250&lt;Towers!J9/Area!J9*(Settings!$C$16/100),Lookups!$G$3:$GL$250)),"-")</f>
        <v>0</v>
      </c>
      <c r="K9" s="14">
        <f t="array" ref="K9">IFERROR(MAX(IF(Lookups!$E$3:$E$250&lt;Towers!K9/Area!K9*(Settings!$C$16/100),Lookups!$G$3:$GL$250)),"-")</f>
        <v>0</v>
      </c>
      <c r="L9" s="14">
        <f t="array" ref="L9">IFERROR(MAX(IF(Lookups!$E$3:$E$250&lt;Towers!L9/Area!L9*(Settings!$C$16/100),Lookups!$G$3:$GL$250)),"-")</f>
        <v>0</v>
      </c>
    </row>
    <row r="10" spans="1:12">
      <c r="A10" s="14" t="str">
        <f>Data!A10</f>
        <v>AZE</v>
      </c>
      <c r="B10" s="14" t="str">
        <f>Data!B10</f>
        <v>Azerbaijan</v>
      </c>
      <c r="C10" s="14">
        <f t="array" ref="C10">IFERROR(MAX(IF(Lookups!$E$3:$E$250&lt;Towers!C10/Area!C10*(Settings!$C$16/100),Lookups!$G$3:$GL$250)),"-")</f>
        <v>0</v>
      </c>
      <c r="D10" s="14">
        <f t="array" ref="D10">IFERROR(MAX(IF(Lookups!$E$3:$E$250&lt;Towers!D10/Area!D10*(Settings!$C$16/100),Lookups!$G$3:$GL$250)),"-")</f>
        <v>0</v>
      </c>
      <c r="E10" s="14">
        <f t="array" ref="E10">IFERROR(MAX(IF(Lookups!$E$3:$E$250&lt;Towers!E10/Area!E10*(Settings!$C$16/100),Lookups!$G$3:$GL$250)),"-")</f>
        <v>0</v>
      </c>
      <c r="F10" s="14">
        <f t="array" ref="F10">IFERROR(MAX(IF(Lookups!$E$3:$E$250&lt;Towers!F10/Area!F10*(Settings!$C$16/100),Lookups!$G$3:$GL$250)),"-")</f>
        <v>0</v>
      </c>
      <c r="G10" s="14">
        <f t="array" ref="G10">IFERROR(MAX(IF(Lookups!$E$3:$E$250&lt;Towers!G10/Area!G10*(Settings!$C$16/100),Lookups!$G$3:$GL$250)),"-")</f>
        <v>0</v>
      </c>
      <c r="H10" s="14">
        <f t="array" ref="H10">IFERROR(MAX(IF(Lookups!$E$3:$E$250&lt;Towers!H10/Area!H10*(Settings!$C$16/100),Lookups!$G$3:$GL$250)),"-")</f>
        <v>0</v>
      </c>
      <c r="I10" s="14">
        <f t="array" ref="I10">IFERROR(MAX(IF(Lookups!$E$3:$E$250&lt;Towers!I10/Area!I10*(Settings!$C$16/100),Lookups!$G$3:$GL$250)),"-")</f>
        <v>0</v>
      </c>
      <c r="J10" s="14">
        <f t="array" ref="J10">IFERROR(MAX(IF(Lookups!$E$3:$E$250&lt;Towers!J10/Area!J10*(Settings!$C$16/100),Lookups!$G$3:$GL$250)),"-")</f>
        <v>0</v>
      </c>
      <c r="K10" s="14">
        <f t="array" ref="K10">IFERROR(MAX(IF(Lookups!$E$3:$E$250&lt;Towers!K10/Area!K10*(Settings!$C$16/100),Lookups!$G$3:$GL$250)),"-")</f>
        <v>0</v>
      </c>
      <c r="L10" s="14">
        <f t="array" ref="L10">IFERROR(MAX(IF(Lookups!$E$3:$E$250&lt;Towers!L10/Area!L10*(Settings!$C$16/100),Lookups!$G$3:$GL$250)),"-")</f>
        <v>0</v>
      </c>
    </row>
    <row r="11" spans="1:12">
      <c r="A11" s="14" t="str">
        <f>Data!A11</f>
        <v>BHR</v>
      </c>
      <c r="B11" s="14" t="str">
        <f>Data!B11</f>
        <v>Bahrain</v>
      </c>
      <c r="C11" s="14">
        <f t="array" ref="C11">IFERROR(MAX(IF(Lookups!$E$3:$E$250&lt;Towers!C11/Area!C11*(Settings!$C$16/100),Lookups!$G$3:$GL$250)),"-")</f>
        <v>270.96972633966442</v>
      </c>
      <c r="D11" s="14" t="str">
        <f t="array" ref="D11">IFERROR(MAX(IF(Lookups!$E$3:$E$250&lt;Towers!D11/Area!D11*(Settings!$C$16/100),Lookups!$G$3:$GL$250)),"-")</f>
        <v>-</v>
      </c>
      <c r="E11" s="14">
        <f t="array" ref="E11">IFERROR(MAX(IF(Lookups!$E$3:$E$250&lt;Towers!E11/Area!E11*(Settings!$C$16/100),Lookups!$G$3:$GL$250)),"-")</f>
        <v>152.4204710660612</v>
      </c>
      <c r="F11" s="14" t="str">
        <f t="array" ref="F11">IFERROR(MAX(IF(Lookups!$E$3:$E$250&lt;Towers!F11/Area!F11*(Settings!$C$16/100),Lookups!$G$3:$GL$250)),"-")</f>
        <v>-</v>
      </c>
      <c r="G11" s="14" t="str">
        <f t="array" ref="G11">IFERROR(MAX(IF(Lookups!$E$3:$E$250&lt;Towers!G11/Area!G11*(Settings!$C$16/100),Lookups!$G$3:$GL$250)),"-")</f>
        <v>-</v>
      </c>
      <c r="H11" s="14">
        <f t="array" ref="H11">IFERROR(MAX(IF(Lookups!$E$3:$E$250&lt;Towers!H11/Area!H11*(Settings!$C$16/100),Lookups!$G$3:$GL$250)),"-")</f>
        <v>152.4204710660612</v>
      </c>
      <c r="I11" s="14" t="str">
        <f t="array" ref="I11">IFERROR(MAX(IF(Lookups!$E$3:$E$250&lt;Towers!I11/Area!I11*(Settings!$C$16/100),Lookups!$G$3:$GL$250)),"-")</f>
        <v>-</v>
      </c>
      <c r="J11" s="14">
        <f t="array" ref="J11">IFERROR(MAX(IF(Lookups!$E$3:$E$250&lt;Towers!J11/Area!J11*(Settings!$C$16/100),Lookups!$G$3:$GL$250)),"-")</f>
        <v>49.76994973585672</v>
      </c>
      <c r="K11" s="14" t="str">
        <f t="array" ref="K11">IFERROR(MAX(IF(Lookups!$E$3:$E$250&lt;Towers!K11/Area!K11*(Settings!$C$16/100),Lookups!$G$3:$GL$250)),"-")</f>
        <v>-</v>
      </c>
      <c r="L11" s="14">
        <f t="array" ref="L11">IFERROR(MAX(IF(Lookups!$E$3:$E$250&lt;Towers!L11/Area!L11*(Settings!$C$16/100),Lookups!$G$3:$GL$250)),"-")</f>
        <v>12.44248743396418</v>
      </c>
    </row>
    <row r="12" spans="1:12">
      <c r="A12" s="14" t="str">
        <f>Data!A12</f>
        <v>BGD</v>
      </c>
      <c r="B12" s="14" t="str">
        <f>Data!B12</f>
        <v>Bangladesh</v>
      </c>
      <c r="C12" s="14">
        <f t="array" ref="C12">IFERROR(MAX(IF(Lookups!$E$3:$E$250&lt;Towers!C12/Area!C12*(Settings!$C$16/100),Lookups!$G$3:$GL$250)),"-")</f>
        <v>152.4204710660612</v>
      </c>
      <c r="D12" s="14">
        <f t="array" ref="D12">IFERROR(MAX(IF(Lookups!$E$3:$E$250&lt;Towers!D12/Area!D12*(Settings!$C$16/100),Lookups!$G$3:$GL$250)),"-")</f>
        <v>16.935607896229023</v>
      </c>
      <c r="E12" s="14">
        <f t="array" ref="E12">IFERROR(MAX(IF(Lookups!$E$3:$E$250&lt;Towers!E12/Area!E12*(Settings!$C$16/100),Lookups!$G$3:$GL$250)),"-")</f>
        <v>9.5262794416288248</v>
      </c>
      <c r="F12" s="14">
        <f t="array" ref="F12">IFERROR(MAX(IF(Lookups!$E$3:$E$250&lt;Towers!F12/Area!F12*(Settings!$C$16/100),Lookups!$G$3:$GL$250)),"-")</f>
        <v>8.4385035884324555</v>
      </c>
      <c r="G12" s="14">
        <f t="array" ref="G12">IFERROR(MAX(IF(Lookups!$E$3:$E$250&lt;Towers!G12/Area!G12*(Settings!$C$16/100),Lookups!$G$3:$GL$250)),"-")</f>
        <v>7.5269368427684524</v>
      </c>
      <c r="H12" s="14">
        <f t="array" ref="H12">IFERROR(MAX(IF(Lookups!$E$3:$E$250&lt;Towers!H12/Area!H12*(Settings!$C$16/100),Lookups!$G$3:$GL$250)),"-")</f>
        <v>6.0968188426424481</v>
      </c>
      <c r="I12" s="14">
        <f t="array" ref="I12">IFERROR(MAX(IF(Lookups!$E$3:$E$250&lt;Towers!I12/Area!I12*(Settings!$C$16/100),Lookups!$G$3:$GL$250)),"-")</f>
        <v>5.5299944150951923</v>
      </c>
      <c r="J12" s="14">
        <f t="array" ref="J12">IFERROR(MAX(IF(Lookups!$E$3:$E$250&lt;Towers!J12/Area!J12*(Settings!$C$16/100),Lookups!$G$3:$GL$250)),"-")</f>
        <v>5.038693258382188</v>
      </c>
      <c r="K12" s="14">
        <f t="array" ref="K12">IFERROR(MAX(IF(Lookups!$E$3:$E$250&lt;Towers!K12/Area!K12*(Settings!$C$16/100),Lookups!$G$3:$GL$250)),"-")</f>
        <v>4.6100709585198096</v>
      </c>
      <c r="L12" s="14">
        <f t="array" ref="L12">IFERROR(MAX(IF(Lookups!$E$3:$E$250&lt;Towers!L12/Area!L12*(Settings!$C$16/100),Lookups!$G$3:$GL$250)),"-")</f>
        <v>0</v>
      </c>
    </row>
    <row r="13" spans="1:12">
      <c r="A13" s="14" t="str">
        <f>Data!A13</f>
        <v>BRB</v>
      </c>
      <c r="B13" s="14" t="str">
        <f>Data!B13</f>
        <v>Barbados</v>
      </c>
      <c r="C13" s="14">
        <f t="array" ref="C13">IFERROR(MAX(IF(Lookups!$E$3:$E$250&lt;Towers!C13/Area!C13*(Settings!$C$16/100),Lookups!$G$3:$GL$250)),"-")</f>
        <v>0</v>
      </c>
      <c r="D13" s="14">
        <f t="array" ref="D13">IFERROR(MAX(IF(Lookups!$E$3:$E$250&lt;Towers!D13/Area!D13*(Settings!$C$16/100),Lookups!$G$3:$GL$250)),"-")</f>
        <v>0</v>
      </c>
      <c r="E13" s="14">
        <f t="array" ref="E13">IFERROR(MAX(IF(Lookups!$E$3:$E$250&lt;Towers!E13/Area!E13*(Settings!$C$16/100),Lookups!$G$3:$GL$250)),"-")</f>
        <v>0</v>
      </c>
      <c r="F13" s="14">
        <f t="array" ref="F13">IFERROR(MAX(IF(Lookups!$E$3:$E$250&lt;Towers!F13/Area!F13*(Settings!$C$16/100),Lookups!$G$3:$GL$250)),"-")</f>
        <v>0</v>
      </c>
      <c r="G13" s="14">
        <f t="array" ref="G13">IFERROR(MAX(IF(Lookups!$E$3:$E$250&lt;Towers!G13/Area!G13*(Settings!$C$16/100),Lookups!$G$3:$GL$250)),"-")</f>
        <v>0</v>
      </c>
      <c r="H13" s="14">
        <f t="array" ref="H13">IFERROR(MAX(IF(Lookups!$E$3:$E$250&lt;Towers!H13/Area!H13*(Settings!$C$16/100),Lookups!$G$3:$GL$250)),"-")</f>
        <v>0</v>
      </c>
      <c r="I13" s="14">
        <f t="array" ref="I13">IFERROR(MAX(IF(Lookups!$E$3:$E$250&lt;Towers!I13/Area!I13*(Settings!$C$16/100),Lookups!$G$3:$GL$250)),"-")</f>
        <v>0</v>
      </c>
      <c r="J13" s="14">
        <f t="array" ref="J13">IFERROR(MAX(IF(Lookups!$E$3:$E$250&lt;Towers!J13/Area!J13*(Settings!$C$16/100),Lookups!$G$3:$GL$250)),"-")</f>
        <v>0</v>
      </c>
      <c r="K13" s="14">
        <f t="array" ref="K13">IFERROR(MAX(IF(Lookups!$E$3:$E$250&lt;Towers!K13/Area!K13*(Settings!$C$16/100),Lookups!$G$3:$GL$250)),"-")</f>
        <v>0</v>
      </c>
      <c r="L13" s="14">
        <f t="array" ref="L13">IFERROR(MAX(IF(Lookups!$E$3:$E$250&lt;Towers!L13/Area!L13*(Settings!$C$16/100),Lookups!$G$3:$GL$250)),"-")</f>
        <v>0</v>
      </c>
    </row>
    <row r="14" spans="1:12">
      <c r="A14" s="14" t="str">
        <f>Data!A14</f>
        <v>BLR</v>
      </c>
      <c r="B14" s="14" t="str">
        <f>Data!B14</f>
        <v>Belarus</v>
      </c>
      <c r="C14" s="14">
        <f t="array" ref="C14">IFERROR(MAX(IF(Lookups!$E$3:$E$250&lt;Towers!C14/Area!C14*(Settings!$C$16/100),Lookups!$G$3:$GL$250)),"-")</f>
        <v>0</v>
      </c>
      <c r="D14" s="14">
        <f t="array" ref="D14">IFERROR(MAX(IF(Lookups!$E$3:$E$250&lt;Towers!D14/Area!D14*(Settings!$C$16/100),Lookups!$G$3:$GL$250)),"-")</f>
        <v>0</v>
      </c>
      <c r="E14" s="14">
        <f t="array" ref="E14">IFERROR(MAX(IF(Lookups!$E$3:$E$250&lt;Towers!E14/Area!E14*(Settings!$C$16/100),Lookups!$G$3:$GL$250)),"-")</f>
        <v>0</v>
      </c>
      <c r="F14" s="14">
        <f t="array" ref="F14">IFERROR(MAX(IF(Lookups!$E$3:$E$250&lt;Towers!F14/Area!F14*(Settings!$C$16/100),Lookups!$G$3:$GL$250)),"-")</f>
        <v>0</v>
      </c>
      <c r="G14" s="14">
        <f t="array" ref="G14">IFERROR(MAX(IF(Lookups!$E$3:$E$250&lt;Towers!G14/Area!G14*(Settings!$C$16/100),Lookups!$G$3:$GL$250)),"-")</f>
        <v>0</v>
      </c>
      <c r="H14" s="14">
        <f t="array" ref="H14">IFERROR(MAX(IF(Lookups!$E$3:$E$250&lt;Towers!H14/Area!H14*(Settings!$C$16/100),Lookups!$G$3:$GL$250)),"-")</f>
        <v>0</v>
      </c>
      <c r="I14" s="14">
        <f t="array" ref="I14">IFERROR(MAX(IF(Lookups!$E$3:$E$250&lt;Towers!I14/Area!I14*(Settings!$C$16/100),Lookups!$G$3:$GL$250)),"-")</f>
        <v>0</v>
      </c>
      <c r="J14" s="14">
        <f t="array" ref="J14">IFERROR(MAX(IF(Lookups!$E$3:$E$250&lt;Towers!J14/Area!J14*(Settings!$C$16/100),Lookups!$G$3:$GL$250)),"-")</f>
        <v>0</v>
      </c>
      <c r="K14" s="14">
        <f t="array" ref="K14">IFERROR(MAX(IF(Lookups!$E$3:$E$250&lt;Towers!K14/Area!K14*(Settings!$C$16/100),Lookups!$G$3:$GL$250)),"-")</f>
        <v>0</v>
      </c>
      <c r="L14" s="14">
        <f t="array" ref="L14">IFERROR(MAX(IF(Lookups!$E$3:$E$250&lt;Towers!L14/Area!L14*(Settings!$C$16/100),Lookups!$G$3:$GL$250)),"-")</f>
        <v>0</v>
      </c>
    </row>
    <row r="15" spans="1:12">
      <c r="A15" s="14" t="str">
        <f>Data!A15</f>
        <v>BEL</v>
      </c>
      <c r="B15" s="14" t="str">
        <f>Data!B15</f>
        <v>Belgium</v>
      </c>
      <c r="C15" s="14">
        <f t="array" ref="C15">IFERROR(MAX(IF(Lookups!$E$3:$E$250&lt;Towers!C15/Area!C15*(Settings!$C$16/100),Lookups!$G$3:$GL$250)),"-")</f>
        <v>67.742431584916105</v>
      </c>
      <c r="D15" s="14">
        <f t="array" ref="D15">IFERROR(MAX(IF(Lookups!$E$3:$E$250&lt;Towers!D15/Area!D15*(Settings!$C$16/100),Lookups!$G$3:$GL$250)),"-")</f>
        <v>38.105117766515299</v>
      </c>
      <c r="E15" s="14">
        <f t="array" ref="E15">IFERROR(MAX(IF(Lookups!$E$3:$E$250&lt;Towers!E15/Area!E15*(Settings!$C$16/100),Lookups!$G$3:$GL$250)),"-")</f>
        <v>38.105117766515299</v>
      </c>
      <c r="F15" s="14">
        <f t="array" ref="F15">IFERROR(MAX(IF(Lookups!$E$3:$E$250&lt;Towers!F15/Area!F15*(Settings!$C$16/100),Lookups!$G$3:$GL$250)),"-")</f>
        <v>30.10774737107382</v>
      </c>
      <c r="G15" s="14">
        <f t="array" ref="G15">IFERROR(MAX(IF(Lookups!$E$3:$E$250&lt;Towers!G15/Area!G15*(Settings!$C$16/100),Lookups!$G$3:$GL$250)),"-")</f>
        <v>24.387275370569778</v>
      </c>
      <c r="H15" s="14">
        <f t="array" ref="H15">IFERROR(MAX(IF(Lookups!$E$3:$E$250&lt;Towers!H15/Area!H15*(Settings!$C$16/100),Lookups!$G$3:$GL$250)),"-")</f>
        <v>20.154773033528759</v>
      </c>
      <c r="I15" s="14">
        <f t="array" ref="I15">IFERROR(MAX(IF(Lookups!$E$3:$E$250&lt;Towers!I15/Area!I15*(Settings!$C$16/100),Lookups!$G$3:$GL$250)),"-")</f>
        <v>14.430340455958458</v>
      </c>
      <c r="J15" s="14">
        <f t="array" ref="J15">IFERROR(MAX(IF(Lookups!$E$3:$E$250&lt;Towers!J15/Area!J15*(Settings!$C$16/100),Lookups!$G$3:$GL$250)),"-")</f>
        <v>12.44248743396418</v>
      </c>
      <c r="K15" s="14">
        <f t="array" ref="K15">IFERROR(MAX(IF(Lookups!$E$3:$E$250&lt;Towers!K15/Area!K15*(Settings!$C$16/100),Lookups!$G$3:$GL$250)),"-")</f>
        <v>9.5262794416288248</v>
      </c>
      <c r="L15" s="14">
        <f t="array" ref="L15">IFERROR(MAX(IF(Lookups!$E$3:$E$250&lt;Towers!L15/Area!L15*(Settings!$C$16/100),Lookups!$G$3:$GL$250)),"-")</f>
        <v>3.901964059291168</v>
      </c>
    </row>
    <row r="16" spans="1:12">
      <c r="A16" s="14" t="str">
        <f>Data!A16</f>
        <v>BLZ</v>
      </c>
      <c r="B16" s="14" t="str">
        <f>Data!B16</f>
        <v>Belize</v>
      </c>
      <c r="C16" s="14">
        <f t="array" ref="C16">IFERROR(MAX(IF(Lookups!$E$3:$E$250&lt;Towers!C16/Area!C16*(Settings!$C$16/100),Lookups!$G$3:$GL$250)),"-")</f>
        <v>0</v>
      </c>
      <c r="D16" s="14" t="str">
        <f t="array" ref="D16">IFERROR(MAX(IF(Lookups!$E$3:$E$250&lt;Towers!D16/Area!D16*(Settings!$C$16/100),Lookups!$G$3:$GL$250)),"-")</f>
        <v>-</v>
      </c>
      <c r="E16" s="14">
        <f t="array" ref="E16">IFERROR(MAX(IF(Lookups!$E$3:$E$250&lt;Towers!E16/Area!E16*(Settings!$C$16/100),Lookups!$G$3:$GL$250)),"-")</f>
        <v>0</v>
      </c>
      <c r="F16" s="14" t="str">
        <f t="array" ref="F16">IFERROR(MAX(IF(Lookups!$E$3:$E$250&lt;Towers!F16/Area!F16*(Settings!$C$16/100),Lookups!$G$3:$GL$250)),"-")</f>
        <v>-</v>
      </c>
      <c r="G16" s="14">
        <f t="array" ref="G16">IFERROR(MAX(IF(Lookups!$E$3:$E$250&lt;Towers!G16/Area!G16*(Settings!$C$16/100),Lookups!$G$3:$GL$250)),"-")</f>
        <v>0</v>
      </c>
      <c r="H16" s="14" t="str">
        <f t="array" ref="H16">IFERROR(MAX(IF(Lookups!$E$3:$E$250&lt;Towers!H16/Area!H16*(Settings!$C$16/100),Lookups!$G$3:$GL$250)),"-")</f>
        <v>-</v>
      </c>
      <c r="I16" s="14">
        <f t="array" ref="I16">IFERROR(MAX(IF(Lookups!$E$3:$E$250&lt;Towers!I16/Area!I16*(Settings!$C$16/100),Lookups!$G$3:$GL$250)),"-")</f>
        <v>0</v>
      </c>
      <c r="J16" s="14" t="str">
        <f t="array" ref="J16">IFERROR(MAX(IF(Lookups!$E$3:$E$250&lt;Towers!J16/Area!J16*(Settings!$C$16/100),Lookups!$G$3:$GL$250)),"-")</f>
        <v>-</v>
      </c>
      <c r="K16" s="14">
        <f t="array" ref="K16">IFERROR(MAX(IF(Lookups!$E$3:$E$250&lt;Towers!K16/Area!K16*(Settings!$C$16/100),Lookups!$G$3:$GL$250)),"-")</f>
        <v>0</v>
      </c>
      <c r="L16" s="14">
        <f t="array" ref="L16">IFERROR(MAX(IF(Lookups!$E$3:$E$250&lt;Towers!L16/Area!L16*(Settings!$C$16/100),Lookups!$G$3:$GL$250)),"-")</f>
        <v>0</v>
      </c>
    </row>
    <row r="17" spans="1:12">
      <c r="A17" s="14" t="str">
        <f>Data!A17</f>
        <v>BEN</v>
      </c>
      <c r="B17" s="14" t="str">
        <f>Data!B17</f>
        <v>Benin</v>
      </c>
      <c r="C17" s="14">
        <f t="array" ref="C17">IFERROR(MAX(IF(Lookups!$E$3:$E$250&lt;Towers!C17/Area!C17*(Settings!$C$16/100),Lookups!$G$3:$GL$250)),"-")</f>
        <v>0</v>
      </c>
      <c r="D17" s="14">
        <f t="array" ref="D17">IFERROR(MAX(IF(Lookups!$E$3:$E$250&lt;Towers!D17/Area!D17*(Settings!$C$16/100),Lookups!$G$3:$GL$250)),"-")</f>
        <v>0</v>
      </c>
      <c r="E17" s="14">
        <f t="array" ref="E17">IFERROR(MAX(IF(Lookups!$E$3:$E$250&lt;Towers!E17/Area!E17*(Settings!$C$16/100),Lookups!$G$3:$GL$250)),"-")</f>
        <v>0</v>
      </c>
      <c r="F17" s="14">
        <f t="array" ref="F17">IFERROR(MAX(IF(Lookups!$E$3:$E$250&lt;Towers!F17/Area!F17*(Settings!$C$16/100),Lookups!$G$3:$GL$250)),"-")</f>
        <v>0</v>
      </c>
      <c r="G17" s="14">
        <f t="array" ref="G17">IFERROR(MAX(IF(Lookups!$E$3:$E$250&lt;Towers!G17/Area!G17*(Settings!$C$16/100),Lookups!$G$3:$GL$250)),"-")</f>
        <v>0</v>
      </c>
      <c r="H17" s="14">
        <f t="array" ref="H17">IFERROR(MAX(IF(Lookups!$E$3:$E$250&lt;Towers!H17/Area!H17*(Settings!$C$16/100),Lookups!$G$3:$GL$250)),"-")</f>
        <v>0</v>
      </c>
      <c r="I17" s="14">
        <f t="array" ref="I17">IFERROR(MAX(IF(Lookups!$E$3:$E$250&lt;Towers!I17/Area!I17*(Settings!$C$16/100),Lookups!$G$3:$GL$250)),"-")</f>
        <v>0</v>
      </c>
      <c r="J17" s="14">
        <f t="array" ref="J17">IFERROR(MAX(IF(Lookups!$E$3:$E$250&lt;Towers!J17/Area!J17*(Settings!$C$16/100),Lookups!$G$3:$GL$250)),"-")</f>
        <v>0</v>
      </c>
      <c r="K17" s="14">
        <f t="array" ref="K17">IFERROR(MAX(IF(Lookups!$E$3:$E$250&lt;Towers!K17/Area!K17*(Settings!$C$16/100),Lookups!$G$3:$GL$250)),"-")</f>
        <v>0</v>
      </c>
      <c r="L17" s="14">
        <f t="array" ref="L17">IFERROR(MAX(IF(Lookups!$E$3:$E$250&lt;Towers!L17/Area!L17*(Settings!$C$16/100),Lookups!$G$3:$GL$250)),"-")</f>
        <v>0</v>
      </c>
    </row>
    <row r="18" spans="1:12">
      <c r="A18" s="14" t="str">
        <f>Data!A18</f>
        <v>BTN</v>
      </c>
      <c r="B18" s="14" t="str">
        <f>Data!B18</f>
        <v>Bhutan</v>
      </c>
      <c r="C18" s="14">
        <f t="array" ref="C18">IFERROR(MAX(IF(Lookups!$E$3:$E$250&lt;Towers!C18/Area!C18*(Settings!$C$16/100),Lookups!$G$3:$GL$250)),"-")</f>
        <v>1.1039961688804796</v>
      </c>
      <c r="D18" s="14">
        <f t="array" ref="D18">IFERROR(MAX(IF(Lookups!$E$3:$E$250&lt;Towers!D18/Area!D18*(Settings!$C$16/100),Lookups!$G$3:$GL$250)),"-")</f>
        <v>0.37170058482807178</v>
      </c>
      <c r="E18" s="14">
        <f t="array" ref="E18">IFERROR(MAX(IF(Lookups!$E$3:$E$250&lt;Towers!E18/Area!E18*(Settings!$C$16/100),Lookups!$G$3:$GL$250)),"-")</f>
        <v>0.26461887337857842</v>
      </c>
      <c r="F18" s="14">
        <f t="array" ref="F18">IFERROR(MAX(IF(Lookups!$E$3:$E$250&lt;Towers!F18/Area!F18*(Settings!$C$16/100),Lookups!$G$3:$GL$250)),"-")</f>
        <v>0.20154773033528739</v>
      </c>
      <c r="G18" s="14">
        <f t="array" ref="G18">IFERROR(MAX(IF(Lookups!$E$3:$E$250&lt;Towers!G18/Area!G18*(Settings!$C$16/100),Lookups!$G$3:$GL$250)),"-")</f>
        <v>0.1536109559748664</v>
      </c>
      <c r="H18" s="14">
        <f t="array" ref="H18">IFERROR(MAX(IF(Lookups!$E$3:$E$250&lt;Towers!H18/Area!H18*(Settings!$C$16/100),Lookups!$G$3:$GL$250)),"-")</f>
        <v>0.1028304746608608</v>
      </c>
      <c r="I18" s="14">
        <f t="array" ref="I18">IFERROR(MAX(IF(Lookups!$E$3:$E$250&lt;Towers!I18/Area!I18*(Settings!$C$16/100),Lookups!$G$3:$GL$250)),"-")</f>
        <v>6.4797734537596394E-2</v>
      </c>
      <c r="J18" s="14">
        <f t="array" ref="J18">IFERROR(MAX(IF(Lookups!$E$3:$E$250&lt;Towers!J18/Area!J18*(Settings!$C$16/100),Lookups!$G$3:$GL$250)),"-")</f>
        <v>4.3786403638627E-2</v>
      </c>
      <c r="K18" s="14">
        <f t="array" ref="K18">IFERROR(MAX(IF(Lookups!$E$3:$E$250&lt;Towers!K18/Area!K18*(Settings!$C$16/100),Lookups!$G$3:$GL$250)),"-")</f>
        <v>0</v>
      </c>
      <c r="L18" s="14">
        <f t="array" ref="L18">IFERROR(MAX(IF(Lookups!$E$3:$E$250&lt;Towers!L18/Area!L18*(Settings!$C$16/100),Lookups!$G$3:$GL$250)),"-")</f>
        <v>0</v>
      </c>
    </row>
    <row r="19" spans="1:12">
      <c r="A19" s="14" t="str">
        <f>Data!A19</f>
        <v>BOL</v>
      </c>
      <c r="B19" s="14" t="str">
        <f>Data!B19</f>
        <v>Bolivia (Plurinational State of)</v>
      </c>
      <c r="C19" s="14">
        <f t="array" ref="C19">IFERROR(MAX(IF(Lookups!$E$3:$E$250&lt;Towers!C19/Area!C19*(Settings!$C$16/100),Lookups!$G$3:$GL$250)),"-")</f>
        <v>4.6100709585198096</v>
      </c>
      <c r="D19" s="14">
        <f t="array" ref="D19">IFERROR(MAX(IF(Lookups!$E$3:$E$250&lt;Towers!D19/Area!D19*(Settings!$C$16/100),Lookups!$G$3:$GL$250)),"-")</f>
        <v>0.61444382389946561</v>
      </c>
      <c r="E19" s="14">
        <f t="array" ref="E19">IFERROR(MAX(IF(Lookups!$E$3:$E$250&lt;Towers!E19/Area!E19*(Settings!$C$16/100),Lookups!$G$3:$GL$250)),"-")</f>
        <v>0.3149183286488868</v>
      </c>
      <c r="F19" s="14">
        <f t="array" ref="F19">IFERROR(MAX(IF(Lookups!$E$3:$E$250&lt;Towers!F19/Area!F19*(Settings!$C$16/100),Lookups!$G$3:$GL$250)),"-")</f>
        <v>0.21704588261454061</v>
      </c>
      <c r="G19" s="14">
        <f t="array" ref="G19">IFERROR(MAX(IF(Lookups!$E$3:$E$250&lt;Towers!G19/Area!G19*(Settings!$C$16/100),Lookups!$G$3:$GL$250)),"-")</f>
        <v>0.15120140970035201</v>
      </c>
      <c r="H19" s="14">
        <f t="array" ref="H19">IFERROR(MAX(IF(Lookups!$E$3:$E$250&lt;Towers!H19/Area!H19*(Settings!$C$16/100),Lookups!$G$3:$GL$250)),"-")</f>
        <v>0.10695704298307</v>
      </c>
      <c r="I19" s="14">
        <f t="array" ref="I19">IFERROR(MAX(IF(Lookups!$E$3:$E$250&lt;Towers!I19/Area!I19*(Settings!$C$16/100),Lookups!$G$3:$GL$250)),"-")</f>
        <v>7.5269368427684405E-2</v>
      </c>
      <c r="J19" s="14">
        <f t="array" ref="J19">IFERROR(MAX(IF(Lookups!$E$3:$E$250&lt;Towers!J19/Area!J19*(Settings!$C$16/100),Lookups!$G$3:$GL$250)),"-")</f>
        <v>0</v>
      </c>
      <c r="K19" s="14">
        <f t="array" ref="K19">IFERROR(MAX(IF(Lookups!$E$3:$E$250&lt;Towers!K19/Area!K19*(Settings!$C$16/100),Lookups!$G$3:$GL$250)),"-")</f>
        <v>0</v>
      </c>
      <c r="L19" s="14">
        <f t="array" ref="L19">IFERROR(MAX(IF(Lookups!$E$3:$E$250&lt;Towers!L19/Area!L19*(Settings!$C$16/100),Lookups!$G$3:$GL$250)),"-")</f>
        <v>0</v>
      </c>
    </row>
    <row r="20" spans="1:12">
      <c r="A20" s="14" t="str">
        <f>Data!A20</f>
        <v>BIH</v>
      </c>
      <c r="B20" s="14" t="str">
        <f>Data!B20</f>
        <v>Bosnia and Herzegovina</v>
      </c>
      <c r="C20" s="14">
        <f t="array" ref="C20">IFERROR(MAX(IF(Lookups!$E$3:$E$250&lt;Towers!C20/Area!C20*(Settings!$C$16/100),Lookups!$G$3:$GL$250)),"-")</f>
        <v>0</v>
      </c>
      <c r="D20" s="14">
        <f t="array" ref="D20">IFERROR(MAX(IF(Lookups!$E$3:$E$250&lt;Towers!D20/Area!D20*(Settings!$C$16/100),Lookups!$G$3:$GL$250)),"-")</f>
        <v>0</v>
      </c>
      <c r="E20" s="14">
        <f t="array" ref="E20">IFERROR(MAX(IF(Lookups!$E$3:$E$250&lt;Towers!E20/Area!E20*(Settings!$C$16/100),Lookups!$G$3:$GL$250)),"-")</f>
        <v>0</v>
      </c>
      <c r="F20" s="14">
        <f t="array" ref="F20">IFERROR(MAX(IF(Lookups!$E$3:$E$250&lt;Towers!F20/Area!F20*(Settings!$C$16/100),Lookups!$G$3:$GL$250)),"-")</f>
        <v>0</v>
      </c>
      <c r="G20" s="14">
        <f t="array" ref="G20">IFERROR(MAX(IF(Lookups!$E$3:$E$250&lt;Towers!G20/Area!G20*(Settings!$C$16/100),Lookups!$G$3:$GL$250)),"-")</f>
        <v>0</v>
      </c>
      <c r="H20" s="14">
        <f t="array" ref="H20">IFERROR(MAX(IF(Lookups!$E$3:$E$250&lt;Towers!H20/Area!H20*(Settings!$C$16/100),Lookups!$G$3:$GL$250)),"-")</f>
        <v>0</v>
      </c>
      <c r="I20" s="14">
        <f t="array" ref="I20">IFERROR(MAX(IF(Lookups!$E$3:$E$250&lt;Towers!I20/Area!I20*(Settings!$C$16/100),Lookups!$G$3:$GL$250)),"-")</f>
        <v>0</v>
      </c>
      <c r="J20" s="14">
        <f t="array" ref="J20">IFERROR(MAX(IF(Lookups!$E$3:$E$250&lt;Towers!J20/Area!J20*(Settings!$C$16/100),Lookups!$G$3:$GL$250)),"-")</f>
        <v>0</v>
      </c>
      <c r="K20" s="14">
        <f t="array" ref="K20">IFERROR(MAX(IF(Lookups!$E$3:$E$250&lt;Towers!K20/Area!K20*(Settings!$C$16/100),Lookups!$G$3:$GL$250)),"-")</f>
        <v>0</v>
      </c>
      <c r="L20" s="14">
        <f t="array" ref="L20">IFERROR(MAX(IF(Lookups!$E$3:$E$250&lt;Towers!L20/Area!L20*(Settings!$C$16/100),Lookups!$G$3:$GL$250)),"-")</f>
        <v>0</v>
      </c>
    </row>
    <row r="21" spans="1:12">
      <c r="A21" s="14" t="str">
        <f>Data!A21</f>
        <v>BWA</v>
      </c>
      <c r="B21" s="14" t="str">
        <f>Data!B21</f>
        <v>Botswana</v>
      </c>
      <c r="C21" s="14">
        <f t="array" ref="C21">IFERROR(MAX(IF(Lookups!$E$3:$E$250&lt;Towers!C21/Area!C21*(Settings!$C$16/100),Lookups!$G$3:$GL$250)),"-")</f>
        <v>14.430340455958458</v>
      </c>
      <c r="D21" s="14">
        <f t="array" ref="D21">IFERROR(MAX(IF(Lookups!$E$3:$E$250&lt;Towers!D21/Area!D21*(Settings!$C$16/100),Lookups!$G$3:$GL$250)),"-")</f>
        <v>2.5376977492788542</v>
      </c>
      <c r="E21" s="14">
        <f t="array" ref="E21">IFERROR(MAX(IF(Lookups!$E$3:$E$250&lt;Towers!E21/Area!E21*(Settings!$C$16/100),Lookups!$G$3:$GL$250)),"-")</f>
        <v>0.48377852351854378</v>
      </c>
      <c r="F21" s="14">
        <f t="array" ref="F21">IFERROR(MAX(IF(Lookups!$E$3:$E$250&lt;Towers!F21/Area!F21*(Settings!$C$16/100),Lookups!$G$3:$GL$250)),"-")</f>
        <v>0.18765216505516921</v>
      </c>
      <c r="G21" s="14">
        <f t="array" ref="G21">IFERROR(MAX(IF(Lookups!$E$3:$E$250&lt;Towers!G21/Area!G21*(Settings!$C$16/100),Lookups!$G$3:$GL$250)),"-")</f>
        <v>0.1083878905358656</v>
      </c>
      <c r="H21" s="14">
        <f t="array" ref="H21">IFERROR(MAX(IF(Lookups!$E$3:$E$250&lt;Towers!H21/Area!H21*(Settings!$C$16/100),Lookups!$G$3:$GL$250)),"-")</f>
        <v>8.4385035884324402E-2</v>
      </c>
      <c r="I21" s="14">
        <f t="array" ref="I21">IFERROR(MAX(IF(Lookups!$E$3:$E$250&lt;Towers!I21/Area!I21*(Settings!$C$16/100),Lookups!$G$3:$GL$250)),"-")</f>
        <v>4.9931973896050003E-2</v>
      </c>
      <c r="J21" s="14">
        <f t="array" ref="J21">IFERROR(MAX(IF(Lookups!$E$3:$E$250&lt;Towers!J21/Area!J21*(Settings!$C$16/100),Lookups!$G$3:$GL$250)),"-")</f>
        <v>0</v>
      </c>
      <c r="K21" s="14">
        <f t="array" ref="K21">IFERROR(MAX(IF(Lookups!$E$3:$E$250&lt;Towers!K21/Area!K21*(Settings!$C$16/100),Lookups!$G$3:$GL$250)),"-")</f>
        <v>0</v>
      </c>
      <c r="L21" s="14">
        <f t="array" ref="L21">IFERROR(MAX(IF(Lookups!$E$3:$E$250&lt;Towers!L21/Area!L21*(Settings!$C$16/100),Lookups!$G$3:$GL$250)),"-")</f>
        <v>0</v>
      </c>
    </row>
    <row r="22" spans="1:12">
      <c r="A22" s="14" t="str">
        <f>Data!A22</f>
        <v>BRA</v>
      </c>
      <c r="B22" s="14" t="str">
        <f>Data!B22</f>
        <v>Brazil</v>
      </c>
      <c r="C22" s="14">
        <f t="array" ref="C22">IFERROR(MAX(IF(Lookups!$E$3:$E$250&lt;Towers!C22/Area!C22*(Settings!$C$16/100),Lookups!$G$3:$GL$250)),"-")</f>
        <v>10.838789053586574</v>
      </c>
      <c r="D22" s="14">
        <f t="array" ref="D22">IFERROR(MAX(IF(Lookups!$E$3:$E$250&lt;Towers!D22/Area!D22*(Settings!$C$16/100),Lookups!$G$3:$GL$250)),"-")</f>
        <v>1.2596733145955472</v>
      </c>
      <c r="E22" s="14">
        <f t="array" ref="E22">IFERROR(MAX(IF(Lookups!$E$3:$E$250&lt;Towers!E22/Area!E22*(Settings!$C$16/100),Lookups!$G$3:$GL$250)),"-")</f>
        <v>0.55985480648690977</v>
      </c>
      <c r="F22" s="14">
        <f t="array" ref="F22">IFERROR(MAX(IF(Lookups!$E$3:$E$250&lt;Towers!F22/Area!F22*(Settings!$C$16/100),Lookups!$G$3:$GL$250)),"-")</f>
        <v>0.35400312629655661</v>
      </c>
      <c r="G22" s="14">
        <f t="array" ref="G22">IFERROR(MAX(IF(Lookups!$E$3:$E$250&lt;Towers!G22/Area!G22*(Settings!$C$16/100),Lookups!$G$3:$GL$250)),"-")</f>
        <v>0.25392831497886081</v>
      </c>
      <c r="H22" s="14">
        <f t="array" ref="H22">IFERROR(MAX(IF(Lookups!$E$3:$E$250&lt;Towers!H22/Area!H22*(Settings!$C$16/100),Lookups!$G$3:$GL$250)),"-")</f>
        <v>0.18765216505516921</v>
      </c>
      <c r="I22" s="14">
        <f t="array" ref="I22">IFERROR(MAX(IF(Lookups!$E$3:$E$250&lt;Towers!I22/Area!I22*(Settings!$C$16/100),Lookups!$G$3:$GL$250)),"-")</f>
        <v>0.1338122105381058</v>
      </c>
      <c r="J22" s="14">
        <f t="array" ref="J22">IFERROR(MAX(IF(Lookups!$E$3:$E$250&lt;Towers!J22/Area!J22*(Settings!$C$16/100),Lookups!$G$3:$GL$250)),"-")</f>
        <v>9.0672499146972604E-2</v>
      </c>
      <c r="K22" s="14">
        <f t="array" ref="K22">IFERROR(MAX(IF(Lookups!$E$3:$E$250&lt;Towers!K22/Area!K22*(Settings!$C$16/100),Lookups!$G$3:$GL$250)),"-")</f>
        <v>5.1315704424227199E-2</v>
      </c>
      <c r="L22" s="14">
        <f t="array" ref="L22">IFERROR(MAX(IF(Lookups!$E$3:$E$250&lt;Towers!L22/Area!L22*(Settings!$C$16/100),Lookups!$G$3:$GL$250)),"-")</f>
        <v>0</v>
      </c>
    </row>
    <row r="23" spans="1:12">
      <c r="A23" s="14" t="str">
        <f>Data!A23</f>
        <v>BRN</v>
      </c>
      <c r="B23" s="14" t="str">
        <f>Data!B23</f>
        <v>Brunei Darussalam</v>
      </c>
      <c r="C23" s="14">
        <f t="array" ref="C23">IFERROR(MAX(IF(Lookups!$E$3:$E$250&lt;Towers!C23/Area!C23*(Settings!$C$16/100),Lookups!$G$3:$GL$250)),"-")</f>
        <v>38.105117766515299</v>
      </c>
      <c r="D23" s="14">
        <f t="array" ref="D23">IFERROR(MAX(IF(Lookups!$E$3:$E$250&lt;Towers!D23/Area!D23*(Settings!$C$16/100),Lookups!$G$3:$GL$250)),"-")</f>
        <v>20.154773033528759</v>
      </c>
      <c r="E23" s="14">
        <f t="array" ref="E23">IFERROR(MAX(IF(Lookups!$E$3:$E$250&lt;Towers!E23/Area!E23*(Settings!$C$16/100),Lookups!$G$3:$GL$250)),"-")</f>
        <v>16.935607896229023</v>
      </c>
      <c r="F23" s="14">
        <f t="array" ref="F23">IFERROR(MAX(IF(Lookups!$E$3:$E$250&lt;Towers!F23/Area!F23*(Settings!$C$16/100),Lookups!$G$3:$GL$250)),"-")</f>
        <v>9.5262794416288248</v>
      </c>
      <c r="G23" s="14">
        <f t="array" ref="G23">IFERROR(MAX(IF(Lookups!$E$3:$E$250&lt;Towers!G23/Area!G23*(Settings!$C$16/100),Lookups!$G$3:$GL$250)),"-")</f>
        <v>4.2339019740572557</v>
      </c>
      <c r="H23" s="14">
        <f t="array" ref="H23">IFERROR(MAX(IF(Lookups!$E$3:$E$250&lt;Towers!H23/Area!H23*(Settings!$C$16/100),Lookups!$G$3:$GL$250)),"-")</f>
        <v>0</v>
      </c>
      <c r="I23" s="14">
        <f t="array" ref="I23">IFERROR(MAX(IF(Lookups!$E$3:$E$250&lt;Towers!I23/Area!I23*(Settings!$C$16/100),Lookups!$G$3:$GL$250)),"-")</f>
        <v>0</v>
      </c>
      <c r="J23" s="14">
        <f t="array" ref="J23">IFERROR(MAX(IF(Lookups!$E$3:$E$250&lt;Towers!J23/Area!J23*(Settings!$C$16/100),Lookups!$G$3:$GL$250)),"-")</f>
        <v>0</v>
      </c>
      <c r="K23" s="14">
        <f t="array" ref="K23">IFERROR(MAX(IF(Lookups!$E$3:$E$250&lt;Towers!K23/Area!K23*(Settings!$C$16/100),Lookups!$G$3:$GL$250)),"-")</f>
        <v>0</v>
      </c>
      <c r="L23" s="14">
        <f t="array" ref="L23">IFERROR(MAX(IF(Lookups!$E$3:$E$250&lt;Towers!L23/Area!L23*(Settings!$C$16/100),Lookups!$G$3:$GL$250)),"-")</f>
        <v>0</v>
      </c>
    </row>
    <row r="24" spans="1:12">
      <c r="A24" s="14" t="str">
        <f>Data!A24</f>
        <v>BGR</v>
      </c>
      <c r="B24" s="14" t="str">
        <f>Data!B24</f>
        <v>Bulgaria</v>
      </c>
      <c r="C24" s="14">
        <f t="array" ref="C24">IFERROR(MAX(IF(Lookups!$E$3:$E$250&lt;Towers!C24/Area!C24*(Settings!$C$16/100),Lookups!$G$3:$GL$250)),"-")</f>
        <v>0</v>
      </c>
      <c r="D24" s="14">
        <f t="array" ref="D24">IFERROR(MAX(IF(Lookups!$E$3:$E$250&lt;Towers!D24/Area!D24*(Settings!$C$16/100),Lookups!$G$3:$GL$250)),"-")</f>
        <v>0</v>
      </c>
      <c r="E24" s="14">
        <f t="array" ref="E24">IFERROR(MAX(IF(Lookups!$E$3:$E$250&lt;Towers!E24/Area!E24*(Settings!$C$16/100),Lookups!$G$3:$GL$250)),"-")</f>
        <v>0</v>
      </c>
      <c r="F24" s="14">
        <f t="array" ref="F24">IFERROR(MAX(IF(Lookups!$E$3:$E$250&lt;Towers!F24/Area!F24*(Settings!$C$16/100),Lookups!$G$3:$GL$250)),"-")</f>
        <v>0</v>
      </c>
      <c r="G24" s="14">
        <f t="array" ref="G24">IFERROR(MAX(IF(Lookups!$E$3:$E$250&lt;Towers!G24/Area!G24*(Settings!$C$16/100),Lookups!$G$3:$GL$250)),"-")</f>
        <v>0</v>
      </c>
      <c r="H24" s="14">
        <f t="array" ref="H24">IFERROR(MAX(IF(Lookups!$E$3:$E$250&lt;Towers!H24/Area!H24*(Settings!$C$16/100),Lookups!$G$3:$GL$250)),"-")</f>
        <v>0</v>
      </c>
      <c r="I24" s="14">
        <f t="array" ref="I24">IFERROR(MAX(IF(Lookups!$E$3:$E$250&lt;Towers!I24/Area!I24*(Settings!$C$16/100),Lookups!$G$3:$GL$250)),"-")</f>
        <v>0</v>
      </c>
      <c r="J24" s="14">
        <f t="array" ref="J24">IFERROR(MAX(IF(Lookups!$E$3:$E$250&lt;Towers!J24/Area!J24*(Settings!$C$16/100),Lookups!$G$3:$GL$250)),"-")</f>
        <v>0</v>
      </c>
      <c r="K24" s="14">
        <f t="array" ref="K24">IFERROR(MAX(IF(Lookups!$E$3:$E$250&lt;Towers!K24/Area!K24*(Settings!$C$16/100),Lookups!$G$3:$GL$250)),"-")</f>
        <v>0</v>
      </c>
      <c r="L24" s="14">
        <f t="array" ref="L24">IFERROR(MAX(IF(Lookups!$E$3:$E$250&lt;Towers!L24/Area!L24*(Settings!$C$16/100),Lookups!$G$3:$GL$250)),"-")</f>
        <v>0</v>
      </c>
    </row>
    <row r="25" spans="1:12">
      <c r="A25" s="14" t="str">
        <f>Data!A25</f>
        <v>BFA</v>
      </c>
      <c r="B25" s="14" t="str">
        <f>Data!B25</f>
        <v>Burkina Faso</v>
      </c>
      <c r="C25" s="14">
        <f t="array" ref="C25">IFERROR(MAX(IF(Lookups!$E$3:$E$250&lt;Towers!C25/Area!C25*(Settings!$C$16/100),Lookups!$G$3:$GL$250)),"-")</f>
        <v>1.0157132599154433</v>
      </c>
      <c r="D25" s="14">
        <f t="array" ref="D25">IFERROR(MAX(IF(Lookups!$E$3:$E$250&lt;Towers!D25/Area!D25*(Settings!$C$16/100),Lookups!$G$3:$GL$250)),"-")</f>
        <v>0.41132189864344382</v>
      </c>
      <c r="E25" s="14">
        <f t="array" ref="E25">IFERROR(MAX(IF(Lookups!$E$3:$E$250&lt;Towers!E25/Area!E25*(Settings!$C$16/100),Lookups!$G$3:$GL$250)),"-")</f>
        <v>0.36268999658789097</v>
      </c>
      <c r="F25" s="14">
        <f t="array" ref="F25">IFERROR(MAX(IF(Lookups!$E$3:$E$250&lt;Towers!F25/Area!F25*(Settings!$C$16/100),Lookups!$G$3:$GL$250)),"-")</f>
        <v>0.28196641658653943</v>
      </c>
      <c r="G25" s="14">
        <f t="array" ref="G25">IFERROR(MAX(IF(Lookups!$E$3:$E$250&lt;Towers!G25/Area!G25*(Settings!$C$16/100),Lookups!$G$3:$GL$250)),"-")</f>
        <v>0.25919093815038557</v>
      </c>
      <c r="H25" s="14">
        <f t="array" ref="H25">IFERROR(MAX(IF(Lookups!$E$3:$E$250&lt;Towers!H25/Area!H25*(Settings!$C$16/100),Lookups!$G$3:$GL$250)),"-")</f>
        <v>0.23440287745645699</v>
      </c>
      <c r="I25" s="14">
        <f t="array" ref="I25">IFERROR(MAX(IF(Lookups!$E$3:$E$250&lt;Towers!I25/Area!I25*(Settings!$C$16/100),Lookups!$G$3:$GL$250)),"-")</f>
        <v>0</v>
      </c>
      <c r="J25" s="14">
        <f t="array" ref="J25">IFERROR(MAX(IF(Lookups!$E$3:$E$250&lt;Towers!J25/Area!J25*(Settings!$C$16/100),Lookups!$G$3:$GL$250)),"-")</f>
        <v>0</v>
      </c>
      <c r="K25" s="14">
        <f t="array" ref="K25">IFERROR(MAX(IF(Lookups!$E$3:$E$250&lt;Towers!K25/Area!K25*(Settings!$C$16/100),Lookups!$G$3:$GL$250)),"-")</f>
        <v>0</v>
      </c>
      <c r="L25" s="14">
        <f t="array" ref="L25">IFERROR(MAX(IF(Lookups!$E$3:$E$250&lt;Towers!L25/Area!L25*(Settings!$C$16/100),Lookups!$G$3:$GL$250)),"-")</f>
        <v>0</v>
      </c>
    </row>
    <row r="26" spans="1:12">
      <c r="A26" s="14" t="str">
        <f>Data!A26</f>
        <v>BDI</v>
      </c>
      <c r="B26" s="14" t="str">
        <f>Data!B26</f>
        <v>Burundi</v>
      </c>
      <c r="C26" s="14">
        <f t="array" ref="C26">IFERROR(MAX(IF(Lookups!$E$3:$E$250&lt;Towers!C26/Area!C26*(Settings!$C$16/100),Lookups!$G$3:$GL$250)),"-")</f>
        <v>0</v>
      </c>
      <c r="D26" s="14">
        <f t="array" ref="D26">IFERROR(MAX(IF(Lookups!$E$3:$E$250&lt;Towers!D26/Area!D26*(Settings!$C$16/100),Lookups!$G$3:$GL$250)),"-")</f>
        <v>0</v>
      </c>
      <c r="E26" s="14">
        <f t="array" ref="E26">IFERROR(MAX(IF(Lookups!$E$3:$E$250&lt;Towers!E26/Area!E26*(Settings!$C$16/100),Lookups!$G$3:$GL$250)),"-")</f>
        <v>0</v>
      </c>
      <c r="F26" s="14">
        <f t="array" ref="F26">IFERROR(MAX(IF(Lookups!$E$3:$E$250&lt;Towers!F26/Area!F26*(Settings!$C$16/100),Lookups!$G$3:$GL$250)),"-")</f>
        <v>0</v>
      </c>
      <c r="G26" s="14">
        <f t="array" ref="G26">IFERROR(MAX(IF(Lookups!$E$3:$E$250&lt;Towers!G26/Area!G26*(Settings!$C$16/100),Lookups!$G$3:$GL$250)),"-")</f>
        <v>0</v>
      </c>
      <c r="H26" s="14">
        <f t="array" ref="H26">IFERROR(MAX(IF(Lookups!$E$3:$E$250&lt;Towers!H26/Area!H26*(Settings!$C$16/100),Lookups!$G$3:$GL$250)),"-")</f>
        <v>0</v>
      </c>
      <c r="I26" s="14">
        <f t="array" ref="I26">IFERROR(MAX(IF(Lookups!$E$3:$E$250&lt;Towers!I26/Area!I26*(Settings!$C$16/100),Lookups!$G$3:$GL$250)),"-")</f>
        <v>0</v>
      </c>
      <c r="J26" s="14">
        <f t="array" ref="J26">IFERROR(MAX(IF(Lookups!$E$3:$E$250&lt;Towers!J26/Area!J26*(Settings!$C$16/100),Lookups!$G$3:$GL$250)),"-")</f>
        <v>0</v>
      </c>
      <c r="K26" s="14">
        <f t="array" ref="K26">IFERROR(MAX(IF(Lookups!$E$3:$E$250&lt;Towers!K26/Area!K26*(Settings!$C$16/100),Lookups!$G$3:$GL$250)),"-")</f>
        <v>0</v>
      </c>
      <c r="L26" s="14">
        <f t="array" ref="L26">IFERROR(MAX(IF(Lookups!$E$3:$E$250&lt;Towers!L26/Area!L26*(Settings!$C$16/100),Lookups!$G$3:$GL$250)),"-")</f>
        <v>0</v>
      </c>
    </row>
    <row r="27" spans="1:12">
      <c r="A27" s="14" t="str">
        <f>Data!A27</f>
        <v>CPV</v>
      </c>
      <c r="B27" s="14" t="str">
        <f>Data!B27</f>
        <v>Cabo Verde</v>
      </c>
      <c r="C27" s="14">
        <f t="array" ref="C27">IFERROR(MAX(IF(Lookups!$E$3:$E$250&lt;Towers!C27/Area!C27*(Settings!$C$16/100),Lookups!$G$3:$GL$250)),"-")</f>
        <v>0</v>
      </c>
      <c r="D27" s="14">
        <f t="array" ref="D27">IFERROR(MAX(IF(Lookups!$E$3:$E$250&lt;Towers!D27/Area!D27*(Settings!$C$16/100),Lookups!$G$3:$GL$250)),"-")</f>
        <v>0</v>
      </c>
      <c r="E27" s="14">
        <f t="array" ref="E27">IFERROR(MAX(IF(Lookups!$E$3:$E$250&lt;Towers!E27/Area!E27*(Settings!$C$16/100),Lookups!$G$3:$GL$250)),"-")</f>
        <v>0</v>
      </c>
      <c r="F27" s="14">
        <f t="array" ref="F27">IFERROR(MAX(IF(Lookups!$E$3:$E$250&lt;Towers!F27/Area!F27*(Settings!$C$16/100),Lookups!$G$3:$GL$250)),"-")</f>
        <v>0</v>
      </c>
      <c r="G27" s="14">
        <f t="array" ref="G27">IFERROR(MAX(IF(Lookups!$E$3:$E$250&lt;Towers!G27/Area!G27*(Settings!$C$16/100),Lookups!$G$3:$GL$250)),"-")</f>
        <v>0</v>
      </c>
      <c r="H27" s="14">
        <f t="array" ref="H27">IFERROR(MAX(IF(Lookups!$E$3:$E$250&lt;Towers!H27/Area!H27*(Settings!$C$16/100),Lookups!$G$3:$GL$250)),"-")</f>
        <v>0</v>
      </c>
      <c r="I27" s="14">
        <f t="array" ref="I27">IFERROR(MAX(IF(Lookups!$E$3:$E$250&lt;Towers!I27/Area!I27*(Settings!$C$16/100),Lookups!$G$3:$GL$250)),"-")</f>
        <v>0</v>
      </c>
      <c r="J27" s="14">
        <f t="array" ref="J27">IFERROR(MAX(IF(Lookups!$E$3:$E$250&lt;Towers!J27/Area!J27*(Settings!$C$16/100),Lookups!$G$3:$GL$250)),"-")</f>
        <v>0</v>
      </c>
      <c r="K27" s="14">
        <f t="array" ref="K27">IFERROR(MAX(IF(Lookups!$E$3:$E$250&lt;Towers!K27/Area!K27*(Settings!$C$16/100),Lookups!$G$3:$GL$250)),"-")</f>
        <v>0</v>
      </c>
      <c r="L27" s="14">
        <f t="array" ref="L27">IFERROR(MAX(IF(Lookups!$E$3:$E$250&lt;Towers!L27/Area!L27*(Settings!$C$16/100),Lookups!$G$3:$GL$250)),"-")</f>
        <v>0</v>
      </c>
    </row>
    <row r="28" spans="1:12">
      <c r="A28" s="14" t="str">
        <f>Data!A28</f>
        <v>KHM</v>
      </c>
      <c r="B28" s="14" t="str">
        <f>Data!B28</f>
        <v>Cambodia</v>
      </c>
      <c r="C28" s="14">
        <f t="array" ref="C28">IFERROR(MAX(IF(Lookups!$E$3:$E$250&lt;Towers!C28/Area!C28*(Settings!$C$16/100),Lookups!$G$3:$GL$250)),"-")</f>
        <v>24.387275370569778</v>
      </c>
      <c r="D28" s="14">
        <f t="array" ref="D28">IFERROR(MAX(IF(Lookups!$E$3:$E$250&lt;Towers!D28/Area!D28*(Settings!$C$16/100),Lookups!$G$3:$GL$250)),"-")</f>
        <v>6.0968188426424481</v>
      </c>
      <c r="E28" s="14">
        <f t="array" ref="E28">IFERROR(MAX(IF(Lookups!$E$3:$E$250&lt;Towers!E28/Area!E28*(Settings!$C$16/100),Lookups!$G$3:$GL$250)),"-")</f>
        <v>4.2339019740572557</v>
      </c>
      <c r="F28" s="14">
        <f t="array" ref="F28">IFERROR(MAX(IF(Lookups!$E$3:$E$250&lt;Towers!F28/Area!F28*(Settings!$C$16/100),Lookups!$G$3:$GL$250)),"-")</f>
        <v>3.3453052634526461</v>
      </c>
      <c r="G28" s="14">
        <f t="array" ref="G28">IFERROR(MAX(IF(Lookups!$E$3:$E$250&lt;Towers!G28/Area!G28*(Settings!$C$16/100),Lookups!$G$3:$GL$250)),"-")</f>
        <v>2.5376977492788542</v>
      </c>
      <c r="H28" s="14">
        <f t="array" ref="H28">IFERROR(MAX(IF(Lookups!$E$3:$E$250&lt;Towers!H28/Area!H28*(Settings!$C$16/100),Lookups!$G$3:$GL$250)),"-")</f>
        <v>2.1096258971081139</v>
      </c>
      <c r="I28" s="14">
        <f t="array" ref="I28">IFERROR(MAX(IF(Lookups!$E$3:$E$250&lt;Towers!I28/Area!I28*(Settings!$C$16/100),Lookups!$G$3:$GL$250)),"-")</f>
        <v>1.5242047106606118</v>
      </c>
      <c r="J28" s="14">
        <f t="array" ref="J28">IFERROR(MAX(IF(Lookups!$E$3:$E$250&lt;Towers!J28/Area!J28*(Settings!$C$16/100),Lookups!$G$3:$GL$250)),"-")</f>
        <v>0.97549101482279177</v>
      </c>
      <c r="K28" s="14">
        <f t="array" ref="K28">IFERROR(MAX(IF(Lookups!$E$3:$E$250&lt;Towers!K28/Area!K28*(Settings!$C$16/100),Lookups!$G$3:$GL$250)),"-")</f>
        <v>0</v>
      </c>
      <c r="L28" s="14">
        <f t="array" ref="L28">IFERROR(MAX(IF(Lookups!$E$3:$E$250&lt;Towers!L28/Area!L28*(Settings!$C$16/100),Lookups!$G$3:$GL$250)),"-")</f>
        <v>0</v>
      </c>
    </row>
    <row r="29" spans="1:12">
      <c r="A29" s="14" t="str">
        <f>Data!A29</f>
        <v>CMR</v>
      </c>
      <c r="B29" s="14" t="str">
        <f>Data!B29</f>
        <v>Cameroon</v>
      </c>
      <c r="C29" s="14">
        <f t="array" ref="C29">IFERROR(MAX(IF(Lookups!$E$3:$E$250&lt;Towers!C29/Area!C29*(Settings!$C$16/100),Lookups!$G$3:$GL$250)),"-")</f>
        <v>6.7554779419860917</v>
      </c>
      <c r="D29" s="14">
        <f t="array" ref="D29">IFERROR(MAX(IF(Lookups!$E$3:$E$250&lt;Towers!D29/Area!D29*(Settings!$C$16/100),Lookups!$G$3:$GL$250)),"-")</f>
        <v>1.2043098948429527</v>
      </c>
      <c r="E29" s="14">
        <f t="array" ref="E29">IFERROR(MAX(IF(Lookups!$E$3:$E$250&lt;Towers!E29/Area!E29*(Settings!$C$16/100),Lookups!$G$3:$GL$250)),"-")</f>
        <v>0.90189627849740361</v>
      </c>
      <c r="F29" s="14">
        <f t="array" ref="F29">IFERROR(MAX(IF(Lookups!$E$3:$E$250&lt;Towers!F29/Area!F29*(Settings!$C$16/100),Lookups!$G$3:$GL$250)),"-")</f>
        <v>0.65539573691399622</v>
      </c>
      <c r="G29" s="14">
        <f t="array" ref="G29">IFERROR(MAX(IF(Lookups!$E$3:$E$250&lt;Towers!G29/Area!G29*(Settings!$C$16/100),Lookups!$G$3:$GL$250)),"-")</f>
        <v>0.49769949735856722</v>
      </c>
      <c r="H29" s="14">
        <f t="array" ref="H29">IFERROR(MAX(IF(Lookups!$E$3:$E$250&lt;Towers!H29/Area!H29*(Settings!$C$16/100),Lookups!$G$3:$GL$250)),"-")</f>
        <v>0.2488243584386266</v>
      </c>
      <c r="I29" s="14">
        <f t="array" ref="I29">IFERROR(MAX(IF(Lookups!$E$3:$E$250&lt;Towers!I29/Area!I29*(Settings!$C$16/100),Lookups!$G$3:$GL$250)),"-")</f>
        <v>0</v>
      </c>
      <c r="J29" s="14">
        <f t="array" ref="J29">IFERROR(MAX(IF(Lookups!$E$3:$E$250&lt;Towers!J29/Area!J29*(Settings!$C$16/100),Lookups!$G$3:$GL$250)),"-")</f>
        <v>0</v>
      </c>
      <c r="K29" s="14">
        <f t="array" ref="K29">IFERROR(MAX(IF(Lookups!$E$3:$E$250&lt;Towers!K29/Area!K29*(Settings!$C$16/100),Lookups!$G$3:$GL$250)),"-")</f>
        <v>0</v>
      </c>
      <c r="L29" s="14">
        <f t="array" ref="L29">IFERROR(MAX(IF(Lookups!$E$3:$E$250&lt;Towers!L29/Area!L29*(Settings!$C$16/100),Lookups!$G$3:$GL$250)),"-")</f>
        <v>0</v>
      </c>
    </row>
    <row r="30" spans="1:12">
      <c r="A30" s="14" t="str">
        <f>Data!A30</f>
        <v>CAN</v>
      </c>
      <c r="B30" s="14" t="str">
        <f>Data!B30</f>
        <v>Canada</v>
      </c>
      <c r="C30" s="14">
        <f t="array" ref="C30">IFERROR(MAX(IF(Lookups!$E$3:$E$250&lt;Towers!C30/Area!C30*(Settings!$C$16/100),Lookups!$G$3:$GL$250)),"-")</f>
        <v>0</v>
      </c>
      <c r="D30" s="14">
        <f t="array" ref="D30">IFERROR(MAX(IF(Lookups!$E$3:$E$250&lt;Towers!D30/Area!D30*(Settings!$C$16/100),Lookups!$G$3:$GL$250)),"-")</f>
        <v>0</v>
      </c>
      <c r="E30" s="14">
        <f t="array" ref="E30">IFERROR(MAX(IF(Lookups!$E$3:$E$250&lt;Towers!E30/Area!E30*(Settings!$C$16/100),Lookups!$G$3:$GL$250)),"-")</f>
        <v>0</v>
      </c>
      <c r="F30" s="14">
        <f t="array" ref="F30">IFERROR(MAX(IF(Lookups!$E$3:$E$250&lt;Towers!F30/Area!F30*(Settings!$C$16/100),Lookups!$G$3:$GL$250)),"-")</f>
        <v>0</v>
      </c>
      <c r="G30" s="14">
        <f t="array" ref="G30">IFERROR(MAX(IF(Lookups!$E$3:$E$250&lt;Towers!G30/Area!G30*(Settings!$C$16/100),Lookups!$G$3:$GL$250)),"-")</f>
        <v>0</v>
      </c>
      <c r="H30" s="14">
        <f t="array" ref="H30">IFERROR(MAX(IF(Lookups!$E$3:$E$250&lt;Towers!H30/Area!H30*(Settings!$C$16/100),Lookups!$G$3:$GL$250)),"-")</f>
        <v>0</v>
      </c>
      <c r="I30" s="14">
        <f t="array" ref="I30">IFERROR(MAX(IF(Lookups!$E$3:$E$250&lt;Towers!I30/Area!I30*(Settings!$C$16/100),Lookups!$G$3:$GL$250)),"-")</f>
        <v>0</v>
      </c>
      <c r="J30" s="14">
        <f t="array" ref="J30">IFERROR(MAX(IF(Lookups!$E$3:$E$250&lt;Towers!J30/Area!J30*(Settings!$C$16/100),Lookups!$G$3:$GL$250)),"-")</f>
        <v>0</v>
      </c>
      <c r="K30" s="14">
        <f t="array" ref="K30">IFERROR(MAX(IF(Lookups!$E$3:$E$250&lt;Towers!K30/Area!K30*(Settings!$C$16/100),Lookups!$G$3:$GL$250)),"-")</f>
        <v>0</v>
      </c>
      <c r="L30" s="14">
        <f t="array" ref="L30">IFERROR(MAX(IF(Lookups!$E$3:$E$250&lt;Towers!L30/Area!L30*(Settings!$C$16/100),Lookups!$G$3:$GL$250)),"-")</f>
        <v>0</v>
      </c>
    </row>
    <row r="31" spans="1:12">
      <c r="A31" s="14" t="str">
        <f>Data!A31</f>
        <v>CAF</v>
      </c>
      <c r="B31" s="14" t="str">
        <f>Data!B31</f>
        <v>Central African Republic (the)</v>
      </c>
      <c r="C31" s="14">
        <f t="array" ref="C31">IFERROR(MAX(IF(Lookups!$E$3:$E$250&lt;Towers!C31/Area!C31*(Settings!$C$16/100),Lookups!$G$3:$GL$250)),"-")</f>
        <v>0</v>
      </c>
      <c r="D31" s="14">
        <f t="array" ref="D31">IFERROR(MAX(IF(Lookups!$E$3:$E$250&lt;Towers!D31/Area!D31*(Settings!$C$16/100),Lookups!$G$3:$GL$250)),"-")</f>
        <v>0</v>
      </c>
      <c r="E31" s="14">
        <f t="array" ref="E31">IFERROR(MAX(IF(Lookups!$E$3:$E$250&lt;Towers!E31/Area!E31*(Settings!$C$16/100),Lookups!$G$3:$GL$250)),"-")</f>
        <v>0</v>
      </c>
      <c r="F31" s="14">
        <f t="array" ref="F31">IFERROR(MAX(IF(Lookups!$E$3:$E$250&lt;Towers!F31/Area!F31*(Settings!$C$16/100),Lookups!$G$3:$GL$250)),"-")</f>
        <v>0</v>
      </c>
      <c r="G31" s="14">
        <f t="array" ref="G31">IFERROR(MAX(IF(Lookups!$E$3:$E$250&lt;Towers!G31/Area!G31*(Settings!$C$16/100),Lookups!$G$3:$GL$250)),"-")</f>
        <v>0</v>
      </c>
      <c r="H31" s="14">
        <f t="array" ref="H31">IFERROR(MAX(IF(Lookups!$E$3:$E$250&lt;Towers!H31/Area!H31*(Settings!$C$16/100),Lookups!$G$3:$GL$250)),"-")</f>
        <v>0</v>
      </c>
      <c r="I31" s="14">
        <f t="array" ref="I31">IFERROR(MAX(IF(Lookups!$E$3:$E$250&lt;Towers!I31/Area!I31*(Settings!$C$16/100),Lookups!$G$3:$GL$250)),"-")</f>
        <v>0</v>
      </c>
      <c r="J31" s="14">
        <f t="array" ref="J31">IFERROR(MAX(IF(Lookups!$E$3:$E$250&lt;Towers!J31/Area!J31*(Settings!$C$16/100),Lookups!$G$3:$GL$250)),"-")</f>
        <v>0</v>
      </c>
      <c r="K31" s="14">
        <f t="array" ref="K31">IFERROR(MAX(IF(Lookups!$E$3:$E$250&lt;Towers!K31/Area!K31*(Settings!$C$16/100),Lookups!$G$3:$GL$250)),"-")</f>
        <v>0</v>
      </c>
      <c r="L31" s="14">
        <f t="array" ref="L31">IFERROR(MAX(IF(Lookups!$E$3:$E$250&lt;Towers!L31/Area!L31*(Settings!$C$16/100),Lookups!$G$3:$GL$250)),"-")</f>
        <v>0</v>
      </c>
    </row>
    <row r="32" spans="1:12">
      <c r="A32" s="14" t="str">
        <f>Data!A32</f>
        <v>TCD</v>
      </c>
      <c r="B32" s="14" t="str">
        <f>Data!B32</f>
        <v>Chad</v>
      </c>
      <c r="C32" s="14">
        <f t="array" ref="C32">IFERROR(MAX(IF(Lookups!$E$3:$E$250&lt;Towers!C32/Area!C32*(Settings!$C$16/100),Lookups!$G$3:$GL$250)),"-")</f>
        <v>0</v>
      </c>
      <c r="D32" s="14">
        <f t="array" ref="D32">IFERROR(MAX(IF(Lookups!$E$3:$E$250&lt;Towers!D32/Area!D32*(Settings!$C$16/100),Lookups!$G$3:$GL$250)),"-")</f>
        <v>0</v>
      </c>
      <c r="E32" s="14">
        <f t="array" ref="E32">IFERROR(MAX(IF(Lookups!$E$3:$E$250&lt;Towers!E32/Area!E32*(Settings!$C$16/100),Lookups!$G$3:$GL$250)),"-")</f>
        <v>0</v>
      </c>
      <c r="F32" s="14">
        <f t="array" ref="F32">IFERROR(MAX(IF(Lookups!$E$3:$E$250&lt;Towers!F32/Area!F32*(Settings!$C$16/100),Lookups!$G$3:$GL$250)),"-")</f>
        <v>0</v>
      </c>
      <c r="G32" s="14">
        <f t="array" ref="G32">IFERROR(MAX(IF(Lookups!$E$3:$E$250&lt;Towers!G32/Area!G32*(Settings!$C$16/100),Lookups!$G$3:$GL$250)),"-")</f>
        <v>0</v>
      </c>
      <c r="H32" s="14">
        <f t="array" ref="H32">IFERROR(MAX(IF(Lookups!$E$3:$E$250&lt;Towers!H32/Area!H32*(Settings!$C$16/100),Lookups!$G$3:$GL$250)),"-")</f>
        <v>0</v>
      </c>
      <c r="I32" s="14">
        <f t="array" ref="I32">IFERROR(MAX(IF(Lookups!$E$3:$E$250&lt;Towers!I32/Area!I32*(Settings!$C$16/100),Lookups!$G$3:$GL$250)),"-")</f>
        <v>0</v>
      </c>
      <c r="J32" s="14">
        <f t="array" ref="J32">IFERROR(MAX(IF(Lookups!$E$3:$E$250&lt;Towers!J32/Area!J32*(Settings!$C$16/100),Lookups!$G$3:$GL$250)),"-")</f>
        <v>0</v>
      </c>
      <c r="K32" s="14">
        <f t="array" ref="K32">IFERROR(MAX(IF(Lookups!$E$3:$E$250&lt;Towers!K32/Area!K32*(Settings!$C$16/100),Lookups!$G$3:$GL$250)),"-")</f>
        <v>0</v>
      </c>
      <c r="L32" s="14">
        <f t="array" ref="L32">IFERROR(MAX(IF(Lookups!$E$3:$E$250&lt;Towers!L32/Area!L32*(Settings!$C$16/100),Lookups!$G$3:$GL$250)),"-")</f>
        <v>0</v>
      </c>
    </row>
    <row r="33" spans="1:12">
      <c r="A33" s="14" t="str">
        <f>Data!A33</f>
        <v>CHL</v>
      </c>
      <c r="B33" s="14" t="str">
        <f>Data!B33</f>
        <v>Chile</v>
      </c>
      <c r="C33" s="14">
        <f t="array" ref="C33">IFERROR(MAX(IF(Lookups!$E$3:$E$250&lt;Towers!C33/Area!C33*(Settings!$C$16/100),Lookups!$G$3:$GL$250)),"-")</f>
        <v>8.4385035884324555</v>
      </c>
      <c r="D33" s="14">
        <f t="array" ref="D33">IFERROR(MAX(IF(Lookups!$E$3:$E$250&lt;Towers!D33/Area!D33*(Settings!$C$16/100),Lookups!$G$3:$GL$250)),"-")</f>
        <v>1.3824986037737981</v>
      </c>
      <c r="E33" s="14">
        <f t="array" ref="E33">IFERROR(MAX(IF(Lookups!$E$3:$E$250&lt;Towers!E33/Area!E33*(Settings!$C$16/100),Lookups!$G$3:$GL$250)),"-")</f>
        <v>0.700582458218035</v>
      </c>
      <c r="F33" s="14">
        <f t="array" ref="F33">IFERROR(MAX(IF(Lookups!$E$3:$E$250&lt;Towers!F33/Area!F33*(Settings!$C$16/100),Lookups!$G$3:$GL$250)),"-")</f>
        <v>0.5432674397542836</v>
      </c>
      <c r="G33" s="14">
        <f t="array" ref="G33">IFERROR(MAX(IF(Lookups!$E$3:$E$250&lt;Towers!G33/Area!G33*(Settings!$C$16/100),Lookups!$G$3:$GL$250)),"-")</f>
        <v>0.43355156214346302</v>
      </c>
      <c r="H33" s="14">
        <f t="array" ref="H33">IFERROR(MAX(IF(Lookups!$E$3:$E$250&lt;Towers!H33/Area!H33*(Settings!$C$16/100),Lookups!$G$3:$GL$250)),"-")</f>
        <v>0.30788126967011481</v>
      </c>
      <c r="I33" s="14">
        <f t="array" ref="I33">IFERROR(MAX(IF(Lookups!$E$3:$E$250&lt;Towers!I33/Area!I33*(Settings!$C$16/100),Lookups!$G$3:$GL$250)),"-")</f>
        <v>0.16656837217792339</v>
      </c>
      <c r="J33" s="14">
        <f t="array" ref="J33">IFERROR(MAX(IF(Lookups!$E$3:$E$250&lt;Towers!J33/Area!J33*(Settings!$C$16/100),Lookups!$G$3:$GL$250)),"-")</f>
        <v>8.7444065296603604E-2</v>
      </c>
      <c r="K33" s="14">
        <f t="array" ref="K33">IFERROR(MAX(IF(Lookups!$E$3:$E$250&lt;Towers!K33/Area!K33*(Settings!$C$16/100),Lookups!$G$3:$GL$250)),"-")</f>
        <v>0</v>
      </c>
      <c r="L33" s="14">
        <f t="array" ref="L33">IFERROR(MAX(IF(Lookups!$E$3:$E$250&lt;Towers!L33/Area!L33*(Settings!$C$16/100),Lookups!$G$3:$GL$250)),"-")</f>
        <v>0</v>
      </c>
    </row>
    <row r="34" spans="1:12">
      <c r="A34" s="14" t="str">
        <f>Data!A34</f>
        <v>CHN</v>
      </c>
      <c r="B34" s="14" t="str">
        <f>Data!B34</f>
        <v>China</v>
      </c>
      <c r="C34" s="14">
        <f t="array" ref="C34">IFERROR(MAX(IF(Lookups!$E$3:$E$250&lt;Towers!C34/Area!C34*(Settings!$C$16/100),Lookups!$G$3:$GL$250)),"-")</f>
        <v>97.549101482279156</v>
      </c>
      <c r="D34" s="14">
        <f t="array" ref="D34">IFERROR(MAX(IF(Lookups!$E$3:$E$250&lt;Towers!D34/Area!D34*(Settings!$C$16/100),Lookups!$G$3:$GL$250)),"-")</f>
        <v>30.10774737107382</v>
      </c>
      <c r="E34" s="14">
        <f t="array" ref="E34">IFERROR(MAX(IF(Lookups!$E$3:$E$250&lt;Towers!E34/Area!E34*(Settings!$C$16/100),Lookups!$G$3:$GL$250)),"-")</f>
        <v>24.387275370569778</v>
      </c>
      <c r="F34" s="14">
        <f t="array" ref="F34">IFERROR(MAX(IF(Lookups!$E$3:$E$250&lt;Towers!F34/Area!F34*(Settings!$C$16/100),Lookups!$G$3:$GL$250)),"-")</f>
        <v>16.935607896229023</v>
      </c>
      <c r="G34" s="14">
        <f t="array" ref="G34">IFERROR(MAX(IF(Lookups!$E$3:$E$250&lt;Towers!G34/Area!G34*(Settings!$C$16/100),Lookups!$G$3:$GL$250)),"-")</f>
        <v>12.44248743396418</v>
      </c>
      <c r="H34" s="14">
        <f t="array" ref="H34">IFERROR(MAX(IF(Lookups!$E$3:$E$250&lt;Towers!H34/Area!H34*(Settings!$C$16/100),Lookups!$G$3:$GL$250)),"-")</f>
        <v>8.4385035884324555</v>
      </c>
      <c r="I34" s="14">
        <f t="array" ref="I34">IFERROR(MAX(IF(Lookups!$E$3:$E$250&lt;Towers!I34/Area!I34*(Settings!$C$16/100),Lookups!$G$3:$GL$250)),"-")</f>
        <v>6.0968188426424481</v>
      </c>
      <c r="J34" s="14">
        <f t="array" ref="J34">IFERROR(MAX(IF(Lookups!$E$3:$E$250&lt;Towers!J34/Area!J34*(Settings!$C$16/100),Lookups!$G$3:$GL$250)),"-")</f>
        <v>4.2339019740572557</v>
      </c>
      <c r="K34" s="14">
        <f t="array" ref="K34">IFERROR(MAX(IF(Lookups!$E$3:$E$250&lt;Towers!K34/Area!K34*(Settings!$C$16/100),Lookups!$G$3:$GL$250)),"-")</f>
        <v>2.1096258971081139</v>
      </c>
      <c r="L34" s="14">
        <f t="array" ref="L34">IFERROR(MAX(IF(Lookups!$E$3:$E$250&lt;Towers!L34/Area!L34*(Settings!$C$16/100),Lookups!$G$3:$GL$250)),"-")</f>
        <v>0</v>
      </c>
    </row>
    <row r="35" spans="1:12">
      <c r="A35" s="14" t="str">
        <f>Data!A35</f>
        <v>COL</v>
      </c>
      <c r="B35" s="14" t="str">
        <f>Data!B35</f>
        <v>Colombia</v>
      </c>
      <c r="C35" s="14">
        <f t="array" ref="C35">IFERROR(MAX(IF(Lookups!$E$3:$E$250&lt;Towers!C35/Area!C35*(Settings!$C$16/100),Lookups!$G$3:$GL$250)),"-")</f>
        <v>9.5262794416288248</v>
      </c>
      <c r="D35" s="14">
        <f t="array" ref="D35">IFERROR(MAX(IF(Lookups!$E$3:$E$250&lt;Towers!D35/Area!D35*(Settings!$C$16/100),Lookups!$G$3:$GL$250)),"-")</f>
        <v>1.6888694854965232</v>
      </c>
      <c r="E35" s="14">
        <f t="array" ref="E35">IFERROR(MAX(IF(Lookups!$E$3:$E$250&lt;Towers!E35/Area!E35*(Settings!$C$16/100),Lookups!$G$3:$GL$250)),"-")</f>
        <v>1.0157132599154433</v>
      </c>
      <c r="F35" s="14">
        <f t="array" ref="F35">IFERROR(MAX(IF(Lookups!$E$3:$E$250&lt;Towers!F35/Area!F35*(Settings!$C$16/100),Lookups!$G$3:$GL$250)),"-")</f>
        <v>0.700582458218035</v>
      </c>
      <c r="G35" s="14">
        <f t="array" ref="G35">IFERROR(MAX(IF(Lookups!$E$3:$E$250&lt;Towers!G35/Area!G35*(Settings!$C$16/100),Lookups!$G$3:$GL$250)),"-")</f>
        <v>0.52740647427702836</v>
      </c>
      <c r="H35" s="14">
        <f t="array" ref="H35">IFERROR(MAX(IF(Lookups!$E$3:$E$250&lt;Towers!H35/Area!H35*(Settings!$C$16/100),Lookups!$G$3:$GL$250)),"-")</f>
        <v>0.38105117766515278</v>
      </c>
      <c r="I35" s="14">
        <f t="array" ref="I35">IFERROR(MAX(IF(Lookups!$E$3:$E$250&lt;Towers!I35/Area!I35*(Settings!$C$16/100),Lookups!$G$3:$GL$250)),"-")</f>
        <v>0.28812943490748799</v>
      </c>
      <c r="J35" s="14">
        <f t="array" ref="J35">IFERROR(MAX(IF(Lookups!$E$3:$E$250&lt;Towers!J35/Area!J35*(Settings!$C$16/100),Lookups!$G$3:$GL$250)),"-")</f>
        <v>0.21704588261454061</v>
      </c>
      <c r="K35" s="14">
        <f t="array" ref="K35">IFERROR(MAX(IF(Lookups!$E$3:$E$250&lt;Towers!K35/Area!K35*(Settings!$C$16/100),Lookups!$G$3:$GL$250)),"-")</f>
        <v>0.1443034045595844</v>
      </c>
      <c r="L35" s="14">
        <f t="array" ref="L35">IFERROR(MAX(IF(Lookups!$E$3:$E$250&lt;Towers!L35/Area!L35*(Settings!$C$16/100),Lookups!$G$3:$GL$250)),"-")</f>
        <v>0</v>
      </c>
    </row>
    <row r="36" spans="1:12">
      <c r="A36" s="14" t="str">
        <f>Data!A36</f>
        <v>COD</v>
      </c>
      <c r="B36" s="14" t="str">
        <f>Data!B36</f>
        <v>Congo (the Democratic Republic of the)</v>
      </c>
      <c r="C36" s="14">
        <f t="array" ref="C36">IFERROR(MAX(IF(Lookups!$E$3:$E$250&lt;Towers!C36/Area!C36*(Settings!$C$16/100),Lookups!$G$3:$GL$250)),"-")</f>
        <v>7.5269368427684524</v>
      </c>
      <c r="D36" s="14">
        <f t="array" ref="D36">IFERROR(MAX(IF(Lookups!$E$3:$E$250&lt;Towers!D36/Area!D36*(Settings!$C$16/100),Lookups!$G$3:$GL$250)),"-")</f>
        <v>1.3824986037737981</v>
      </c>
      <c r="E36" s="14">
        <f t="array" ref="E36">IFERROR(MAX(IF(Lookups!$E$3:$E$250&lt;Towers!E36/Area!E36*(Settings!$C$16/100),Lookups!$G$3:$GL$250)),"-")</f>
        <v>0.700582458218035</v>
      </c>
      <c r="F36" s="14">
        <f t="array" ref="F36">IFERROR(MAX(IF(Lookups!$E$3:$E$250&lt;Towers!F36/Area!F36*(Settings!$C$16/100),Lookups!$G$3:$GL$250)),"-")</f>
        <v>0.42221737137413079</v>
      </c>
      <c r="G36" s="14">
        <f t="array" ref="G36">IFERROR(MAX(IF(Lookups!$E$3:$E$250&lt;Towers!G36/Area!G36*(Settings!$C$16/100),Lookups!$G$3:$GL$250)),"-")</f>
        <v>0.20154773033528739</v>
      </c>
      <c r="H36" s="14">
        <f t="array" ref="H36">IFERROR(MAX(IF(Lookups!$E$3:$E$250&lt;Towers!H36/Area!H36*(Settings!$C$16/100),Lookups!$G$3:$GL$250)),"-")</f>
        <v>0.1083878905358656</v>
      </c>
      <c r="I36" s="14">
        <f t="array" ref="I36">IFERROR(MAX(IF(Lookups!$E$3:$E$250&lt;Towers!I36/Area!I36*(Settings!$C$16/100),Lookups!$G$3:$GL$250)),"-")</f>
        <v>0</v>
      </c>
      <c r="J36" s="14">
        <f t="array" ref="J36">IFERROR(MAX(IF(Lookups!$E$3:$E$250&lt;Towers!J36/Area!J36*(Settings!$C$16/100),Lookups!$G$3:$GL$250)),"-")</f>
        <v>0</v>
      </c>
      <c r="K36" s="14">
        <f t="array" ref="K36">IFERROR(MAX(IF(Lookups!$E$3:$E$250&lt;Towers!K36/Area!K36*(Settings!$C$16/100),Lookups!$G$3:$GL$250)),"-")</f>
        <v>0</v>
      </c>
      <c r="L36" s="14">
        <f t="array" ref="L36">IFERROR(MAX(IF(Lookups!$E$3:$E$250&lt;Towers!L36/Area!L36*(Settings!$C$16/100),Lookups!$G$3:$GL$250)),"-")</f>
        <v>0</v>
      </c>
    </row>
    <row r="37" spans="1:12">
      <c r="A37" s="14" t="str">
        <f>Data!A37</f>
        <v>COG</v>
      </c>
      <c r="B37" s="14" t="str">
        <f>Data!B37</f>
        <v>Congo (the)</v>
      </c>
      <c r="C37" s="14">
        <f t="array" ref="C37">IFERROR(MAX(IF(Lookups!$E$3:$E$250&lt;Towers!C37/Area!C37*(Settings!$C$16/100),Lookups!$G$3:$GL$250)),"-")</f>
        <v>1.6888694854965232</v>
      </c>
      <c r="D37" s="14">
        <f t="array" ref="D37">IFERROR(MAX(IF(Lookups!$E$3:$E$250&lt;Towers!D37/Area!D37*(Settings!$C$16/100),Lookups!$G$3:$GL$250)),"-")</f>
        <v>0.22547406962435079</v>
      </c>
      <c r="E37" s="14">
        <f t="array" ref="E37">IFERROR(MAX(IF(Lookups!$E$3:$E$250&lt;Towers!E37/Area!E37*(Settings!$C$16/100),Lookups!$G$3:$GL$250)),"-")</f>
        <v>0.15607856237164661</v>
      </c>
      <c r="F37" s="14">
        <f t="array" ref="F37">IFERROR(MAX(IF(Lookups!$E$3:$E$250&lt;Towers!F37/Area!F37*(Settings!$C$16/100),Lookups!$G$3:$GL$250)),"-")</f>
        <v>0</v>
      </c>
      <c r="G37" s="14">
        <f t="array" ref="G37">IFERROR(MAX(IF(Lookups!$E$3:$E$250&lt;Towers!G37/Area!G37*(Settings!$C$16/100),Lookups!$G$3:$GL$250)),"-")</f>
        <v>0</v>
      </c>
      <c r="H37" s="14">
        <f t="array" ref="H37">IFERROR(MAX(IF(Lookups!$E$3:$E$250&lt;Towers!H37/Area!H37*(Settings!$C$16/100),Lookups!$G$3:$GL$250)),"-")</f>
        <v>0</v>
      </c>
      <c r="I37" s="14">
        <f t="array" ref="I37">IFERROR(MAX(IF(Lookups!$E$3:$E$250&lt;Towers!I37/Area!I37*(Settings!$C$16/100),Lookups!$G$3:$GL$250)),"-")</f>
        <v>0</v>
      </c>
      <c r="J37" s="14">
        <f t="array" ref="J37">IFERROR(MAX(IF(Lookups!$E$3:$E$250&lt;Towers!J37/Area!J37*(Settings!$C$16/100),Lookups!$G$3:$GL$250)),"-")</f>
        <v>0</v>
      </c>
      <c r="K37" s="14">
        <f t="array" ref="K37">IFERROR(MAX(IF(Lookups!$E$3:$E$250&lt;Towers!K37/Area!K37*(Settings!$C$16/100),Lookups!$G$3:$GL$250)),"-")</f>
        <v>0</v>
      </c>
      <c r="L37" s="14">
        <f t="array" ref="L37">IFERROR(MAX(IF(Lookups!$E$3:$E$250&lt;Towers!L37/Area!L37*(Settings!$C$16/100),Lookups!$G$3:$GL$250)),"-")</f>
        <v>0</v>
      </c>
    </row>
    <row r="38" spans="1:12">
      <c r="A38" s="14" t="str">
        <f>Data!A38</f>
        <v>CRI</v>
      </c>
      <c r="B38" s="14" t="str">
        <f>Data!B38</f>
        <v>Costa Rica</v>
      </c>
      <c r="C38" s="14">
        <f t="array" ref="C38">IFERROR(MAX(IF(Lookups!$E$3:$E$250&lt;Towers!C38/Area!C38*(Settings!$C$16/100),Lookups!$G$3:$GL$250)),"-")</f>
        <v>67.742431584916105</v>
      </c>
      <c r="D38" s="14">
        <f t="array" ref="D38">IFERROR(MAX(IF(Lookups!$E$3:$E$250&lt;Towers!D38/Area!D38*(Settings!$C$16/100),Lookups!$G$3:$GL$250)),"-")</f>
        <v>38.105117766515299</v>
      </c>
      <c r="E38" s="14">
        <f t="array" ref="E38">IFERROR(MAX(IF(Lookups!$E$3:$E$250&lt;Towers!E38/Area!E38*(Settings!$C$16/100),Lookups!$G$3:$GL$250)),"-")</f>
        <v>14.430340455958458</v>
      </c>
      <c r="F38" s="14">
        <f t="array" ref="F38">IFERROR(MAX(IF(Lookups!$E$3:$E$250&lt;Towers!F38/Area!F38*(Settings!$C$16/100),Lookups!$G$3:$GL$250)),"-")</f>
        <v>6.0968188426424481</v>
      </c>
      <c r="G38" s="14">
        <f t="array" ref="G38">IFERROR(MAX(IF(Lookups!$E$3:$E$250&lt;Towers!G38/Area!G38*(Settings!$C$16/100),Lookups!$G$3:$GL$250)),"-")</f>
        <v>2.5376977492788542</v>
      </c>
      <c r="H38" s="14">
        <f t="array" ref="H38">IFERROR(MAX(IF(Lookups!$E$3:$E$250&lt;Towers!H38/Area!H38*(Settings!$C$16/100),Lookups!$G$3:$GL$250)),"-")</f>
        <v>1.6888694854965232</v>
      </c>
      <c r="I38" s="14">
        <f t="array" ref="I38">IFERROR(MAX(IF(Lookups!$E$3:$E$250&lt;Towers!I38/Area!I38*(Settings!$C$16/100),Lookups!$G$3:$GL$250)),"-")</f>
        <v>1.3189440438382796</v>
      </c>
      <c r="J38" s="14">
        <f t="array" ref="J38">IFERROR(MAX(IF(Lookups!$E$3:$E$250&lt;Towers!J38/Area!J38*(Settings!$C$16/100),Lookups!$G$3:$GL$250)),"-")</f>
        <v>1.1039961688804796</v>
      </c>
      <c r="K38" s="14">
        <f t="array" ref="K38">IFERROR(MAX(IF(Lookups!$E$3:$E$250&lt;Towers!K38/Area!K38*(Settings!$C$16/100),Lookups!$G$3:$GL$250)),"-")</f>
        <v>0.700582458218035</v>
      </c>
      <c r="L38" s="14">
        <f t="array" ref="L38">IFERROR(MAX(IF(Lookups!$E$3:$E$250&lt;Towers!L38/Area!L38*(Settings!$C$16/100),Lookups!$G$3:$GL$250)),"-")</f>
        <v>0</v>
      </c>
    </row>
    <row r="39" spans="1:12">
      <c r="A39" s="14" t="str">
        <f>Data!A39</f>
        <v>CIV</v>
      </c>
      <c r="B39" s="14" t="str">
        <f>Data!B39</f>
        <v>Côte d'Ivoire</v>
      </c>
      <c r="C39" s="14">
        <f t="array" ref="C39">IFERROR(MAX(IF(Lookups!$E$3:$E$250&lt;Towers!C39/Area!C39*(Settings!$C$16/100),Lookups!$G$3:$GL$250)),"-")</f>
        <v>3.1106218584910441</v>
      </c>
      <c r="D39" s="14">
        <f t="array" ref="D39">IFERROR(MAX(IF(Lookups!$E$3:$E$250&lt;Towers!D39/Area!D39*(Settings!$C$16/100),Lookups!$G$3:$GL$250)),"-")</f>
        <v>0.90189627849740361</v>
      </c>
      <c r="E39" s="14">
        <f t="array" ref="E39">IFERROR(MAX(IF(Lookups!$E$3:$E$250&lt;Towers!E39/Area!E39*(Settings!$C$16/100),Lookups!$G$3:$GL$250)),"-")</f>
        <v>0.700582458218035</v>
      </c>
      <c r="F39" s="14">
        <f t="array" ref="F39">IFERROR(MAX(IF(Lookups!$E$3:$E$250&lt;Towers!F39/Area!F39*(Settings!$C$16/100),Lookups!$G$3:$GL$250)),"-")</f>
        <v>0.65539573691399622</v>
      </c>
      <c r="G39" s="14">
        <f t="array" ref="G39">IFERROR(MAX(IF(Lookups!$E$3:$E$250&lt;Towers!G39/Area!G39*(Settings!$C$16/100),Lookups!$G$3:$GL$250)),"-")</f>
        <v>0.55985480648690977</v>
      </c>
      <c r="H39" s="14">
        <f t="array" ref="H39">IFERROR(MAX(IF(Lookups!$E$3:$E$250&lt;Towers!H39/Area!H39*(Settings!$C$16/100),Lookups!$G$3:$GL$250)),"-")</f>
        <v>0.49769949735856722</v>
      </c>
      <c r="I39" s="14">
        <f t="array" ref="I39">IFERROR(MAX(IF(Lookups!$E$3:$E$250&lt;Towers!I39/Area!I39*(Settings!$C$16/100),Lookups!$G$3:$GL$250)),"-")</f>
        <v>0</v>
      </c>
      <c r="J39" s="14">
        <f t="array" ref="J39">IFERROR(MAX(IF(Lookups!$E$3:$E$250&lt;Towers!J39/Area!J39*(Settings!$C$16/100),Lookups!$G$3:$GL$250)),"-")</f>
        <v>0</v>
      </c>
      <c r="K39" s="14">
        <f t="array" ref="K39">IFERROR(MAX(IF(Lookups!$E$3:$E$250&lt;Towers!K39/Area!K39*(Settings!$C$16/100),Lookups!$G$3:$GL$250)),"-")</f>
        <v>0</v>
      </c>
      <c r="L39" s="14">
        <f t="array" ref="L39">IFERROR(MAX(IF(Lookups!$E$3:$E$250&lt;Towers!L39/Area!L39*(Settings!$C$16/100),Lookups!$G$3:$GL$250)),"-")</f>
        <v>0</v>
      </c>
    </row>
    <row r="40" spans="1:12">
      <c r="A40" s="14" t="str">
        <f>Data!A40</f>
        <v>HRV</v>
      </c>
      <c r="B40" s="14" t="str">
        <f>Data!B40</f>
        <v>Croatia</v>
      </c>
      <c r="C40" s="14">
        <f t="array" ref="C40">IFERROR(MAX(IF(Lookups!$E$3:$E$250&lt;Towers!C40/Area!C40*(Settings!$C$16/100),Lookups!$G$3:$GL$250)),"-")</f>
        <v>0</v>
      </c>
      <c r="D40" s="14">
        <f t="array" ref="D40">IFERROR(MAX(IF(Lookups!$E$3:$E$250&lt;Towers!D40/Area!D40*(Settings!$C$16/100),Lookups!$G$3:$GL$250)),"-")</f>
        <v>0</v>
      </c>
      <c r="E40" s="14">
        <f t="array" ref="E40">IFERROR(MAX(IF(Lookups!$E$3:$E$250&lt;Towers!E40/Area!E40*(Settings!$C$16/100),Lookups!$G$3:$GL$250)),"-")</f>
        <v>0</v>
      </c>
      <c r="F40" s="14">
        <f t="array" ref="F40">IFERROR(MAX(IF(Lookups!$E$3:$E$250&lt;Towers!F40/Area!F40*(Settings!$C$16/100),Lookups!$G$3:$GL$250)),"-")</f>
        <v>0</v>
      </c>
      <c r="G40" s="14">
        <f t="array" ref="G40">IFERROR(MAX(IF(Lookups!$E$3:$E$250&lt;Towers!G40/Area!G40*(Settings!$C$16/100),Lookups!$G$3:$GL$250)),"-")</f>
        <v>0</v>
      </c>
      <c r="H40" s="14">
        <f t="array" ref="H40">IFERROR(MAX(IF(Lookups!$E$3:$E$250&lt;Towers!H40/Area!H40*(Settings!$C$16/100),Lookups!$G$3:$GL$250)),"-")</f>
        <v>0</v>
      </c>
      <c r="I40" s="14">
        <f t="array" ref="I40">IFERROR(MAX(IF(Lookups!$E$3:$E$250&lt;Towers!I40/Area!I40*(Settings!$C$16/100),Lookups!$G$3:$GL$250)),"-")</f>
        <v>0</v>
      </c>
      <c r="J40" s="14">
        <f t="array" ref="J40">IFERROR(MAX(IF(Lookups!$E$3:$E$250&lt;Towers!J40/Area!J40*(Settings!$C$16/100),Lookups!$G$3:$GL$250)),"-")</f>
        <v>0</v>
      </c>
      <c r="K40" s="14">
        <f t="array" ref="K40">IFERROR(MAX(IF(Lookups!$E$3:$E$250&lt;Towers!K40/Area!K40*(Settings!$C$16/100),Lookups!$G$3:$GL$250)),"-")</f>
        <v>0</v>
      </c>
      <c r="L40" s="14">
        <f t="array" ref="L40">IFERROR(MAX(IF(Lookups!$E$3:$E$250&lt;Towers!L40/Area!L40*(Settings!$C$16/100),Lookups!$G$3:$GL$250)),"-")</f>
        <v>0</v>
      </c>
    </row>
    <row r="41" spans="1:12">
      <c r="A41" s="14" t="str">
        <f>Data!A41</f>
        <v>CUB</v>
      </c>
      <c r="B41" s="14" t="str">
        <f>Data!B41</f>
        <v>Cuba</v>
      </c>
      <c r="C41" s="14">
        <f t="array" ref="C41">IFERROR(MAX(IF(Lookups!$E$3:$E$250&lt;Towers!C41/Area!C41*(Settings!$C$16/100),Lookups!$G$3:$GL$250)),"-")</f>
        <v>0</v>
      </c>
      <c r="D41" s="14">
        <f t="array" ref="D41">IFERROR(MAX(IF(Lookups!$E$3:$E$250&lt;Towers!D41/Area!D41*(Settings!$C$16/100),Lookups!$G$3:$GL$250)),"-")</f>
        <v>0</v>
      </c>
      <c r="E41" s="14">
        <f t="array" ref="E41">IFERROR(MAX(IF(Lookups!$E$3:$E$250&lt;Towers!E41/Area!E41*(Settings!$C$16/100),Lookups!$G$3:$GL$250)),"-")</f>
        <v>0</v>
      </c>
      <c r="F41" s="14">
        <f t="array" ref="F41">IFERROR(MAX(IF(Lookups!$E$3:$E$250&lt;Towers!F41/Area!F41*(Settings!$C$16/100),Lookups!$G$3:$GL$250)),"-")</f>
        <v>0</v>
      </c>
      <c r="G41" s="14">
        <f t="array" ref="G41">IFERROR(MAX(IF(Lookups!$E$3:$E$250&lt;Towers!G41/Area!G41*(Settings!$C$16/100),Lookups!$G$3:$GL$250)),"-")</f>
        <v>0</v>
      </c>
      <c r="H41" s="14">
        <f t="array" ref="H41">IFERROR(MAX(IF(Lookups!$E$3:$E$250&lt;Towers!H41/Area!H41*(Settings!$C$16/100),Lookups!$G$3:$GL$250)),"-")</f>
        <v>0</v>
      </c>
      <c r="I41" s="14">
        <f t="array" ref="I41">IFERROR(MAX(IF(Lookups!$E$3:$E$250&lt;Towers!I41/Area!I41*(Settings!$C$16/100),Lookups!$G$3:$GL$250)),"-")</f>
        <v>0</v>
      </c>
      <c r="J41" s="14">
        <f t="array" ref="J41">IFERROR(MAX(IF(Lookups!$E$3:$E$250&lt;Towers!J41/Area!J41*(Settings!$C$16/100),Lookups!$G$3:$GL$250)),"-")</f>
        <v>0</v>
      </c>
      <c r="K41" s="14">
        <f t="array" ref="K41">IFERROR(MAX(IF(Lookups!$E$3:$E$250&lt;Towers!K41/Area!K41*(Settings!$C$16/100),Lookups!$G$3:$GL$250)),"-")</f>
        <v>0</v>
      </c>
      <c r="L41" s="14">
        <f t="array" ref="L41">IFERROR(MAX(IF(Lookups!$E$3:$E$250&lt;Towers!L41/Area!L41*(Settings!$C$16/100),Lookups!$G$3:$GL$250)),"-")</f>
        <v>0</v>
      </c>
    </row>
    <row r="42" spans="1:12">
      <c r="A42" s="14" t="str">
        <f>Data!A42</f>
        <v>CYP</v>
      </c>
      <c r="B42" s="14" t="str">
        <f>Data!B42</f>
        <v>Cyprus</v>
      </c>
      <c r="C42" s="14">
        <f t="array" ref="C42">IFERROR(MAX(IF(Lookups!$E$3:$E$250&lt;Towers!C42/Area!C42*(Settings!$C$16/100),Lookups!$G$3:$GL$250)),"-")</f>
        <v>0</v>
      </c>
      <c r="D42" s="14" t="str">
        <f t="array" ref="D42">IFERROR(MAX(IF(Lookups!$E$3:$E$250&lt;Towers!D42/Area!D42*(Settings!$C$16/100),Lookups!$G$3:$GL$250)),"-")</f>
        <v>-</v>
      </c>
      <c r="E42" s="14">
        <f t="array" ref="E42">IFERROR(MAX(IF(Lookups!$E$3:$E$250&lt;Towers!E42/Area!E42*(Settings!$C$16/100),Lookups!$G$3:$GL$250)),"-")</f>
        <v>0</v>
      </c>
      <c r="F42" s="14" t="str">
        <f t="array" ref="F42">IFERROR(MAX(IF(Lookups!$E$3:$E$250&lt;Towers!F42/Area!F42*(Settings!$C$16/100),Lookups!$G$3:$GL$250)),"-")</f>
        <v>-</v>
      </c>
      <c r="G42" s="14" t="str">
        <f t="array" ref="G42">IFERROR(MAX(IF(Lookups!$E$3:$E$250&lt;Towers!G42/Area!G42*(Settings!$C$16/100),Lookups!$G$3:$GL$250)),"-")</f>
        <v>-</v>
      </c>
      <c r="H42" s="14">
        <f t="array" ref="H42">IFERROR(MAX(IF(Lookups!$E$3:$E$250&lt;Towers!H42/Area!H42*(Settings!$C$16/100),Lookups!$G$3:$GL$250)),"-")</f>
        <v>0</v>
      </c>
      <c r="I42" s="14" t="str">
        <f t="array" ref="I42">IFERROR(MAX(IF(Lookups!$E$3:$E$250&lt;Towers!I42/Area!I42*(Settings!$C$16/100),Lookups!$G$3:$GL$250)),"-")</f>
        <v>-</v>
      </c>
      <c r="J42" s="14">
        <f t="array" ref="J42">IFERROR(MAX(IF(Lookups!$E$3:$E$250&lt;Towers!J42/Area!J42*(Settings!$C$16/100),Lookups!$G$3:$GL$250)),"-")</f>
        <v>0</v>
      </c>
      <c r="K42" s="14" t="str">
        <f t="array" ref="K42">IFERROR(MAX(IF(Lookups!$E$3:$E$250&lt;Towers!K42/Area!K42*(Settings!$C$16/100),Lookups!$G$3:$GL$250)),"-")</f>
        <v>-</v>
      </c>
      <c r="L42" s="14">
        <f t="array" ref="L42">IFERROR(MAX(IF(Lookups!$E$3:$E$250&lt;Towers!L42/Area!L42*(Settings!$C$16/100),Lookups!$G$3:$GL$250)),"-")</f>
        <v>0</v>
      </c>
    </row>
    <row r="43" spans="1:12">
      <c r="A43" s="14" t="str">
        <f>Data!A43</f>
        <v>CZE</v>
      </c>
      <c r="B43" s="14" t="str">
        <f>Data!B43</f>
        <v>Czechia</v>
      </c>
      <c r="C43" s="14">
        <f t="array" ref="C43">IFERROR(MAX(IF(Lookups!$E$3:$E$250&lt;Towers!C43/Area!C43*(Settings!$C$16/100),Lookups!$G$3:$GL$250)),"-")</f>
        <v>97.549101482279156</v>
      </c>
      <c r="D43" s="14">
        <f t="array" ref="D43">IFERROR(MAX(IF(Lookups!$E$3:$E$250&lt;Towers!D43/Area!D43*(Settings!$C$16/100),Lookups!$G$3:$GL$250)),"-")</f>
        <v>67.742431584916105</v>
      </c>
      <c r="E43" s="14">
        <f t="array" ref="E43">IFERROR(MAX(IF(Lookups!$E$3:$E$250&lt;Towers!E43/Area!E43*(Settings!$C$16/100),Lookups!$G$3:$GL$250)),"-")</f>
        <v>20.154773033528759</v>
      </c>
      <c r="F43" s="14">
        <f t="array" ref="F43">IFERROR(MAX(IF(Lookups!$E$3:$E$250&lt;Towers!F43/Area!F43*(Settings!$C$16/100),Lookups!$G$3:$GL$250)),"-")</f>
        <v>7.5269368427684524</v>
      </c>
      <c r="G43" s="14">
        <f t="array" ref="G43">IFERROR(MAX(IF(Lookups!$E$3:$E$250&lt;Towers!G43/Area!G43*(Settings!$C$16/100),Lookups!$G$3:$GL$250)),"-")</f>
        <v>5.5299944150951923</v>
      </c>
      <c r="H43" s="14">
        <f t="array" ref="H43">IFERROR(MAX(IF(Lookups!$E$3:$E$250&lt;Towers!H43/Area!H43*(Settings!$C$16/100),Lookups!$G$3:$GL$250)),"-")</f>
        <v>4.6100709585198096</v>
      </c>
      <c r="I43" s="14">
        <f t="array" ref="I43">IFERROR(MAX(IF(Lookups!$E$3:$E$250&lt;Towers!I43/Area!I43*(Settings!$C$16/100),Lookups!$G$3:$GL$250)),"-")</f>
        <v>3.607585113989614</v>
      </c>
      <c r="J43" s="14">
        <f t="array" ref="J43">IFERROR(MAX(IF(Lookups!$E$3:$E$250&lt;Towers!J43/Area!J43*(Settings!$C$16/100),Lookups!$G$3:$GL$250)),"-")</f>
        <v>2.8997949311022362</v>
      </c>
      <c r="K43" s="14">
        <f t="array" ref="K43">IFERROR(MAX(IF(Lookups!$E$3:$E$250&lt;Towers!K43/Area!K43*(Settings!$C$16/100),Lookups!$G$3:$GL$250)),"-")</f>
        <v>0</v>
      </c>
      <c r="L43" s="14">
        <f t="array" ref="L43">IFERROR(MAX(IF(Lookups!$E$3:$E$250&lt;Towers!L43/Area!L43*(Settings!$C$16/100),Lookups!$G$3:$GL$250)),"-")</f>
        <v>0</v>
      </c>
    </row>
    <row r="44" spans="1:12">
      <c r="A44" s="14" t="str">
        <f>Data!A44</f>
        <v>DNK</v>
      </c>
      <c r="B44" s="14" t="str">
        <f>Data!B44</f>
        <v>Denmark</v>
      </c>
      <c r="C44" s="14">
        <f t="array" ref="C44">IFERROR(MAX(IF(Lookups!$E$3:$E$250&lt;Towers!C44/Area!C44*(Settings!$C$16/100),Lookups!$G$3:$GL$250)),"-")</f>
        <v>97.549101482279156</v>
      </c>
      <c r="D44" s="14">
        <f t="array" ref="D44">IFERROR(MAX(IF(Lookups!$E$3:$E$250&lt;Towers!D44/Area!D44*(Settings!$C$16/100),Lookups!$G$3:$GL$250)),"-")</f>
        <v>16.935607896229023</v>
      </c>
      <c r="E44" s="14">
        <f t="array" ref="E44">IFERROR(MAX(IF(Lookups!$E$3:$E$250&lt;Towers!E44/Area!E44*(Settings!$C$16/100),Lookups!$G$3:$GL$250)),"-")</f>
        <v>10.838789053586574</v>
      </c>
      <c r="F44" s="14">
        <f t="array" ref="F44">IFERROR(MAX(IF(Lookups!$E$3:$E$250&lt;Towers!F44/Area!F44*(Settings!$C$16/100),Lookups!$G$3:$GL$250)),"-")</f>
        <v>3.901964059291168</v>
      </c>
      <c r="G44" s="14">
        <f t="array" ref="G44">IFERROR(MAX(IF(Lookups!$E$3:$E$250&lt;Towers!G44/Area!G44*(Settings!$C$16/100),Lookups!$G$3:$GL$250)),"-")</f>
        <v>2.8997949311022362</v>
      </c>
      <c r="H44" s="14">
        <f t="array" ref="H44">IFERROR(MAX(IF(Lookups!$E$3:$E$250&lt;Towers!H44/Area!H44*(Settings!$C$16/100),Lookups!$G$3:$GL$250)),"-")</f>
        <v>2.3815698604072062</v>
      </c>
      <c r="I44" s="14">
        <f t="array" ref="I44">IFERROR(MAX(IF(Lookups!$E$3:$E$250&lt;Towers!I44/Area!I44*(Settings!$C$16/100),Lookups!$G$3:$GL$250)),"-")</f>
        <v>1.7813933798809201</v>
      </c>
      <c r="J44" s="14">
        <f t="array" ref="J44">IFERROR(MAX(IF(Lookups!$E$3:$E$250&lt;Towers!J44/Area!J44*(Settings!$C$16/100),Lookups!$G$3:$GL$250)),"-")</f>
        <v>1.5242047106606118</v>
      </c>
      <c r="K44" s="14">
        <f t="array" ref="K44">IFERROR(MAX(IF(Lookups!$E$3:$E$250&lt;Towers!K44/Area!K44*(Settings!$C$16/100),Lookups!$G$3:$GL$250)),"-")</f>
        <v>1.2043098948429527</v>
      </c>
      <c r="L44" s="14">
        <f t="array" ref="L44">IFERROR(MAX(IF(Lookups!$E$3:$E$250&lt;Towers!L44/Area!L44*(Settings!$C$16/100),Lookups!$G$3:$GL$250)),"-")</f>
        <v>0.90189627849740361</v>
      </c>
    </row>
    <row r="45" spans="1:12">
      <c r="A45" s="14" t="str">
        <f>Data!A45</f>
        <v>DJI</v>
      </c>
      <c r="B45" s="14" t="str">
        <f>Data!B45</f>
        <v>Djibouti</v>
      </c>
      <c r="C45" s="14">
        <f t="array" ref="C45">IFERROR(MAX(IF(Lookups!$E$3:$E$250&lt;Towers!C45/Area!C45*(Settings!$C$16/100),Lookups!$G$3:$GL$250)),"-")</f>
        <v>0</v>
      </c>
      <c r="D45" s="14">
        <f t="array" ref="D45">IFERROR(MAX(IF(Lookups!$E$3:$E$250&lt;Towers!D45/Area!D45*(Settings!$C$16/100),Lookups!$G$3:$GL$250)),"-")</f>
        <v>0</v>
      </c>
      <c r="E45" s="14">
        <f t="array" ref="E45">IFERROR(MAX(IF(Lookups!$E$3:$E$250&lt;Towers!E45/Area!E45*(Settings!$C$16/100),Lookups!$G$3:$GL$250)),"-")</f>
        <v>0</v>
      </c>
      <c r="F45" s="14">
        <f t="array" ref="F45">IFERROR(MAX(IF(Lookups!$E$3:$E$250&lt;Towers!F45/Area!F45*(Settings!$C$16/100),Lookups!$G$3:$GL$250)),"-")</f>
        <v>0</v>
      </c>
      <c r="G45" s="14">
        <f t="array" ref="G45">IFERROR(MAX(IF(Lookups!$E$3:$E$250&lt;Towers!G45/Area!G45*(Settings!$C$16/100),Lookups!$G$3:$GL$250)),"-")</f>
        <v>0</v>
      </c>
      <c r="H45" s="14">
        <f t="array" ref="H45">IFERROR(MAX(IF(Lookups!$E$3:$E$250&lt;Towers!H45/Area!H45*(Settings!$C$16/100),Lookups!$G$3:$GL$250)),"-")</f>
        <v>0</v>
      </c>
      <c r="I45" s="14">
        <f t="array" ref="I45">IFERROR(MAX(IF(Lookups!$E$3:$E$250&lt;Towers!I45/Area!I45*(Settings!$C$16/100),Lookups!$G$3:$GL$250)),"-")</f>
        <v>0</v>
      </c>
      <c r="J45" s="14">
        <f t="array" ref="J45">IFERROR(MAX(IF(Lookups!$E$3:$E$250&lt;Towers!J45/Area!J45*(Settings!$C$16/100),Lookups!$G$3:$GL$250)),"-")</f>
        <v>0</v>
      </c>
      <c r="K45" s="14">
        <f t="array" ref="K45">IFERROR(MAX(IF(Lookups!$E$3:$E$250&lt;Towers!K45/Area!K45*(Settings!$C$16/100),Lookups!$G$3:$GL$250)),"-")</f>
        <v>0</v>
      </c>
      <c r="L45" s="14">
        <f t="array" ref="L45">IFERROR(MAX(IF(Lookups!$E$3:$E$250&lt;Towers!L45/Area!L45*(Settings!$C$16/100),Lookups!$G$3:$GL$250)),"-")</f>
        <v>0</v>
      </c>
    </row>
    <row r="46" spans="1:12">
      <c r="A46" s="14" t="str">
        <f>Data!A46</f>
        <v>DMA</v>
      </c>
      <c r="B46" s="14" t="str">
        <f>Data!B46</f>
        <v>Dominica</v>
      </c>
      <c r="C46" s="14">
        <f t="array" ref="C46">IFERROR(MAX(IF(Lookups!$E$3:$E$250&lt;Towers!C46/Area!C46*(Settings!$C$16/100),Lookups!$G$3:$GL$250)),"-")</f>
        <v>0</v>
      </c>
      <c r="D46" s="14">
        <f t="array" ref="D46">IFERROR(MAX(IF(Lookups!$E$3:$E$250&lt;Towers!D46/Area!D46*(Settings!$C$16/100),Lookups!$G$3:$GL$250)),"-")</f>
        <v>0</v>
      </c>
      <c r="E46" s="14">
        <f t="array" ref="E46">IFERROR(MAX(IF(Lookups!$E$3:$E$250&lt;Towers!E46/Area!E46*(Settings!$C$16/100),Lookups!$G$3:$GL$250)),"-")</f>
        <v>0</v>
      </c>
      <c r="F46" s="14">
        <f t="array" ref="F46">IFERROR(MAX(IF(Lookups!$E$3:$E$250&lt;Towers!F46/Area!F46*(Settings!$C$16/100),Lookups!$G$3:$GL$250)),"-")</f>
        <v>0</v>
      </c>
      <c r="G46" s="14">
        <f t="array" ref="G46">IFERROR(MAX(IF(Lookups!$E$3:$E$250&lt;Towers!G46/Area!G46*(Settings!$C$16/100),Lookups!$G$3:$GL$250)),"-")</f>
        <v>0</v>
      </c>
      <c r="H46" s="14">
        <f t="array" ref="H46">IFERROR(MAX(IF(Lookups!$E$3:$E$250&lt;Towers!H46/Area!H46*(Settings!$C$16/100),Lookups!$G$3:$GL$250)),"-")</f>
        <v>0</v>
      </c>
      <c r="I46" s="14">
        <f t="array" ref="I46">IFERROR(MAX(IF(Lookups!$E$3:$E$250&lt;Towers!I46/Area!I46*(Settings!$C$16/100),Lookups!$G$3:$GL$250)),"-")</f>
        <v>0</v>
      </c>
      <c r="J46" s="14">
        <f t="array" ref="J46">IFERROR(MAX(IF(Lookups!$E$3:$E$250&lt;Towers!J46/Area!J46*(Settings!$C$16/100),Lookups!$G$3:$GL$250)),"-")</f>
        <v>0</v>
      </c>
      <c r="K46" s="14">
        <f t="array" ref="K46">IFERROR(MAX(IF(Lookups!$E$3:$E$250&lt;Towers!K46/Area!K46*(Settings!$C$16/100),Lookups!$G$3:$GL$250)),"-")</f>
        <v>0</v>
      </c>
      <c r="L46" s="14">
        <f t="array" ref="L46">IFERROR(MAX(IF(Lookups!$E$3:$E$250&lt;Towers!L46/Area!L46*(Settings!$C$16/100),Lookups!$G$3:$GL$250)),"-")</f>
        <v>0</v>
      </c>
    </row>
    <row r="47" spans="1:12">
      <c r="A47" s="14" t="str">
        <f>Data!A47</f>
        <v>DOM</v>
      </c>
      <c r="B47" s="14" t="str">
        <f>Data!B47</f>
        <v>Dominican Republic (the)</v>
      </c>
      <c r="C47" s="14">
        <f t="array" ref="C47">IFERROR(MAX(IF(Lookups!$E$3:$E$250&lt;Towers!C47/Area!C47*(Settings!$C$16/100),Lookups!$G$3:$GL$250)),"-")</f>
        <v>0</v>
      </c>
      <c r="D47" s="14">
        <f t="array" ref="D47">IFERROR(MAX(IF(Lookups!$E$3:$E$250&lt;Towers!D47/Area!D47*(Settings!$C$16/100),Lookups!$G$3:$GL$250)),"-")</f>
        <v>0</v>
      </c>
      <c r="E47" s="14">
        <f t="array" ref="E47">IFERROR(MAX(IF(Lookups!$E$3:$E$250&lt;Towers!E47/Area!E47*(Settings!$C$16/100),Lookups!$G$3:$GL$250)),"-")</f>
        <v>0</v>
      </c>
      <c r="F47" s="14">
        <f t="array" ref="F47">IFERROR(MAX(IF(Lookups!$E$3:$E$250&lt;Towers!F47/Area!F47*(Settings!$C$16/100),Lookups!$G$3:$GL$250)),"-")</f>
        <v>0</v>
      </c>
      <c r="G47" s="14">
        <f t="array" ref="G47">IFERROR(MAX(IF(Lookups!$E$3:$E$250&lt;Towers!G47/Area!G47*(Settings!$C$16/100),Lookups!$G$3:$GL$250)),"-")</f>
        <v>0</v>
      </c>
      <c r="H47" s="14">
        <f t="array" ref="H47">IFERROR(MAX(IF(Lookups!$E$3:$E$250&lt;Towers!H47/Area!H47*(Settings!$C$16/100),Lookups!$G$3:$GL$250)),"-")</f>
        <v>0</v>
      </c>
      <c r="I47" s="14">
        <f t="array" ref="I47">IFERROR(MAX(IF(Lookups!$E$3:$E$250&lt;Towers!I47/Area!I47*(Settings!$C$16/100),Lookups!$G$3:$GL$250)),"-")</f>
        <v>0</v>
      </c>
      <c r="J47" s="14">
        <f t="array" ref="J47">IFERROR(MAX(IF(Lookups!$E$3:$E$250&lt;Towers!J47/Area!J47*(Settings!$C$16/100),Lookups!$G$3:$GL$250)),"-")</f>
        <v>0</v>
      </c>
      <c r="K47" s="14">
        <f t="array" ref="K47">IFERROR(MAX(IF(Lookups!$E$3:$E$250&lt;Towers!K47/Area!K47*(Settings!$C$16/100),Lookups!$G$3:$GL$250)),"-")</f>
        <v>0</v>
      </c>
      <c r="L47" s="14">
        <f t="array" ref="L47">IFERROR(MAX(IF(Lookups!$E$3:$E$250&lt;Towers!L47/Area!L47*(Settings!$C$16/100),Lookups!$G$3:$GL$250)),"-")</f>
        <v>0</v>
      </c>
    </row>
    <row r="48" spans="1:12">
      <c r="A48" s="14" t="str">
        <f>Data!A48</f>
        <v>ECU</v>
      </c>
      <c r="B48" s="14" t="str">
        <f>Data!B48</f>
        <v>Ecuador</v>
      </c>
      <c r="C48" s="14">
        <f t="array" ref="C48">IFERROR(MAX(IF(Lookups!$E$3:$E$250&lt;Towers!C48/Area!C48*(Settings!$C$16/100),Lookups!$G$3:$GL$250)),"-")</f>
        <v>0</v>
      </c>
      <c r="D48" s="14">
        <f t="array" ref="D48">IFERROR(MAX(IF(Lookups!$E$3:$E$250&lt;Towers!D48/Area!D48*(Settings!$C$16/100),Lookups!$G$3:$GL$250)),"-")</f>
        <v>0</v>
      </c>
      <c r="E48" s="14">
        <f t="array" ref="E48">IFERROR(MAX(IF(Lookups!$E$3:$E$250&lt;Towers!E48/Area!E48*(Settings!$C$16/100),Lookups!$G$3:$GL$250)),"-")</f>
        <v>0</v>
      </c>
      <c r="F48" s="14">
        <f t="array" ref="F48">IFERROR(MAX(IF(Lookups!$E$3:$E$250&lt;Towers!F48/Area!F48*(Settings!$C$16/100),Lookups!$G$3:$GL$250)),"-")</f>
        <v>0</v>
      </c>
      <c r="G48" s="14">
        <f t="array" ref="G48">IFERROR(MAX(IF(Lookups!$E$3:$E$250&lt;Towers!G48/Area!G48*(Settings!$C$16/100),Lookups!$G$3:$GL$250)),"-")</f>
        <v>0</v>
      </c>
      <c r="H48" s="14">
        <f t="array" ref="H48">IFERROR(MAX(IF(Lookups!$E$3:$E$250&lt;Towers!H48/Area!H48*(Settings!$C$16/100),Lookups!$G$3:$GL$250)),"-")</f>
        <v>0</v>
      </c>
      <c r="I48" s="14">
        <f t="array" ref="I48">IFERROR(MAX(IF(Lookups!$E$3:$E$250&lt;Towers!I48/Area!I48*(Settings!$C$16/100),Lookups!$G$3:$GL$250)),"-")</f>
        <v>0</v>
      </c>
      <c r="J48" s="14">
        <f t="array" ref="J48">IFERROR(MAX(IF(Lookups!$E$3:$E$250&lt;Towers!J48/Area!J48*(Settings!$C$16/100),Lookups!$G$3:$GL$250)),"-")</f>
        <v>0</v>
      </c>
      <c r="K48" s="14">
        <f t="array" ref="K48">IFERROR(MAX(IF(Lookups!$E$3:$E$250&lt;Towers!K48/Area!K48*(Settings!$C$16/100),Lookups!$G$3:$GL$250)),"-")</f>
        <v>0</v>
      </c>
      <c r="L48" s="14">
        <f t="array" ref="L48">IFERROR(MAX(IF(Lookups!$E$3:$E$250&lt;Towers!L48/Area!L48*(Settings!$C$16/100),Lookups!$G$3:$GL$250)),"-")</f>
        <v>0</v>
      </c>
    </row>
    <row r="49" spans="1:12">
      <c r="A49" s="14" t="str">
        <f>Data!A49</f>
        <v>EGY</v>
      </c>
      <c r="B49" s="14" t="str">
        <f>Data!B49</f>
        <v>Egypt</v>
      </c>
      <c r="C49" s="14">
        <f t="array" ref="C49">IFERROR(MAX(IF(Lookups!$E$3:$E$250&lt;Towers!C49/Area!C49*(Settings!$C$16/100),Lookups!$G$3:$GL$250)),"-")</f>
        <v>270.96972633966442</v>
      </c>
      <c r="D49" s="14">
        <f t="array" ref="D49">IFERROR(MAX(IF(Lookups!$E$3:$E$250&lt;Towers!D49/Area!D49*(Settings!$C$16/100),Lookups!$G$3:$GL$250)),"-")</f>
        <v>97.549101482279156</v>
      </c>
      <c r="E49" s="14">
        <f t="array" ref="E49">IFERROR(MAX(IF(Lookups!$E$3:$E$250&lt;Towers!E49/Area!E49*(Settings!$C$16/100),Lookups!$G$3:$GL$250)),"-")</f>
        <v>38.105117766515299</v>
      </c>
      <c r="F49" s="14">
        <f t="array" ref="F49">IFERROR(MAX(IF(Lookups!$E$3:$E$250&lt;Towers!F49/Area!F49*(Settings!$C$16/100),Lookups!$G$3:$GL$250)),"-")</f>
        <v>20.154773033528759</v>
      </c>
      <c r="G49" s="14">
        <f t="array" ref="G49">IFERROR(MAX(IF(Lookups!$E$3:$E$250&lt;Towers!G49/Area!G49*(Settings!$C$16/100),Lookups!$G$3:$GL$250)),"-")</f>
        <v>16.935607896229023</v>
      </c>
      <c r="H49" s="14">
        <f t="array" ref="H49">IFERROR(MAX(IF(Lookups!$E$3:$E$250&lt;Towers!H49/Area!H49*(Settings!$C$16/100),Lookups!$G$3:$GL$250)),"-")</f>
        <v>12.44248743396418</v>
      </c>
      <c r="I49" s="14">
        <f t="array" ref="I49">IFERROR(MAX(IF(Lookups!$E$3:$E$250&lt;Towers!I49/Area!I49*(Settings!$C$16/100),Lookups!$G$3:$GL$250)),"-")</f>
        <v>9.5262794416288248</v>
      </c>
      <c r="J49" s="14">
        <f t="array" ref="J49">IFERROR(MAX(IF(Lookups!$E$3:$E$250&lt;Towers!J49/Area!J49*(Settings!$C$16/100),Lookups!$G$3:$GL$250)),"-")</f>
        <v>3.1106218584910441</v>
      </c>
      <c r="K49" s="14">
        <f t="array" ref="K49">IFERROR(MAX(IF(Lookups!$E$3:$E$250&lt;Towers!K49/Area!K49*(Settings!$C$16/100),Lookups!$G$3:$GL$250)),"-")</f>
        <v>8.4385035884324402E-2</v>
      </c>
      <c r="L49" s="14">
        <f t="array" ref="L49">IFERROR(MAX(IF(Lookups!$E$3:$E$250&lt;Towers!L49/Area!L49*(Settings!$C$16/100),Lookups!$G$3:$GL$250)),"-")</f>
        <v>0</v>
      </c>
    </row>
    <row r="50" spans="1:12">
      <c r="A50" s="14" t="str">
        <f>Data!A50</f>
        <v>SLV</v>
      </c>
      <c r="B50" s="14" t="str">
        <f>Data!B50</f>
        <v>El Salvador</v>
      </c>
      <c r="C50" s="14">
        <f t="array" ref="C50">IFERROR(MAX(IF(Lookups!$E$3:$E$250&lt;Towers!C50/Area!C50*(Settings!$C$16/100),Lookups!$G$3:$GL$250)),"-")</f>
        <v>24.387275370569778</v>
      </c>
      <c r="D50" s="14">
        <f t="array" ref="D50">IFERROR(MAX(IF(Lookups!$E$3:$E$250&lt;Towers!D50/Area!D50*(Settings!$C$16/100),Lookups!$G$3:$GL$250)),"-")</f>
        <v>6.0968188426424481</v>
      </c>
      <c r="E50" s="14">
        <f t="array" ref="E50">IFERROR(MAX(IF(Lookups!$E$3:$E$250&lt;Towers!E50/Area!E50*(Settings!$C$16/100),Lookups!$G$3:$GL$250)),"-")</f>
        <v>3.607585113989614</v>
      </c>
      <c r="F50" s="14">
        <f t="array" ref="F50">IFERROR(MAX(IF(Lookups!$E$3:$E$250&lt;Towers!F50/Area!F50*(Settings!$C$16/100),Lookups!$G$3:$GL$250)),"-")</f>
        <v>2.7096972633966439</v>
      </c>
      <c r="G50" s="14">
        <f t="array" ref="G50">IFERROR(MAX(IF(Lookups!$E$3:$E$250&lt;Towers!G50/Area!G50*(Settings!$C$16/100),Lookups!$G$3:$GL$250)),"-")</f>
        <v>2.23941922594764</v>
      </c>
      <c r="H50" s="14">
        <f t="array" ref="H50">IFERROR(MAX(IF(Lookups!$E$3:$E$250&lt;Towers!H50/Area!H50*(Settings!$C$16/100),Lookups!$G$3:$GL$250)),"-")</f>
        <v>1.6888694854965232</v>
      </c>
      <c r="I50" s="14">
        <f t="array" ref="I50">IFERROR(MAX(IF(Lookups!$E$3:$E$250&lt;Towers!I50/Area!I50*(Settings!$C$16/100),Lookups!$G$3:$GL$250)),"-")</f>
        <v>1.3189440438382796</v>
      </c>
      <c r="J50" s="14">
        <f t="array" ref="J50">IFERROR(MAX(IF(Lookups!$E$3:$E$250&lt;Towers!J50/Area!J50*(Settings!$C$16/100),Lookups!$G$3:$GL$250)),"-")</f>
        <v>1.0157132599154433</v>
      </c>
      <c r="K50" s="14">
        <f t="array" ref="K50">IFERROR(MAX(IF(Lookups!$E$3:$E$250&lt;Towers!K50/Area!K50*(Settings!$C$16/100),Lookups!$G$3:$GL$250)),"-")</f>
        <v>0.83632631586316142</v>
      </c>
      <c r="L50" s="14">
        <f t="array" ref="L50">IFERROR(MAX(IF(Lookups!$E$3:$E$250&lt;Towers!L50/Area!L50*(Settings!$C$16/100),Lookups!$G$3:$GL$250)),"-")</f>
        <v>0</v>
      </c>
    </row>
    <row r="51" spans="1:12">
      <c r="A51" s="14" t="str">
        <f>Data!A51</f>
        <v>GNQ</v>
      </c>
      <c r="B51" s="14" t="str">
        <f>Data!B51</f>
        <v>Equatorial Guinea</v>
      </c>
      <c r="C51" s="14">
        <f t="array" ref="C51">IFERROR(MAX(IF(Lookups!$E$3:$E$250&lt;Towers!C51/Area!C51*(Settings!$C$16/100),Lookups!$G$3:$GL$250)),"-")</f>
        <v>0</v>
      </c>
      <c r="D51" s="14">
        <f t="array" ref="D51">IFERROR(MAX(IF(Lookups!$E$3:$E$250&lt;Towers!D51/Area!D51*(Settings!$C$16/100),Lookups!$G$3:$GL$250)),"-")</f>
        <v>0</v>
      </c>
      <c r="E51" s="14">
        <f t="array" ref="E51">IFERROR(MAX(IF(Lookups!$E$3:$E$250&lt;Towers!E51/Area!E51*(Settings!$C$16/100),Lookups!$G$3:$GL$250)),"-")</f>
        <v>0</v>
      </c>
      <c r="F51" s="14">
        <f t="array" ref="F51">IFERROR(MAX(IF(Lookups!$E$3:$E$250&lt;Towers!F51/Area!F51*(Settings!$C$16/100),Lookups!$G$3:$GL$250)),"-")</f>
        <v>0</v>
      </c>
      <c r="G51" s="14">
        <f t="array" ref="G51">IFERROR(MAX(IF(Lookups!$E$3:$E$250&lt;Towers!G51/Area!G51*(Settings!$C$16/100),Lookups!$G$3:$GL$250)),"-")</f>
        <v>0</v>
      </c>
      <c r="H51" s="14">
        <f t="array" ref="H51">IFERROR(MAX(IF(Lookups!$E$3:$E$250&lt;Towers!H51/Area!H51*(Settings!$C$16/100),Lookups!$G$3:$GL$250)),"-")</f>
        <v>0</v>
      </c>
      <c r="I51" s="14">
        <f t="array" ref="I51">IFERROR(MAX(IF(Lookups!$E$3:$E$250&lt;Towers!I51/Area!I51*(Settings!$C$16/100),Lookups!$G$3:$GL$250)),"-")</f>
        <v>0</v>
      </c>
      <c r="J51" s="14">
        <f t="array" ref="J51">IFERROR(MAX(IF(Lookups!$E$3:$E$250&lt;Towers!J51/Area!J51*(Settings!$C$16/100),Lookups!$G$3:$GL$250)),"-")</f>
        <v>0</v>
      </c>
      <c r="K51" s="14">
        <f t="array" ref="K51">IFERROR(MAX(IF(Lookups!$E$3:$E$250&lt;Towers!K51/Area!K51*(Settings!$C$16/100),Lookups!$G$3:$GL$250)),"-")</f>
        <v>0</v>
      </c>
      <c r="L51" s="14">
        <f t="array" ref="L51">IFERROR(MAX(IF(Lookups!$E$3:$E$250&lt;Towers!L51/Area!L51*(Settings!$C$16/100),Lookups!$G$3:$GL$250)),"-")</f>
        <v>0</v>
      </c>
    </row>
    <row r="52" spans="1:12">
      <c r="A52" s="14" t="str">
        <f>Data!A52</f>
        <v>ERI</v>
      </c>
      <c r="B52" s="14" t="str">
        <f>Data!B52</f>
        <v>Eritrea</v>
      </c>
      <c r="C52" s="14">
        <f t="array" ref="C52">IFERROR(MAX(IF(Lookups!$E$3:$E$250&lt;Towers!C52/Area!C52*(Settings!$C$16/100),Lookups!$G$3:$GL$250)),"-")</f>
        <v>0</v>
      </c>
      <c r="D52" s="14" t="str">
        <f t="array" ref="D52">IFERROR(MAX(IF(Lookups!$E$3:$E$250&lt;Towers!D52/Area!D52*(Settings!$C$16/100),Lookups!$G$3:$GL$250)),"-")</f>
        <v>-</v>
      </c>
      <c r="E52" s="14" t="str">
        <f t="array" ref="E52">IFERROR(MAX(IF(Lookups!$E$3:$E$250&lt;Towers!E52/Area!E52*(Settings!$C$16/100),Lookups!$G$3:$GL$250)),"-")</f>
        <v>-</v>
      </c>
      <c r="F52" s="14" t="str">
        <f t="array" ref="F52">IFERROR(MAX(IF(Lookups!$E$3:$E$250&lt;Towers!F52/Area!F52*(Settings!$C$16/100),Lookups!$G$3:$GL$250)),"-")</f>
        <v>-</v>
      </c>
      <c r="G52" s="14" t="str">
        <f t="array" ref="G52">IFERROR(MAX(IF(Lookups!$E$3:$E$250&lt;Towers!G52/Area!G52*(Settings!$C$16/100),Lookups!$G$3:$GL$250)),"-")</f>
        <v>-</v>
      </c>
      <c r="H52" s="14" t="str">
        <f t="array" ref="H52">IFERROR(MAX(IF(Lookups!$E$3:$E$250&lt;Towers!H52/Area!H52*(Settings!$C$16/100),Lookups!$G$3:$GL$250)),"-")</f>
        <v>-</v>
      </c>
      <c r="I52" s="14" t="str">
        <f t="array" ref="I52">IFERROR(MAX(IF(Lookups!$E$3:$E$250&lt;Towers!I52/Area!I52*(Settings!$C$16/100),Lookups!$G$3:$GL$250)),"-")</f>
        <v>-</v>
      </c>
      <c r="J52" s="14" t="str">
        <f t="array" ref="J52">IFERROR(MAX(IF(Lookups!$E$3:$E$250&lt;Towers!J52/Area!J52*(Settings!$C$16/100),Lookups!$G$3:$GL$250)),"-")</f>
        <v>-</v>
      </c>
      <c r="K52" s="14" t="str">
        <f t="array" ref="K52">IFERROR(MAX(IF(Lookups!$E$3:$E$250&lt;Towers!K52/Area!K52*(Settings!$C$16/100),Lookups!$G$3:$GL$250)),"-")</f>
        <v>-</v>
      </c>
      <c r="L52" s="14" t="str">
        <f t="array" ref="L52">IFERROR(MAX(IF(Lookups!$E$3:$E$250&lt;Towers!L52/Area!L52*(Settings!$C$16/100),Lookups!$G$3:$GL$250)),"-")</f>
        <v>-</v>
      </c>
    </row>
    <row r="53" spans="1:12">
      <c r="A53" s="14" t="str">
        <f>Data!A53</f>
        <v>EST</v>
      </c>
      <c r="B53" s="14" t="str">
        <f>Data!B53</f>
        <v>Estonia</v>
      </c>
      <c r="C53" s="14">
        <f t="array" ref="C53">IFERROR(MAX(IF(Lookups!$E$3:$E$250&lt;Towers!C53/Area!C53*(Settings!$C$16/100),Lookups!$G$3:$GL$250)),"-")</f>
        <v>14.430340455958458</v>
      </c>
      <c r="D53" s="14">
        <f t="array" ref="D53">IFERROR(MAX(IF(Lookups!$E$3:$E$250&lt;Towers!D53/Area!D53*(Settings!$C$16/100),Lookups!$G$3:$GL$250)),"-")</f>
        <v>1.7813933798809201</v>
      </c>
      <c r="E53" s="14">
        <f t="array" ref="E53">IFERROR(MAX(IF(Lookups!$E$3:$E$250&lt;Towers!E53/Area!E53*(Settings!$C$16/100),Lookups!$G$3:$GL$250)),"-")</f>
        <v>0.44534834497023001</v>
      </c>
      <c r="F53" s="14">
        <f t="array" ref="F53">IFERROR(MAX(IF(Lookups!$E$3:$E$250&lt;Towers!F53/Area!F53*(Settings!$C$16/100),Lookups!$G$3:$GL$250)),"-")</f>
        <v>0.18440283834079221</v>
      </c>
      <c r="G53" s="14">
        <f t="array" ref="G53">IFERROR(MAX(IF(Lookups!$E$3:$E$250&lt;Towers!G53/Area!G53*(Settings!$C$16/100),Lookups!$G$3:$GL$250)),"-")</f>
        <v>0.1226662409867198</v>
      </c>
      <c r="H53" s="14">
        <f t="array" ref="H53">IFERROR(MAX(IF(Lookups!$E$3:$E$250&lt;Towers!H53/Area!H53*(Settings!$C$16/100),Lookups!$G$3:$GL$250)),"-")</f>
        <v>9.2925146207017806E-2</v>
      </c>
      <c r="I53" s="14">
        <f t="array" ref="I53">IFERROR(MAX(IF(Lookups!$E$3:$E$250&lt;Towers!I53/Area!I53*(Settings!$C$16/100),Lookups!$G$3:$GL$250)),"-")</f>
        <v>7.3624185999787997E-2</v>
      </c>
      <c r="J53" s="14">
        <f t="array" ref="J53">IFERROR(MAX(IF(Lookups!$E$3:$E$250&lt;Towers!J53/Area!J53*(Settings!$C$16/100),Lookups!$G$3:$GL$250)),"-")</f>
        <v>0</v>
      </c>
      <c r="K53" s="14">
        <f t="array" ref="K53">IFERROR(MAX(IF(Lookups!$E$3:$E$250&lt;Towers!K53/Area!K53*(Settings!$C$16/100),Lookups!$G$3:$GL$250)),"-")</f>
        <v>0</v>
      </c>
      <c r="L53" s="14">
        <f t="array" ref="L53">IFERROR(MAX(IF(Lookups!$E$3:$E$250&lt;Towers!L53/Area!L53*(Settings!$C$16/100),Lookups!$G$3:$GL$250)),"-")</f>
        <v>0</v>
      </c>
    </row>
    <row r="54" spans="1:12">
      <c r="A54" s="14" t="str">
        <f>Data!A54</f>
        <v>SWZ</v>
      </c>
      <c r="B54" s="14" t="str">
        <f>Data!B54</f>
        <v>Eswatini</v>
      </c>
      <c r="C54" s="14">
        <f t="array" ref="C54">IFERROR(MAX(IF(Lookups!$E$3:$E$250&lt;Towers!C54/Area!C54*(Settings!$C$16/100),Lookups!$G$3:$GL$250)),"-")</f>
        <v>0</v>
      </c>
      <c r="D54" s="14">
        <f t="array" ref="D54">IFERROR(MAX(IF(Lookups!$E$3:$E$250&lt;Towers!D54/Area!D54*(Settings!$C$16/100),Lookups!$G$3:$GL$250)),"-")</f>
        <v>0</v>
      </c>
      <c r="E54" s="14">
        <f t="array" ref="E54">IFERROR(MAX(IF(Lookups!$E$3:$E$250&lt;Towers!E54/Area!E54*(Settings!$C$16/100),Lookups!$G$3:$GL$250)),"-")</f>
        <v>0</v>
      </c>
      <c r="F54" s="14">
        <f t="array" ref="F54">IFERROR(MAX(IF(Lookups!$E$3:$E$250&lt;Towers!F54/Area!F54*(Settings!$C$16/100),Lookups!$G$3:$GL$250)),"-")</f>
        <v>0</v>
      </c>
      <c r="G54" s="14">
        <f t="array" ref="G54">IFERROR(MAX(IF(Lookups!$E$3:$E$250&lt;Towers!G54/Area!G54*(Settings!$C$16/100),Lookups!$G$3:$GL$250)),"-")</f>
        <v>0</v>
      </c>
      <c r="H54" s="14">
        <f t="array" ref="H54">IFERROR(MAX(IF(Lookups!$E$3:$E$250&lt;Towers!H54/Area!H54*(Settings!$C$16/100),Lookups!$G$3:$GL$250)),"-")</f>
        <v>0</v>
      </c>
      <c r="I54" s="14">
        <f t="array" ref="I54">IFERROR(MAX(IF(Lookups!$E$3:$E$250&lt;Towers!I54/Area!I54*(Settings!$C$16/100),Lookups!$G$3:$GL$250)),"-")</f>
        <v>0</v>
      </c>
      <c r="J54" s="14">
        <f t="array" ref="J54">IFERROR(MAX(IF(Lookups!$E$3:$E$250&lt;Towers!J54/Area!J54*(Settings!$C$16/100),Lookups!$G$3:$GL$250)),"-")</f>
        <v>0</v>
      </c>
      <c r="K54" s="14">
        <f t="array" ref="K54">IFERROR(MAX(IF(Lookups!$E$3:$E$250&lt;Towers!K54/Area!K54*(Settings!$C$16/100),Lookups!$G$3:$GL$250)),"-")</f>
        <v>0</v>
      </c>
      <c r="L54" s="14">
        <f t="array" ref="L54">IFERROR(MAX(IF(Lookups!$E$3:$E$250&lt;Towers!L54/Area!L54*(Settings!$C$16/100),Lookups!$G$3:$GL$250)),"-")</f>
        <v>0</v>
      </c>
    </row>
    <row r="55" spans="1:12">
      <c r="A55" s="14" t="str">
        <f>Data!A55</f>
        <v>ETH</v>
      </c>
      <c r="B55" s="14" t="str">
        <f>Data!B55</f>
        <v>Ethiopia</v>
      </c>
      <c r="C55" s="14">
        <f t="array" ref="C55">IFERROR(MAX(IF(Lookups!$E$3:$E$250&lt;Towers!C55/Area!C55*(Settings!$C$16/100),Lookups!$G$3:$GL$250)),"-")</f>
        <v>1.8817342106921136</v>
      </c>
      <c r="D55" s="14">
        <f t="array" ref="D55">IFERROR(MAX(IF(Lookups!$E$3:$E$250&lt;Towers!D55/Area!D55*(Settings!$C$16/100),Lookups!$G$3:$GL$250)),"-")</f>
        <v>0.59539246510180155</v>
      </c>
      <c r="E55" s="14">
        <f t="array" ref="E55">IFERROR(MAX(IF(Lookups!$E$3:$E$250&lt;Towers!E55/Area!E55*(Settings!$C$16/100),Lookups!$G$3:$GL$250)),"-")</f>
        <v>0.47043355267302822</v>
      </c>
      <c r="F55" s="14">
        <f t="array" ref="F55">IFERROR(MAX(IF(Lookups!$E$3:$E$250&lt;Towers!F55/Area!F55*(Settings!$C$16/100),Lookups!$G$3:$GL$250)),"-")</f>
        <v>0.39075909903172218</v>
      </c>
      <c r="G55" s="14">
        <f t="array" ref="G55">IFERROR(MAX(IF(Lookups!$E$3:$E$250&lt;Towers!G55/Area!G55*(Settings!$C$16/100),Lookups!$G$3:$GL$250)),"-")</f>
        <v>0.37170058482807178</v>
      </c>
      <c r="H55" s="14">
        <f t="array" ref="H55">IFERROR(MAX(IF(Lookups!$E$3:$E$250&lt;Towers!H55/Area!H55*(Settings!$C$16/100),Lookups!$G$3:$GL$250)),"-")</f>
        <v>0.30107747371073817</v>
      </c>
      <c r="I55" s="14">
        <f t="array" ref="I55">IFERROR(MAX(IF(Lookups!$E$3:$E$250&lt;Towers!I55/Area!I55*(Settings!$C$16/100),Lookups!$G$3:$GL$250)),"-")</f>
        <v>0.21704588261454061</v>
      </c>
      <c r="J55" s="14">
        <f t="array" ref="J55">IFERROR(MAX(IF(Lookups!$E$3:$E$250&lt;Towers!J55/Area!J55*(Settings!$C$16/100),Lookups!$G$3:$GL$250)),"-")</f>
        <v>0</v>
      </c>
      <c r="K55" s="14">
        <f t="array" ref="K55">IFERROR(MAX(IF(Lookups!$E$3:$E$250&lt;Towers!K55/Area!K55*(Settings!$C$16/100),Lookups!$G$3:$GL$250)),"-")</f>
        <v>0</v>
      </c>
      <c r="L55" s="14">
        <f t="array" ref="L55">IFERROR(MAX(IF(Lookups!$E$3:$E$250&lt;Towers!L55/Area!L55*(Settings!$C$16/100),Lookups!$G$3:$GL$250)),"-")</f>
        <v>0</v>
      </c>
    </row>
    <row r="56" spans="1:12">
      <c r="A56" s="14" t="str">
        <f>Data!A56</f>
        <v>FRO</v>
      </c>
      <c r="B56" s="14" t="str">
        <f>Data!B56</f>
        <v>Faroe Islands (the)</v>
      </c>
      <c r="C56" s="14">
        <f t="array" ref="C56">IFERROR(MAX(IF(Lookups!$E$3:$E$250&lt;Towers!C56/Area!C56*(Settings!$C$16/100),Lookups!$G$3:$GL$250)),"-")</f>
        <v>0</v>
      </c>
      <c r="D56" s="14">
        <f t="array" ref="D56">IFERROR(MAX(IF(Lookups!$E$3:$E$250&lt;Towers!D56/Area!D56*(Settings!$C$16/100),Lookups!$G$3:$GL$250)),"-")</f>
        <v>0</v>
      </c>
      <c r="E56" s="14">
        <f t="array" ref="E56">IFERROR(MAX(IF(Lookups!$E$3:$E$250&lt;Towers!E56/Area!E56*(Settings!$C$16/100),Lookups!$G$3:$GL$250)),"-")</f>
        <v>0</v>
      </c>
      <c r="F56" s="14">
        <f t="array" ref="F56">IFERROR(MAX(IF(Lookups!$E$3:$E$250&lt;Towers!F56/Area!F56*(Settings!$C$16/100),Lookups!$G$3:$GL$250)),"-")</f>
        <v>0</v>
      </c>
      <c r="G56" s="14">
        <f t="array" ref="G56">IFERROR(MAX(IF(Lookups!$E$3:$E$250&lt;Towers!G56/Area!G56*(Settings!$C$16/100),Lookups!$G$3:$GL$250)),"-")</f>
        <v>0</v>
      </c>
      <c r="H56" s="14">
        <f t="array" ref="H56">IFERROR(MAX(IF(Lookups!$E$3:$E$250&lt;Towers!H56/Area!H56*(Settings!$C$16/100),Lookups!$G$3:$GL$250)),"-")</f>
        <v>0</v>
      </c>
      <c r="I56" s="14">
        <f t="array" ref="I56">IFERROR(MAX(IF(Lookups!$E$3:$E$250&lt;Towers!I56/Area!I56*(Settings!$C$16/100),Lookups!$G$3:$GL$250)),"-")</f>
        <v>0</v>
      </c>
      <c r="J56" s="14">
        <f t="array" ref="J56">IFERROR(MAX(IF(Lookups!$E$3:$E$250&lt;Towers!J56/Area!J56*(Settings!$C$16/100),Lookups!$G$3:$GL$250)),"-")</f>
        <v>0</v>
      </c>
      <c r="K56" s="14">
        <f t="array" ref="K56">IFERROR(MAX(IF(Lookups!$E$3:$E$250&lt;Towers!K56/Area!K56*(Settings!$C$16/100),Lookups!$G$3:$GL$250)),"-")</f>
        <v>0</v>
      </c>
      <c r="L56" s="14">
        <f t="array" ref="L56">IFERROR(MAX(IF(Lookups!$E$3:$E$250&lt;Towers!L56/Area!L56*(Settings!$C$16/100),Lookups!$G$3:$GL$250)),"-")</f>
        <v>0</v>
      </c>
    </row>
    <row r="57" spans="1:12">
      <c r="A57" s="14" t="str">
        <f>Data!A57</f>
        <v>FJI</v>
      </c>
      <c r="B57" s="14" t="str">
        <f>Data!B57</f>
        <v>Fiji</v>
      </c>
      <c r="C57" s="14">
        <f t="array" ref="C57">IFERROR(MAX(IF(Lookups!$E$3:$E$250&lt;Towers!C57/Area!C57*(Settings!$C$16/100),Lookups!$G$3:$GL$250)),"-")</f>
        <v>0</v>
      </c>
      <c r="D57" s="14">
        <f t="array" ref="D57">IFERROR(MAX(IF(Lookups!$E$3:$E$250&lt;Towers!D57/Area!D57*(Settings!$C$16/100),Lookups!$G$3:$GL$250)),"-")</f>
        <v>0</v>
      </c>
      <c r="E57" s="14">
        <f t="array" ref="E57">IFERROR(MAX(IF(Lookups!$E$3:$E$250&lt;Towers!E57/Area!E57*(Settings!$C$16/100),Lookups!$G$3:$GL$250)),"-")</f>
        <v>0</v>
      </c>
      <c r="F57" s="14">
        <f t="array" ref="F57">IFERROR(MAX(IF(Lookups!$E$3:$E$250&lt;Towers!F57/Area!F57*(Settings!$C$16/100),Lookups!$G$3:$GL$250)),"-")</f>
        <v>0</v>
      </c>
      <c r="G57" s="14">
        <f t="array" ref="G57">IFERROR(MAX(IF(Lookups!$E$3:$E$250&lt;Towers!G57/Area!G57*(Settings!$C$16/100),Lookups!$G$3:$GL$250)),"-")</f>
        <v>0</v>
      </c>
      <c r="H57" s="14">
        <f t="array" ref="H57">IFERROR(MAX(IF(Lookups!$E$3:$E$250&lt;Towers!H57/Area!H57*(Settings!$C$16/100),Lookups!$G$3:$GL$250)),"-")</f>
        <v>0</v>
      </c>
      <c r="I57" s="14">
        <f t="array" ref="I57">IFERROR(MAX(IF(Lookups!$E$3:$E$250&lt;Towers!I57/Area!I57*(Settings!$C$16/100),Lookups!$G$3:$GL$250)),"-")</f>
        <v>0</v>
      </c>
      <c r="J57" s="14">
        <f t="array" ref="J57">IFERROR(MAX(IF(Lookups!$E$3:$E$250&lt;Towers!J57/Area!J57*(Settings!$C$16/100),Lookups!$G$3:$GL$250)),"-")</f>
        <v>0</v>
      </c>
      <c r="K57" s="14">
        <f t="array" ref="K57">IFERROR(MAX(IF(Lookups!$E$3:$E$250&lt;Towers!K57/Area!K57*(Settings!$C$16/100),Lookups!$G$3:$GL$250)),"-")</f>
        <v>0</v>
      </c>
      <c r="L57" s="14">
        <f t="array" ref="L57">IFERROR(MAX(IF(Lookups!$E$3:$E$250&lt;Towers!L57/Area!L57*(Settings!$C$16/100),Lookups!$G$3:$GL$250)),"-")</f>
        <v>0</v>
      </c>
    </row>
    <row r="58" spans="1:12">
      <c r="A58" s="14" t="str">
        <f>Data!A58</f>
        <v>FIN</v>
      </c>
      <c r="B58" s="14" t="str">
        <f>Data!B58</f>
        <v>Finland</v>
      </c>
      <c r="C58" s="14">
        <f t="array" ref="C58">IFERROR(MAX(IF(Lookups!$E$3:$E$250&lt;Towers!C58/Area!C58*(Settings!$C$16/100),Lookups!$G$3:$GL$250)),"-")</f>
        <v>6.7554779419860917</v>
      </c>
      <c r="D58" s="14">
        <f t="array" ref="D58">IFERROR(MAX(IF(Lookups!$E$3:$E$250&lt;Towers!D58/Area!D58*(Settings!$C$16/100),Lookups!$G$3:$GL$250)),"-")</f>
        <v>2.7096972633966439</v>
      </c>
      <c r="E58" s="14">
        <f t="array" ref="E58">IFERROR(MAX(IF(Lookups!$E$3:$E$250&lt;Towers!E58/Area!E58*(Settings!$C$16/100),Lookups!$G$3:$GL$250)),"-")</f>
        <v>1.7813933798809201</v>
      </c>
      <c r="F58" s="14">
        <f t="array" ref="F58">IFERROR(MAX(IF(Lookups!$E$3:$E$250&lt;Towers!F58/Area!F58*(Settings!$C$16/100),Lookups!$G$3:$GL$250)),"-")</f>
        <v>1.5242047106606118</v>
      </c>
      <c r="G58" s="14">
        <f t="array" ref="G58">IFERROR(MAX(IF(Lookups!$E$3:$E$250&lt;Towers!G58/Area!G58*(Settings!$C$16/100),Lookups!$G$3:$GL$250)),"-")</f>
        <v>1.2596733145955472</v>
      </c>
      <c r="H58" s="14">
        <f t="array" ref="H58">IFERROR(MAX(IF(Lookups!$E$3:$E$250&lt;Towers!H58/Area!H58*(Settings!$C$16/100),Lookups!$G$3:$GL$250)),"-")</f>
        <v>0.75060866022067685</v>
      </c>
      <c r="I58" s="14">
        <f t="array" ref="I58">IFERROR(MAX(IF(Lookups!$E$3:$E$250&lt;Towers!I58/Area!I58*(Settings!$C$16/100),Lookups!$G$3:$GL$250)),"-")</f>
        <v>0.67742431584916085</v>
      </c>
      <c r="J58" s="14">
        <f t="array" ref="J58">IFERROR(MAX(IF(Lookups!$E$3:$E$250&lt;Towers!J58/Area!J58*(Settings!$C$16/100),Lookups!$G$3:$GL$250)),"-")</f>
        <v>0.59539246510180155</v>
      </c>
      <c r="K58" s="14">
        <f t="array" ref="K58">IFERROR(MAX(IF(Lookups!$E$3:$E$250&lt;Towers!K58/Area!K58*(Settings!$C$16/100),Lookups!$G$3:$GL$250)),"-")</f>
        <v>0.38105117766515278</v>
      </c>
      <c r="L58" s="14">
        <f t="array" ref="L58">IFERROR(MAX(IF(Lookups!$E$3:$E$250&lt;Towers!L58/Area!L58*(Settings!$C$16/100),Lookups!$G$3:$GL$250)),"-")</f>
        <v>0.1378668967752264</v>
      </c>
    </row>
    <row r="59" spans="1:12">
      <c r="A59" s="14" t="str">
        <f>Data!A59</f>
        <v>FRA</v>
      </c>
      <c r="B59" s="14" t="str">
        <f>Data!B59</f>
        <v>France</v>
      </c>
      <c r="C59" s="14">
        <f t="array" ref="C59">IFERROR(MAX(IF(Lookups!$E$3:$E$250&lt;Towers!C59/Area!C59*(Settings!$C$16/100),Lookups!$G$3:$GL$250)),"-")</f>
        <v>20.154773033528759</v>
      </c>
      <c r="D59" s="14">
        <f t="array" ref="D59">IFERROR(MAX(IF(Lookups!$E$3:$E$250&lt;Towers!D59/Area!D59*(Settings!$C$16/100),Lookups!$G$3:$GL$250)),"-")</f>
        <v>5.5299944150951923</v>
      </c>
      <c r="E59" s="14">
        <f t="array" ref="E59">IFERROR(MAX(IF(Lookups!$E$3:$E$250&lt;Towers!E59/Area!E59*(Settings!$C$16/100),Lookups!$G$3:$GL$250)),"-")</f>
        <v>4.2339019740572557</v>
      </c>
      <c r="F59" s="14">
        <f t="array" ref="F59">IFERROR(MAX(IF(Lookups!$E$3:$E$250&lt;Towers!F59/Area!F59*(Settings!$C$16/100),Lookups!$G$3:$GL$250)),"-")</f>
        <v>3.1106218584910441</v>
      </c>
      <c r="G59" s="14">
        <f t="array" ref="G59">IFERROR(MAX(IF(Lookups!$E$3:$E$250&lt;Towers!G59/Area!G59*(Settings!$C$16/100),Lookups!$G$3:$GL$250)),"-")</f>
        <v>2.3815698604072062</v>
      </c>
      <c r="H59" s="14">
        <f t="array" ref="H59">IFERROR(MAX(IF(Lookups!$E$3:$E$250&lt;Towers!H59/Area!H59*(Settings!$C$16/100),Lookups!$G$3:$GL$250)),"-")</f>
        <v>1.8817342106921136</v>
      </c>
      <c r="I59" s="14">
        <f t="array" ref="I59">IFERROR(MAX(IF(Lookups!$E$3:$E$250&lt;Towers!I59/Area!I59*(Settings!$C$16/100),Lookups!$G$3:$GL$250)),"-")</f>
        <v>1.6033711617731621</v>
      </c>
      <c r="J59" s="14">
        <f t="array" ref="J59">IFERROR(MAX(IF(Lookups!$E$3:$E$250&lt;Towers!J59/Area!J59*(Settings!$C$16/100),Lookups!$G$3:$GL$250)),"-")</f>
        <v>1.2596733145955472</v>
      </c>
      <c r="K59" s="14">
        <f t="array" ref="K59">IFERROR(MAX(IF(Lookups!$E$3:$E$250&lt;Towers!K59/Area!K59*(Settings!$C$16/100),Lookups!$G$3:$GL$250)),"-")</f>
        <v>1.0584754935143139</v>
      </c>
      <c r="L59" s="14">
        <f t="array" ref="L59">IFERROR(MAX(IF(Lookups!$E$3:$E$250&lt;Towers!L59/Area!L59*(Settings!$C$16/100),Lookups!$G$3:$GL$250)),"-")</f>
        <v>0.700582458218035</v>
      </c>
    </row>
    <row r="60" spans="1:12">
      <c r="A60" s="14" t="str">
        <f>Data!A60</f>
        <v>GUF</v>
      </c>
      <c r="B60" s="14" t="str">
        <f>Data!B60</f>
        <v>French Guiana</v>
      </c>
      <c r="C60" s="14">
        <f t="array" ref="C60">IFERROR(MAX(IF(Lookups!$E$3:$E$250&lt;Towers!C60/Area!C60*(Settings!$C$16/100),Lookups!$G$3:$GL$250)),"-")</f>
        <v>0</v>
      </c>
      <c r="D60" s="14">
        <f t="array" ref="D60">IFERROR(MAX(IF(Lookups!$E$3:$E$250&lt;Towers!D60/Area!D60*(Settings!$C$16/100),Lookups!$G$3:$GL$250)),"-")</f>
        <v>0</v>
      </c>
      <c r="E60" s="14">
        <f t="array" ref="E60">IFERROR(MAX(IF(Lookups!$E$3:$E$250&lt;Towers!E60/Area!E60*(Settings!$C$16/100),Lookups!$G$3:$GL$250)),"-")</f>
        <v>0</v>
      </c>
      <c r="F60" s="14">
        <f t="array" ref="F60">IFERROR(MAX(IF(Lookups!$E$3:$E$250&lt;Towers!F60/Area!F60*(Settings!$C$16/100),Lookups!$G$3:$GL$250)),"-")</f>
        <v>0</v>
      </c>
      <c r="G60" s="14">
        <f t="array" ref="G60">IFERROR(MAX(IF(Lookups!$E$3:$E$250&lt;Towers!G60/Area!G60*(Settings!$C$16/100),Lookups!$G$3:$GL$250)),"-")</f>
        <v>0</v>
      </c>
      <c r="H60" s="14">
        <f t="array" ref="H60">IFERROR(MAX(IF(Lookups!$E$3:$E$250&lt;Towers!H60/Area!H60*(Settings!$C$16/100),Lookups!$G$3:$GL$250)),"-")</f>
        <v>0</v>
      </c>
      <c r="I60" s="14">
        <f t="array" ref="I60">IFERROR(MAX(IF(Lookups!$E$3:$E$250&lt;Towers!I60/Area!I60*(Settings!$C$16/100),Lookups!$G$3:$GL$250)),"-")</f>
        <v>0</v>
      </c>
      <c r="J60" s="14">
        <f t="array" ref="J60">IFERROR(MAX(IF(Lookups!$E$3:$E$250&lt;Towers!J60/Area!J60*(Settings!$C$16/100),Lookups!$G$3:$GL$250)),"-")</f>
        <v>0</v>
      </c>
      <c r="K60" s="14">
        <f t="array" ref="K60">IFERROR(MAX(IF(Lookups!$E$3:$E$250&lt;Towers!K60/Area!K60*(Settings!$C$16/100),Lookups!$G$3:$GL$250)),"-")</f>
        <v>0</v>
      </c>
      <c r="L60" s="14">
        <f t="array" ref="L60">IFERROR(MAX(IF(Lookups!$E$3:$E$250&lt;Towers!L60/Area!L60*(Settings!$C$16/100),Lookups!$G$3:$GL$250)),"-")</f>
        <v>0</v>
      </c>
    </row>
    <row r="61" spans="1:12">
      <c r="A61" s="14" t="str">
        <f>Data!A61</f>
        <v>GAB</v>
      </c>
      <c r="B61" s="14" t="str">
        <f>Data!B61</f>
        <v>Gabon</v>
      </c>
      <c r="C61" s="14">
        <f t="array" ref="C61">IFERROR(MAX(IF(Lookups!$E$3:$E$250&lt;Towers!C61/Area!C61*(Settings!$C$16/100),Lookups!$G$3:$GL$250)),"-")</f>
        <v>1.6033711617731621</v>
      </c>
      <c r="D61" s="14">
        <f t="array" ref="D61">IFERROR(MAX(IF(Lookups!$E$3:$E$250&lt;Towers!D61/Area!D61*(Settings!$C$16/100),Lookups!$G$3:$GL$250)),"-")</f>
        <v>0.26461887337857842</v>
      </c>
      <c r="E61" s="14">
        <f t="array" ref="E61">IFERROR(MAX(IF(Lookups!$E$3:$E$250&lt;Towers!E61/Area!E61*(Settings!$C$16/100),Lookups!$G$3:$GL$250)),"-")</f>
        <v>0</v>
      </c>
      <c r="F61" s="14">
        <f t="array" ref="F61">IFERROR(MAX(IF(Lookups!$E$3:$E$250&lt;Towers!F61/Area!F61*(Settings!$C$16/100),Lookups!$G$3:$GL$250)),"-")</f>
        <v>0</v>
      </c>
      <c r="G61" s="14">
        <f t="array" ref="G61">IFERROR(MAX(IF(Lookups!$E$3:$E$250&lt;Towers!G61/Area!G61*(Settings!$C$16/100),Lookups!$G$3:$GL$250)),"-")</f>
        <v>0</v>
      </c>
      <c r="H61" s="14">
        <f t="array" ref="H61">IFERROR(MAX(IF(Lookups!$E$3:$E$250&lt;Towers!H61/Area!H61*(Settings!$C$16/100),Lookups!$G$3:$GL$250)),"-")</f>
        <v>0</v>
      </c>
      <c r="I61" s="14">
        <f t="array" ref="I61">IFERROR(MAX(IF(Lookups!$E$3:$E$250&lt;Towers!I61/Area!I61*(Settings!$C$16/100),Lookups!$G$3:$GL$250)),"-")</f>
        <v>0</v>
      </c>
      <c r="J61" s="14">
        <f t="array" ref="J61">IFERROR(MAX(IF(Lookups!$E$3:$E$250&lt;Towers!J61/Area!J61*(Settings!$C$16/100),Lookups!$G$3:$GL$250)),"-")</f>
        <v>0</v>
      </c>
      <c r="K61" s="14">
        <f t="array" ref="K61">IFERROR(MAX(IF(Lookups!$E$3:$E$250&lt;Towers!K61/Area!K61*(Settings!$C$16/100),Lookups!$G$3:$GL$250)),"-")</f>
        <v>0</v>
      </c>
      <c r="L61" s="14">
        <f t="array" ref="L61">IFERROR(MAX(IF(Lookups!$E$3:$E$250&lt;Towers!L61/Area!L61*(Settings!$C$16/100),Lookups!$G$3:$GL$250)),"-")</f>
        <v>0</v>
      </c>
    </row>
    <row r="62" spans="1:12">
      <c r="A62" s="14" t="str">
        <f>Data!A62</f>
        <v>GMB</v>
      </c>
      <c r="B62" s="14" t="str">
        <f>Data!B62</f>
        <v>Gambia (the)</v>
      </c>
      <c r="C62" s="14">
        <f t="array" ref="C62">IFERROR(MAX(IF(Lookups!$E$3:$E$250&lt;Towers!C62/Area!C62*(Settings!$C$16/100),Lookups!$G$3:$GL$250)),"-")</f>
        <v>24.387275370569778</v>
      </c>
      <c r="D62" s="14">
        <f t="array" ref="D62">IFERROR(MAX(IF(Lookups!$E$3:$E$250&lt;Towers!D62/Area!D62*(Settings!$C$16/100),Lookups!$G$3:$GL$250)),"-")</f>
        <v>2.5376977492788542</v>
      </c>
      <c r="E62" s="14">
        <f t="array" ref="E62">IFERROR(MAX(IF(Lookups!$E$3:$E$250&lt;Towers!E62/Area!E62*(Settings!$C$16/100),Lookups!$G$3:$GL$250)),"-")</f>
        <v>0</v>
      </c>
      <c r="F62" s="14">
        <f t="array" ref="F62">IFERROR(MAX(IF(Lookups!$E$3:$E$250&lt;Towers!F62/Area!F62*(Settings!$C$16/100),Lookups!$G$3:$GL$250)),"-")</f>
        <v>0</v>
      </c>
      <c r="G62" s="14">
        <f t="array" ref="G62">IFERROR(MAX(IF(Lookups!$E$3:$E$250&lt;Towers!G62/Area!G62*(Settings!$C$16/100),Lookups!$G$3:$GL$250)),"-")</f>
        <v>0</v>
      </c>
      <c r="H62" s="14">
        <f t="array" ref="H62">IFERROR(MAX(IF(Lookups!$E$3:$E$250&lt;Towers!H62/Area!H62*(Settings!$C$16/100),Lookups!$G$3:$GL$250)),"-")</f>
        <v>0</v>
      </c>
      <c r="I62" s="14">
        <f t="array" ref="I62">IFERROR(MAX(IF(Lookups!$E$3:$E$250&lt;Towers!I62/Area!I62*(Settings!$C$16/100),Lookups!$G$3:$GL$250)),"-")</f>
        <v>0</v>
      </c>
      <c r="J62" s="14">
        <f t="array" ref="J62">IFERROR(MAX(IF(Lookups!$E$3:$E$250&lt;Towers!J62/Area!J62*(Settings!$C$16/100),Lookups!$G$3:$GL$250)),"-")</f>
        <v>0</v>
      </c>
      <c r="K62" s="14">
        <f t="array" ref="K62">IFERROR(MAX(IF(Lookups!$E$3:$E$250&lt;Towers!K62/Area!K62*(Settings!$C$16/100),Lookups!$G$3:$GL$250)),"-")</f>
        <v>0</v>
      </c>
      <c r="L62" s="14">
        <f t="array" ref="L62">IFERROR(MAX(IF(Lookups!$E$3:$E$250&lt;Towers!L62/Area!L62*(Settings!$C$16/100),Lookups!$G$3:$GL$250)),"-")</f>
        <v>0</v>
      </c>
    </row>
    <row r="63" spans="1:12">
      <c r="A63" s="14" t="str">
        <f>Data!A63</f>
        <v>GEO</v>
      </c>
      <c r="B63" s="14" t="str">
        <f>Data!B63</f>
        <v>Georgia</v>
      </c>
      <c r="C63" s="14">
        <f t="array" ref="C63">IFERROR(MAX(IF(Lookups!$E$3:$E$250&lt;Towers!C63/Area!C63*(Settings!$C$16/100),Lookups!$G$3:$GL$250)),"-")</f>
        <v>14.430340455958458</v>
      </c>
      <c r="D63" s="14">
        <f t="array" ref="D63">IFERROR(MAX(IF(Lookups!$E$3:$E$250&lt;Towers!D63/Area!D63*(Settings!$C$16/100),Lookups!$G$3:$GL$250)),"-")</f>
        <v>2.7096972633966439</v>
      </c>
      <c r="E63" s="14">
        <f t="array" ref="E63">IFERROR(MAX(IF(Lookups!$E$3:$E$250&lt;Towers!E63/Area!E63*(Settings!$C$16/100),Lookups!$G$3:$GL$250)),"-")</f>
        <v>1.6888694854965232</v>
      </c>
      <c r="F63" s="14">
        <f t="array" ref="F63">IFERROR(MAX(IF(Lookups!$E$3:$E$250&lt;Towers!F63/Area!F63*(Settings!$C$16/100),Lookups!$G$3:$GL$250)),"-")</f>
        <v>1.3824986037737981</v>
      </c>
      <c r="G63" s="14">
        <f t="array" ref="G63">IFERROR(MAX(IF(Lookups!$E$3:$E$250&lt;Towers!G63/Area!G63*(Settings!$C$16/100),Lookups!$G$3:$GL$250)),"-")</f>
        <v>1.1039961688804796</v>
      </c>
      <c r="H63" s="14">
        <f t="array" ref="H63">IFERROR(MAX(IF(Lookups!$E$3:$E$250&lt;Towers!H63/Area!H63*(Settings!$C$16/100),Lookups!$G$3:$GL$250)),"-")</f>
        <v>0.90189627849740361</v>
      </c>
      <c r="I63" s="14">
        <f t="array" ref="I63">IFERROR(MAX(IF(Lookups!$E$3:$E$250&lt;Towers!I63/Area!I63*(Settings!$C$16/100),Lookups!$G$3:$GL$250)),"-")</f>
        <v>0.65539573691399622</v>
      </c>
      <c r="J63" s="14">
        <f t="array" ref="J63">IFERROR(MAX(IF(Lookups!$E$3:$E$250&lt;Towers!J63/Area!J63*(Settings!$C$16/100),Lookups!$G$3:$GL$250)),"-")</f>
        <v>0</v>
      </c>
      <c r="K63" s="14">
        <f t="array" ref="K63">IFERROR(MAX(IF(Lookups!$E$3:$E$250&lt;Towers!K63/Area!K63*(Settings!$C$16/100),Lookups!$G$3:$GL$250)),"-")</f>
        <v>0</v>
      </c>
      <c r="L63" s="14">
        <f t="array" ref="L63">IFERROR(MAX(IF(Lookups!$E$3:$E$250&lt;Towers!L63/Area!L63*(Settings!$C$16/100),Lookups!$G$3:$GL$250)),"-")</f>
        <v>0</v>
      </c>
    </row>
    <row r="64" spans="1:12">
      <c r="A64" s="14" t="str">
        <f>Data!A64</f>
        <v>DEU</v>
      </c>
      <c r="B64" s="14" t="str">
        <f>Data!B64</f>
        <v>Germany</v>
      </c>
      <c r="C64" s="14">
        <f t="array" ref="C64">IFERROR(MAX(IF(Lookups!$E$3:$E$250&lt;Towers!C64/Area!C64*(Settings!$C$16/100),Lookups!$G$3:$GL$250)),"-")</f>
        <v>67.742431584916105</v>
      </c>
      <c r="D64" s="14">
        <f t="array" ref="D64">IFERROR(MAX(IF(Lookups!$E$3:$E$250&lt;Towers!D64/Area!D64*(Settings!$C$16/100),Lookups!$G$3:$GL$250)),"-")</f>
        <v>30.10774737107382</v>
      </c>
      <c r="E64" s="14">
        <f t="array" ref="E64">IFERROR(MAX(IF(Lookups!$E$3:$E$250&lt;Towers!E64/Area!E64*(Settings!$C$16/100),Lookups!$G$3:$GL$250)),"-")</f>
        <v>16.935607896229023</v>
      </c>
      <c r="F64" s="14">
        <f t="array" ref="F64">IFERROR(MAX(IF(Lookups!$E$3:$E$250&lt;Towers!F64/Area!F64*(Settings!$C$16/100),Lookups!$G$3:$GL$250)),"-")</f>
        <v>10.838789053586574</v>
      </c>
      <c r="G64" s="14">
        <f t="array" ref="G64">IFERROR(MAX(IF(Lookups!$E$3:$E$250&lt;Towers!G64/Area!G64*(Settings!$C$16/100),Lookups!$G$3:$GL$250)),"-")</f>
        <v>6.7554779419860917</v>
      </c>
      <c r="H64" s="14">
        <f t="array" ref="H64">IFERROR(MAX(IF(Lookups!$E$3:$E$250&lt;Towers!H64/Area!H64*(Settings!$C$16/100),Lookups!$G$3:$GL$250)),"-")</f>
        <v>5.5299944150951923</v>
      </c>
      <c r="I64" s="14">
        <f t="array" ref="I64">IFERROR(MAX(IF(Lookups!$E$3:$E$250&lt;Towers!I64/Area!I64*(Settings!$C$16/100),Lookups!$G$3:$GL$250)),"-")</f>
        <v>4.2339019740572557</v>
      </c>
      <c r="J64" s="14">
        <f t="array" ref="J64">IFERROR(MAX(IF(Lookups!$E$3:$E$250&lt;Towers!J64/Area!J64*(Settings!$C$16/100),Lookups!$G$3:$GL$250)),"-")</f>
        <v>3.607585113989614</v>
      </c>
      <c r="K64" s="14">
        <f t="array" ref="K64">IFERROR(MAX(IF(Lookups!$E$3:$E$250&lt;Towers!K64/Area!K64*(Settings!$C$16/100),Lookups!$G$3:$GL$250)),"-")</f>
        <v>2.8997949311022362</v>
      </c>
      <c r="L64" s="14">
        <f t="array" ref="L64">IFERROR(MAX(IF(Lookups!$E$3:$E$250&lt;Towers!L64/Area!L64*(Settings!$C$16/100),Lookups!$G$3:$GL$250)),"-")</f>
        <v>1.8817342106921136</v>
      </c>
    </row>
    <row r="65" spans="1:12">
      <c r="A65" s="14" t="str">
        <f>Data!A65</f>
        <v>GHA</v>
      </c>
      <c r="B65" s="14" t="str">
        <f>Data!B65</f>
        <v>Ghana</v>
      </c>
      <c r="C65" s="14">
        <f t="array" ref="C65">IFERROR(MAX(IF(Lookups!$E$3:$E$250&lt;Towers!C65/Area!C65*(Settings!$C$16/100),Lookups!$G$3:$GL$250)),"-")</f>
        <v>14.430340455958458</v>
      </c>
      <c r="D65" s="14">
        <f t="array" ref="D65">IFERROR(MAX(IF(Lookups!$E$3:$E$250&lt;Towers!D65/Area!D65*(Settings!$C$16/100),Lookups!$G$3:$GL$250)),"-")</f>
        <v>2.7096972633966439</v>
      </c>
      <c r="E65" s="14">
        <f t="array" ref="E65">IFERROR(MAX(IF(Lookups!$E$3:$E$250&lt;Towers!E65/Area!E65*(Settings!$C$16/100),Lookups!$G$3:$GL$250)),"-")</f>
        <v>1.7813933798809201</v>
      </c>
      <c r="F65" s="14">
        <f t="array" ref="F65">IFERROR(MAX(IF(Lookups!$E$3:$E$250&lt;Towers!F65/Area!F65*(Settings!$C$16/100),Lookups!$G$3:$GL$250)),"-")</f>
        <v>1.3189440438382796</v>
      </c>
      <c r="G65" s="14">
        <f t="array" ref="G65">IFERROR(MAX(IF(Lookups!$E$3:$E$250&lt;Towers!G65/Area!G65*(Settings!$C$16/100),Lookups!$G$3:$GL$250)),"-")</f>
        <v>1.0157132599154433</v>
      </c>
      <c r="H65" s="14">
        <f t="array" ref="H65">IFERROR(MAX(IF(Lookups!$E$3:$E$250&lt;Towers!H65/Area!H65*(Settings!$C$16/100),Lookups!$G$3:$GL$250)),"-")</f>
        <v>0.86818353045816254</v>
      </c>
      <c r="I65" s="14">
        <f t="array" ref="I65">IFERROR(MAX(IF(Lookups!$E$3:$E$250&lt;Towers!I65/Area!I65*(Settings!$C$16/100),Lookups!$G$3:$GL$250)),"-")</f>
        <v>0.700582458218035</v>
      </c>
      <c r="J65" s="14">
        <f t="array" ref="J65">IFERROR(MAX(IF(Lookups!$E$3:$E$250&lt;Towers!J65/Area!J65*(Settings!$C$16/100),Lookups!$G$3:$GL$250)),"-")</f>
        <v>0.51223010650220102</v>
      </c>
      <c r="K65" s="14">
        <f t="array" ref="K65">IFERROR(MAX(IF(Lookups!$E$3:$E$250&lt;Towers!K65/Area!K65*(Settings!$C$16/100),Lookups!$G$3:$GL$250)),"-")</f>
        <v>0</v>
      </c>
      <c r="L65" s="14">
        <f t="array" ref="L65">IFERROR(MAX(IF(Lookups!$E$3:$E$250&lt;Towers!L65/Area!L65*(Settings!$C$16/100),Lookups!$G$3:$GL$250)),"-")</f>
        <v>0</v>
      </c>
    </row>
    <row r="66" spans="1:12">
      <c r="A66" s="14" t="str">
        <f>Data!A66</f>
        <v>GRC</v>
      </c>
      <c r="B66" s="14" t="str">
        <f>Data!B66</f>
        <v>Greece</v>
      </c>
      <c r="C66" s="14">
        <f t="array" ref="C66">IFERROR(MAX(IF(Lookups!$E$3:$E$250&lt;Towers!C66/Area!C66*(Settings!$C$16/100),Lookups!$G$3:$GL$250)),"-")</f>
        <v>8.4385035884324555</v>
      </c>
      <c r="D66" s="14">
        <f t="array" ref="D66">IFERROR(MAX(IF(Lookups!$E$3:$E$250&lt;Towers!D66/Area!D66*(Settings!$C$16/100),Lookups!$G$3:$GL$250)),"-")</f>
        <v>3.1106218584910441</v>
      </c>
      <c r="E66" s="14">
        <f t="array" ref="E66">IFERROR(MAX(IF(Lookups!$E$3:$E$250&lt;Towers!E66/Area!E66*(Settings!$C$16/100),Lookups!$G$3:$GL$250)),"-")</f>
        <v>2.7096972633966439</v>
      </c>
      <c r="F66" s="14">
        <f t="array" ref="F66">IFERROR(MAX(IF(Lookups!$E$3:$E$250&lt;Towers!F66/Area!F66*(Settings!$C$16/100),Lookups!$G$3:$GL$250)),"-")</f>
        <v>2.1096258971081139</v>
      </c>
      <c r="G66" s="14">
        <f t="array" ref="G66">IFERROR(MAX(IF(Lookups!$E$3:$E$250&lt;Towers!G66/Area!G66*(Settings!$C$16/100),Lookups!$G$3:$GL$250)),"-")</f>
        <v>1.8817342106921136</v>
      </c>
      <c r="H66" s="14">
        <f t="array" ref="H66">IFERROR(MAX(IF(Lookups!$E$3:$E$250&lt;Towers!H66/Area!H66*(Settings!$C$16/100),Lookups!$G$3:$GL$250)),"-")</f>
        <v>1.7813933798809201</v>
      </c>
      <c r="I66" s="14">
        <f t="array" ref="I66">IFERROR(MAX(IF(Lookups!$E$3:$E$250&lt;Towers!I66/Area!I66*(Settings!$C$16/100),Lookups!$G$3:$GL$250)),"-")</f>
        <v>1.4507599863515641</v>
      </c>
      <c r="J66" s="14">
        <f t="array" ref="J66">IFERROR(MAX(IF(Lookups!$E$3:$E$250&lt;Towers!J66/Area!J66*(Settings!$C$16/100),Lookups!$G$3:$GL$250)),"-")</f>
        <v>1.3189440438382796</v>
      </c>
      <c r="K66" s="14">
        <f t="array" ref="K66">IFERROR(MAX(IF(Lookups!$E$3:$E$250&lt;Towers!K66/Area!K66*(Settings!$C$16/100),Lookups!$G$3:$GL$250)),"-")</f>
        <v>1.2596733145955472</v>
      </c>
      <c r="L66" s="14">
        <f t="array" ref="L66">IFERROR(MAX(IF(Lookups!$E$3:$E$250&lt;Towers!L66/Area!L66*(Settings!$C$16/100),Lookups!$G$3:$GL$250)),"-")</f>
        <v>1.0584754935143139</v>
      </c>
    </row>
    <row r="67" spans="1:12">
      <c r="A67" s="14" t="str">
        <f>Data!A67</f>
        <v>GRD</v>
      </c>
      <c r="B67" s="14" t="str">
        <f>Data!B67</f>
        <v>Grenada</v>
      </c>
      <c r="C67" s="14">
        <f t="array" ref="C67">IFERROR(MAX(IF(Lookups!$E$3:$E$250&lt;Towers!C67/Area!C67*(Settings!$C$16/100),Lookups!$G$3:$GL$250)),"-")</f>
        <v>0</v>
      </c>
      <c r="D67" s="14">
        <f t="array" ref="D67">IFERROR(MAX(IF(Lookups!$E$3:$E$250&lt;Towers!D67/Area!D67*(Settings!$C$16/100),Lookups!$G$3:$GL$250)),"-")</f>
        <v>0</v>
      </c>
      <c r="E67" s="14" t="str">
        <f t="array" ref="E67">IFERROR(MAX(IF(Lookups!$E$3:$E$250&lt;Towers!E67/Area!E67*(Settings!$C$16/100),Lookups!$G$3:$GL$250)),"-")</f>
        <v>-</v>
      </c>
      <c r="F67" s="14">
        <f t="array" ref="F67">IFERROR(MAX(IF(Lookups!$E$3:$E$250&lt;Towers!F67/Area!F67*(Settings!$C$16/100),Lookups!$G$3:$GL$250)),"-")</f>
        <v>0</v>
      </c>
      <c r="G67" s="14" t="str">
        <f t="array" ref="G67">IFERROR(MAX(IF(Lookups!$E$3:$E$250&lt;Towers!G67/Area!G67*(Settings!$C$16/100),Lookups!$G$3:$GL$250)),"-")</f>
        <v>-</v>
      </c>
      <c r="H67" s="14">
        <f t="array" ref="H67">IFERROR(MAX(IF(Lookups!$E$3:$E$250&lt;Towers!H67/Area!H67*(Settings!$C$16/100),Lookups!$G$3:$GL$250)),"-")</f>
        <v>0</v>
      </c>
      <c r="I67" s="14">
        <f t="array" ref="I67">IFERROR(MAX(IF(Lookups!$E$3:$E$250&lt;Towers!I67/Area!I67*(Settings!$C$16/100),Lookups!$G$3:$GL$250)),"-")</f>
        <v>0</v>
      </c>
      <c r="J67" s="14" t="str">
        <f t="array" ref="J67">IFERROR(MAX(IF(Lookups!$E$3:$E$250&lt;Towers!J67/Area!J67*(Settings!$C$16/100),Lookups!$G$3:$GL$250)),"-")</f>
        <v>-</v>
      </c>
      <c r="K67" s="14">
        <f t="array" ref="K67">IFERROR(MAX(IF(Lookups!$E$3:$E$250&lt;Towers!K67/Area!K67*(Settings!$C$16/100),Lookups!$G$3:$GL$250)),"-")</f>
        <v>0</v>
      </c>
      <c r="L67" s="14">
        <f t="array" ref="L67">IFERROR(MAX(IF(Lookups!$E$3:$E$250&lt;Towers!L67/Area!L67*(Settings!$C$16/100),Lookups!$G$3:$GL$250)),"-")</f>
        <v>0</v>
      </c>
    </row>
    <row r="68" spans="1:12">
      <c r="A68" s="14" t="str">
        <f>Data!A68</f>
        <v>GLP</v>
      </c>
      <c r="B68" s="14" t="str">
        <f>Data!B68</f>
        <v>Guadeloupe</v>
      </c>
      <c r="C68" s="14">
        <f t="array" ref="C68">IFERROR(MAX(IF(Lookups!$E$3:$E$250&lt;Towers!C68/Area!C68*(Settings!$C$16/100),Lookups!$G$3:$GL$250)),"-")</f>
        <v>0</v>
      </c>
      <c r="D68" s="14">
        <f t="array" ref="D68">IFERROR(MAX(IF(Lookups!$E$3:$E$250&lt;Towers!D68/Area!D68*(Settings!$C$16/100),Lookups!$G$3:$GL$250)),"-")</f>
        <v>0</v>
      </c>
      <c r="E68" s="14">
        <f t="array" ref="E68">IFERROR(MAX(IF(Lookups!$E$3:$E$250&lt;Towers!E68/Area!E68*(Settings!$C$16/100),Lookups!$G$3:$GL$250)),"-")</f>
        <v>0</v>
      </c>
      <c r="F68" s="14">
        <f t="array" ref="F68">IFERROR(MAX(IF(Lookups!$E$3:$E$250&lt;Towers!F68/Area!F68*(Settings!$C$16/100),Lookups!$G$3:$GL$250)),"-")</f>
        <v>0</v>
      </c>
      <c r="G68" s="14">
        <f t="array" ref="G68">IFERROR(MAX(IF(Lookups!$E$3:$E$250&lt;Towers!G68/Area!G68*(Settings!$C$16/100),Lookups!$G$3:$GL$250)),"-")</f>
        <v>0</v>
      </c>
      <c r="H68" s="14">
        <f t="array" ref="H68">IFERROR(MAX(IF(Lookups!$E$3:$E$250&lt;Towers!H68/Area!H68*(Settings!$C$16/100),Lookups!$G$3:$GL$250)),"-")</f>
        <v>0</v>
      </c>
      <c r="I68" s="14">
        <f t="array" ref="I68">IFERROR(MAX(IF(Lookups!$E$3:$E$250&lt;Towers!I68/Area!I68*(Settings!$C$16/100),Lookups!$G$3:$GL$250)),"-")</f>
        <v>0</v>
      </c>
      <c r="J68" s="14">
        <f t="array" ref="J68">IFERROR(MAX(IF(Lookups!$E$3:$E$250&lt;Towers!J68/Area!J68*(Settings!$C$16/100),Lookups!$G$3:$GL$250)),"-")</f>
        <v>0</v>
      </c>
      <c r="K68" s="14">
        <f t="array" ref="K68">IFERROR(MAX(IF(Lookups!$E$3:$E$250&lt;Towers!K68/Area!K68*(Settings!$C$16/100),Lookups!$G$3:$GL$250)),"-")</f>
        <v>0</v>
      </c>
      <c r="L68" s="14">
        <f t="array" ref="L68">IFERROR(MAX(IF(Lookups!$E$3:$E$250&lt;Towers!L68/Area!L68*(Settings!$C$16/100),Lookups!$G$3:$GL$250)),"-")</f>
        <v>0</v>
      </c>
    </row>
    <row r="69" spans="1:12">
      <c r="A69" s="14" t="str">
        <f>Data!A69</f>
        <v>GTM</v>
      </c>
      <c r="B69" s="14" t="str">
        <f>Data!B69</f>
        <v>Guatemala</v>
      </c>
      <c r="C69" s="14">
        <f t="array" ref="C69">IFERROR(MAX(IF(Lookups!$E$3:$E$250&lt;Towers!C69/Area!C69*(Settings!$C$16/100),Lookups!$G$3:$GL$250)),"-")</f>
        <v>0</v>
      </c>
      <c r="D69" s="14">
        <f t="array" ref="D69">IFERROR(MAX(IF(Lookups!$E$3:$E$250&lt;Towers!D69/Area!D69*(Settings!$C$16/100),Lookups!$G$3:$GL$250)),"-")</f>
        <v>0</v>
      </c>
      <c r="E69" s="14">
        <f t="array" ref="E69">IFERROR(MAX(IF(Lookups!$E$3:$E$250&lt;Towers!E69/Area!E69*(Settings!$C$16/100),Lookups!$G$3:$GL$250)),"-")</f>
        <v>0</v>
      </c>
      <c r="F69" s="14">
        <f t="array" ref="F69">IFERROR(MAX(IF(Lookups!$E$3:$E$250&lt;Towers!F69/Area!F69*(Settings!$C$16/100),Lookups!$G$3:$GL$250)),"-")</f>
        <v>0</v>
      </c>
      <c r="G69" s="14">
        <f t="array" ref="G69">IFERROR(MAX(IF(Lookups!$E$3:$E$250&lt;Towers!G69/Area!G69*(Settings!$C$16/100),Lookups!$G$3:$GL$250)),"-")</f>
        <v>0</v>
      </c>
      <c r="H69" s="14">
        <f t="array" ref="H69">IFERROR(MAX(IF(Lookups!$E$3:$E$250&lt;Towers!H69/Area!H69*(Settings!$C$16/100),Lookups!$G$3:$GL$250)),"-")</f>
        <v>0</v>
      </c>
      <c r="I69" s="14">
        <f t="array" ref="I69">IFERROR(MAX(IF(Lookups!$E$3:$E$250&lt;Towers!I69/Area!I69*(Settings!$C$16/100),Lookups!$G$3:$GL$250)),"-")</f>
        <v>0</v>
      </c>
      <c r="J69" s="14">
        <f t="array" ref="J69">IFERROR(MAX(IF(Lookups!$E$3:$E$250&lt;Towers!J69/Area!J69*(Settings!$C$16/100),Lookups!$G$3:$GL$250)),"-")</f>
        <v>0</v>
      </c>
      <c r="K69" s="14">
        <f t="array" ref="K69">IFERROR(MAX(IF(Lookups!$E$3:$E$250&lt;Towers!K69/Area!K69*(Settings!$C$16/100),Lookups!$G$3:$GL$250)),"-")</f>
        <v>0</v>
      </c>
      <c r="L69" s="14">
        <f t="array" ref="L69">IFERROR(MAX(IF(Lookups!$E$3:$E$250&lt;Towers!L69/Area!L69*(Settings!$C$16/100),Lookups!$G$3:$GL$250)),"-")</f>
        <v>0</v>
      </c>
    </row>
    <row r="70" spans="1:12">
      <c r="A70" s="14" t="str">
        <f>Data!A70</f>
        <v>GIN</v>
      </c>
      <c r="B70" s="14" t="str">
        <f>Data!B70</f>
        <v>Guinea</v>
      </c>
      <c r="C70" s="14">
        <f t="array" ref="C70">IFERROR(MAX(IF(Lookups!$E$3:$E$250&lt;Towers!C70/Area!C70*(Settings!$C$16/100),Lookups!$G$3:$GL$250)),"-")</f>
        <v>0</v>
      </c>
      <c r="D70" s="14">
        <f t="array" ref="D70">IFERROR(MAX(IF(Lookups!$E$3:$E$250&lt;Towers!D70/Area!D70*(Settings!$C$16/100),Lookups!$G$3:$GL$250)),"-")</f>
        <v>0</v>
      </c>
      <c r="E70" s="14">
        <f t="array" ref="E70">IFERROR(MAX(IF(Lookups!$E$3:$E$250&lt;Towers!E70/Area!E70*(Settings!$C$16/100),Lookups!$G$3:$GL$250)),"-")</f>
        <v>0</v>
      </c>
      <c r="F70" s="14">
        <f t="array" ref="F70">IFERROR(MAX(IF(Lookups!$E$3:$E$250&lt;Towers!F70/Area!F70*(Settings!$C$16/100),Lookups!$G$3:$GL$250)),"-")</f>
        <v>0</v>
      </c>
      <c r="G70" s="14">
        <f t="array" ref="G70">IFERROR(MAX(IF(Lookups!$E$3:$E$250&lt;Towers!G70/Area!G70*(Settings!$C$16/100),Lookups!$G$3:$GL$250)),"-")</f>
        <v>0</v>
      </c>
      <c r="H70" s="14">
        <f t="array" ref="H70">IFERROR(MAX(IF(Lookups!$E$3:$E$250&lt;Towers!H70/Area!H70*(Settings!$C$16/100),Lookups!$G$3:$GL$250)),"-")</f>
        <v>0</v>
      </c>
      <c r="I70" s="14">
        <f t="array" ref="I70">IFERROR(MAX(IF(Lookups!$E$3:$E$250&lt;Towers!I70/Area!I70*(Settings!$C$16/100),Lookups!$G$3:$GL$250)),"-")</f>
        <v>0</v>
      </c>
      <c r="J70" s="14">
        <f t="array" ref="J70">IFERROR(MAX(IF(Lookups!$E$3:$E$250&lt;Towers!J70/Area!J70*(Settings!$C$16/100),Lookups!$G$3:$GL$250)),"-")</f>
        <v>0</v>
      </c>
      <c r="K70" s="14">
        <f t="array" ref="K70">IFERROR(MAX(IF(Lookups!$E$3:$E$250&lt;Towers!K70/Area!K70*(Settings!$C$16/100),Lookups!$G$3:$GL$250)),"-")</f>
        <v>0</v>
      </c>
      <c r="L70" s="14">
        <f t="array" ref="L70">IFERROR(MAX(IF(Lookups!$E$3:$E$250&lt;Towers!L70/Area!L70*(Settings!$C$16/100),Lookups!$G$3:$GL$250)),"-")</f>
        <v>0</v>
      </c>
    </row>
    <row r="71" spans="1:12">
      <c r="A71" s="14" t="str">
        <f>Data!A71</f>
        <v>GNB</v>
      </c>
      <c r="B71" s="14" t="str">
        <f>Data!B71</f>
        <v>Guinea-Bissau</v>
      </c>
      <c r="C71" s="14">
        <f t="array" ref="C71">IFERROR(MAX(IF(Lookups!$E$3:$E$250&lt;Towers!C71/Area!C71*(Settings!$C$16/100),Lookups!$G$3:$GL$250)),"-")</f>
        <v>0</v>
      </c>
      <c r="D71" s="14">
        <f t="array" ref="D71">IFERROR(MAX(IF(Lookups!$E$3:$E$250&lt;Towers!D71/Area!D71*(Settings!$C$16/100),Lookups!$G$3:$GL$250)),"-")</f>
        <v>0</v>
      </c>
      <c r="E71" s="14">
        <f t="array" ref="E71">IFERROR(MAX(IF(Lookups!$E$3:$E$250&lt;Towers!E71/Area!E71*(Settings!$C$16/100),Lookups!$G$3:$GL$250)),"-")</f>
        <v>0</v>
      </c>
      <c r="F71" s="14">
        <f t="array" ref="F71">IFERROR(MAX(IF(Lookups!$E$3:$E$250&lt;Towers!F71/Area!F71*(Settings!$C$16/100),Lookups!$G$3:$GL$250)),"-")</f>
        <v>0</v>
      </c>
      <c r="G71" s="14">
        <f t="array" ref="G71">IFERROR(MAX(IF(Lookups!$E$3:$E$250&lt;Towers!G71/Area!G71*(Settings!$C$16/100),Lookups!$G$3:$GL$250)),"-")</f>
        <v>0</v>
      </c>
      <c r="H71" s="14">
        <f t="array" ref="H71">IFERROR(MAX(IF(Lookups!$E$3:$E$250&lt;Towers!H71/Area!H71*(Settings!$C$16/100),Lookups!$G$3:$GL$250)),"-")</f>
        <v>0</v>
      </c>
      <c r="I71" s="14">
        <f t="array" ref="I71">IFERROR(MAX(IF(Lookups!$E$3:$E$250&lt;Towers!I71/Area!I71*(Settings!$C$16/100),Lookups!$G$3:$GL$250)),"-")</f>
        <v>0</v>
      </c>
      <c r="J71" s="14">
        <f t="array" ref="J71">IFERROR(MAX(IF(Lookups!$E$3:$E$250&lt;Towers!J71/Area!J71*(Settings!$C$16/100),Lookups!$G$3:$GL$250)),"-")</f>
        <v>0</v>
      </c>
      <c r="K71" s="14">
        <f t="array" ref="K71">IFERROR(MAX(IF(Lookups!$E$3:$E$250&lt;Towers!K71/Area!K71*(Settings!$C$16/100),Lookups!$G$3:$GL$250)),"-")</f>
        <v>0</v>
      </c>
      <c r="L71" s="14">
        <f t="array" ref="L71">IFERROR(MAX(IF(Lookups!$E$3:$E$250&lt;Towers!L71/Area!L71*(Settings!$C$16/100),Lookups!$G$3:$GL$250)),"-")</f>
        <v>0</v>
      </c>
    </row>
    <row r="72" spans="1:12">
      <c r="A72" s="14" t="str">
        <f>Data!A72</f>
        <v>GUY</v>
      </c>
      <c r="B72" s="14" t="str">
        <f>Data!B72</f>
        <v>Guyana</v>
      </c>
      <c r="C72" s="14">
        <f t="array" ref="C72">IFERROR(MAX(IF(Lookups!$E$3:$E$250&lt;Towers!C72/Area!C72*(Settings!$C$16/100),Lookups!$G$3:$GL$250)),"-")</f>
        <v>0</v>
      </c>
      <c r="D72" s="14">
        <f t="array" ref="D72">IFERROR(MAX(IF(Lookups!$E$3:$E$250&lt;Towers!D72/Area!D72*(Settings!$C$16/100),Lookups!$G$3:$GL$250)),"-")</f>
        <v>0</v>
      </c>
      <c r="E72" s="14">
        <f t="array" ref="E72">IFERROR(MAX(IF(Lookups!$E$3:$E$250&lt;Towers!E72/Area!E72*(Settings!$C$16/100),Lookups!$G$3:$GL$250)),"-")</f>
        <v>0</v>
      </c>
      <c r="F72" s="14">
        <f t="array" ref="F72">IFERROR(MAX(IF(Lookups!$E$3:$E$250&lt;Towers!F72/Area!F72*(Settings!$C$16/100),Lookups!$G$3:$GL$250)),"-")</f>
        <v>0</v>
      </c>
      <c r="G72" s="14">
        <f t="array" ref="G72">IFERROR(MAX(IF(Lookups!$E$3:$E$250&lt;Towers!G72/Area!G72*(Settings!$C$16/100),Lookups!$G$3:$GL$250)),"-")</f>
        <v>0</v>
      </c>
      <c r="H72" s="14">
        <f t="array" ref="H72">IFERROR(MAX(IF(Lookups!$E$3:$E$250&lt;Towers!H72/Area!H72*(Settings!$C$16/100),Lookups!$G$3:$GL$250)),"-")</f>
        <v>0</v>
      </c>
      <c r="I72" s="14">
        <f t="array" ref="I72">IFERROR(MAX(IF(Lookups!$E$3:$E$250&lt;Towers!I72/Area!I72*(Settings!$C$16/100),Lookups!$G$3:$GL$250)),"-")</f>
        <v>0</v>
      </c>
      <c r="J72" s="14">
        <f t="array" ref="J72">IFERROR(MAX(IF(Lookups!$E$3:$E$250&lt;Towers!J72/Area!J72*(Settings!$C$16/100),Lookups!$G$3:$GL$250)),"-")</f>
        <v>0</v>
      </c>
      <c r="K72" s="14">
        <f t="array" ref="K72">IFERROR(MAX(IF(Lookups!$E$3:$E$250&lt;Towers!K72/Area!K72*(Settings!$C$16/100),Lookups!$G$3:$GL$250)),"-")</f>
        <v>0</v>
      </c>
      <c r="L72" s="14">
        <f t="array" ref="L72">IFERROR(MAX(IF(Lookups!$E$3:$E$250&lt;Towers!L72/Area!L72*(Settings!$C$16/100),Lookups!$G$3:$GL$250)),"-")</f>
        <v>0</v>
      </c>
    </row>
    <row r="73" spans="1:12">
      <c r="A73" s="14" t="str">
        <f>Data!A73</f>
        <v>HTI</v>
      </c>
      <c r="B73" s="14" t="str">
        <f>Data!B73</f>
        <v>Haiti</v>
      </c>
      <c r="C73" s="14">
        <f t="array" ref="C73">IFERROR(MAX(IF(Lookups!$E$3:$E$250&lt;Towers!C73/Area!C73*(Settings!$C$16/100),Lookups!$G$3:$GL$250)),"-")</f>
        <v>0</v>
      </c>
      <c r="D73" s="14">
        <f t="array" ref="D73">IFERROR(MAX(IF(Lookups!$E$3:$E$250&lt;Towers!D73/Area!D73*(Settings!$C$16/100),Lookups!$G$3:$GL$250)),"-")</f>
        <v>0</v>
      </c>
      <c r="E73" s="14">
        <f t="array" ref="E73">IFERROR(MAX(IF(Lookups!$E$3:$E$250&lt;Towers!E73/Area!E73*(Settings!$C$16/100),Lookups!$G$3:$GL$250)),"-")</f>
        <v>0</v>
      </c>
      <c r="F73" s="14">
        <f t="array" ref="F73">IFERROR(MAX(IF(Lookups!$E$3:$E$250&lt;Towers!F73/Area!F73*(Settings!$C$16/100),Lookups!$G$3:$GL$250)),"-")</f>
        <v>0</v>
      </c>
      <c r="G73" s="14">
        <f t="array" ref="G73">IFERROR(MAX(IF(Lookups!$E$3:$E$250&lt;Towers!G73/Area!G73*(Settings!$C$16/100),Lookups!$G$3:$GL$250)),"-")</f>
        <v>0</v>
      </c>
      <c r="H73" s="14">
        <f t="array" ref="H73">IFERROR(MAX(IF(Lookups!$E$3:$E$250&lt;Towers!H73/Area!H73*(Settings!$C$16/100),Lookups!$G$3:$GL$250)),"-")</f>
        <v>0</v>
      </c>
      <c r="I73" s="14">
        <f t="array" ref="I73">IFERROR(MAX(IF(Lookups!$E$3:$E$250&lt;Towers!I73/Area!I73*(Settings!$C$16/100),Lookups!$G$3:$GL$250)),"-")</f>
        <v>0</v>
      </c>
      <c r="J73" s="14">
        <f t="array" ref="J73">IFERROR(MAX(IF(Lookups!$E$3:$E$250&lt;Towers!J73/Area!J73*(Settings!$C$16/100),Lookups!$G$3:$GL$250)),"-")</f>
        <v>0</v>
      </c>
      <c r="K73" s="14">
        <f t="array" ref="K73">IFERROR(MAX(IF(Lookups!$E$3:$E$250&lt;Towers!K73/Area!K73*(Settings!$C$16/100),Lookups!$G$3:$GL$250)),"-")</f>
        <v>0</v>
      </c>
      <c r="L73" s="14">
        <f t="array" ref="L73">IFERROR(MAX(IF(Lookups!$E$3:$E$250&lt;Towers!L73/Area!L73*(Settings!$C$16/100),Lookups!$G$3:$GL$250)),"-")</f>
        <v>0</v>
      </c>
    </row>
    <row r="74" spans="1:12">
      <c r="A74" s="14" t="str">
        <f>Data!A74</f>
        <v>HND</v>
      </c>
      <c r="B74" s="14" t="str">
        <f>Data!B74</f>
        <v>Honduras</v>
      </c>
      <c r="C74" s="14">
        <f t="array" ref="C74">IFERROR(MAX(IF(Lookups!$E$3:$E$250&lt;Towers!C74/Area!C74*(Settings!$C$16/100),Lookups!$G$3:$GL$250)),"-")</f>
        <v>2.3815698604072062</v>
      </c>
      <c r="D74" s="14">
        <f t="array" ref="D74">IFERROR(MAX(IF(Lookups!$E$3:$E$250&lt;Towers!D74/Area!D74*(Settings!$C$16/100),Lookups!$G$3:$GL$250)),"-")</f>
        <v>0.700582458218035</v>
      </c>
      <c r="E74" s="14">
        <f t="array" ref="E74">IFERROR(MAX(IF(Lookups!$E$3:$E$250&lt;Towers!E74/Area!E74*(Settings!$C$16/100),Lookups!$G$3:$GL$250)),"-")</f>
        <v>0.57721361823833817</v>
      </c>
      <c r="F74" s="14">
        <f t="array" ref="F74">IFERROR(MAX(IF(Lookups!$E$3:$E$250&lt;Towers!F74/Area!F74*(Settings!$C$16/100),Lookups!$G$3:$GL$250)),"-")</f>
        <v>0.48377852351854378</v>
      </c>
      <c r="G74" s="14">
        <f t="array" ref="G74">IFERROR(MAX(IF(Lookups!$E$3:$E$250&lt;Towers!G74/Area!G74*(Settings!$C$16/100),Lookups!$G$3:$GL$250)),"-")</f>
        <v>0.41132189864344382</v>
      </c>
      <c r="H74" s="14">
        <f t="array" ref="H74">IFERROR(MAX(IF(Lookups!$E$3:$E$250&lt;Towers!H74/Area!H74*(Settings!$C$16/100),Lookups!$G$3:$GL$250)),"-")</f>
        <v>0.337540143537298</v>
      </c>
      <c r="I74" s="14">
        <f t="array" ref="I74">IFERROR(MAX(IF(Lookups!$E$3:$E$250&lt;Towers!I74/Area!I74*(Settings!$C$16/100),Lookups!$G$3:$GL$250)),"-")</f>
        <v>0.28196641658653943</v>
      </c>
      <c r="J74" s="14">
        <f t="array" ref="J74">IFERROR(MAX(IF(Lookups!$E$3:$E$250&lt;Towers!J74/Area!J74*(Settings!$C$16/100),Lookups!$G$3:$GL$250)),"-")</f>
        <v>0.22547406962435079</v>
      </c>
      <c r="K74" s="14">
        <f t="array" ref="K74">IFERROR(MAX(IF(Lookups!$E$3:$E$250&lt;Towers!K74/Area!K74*(Settings!$C$16/100),Lookups!$G$3:$GL$250)),"-")</f>
        <v>0</v>
      </c>
      <c r="L74" s="14">
        <f t="array" ref="L74">IFERROR(MAX(IF(Lookups!$E$3:$E$250&lt;Towers!L74/Area!L74*(Settings!$C$16/100),Lookups!$G$3:$GL$250)),"-")</f>
        <v>0</v>
      </c>
    </row>
    <row r="75" spans="1:12">
      <c r="A75" s="14" t="str">
        <f>Data!A75</f>
        <v>HKG</v>
      </c>
      <c r="B75" s="14" t="str">
        <f>Data!B75</f>
        <v>Hong Kong</v>
      </c>
      <c r="C75" s="14">
        <f t="array" ref="C75">IFERROR(MAX(IF(Lookups!$E$3:$E$250&lt;Towers!C75/Area!C75*(Settings!$C$16/100),Lookups!$G$3:$GL$250)),"-")</f>
        <v>0</v>
      </c>
      <c r="D75" s="14">
        <f t="array" ref="D75">IFERROR(MAX(IF(Lookups!$E$3:$E$250&lt;Towers!D75/Area!D75*(Settings!$C$16/100),Lookups!$G$3:$GL$250)),"-")</f>
        <v>0</v>
      </c>
      <c r="E75" s="14">
        <f t="array" ref="E75">IFERROR(MAX(IF(Lookups!$E$3:$E$250&lt;Towers!E75/Area!E75*(Settings!$C$16/100),Lookups!$G$3:$GL$250)),"-")</f>
        <v>0</v>
      </c>
      <c r="F75" s="14">
        <f t="array" ref="F75">IFERROR(MAX(IF(Lookups!$E$3:$E$250&lt;Towers!F75/Area!F75*(Settings!$C$16/100),Lookups!$G$3:$GL$250)),"-")</f>
        <v>0</v>
      </c>
      <c r="G75" s="14">
        <f t="array" ref="G75">IFERROR(MAX(IF(Lookups!$E$3:$E$250&lt;Towers!G75/Area!G75*(Settings!$C$16/100),Lookups!$G$3:$GL$250)),"-")</f>
        <v>0</v>
      </c>
      <c r="H75" s="14">
        <f t="array" ref="H75">IFERROR(MAX(IF(Lookups!$E$3:$E$250&lt;Towers!H75/Area!H75*(Settings!$C$16/100),Lookups!$G$3:$GL$250)),"-")</f>
        <v>0</v>
      </c>
      <c r="I75" s="14">
        <f t="array" ref="I75">IFERROR(MAX(IF(Lookups!$E$3:$E$250&lt;Towers!I75/Area!I75*(Settings!$C$16/100),Lookups!$G$3:$GL$250)),"-")</f>
        <v>0</v>
      </c>
      <c r="J75" s="14">
        <f t="array" ref="J75">IFERROR(MAX(IF(Lookups!$E$3:$E$250&lt;Towers!J75/Area!J75*(Settings!$C$16/100),Lookups!$G$3:$GL$250)),"-")</f>
        <v>0</v>
      </c>
      <c r="K75" s="14">
        <f t="array" ref="K75">IFERROR(MAX(IF(Lookups!$E$3:$E$250&lt;Towers!K75/Area!K75*(Settings!$C$16/100),Lookups!$G$3:$GL$250)),"-")</f>
        <v>0</v>
      </c>
      <c r="L75" s="14">
        <f t="array" ref="L75">IFERROR(MAX(IF(Lookups!$E$3:$E$250&lt;Towers!L75/Area!L75*(Settings!$C$16/100),Lookups!$G$3:$GL$250)),"-")</f>
        <v>0</v>
      </c>
    </row>
    <row r="76" spans="1:12">
      <c r="A76" s="14" t="str">
        <f>Data!A76</f>
        <v>HUN</v>
      </c>
      <c r="B76" s="14" t="str">
        <f>Data!B76</f>
        <v>Hungary</v>
      </c>
      <c r="C76" s="14">
        <f t="array" ref="C76">IFERROR(MAX(IF(Lookups!$E$3:$E$250&lt;Towers!C76/Area!C76*(Settings!$C$16/100),Lookups!$G$3:$GL$250)),"-")</f>
        <v>0</v>
      </c>
      <c r="D76" s="14">
        <f t="array" ref="D76">IFERROR(MAX(IF(Lookups!$E$3:$E$250&lt;Towers!D76/Area!D76*(Settings!$C$16/100),Lookups!$G$3:$GL$250)),"-")</f>
        <v>0</v>
      </c>
      <c r="E76" s="14">
        <f t="array" ref="E76">IFERROR(MAX(IF(Lookups!$E$3:$E$250&lt;Towers!E76/Area!E76*(Settings!$C$16/100),Lookups!$G$3:$GL$250)),"-")</f>
        <v>0</v>
      </c>
      <c r="F76" s="14">
        <f t="array" ref="F76">IFERROR(MAX(IF(Lookups!$E$3:$E$250&lt;Towers!F76/Area!F76*(Settings!$C$16/100),Lookups!$G$3:$GL$250)),"-")</f>
        <v>0</v>
      </c>
      <c r="G76" s="14">
        <f t="array" ref="G76">IFERROR(MAX(IF(Lookups!$E$3:$E$250&lt;Towers!G76/Area!G76*(Settings!$C$16/100),Lookups!$G$3:$GL$250)),"-")</f>
        <v>0</v>
      </c>
      <c r="H76" s="14">
        <f t="array" ref="H76">IFERROR(MAX(IF(Lookups!$E$3:$E$250&lt;Towers!H76/Area!H76*(Settings!$C$16/100),Lookups!$G$3:$GL$250)),"-")</f>
        <v>0</v>
      </c>
      <c r="I76" s="14">
        <f t="array" ref="I76">IFERROR(MAX(IF(Lookups!$E$3:$E$250&lt;Towers!I76/Area!I76*(Settings!$C$16/100),Lookups!$G$3:$GL$250)),"-")</f>
        <v>0</v>
      </c>
      <c r="J76" s="14">
        <f t="array" ref="J76">IFERROR(MAX(IF(Lookups!$E$3:$E$250&lt;Towers!J76/Area!J76*(Settings!$C$16/100),Lookups!$G$3:$GL$250)),"-")</f>
        <v>0</v>
      </c>
      <c r="K76" s="14">
        <f t="array" ref="K76">IFERROR(MAX(IF(Lookups!$E$3:$E$250&lt;Towers!K76/Area!K76*(Settings!$C$16/100),Lookups!$G$3:$GL$250)),"-")</f>
        <v>0</v>
      </c>
      <c r="L76" s="14">
        <f t="array" ref="L76">IFERROR(MAX(IF(Lookups!$E$3:$E$250&lt;Towers!L76/Area!L76*(Settings!$C$16/100),Lookups!$G$3:$GL$250)),"-")</f>
        <v>0</v>
      </c>
    </row>
    <row r="77" spans="1:12">
      <c r="A77" s="14" t="str">
        <f>Data!A77</f>
        <v>ISL</v>
      </c>
      <c r="B77" s="14" t="str">
        <f>Data!B77</f>
        <v>Iceland</v>
      </c>
      <c r="C77" s="14">
        <f t="array" ref="C77">IFERROR(MAX(IF(Lookups!$E$3:$E$250&lt;Towers!C77/Area!C77*(Settings!$C$16/100),Lookups!$G$3:$GL$250)),"-")</f>
        <v>0</v>
      </c>
      <c r="D77" s="14">
        <f t="array" ref="D77">IFERROR(MAX(IF(Lookups!$E$3:$E$250&lt;Towers!D77/Area!D77*(Settings!$C$16/100),Lookups!$G$3:$GL$250)),"-")</f>
        <v>0</v>
      </c>
      <c r="E77" s="14">
        <f t="array" ref="E77">IFERROR(MAX(IF(Lookups!$E$3:$E$250&lt;Towers!E77/Area!E77*(Settings!$C$16/100),Lookups!$G$3:$GL$250)),"-")</f>
        <v>0</v>
      </c>
      <c r="F77" s="14">
        <f t="array" ref="F77">IFERROR(MAX(IF(Lookups!$E$3:$E$250&lt;Towers!F77/Area!F77*(Settings!$C$16/100),Lookups!$G$3:$GL$250)),"-")</f>
        <v>0</v>
      </c>
      <c r="G77" s="14">
        <f t="array" ref="G77">IFERROR(MAX(IF(Lookups!$E$3:$E$250&lt;Towers!G77/Area!G77*(Settings!$C$16/100),Lookups!$G$3:$GL$250)),"-")</f>
        <v>0</v>
      </c>
      <c r="H77" s="14">
        <f t="array" ref="H77">IFERROR(MAX(IF(Lookups!$E$3:$E$250&lt;Towers!H77/Area!H77*(Settings!$C$16/100),Lookups!$G$3:$GL$250)),"-")</f>
        <v>0</v>
      </c>
      <c r="I77" s="14">
        <f t="array" ref="I77">IFERROR(MAX(IF(Lookups!$E$3:$E$250&lt;Towers!I77/Area!I77*(Settings!$C$16/100),Lookups!$G$3:$GL$250)),"-")</f>
        <v>0</v>
      </c>
      <c r="J77" s="14">
        <f t="array" ref="J77">IFERROR(MAX(IF(Lookups!$E$3:$E$250&lt;Towers!J77/Area!J77*(Settings!$C$16/100),Lookups!$G$3:$GL$250)),"-")</f>
        <v>0</v>
      </c>
      <c r="K77" s="14">
        <f t="array" ref="K77">IFERROR(MAX(IF(Lookups!$E$3:$E$250&lt;Towers!K77/Area!K77*(Settings!$C$16/100),Lookups!$G$3:$GL$250)),"-")</f>
        <v>0</v>
      </c>
      <c r="L77" s="14">
        <f t="array" ref="L77">IFERROR(MAX(IF(Lookups!$E$3:$E$250&lt;Towers!L77/Area!L77*(Settings!$C$16/100),Lookups!$G$3:$GL$250)),"-")</f>
        <v>0</v>
      </c>
    </row>
    <row r="78" spans="1:12">
      <c r="A78" s="14" t="str">
        <f>Data!A78</f>
        <v>IND</v>
      </c>
      <c r="B78" s="14" t="str">
        <f>Data!B78</f>
        <v>India</v>
      </c>
      <c r="C78" s="14">
        <f t="array" ref="C78">IFERROR(MAX(IF(Lookups!$E$3:$E$250&lt;Towers!C78/Area!C78*(Settings!$C$16/100),Lookups!$G$3:$GL$250)),"-")</f>
        <v>24.387275370569778</v>
      </c>
      <c r="D78" s="14">
        <f t="array" ref="D78">IFERROR(MAX(IF(Lookups!$E$3:$E$250&lt;Towers!D78/Area!D78*(Settings!$C$16/100),Lookups!$G$3:$GL$250)),"-")</f>
        <v>10.838789053586574</v>
      </c>
      <c r="E78" s="14">
        <f t="array" ref="E78">IFERROR(MAX(IF(Lookups!$E$3:$E$250&lt;Towers!E78/Area!E78*(Settings!$C$16/100),Lookups!$G$3:$GL$250)),"-")</f>
        <v>7.5269368427684524</v>
      </c>
      <c r="F78" s="14">
        <f t="array" ref="F78">IFERROR(MAX(IF(Lookups!$E$3:$E$250&lt;Towers!F78/Area!F78*(Settings!$C$16/100),Lookups!$G$3:$GL$250)),"-")</f>
        <v>5.5299944150951923</v>
      </c>
      <c r="G78" s="14">
        <f t="array" ref="G78">IFERROR(MAX(IF(Lookups!$E$3:$E$250&lt;Towers!G78/Area!G78*(Settings!$C$16/100),Lookups!$G$3:$GL$250)),"-")</f>
        <v>4.2339019740572557</v>
      </c>
      <c r="H78" s="14">
        <f t="array" ref="H78">IFERROR(MAX(IF(Lookups!$E$3:$E$250&lt;Towers!H78/Area!H78*(Settings!$C$16/100),Lookups!$G$3:$GL$250)),"-")</f>
        <v>3.607585113989614</v>
      </c>
      <c r="I78" s="14">
        <f t="array" ref="I78">IFERROR(MAX(IF(Lookups!$E$3:$E$250&lt;Towers!I78/Area!I78*(Settings!$C$16/100),Lookups!$G$3:$GL$250)),"-")</f>
        <v>3.1106218584910441</v>
      </c>
      <c r="J78" s="14">
        <f t="array" ref="J78">IFERROR(MAX(IF(Lookups!$E$3:$E$250&lt;Towers!J78/Area!J78*(Settings!$C$16/100),Lookups!$G$3:$GL$250)),"-")</f>
        <v>2.5376977492788542</v>
      </c>
      <c r="K78" s="14">
        <f t="array" ref="K78">IFERROR(MAX(IF(Lookups!$E$3:$E$250&lt;Towers!K78/Area!K78*(Settings!$C$16/100),Lookups!$G$3:$GL$250)),"-")</f>
        <v>0</v>
      </c>
      <c r="L78" s="14">
        <f t="array" ref="L78">IFERROR(MAX(IF(Lookups!$E$3:$E$250&lt;Towers!L78/Area!L78*(Settings!$C$16/100),Lookups!$G$3:$GL$250)),"-")</f>
        <v>0</v>
      </c>
    </row>
    <row r="79" spans="1:12">
      <c r="A79" s="14" t="str">
        <f>Data!A79</f>
        <v>IDN</v>
      </c>
      <c r="B79" s="14" t="str">
        <f>Data!B79</f>
        <v>Indonesia</v>
      </c>
      <c r="C79" s="14">
        <f t="array" ref="C79">IFERROR(MAX(IF(Lookups!$E$3:$E$250&lt;Towers!C79/Area!C79*(Settings!$C$16/100),Lookups!$G$3:$GL$250)),"-")</f>
        <v>67.742431584916105</v>
      </c>
      <c r="D79" s="14">
        <f t="array" ref="D79">IFERROR(MAX(IF(Lookups!$E$3:$E$250&lt;Towers!D79/Area!D79*(Settings!$C$16/100),Lookups!$G$3:$GL$250)),"-")</f>
        <v>16.935607896229023</v>
      </c>
      <c r="E79" s="14">
        <f t="array" ref="E79">IFERROR(MAX(IF(Lookups!$E$3:$E$250&lt;Towers!E79/Area!E79*(Settings!$C$16/100),Lookups!$G$3:$GL$250)),"-")</f>
        <v>8.4385035884324555</v>
      </c>
      <c r="F79" s="14">
        <f t="array" ref="F79">IFERROR(MAX(IF(Lookups!$E$3:$E$250&lt;Towers!F79/Area!F79*(Settings!$C$16/100),Lookups!$G$3:$GL$250)),"-")</f>
        <v>5.038693258382188</v>
      </c>
      <c r="G79" s="14">
        <f t="array" ref="G79">IFERROR(MAX(IF(Lookups!$E$3:$E$250&lt;Towers!G79/Area!G79*(Settings!$C$16/100),Lookups!$G$3:$GL$250)),"-")</f>
        <v>2.23941922594764</v>
      </c>
      <c r="H79" s="14">
        <f t="array" ref="H79">IFERROR(MAX(IF(Lookups!$E$3:$E$250&lt;Towers!H79/Area!H79*(Settings!$C$16/100),Lookups!$G$3:$GL$250)),"-")</f>
        <v>1.3824986037737981</v>
      </c>
      <c r="I79" s="14">
        <f t="array" ref="I79">IFERROR(MAX(IF(Lookups!$E$3:$E$250&lt;Towers!I79/Area!I79*(Settings!$C$16/100),Lookups!$G$3:$GL$250)),"-")</f>
        <v>0.93761150982582819</v>
      </c>
      <c r="J79" s="14">
        <f t="array" ref="J79">IFERROR(MAX(IF(Lookups!$E$3:$E$250&lt;Towers!J79/Area!J79*(Settings!$C$16/100),Lookups!$G$3:$GL$250)),"-")</f>
        <v>0.67742431584916085</v>
      </c>
      <c r="K79" s="14">
        <f t="array" ref="K79">IFERROR(MAX(IF(Lookups!$E$3:$E$250&lt;Towers!K79/Area!K79*(Settings!$C$16/100),Lookups!$G$3:$GL$250)),"-")</f>
        <v>0.42221737137413079</v>
      </c>
      <c r="L79" s="14">
        <f t="array" ref="L79">IFERROR(MAX(IF(Lookups!$E$3:$E$250&lt;Towers!L79/Area!L79*(Settings!$C$16/100),Lookups!$G$3:$GL$250)),"-")</f>
        <v>0</v>
      </c>
    </row>
    <row r="80" spans="1:12">
      <c r="A80" s="14" t="str">
        <f>Data!A80</f>
        <v>IRN</v>
      </c>
      <c r="B80" s="14" t="str">
        <f>Data!B80</f>
        <v>Iran (Islamic Republic of)</v>
      </c>
      <c r="C80" s="14">
        <f t="array" ref="C80">IFERROR(MAX(IF(Lookups!$E$3:$E$250&lt;Towers!C80/Area!C80*(Settings!$C$16/100),Lookups!$G$3:$GL$250)),"-")</f>
        <v>16.935607896229023</v>
      </c>
      <c r="D80" s="14">
        <f t="array" ref="D80">IFERROR(MAX(IF(Lookups!$E$3:$E$250&lt;Towers!D80/Area!D80*(Settings!$C$16/100),Lookups!$G$3:$GL$250)),"-")</f>
        <v>3.3453052634526461</v>
      </c>
      <c r="E80" s="14">
        <f t="array" ref="E80">IFERROR(MAX(IF(Lookups!$E$3:$E$250&lt;Towers!E80/Area!E80*(Settings!$C$16/100),Lookups!$G$3:$GL$250)),"-")</f>
        <v>1.8817342106921136</v>
      </c>
      <c r="F80" s="14">
        <f t="array" ref="F80">IFERROR(MAX(IF(Lookups!$E$3:$E$250&lt;Towers!F80/Area!F80*(Settings!$C$16/100),Lookups!$G$3:$GL$250)),"-")</f>
        <v>1.3824986037737981</v>
      </c>
      <c r="G80" s="14">
        <f t="array" ref="G80">IFERROR(MAX(IF(Lookups!$E$3:$E$250&lt;Towers!G80/Area!G80*(Settings!$C$16/100),Lookups!$G$3:$GL$250)),"-")</f>
        <v>1.0157132599154433</v>
      </c>
      <c r="H80" s="14">
        <f t="array" ref="H80">IFERROR(MAX(IF(Lookups!$E$3:$E$250&lt;Towers!H80/Area!H80*(Settings!$C$16/100),Lookups!$G$3:$GL$250)),"-")</f>
        <v>0.72494873277555882</v>
      </c>
      <c r="I80" s="14">
        <f t="array" ref="I80">IFERROR(MAX(IF(Lookups!$E$3:$E$250&lt;Towers!I80/Area!I80*(Settings!$C$16/100),Lookups!$G$3:$GL$250)),"-")</f>
        <v>0.55985480648690977</v>
      </c>
      <c r="J80" s="14">
        <f t="array" ref="J80">IFERROR(MAX(IF(Lookups!$E$3:$E$250&lt;Towers!J80/Area!J80*(Settings!$C$16/100),Lookups!$G$3:$GL$250)),"-")</f>
        <v>0.38105117766515278</v>
      </c>
      <c r="K80" s="14">
        <f t="array" ref="K80">IFERROR(MAX(IF(Lookups!$E$3:$E$250&lt;Towers!K80/Area!K80*(Settings!$C$16/100),Lookups!$G$3:$GL$250)),"-")</f>
        <v>0</v>
      </c>
      <c r="L80" s="14">
        <f t="array" ref="L80">IFERROR(MAX(IF(Lookups!$E$3:$E$250&lt;Towers!L80/Area!L80*(Settings!$C$16/100),Lookups!$G$3:$GL$250)),"-")</f>
        <v>0</v>
      </c>
    </row>
    <row r="81" spans="1:12">
      <c r="A81" s="14" t="str">
        <f>Data!A81</f>
        <v>IRQ</v>
      </c>
      <c r="B81" s="14" t="str">
        <f>Data!B81</f>
        <v>Iraq</v>
      </c>
      <c r="C81" s="14">
        <f t="array" ref="C81">IFERROR(MAX(IF(Lookups!$E$3:$E$250&lt;Towers!C81/Area!C81*(Settings!$C$16/100),Lookups!$G$3:$GL$250)),"-")</f>
        <v>16.935607896229023</v>
      </c>
      <c r="D81" s="14">
        <f t="array" ref="D81">IFERROR(MAX(IF(Lookups!$E$3:$E$250&lt;Towers!D81/Area!D81*(Settings!$C$16/100),Lookups!$G$3:$GL$250)),"-")</f>
        <v>4.6100709585198096</v>
      </c>
      <c r="E81" s="14">
        <f t="array" ref="E81">IFERROR(MAX(IF(Lookups!$E$3:$E$250&lt;Towers!E81/Area!E81*(Settings!$C$16/100),Lookups!$G$3:$GL$250)),"-")</f>
        <v>2.8997949311022362</v>
      </c>
      <c r="F81" s="14">
        <f t="array" ref="F81">IFERROR(MAX(IF(Lookups!$E$3:$E$250&lt;Towers!F81/Area!F81*(Settings!$C$16/100),Lookups!$G$3:$GL$250)),"-")</f>
        <v>2.23941922594764</v>
      </c>
      <c r="G81" s="14">
        <f t="array" ref="G81">IFERROR(MAX(IF(Lookups!$E$3:$E$250&lt;Towers!G81/Area!G81*(Settings!$C$16/100),Lookups!$G$3:$GL$250)),"-")</f>
        <v>1.5242047106606118</v>
      </c>
      <c r="H81" s="14">
        <f t="array" ref="H81">IFERROR(MAX(IF(Lookups!$E$3:$E$250&lt;Towers!H81/Area!H81*(Settings!$C$16/100),Lookups!$G$3:$GL$250)),"-")</f>
        <v>1.2043098948429527</v>
      </c>
      <c r="I81" s="14">
        <f t="array" ref="I81">IFERROR(MAX(IF(Lookups!$E$3:$E$250&lt;Towers!I81/Area!I81*(Settings!$C$16/100),Lookups!$G$3:$GL$250)),"-")</f>
        <v>0.90189627849740361</v>
      </c>
      <c r="J81" s="14">
        <f t="array" ref="J81">IFERROR(MAX(IF(Lookups!$E$3:$E$250&lt;Towers!J81/Area!J81*(Settings!$C$16/100),Lookups!$G$3:$GL$250)),"-")</f>
        <v>0.63442443731971365</v>
      </c>
      <c r="K81" s="14">
        <f t="array" ref="K81">IFERROR(MAX(IF(Lookups!$E$3:$E$250&lt;Towers!K81/Area!K81*(Settings!$C$16/100),Lookups!$G$3:$GL$250)),"-")</f>
        <v>0.34562465094344941</v>
      </c>
      <c r="L81" s="14">
        <f t="array" ref="L81">IFERROR(MAX(IF(Lookups!$E$3:$E$250&lt;Towers!L81/Area!L81*(Settings!$C$16/100),Lookups!$G$3:$GL$250)),"-")</f>
        <v>0</v>
      </c>
    </row>
    <row r="82" spans="1:12">
      <c r="A82" s="14" t="str">
        <f>Data!A82</f>
        <v>IRL</v>
      </c>
      <c r="B82" s="14" t="str">
        <f>Data!B82</f>
        <v>Ireland</v>
      </c>
      <c r="C82" s="14">
        <f t="array" ref="C82">IFERROR(MAX(IF(Lookups!$E$3:$E$250&lt;Towers!C82/Area!C82*(Settings!$C$16/100),Lookups!$G$3:$GL$250)),"-")</f>
        <v>12.44248743396418</v>
      </c>
      <c r="D82" s="14">
        <f t="array" ref="D82">IFERROR(MAX(IF(Lookups!$E$3:$E$250&lt;Towers!D82/Area!D82*(Settings!$C$16/100),Lookups!$G$3:$GL$250)),"-")</f>
        <v>2.5376977492788542</v>
      </c>
      <c r="E82" s="14">
        <f t="array" ref="E82">IFERROR(MAX(IF(Lookups!$E$3:$E$250&lt;Towers!E82/Area!E82*(Settings!$C$16/100),Lookups!$G$3:$GL$250)),"-")</f>
        <v>1.8817342106921136</v>
      </c>
      <c r="F82" s="14">
        <f t="array" ref="F82">IFERROR(MAX(IF(Lookups!$E$3:$E$250&lt;Towers!F82/Area!F82*(Settings!$C$16/100),Lookups!$G$3:$GL$250)),"-")</f>
        <v>1.6888694854965232</v>
      </c>
      <c r="G82" s="14">
        <f t="array" ref="G82">IFERROR(MAX(IF(Lookups!$E$3:$E$250&lt;Towers!G82/Area!G82*(Settings!$C$16/100),Lookups!$G$3:$GL$250)),"-")</f>
        <v>1.4507599863515641</v>
      </c>
      <c r="H82" s="14">
        <f t="array" ref="H82">IFERROR(MAX(IF(Lookups!$E$3:$E$250&lt;Towers!H82/Area!H82*(Settings!$C$16/100),Lookups!$G$3:$GL$250)),"-")</f>
        <v>1.2043098948429527</v>
      </c>
      <c r="I82" s="14">
        <f t="array" ref="I82">IFERROR(MAX(IF(Lookups!$E$3:$E$250&lt;Towers!I82/Area!I82*(Settings!$C$16/100),Lookups!$G$3:$GL$250)),"-")</f>
        <v>1.1039961688804796</v>
      </c>
      <c r="J82" s="14">
        <f t="array" ref="J82">IFERROR(MAX(IF(Lookups!$E$3:$E$250&lt;Towers!J82/Area!J82*(Settings!$C$16/100),Lookups!$G$3:$GL$250)),"-")</f>
        <v>0.97549101482279177</v>
      </c>
      <c r="K82" s="14">
        <f t="array" ref="K82">IFERROR(MAX(IF(Lookups!$E$3:$E$250&lt;Towers!K82/Area!K82*(Settings!$C$16/100),Lookups!$G$3:$GL$250)),"-")</f>
        <v>0.90189627849740361</v>
      </c>
      <c r="L82" s="14">
        <f t="array" ref="L82">IFERROR(MAX(IF(Lookups!$E$3:$E$250&lt;Towers!L82/Area!L82*(Settings!$C$16/100),Lookups!$G$3:$GL$250)),"-")</f>
        <v>0.65539573691399622</v>
      </c>
    </row>
    <row r="83" spans="1:12">
      <c r="A83" s="14" t="str">
        <f>Data!A83</f>
        <v>IMN</v>
      </c>
      <c r="B83" s="14" t="str">
        <f>Data!B83</f>
        <v>Isle of Man</v>
      </c>
      <c r="C83" s="14">
        <f t="array" ref="C83">IFERROR(MAX(IF(Lookups!$E$3:$E$250&lt;Towers!C83/Area!C83*(Settings!$C$16/100),Lookups!$G$3:$GL$250)),"-")</f>
        <v>0</v>
      </c>
      <c r="D83" s="14">
        <f t="array" ref="D83">IFERROR(MAX(IF(Lookups!$E$3:$E$250&lt;Towers!D83/Area!D83*(Settings!$C$16/100),Lookups!$G$3:$GL$250)),"-")</f>
        <v>0</v>
      </c>
      <c r="E83" s="14">
        <f t="array" ref="E83">IFERROR(MAX(IF(Lookups!$E$3:$E$250&lt;Towers!E83/Area!E83*(Settings!$C$16/100),Lookups!$G$3:$GL$250)),"-")</f>
        <v>0</v>
      </c>
      <c r="F83" s="14">
        <f t="array" ref="F83">IFERROR(MAX(IF(Lookups!$E$3:$E$250&lt;Towers!F83/Area!F83*(Settings!$C$16/100),Lookups!$G$3:$GL$250)),"-")</f>
        <v>0</v>
      </c>
      <c r="G83" s="14">
        <f t="array" ref="G83">IFERROR(MAX(IF(Lookups!$E$3:$E$250&lt;Towers!G83/Area!G83*(Settings!$C$16/100),Lookups!$G$3:$GL$250)),"-")</f>
        <v>0</v>
      </c>
      <c r="H83" s="14">
        <f t="array" ref="H83">IFERROR(MAX(IF(Lookups!$E$3:$E$250&lt;Towers!H83/Area!H83*(Settings!$C$16/100),Lookups!$G$3:$GL$250)),"-")</f>
        <v>0</v>
      </c>
      <c r="I83" s="14">
        <f t="array" ref="I83">IFERROR(MAX(IF(Lookups!$E$3:$E$250&lt;Towers!I83/Area!I83*(Settings!$C$16/100),Lookups!$G$3:$GL$250)),"-")</f>
        <v>0</v>
      </c>
      <c r="J83" s="14">
        <f t="array" ref="J83">IFERROR(MAX(IF(Lookups!$E$3:$E$250&lt;Towers!J83/Area!J83*(Settings!$C$16/100),Lookups!$G$3:$GL$250)),"-")</f>
        <v>0</v>
      </c>
      <c r="K83" s="14">
        <f t="array" ref="K83">IFERROR(MAX(IF(Lookups!$E$3:$E$250&lt;Towers!K83/Area!K83*(Settings!$C$16/100),Lookups!$G$3:$GL$250)),"-")</f>
        <v>0</v>
      </c>
      <c r="L83" s="14">
        <f t="array" ref="L83">IFERROR(MAX(IF(Lookups!$E$3:$E$250&lt;Towers!L83/Area!L83*(Settings!$C$16/100),Lookups!$G$3:$GL$250)),"-")</f>
        <v>0</v>
      </c>
    </row>
    <row r="84" spans="1:12">
      <c r="A84" s="14" t="str">
        <f>Data!A84</f>
        <v>ISR</v>
      </c>
      <c r="B84" s="14" t="str">
        <f>Data!B84</f>
        <v>Israel</v>
      </c>
      <c r="C84" s="14">
        <f t="array" ref="C84">IFERROR(MAX(IF(Lookups!$E$3:$E$250&lt;Towers!C84/Area!C84*(Settings!$C$16/100),Lookups!$G$3:$GL$250)),"-")</f>
        <v>0</v>
      </c>
      <c r="D84" s="14">
        <f t="array" ref="D84">IFERROR(MAX(IF(Lookups!$E$3:$E$250&lt;Towers!D84/Area!D84*(Settings!$C$16/100),Lookups!$G$3:$GL$250)),"-")</f>
        <v>0</v>
      </c>
      <c r="E84" s="14" t="str">
        <f t="array" ref="E84">IFERROR(MAX(IF(Lookups!$E$3:$E$250&lt;Towers!E84/Area!E84*(Settings!$C$16/100),Lookups!$G$3:$GL$250)),"-")</f>
        <v>-</v>
      </c>
      <c r="F84" s="14">
        <f t="array" ref="F84">IFERROR(MAX(IF(Lookups!$E$3:$E$250&lt;Towers!F84/Area!F84*(Settings!$C$16/100),Lookups!$G$3:$GL$250)),"-")</f>
        <v>0</v>
      </c>
      <c r="G84" s="14" t="str">
        <f t="array" ref="G84">IFERROR(MAX(IF(Lookups!$E$3:$E$250&lt;Towers!G84/Area!G84*(Settings!$C$16/100),Lookups!$G$3:$GL$250)),"-")</f>
        <v>-</v>
      </c>
      <c r="H84" s="14">
        <f t="array" ref="H84">IFERROR(MAX(IF(Lookups!$E$3:$E$250&lt;Towers!H84/Area!H84*(Settings!$C$16/100),Lookups!$G$3:$GL$250)),"-")</f>
        <v>0</v>
      </c>
      <c r="I84" s="14">
        <f t="array" ref="I84">IFERROR(MAX(IF(Lookups!$E$3:$E$250&lt;Towers!I84/Area!I84*(Settings!$C$16/100),Lookups!$G$3:$GL$250)),"-")</f>
        <v>0</v>
      </c>
      <c r="J84" s="14" t="str">
        <f t="array" ref="J84">IFERROR(MAX(IF(Lookups!$E$3:$E$250&lt;Towers!J84/Area!J84*(Settings!$C$16/100),Lookups!$G$3:$GL$250)),"-")</f>
        <v>-</v>
      </c>
      <c r="K84" s="14">
        <f t="array" ref="K84">IFERROR(MAX(IF(Lookups!$E$3:$E$250&lt;Towers!K84/Area!K84*(Settings!$C$16/100),Lookups!$G$3:$GL$250)),"-")</f>
        <v>0</v>
      </c>
      <c r="L84" s="14">
        <f t="array" ref="L84">IFERROR(MAX(IF(Lookups!$E$3:$E$250&lt;Towers!L84/Area!L84*(Settings!$C$16/100),Lookups!$G$3:$GL$250)),"-")</f>
        <v>0</v>
      </c>
    </row>
    <row r="85" spans="1:12">
      <c r="A85" s="14" t="str">
        <f>Data!A85</f>
        <v>ITA</v>
      </c>
      <c r="B85" s="14" t="str">
        <f>Data!B85</f>
        <v>Italy</v>
      </c>
      <c r="C85" s="14">
        <f t="array" ref="C85">IFERROR(MAX(IF(Lookups!$E$3:$E$250&lt;Towers!C85/Area!C85*(Settings!$C$16/100),Lookups!$G$3:$GL$250)),"-")</f>
        <v>24.387275370569778</v>
      </c>
      <c r="D85" s="14">
        <f t="array" ref="D85">IFERROR(MAX(IF(Lookups!$E$3:$E$250&lt;Towers!D85/Area!D85*(Settings!$C$16/100),Lookups!$G$3:$GL$250)),"-")</f>
        <v>10.838789053586574</v>
      </c>
      <c r="E85" s="14">
        <f t="array" ref="E85">IFERROR(MAX(IF(Lookups!$E$3:$E$250&lt;Towers!E85/Area!E85*(Settings!$C$16/100),Lookups!$G$3:$GL$250)),"-")</f>
        <v>8.4385035884324555</v>
      </c>
      <c r="F85" s="14">
        <f t="array" ref="F85">IFERROR(MAX(IF(Lookups!$E$3:$E$250&lt;Towers!F85/Area!F85*(Settings!$C$16/100),Lookups!$G$3:$GL$250)),"-")</f>
        <v>6.7554779419860917</v>
      </c>
      <c r="G85" s="14">
        <f t="array" ref="G85">IFERROR(MAX(IF(Lookups!$E$3:$E$250&lt;Towers!G85/Area!G85*(Settings!$C$16/100),Lookups!$G$3:$GL$250)),"-")</f>
        <v>5.5299944150951923</v>
      </c>
      <c r="H85" s="14">
        <f t="array" ref="H85">IFERROR(MAX(IF(Lookups!$E$3:$E$250&lt;Towers!H85/Area!H85*(Settings!$C$16/100),Lookups!$G$3:$GL$250)),"-")</f>
        <v>4.6100709585198096</v>
      </c>
      <c r="I85" s="14">
        <f t="array" ref="I85">IFERROR(MAX(IF(Lookups!$E$3:$E$250&lt;Towers!I85/Area!I85*(Settings!$C$16/100),Lookups!$G$3:$GL$250)),"-")</f>
        <v>3.901964059291168</v>
      </c>
      <c r="J85" s="14">
        <f t="array" ref="J85">IFERROR(MAX(IF(Lookups!$E$3:$E$250&lt;Towers!J85/Area!J85*(Settings!$C$16/100),Lookups!$G$3:$GL$250)),"-")</f>
        <v>2.8997949311022362</v>
      </c>
      <c r="K85" s="14">
        <f t="array" ref="K85">IFERROR(MAX(IF(Lookups!$E$3:$E$250&lt;Towers!K85/Area!K85*(Settings!$C$16/100),Lookups!$G$3:$GL$250)),"-")</f>
        <v>2.1096258971081139</v>
      </c>
      <c r="L85" s="14">
        <f t="array" ref="L85">IFERROR(MAX(IF(Lookups!$E$3:$E$250&lt;Towers!L85/Area!L85*(Settings!$C$16/100),Lookups!$G$3:$GL$250)),"-")</f>
        <v>1.4507599863515641</v>
      </c>
    </row>
    <row r="86" spans="1:12">
      <c r="A86" s="14" t="str">
        <f>Data!A86</f>
        <v>JAM</v>
      </c>
      <c r="B86" s="14" t="str">
        <f>Data!B86</f>
        <v>Jamaica</v>
      </c>
      <c r="C86" s="14">
        <f t="array" ref="C86">IFERROR(MAX(IF(Lookups!$E$3:$E$250&lt;Towers!C86/Area!C86*(Settings!$C$16/100),Lookups!$G$3:$GL$250)),"-")</f>
        <v>0</v>
      </c>
      <c r="D86" s="14">
        <f t="array" ref="D86">IFERROR(MAX(IF(Lookups!$E$3:$E$250&lt;Towers!D86/Area!D86*(Settings!$C$16/100),Lookups!$G$3:$GL$250)),"-")</f>
        <v>0</v>
      </c>
      <c r="E86" s="14">
        <f t="array" ref="E86">IFERROR(MAX(IF(Lookups!$E$3:$E$250&lt;Towers!E86/Area!E86*(Settings!$C$16/100),Lookups!$G$3:$GL$250)),"-")</f>
        <v>0</v>
      </c>
      <c r="F86" s="14">
        <f t="array" ref="F86">IFERROR(MAX(IF(Lookups!$E$3:$E$250&lt;Towers!F86/Area!F86*(Settings!$C$16/100),Lookups!$G$3:$GL$250)),"-")</f>
        <v>0</v>
      </c>
      <c r="G86" s="14">
        <f t="array" ref="G86">IFERROR(MAX(IF(Lookups!$E$3:$E$250&lt;Towers!G86/Area!G86*(Settings!$C$16/100),Lookups!$G$3:$GL$250)),"-")</f>
        <v>0</v>
      </c>
      <c r="H86" s="14">
        <f t="array" ref="H86">IFERROR(MAX(IF(Lookups!$E$3:$E$250&lt;Towers!H86/Area!H86*(Settings!$C$16/100),Lookups!$G$3:$GL$250)),"-")</f>
        <v>0</v>
      </c>
      <c r="I86" s="14">
        <f t="array" ref="I86">IFERROR(MAX(IF(Lookups!$E$3:$E$250&lt;Towers!I86/Area!I86*(Settings!$C$16/100),Lookups!$G$3:$GL$250)),"-")</f>
        <v>0</v>
      </c>
      <c r="J86" s="14">
        <f t="array" ref="J86">IFERROR(MAX(IF(Lookups!$E$3:$E$250&lt;Towers!J86/Area!J86*(Settings!$C$16/100),Lookups!$G$3:$GL$250)),"-")</f>
        <v>0</v>
      </c>
      <c r="K86" s="14">
        <f t="array" ref="K86">IFERROR(MAX(IF(Lookups!$E$3:$E$250&lt;Towers!K86/Area!K86*(Settings!$C$16/100),Lookups!$G$3:$GL$250)),"-")</f>
        <v>0</v>
      </c>
      <c r="L86" s="14">
        <f t="array" ref="L86">IFERROR(MAX(IF(Lookups!$E$3:$E$250&lt;Towers!L86/Area!L86*(Settings!$C$16/100),Lookups!$G$3:$GL$250)),"-")</f>
        <v>0</v>
      </c>
    </row>
    <row r="87" spans="1:12">
      <c r="A87" s="14" t="str">
        <f>Data!A87</f>
        <v>JPN</v>
      </c>
      <c r="B87" s="14" t="str">
        <f>Data!B87</f>
        <v>Japan</v>
      </c>
      <c r="C87" s="14">
        <f t="array" ref="C87">IFERROR(MAX(IF(Lookups!$E$3:$E$250&lt;Towers!C87/Area!C87*(Settings!$C$16/100),Lookups!$G$3:$GL$250)),"-")</f>
        <v>270.96972633966442</v>
      </c>
      <c r="D87" s="14">
        <f t="array" ref="D87">IFERROR(MAX(IF(Lookups!$E$3:$E$250&lt;Towers!D87/Area!D87*(Settings!$C$16/100),Lookups!$G$3:$GL$250)),"-")</f>
        <v>67.742431584916105</v>
      </c>
      <c r="E87" s="14">
        <f t="array" ref="E87">IFERROR(MAX(IF(Lookups!$E$3:$E$250&lt;Towers!E87/Area!E87*(Settings!$C$16/100),Lookups!$G$3:$GL$250)),"-")</f>
        <v>38.105117766515299</v>
      </c>
      <c r="F87" s="14">
        <f t="array" ref="F87">IFERROR(MAX(IF(Lookups!$E$3:$E$250&lt;Towers!F87/Area!F87*(Settings!$C$16/100),Lookups!$G$3:$GL$250)),"-")</f>
        <v>24.387275370569778</v>
      </c>
      <c r="G87" s="14">
        <f t="array" ref="G87">IFERROR(MAX(IF(Lookups!$E$3:$E$250&lt;Towers!G87/Area!G87*(Settings!$C$16/100),Lookups!$G$3:$GL$250)),"-")</f>
        <v>14.430340455958458</v>
      </c>
      <c r="H87" s="14">
        <f t="array" ref="H87">IFERROR(MAX(IF(Lookups!$E$3:$E$250&lt;Towers!H87/Area!H87*(Settings!$C$16/100),Lookups!$G$3:$GL$250)),"-")</f>
        <v>9.5262794416288248</v>
      </c>
      <c r="I87" s="14">
        <f t="array" ref="I87">IFERROR(MAX(IF(Lookups!$E$3:$E$250&lt;Towers!I87/Area!I87*(Settings!$C$16/100),Lookups!$G$3:$GL$250)),"-")</f>
        <v>5.5299944150951923</v>
      </c>
      <c r="J87" s="14">
        <f t="array" ref="J87">IFERROR(MAX(IF(Lookups!$E$3:$E$250&lt;Towers!J87/Area!J87*(Settings!$C$16/100),Lookups!$G$3:$GL$250)),"-")</f>
        <v>3.607585113989614</v>
      </c>
      <c r="K87" s="14">
        <f t="array" ref="K87">IFERROR(MAX(IF(Lookups!$E$3:$E$250&lt;Towers!K87/Area!K87*(Settings!$C$16/100),Lookups!$G$3:$GL$250)),"-")</f>
        <v>1.8817342106921136</v>
      </c>
      <c r="L87" s="14">
        <f t="array" ref="L87">IFERROR(MAX(IF(Lookups!$E$3:$E$250&lt;Towers!L87/Area!L87*(Settings!$C$16/100),Lookups!$G$3:$GL$250)),"-")</f>
        <v>0.61444382389946561</v>
      </c>
    </row>
    <row r="88" spans="1:12">
      <c r="A88" s="14" t="str">
        <f>Data!A88</f>
        <v>JOR</v>
      </c>
      <c r="B88" s="14" t="str">
        <f>Data!B88</f>
        <v>Jordan</v>
      </c>
      <c r="C88" s="14">
        <f t="array" ref="C88">IFERROR(MAX(IF(Lookups!$E$3:$E$250&lt;Towers!C88/Area!C88*(Settings!$C$16/100),Lookups!$G$3:$GL$250)),"-")</f>
        <v>97.549101482279156</v>
      </c>
      <c r="D88" s="14">
        <f t="array" ref="D88">IFERROR(MAX(IF(Lookups!$E$3:$E$250&lt;Towers!D88/Area!D88*(Settings!$C$16/100),Lookups!$G$3:$GL$250)),"-")</f>
        <v>38.105117766515299</v>
      </c>
      <c r="E88" s="14">
        <f t="array" ref="E88">IFERROR(MAX(IF(Lookups!$E$3:$E$250&lt;Towers!E88/Area!E88*(Settings!$C$16/100),Lookups!$G$3:$GL$250)),"-")</f>
        <v>16.935607896229023</v>
      </c>
      <c r="F88" s="14">
        <f t="array" ref="F88">IFERROR(MAX(IF(Lookups!$E$3:$E$250&lt;Towers!F88/Area!F88*(Settings!$C$16/100),Lookups!$G$3:$GL$250)),"-")</f>
        <v>9.5262794416288248</v>
      </c>
      <c r="G88" s="14">
        <f t="array" ref="G88">IFERROR(MAX(IF(Lookups!$E$3:$E$250&lt;Towers!G88/Area!G88*(Settings!$C$16/100),Lookups!$G$3:$GL$250)),"-")</f>
        <v>7.5269368427684524</v>
      </c>
      <c r="H88" s="14">
        <f t="array" ref="H88">IFERROR(MAX(IF(Lookups!$E$3:$E$250&lt;Towers!H88/Area!H88*(Settings!$C$16/100),Lookups!$G$3:$GL$250)),"-")</f>
        <v>5.038693258382188</v>
      </c>
      <c r="I88" s="14">
        <f t="array" ref="I88">IFERROR(MAX(IF(Lookups!$E$3:$E$250&lt;Towers!I88/Area!I88*(Settings!$C$16/100),Lookups!$G$3:$GL$250)),"-")</f>
        <v>2.23941922594764</v>
      </c>
      <c r="J88" s="14">
        <f t="array" ref="J88">IFERROR(MAX(IF(Lookups!$E$3:$E$250&lt;Towers!J88/Area!J88*(Settings!$C$16/100),Lookups!$G$3:$GL$250)),"-")</f>
        <v>1.4507599863515641</v>
      </c>
      <c r="K88" s="14">
        <f t="array" ref="K88">IFERROR(MAX(IF(Lookups!$E$3:$E$250&lt;Towers!K88/Area!K88*(Settings!$C$16/100),Lookups!$G$3:$GL$250)),"-")</f>
        <v>0.72494873277555882</v>
      </c>
      <c r="L88" s="14">
        <f t="array" ref="L88">IFERROR(MAX(IF(Lookups!$E$3:$E$250&lt;Towers!L88/Area!L88*(Settings!$C$16/100),Lookups!$G$3:$GL$250)),"-")</f>
        <v>7.8729582162221604E-2</v>
      </c>
    </row>
    <row r="89" spans="1:12">
      <c r="A89" s="14" t="str">
        <f>Data!A89</f>
        <v>KAZ</v>
      </c>
      <c r="B89" s="14" t="str">
        <f>Data!B89</f>
        <v>Kazakhstan</v>
      </c>
      <c r="C89" s="14">
        <f t="array" ref="C89">IFERROR(MAX(IF(Lookups!$E$3:$E$250&lt;Towers!C89/Area!C89*(Settings!$C$16/100),Lookups!$G$3:$GL$250)),"-")</f>
        <v>30.10774737107382</v>
      </c>
      <c r="D89" s="14">
        <f t="array" ref="D89">IFERROR(MAX(IF(Lookups!$E$3:$E$250&lt;Towers!D89/Area!D89*(Settings!$C$16/100),Lookups!$G$3:$GL$250)),"-")</f>
        <v>8.4385035884324555</v>
      </c>
      <c r="E89" s="14">
        <f t="array" ref="E89">IFERROR(MAX(IF(Lookups!$E$3:$E$250&lt;Towers!E89/Area!E89*(Settings!$C$16/100),Lookups!$G$3:$GL$250)),"-")</f>
        <v>2.3815698604072062</v>
      </c>
      <c r="F89" s="14">
        <f t="array" ref="F89">IFERROR(MAX(IF(Lookups!$E$3:$E$250&lt;Towers!F89/Area!F89*(Settings!$C$16/100),Lookups!$G$3:$GL$250)),"-")</f>
        <v>1.4507599863515641</v>
      </c>
      <c r="G89" s="14">
        <f t="array" ref="G89">IFERROR(MAX(IF(Lookups!$E$3:$E$250&lt;Towers!G89/Area!G89*(Settings!$C$16/100),Lookups!$G$3:$GL$250)),"-")</f>
        <v>0.97549101482279177</v>
      </c>
      <c r="H89" s="14">
        <f t="array" ref="H89">IFERROR(MAX(IF(Lookups!$E$3:$E$250&lt;Towers!H89/Area!H89*(Settings!$C$16/100),Lookups!$G$3:$GL$250)),"-")</f>
        <v>0.75060866022067685</v>
      </c>
      <c r="I89" s="14">
        <f t="array" ref="I89">IFERROR(MAX(IF(Lookups!$E$3:$E$250&lt;Towers!I89/Area!I89*(Settings!$C$16/100),Lookups!$G$3:$GL$250)),"-")</f>
        <v>0.5432674397542836</v>
      </c>
      <c r="J89" s="14">
        <f t="array" ref="J89">IFERROR(MAX(IF(Lookups!$E$3:$E$250&lt;Towers!J89/Area!J89*(Settings!$C$16/100),Lookups!$G$3:$GL$250)),"-")</f>
        <v>0.40084279044329041</v>
      </c>
      <c r="K89" s="14">
        <f t="array" ref="K89">IFERROR(MAX(IF(Lookups!$E$3:$E$250&lt;Towers!K89/Area!K89*(Settings!$C$16/100),Lookups!$G$3:$GL$250)),"-")</f>
        <v>0.32973601095956978</v>
      </c>
      <c r="L89" s="14">
        <f t="array" ref="L89">IFERROR(MAX(IF(Lookups!$E$3:$E$250&lt;Towers!L89/Area!L89*(Settings!$C$16/100),Lookups!$G$3:$GL$250)),"-")</f>
        <v>0</v>
      </c>
    </row>
    <row r="90" spans="1:12">
      <c r="A90" s="14" t="str">
        <f>Data!A90</f>
        <v>KEN</v>
      </c>
      <c r="B90" s="14" t="str">
        <f>Data!B90</f>
        <v>Kenya</v>
      </c>
      <c r="C90" s="14">
        <f t="array" ref="C90">IFERROR(MAX(IF(Lookups!$E$3:$E$250&lt;Towers!C90/Area!C90*(Settings!$C$16/100),Lookups!$G$3:$GL$250)),"-")</f>
        <v>16.935607896229023</v>
      </c>
      <c r="D90" s="14">
        <f t="array" ref="D90">IFERROR(MAX(IF(Lookups!$E$3:$E$250&lt;Towers!D90/Area!D90*(Settings!$C$16/100),Lookups!$G$3:$GL$250)),"-")</f>
        <v>4.2339019740572557</v>
      </c>
      <c r="E90" s="14">
        <f t="array" ref="E90">IFERROR(MAX(IF(Lookups!$E$3:$E$250&lt;Towers!E90/Area!E90*(Settings!$C$16/100),Lookups!$G$3:$GL$250)),"-")</f>
        <v>2.7096972633966439</v>
      </c>
      <c r="F90" s="14">
        <f t="array" ref="F90">IFERROR(MAX(IF(Lookups!$E$3:$E$250&lt;Towers!F90/Area!F90*(Settings!$C$16/100),Lookups!$G$3:$GL$250)),"-")</f>
        <v>2.1096258971081139</v>
      </c>
      <c r="G90" s="14">
        <f t="array" ref="G90">IFERROR(MAX(IF(Lookups!$E$3:$E$250&lt;Towers!G90/Area!G90*(Settings!$C$16/100),Lookups!$G$3:$GL$250)),"-")</f>
        <v>1.6033711617731621</v>
      </c>
      <c r="H90" s="14">
        <f t="array" ref="H90">IFERROR(MAX(IF(Lookups!$E$3:$E$250&lt;Towers!H90/Area!H90*(Settings!$C$16/100),Lookups!$G$3:$GL$250)),"-")</f>
        <v>1.2043098948429527</v>
      </c>
      <c r="I90" s="14">
        <f t="array" ref="I90">IFERROR(MAX(IF(Lookups!$E$3:$E$250&lt;Towers!I90/Area!I90*(Settings!$C$16/100),Lookups!$G$3:$GL$250)),"-")</f>
        <v>0.80619092134115</v>
      </c>
      <c r="J90" s="14">
        <f t="array" ref="J90">IFERROR(MAX(IF(Lookups!$E$3:$E$250&lt;Towers!J90/Area!J90*(Settings!$C$16/100),Lookups!$G$3:$GL$250)),"-")</f>
        <v>0.47043355267302822</v>
      </c>
      <c r="K90" s="14">
        <f t="array" ref="K90">IFERROR(MAX(IF(Lookups!$E$3:$E$250&lt;Towers!K90/Area!K90*(Settings!$C$16/100),Lookups!$G$3:$GL$250)),"-")</f>
        <v>0.19098813822985181</v>
      </c>
      <c r="L90" s="14">
        <f t="array" ref="L90">IFERROR(MAX(IF(Lookups!$E$3:$E$250&lt;Towers!L90/Area!L90*(Settings!$C$16/100),Lookups!$G$3:$GL$250)),"-")</f>
        <v>5.4777016173423197E-2</v>
      </c>
    </row>
    <row r="91" spans="1:12">
      <c r="A91" s="14" t="str">
        <f>Data!A91</f>
        <v>PRK</v>
      </c>
      <c r="B91" s="14" t="str">
        <f>Data!B91</f>
        <v>Korea (the Democratic People's Republic of)</v>
      </c>
      <c r="C91" s="14">
        <f t="array" ref="C91">IFERROR(MAX(IF(Lookups!$E$3:$E$250&lt;Towers!C91/Area!C91*(Settings!$C$16/100),Lookups!$G$3:$GL$250)),"-")</f>
        <v>0</v>
      </c>
      <c r="D91" s="14">
        <f t="array" ref="D91">IFERROR(MAX(IF(Lookups!$E$3:$E$250&lt;Towers!D91/Area!D91*(Settings!$C$16/100),Lookups!$G$3:$GL$250)),"-")</f>
        <v>0</v>
      </c>
      <c r="E91" s="14">
        <f t="array" ref="E91">IFERROR(MAX(IF(Lookups!$E$3:$E$250&lt;Towers!E91/Area!E91*(Settings!$C$16/100),Lookups!$G$3:$GL$250)),"-")</f>
        <v>0</v>
      </c>
      <c r="F91" s="14">
        <f t="array" ref="F91">IFERROR(MAX(IF(Lookups!$E$3:$E$250&lt;Towers!F91/Area!F91*(Settings!$C$16/100),Lookups!$G$3:$GL$250)),"-")</f>
        <v>0</v>
      </c>
      <c r="G91" s="14">
        <f t="array" ref="G91">IFERROR(MAX(IF(Lookups!$E$3:$E$250&lt;Towers!G91/Area!G91*(Settings!$C$16/100),Lookups!$G$3:$GL$250)),"-")</f>
        <v>0</v>
      </c>
      <c r="H91" s="14">
        <f t="array" ref="H91">IFERROR(MAX(IF(Lookups!$E$3:$E$250&lt;Towers!H91/Area!H91*(Settings!$C$16/100),Lookups!$G$3:$GL$250)),"-")</f>
        <v>0</v>
      </c>
      <c r="I91" s="14">
        <f t="array" ref="I91">IFERROR(MAX(IF(Lookups!$E$3:$E$250&lt;Towers!I91/Area!I91*(Settings!$C$16/100),Lookups!$G$3:$GL$250)),"-")</f>
        <v>0</v>
      </c>
      <c r="J91" s="14">
        <f t="array" ref="J91">IFERROR(MAX(IF(Lookups!$E$3:$E$250&lt;Towers!J91/Area!J91*(Settings!$C$16/100),Lookups!$G$3:$GL$250)),"-")</f>
        <v>0</v>
      </c>
      <c r="K91" s="14">
        <f t="array" ref="K91">IFERROR(MAX(IF(Lookups!$E$3:$E$250&lt;Towers!K91/Area!K91*(Settings!$C$16/100),Lookups!$G$3:$GL$250)),"-")</f>
        <v>0</v>
      </c>
      <c r="L91" s="14">
        <f t="array" ref="L91">IFERROR(MAX(IF(Lookups!$E$3:$E$250&lt;Towers!L91/Area!L91*(Settings!$C$16/100),Lookups!$G$3:$GL$250)),"-")</f>
        <v>0</v>
      </c>
    </row>
    <row r="92" spans="1:12">
      <c r="A92" s="14" t="str">
        <f>Data!A92</f>
        <v>KOR</v>
      </c>
      <c r="B92" s="14" t="str">
        <f>Data!B92</f>
        <v>Korea (the Republic of)</v>
      </c>
      <c r="C92" s="14">
        <f t="array" ref="C92">IFERROR(MAX(IF(Lookups!$E$3:$E$250&lt;Towers!C92/Area!C92*(Settings!$C$16/100),Lookups!$G$3:$GL$250)),"-")</f>
        <v>270.96972633966442</v>
      </c>
      <c r="D92" s="14">
        <f t="array" ref="D92">IFERROR(MAX(IF(Lookups!$E$3:$E$250&lt;Towers!D92/Area!D92*(Settings!$C$16/100),Lookups!$G$3:$GL$250)),"-")</f>
        <v>152.4204710660612</v>
      </c>
      <c r="E92" s="14">
        <f t="array" ref="E92">IFERROR(MAX(IF(Lookups!$E$3:$E$250&lt;Towers!E92/Area!E92*(Settings!$C$16/100),Lookups!$G$3:$GL$250)),"-")</f>
        <v>67.742431584916105</v>
      </c>
      <c r="F92" s="14">
        <f t="array" ref="F92">IFERROR(MAX(IF(Lookups!$E$3:$E$250&lt;Towers!F92/Area!F92*(Settings!$C$16/100),Lookups!$G$3:$GL$250)),"-")</f>
        <v>30.10774737107382</v>
      </c>
      <c r="G92" s="14">
        <f t="array" ref="G92">IFERROR(MAX(IF(Lookups!$E$3:$E$250&lt;Towers!G92/Area!G92*(Settings!$C$16/100),Lookups!$G$3:$GL$250)),"-")</f>
        <v>10.838789053586574</v>
      </c>
      <c r="H92" s="14">
        <f t="array" ref="H92">IFERROR(MAX(IF(Lookups!$E$3:$E$250&lt;Towers!H92/Area!H92*(Settings!$C$16/100),Lookups!$G$3:$GL$250)),"-")</f>
        <v>5.038693258382188</v>
      </c>
      <c r="I92" s="14">
        <f t="array" ref="I92">IFERROR(MAX(IF(Lookups!$E$3:$E$250&lt;Towers!I92/Area!I92*(Settings!$C$16/100),Lookups!$G$3:$GL$250)),"-")</f>
        <v>2.3815698604072062</v>
      </c>
      <c r="J92" s="14">
        <f t="array" ref="J92">IFERROR(MAX(IF(Lookups!$E$3:$E$250&lt;Towers!J92/Area!J92*(Settings!$C$16/100),Lookups!$G$3:$GL$250)),"-")</f>
        <v>1.5242047106606118</v>
      </c>
      <c r="K92" s="14">
        <f t="array" ref="K92">IFERROR(MAX(IF(Lookups!$E$3:$E$250&lt;Towers!K92/Area!K92*(Settings!$C$16/100),Lookups!$G$3:$GL$250)),"-")</f>
        <v>0.93761150982582819</v>
      </c>
      <c r="L92" s="14">
        <f t="array" ref="L92">IFERROR(MAX(IF(Lookups!$E$3:$E$250&lt;Towers!L92/Area!L92*(Settings!$C$16/100),Lookups!$G$3:$GL$250)),"-")</f>
        <v>0.51223010650220102</v>
      </c>
    </row>
    <row r="93" spans="1:12">
      <c r="A93" s="14" t="str">
        <f>Data!A93</f>
        <v>KWT</v>
      </c>
      <c r="B93" s="14" t="str">
        <f>Data!B93</f>
        <v>Kuwait</v>
      </c>
      <c r="C93" s="14">
        <f t="array" ref="C93">IFERROR(MAX(IF(Lookups!$E$3:$E$250&lt;Towers!C93/Area!C93*(Settings!$C$16/100),Lookups!$G$3:$GL$250)),"-")</f>
        <v>270.96972633966442</v>
      </c>
      <c r="D93" s="14" t="str">
        <f t="array" ref="D93">IFERROR(MAX(IF(Lookups!$E$3:$E$250&lt;Towers!D93/Area!D93*(Settings!$C$16/100),Lookups!$G$3:$GL$250)),"-")</f>
        <v>-</v>
      </c>
      <c r="E93" s="14">
        <f t="array" ref="E93">IFERROR(MAX(IF(Lookups!$E$3:$E$250&lt;Towers!E93/Area!E93*(Settings!$C$16/100),Lookups!$G$3:$GL$250)),"-")</f>
        <v>270.96972633966442</v>
      </c>
      <c r="F93" s="14" t="str">
        <f t="array" ref="F93">IFERROR(MAX(IF(Lookups!$E$3:$E$250&lt;Towers!F93/Area!F93*(Settings!$C$16/100),Lookups!$G$3:$GL$250)),"-")</f>
        <v>-</v>
      </c>
      <c r="G93" s="14">
        <f t="array" ref="G93">IFERROR(MAX(IF(Lookups!$E$3:$E$250&lt;Towers!G93/Area!G93*(Settings!$C$16/100),Lookups!$G$3:$GL$250)),"-")</f>
        <v>152.4204710660612</v>
      </c>
      <c r="H93" s="14" t="str">
        <f t="array" ref="H93">IFERROR(MAX(IF(Lookups!$E$3:$E$250&lt;Towers!H93/Area!H93*(Settings!$C$16/100),Lookups!$G$3:$GL$250)),"-")</f>
        <v>-</v>
      </c>
      <c r="I93" s="14">
        <f t="array" ref="I93">IFERROR(MAX(IF(Lookups!$E$3:$E$250&lt;Towers!I93/Area!I93*(Settings!$C$16/100),Lookups!$G$3:$GL$250)),"-")</f>
        <v>152.4204710660612</v>
      </c>
      <c r="J93" s="14" t="str">
        <f t="array" ref="J93">IFERROR(MAX(IF(Lookups!$E$3:$E$250&lt;Towers!J93/Area!J93*(Settings!$C$16/100),Lookups!$G$3:$GL$250)),"-")</f>
        <v>-</v>
      </c>
      <c r="K93" s="14">
        <f t="array" ref="K93">IFERROR(MAX(IF(Lookups!$E$3:$E$250&lt;Towers!K93/Area!K93*(Settings!$C$16/100),Lookups!$G$3:$GL$250)),"-")</f>
        <v>5.5299944150951923</v>
      </c>
      <c r="L93" s="14">
        <f t="array" ref="L93">IFERROR(MAX(IF(Lookups!$E$3:$E$250&lt;Towers!L93/Area!L93*(Settings!$C$16/100),Lookups!$G$3:$GL$250)),"-")</f>
        <v>1.1039961688804796</v>
      </c>
    </row>
    <row r="94" spans="1:12">
      <c r="A94" s="14" t="str">
        <f>Data!A94</f>
        <v>KGZ</v>
      </c>
      <c r="B94" s="14" t="str">
        <f>Data!B94</f>
        <v>Kyrgyzstan</v>
      </c>
      <c r="C94" s="14">
        <f t="array" ref="C94">IFERROR(MAX(IF(Lookups!$E$3:$E$250&lt;Towers!C94/Area!C94*(Settings!$C$16/100),Lookups!$G$3:$GL$250)),"-")</f>
        <v>0</v>
      </c>
      <c r="D94" s="14">
        <f t="array" ref="D94">IFERROR(MAX(IF(Lookups!$E$3:$E$250&lt;Towers!D94/Area!D94*(Settings!$C$16/100),Lookups!$G$3:$GL$250)),"-")</f>
        <v>0</v>
      </c>
      <c r="E94" s="14">
        <f t="array" ref="E94">IFERROR(MAX(IF(Lookups!$E$3:$E$250&lt;Towers!E94/Area!E94*(Settings!$C$16/100),Lookups!$G$3:$GL$250)),"-")</f>
        <v>0</v>
      </c>
      <c r="F94" s="14">
        <f t="array" ref="F94">IFERROR(MAX(IF(Lookups!$E$3:$E$250&lt;Towers!F94/Area!F94*(Settings!$C$16/100),Lookups!$G$3:$GL$250)),"-")</f>
        <v>0</v>
      </c>
      <c r="G94" s="14">
        <f t="array" ref="G94">IFERROR(MAX(IF(Lookups!$E$3:$E$250&lt;Towers!G94/Area!G94*(Settings!$C$16/100),Lookups!$G$3:$GL$250)),"-")</f>
        <v>0</v>
      </c>
      <c r="H94" s="14">
        <f t="array" ref="H94">IFERROR(MAX(IF(Lookups!$E$3:$E$250&lt;Towers!H94/Area!H94*(Settings!$C$16/100),Lookups!$G$3:$GL$250)),"-")</f>
        <v>0</v>
      </c>
      <c r="I94" s="14">
        <f t="array" ref="I94">IFERROR(MAX(IF(Lookups!$E$3:$E$250&lt;Towers!I94/Area!I94*(Settings!$C$16/100),Lookups!$G$3:$GL$250)),"-")</f>
        <v>0</v>
      </c>
      <c r="J94" s="14">
        <f t="array" ref="J94">IFERROR(MAX(IF(Lookups!$E$3:$E$250&lt;Towers!J94/Area!J94*(Settings!$C$16/100),Lookups!$G$3:$GL$250)),"-")</f>
        <v>0</v>
      </c>
      <c r="K94" s="14">
        <f t="array" ref="K94">IFERROR(MAX(IF(Lookups!$E$3:$E$250&lt;Towers!K94/Area!K94*(Settings!$C$16/100),Lookups!$G$3:$GL$250)),"-")</f>
        <v>0</v>
      </c>
      <c r="L94" s="14">
        <f t="array" ref="L94">IFERROR(MAX(IF(Lookups!$E$3:$E$250&lt;Towers!L94/Area!L94*(Settings!$C$16/100),Lookups!$G$3:$GL$250)),"-")</f>
        <v>0</v>
      </c>
    </row>
    <row r="95" spans="1:12">
      <c r="A95" s="14" t="str">
        <f>Data!A95</f>
        <v>LAO</v>
      </c>
      <c r="B95" s="14" t="str">
        <f>Data!B95</f>
        <v>Lao People's Democratic Republic (the)</v>
      </c>
      <c r="C95" s="14">
        <f t="array" ref="C95">IFERROR(MAX(IF(Lookups!$E$3:$E$250&lt;Towers!C95/Area!C95*(Settings!$C$16/100),Lookups!$G$3:$GL$250)),"-")</f>
        <v>8.4385035884324555</v>
      </c>
      <c r="D95" s="14">
        <f t="array" ref="D95">IFERROR(MAX(IF(Lookups!$E$3:$E$250&lt;Towers!D95/Area!D95*(Settings!$C$16/100),Lookups!$G$3:$GL$250)),"-")</f>
        <v>3.1106218584910441</v>
      </c>
      <c r="E95" s="14">
        <f t="array" ref="E95">IFERROR(MAX(IF(Lookups!$E$3:$E$250&lt;Towers!E95/Area!E95*(Settings!$C$16/100),Lookups!$G$3:$GL$250)),"-")</f>
        <v>1.9907979894342689</v>
      </c>
      <c r="F95" s="14">
        <f t="array" ref="F95">IFERROR(MAX(IF(Lookups!$E$3:$E$250&lt;Towers!F95/Area!F95*(Settings!$C$16/100),Lookups!$G$3:$GL$250)),"-")</f>
        <v>1.3824986037737981</v>
      </c>
      <c r="G95" s="14">
        <f t="array" ref="G95">IFERROR(MAX(IF(Lookups!$E$3:$E$250&lt;Towers!G95/Area!G95*(Settings!$C$16/100),Lookups!$G$3:$GL$250)),"-")</f>
        <v>1.1039961688804796</v>
      </c>
      <c r="H95" s="14">
        <f t="array" ref="H95">IFERROR(MAX(IF(Lookups!$E$3:$E$250&lt;Towers!H95/Area!H95*(Settings!$C$16/100),Lookups!$G$3:$GL$250)),"-")</f>
        <v>0.93761150982582819</v>
      </c>
      <c r="I95" s="14">
        <f t="array" ref="I95">IFERROR(MAX(IF(Lookups!$E$3:$E$250&lt;Towers!I95/Area!I95*(Settings!$C$16/100),Lookups!$G$3:$GL$250)),"-")</f>
        <v>0.75060866022067685</v>
      </c>
      <c r="J95" s="14">
        <f t="array" ref="J95">IFERROR(MAX(IF(Lookups!$E$3:$E$250&lt;Towers!J95/Area!J95*(Settings!$C$16/100),Lookups!$G$3:$GL$250)),"-")</f>
        <v>0.59539246510180155</v>
      </c>
      <c r="K95" s="14">
        <f t="array" ref="K95">IFERROR(MAX(IF(Lookups!$E$3:$E$250&lt;Towers!K95/Area!K95*(Settings!$C$16/100),Lookups!$G$3:$GL$250)),"-")</f>
        <v>0</v>
      </c>
      <c r="L95" s="14">
        <f t="array" ref="L95">IFERROR(MAX(IF(Lookups!$E$3:$E$250&lt;Towers!L95/Area!L95*(Settings!$C$16/100),Lookups!$G$3:$GL$250)),"-")</f>
        <v>0</v>
      </c>
    </row>
    <row r="96" spans="1:12">
      <c r="A96" s="14" t="str">
        <f>Data!A96</f>
        <v>LVA</v>
      </c>
      <c r="B96" s="14" t="str">
        <f>Data!B96</f>
        <v>Latvia</v>
      </c>
      <c r="C96" s="14">
        <f t="array" ref="C96">IFERROR(MAX(IF(Lookups!$E$3:$E$250&lt;Towers!C96/Area!C96*(Settings!$C$16/100),Lookups!$G$3:$GL$250)),"-")</f>
        <v>1.9907979894342689</v>
      </c>
      <c r="D96" s="14">
        <f t="array" ref="D96">IFERROR(MAX(IF(Lookups!$E$3:$E$250&lt;Towers!D96/Area!D96*(Settings!$C$16/100),Lookups!$G$3:$GL$250)),"-")</f>
        <v>0.44534834497023001</v>
      </c>
      <c r="E96" s="14">
        <f t="array" ref="E96">IFERROR(MAX(IF(Lookups!$E$3:$E$250&lt;Towers!E96/Area!E96*(Settings!$C$16/100),Lookups!$G$3:$GL$250)),"-")</f>
        <v>0.34562465094344941</v>
      </c>
      <c r="F96" s="14">
        <f t="array" ref="F96">IFERROR(MAX(IF(Lookups!$E$3:$E$250&lt;Towers!F96/Area!F96*(Settings!$C$16/100),Lookups!$G$3:$GL$250)),"-")</f>
        <v>0.30788126967011481</v>
      </c>
      <c r="G96" s="14">
        <f t="array" ref="G96">IFERROR(MAX(IF(Lookups!$E$3:$E$250&lt;Towers!G96/Area!G96*(Settings!$C$16/100),Lookups!$G$3:$GL$250)),"-")</f>
        <v>0.25919093815038557</v>
      </c>
      <c r="H96" s="14">
        <f t="array" ref="H96">IFERROR(MAX(IF(Lookups!$E$3:$E$250&lt;Towers!H96/Area!H96*(Settings!$C$16/100),Lookups!$G$3:$GL$250)),"-")</f>
        <v>0.2298734599921744</v>
      </c>
      <c r="I96" s="14">
        <f t="array" ref="I96">IFERROR(MAX(IF(Lookups!$E$3:$E$250&lt;Towers!I96/Area!I96*(Settings!$C$16/100),Lookups!$G$3:$GL$250)),"-")</f>
        <v>0.20908157896579019</v>
      </c>
      <c r="J96" s="14">
        <f t="array" ref="J96">IFERROR(MAX(IF(Lookups!$E$3:$E$250&lt;Towers!J96/Area!J96*(Settings!$C$16/100),Lookups!$G$3:$GL$250)),"-")</f>
        <v>0.18765216505516921</v>
      </c>
      <c r="K96" s="14">
        <f t="array" ref="K96">IFERROR(MAX(IF(Lookups!$E$3:$E$250&lt;Towers!K96/Area!K96*(Settings!$C$16/100),Lookups!$G$3:$GL$250)),"-")</f>
        <v>0.17221435894760101</v>
      </c>
      <c r="L96" s="14">
        <f t="array" ref="L96">IFERROR(MAX(IF(Lookups!$E$3:$E$250&lt;Towers!L96/Area!L96*(Settings!$C$16/100),Lookups!$G$3:$GL$250)),"-")</f>
        <v>0</v>
      </c>
    </row>
    <row r="97" spans="1:12">
      <c r="A97" s="14" t="str">
        <f>Data!A97</f>
        <v>LBN</v>
      </c>
      <c r="B97" s="14" t="str">
        <f>Data!B97</f>
        <v>Lebanon</v>
      </c>
      <c r="C97" s="14">
        <f t="array" ref="C97">IFERROR(MAX(IF(Lookups!$E$3:$E$250&lt;Towers!C97/Area!C97*(Settings!$C$16/100),Lookups!$G$3:$GL$250)),"-")</f>
        <v>97.549101482279156</v>
      </c>
      <c r="D97" s="14">
        <f t="array" ref="D97">IFERROR(MAX(IF(Lookups!$E$3:$E$250&lt;Towers!D97/Area!D97*(Settings!$C$16/100),Lookups!$G$3:$GL$250)),"-")</f>
        <v>20.154773033528759</v>
      </c>
      <c r="E97" s="14">
        <f t="array" ref="E97">IFERROR(MAX(IF(Lookups!$E$3:$E$250&lt;Towers!E97/Area!E97*(Settings!$C$16/100),Lookups!$G$3:$GL$250)),"-")</f>
        <v>10.838789053586574</v>
      </c>
      <c r="F97" s="14">
        <f t="array" ref="F97">IFERROR(MAX(IF(Lookups!$E$3:$E$250&lt;Towers!F97/Area!F97*(Settings!$C$16/100),Lookups!$G$3:$GL$250)),"-")</f>
        <v>7.5269368427684524</v>
      </c>
      <c r="G97" s="14">
        <f t="array" ref="G97">IFERROR(MAX(IF(Lookups!$E$3:$E$250&lt;Towers!G97/Area!G97*(Settings!$C$16/100),Lookups!$G$3:$GL$250)),"-")</f>
        <v>6.7554779419860917</v>
      </c>
      <c r="H97" s="14">
        <f t="array" ref="H97">IFERROR(MAX(IF(Lookups!$E$3:$E$250&lt;Towers!H97/Area!H97*(Settings!$C$16/100),Lookups!$G$3:$GL$250)),"-")</f>
        <v>5.038693258382188</v>
      </c>
      <c r="I97" s="14">
        <f t="array" ref="I97">IFERROR(MAX(IF(Lookups!$E$3:$E$250&lt;Towers!I97/Area!I97*(Settings!$C$16/100),Lookups!$G$3:$GL$250)),"-")</f>
        <v>3.607585113989614</v>
      </c>
      <c r="J97" s="14">
        <f t="array" ref="J97">IFERROR(MAX(IF(Lookups!$E$3:$E$250&lt;Towers!J97/Area!J97*(Settings!$C$16/100),Lookups!$G$3:$GL$250)),"-")</f>
        <v>1.8817342106921136</v>
      </c>
      <c r="K97" s="14">
        <f t="array" ref="K97">IFERROR(MAX(IF(Lookups!$E$3:$E$250&lt;Towers!K97/Area!K97*(Settings!$C$16/100),Lookups!$G$3:$GL$250)),"-")</f>
        <v>1.4507599863515641</v>
      </c>
      <c r="L97" s="14">
        <f t="array" ref="L97">IFERROR(MAX(IF(Lookups!$E$3:$E$250&lt;Towers!L97/Area!L97*(Settings!$C$16/100),Lookups!$G$3:$GL$250)),"-")</f>
        <v>0.90189627849740361</v>
      </c>
    </row>
    <row r="98" spans="1:12">
      <c r="A98" s="14" t="str">
        <f>Data!A98</f>
        <v>LSO</v>
      </c>
      <c r="B98" s="14" t="str">
        <f>Data!B98</f>
        <v>Lesotho</v>
      </c>
      <c r="C98" s="14">
        <f t="array" ref="C98">IFERROR(MAX(IF(Lookups!$E$3:$E$250&lt;Towers!C98/Area!C98*(Settings!$C$16/100),Lookups!$G$3:$GL$250)),"-")</f>
        <v>0.45763324020585078</v>
      </c>
      <c r="D98" s="14">
        <f t="array" ref="D98">IFERROR(MAX(IF(Lookups!$E$3:$E$250&lt;Towers!D98/Area!D98*(Settings!$C$16/100),Lookups!$G$3:$GL$250)),"-")</f>
        <v>0.39075909903172218</v>
      </c>
      <c r="E98" s="14">
        <f t="array" ref="E98">IFERROR(MAX(IF(Lookups!$E$3:$E$250&lt;Towers!E98/Area!E98*(Settings!$C$16/100),Lookups!$G$3:$GL$250)),"-")</f>
        <v>0.3149183286488868</v>
      </c>
      <c r="F98" s="14">
        <f t="array" ref="F98">IFERROR(MAX(IF(Lookups!$E$3:$E$250&lt;Towers!F98/Area!F98*(Settings!$C$16/100),Lookups!$G$3:$GL$250)),"-")</f>
        <v>0.21300790785719079</v>
      </c>
      <c r="G98" s="14">
        <f t="array" ref="G98">IFERROR(MAX(IF(Lookups!$E$3:$E$250&lt;Towers!G98/Area!G98*(Settings!$C$16/100),Lookups!$G$3:$GL$250)),"-")</f>
        <v>0.1944138661556902</v>
      </c>
      <c r="H98" s="14">
        <f t="array" ref="H98">IFERROR(MAX(IF(Lookups!$E$3:$E$250&lt;Towers!H98/Area!H98*(Settings!$C$16/100),Lookups!$G$3:$GL$250)),"-")</f>
        <v>0.14884811627545039</v>
      </c>
      <c r="I98" s="14">
        <f t="array" ref="I98">IFERROR(MAX(IF(Lookups!$E$3:$E$250&lt;Towers!I98/Area!I98*(Settings!$C$16/100),Lookups!$G$3:$GL$250)),"-")</f>
        <v>0.13185161856925701</v>
      </c>
      <c r="J98" s="14">
        <f t="array" ref="J98">IFERROR(MAX(IF(Lookups!$E$3:$E$250&lt;Towers!J98/Area!J98*(Settings!$C$16/100),Lookups!$G$3:$GL$250)),"-")</f>
        <v>0.1055543428435326</v>
      </c>
      <c r="K98" s="14">
        <f t="array" ref="K98">IFERROR(MAX(IF(Lookups!$E$3:$E$250&lt;Towers!K98/Area!K98*(Settings!$C$16/100),Lookups!$G$3:$GL$250)),"-")</f>
        <v>8.9576769037905402E-2</v>
      </c>
      <c r="L98" s="14">
        <f t="array" ref="L98">IFERROR(MAX(IF(Lookups!$E$3:$E$250&lt;Towers!L98/Area!L98*(Settings!$C$16/100),Lookups!$G$3:$GL$250)),"-")</f>
        <v>8.53866299169138E-2</v>
      </c>
    </row>
    <row r="99" spans="1:12">
      <c r="A99" s="14" t="str">
        <f>Data!A99</f>
        <v>LBR</v>
      </c>
      <c r="B99" s="14" t="str">
        <f>Data!B99</f>
        <v>Liberia</v>
      </c>
      <c r="C99" s="14">
        <f t="array" ref="C99">IFERROR(MAX(IF(Lookups!$E$3:$E$250&lt;Towers!C99/Area!C99*(Settings!$C$16/100),Lookups!$G$3:$GL$250)),"-")</f>
        <v>0</v>
      </c>
      <c r="D99" s="14">
        <f t="array" ref="D99">IFERROR(MAX(IF(Lookups!$E$3:$E$250&lt;Towers!D99/Area!D99*(Settings!$C$16/100),Lookups!$G$3:$GL$250)),"-")</f>
        <v>0</v>
      </c>
      <c r="E99" s="14">
        <f t="array" ref="E99">IFERROR(MAX(IF(Lookups!$E$3:$E$250&lt;Towers!E99/Area!E99*(Settings!$C$16/100),Lookups!$G$3:$GL$250)),"-")</f>
        <v>0</v>
      </c>
      <c r="F99" s="14">
        <f t="array" ref="F99">IFERROR(MAX(IF(Lookups!$E$3:$E$250&lt;Towers!F99/Area!F99*(Settings!$C$16/100),Lookups!$G$3:$GL$250)),"-")</f>
        <v>0</v>
      </c>
      <c r="G99" s="14">
        <f t="array" ref="G99">IFERROR(MAX(IF(Lookups!$E$3:$E$250&lt;Towers!G99/Area!G99*(Settings!$C$16/100),Lookups!$G$3:$GL$250)),"-")</f>
        <v>0</v>
      </c>
      <c r="H99" s="14">
        <f t="array" ref="H99">IFERROR(MAX(IF(Lookups!$E$3:$E$250&lt;Towers!H99/Area!H99*(Settings!$C$16/100),Lookups!$G$3:$GL$250)),"-")</f>
        <v>0</v>
      </c>
      <c r="I99" s="14">
        <f t="array" ref="I99">IFERROR(MAX(IF(Lookups!$E$3:$E$250&lt;Towers!I99/Area!I99*(Settings!$C$16/100),Lookups!$G$3:$GL$250)),"-")</f>
        <v>0</v>
      </c>
      <c r="J99" s="14">
        <f t="array" ref="J99">IFERROR(MAX(IF(Lookups!$E$3:$E$250&lt;Towers!J99/Area!J99*(Settings!$C$16/100),Lookups!$G$3:$GL$250)),"-")</f>
        <v>0</v>
      </c>
      <c r="K99" s="14">
        <f t="array" ref="K99">IFERROR(MAX(IF(Lookups!$E$3:$E$250&lt;Towers!K99/Area!K99*(Settings!$C$16/100),Lookups!$G$3:$GL$250)),"-")</f>
        <v>0</v>
      </c>
      <c r="L99" s="14">
        <f t="array" ref="L99">IFERROR(MAX(IF(Lookups!$E$3:$E$250&lt;Towers!L99/Area!L99*(Settings!$C$16/100),Lookups!$G$3:$GL$250)),"-")</f>
        <v>0</v>
      </c>
    </row>
    <row r="100" spans="1:12">
      <c r="A100" s="14" t="str">
        <f>Data!A100</f>
        <v>LBY</v>
      </c>
      <c r="B100" s="14" t="str">
        <f>Data!B100</f>
        <v>Libya</v>
      </c>
      <c r="C100" s="14">
        <f t="array" ref="C100">IFERROR(MAX(IF(Lookups!$E$3:$E$250&lt;Towers!C100/Area!C100*(Settings!$C$16/100),Lookups!$G$3:$GL$250)),"-")</f>
        <v>0</v>
      </c>
      <c r="D100" s="14">
        <f t="array" ref="D100">IFERROR(MAX(IF(Lookups!$E$3:$E$250&lt;Towers!D100/Area!D100*(Settings!$C$16/100),Lookups!$G$3:$GL$250)),"-")</f>
        <v>0</v>
      </c>
      <c r="E100" s="14">
        <f t="array" ref="E100">IFERROR(MAX(IF(Lookups!$E$3:$E$250&lt;Towers!E100/Area!E100*(Settings!$C$16/100),Lookups!$G$3:$GL$250)),"-")</f>
        <v>0</v>
      </c>
      <c r="F100" s="14">
        <f t="array" ref="F100">IFERROR(MAX(IF(Lookups!$E$3:$E$250&lt;Towers!F100/Area!F100*(Settings!$C$16/100),Lookups!$G$3:$GL$250)),"-")</f>
        <v>0</v>
      </c>
      <c r="G100" s="14">
        <f t="array" ref="G100">IFERROR(MAX(IF(Lookups!$E$3:$E$250&lt;Towers!G100/Area!G100*(Settings!$C$16/100),Lookups!$G$3:$GL$250)),"-")</f>
        <v>0</v>
      </c>
      <c r="H100" s="14">
        <f t="array" ref="H100">IFERROR(MAX(IF(Lookups!$E$3:$E$250&lt;Towers!H100/Area!H100*(Settings!$C$16/100),Lookups!$G$3:$GL$250)),"-")</f>
        <v>0</v>
      </c>
      <c r="I100" s="14">
        <f t="array" ref="I100">IFERROR(MAX(IF(Lookups!$E$3:$E$250&lt;Towers!I100/Area!I100*(Settings!$C$16/100),Lookups!$G$3:$GL$250)),"-")</f>
        <v>0</v>
      </c>
      <c r="J100" s="14">
        <f t="array" ref="J100">IFERROR(MAX(IF(Lookups!$E$3:$E$250&lt;Towers!J100/Area!J100*(Settings!$C$16/100),Lookups!$G$3:$GL$250)),"-")</f>
        <v>0</v>
      </c>
      <c r="K100" s="14">
        <f t="array" ref="K100">IFERROR(MAX(IF(Lookups!$E$3:$E$250&lt;Towers!K100/Area!K100*(Settings!$C$16/100),Lookups!$G$3:$GL$250)),"-")</f>
        <v>0</v>
      </c>
      <c r="L100" s="14">
        <f t="array" ref="L100">IFERROR(MAX(IF(Lookups!$E$3:$E$250&lt;Towers!L100/Area!L100*(Settings!$C$16/100),Lookups!$G$3:$GL$250)),"-")</f>
        <v>0</v>
      </c>
    </row>
    <row r="101" spans="1:12">
      <c r="A101" s="14" t="str">
        <f>Data!A101</f>
        <v>LTU</v>
      </c>
      <c r="B101" s="14" t="str">
        <f>Data!B101</f>
        <v>Lithuania</v>
      </c>
      <c r="C101" s="14">
        <f t="array" ref="C101">IFERROR(MAX(IF(Lookups!$E$3:$E$250&lt;Towers!C101/Area!C101*(Settings!$C$16/100),Lookups!$G$3:$GL$250)),"-")</f>
        <v>3.1106218584910441</v>
      </c>
      <c r="D101" s="14">
        <f t="array" ref="D101">IFERROR(MAX(IF(Lookups!$E$3:$E$250&lt;Towers!D101/Area!D101*(Settings!$C$16/100),Lookups!$G$3:$GL$250)),"-")</f>
        <v>0.83632631586316142</v>
      </c>
      <c r="E101" s="14">
        <f t="array" ref="E101">IFERROR(MAX(IF(Lookups!$E$3:$E$250&lt;Towers!E101/Area!E101*(Settings!$C$16/100),Lookups!$G$3:$GL$250)),"-")</f>
        <v>0.61444382389946561</v>
      </c>
      <c r="F101" s="14">
        <f t="array" ref="F101">IFERROR(MAX(IF(Lookups!$E$3:$E$250&lt;Towers!F101/Area!F101*(Settings!$C$16/100),Lookups!$G$3:$GL$250)),"-")</f>
        <v>0.43355156214346302</v>
      </c>
      <c r="G101" s="14">
        <f t="array" ref="G101">IFERROR(MAX(IF(Lookups!$E$3:$E$250&lt;Towers!G101/Area!G101*(Settings!$C$16/100),Lookups!$G$3:$GL$250)),"-")</f>
        <v>0.40084279044329041</v>
      </c>
      <c r="H101" s="14">
        <f t="array" ref="H101">IFERROR(MAX(IF(Lookups!$E$3:$E$250&lt;Towers!H101/Area!H101*(Settings!$C$16/100),Lookups!$G$3:$GL$250)),"-")</f>
        <v>0.34562465094344941</v>
      </c>
      <c r="I101" s="14">
        <f t="array" ref="I101">IFERROR(MAX(IF(Lookups!$E$3:$E$250&lt;Towers!I101/Area!I101*(Settings!$C$16/100),Lookups!$G$3:$GL$250)),"-")</f>
        <v>0.29449674399915199</v>
      </c>
      <c r="J101" s="14">
        <f t="array" ref="J101">IFERROR(MAX(IF(Lookups!$E$3:$E$250&lt;Towers!J101/Area!J101*(Settings!$C$16/100),Lookups!$G$3:$GL$250)),"-")</f>
        <v>0.25919093815038557</v>
      </c>
      <c r="K101" s="14">
        <f t="array" ref="K101">IFERROR(MAX(IF(Lookups!$E$3:$E$250&lt;Towers!K101/Area!K101*(Settings!$C$16/100),Lookups!$G$3:$GL$250)),"-")</f>
        <v>0.23440287745645699</v>
      </c>
      <c r="L101" s="14">
        <f t="array" ref="L101">IFERROR(MAX(IF(Lookups!$E$3:$E$250&lt;Towers!L101/Area!L101*(Settings!$C$16/100),Lookups!$G$3:$GL$250)),"-")</f>
        <v>0.18440283834079221</v>
      </c>
    </row>
    <row r="102" spans="1:12">
      <c r="A102" s="14" t="str">
        <f>Data!A102</f>
        <v>LUX</v>
      </c>
      <c r="B102" s="14" t="str">
        <f>Data!B102</f>
        <v>Luxembourg</v>
      </c>
      <c r="C102" s="14">
        <f t="array" ref="C102">IFERROR(MAX(IF(Lookups!$E$3:$E$250&lt;Towers!C102/Area!C102*(Settings!$C$16/100),Lookups!$G$3:$GL$250)),"-")</f>
        <v>0</v>
      </c>
      <c r="D102" s="14">
        <f t="array" ref="D102">IFERROR(MAX(IF(Lookups!$E$3:$E$250&lt;Towers!D102/Area!D102*(Settings!$C$16/100),Lookups!$G$3:$GL$250)),"-")</f>
        <v>0</v>
      </c>
      <c r="E102" s="14">
        <f t="array" ref="E102">IFERROR(MAX(IF(Lookups!$E$3:$E$250&lt;Towers!E102/Area!E102*(Settings!$C$16/100),Lookups!$G$3:$GL$250)),"-")</f>
        <v>0</v>
      </c>
      <c r="F102" s="14">
        <f t="array" ref="F102">IFERROR(MAX(IF(Lookups!$E$3:$E$250&lt;Towers!F102/Area!F102*(Settings!$C$16/100),Lookups!$G$3:$GL$250)),"-")</f>
        <v>0</v>
      </c>
      <c r="G102" s="14">
        <f t="array" ref="G102">IFERROR(MAX(IF(Lookups!$E$3:$E$250&lt;Towers!G102/Area!G102*(Settings!$C$16/100),Lookups!$G$3:$GL$250)),"-")</f>
        <v>0</v>
      </c>
      <c r="H102" s="14">
        <f t="array" ref="H102">IFERROR(MAX(IF(Lookups!$E$3:$E$250&lt;Towers!H102/Area!H102*(Settings!$C$16/100),Lookups!$G$3:$GL$250)),"-")</f>
        <v>0</v>
      </c>
      <c r="I102" s="14">
        <f t="array" ref="I102">IFERROR(MAX(IF(Lookups!$E$3:$E$250&lt;Towers!I102/Area!I102*(Settings!$C$16/100),Lookups!$G$3:$GL$250)),"-")</f>
        <v>0</v>
      </c>
      <c r="J102" s="14">
        <f t="array" ref="J102">IFERROR(MAX(IF(Lookups!$E$3:$E$250&lt;Towers!J102/Area!J102*(Settings!$C$16/100),Lookups!$G$3:$GL$250)),"-")</f>
        <v>0</v>
      </c>
      <c r="K102" s="14">
        <f t="array" ref="K102">IFERROR(MAX(IF(Lookups!$E$3:$E$250&lt;Towers!K102/Area!K102*(Settings!$C$16/100),Lookups!$G$3:$GL$250)),"-")</f>
        <v>0</v>
      </c>
      <c r="L102" s="14">
        <f t="array" ref="L102">IFERROR(MAX(IF(Lookups!$E$3:$E$250&lt;Towers!L102/Area!L102*(Settings!$C$16/100),Lookups!$G$3:$GL$250)),"-")</f>
        <v>0</v>
      </c>
    </row>
    <row r="103" spans="1:12">
      <c r="A103" s="14" t="str">
        <f>Data!A103</f>
        <v>MDG</v>
      </c>
      <c r="B103" s="14" t="str">
        <f>Data!B103</f>
        <v>Madagascar</v>
      </c>
      <c r="C103" s="14">
        <f t="array" ref="C103">IFERROR(MAX(IF(Lookups!$E$3:$E$250&lt;Towers!C103/Area!C103*(Settings!$C$16/100),Lookups!$G$3:$GL$250)),"-")</f>
        <v>0.57721361823833817</v>
      </c>
      <c r="D103" s="14">
        <f t="array" ref="D103">IFERROR(MAX(IF(Lookups!$E$3:$E$250&lt;Towers!D103/Area!D103*(Settings!$C$16/100),Lookups!$G$3:$GL$250)),"-")</f>
        <v>0.28812943490748799</v>
      </c>
      <c r="E103" s="14">
        <f t="array" ref="E103">IFERROR(MAX(IF(Lookups!$E$3:$E$250&lt;Towers!E103/Area!E103*(Settings!$C$16/100),Lookups!$G$3:$GL$250)),"-")</f>
        <v>0.19793259776454661</v>
      </c>
      <c r="F103" s="14">
        <f t="array" ref="F103">IFERROR(MAX(IF(Lookups!$E$3:$E$250&lt;Towers!F103/Area!F103*(Settings!$C$16/100),Lookups!$G$3:$GL$250)),"-")</f>
        <v>0.18765216505516921</v>
      </c>
      <c r="G103" s="14">
        <f t="array" ref="G103">IFERROR(MAX(IF(Lookups!$E$3:$E$250&lt;Towers!G103/Area!G103*(Settings!$C$16/100),Lookups!$G$3:$GL$250)),"-")</f>
        <v>0.15607856237164661</v>
      </c>
      <c r="H103" s="14">
        <f t="array" ref="H103">IFERROR(MAX(IF(Lookups!$E$3:$E$250&lt;Towers!H103/Area!H103*(Settings!$C$16/100),Lookups!$G$3:$GL$250)),"-")</f>
        <v>0.13996370162172739</v>
      </c>
      <c r="I103" s="14">
        <f t="array" ref="I103">IFERROR(MAX(IF(Lookups!$E$3:$E$250&lt;Towers!I103/Area!I103*(Settings!$C$16/100),Lookups!$G$3:$GL$250)),"-")</f>
        <v>0.1280575266255502</v>
      </c>
      <c r="J103" s="14">
        <f t="array" ref="J103">IFERROR(MAX(IF(Lookups!$E$3:$E$250&lt;Towers!J103/Area!J103*(Settings!$C$16/100),Lookups!$G$3:$GL$250)),"-")</f>
        <v>0</v>
      </c>
      <c r="K103" s="14">
        <f t="array" ref="K103">IFERROR(MAX(IF(Lookups!$E$3:$E$250&lt;Towers!K103/Area!K103*(Settings!$C$16/100),Lookups!$G$3:$GL$250)),"-")</f>
        <v>0</v>
      </c>
      <c r="L103" s="14">
        <f t="array" ref="L103">IFERROR(MAX(IF(Lookups!$E$3:$E$250&lt;Towers!L103/Area!L103*(Settings!$C$16/100),Lookups!$G$3:$GL$250)),"-")</f>
        <v>0</v>
      </c>
    </row>
    <row r="104" spans="1:12">
      <c r="A104" s="14" t="str">
        <f>Data!A104</f>
        <v>MWI</v>
      </c>
      <c r="B104" s="14" t="str">
        <f>Data!B104</f>
        <v>Malawi</v>
      </c>
      <c r="C104" s="14">
        <f t="array" ref="C104">IFERROR(MAX(IF(Lookups!$E$3:$E$250&lt;Towers!C104/Area!C104*(Settings!$C$16/100),Lookups!$G$3:$GL$250)),"-")</f>
        <v>16.935607896229023</v>
      </c>
      <c r="D104" s="14">
        <f t="array" ref="D104">IFERROR(MAX(IF(Lookups!$E$3:$E$250&lt;Towers!D104/Area!D104*(Settings!$C$16/100),Lookups!$G$3:$GL$250)),"-")</f>
        <v>3.3453052634526461</v>
      </c>
      <c r="E104" s="14">
        <f t="array" ref="E104">IFERROR(MAX(IF(Lookups!$E$3:$E$250&lt;Towers!E104/Area!E104*(Settings!$C$16/100),Lookups!$G$3:$GL$250)),"-")</f>
        <v>2.23941922594764</v>
      </c>
      <c r="F104" s="14">
        <f t="array" ref="F104">IFERROR(MAX(IF(Lookups!$E$3:$E$250&lt;Towers!F104/Area!F104*(Settings!$C$16/100),Lookups!$G$3:$GL$250)),"-")</f>
        <v>0</v>
      </c>
      <c r="G104" s="14">
        <f t="array" ref="G104">IFERROR(MAX(IF(Lookups!$E$3:$E$250&lt;Towers!G104/Area!G104*(Settings!$C$16/100),Lookups!$G$3:$GL$250)),"-")</f>
        <v>0</v>
      </c>
      <c r="H104" s="14">
        <f t="array" ref="H104">IFERROR(MAX(IF(Lookups!$E$3:$E$250&lt;Towers!H104/Area!H104*(Settings!$C$16/100),Lookups!$G$3:$GL$250)),"-")</f>
        <v>0</v>
      </c>
      <c r="I104" s="14">
        <f t="array" ref="I104">IFERROR(MAX(IF(Lookups!$E$3:$E$250&lt;Towers!I104/Area!I104*(Settings!$C$16/100),Lookups!$G$3:$GL$250)),"-")</f>
        <v>0</v>
      </c>
      <c r="J104" s="14">
        <f t="array" ref="J104">IFERROR(MAX(IF(Lookups!$E$3:$E$250&lt;Towers!J104/Area!J104*(Settings!$C$16/100),Lookups!$G$3:$GL$250)),"-")</f>
        <v>0</v>
      </c>
      <c r="K104" s="14">
        <f t="array" ref="K104">IFERROR(MAX(IF(Lookups!$E$3:$E$250&lt;Towers!K104/Area!K104*(Settings!$C$16/100),Lookups!$G$3:$GL$250)),"-")</f>
        <v>0</v>
      </c>
      <c r="L104" s="14">
        <f t="array" ref="L104">IFERROR(MAX(IF(Lookups!$E$3:$E$250&lt;Towers!L104/Area!L104*(Settings!$C$16/100),Lookups!$G$3:$GL$250)),"-")</f>
        <v>0</v>
      </c>
    </row>
    <row r="105" spans="1:12">
      <c r="A105" s="14" t="str">
        <f>Data!A105</f>
        <v>MYS</v>
      </c>
      <c r="B105" s="14" t="str">
        <f>Data!B105</f>
        <v>Malaysia</v>
      </c>
      <c r="C105" s="14">
        <f t="array" ref="C105">IFERROR(MAX(IF(Lookups!$E$3:$E$250&lt;Towers!C105/Area!C105*(Settings!$C$16/100),Lookups!$G$3:$GL$250)),"-")</f>
        <v>49.76994973585672</v>
      </c>
      <c r="D105" s="14">
        <f t="array" ref="D105">IFERROR(MAX(IF(Lookups!$E$3:$E$250&lt;Towers!D105/Area!D105*(Settings!$C$16/100),Lookups!$G$3:$GL$250)),"-")</f>
        <v>12.44248743396418</v>
      </c>
      <c r="E105" s="14">
        <f t="array" ref="E105">IFERROR(MAX(IF(Lookups!$E$3:$E$250&lt;Towers!E105/Area!E105*(Settings!$C$16/100),Lookups!$G$3:$GL$250)),"-")</f>
        <v>6.0968188426424481</v>
      </c>
      <c r="F105" s="14">
        <f t="array" ref="F105">IFERROR(MAX(IF(Lookups!$E$3:$E$250&lt;Towers!F105/Area!F105*(Settings!$C$16/100),Lookups!$G$3:$GL$250)),"-")</f>
        <v>4.2339019740572557</v>
      </c>
      <c r="G105" s="14">
        <f t="array" ref="G105">IFERROR(MAX(IF(Lookups!$E$3:$E$250&lt;Towers!G105/Area!G105*(Settings!$C$16/100),Lookups!$G$3:$GL$250)),"-")</f>
        <v>2.3815698604072062</v>
      </c>
      <c r="H105" s="14">
        <f t="array" ref="H105">IFERROR(MAX(IF(Lookups!$E$3:$E$250&lt;Towers!H105/Area!H105*(Settings!$C$16/100),Lookups!$G$3:$GL$250)),"-")</f>
        <v>1.6888694854965232</v>
      </c>
      <c r="I105" s="14">
        <f t="array" ref="I105">IFERROR(MAX(IF(Lookups!$E$3:$E$250&lt;Towers!I105/Area!I105*(Settings!$C$16/100),Lookups!$G$3:$GL$250)),"-")</f>
        <v>1.2043098948429527</v>
      </c>
      <c r="J105" s="14">
        <f t="array" ref="J105">IFERROR(MAX(IF(Lookups!$E$3:$E$250&lt;Towers!J105/Area!J105*(Settings!$C$16/100),Lookups!$G$3:$GL$250)),"-")</f>
        <v>0.75060866022067685</v>
      </c>
      <c r="K105" s="14">
        <f t="array" ref="K105">IFERROR(MAX(IF(Lookups!$E$3:$E$250&lt;Towers!K105/Area!K105*(Settings!$C$16/100),Lookups!$G$3:$GL$250)),"-")</f>
        <v>0</v>
      </c>
      <c r="L105" s="14">
        <f t="array" ref="L105">IFERROR(MAX(IF(Lookups!$E$3:$E$250&lt;Towers!L105/Area!L105*(Settings!$C$16/100),Lookups!$G$3:$GL$250)),"-")</f>
        <v>0</v>
      </c>
    </row>
    <row r="106" spans="1:12">
      <c r="A106" s="14" t="str">
        <f>Data!A106</f>
        <v>MLI</v>
      </c>
      <c r="B106" s="14" t="str">
        <f>Data!B106</f>
        <v>Mali</v>
      </c>
      <c r="C106" s="14">
        <f t="array" ref="C106">IFERROR(MAX(IF(Lookups!$E$3:$E$250&lt;Towers!C106/Area!C106*(Settings!$C$16/100),Lookups!$G$3:$GL$250)),"-")</f>
        <v>0.72494873277555882</v>
      </c>
      <c r="D106" s="14">
        <f t="array" ref="D106">IFERROR(MAX(IF(Lookups!$E$3:$E$250&lt;Towers!D106/Area!D106*(Settings!$C$16/100),Lookups!$G$3:$GL$250)),"-")</f>
        <v>0.25919093815038557</v>
      </c>
      <c r="E106" s="14">
        <f t="array" ref="E106">IFERROR(MAX(IF(Lookups!$E$3:$E$250&lt;Towers!E106/Area!E106*(Settings!$C$16/100),Lookups!$G$3:$GL$250)),"-")</f>
        <v>0.2298734599921744</v>
      </c>
      <c r="F106" s="14">
        <f t="array" ref="F106">IFERROR(MAX(IF(Lookups!$E$3:$E$250&lt;Towers!F106/Area!F106*(Settings!$C$16/100),Lookups!$G$3:$GL$250)),"-")</f>
        <v>0.18123718319388959</v>
      </c>
      <c r="G106" s="14">
        <f t="array" ref="G106">IFERROR(MAX(IF(Lookups!$E$3:$E$250&lt;Towers!G106/Area!G106*(Settings!$C$16/100),Lookups!$G$3:$GL$250)),"-")</f>
        <v>0.1378668967752264</v>
      </c>
      <c r="H106" s="14">
        <f t="array" ref="H106">IFERROR(MAX(IF(Lookups!$E$3:$E$250&lt;Towers!H106/Area!H106*(Settings!$C$16/100),Lookups!$G$3:$GL$250)),"-")</f>
        <v>0</v>
      </c>
      <c r="I106" s="14">
        <f t="array" ref="I106">IFERROR(MAX(IF(Lookups!$E$3:$E$250&lt;Towers!I106/Area!I106*(Settings!$C$16/100),Lookups!$G$3:$GL$250)),"-")</f>
        <v>0</v>
      </c>
      <c r="J106" s="14">
        <f t="array" ref="J106">IFERROR(MAX(IF(Lookups!$E$3:$E$250&lt;Towers!J106/Area!J106*(Settings!$C$16/100),Lookups!$G$3:$GL$250)),"-")</f>
        <v>0</v>
      </c>
      <c r="K106" s="14">
        <f t="array" ref="K106">IFERROR(MAX(IF(Lookups!$E$3:$E$250&lt;Towers!K106/Area!K106*(Settings!$C$16/100),Lookups!$G$3:$GL$250)),"-")</f>
        <v>0</v>
      </c>
      <c r="L106" s="14">
        <f t="array" ref="L106">IFERROR(MAX(IF(Lookups!$E$3:$E$250&lt;Towers!L106/Area!L106*(Settings!$C$16/100),Lookups!$G$3:$GL$250)),"-")</f>
        <v>0</v>
      </c>
    </row>
    <row r="107" spans="1:12">
      <c r="A107" s="14" t="str">
        <f>Data!A107</f>
        <v>MLT</v>
      </c>
      <c r="B107" s="14" t="str">
        <f>Data!B107</f>
        <v>Malta</v>
      </c>
      <c r="C107" s="14">
        <f t="array" ref="C107">IFERROR(MAX(IF(Lookups!$E$3:$E$250&lt;Towers!C107/Area!C107*(Settings!$C$16/100),Lookups!$G$3:$GL$250)),"-")</f>
        <v>0</v>
      </c>
      <c r="D107" s="14">
        <f t="array" ref="D107">IFERROR(MAX(IF(Lookups!$E$3:$E$250&lt;Towers!D107/Area!D107*(Settings!$C$16/100),Lookups!$G$3:$GL$250)),"-")</f>
        <v>0</v>
      </c>
      <c r="E107" s="14">
        <f t="array" ref="E107">IFERROR(MAX(IF(Lookups!$E$3:$E$250&lt;Towers!E107/Area!E107*(Settings!$C$16/100),Lookups!$G$3:$GL$250)),"-")</f>
        <v>0</v>
      </c>
      <c r="F107" s="14">
        <f t="array" ref="F107">IFERROR(MAX(IF(Lookups!$E$3:$E$250&lt;Towers!F107/Area!F107*(Settings!$C$16/100),Lookups!$G$3:$GL$250)),"-")</f>
        <v>0</v>
      </c>
      <c r="G107" s="14">
        <f t="array" ref="G107">IFERROR(MAX(IF(Lookups!$E$3:$E$250&lt;Towers!G107/Area!G107*(Settings!$C$16/100),Lookups!$G$3:$GL$250)),"-")</f>
        <v>0</v>
      </c>
      <c r="H107" s="14">
        <f t="array" ref="H107">IFERROR(MAX(IF(Lookups!$E$3:$E$250&lt;Towers!H107/Area!H107*(Settings!$C$16/100),Lookups!$G$3:$GL$250)),"-")</f>
        <v>0</v>
      </c>
      <c r="I107" s="14">
        <f t="array" ref="I107">IFERROR(MAX(IF(Lookups!$E$3:$E$250&lt;Towers!I107/Area!I107*(Settings!$C$16/100),Lookups!$G$3:$GL$250)),"-")</f>
        <v>0</v>
      </c>
      <c r="J107" s="14">
        <f t="array" ref="J107">IFERROR(MAX(IF(Lookups!$E$3:$E$250&lt;Towers!J107/Area!J107*(Settings!$C$16/100),Lookups!$G$3:$GL$250)),"-")</f>
        <v>0</v>
      </c>
      <c r="K107" s="14">
        <f t="array" ref="K107">IFERROR(MAX(IF(Lookups!$E$3:$E$250&lt;Towers!K107/Area!K107*(Settings!$C$16/100),Lookups!$G$3:$GL$250)),"-")</f>
        <v>0</v>
      </c>
      <c r="L107" s="14">
        <f t="array" ref="L107">IFERROR(MAX(IF(Lookups!$E$3:$E$250&lt;Towers!L107/Area!L107*(Settings!$C$16/100),Lookups!$G$3:$GL$250)),"-")</f>
        <v>0</v>
      </c>
    </row>
    <row r="108" spans="1:12">
      <c r="A108" s="14" t="str">
        <f>Data!A108</f>
        <v>MTQ</v>
      </c>
      <c r="B108" s="14" t="str">
        <f>Data!B108</f>
        <v>Martinique</v>
      </c>
      <c r="C108" s="14">
        <f t="array" ref="C108">IFERROR(MAX(IF(Lookups!$E$3:$E$250&lt;Towers!C108/Area!C108*(Settings!$C$16/100),Lookups!$G$3:$GL$250)),"-")</f>
        <v>0</v>
      </c>
      <c r="D108" s="14">
        <f t="array" ref="D108">IFERROR(MAX(IF(Lookups!$E$3:$E$250&lt;Towers!D108/Area!D108*(Settings!$C$16/100),Lookups!$G$3:$GL$250)),"-")</f>
        <v>0</v>
      </c>
      <c r="E108" s="14">
        <f t="array" ref="E108">IFERROR(MAX(IF(Lookups!$E$3:$E$250&lt;Towers!E108/Area!E108*(Settings!$C$16/100),Lookups!$G$3:$GL$250)),"-")</f>
        <v>0</v>
      </c>
      <c r="F108" s="14">
        <f t="array" ref="F108">IFERROR(MAX(IF(Lookups!$E$3:$E$250&lt;Towers!F108/Area!F108*(Settings!$C$16/100),Lookups!$G$3:$GL$250)),"-")</f>
        <v>0</v>
      </c>
      <c r="G108" s="14">
        <f t="array" ref="G108">IFERROR(MAX(IF(Lookups!$E$3:$E$250&lt;Towers!G108/Area!G108*(Settings!$C$16/100),Lookups!$G$3:$GL$250)),"-")</f>
        <v>0</v>
      </c>
      <c r="H108" s="14">
        <f t="array" ref="H108">IFERROR(MAX(IF(Lookups!$E$3:$E$250&lt;Towers!H108/Area!H108*(Settings!$C$16/100),Lookups!$G$3:$GL$250)),"-")</f>
        <v>0</v>
      </c>
      <c r="I108" s="14">
        <f t="array" ref="I108">IFERROR(MAX(IF(Lookups!$E$3:$E$250&lt;Towers!I108/Area!I108*(Settings!$C$16/100),Lookups!$G$3:$GL$250)),"-")</f>
        <v>0</v>
      </c>
      <c r="J108" s="14">
        <f t="array" ref="J108">IFERROR(MAX(IF(Lookups!$E$3:$E$250&lt;Towers!J108/Area!J108*(Settings!$C$16/100),Lookups!$G$3:$GL$250)),"-")</f>
        <v>0</v>
      </c>
      <c r="K108" s="14">
        <f t="array" ref="K108">IFERROR(MAX(IF(Lookups!$E$3:$E$250&lt;Towers!K108/Area!K108*(Settings!$C$16/100),Lookups!$G$3:$GL$250)),"-")</f>
        <v>0</v>
      </c>
      <c r="L108" s="14">
        <f t="array" ref="L108">IFERROR(MAX(IF(Lookups!$E$3:$E$250&lt;Towers!L108/Area!L108*(Settings!$C$16/100),Lookups!$G$3:$GL$250)),"-")</f>
        <v>0</v>
      </c>
    </row>
    <row r="109" spans="1:12">
      <c r="A109" s="14" t="str">
        <f>Data!A109</f>
        <v>MRT</v>
      </c>
      <c r="B109" s="14" t="str">
        <f>Data!B109</f>
        <v>Mauritania</v>
      </c>
      <c r="C109" s="14">
        <f t="array" ref="C109">IFERROR(MAX(IF(Lookups!$E$3:$E$250&lt;Towers!C109/Area!C109*(Settings!$C$16/100),Lookups!$G$3:$GL$250)),"-")</f>
        <v>0</v>
      </c>
      <c r="D109" s="14">
        <f t="array" ref="D109">IFERROR(MAX(IF(Lookups!$E$3:$E$250&lt;Towers!D109/Area!D109*(Settings!$C$16/100),Lookups!$G$3:$GL$250)),"-")</f>
        <v>0</v>
      </c>
      <c r="E109" s="14">
        <f t="array" ref="E109">IFERROR(MAX(IF(Lookups!$E$3:$E$250&lt;Towers!E109/Area!E109*(Settings!$C$16/100),Lookups!$G$3:$GL$250)),"-")</f>
        <v>0</v>
      </c>
      <c r="F109" s="14">
        <f t="array" ref="F109">IFERROR(MAX(IF(Lookups!$E$3:$E$250&lt;Towers!F109/Area!F109*(Settings!$C$16/100),Lookups!$G$3:$GL$250)),"-")</f>
        <v>0</v>
      </c>
      <c r="G109" s="14">
        <f t="array" ref="G109">IFERROR(MAX(IF(Lookups!$E$3:$E$250&lt;Towers!G109/Area!G109*(Settings!$C$16/100),Lookups!$G$3:$GL$250)),"-")</f>
        <v>0</v>
      </c>
      <c r="H109" s="14">
        <f t="array" ref="H109">IFERROR(MAX(IF(Lookups!$E$3:$E$250&lt;Towers!H109/Area!H109*(Settings!$C$16/100),Lookups!$G$3:$GL$250)),"-")</f>
        <v>0</v>
      </c>
      <c r="I109" s="14">
        <f t="array" ref="I109">IFERROR(MAX(IF(Lookups!$E$3:$E$250&lt;Towers!I109/Area!I109*(Settings!$C$16/100),Lookups!$G$3:$GL$250)),"-")</f>
        <v>0</v>
      </c>
      <c r="J109" s="14">
        <f t="array" ref="J109">IFERROR(MAX(IF(Lookups!$E$3:$E$250&lt;Towers!J109/Area!J109*(Settings!$C$16/100),Lookups!$G$3:$GL$250)),"-")</f>
        <v>0</v>
      </c>
      <c r="K109" s="14">
        <f t="array" ref="K109">IFERROR(MAX(IF(Lookups!$E$3:$E$250&lt;Towers!K109/Area!K109*(Settings!$C$16/100),Lookups!$G$3:$GL$250)),"-")</f>
        <v>0</v>
      </c>
      <c r="L109" s="14">
        <f t="array" ref="L109">IFERROR(MAX(IF(Lookups!$E$3:$E$250&lt;Towers!L109/Area!L109*(Settings!$C$16/100),Lookups!$G$3:$GL$250)),"-")</f>
        <v>0</v>
      </c>
    </row>
    <row r="110" spans="1:12">
      <c r="A110" s="14" t="str">
        <f>Data!A110</f>
        <v>MUS</v>
      </c>
      <c r="B110" s="14" t="str">
        <f>Data!B110</f>
        <v>Mauritius</v>
      </c>
      <c r="C110" s="14">
        <f t="array" ref="C110">IFERROR(MAX(IF(Lookups!$E$3:$E$250&lt;Towers!C110/Area!C110*(Settings!$C$16/100),Lookups!$G$3:$GL$250)),"-")</f>
        <v>0</v>
      </c>
      <c r="D110" s="14">
        <f t="array" ref="D110">IFERROR(MAX(IF(Lookups!$E$3:$E$250&lt;Towers!D110/Area!D110*(Settings!$C$16/100),Lookups!$G$3:$GL$250)),"-")</f>
        <v>0</v>
      </c>
      <c r="E110" s="14">
        <f t="array" ref="E110">IFERROR(MAX(IF(Lookups!$E$3:$E$250&lt;Towers!E110/Area!E110*(Settings!$C$16/100),Lookups!$G$3:$GL$250)),"-")</f>
        <v>0</v>
      </c>
      <c r="F110" s="14">
        <f t="array" ref="F110">IFERROR(MAX(IF(Lookups!$E$3:$E$250&lt;Towers!F110/Area!F110*(Settings!$C$16/100),Lookups!$G$3:$GL$250)),"-")</f>
        <v>0</v>
      </c>
      <c r="G110" s="14">
        <f t="array" ref="G110">IFERROR(MAX(IF(Lookups!$E$3:$E$250&lt;Towers!G110/Area!G110*(Settings!$C$16/100),Lookups!$G$3:$GL$250)),"-")</f>
        <v>0</v>
      </c>
      <c r="H110" s="14">
        <f t="array" ref="H110">IFERROR(MAX(IF(Lookups!$E$3:$E$250&lt;Towers!H110/Area!H110*(Settings!$C$16/100),Lookups!$G$3:$GL$250)),"-")</f>
        <v>0</v>
      </c>
      <c r="I110" s="14">
        <f t="array" ref="I110">IFERROR(MAX(IF(Lookups!$E$3:$E$250&lt;Towers!I110/Area!I110*(Settings!$C$16/100),Lookups!$G$3:$GL$250)),"-")</f>
        <v>0</v>
      </c>
      <c r="J110" s="14">
        <f t="array" ref="J110">IFERROR(MAX(IF(Lookups!$E$3:$E$250&lt;Towers!J110/Area!J110*(Settings!$C$16/100),Lookups!$G$3:$GL$250)),"-")</f>
        <v>0</v>
      </c>
      <c r="K110" s="14">
        <f t="array" ref="K110">IFERROR(MAX(IF(Lookups!$E$3:$E$250&lt;Towers!K110/Area!K110*(Settings!$C$16/100),Lookups!$G$3:$GL$250)),"-")</f>
        <v>0</v>
      </c>
      <c r="L110" s="14">
        <f t="array" ref="L110">IFERROR(MAX(IF(Lookups!$E$3:$E$250&lt;Towers!L110/Area!L110*(Settings!$C$16/100),Lookups!$G$3:$GL$250)),"-")</f>
        <v>0</v>
      </c>
    </row>
    <row r="111" spans="1:12">
      <c r="A111" s="14" t="str">
        <f>Data!A111</f>
        <v>MEX</v>
      </c>
      <c r="B111" s="14" t="str">
        <f>Data!B111</f>
        <v>Mexico</v>
      </c>
      <c r="C111" s="14">
        <f t="array" ref="C111">IFERROR(MAX(IF(Lookups!$E$3:$E$250&lt;Towers!C111/Area!C111*(Settings!$C$16/100),Lookups!$G$3:$GL$250)),"-")</f>
        <v>12.44248743396418</v>
      </c>
      <c r="D111" s="14">
        <f t="array" ref="D111">IFERROR(MAX(IF(Lookups!$E$3:$E$250&lt;Towers!D111/Area!D111*(Settings!$C$16/100),Lookups!$G$3:$GL$250)),"-")</f>
        <v>2.5376977492788542</v>
      </c>
      <c r="E111" s="14">
        <f t="array" ref="E111">IFERROR(MAX(IF(Lookups!$E$3:$E$250&lt;Towers!E111/Area!E111*(Settings!$C$16/100),Lookups!$G$3:$GL$250)),"-")</f>
        <v>1.3189440438382796</v>
      </c>
      <c r="F111" s="14">
        <f t="array" ref="F111">IFERROR(MAX(IF(Lookups!$E$3:$E$250&lt;Towers!F111/Area!F111*(Settings!$C$16/100),Lookups!$G$3:$GL$250)),"-")</f>
        <v>0.86818353045816254</v>
      </c>
      <c r="G111" s="14">
        <f t="array" ref="G111">IFERROR(MAX(IF(Lookups!$E$3:$E$250&lt;Towers!G111/Area!G111*(Settings!$C$16/100),Lookups!$G$3:$GL$250)),"-")</f>
        <v>0.61444382389946561</v>
      </c>
      <c r="H111" s="14">
        <f t="array" ref="H111">IFERROR(MAX(IF(Lookups!$E$3:$E$250&lt;Towers!H111/Area!H111*(Settings!$C$16/100),Lookups!$G$3:$GL$250)),"-")</f>
        <v>0.43355156214346302</v>
      </c>
      <c r="I111" s="14">
        <f t="array" ref="I111">IFERROR(MAX(IF(Lookups!$E$3:$E$250&lt;Towers!I111/Area!I111*(Settings!$C$16/100),Lookups!$G$3:$GL$250)),"-")</f>
        <v>0.27021911767944362</v>
      </c>
      <c r="J111" s="14">
        <f t="array" ref="J111">IFERROR(MAX(IF(Lookups!$E$3:$E$250&lt;Towers!J111/Area!J111*(Settings!$C$16/100),Lookups!$G$3:$GL$250)),"-")</f>
        <v>0.1536109559748664</v>
      </c>
      <c r="K111" s="14">
        <f t="array" ref="K111">IFERROR(MAX(IF(Lookups!$E$3:$E$250&lt;Towers!K111/Area!K111*(Settings!$C$16/100),Lookups!$G$3:$GL$250)),"-")</f>
        <v>6.5470953235173407E-2</v>
      </c>
      <c r="L111" s="14">
        <f t="array" ref="L111">IFERROR(MAX(IF(Lookups!$E$3:$E$250&lt;Towers!L111/Area!L111*(Settings!$C$16/100),Lookups!$G$3:$GL$250)),"-")</f>
        <v>0</v>
      </c>
    </row>
    <row r="112" spans="1:12">
      <c r="A112" s="14" t="str">
        <f>Data!A112</f>
        <v>MDA</v>
      </c>
      <c r="B112" s="14" t="str">
        <f>Data!B112</f>
        <v>Moldova (the Republic of)</v>
      </c>
      <c r="C112" s="14">
        <f t="array" ref="C112">IFERROR(MAX(IF(Lookups!$E$3:$E$250&lt;Towers!C112/Area!C112*(Settings!$C$16/100),Lookups!$G$3:$GL$250)),"-")</f>
        <v>0</v>
      </c>
      <c r="D112" s="14">
        <f t="array" ref="D112">IFERROR(MAX(IF(Lookups!$E$3:$E$250&lt;Towers!D112/Area!D112*(Settings!$C$16/100),Lookups!$G$3:$GL$250)),"-")</f>
        <v>0</v>
      </c>
      <c r="E112" s="14">
        <f t="array" ref="E112">IFERROR(MAX(IF(Lookups!$E$3:$E$250&lt;Towers!E112/Area!E112*(Settings!$C$16/100),Lookups!$G$3:$GL$250)),"-")</f>
        <v>0</v>
      </c>
      <c r="F112" s="14">
        <f t="array" ref="F112">IFERROR(MAX(IF(Lookups!$E$3:$E$250&lt;Towers!F112/Area!F112*(Settings!$C$16/100),Lookups!$G$3:$GL$250)),"-")</f>
        <v>0</v>
      </c>
      <c r="G112" s="14">
        <f t="array" ref="G112">IFERROR(MAX(IF(Lookups!$E$3:$E$250&lt;Towers!G112/Area!G112*(Settings!$C$16/100),Lookups!$G$3:$GL$250)),"-")</f>
        <v>0</v>
      </c>
      <c r="H112" s="14">
        <f t="array" ref="H112">IFERROR(MAX(IF(Lookups!$E$3:$E$250&lt;Towers!H112/Area!H112*(Settings!$C$16/100),Lookups!$G$3:$GL$250)),"-")</f>
        <v>0</v>
      </c>
      <c r="I112" s="14">
        <f t="array" ref="I112">IFERROR(MAX(IF(Lookups!$E$3:$E$250&lt;Towers!I112/Area!I112*(Settings!$C$16/100),Lookups!$G$3:$GL$250)),"-")</f>
        <v>0</v>
      </c>
      <c r="J112" s="14">
        <f t="array" ref="J112">IFERROR(MAX(IF(Lookups!$E$3:$E$250&lt;Towers!J112/Area!J112*(Settings!$C$16/100),Lookups!$G$3:$GL$250)),"-")</f>
        <v>0</v>
      </c>
      <c r="K112" s="14">
        <f t="array" ref="K112">IFERROR(MAX(IF(Lookups!$E$3:$E$250&lt;Towers!K112/Area!K112*(Settings!$C$16/100),Lookups!$G$3:$GL$250)),"-")</f>
        <v>0</v>
      </c>
      <c r="L112" s="14">
        <f t="array" ref="L112">IFERROR(MAX(IF(Lookups!$E$3:$E$250&lt;Towers!L112/Area!L112*(Settings!$C$16/100),Lookups!$G$3:$GL$250)),"-")</f>
        <v>0</v>
      </c>
    </row>
    <row r="113" spans="1:12">
      <c r="A113" s="14" t="str">
        <f>Data!A113</f>
        <v>MNG</v>
      </c>
      <c r="B113" s="14" t="str">
        <f>Data!B113</f>
        <v>Mongolia</v>
      </c>
      <c r="C113" s="14">
        <f t="array" ref="C113">IFERROR(MAX(IF(Lookups!$E$3:$E$250&lt;Towers!C113/Area!C113*(Settings!$C$16/100),Lookups!$G$3:$GL$250)),"-")</f>
        <v>0.5432674397542836</v>
      </c>
      <c r="D113" s="14">
        <f t="array" ref="D113">IFERROR(MAX(IF(Lookups!$E$3:$E$250&lt;Towers!D113/Area!D113*(Settings!$C$16/100),Lookups!$G$3:$GL$250)),"-")</f>
        <v>0</v>
      </c>
      <c r="E113" s="14">
        <f t="array" ref="E113">IFERROR(MAX(IF(Lookups!$E$3:$E$250&lt;Towers!E113/Area!E113*(Settings!$C$16/100),Lookups!$G$3:$GL$250)),"-")</f>
        <v>0</v>
      </c>
      <c r="F113" s="14">
        <f t="array" ref="F113">IFERROR(MAX(IF(Lookups!$E$3:$E$250&lt;Towers!F113/Area!F113*(Settings!$C$16/100),Lookups!$G$3:$GL$250)),"-")</f>
        <v>0</v>
      </c>
      <c r="G113" s="14">
        <f t="array" ref="G113">IFERROR(MAX(IF(Lookups!$E$3:$E$250&lt;Towers!G113/Area!G113*(Settings!$C$16/100),Lookups!$G$3:$GL$250)),"-")</f>
        <v>0</v>
      </c>
      <c r="H113" s="14">
        <f t="array" ref="H113">IFERROR(MAX(IF(Lookups!$E$3:$E$250&lt;Towers!H113/Area!H113*(Settings!$C$16/100),Lookups!$G$3:$GL$250)),"-")</f>
        <v>0</v>
      </c>
      <c r="I113" s="14">
        <f t="array" ref="I113">IFERROR(MAX(IF(Lookups!$E$3:$E$250&lt;Towers!I113/Area!I113*(Settings!$C$16/100),Lookups!$G$3:$GL$250)),"-")</f>
        <v>0</v>
      </c>
      <c r="J113" s="14">
        <f t="array" ref="J113">IFERROR(MAX(IF(Lookups!$E$3:$E$250&lt;Towers!J113/Area!J113*(Settings!$C$16/100),Lookups!$G$3:$GL$250)),"-")</f>
        <v>0</v>
      </c>
      <c r="K113" s="14">
        <f t="array" ref="K113">IFERROR(MAX(IF(Lookups!$E$3:$E$250&lt;Towers!K113/Area!K113*(Settings!$C$16/100),Lookups!$G$3:$GL$250)),"-")</f>
        <v>0</v>
      </c>
      <c r="L113" s="14">
        <f t="array" ref="L113">IFERROR(MAX(IF(Lookups!$E$3:$E$250&lt;Towers!L113/Area!L113*(Settings!$C$16/100),Lookups!$G$3:$GL$250)),"-")</f>
        <v>0</v>
      </c>
    </row>
    <row r="114" spans="1:12">
      <c r="A114" s="14" t="str">
        <f>Data!A114</f>
        <v>MNE</v>
      </c>
      <c r="B114" s="14" t="str">
        <f>Data!B114</f>
        <v>Montenegro</v>
      </c>
      <c r="C114" s="14">
        <f t="array" ref="C114">IFERROR(MAX(IF(Lookups!$E$3:$E$250&lt;Towers!C114/Area!C114*(Settings!$C$16/100),Lookups!$G$3:$GL$250)),"-")</f>
        <v>0</v>
      </c>
      <c r="D114" s="14">
        <f t="array" ref="D114">IFERROR(MAX(IF(Lookups!$E$3:$E$250&lt;Towers!D114/Area!D114*(Settings!$C$16/100),Lookups!$G$3:$GL$250)),"-")</f>
        <v>0</v>
      </c>
      <c r="E114" s="14">
        <f t="array" ref="E114">IFERROR(MAX(IF(Lookups!$E$3:$E$250&lt;Towers!E114/Area!E114*(Settings!$C$16/100),Lookups!$G$3:$GL$250)),"-")</f>
        <v>0</v>
      </c>
      <c r="F114" s="14">
        <f t="array" ref="F114">IFERROR(MAX(IF(Lookups!$E$3:$E$250&lt;Towers!F114/Area!F114*(Settings!$C$16/100),Lookups!$G$3:$GL$250)),"-")</f>
        <v>0</v>
      </c>
      <c r="G114" s="14">
        <f t="array" ref="G114">IFERROR(MAX(IF(Lookups!$E$3:$E$250&lt;Towers!G114/Area!G114*(Settings!$C$16/100),Lookups!$G$3:$GL$250)),"-")</f>
        <v>0</v>
      </c>
      <c r="H114" s="14">
        <f t="array" ref="H114">IFERROR(MAX(IF(Lookups!$E$3:$E$250&lt;Towers!H114/Area!H114*(Settings!$C$16/100),Lookups!$G$3:$GL$250)),"-")</f>
        <v>0</v>
      </c>
      <c r="I114" s="14">
        <f t="array" ref="I114">IFERROR(MAX(IF(Lookups!$E$3:$E$250&lt;Towers!I114/Area!I114*(Settings!$C$16/100),Lookups!$G$3:$GL$250)),"-")</f>
        <v>0</v>
      </c>
      <c r="J114" s="14">
        <f t="array" ref="J114">IFERROR(MAX(IF(Lookups!$E$3:$E$250&lt;Towers!J114/Area!J114*(Settings!$C$16/100),Lookups!$G$3:$GL$250)),"-")</f>
        <v>0</v>
      </c>
      <c r="K114" s="14">
        <f t="array" ref="K114">IFERROR(MAX(IF(Lookups!$E$3:$E$250&lt;Towers!K114/Area!K114*(Settings!$C$16/100),Lookups!$G$3:$GL$250)),"-")</f>
        <v>0</v>
      </c>
      <c r="L114" s="14">
        <f t="array" ref="L114">IFERROR(MAX(IF(Lookups!$E$3:$E$250&lt;Towers!L114/Area!L114*(Settings!$C$16/100),Lookups!$G$3:$GL$250)),"-")</f>
        <v>0</v>
      </c>
    </row>
    <row r="115" spans="1:12">
      <c r="A115" s="14" t="str">
        <f>Data!A115</f>
        <v>MAR</v>
      </c>
      <c r="B115" s="14" t="str">
        <f>Data!B115</f>
        <v>Morocco</v>
      </c>
      <c r="C115" s="14">
        <f t="array" ref="C115">IFERROR(MAX(IF(Lookups!$E$3:$E$250&lt;Towers!C115/Area!C115*(Settings!$C$16/100),Lookups!$G$3:$GL$250)),"-")</f>
        <v>49.76994973585672</v>
      </c>
      <c r="D115" s="14">
        <f t="array" ref="D115">IFERROR(MAX(IF(Lookups!$E$3:$E$250&lt;Towers!D115/Area!D115*(Settings!$C$16/100),Lookups!$G$3:$GL$250)),"-")</f>
        <v>10.838789053586574</v>
      </c>
      <c r="E115" s="14">
        <f t="array" ref="E115">IFERROR(MAX(IF(Lookups!$E$3:$E$250&lt;Towers!E115/Area!E115*(Settings!$C$16/100),Lookups!$G$3:$GL$250)),"-")</f>
        <v>6.0968188426424481</v>
      </c>
      <c r="F115" s="14">
        <f t="array" ref="F115">IFERROR(MAX(IF(Lookups!$E$3:$E$250&lt;Towers!F115/Area!F115*(Settings!$C$16/100),Lookups!$G$3:$GL$250)),"-")</f>
        <v>2.8997949311022362</v>
      </c>
      <c r="G115" s="14">
        <f t="array" ref="G115">IFERROR(MAX(IF(Lookups!$E$3:$E$250&lt;Towers!G115/Area!G115*(Settings!$C$16/100),Lookups!$G$3:$GL$250)),"-")</f>
        <v>2.23941922594764</v>
      </c>
      <c r="H115" s="14">
        <f t="array" ref="H115">IFERROR(MAX(IF(Lookups!$E$3:$E$250&lt;Towers!H115/Area!H115*(Settings!$C$16/100),Lookups!$G$3:$GL$250)),"-")</f>
        <v>1.8817342106921136</v>
      </c>
      <c r="I115" s="14">
        <f t="array" ref="I115">IFERROR(MAX(IF(Lookups!$E$3:$E$250&lt;Towers!I115/Area!I115*(Settings!$C$16/100),Lookups!$G$3:$GL$250)),"-")</f>
        <v>1.2596733145955472</v>
      </c>
      <c r="J115" s="14">
        <f t="array" ref="J115">IFERROR(MAX(IF(Lookups!$E$3:$E$250&lt;Towers!J115/Area!J115*(Settings!$C$16/100),Lookups!$G$3:$GL$250)),"-")</f>
        <v>0.90189627849740361</v>
      </c>
      <c r="K115" s="14">
        <f t="array" ref="K115">IFERROR(MAX(IF(Lookups!$E$3:$E$250&lt;Towers!K115/Area!K115*(Settings!$C$16/100),Lookups!$G$3:$GL$250)),"-")</f>
        <v>0.337540143537298</v>
      </c>
      <c r="L115" s="14">
        <f t="array" ref="L115">IFERROR(MAX(IF(Lookups!$E$3:$E$250&lt;Towers!L115/Area!L115*(Settings!$C$16/100),Lookups!$G$3:$GL$250)),"-")</f>
        <v>0</v>
      </c>
    </row>
    <row r="116" spans="1:12">
      <c r="A116" s="14" t="str">
        <f>Data!A116</f>
        <v>MOZ</v>
      </c>
      <c r="B116" s="14" t="str">
        <f>Data!B116</f>
        <v>Mozambique</v>
      </c>
      <c r="C116" s="14">
        <f t="array" ref="C116">IFERROR(MAX(IF(Lookups!$E$3:$E$250&lt;Towers!C116/Area!C116*(Settings!$C$16/100),Lookups!$G$3:$GL$250)),"-")</f>
        <v>2.3815698604072062</v>
      </c>
      <c r="D116" s="14">
        <f t="array" ref="D116">IFERROR(MAX(IF(Lookups!$E$3:$E$250&lt;Towers!D116/Area!D116*(Settings!$C$16/100),Lookups!$G$3:$GL$250)),"-")</f>
        <v>0.80619092134115</v>
      </c>
      <c r="E116" s="14">
        <f t="array" ref="E116">IFERROR(MAX(IF(Lookups!$E$3:$E$250&lt;Towers!E116/Area!E116*(Settings!$C$16/100),Lookups!$G$3:$GL$250)),"-")</f>
        <v>0.59539246510180155</v>
      </c>
      <c r="F116" s="14">
        <f t="array" ref="F116">IFERROR(MAX(IF(Lookups!$E$3:$E$250&lt;Towers!F116/Area!F116*(Settings!$C$16/100),Lookups!$G$3:$GL$250)),"-")</f>
        <v>0</v>
      </c>
      <c r="G116" s="14">
        <f t="array" ref="G116">IFERROR(MAX(IF(Lookups!$E$3:$E$250&lt;Towers!G116/Area!G116*(Settings!$C$16/100),Lookups!$G$3:$GL$250)),"-")</f>
        <v>0</v>
      </c>
      <c r="H116" s="14">
        <f t="array" ref="H116">IFERROR(MAX(IF(Lookups!$E$3:$E$250&lt;Towers!H116/Area!H116*(Settings!$C$16/100),Lookups!$G$3:$GL$250)),"-")</f>
        <v>0</v>
      </c>
      <c r="I116" s="14">
        <f t="array" ref="I116">IFERROR(MAX(IF(Lookups!$E$3:$E$250&lt;Towers!I116/Area!I116*(Settings!$C$16/100),Lookups!$G$3:$GL$250)),"-")</f>
        <v>0</v>
      </c>
      <c r="J116" s="14">
        <f t="array" ref="J116">IFERROR(MAX(IF(Lookups!$E$3:$E$250&lt;Towers!J116/Area!J116*(Settings!$C$16/100),Lookups!$G$3:$GL$250)),"-")</f>
        <v>0</v>
      </c>
      <c r="K116" s="14">
        <f t="array" ref="K116">IFERROR(MAX(IF(Lookups!$E$3:$E$250&lt;Towers!K116/Area!K116*(Settings!$C$16/100),Lookups!$G$3:$GL$250)),"-")</f>
        <v>0</v>
      </c>
      <c r="L116" s="14">
        <f t="array" ref="L116">IFERROR(MAX(IF(Lookups!$E$3:$E$250&lt;Towers!L116/Area!L116*(Settings!$C$16/100),Lookups!$G$3:$GL$250)),"-")</f>
        <v>0</v>
      </c>
    </row>
    <row r="117" spans="1:12">
      <c r="A117" s="14" t="str">
        <f>Data!A117</f>
        <v>MMR</v>
      </c>
      <c r="B117" s="14" t="str">
        <f>Data!B117</f>
        <v>Myanmar</v>
      </c>
      <c r="C117" s="14">
        <f t="array" ref="C117">IFERROR(MAX(IF(Lookups!$E$3:$E$250&lt;Towers!C117/Area!C117*(Settings!$C$16/100),Lookups!$G$3:$GL$250)),"-")</f>
        <v>6.0968188426424481</v>
      </c>
      <c r="D117" s="14">
        <f t="array" ref="D117">IFERROR(MAX(IF(Lookups!$E$3:$E$250&lt;Towers!D117/Area!D117*(Settings!$C$16/100),Lookups!$G$3:$GL$250)),"-")</f>
        <v>1.9907979894342689</v>
      </c>
      <c r="E117" s="14">
        <f t="array" ref="E117">IFERROR(MAX(IF(Lookups!$E$3:$E$250&lt;Towers!E117/Area!E117*(Settings!$C$16/100),Lookups!$G$3:$GL$250)),"-")</f>
        <v>1.6033711617731621</v>
      </c>
      <c r="F117" s="14">
        <f t="array" ref="F117">IFERROR(MAX(IF(Lookups!$E$3:$E$250&lt;Towers!F117/Area!F117*(Settings!$C$16/100),Lookups!$G$3:$GL$250)),"-")</f>
        <v>1.2043098948429527</v>
      </c>
      <c r="G117" s="14">
        <f t="array" ref="G117">IFERROR(MAX(IF(Lookups!$E$3:$E$250&lt;Towers!G117/Area!G117*(Settings!$C$16/100),Lookups!$G$3:$GL$250)),"-")</f>
        <v>0.93761150982582819</v>
      </c>
      <c r="H117" s="14">
        <f t="array" ref="H117">IFERROR(MAX(IF(Lookups!$E$3:$E$250&lt;Towers!H117/Area!H117*(Settings!$C$16/100),Lookups!$G$3:$GL$250)),"-")</f>
        <v>0.77765546462276125</v>
      </c>
      <c r="I117" s="14">
        <f t="array" ref="I117">IFERROR(MAX(IF(Lookups!$E$3:$E$250&lt;Towers!I117/Area!I117*(Settings!$C$16/100),Lookups!$G$3:$GL$250)),"-")</f>
        <v>0.59539246510180155</v>
      </c>
      <c r="J117" s="14">
        <f t="array" ref="J117">IFERROR(MAX(IF(Lookups!$E$3:$E$250&lt;Towers!J117/Area!J117*(Settings!$C$16/100),Lookups!$G$3:$GL$250)),"-")</f>
        <v>0.47043355267302822</v>
      </c>
      <c r="K117" s="14">
        <f t="array" ref="K117">IFERROR(MAX(IF(Lookups!$E$3:$E$250&lt;Towers!K117/Area!K117*(Settings!$C$16/100),Lookups!$G$3:$GL$250)),"-")</f>
        <v>0</v>
      </c>
      <c r="L117" s="14">
        <f t="array" ref="L117">IFERROR(MAX(IF(Lookups!$E$3:$E$250&lt;Towers!L117/Area!L117*(Settings!$C$16/100),Lookups!$G$3:$GL$250)),"-")</f>
        <v>0</v>
      </c>
    </row>
    <row r="118" spans="1:12">
      <c r="A118" s="14" t="str">
        <f>Data!A118</f>
        <v>NAM</v>
      </c>
      <c r="B118" s="14" t="str">
        <f>Data!B118</f>
        <v>Namibia</v>
      </c>
      <c r="C118" s="14">
        <f t="array" ref="C118">IFERROR(MAX(IF(Lookups!$E$3:$E$250&lt;Towers!C118/Area!C118*(Settings!$C$16/100),Lookups!$G$3:$GL$250)),"-")</f>
        <v>7.5269368427684524</v>
      </c>
      <c r="D118" s="14">
        <f t="array" ref="D118">IFERROR(MAX(IF(Lookups!$E$3:$E$250&lt;Towers!D118/Area!D118*(Settings!$C$16/100),Lookups!$G$3:$GL$250)),"-")</f>
        <v>0.75060866022067685</v>
      </c>
      <c r="E118" s="14">
        <f t="array" ref="E118">IFERROR(MAX(IF(Lookups!$E$3:$E$250&lt;Towers!E118/Area!E118*(Settings!$C$16/100),Lookups!$G$3:$GL$250)),"-")</f>
        <v>0.29449674399915199</v>
      </c>
      <c r="F118" s="14">
        <f t="array" ref="F118">IFERROR(MAX(IF(Lookups!$E$3:$E$250&lt;Towers!F118/Area!F118*(Settings!$C$16/100),Lookups!$G$3:$GL$250)),"-")</f>
        <v>0.17815235130812901</v>
      </c>
      <c r="G118" s="14">
        <f t="array" ref="G118">IFERROR(MAX(IF(Lookups!$E$3:$E$250&lt;Towers!G118/Area!G118*(Settings!$C$16/100),Lookups!$G$3:$GL$250)),"-")</f>
        <v>6.7554779419860794E-2</v>
      </c>
      <c r="H118" s="14">
        <f t="array" ref="H118">IFERROR(MAX(IF(Lookups!$E$3:$E$250&lt;Towers!H118/Area!H118*(Settings!$C$16/100),Lookups!$G$3:$GL$250)),"-")</f>
        <v>0</v>
      </c>
      <c r="I118" s="14">
        <f t="array" ref="I118">IFERROR(MAX(IF(Lookups!$E$3:$E$250&lt;Towers!I118/Area!I118*(Settings!$C$16/100),Lookups!$G$3:$GL$250)),"-")</f>
        <v>0</v>
      </c>
      <c r="J118" s="14">
        <f t="array" ref="J118">IFERROR(MAX(IF(Lookups!$E$3:$E$250&lt;Towers!J118/Area!J118*(Settings!$C$16/100),Lookups!$G$3:$GL$250)),"-")</f>
        <v>0</v>
      </c>
      <c r="K118" s="14">
        <f t="array" ref="K118">IFERROR(MAX(IF(Lookups!$E$3:$E$250&lt;Towers!K118/Area!K118*(Settings!$C$16/100),Lookups!$G$3:$GL$250)),"-")</f>
        <v>0</v>
      </c>
      <c r="L118" s="14">
        <f t="array" ref="L118">IFERROR(MAX(IF(Lookups!$E$3:$E$250&lt;Towers!L118/Area!L118*(Settings!$C$16/100),Lookups!$G$3:$GL$250)),"-")</f>
        <v>0</v>
      </c>
    </row>
    <row r="119" spans="1:12">
      <c r="A119" s="14" t="str">
        <f>Data!A119</f>
        <v>NPL</v>
      </c>
      <c r="B119" s="14" t="str">
        <f>Data!B119</f>
        <v>Nepal</v>
      </c>
      <c r="C119" s="14">
        <f t="array" ref="C119">IFERROR(MAX(IF(Lookups!$E$3:$E$250&lt;Towers!C119/Area!C119*(Settings!$C$16/100),Lookups!$G$3:$GL$250)),"-")</f>
        <v>4.2339019740572557</v>
      </c>
      <c r="D119" s="14">
        <f t="array" ref="D119">IFERROR(MAX(IF(Lookups!$E$3:$E$250&lt;Towers!D119/Area!D119*(Settings!$C$16/100),Lookups!$G$3:$GL$250)),"-")</f>
        <v>2.8997949311022362</v>
      </c>
      <c r="E119" s="14">
        <f t="array" ref="E119">IFERROR(MAX(IF(Lookups!$E$3:$E$250&lt;Towers!E119/Area!E119*(Settings!$C$16/100),Lookups!$G$3:$GL$250)),"-")</f>
        <v>1.9907979894342689</v>
      </c>
      <c r="F119" s="14">
        <f t="array" ref="F119">IFERROR(MAX(IF(Lookups!$E$3:$E$250&lt;Towers!F119/Area!F119*(Settings!$C$16/100),Lookups!$G$3:$GL$250)),"-")</f>
        <v>1.6888694854965232</v>
      </c>
      <c r="G119" s="14">
        <f t="array" ref="G119">IFERROR(MAX(IF(Lookups!$E$3:$E$250&lt;Towers!G119/Area!G119*(Settings!$C$16/100),Lookups!$G$3:$GL$250)),"-")</f>
        <v>1.3189440438382796</v>
      </c>
      <c r="H119" s="14">
        <f t="array" ref="H119">IFERROR(MAX(IF(Lookups!$E$3:$E$250&lt;Towers!H119/Area!H119*(Settings!$C$16/100),Lookups!$G$3:$GL$250)),"-")</f>
        <v>1.0157132599154433</v>
      </c>
      <c r="I119" s="14">
        <f t="array" ref="I119">IFERROR(MAX(IF(Lookups!$E$3:$E$250&lt;Towers!I119/Area!I119*(Settings!$C$16/100),Lookups!$G$3:$GL$250)),"-")</f>
        <v>0.97549101482279177</v>
      </c>
      <c r="J119" s="14">
        <f t="array" ref="J119">IFERROR(MAX(IF(Lookups!$E$3:$E$250&lt;Towers!J119/Area!J119*(Settings!$C$16/100),Lookups!$G$3:$GL$250)),"-")</f>
        <v>0</v>
      </c>
      <c r="K119" s="14">
        <f t="array" ref="K119">IFERROR(MAX(IF(Lookups!$E$3:$E$250&lt;Towers!K119/Area!K119*(Settings!$C$16/100),Lookups!$G$3:$GL$250)),"-")</f>
        <v>0</v>
      </c>
      <c r="L119" s="14">
        <f t="array" ref="L119">IFERROR(MAX(IF(Lookups!$E$3:$E$250&lt;Towers!L119/Area!L119*(Settings!$C$16/100),Lookups!$G$3:$GL$250)),"-")</f>
        <v>0</v>
      </c>
    </row>
    <row r="120" spans="1:12">
      <c r="A120" s="14" t="str">
        <f>Data!A120</f>
        <v>NLD</v>
      </c>
      <c r="B120" s="14" t="str">
        <f>Data!B120</f>
        <v>Netherlands (the)</v>
      </c>
      <c r="C120" s="14">
        <f t="array" ref="C120">IFERROR(MAX(IF(Lookups!$E$3:$E$250&lt;Towers!C120/Area!C120*(Settings!$C$16/100),Lookups!$G$3:$GL$250)),"-")</f>
        <v>67.742431584916105</v>
      </c>
      <c r="D120" s="14">
        <f t="array" ref="D120">IFERROR(MAX(IF(Lookups!$E$3:$E$250&lt;Towers!D120/Area!D120*(Settings!$C$16/100),Lookups!$G$3:$GL$250)),"-")</f>
        <v>38.105117766515299</v>
      </c>
      <c r="E120" s="14">
        <f t="array" ref="E120">IFERROR(MAX(IF(Lookups!$E$3:$E$250&lt;Towers!E120/Area!E120*(Settings!$C$16/100),Lookups!$G$3:$GL$250)),"-")</f>
        <v>24.387275370569778</v>
      </c>
      <c r="F120" s="14">
        <f t="array" ref="F120">IFERROR(MAX(IF(Lookups!$E$3:$E$250&lt;Towers!F120/Area!F120*(Settings!$C$16/100),Lookups!$G$3:$GL$250)),"-")</f>
        <v>16.935607896229023</v>
      </c>
      <c r="G120" s="14">
        <f t="array" ref="G120">IFERROR(MAX(IF(Lookups!$E$3:$E$250&lt;Towers!G120/Area!G120*(Settings!$C$16/100),Lookups!$G$3:$GL$250)),"-")</f>
        <v>12.44248743396418</v>
      </c>
      <c r="H120" s="14">
        <f t="array" ref="H120">IFERROR(MAX(IF(Lookups!$E$3:$E$250&lt;Towers!H120/Area!H120*(Settings!$C$16/100),Lookups!$G$3:$GL$250)),"-")</f>
        <v>9.5262794416288248</v>
      </c>
      <c r="I120" s="14">
        <f t="array" ref="I120">IFERROR(MAX(IF(Lookups!$E$3:$E$250&lt;Towers!I120/Area!I120*(Settings!$C$16/100),Lookups!$G$3:$GL$250)),"-")</f>
        <v>7.5269368427684524</v>
      </c>
      <c r="J120" s="14">
        <f t="array" ref="J120">IFERROR(MAX(IF(Lookups!$E$3:$E$250&lt;Towers!J120/Area!J120*(Settings!$C$16/100),Lookups!$G$3:$GL$250)),"-")</f>
        <v>6.0968188426424481</v>
      </c>
      <c r="K120" s="14">
        <f t="array" ref="K120">IFERROR(MAX(IF(Lookups!$E$3:$E$250&lt;Towers!K120/Area!K120*(Settings!$C$16/100),Lookups!$G$3:$GL$250)),"-")</f>
        <v>4.6100709585198096</v>
      </c>
      <c r="L120" s="14">
        <f t="array" ref="L120">IFERROR(MAX(IF(Lookups!$E$3:$E$250&lt;Towers!L120/Area!L120*(Settings!$C$16/100),Lookups!$G$3:$GL$250)),"-")</f>
        <v>2.23941922594764</v>
      </c>
    </row>
    <row r="121" spans="1:12">
      <c r="A121" s="14" t="str">
        <f>Data!A121</f>
        <v>NCL</v>
      </c>
      <c r="B121" s="14" t="str">
        <f>Data!B121</f>
        <v>New Caledonia</v>
      </c>
      <c r="C121" s="14">
        <f t="array" ref="C121">IFERROR(MAX(IF(Lookups!$E$3:$E$250&lt;Towers!C121/Area!C121*(Settings!$C$16/100),Lookups!$G$3:$GL$250)),"-")</f>
        <v>0</v>
      </c>
      <c r="D121" s="14">
        <f t="array" ref="D121">IFERROR(MAX(IF(Lookups!$E$3:$E$250&lt;Towers!D121/Area!D121*(Settings!$C$16/100),Lookups!$G$3:$GL$250)),"-")</f>
        <v>0</v>
      </c>
      <c r="E121" s="14">
        <f t="array" ref="E121">IFERROR(MAX(IF(Lookups!$E$3:$E$250&lt;Towers!E121/Area!E121*(Settings!$C$16/100),Lookups!$G$3:$GL$250)),"-")</f>
        <v>0</v>
      </c>
      <c r="F121" s="14">
        <f t="array" ref="F121">IFERROR(MAX(IF(Lookups!$E$3:$E$250&lt;Towers!F121/Area!F121*(Settings!$C$16/100),Lookups!$G$3:$GL$250)),"-")</f>
        <v>0</v>
      </c>
      <c r="G121" s="14">
        <f t="array" ref="G121">IFERROR(MAX(IF(Lookups!$E$3:$E$250&lt;Towers!G121/Area!G121*(Settings!$C$16/100),Lookups!$G$3:$GL$250)),"-")</f>
        <v>0</v>
      </c>
      <c r="H121" s="14">
        <f t="array" ref="H121">IFERROR(MAX(IF(Lookups!$E$3:$E$250&lt;Towers!H121/Area!H121*(Settings!$C$16/100),Lookups!$G$3:$GL$250)),"-")</f>
        <v>0</v>
      </c>
      <c r="I121" s="14">
        <f t="array" ref="I121">IFERROR(MAX(IF(Lookups!$E$3:$E$250&lt;Towers!I121/Area!I121*(Settings!$C$16/100),Lookups!$G$3:$GL$250)),"-")</f>
        <v>0</v>
      </c>
      <c r="J121" s="14">
        <f t="array" ref="J121">IFERROR(MAX(IF(Lookups!$E$3:$E$250&lt;Towers!J121/Area!J121*(Settings!$C$16/100),Lookups!$G$3:$GL$250)),"-")</f>
        <v>0</v>
      </c>
      <c r="K121" s="14">
        <f t="array" ref="K121">IFERROR(MAX(IF(Lookups!$E$3:$E$250&lt;Towers!K121/Area!K121*(Settings!$C$16/100),Lookups!$G$3:$GL$250)),"-")</f>
        <v>0</v>
      </c>
      <c r="L121" s="14">
        <f t="array" ref="L121">IFERROR(MAX(IF(Lookups!$E$3:$E$250&lt;Towers!L121/Area!L121*(Settings!$C$16/100),Lookups!$G$3:$GL$250)),"-")</f>
        <v>0</v>
      </c>
    </row>
    <row r="122" spans="1:12">
      <c r="A122" s="14" t="str">
        <f>Data!A122</f>
        <v>NZL</v>
      </c>
      <c r="B122" s="14" t="str">
        <f>Data!B122</f>
        <v>New Zealand</v>
      </c>
      <c r="C122" s="14">
        <f t="array" ref="C122">IFERROR(MAX(IF(Lookups!$E$3:$E$250&lt;Towers!C122/Area!C122*(Settings!$C$16/100),Lookups!$G$3:$GL$250)),"-")</f>
        <v>10.838789053586574</v>
      </c>
      <c r="D122" s="14">
        <f t="array" ref="D122">IFERROR(MAX(IF(Lookups!$E$3:$E$250&lt;Towers!D122/Area!D122*(Settings!$C$16/100),Lookups!$G$3:$GL$250)),"-")</f>
        <v>5.5299944150951923</v>
      </c>
      <c r="E122" s="14">
        <f t="array" ref="E122">IFERROR(MAX(IF(Lookups!$E$3:$E$250&lt;Towers!E122/Area!E122*(Settings!$C$16/100),Lookups!$G$3:$GL$250)),"-")</f>
        <v>1.0584754935143139</v>
      </c>
      <c r="F122" s="14">
        <f t="array" ref="F122">IFERROR(MAX(IF(Lookups!$E$3:$E$250&lt;Towers!F122/Area!F122*(Settings!$C$16/100),Lookups!$G$3:$GL$250)),"-")</f>
        <v>0.52740647427702836</v>
      </c>
      <c r="G122" s="14">
        <f t="array" ref="G122">IFERROR(MAX(IF(Lookups!$E$3:$E$250&lt;Towers!G122/Area!G122*(Settings!$C$16/100),Lookups!$G$3:$GL$250)),"-")</f>
        <v>0.337540143537298</v>
      </c>
      <c r="H122" s="14">
        <f t="array" ref="H122">IFERROR(MAX(IF(Lookups!$E$3:$E$250&lt;Towers!H122/Area!H122*(Settings!$C$16/100),Lookups!$G$3:$GL$250)),"-")</f>
        <v>0.20526281769690921</v>
      </c>
      <c r="I122" s="14">
        <f t="array" ref="I122">IFERROR(MAX(IF(Lookups!$E$3:$E$250&lt;Towers!I122/Area!I122*(Settings!$C$16/100),Lookups!$G$3:$GL$250)),"-")</f>
        <v>0.13581685993857079</v>
      </c>
      <c r="J122" s="14">
        <f t="array" ref="J122">IFERROR(MAX(IF(Lookups!$E$3:$E$250&lt;Towers!J122/Area!J122*(Settings!$C$16/100),Lookups!$G$3:$GL$250)),"-")</f>
        <v>9.4083080786118406E-2</v>
      </c>
      <c r="K122" s="14">
        <f t="array" ref="K122">IFERROR(MAX(IF(Lookups!$E$3:$E$250&lt;Towers!K122/Area!K122*(Settings!$C$16/100),Lookups!$G$3:$GL$250)),"-")</f>
        <v>4.9931973896050003E-2</v>
      </c>
      <c r="L122" s="14">
        <f t="array" ref="L122">IFERROR(MAX(IF(Lookups!$E$3:$E$250&lt;Towers!L122/Area!L122*(Settings!$C$16/100),Lookups!$G$3:$GL$250)),"-")</f>
        <v>0</v>
      </c>
    </row>
    <row r="123" spans="1:12">
      <c r="A123" s="14" t="str">
        <f>Data!A123</f>
        <v>NIC</v>
      </c>
      <c r="B123" s="14" t="str">
        <f>Data!B123</f>
        <v>Nicaragua</v>
      </c>
      <c r="C123" s="14">
        <f t="array" ref="C123">IFERROR(MAX(IF(Lookups!$E$3:$E$250&lt;Towers!C123/Area!C123*(Settings!$C$16/100),Lookups!$G$3:$GL$250)),"-")</f>
        <v>0</v>
      </c>
      <c r="D123" s="14">
        <f t="array" ref="D123">IFERROR(MAX(IF(Lookups!$E$3:$E$250&lt;Towers!D123/Area!D123*(Settings!$C$16/100),Lookups!$G$3:$GL$250)),"-")</f>
        <v>0</v>
      </c>
      <c r="E123" s="14">
        <f t="array" ref="E123">IFERROR(MAX(IF(Lookups!$E$3:$E$250&lt;Towers!E123/Area!E123*(Settings!$C$16/100),Lookups!$G$3:$GL$250)),"-")</f>
        <v>0</v>
      </c>
      <c r="F123" s="14">
        <f t="array" ref="F123">IFERROR(MAX(IF(Lookups!$E$3:$E$250&lt;Towers!F123/Area!F123*(Settings!$C$16/100),Lookups!$G$3:$GL$250)),"-")</f>
        <v>0</v>
      </c>
      <c r="G123" s="14">
        <f t="array" ref="G123">IFERROR(MAX(IF(Lookups!$E$3:$E$250&lt;Towers!G123/Area!G123*(Settings!$C$16/100),Lookups!$G$3:$GL$250)),"-")</f>
        <v>0</v>
      </c>
      <c r="H123" s="14">
        <f t="array" ref="H123">IFERROR(MAX(IF(Lookups!$E$3:$E$250&lt;Towers!H123/Area!H123*(Settings!$C$16/100),Lookups!$G$3:$GL$250)),"-")</f>
        <v>0</v>
      </c>
      <c r="I123" s="14">
        <f t="array" ref="I123">IFERROR(MAX(IF(Lookups!$E$3:$E$250&lt;Towers!I123/Area!I123*(Settings!$C$16/100),Lookups!$G$3:$GL$250)),"-")</f>
        <v>0</v>
      </c>
      <c r="J123" s="14">
        <f t="array" ref="J123">IFERROR(MAX(IF(Lookups!$E$3:$E$250&lt;Towers!J123/Area!J123*(Settings!$C$16/100),Lookups!$G$3:$GL$250)),"-")</f>
        <v>0</v>
      </c>
      <c r="K123" s="14">
        <f t="array" ref="K123">IFERROR(MAX(IF(Lookups!$E$3:$E$250&lt;Towers!K123/Area!K123*(Settings!$C$16/100),Lookups!$G$3:$GL$250)),"-")</f>
        <v>0</v>
      </c>
      <c r="L123" s="14">
        <f t="array" ref="L123">IFERROR(MAX(IF(Lookups!$E$3:$E$250&lt;Towers!L123/Area!L123*(Settings!$C$16/100),Lookups!$G$3:$GL$250)),"-")</f>
        <v>0</v>
      </c>
    </row>
    <row r="124" spans="1:12">
      <c r="A124" s="14" t="str">
        <f>Data!A124</f>
        <v>NER</v>
      </c>
      <c r="B124" s="14" t="str">
        <f>Data!B124</f>
        <v>Niger (the)</v>
      </c>
      <c r="C124" s="14">
        <f t="array" ref="C124">IFERROR(MAX(IF(Lookups!$E$3:$E$250&lt;Towers!C124/Area!C124*(Settings!$C$16/100),Lookups!$G$3:$GL$250)),"-")</f>
        <v>1.1525177396299524</v>
      </c>
      <c r="D124" s="14">
        <f t="array" ref="D124">IFERROR(MAX(IF(Lookups!$E$3:$E$250&lt;Towers!D124/Area!D124*(Settings!$C$16/100),Lookups!$G$3:$GL$250)),"-")</f>
        <v>0.65539573691399622</v>
      </c>
      <c r="E124" s="14">
        <f t="array" ref="E124">IFERROR(MAX(IF(Lookups!$E$3:$E$250&lt;Towers!E124/Area!E124*(Settings!$C$16/100),Lookups!$G$3:$GL$250)),"-")</f>
        <v>0.5432674397542836</v>
      </c>
      <c r="F124" s="14">
        <f t="array" ref="F124">IFERROR(MAX(IF(Lookups!$E$3:$E$250&lt;Towers!F124/Area!F124*(Settings!$C$16/100),Lookups!$G$3:$GL$250)),"-")</f>
        <v>0.40084279044329041</v>
      </c>
      <c r="G124" s="14">
        <f t="array" ref="G124">IFERROR(MAX(IF(Lookups!$E$3:$E$250&lt;Towers!G124/Area!G124*(Settings!$C$16/100),Lookups!$G$3:$GL$250)),"-")</f>
        <v>0.30788126967011481</v>
      </c>
      <c r="H124" s="14">
        <f t="array" ref="H124">IFERROR(MAX(IF(Lookups!$E$3:$E$250&lt;Towers!H124/Area!H124*(Settings!$C$16/100),Lookups!$G$3:$GL$250)),"-")</f>
        <v>0.25919093815038557</v>
      </c>
      <c r="I124" s="14">
        <f t="array" ref="I124">IFERROR(MAX(IF(Lookups!$E$3:$E$250&lt;Towers!I124/Area!I124*(Settings!$C$16/100),Lookups!$G$3:$GL$250)),"-")</f>
        <v>0.20154773033528739</v>
      </c>
      <c r="J124" s="14">
        <f t="array" ref="J124">IFERROR(MAX(IF(Lookups!$E$3:$E$250&lt;Towers!J124/Area!J124*(Settings!$C$16/100),Lookups!$G$3:$GL$250)),"-")</f>
        <v>0</v>
      </c>
      <c r="K124" s="14">
        <f t="array" ref="K124">IFERROR(MAX(IF(Lookups!$E$3:$E$250&lt;Towers!K124/Area!K124*(Settings!$C$16/100),Lookups!$G$3:$GL$250)),"-")</f>
        <v>0</v>
      </c>
      <c r="L124" s="14">
        <f t="array" ref="L124">IFERROR(MAX(IF(Lookups!$E$3:$E$250&lt;Towers!L124/Area!L124*(Settings!$C$16/100),Lookups!$G$3:$GL$250)),"-")</f>
        <v>0</v>
      </c>
    </row>
    <row r="125" spans="1:12">
      <c r="A125" s="14" t="str">
        <f>Data!A125</f>
        <v>NGA</v>
      </c>
      <c r="B125" s="14" t="str">
        <f>Data!B125</f>
        <v>Nigeria</v>
      </c>
      <c r="C125" s="14">
        <f t="array" ref="C125">IFERROR(MAX(IF(Lookups!$E$3:$E$250&lt;Towers!C125/Area!C125*(Settings!$C$16/100),Lookups!$G$3:$GL$250)),"-")</f>
        <v>30.10774737107382</v>
      </c>
      <c r="D125" s="14">
        <f t="array" ref="D125">IFERROR(MAX(IF(Lookups!$E$3:$E$250&lt;Towers!D125/Area!D125*(Settings!$C$16/100),Lookups!$G$3:$GL$250)),"-")</f>
        <v>7.5269368427684524</v>
      </c>
      <c r="E125" s="14">
        <f t="array" ref="E125">IFERROR(MAX(IF(Lookups!$E$3:$E$250&lt;Towers!E125/Area!E125*(Settings!$C$16/100),Lookups!$G$3:$GL$250)),"-")</f>
        <v>4.2339019740572557</v>
      </c>
      <c r="F125" s="14">
        <f t="array" ref="F125">IFERROR(MAX(IF(Lookups!$E$3:$E$250&lt;Towers!F125/Area!F125*(Settings!$C$16/100),Lookups!$G$3:$GL$250)),"-")</f>
        <v>3.1106218584910441</v>
      </c>
      <c r="G125" s="14">
        <f t="array" ref="G125">IFERROR(MAX(IF(Lookups!$E$3:$E$250&lt;Towers!G125/Area!G125*(Settings!$C$16/100),Lookups!$G$3:$GL$250)),"-")</f>
        <v>2.23941922594764</v>
      </c>
      <c r="H125" s="14">
        <f t="array" ref="H125">IFERROR(MAX(IF(Lookups!$E$3:$E$250&lt;Towers!H125/Area!H125*(Settings!$C$16/100),Lookups!$G$3:$GL$250)),"-")</f>
        <v>1.6033711617731621</v>
      </c>
      <c r="I125" s="14">
        <f t="array" ref="I125">IFERROR(MAX(IF(Lookups!$E$3:$E$250&lt;Towers!I125/Area!I125*(Settings!$C$16/100),Lookups!$G$3:$GL$250)),"-")</f>
        <v>1.2043098948429527</v>
      </c>
      <c r="J125" s="14">
        <f t="array" ref="J125">IFERROR(MAX(IF(Lookups!$E$3:$E$250&lt;Towers!J125/Area!J125*(Settings!$C$16/100),Lookups!$G$3:$GL$250)),"-")</f>
        <v>0.86818353045816254</v>
      </c>
      <c r="K125" s="14">
        <f t="array" ref="K125">IFERROR(MAX(IF(Lookups!$E$3:$E$250&lt;Towers!K125/Area!K125*(Settings!$C$16/100),Lookups!$G$3:$GL$250)),"-")</f>
        <v>0</v>
      </c>
      <c r="L125" s="14">
        <f t="array" ref="L125">IFERROR(MAX(IF(Lookups!$E$3:$E$250&lt;Towers!L125/Area!L125*(Settings!$C$16/100),Lookups!$G$3:$GL$250)),"-")</f>
        <v>0</v>
      </c>
    </row>
    <row r="126" spans="1:12">
      <c r="A126" s="14" t="str">
        <f>Data!A126</f>
        <v>NOR</v>
      </c>
      <c r="B126" s="14" t="str">
        <f>Data!B126</f>
        <v>Norway</v>
      </c>
      <c r="C126" s="14">
        <f t="array" ref="C126">IFERROR(MAX(IF(Lookups!$E$3:$E$250&lt;Towers!C126/Area!C126*(Settings!$C$16/100),Lookups!$G$3:$GL$250)),"-")</f>
        <v>14.430340455958458</v>
      </c>
      <c r="D126" s="14">
        <f t="array" ref="D126">IFERROR(MAX(IF(Lookups!$E$3:$E$250&lt;Towers!D126/Area!D126*(Settings!$C$16/100),Lookups!$G$3:$GL$250)),"-")</f>
        <v>6.7554779419860917</v>
      </c>
      <c r="E126" s="14">
        <f t="array" ref="E126">IFERROR(MAX(IF(Lookups!$E$3:$E$250&lt;Towers!E126/Area!E126*(Settings!$C$16/100),Lookups!$G$3:$GL$250)),"-")</f>
        <v>2.1096258971081139</v>
      </c>
      <c r="F126" s="14">
        <f t="array" ref="F126">IFERROR(MAX(IF(Lookups!$E$3:$E$250&lt;Towers!F126/Area!F126*(Settings!$C$16/100),Lookups!$G$3:$GL$250)),"-")</f>
        <v>1.0157132599154433</v>
      </c>
      <c r="G126" s="14">
        <f t="array" ref="G126">IFERROR(MAX(IF(Lookups!$E$3:$E$250&lt;Towers!G126/Area!G126*(Settings!$C$16/100),Lookups!$G$3:$GL$250)),"-")</f>
        <v>0.48377852351854378</v>
      </c>
      <c r="H126" s="14">
        <f t="array" ref="H126">IFERROR(MAX(IF(Lookups!$E$3:$E$250&lt;Towers!H126/Area!H126*(Settings!$C$16/100),Lookups!$G$3:$GL$250)),"-")</f>
        <v>0.23906749701568261</v>
      </c>
      <c r="I126" s="14">
        <f t="array" ref="I126">IFERROR(MAX(IF(Lookups!$E$3:$E$250&lt;Towers!I126/Area!I126*(Settings!$C$16/100),Lookups!$G$3:$GL$250)),"-")</f>
        <v>0.1280575266255502</v>
      </c>
      <c r="J126" s="14">
        <f t="array" ref="J126">IFERROR(MAX(IF(Lookups!$E$3:$E$250&lt;Towers!J126/Area!J126*(Settings!$C$16/100),Lookups!$G$3:$GL$250)),"-")</f>
        <v>8.0549859197284204E-2</v>
      </c>
      <c r="K126" s="14">
        <f t="array" ref="K126">IFERROR(MAX(IF(Lookups!$E$3:$E$250&lt;Towers!K126/Area!K126*(Settings!$C$16/100),Lookups!$G$3:$GL$250)),"-")</f>
        <v>4.65042149664762E-2</v>
      </c>
      <c r="L126" s="14">
        <f t="array" ref="L126">IFERROR(MAX(IF(Lookups!$E$3:$E$250&lt;Towers!L126/Area!L126*(Settings!$C$16/100),Lookups!$G$3:$GL$250)),"-")</f>
        <v>0</v>
      </c>
    </row>
    <row r="127" spans="1:12">
      <c r="A127" s="14" t="str">
        <f>Data!A127</f>
        <v>OMN</v>
      </c>
      <c r="B127" s="14" t="str">
        <f>Data!B127</f>
        <v>Oman</v>
      </c>
      <c r="C127" s="14">
        <f t="array" ref="C127">IFERROR(MAX(IF(Lookups!$E$3:$E$250&lt;Towers!C127/Area!C127*(Settings!$C$16/100),Lookups!$G$3:$GL$250)),"-")</f>
        <v>67.742431584916105</v>
      </c>
      <c r="D127" s="14">
        <f t="array" ref="D127">IFERROR(MAX(IF(Lookups!$E$3:$E$250&lt;Towers!D127/Area!D127*(Settings!$C$16/100),Lookups!$G$3:$GL$250)),"-")</f>
        <v>16.935607896229023</v>
      </c>
      <c r="E127" s="14">
        <f t="array" ref="E127">IFERROR(MAX(IF(Lookups!$E$3:$E$250&lt;Towers!E127/Area!E127*(Settings!$C$16/100),Lookups!$G$3:$GL$250)),"-")</f>
        <v>7.5269368427684524</v>
      </c>
      <c r="F127" s="14">
        <f t="array" ref="F127">IFERROR(MAX(IF(Lookups!$E$3:$E$250&lt;Towers!F127/Area!F127*(Settings!$C$16/100),Lookups!$G$3:$GL$250)),"-")</f>
        <v>5.5299944150951923</v>
      </c>
      <c r="G127" s="14">
        <f t="array" ref="G127">IFERROR(MAX(IF(Lookups!$E$3:$E$250&lt;Towers!G127/Area!G127*(Settings!$C$16/100),Lookups!$G$3:$GL$250)),"-")</f>
        <v>4.2339019740572557</v>
      </c>
      <c r="H127" s="14">
        <f t="array" ref="H127">IFERROR(MAX(IF(Lookups!$E$3:$E$250&lt;Towers!H127/Area!H127*(Settings!$C$16/100),Lookups!$G$3:$GL$250)),"-")</f>
        <v>3.1106218584910441</v>
      </c>
      <c r="I127" s="14">
        <f t="array" ref="I127">IFERROR(MAX(IF(Lookups!$E$3:$E$250&lt;Towers!I127/Area!I127*(Settings!$C$16/100),Lookups!$G$3:$GL$250)),"-")</f>
        <v>2.5376977492788542</v>
      </c>
      <c r="J127" s="14">
        <f t="array" ref="J127">IFERROR(MAX(IF(Lookups!$E$3:$E$250&lt;Towers!J127/Area!J127*(Settings!$C$16/100),Lookups!$G$3:$GL$250)),"-")</f>
        <v>1.6033711617731621</v>
      </c>
      <c r="K127" s="14">
        <f t="array" ref="K127">IFERROR(MAX(IF(Lookups!$E$3:$E$250&lt;Towers!K127/Area!K127*(Settings!$C$16/100),Lookups!$G$3:$GL$250)),"-")</f>
        <v>0.72494873277555882</v>
      </c>
      <c r="L127" s="14">
        <f t="array" ref="L127">IFERROR(MAX(IF(Lookups!$E$3:$E$250&lt;Towers!L127/Area!L127*(Settings!$C$16/100),Lookups!$G$3:$GL$250)),"-")</f>
        <v>0.18765216505516921</v>
      </c>
    </row>
    <row r="128" spans="1:12">
      <c r="A128" s="14" t="str">
        <f>Data!A128</f>
        <v>PAK</v>
      </c>
      <c r="B128" s="14" t="str">
        <f>Data!B128</f>
        <v>Pakistan</v>
      </c>
      <c r="C128" s="14">
        <f t="array" ref="C128">IFERROR(MAX(IF(Lookups!$E$3:$E$250&lt;Towers!C128/Area!C128*(Settings!$C$16/100),Lookups!$G$3:$GL$250)),"-")</f>
        <v>10.838789053586574</v>
      </c>
      <c r="D128" s="14">
        <f t="array" ref="D128">IFERROR(MAX(IF(Lookups!$E$3:$E$250&lt;Towers!D128/Area!D128*(Settings!$C$16/100),Lookups!$G$3:$GL$250)),"-")</f>
        <v>5.5299944150951923</v>
      </c>
      <c r="E128" s="14">
        <f t="array" ref="E128">IFERROR(MAX(IF(Lookups!$E$3:$E$250&lt;Towers!E128/Area!E128*(Settings!$C$16/100),Lookups!$G$3:$GL$250)),"-")</f>
        <v>3.901964059291168</v>
      </c>
      <c r="F128" s="14">
        <f t="array" ref="F128">IFERROR(MAX(IF(Lookups!$E$3:$E$250&lt;Towers!F128/Area!F128*(Settings!$C$16/100),Lookups!$G$3:$GL$250)),"-")</f>
        <v>2.23941922594764</v>
      </c>
      <c r="G128" s="14">
        <f t="array" ref="G128">IFERROR(MAX(IF(Lookups!$E$3:$E$250&lt;Towers!G128/Area!G128*(Settings!$C$16/100),Lookups!$G$3:$GL$250)),"-")</f>
        <v>1.6888694854965232</v>
      </c>
      <c r="H128" s="14">
        <f t="array" ref="H128">IFERROR(MAX(IF(Lookups!$E$3:$E$250&lt;Towers!H128/Area!H128*(Settings!$C$16/100),Lookups!$G$3:$GL$250)),"-")</f>
        <v>1.4507599863515641</v>
      </c>
      <c r="I128" s="14">
        <f t="array" ref="I128">IFERROR(MAX(IF(Lookups!$E$3:$E$250&lt;Towers!I128/Area!I128*(Settings!$C$16/100),Lookups!$G$3:$GL$250)),"-")</f>
        <v>1.3189440438382796</v>
      </c>
      <c r="J128" s="14">
        <f t="array" ref="J128">IFERROR(MAX(IF(Lookups!$E$3:$E$250&lt;Towers!J128/Area!J128*(Settings!$C$16/100),Lookups!$G$3:$GL$250)),"-")</f>
        <v>0</v>
      </c>
      <c r="K128" s="14">
        <f t="array" ref="K128">IFERROR(MAX(IF(Lookups!$E$3:$E$250&lt;Towers!K128/Area!K128*(Settings!$C$16/100),Lookups!$G$3:$GL$250)),"-")</f>
        <v>0</v>
      </c>
      <c r="L128" s="14">
        <f t="array" ref="L128">IFERROR(MAX(IF(Lookups!$E$3:$E$250&lt;Towers!L128/Area!L128*(Settings!$C$16/100),Lookups!$G$3:$GL$250)),"-")</f>
        <v>0</v>
      </c>
    </row>
    <row r="129" spans="1:12">
      <c r="A129" s="14" t="str">
        <f>Data!A129</f>
        <v>PSE</v>
      </c>
      <c r="B129" s="14" t="str">
        <f>Data!B129</f>
        <v>Palestine, State of</v>
      </c>
      <c r="C129" s="14">
        <f t="array" ref="C129">IFERROR(MAX(IF(Lookups!$E$3:$E$250&lt;Towers!C129/Area!C129*(Settings!$C$16/100),Lookups!$G$3:$GL$250)),"-")</f>
        <v>0</v>
      </c>
      <c r="D129" s="14">
        <f t="array" ref="D129">IFERROR(MAX(IF(Lookups!$E$3:$E$250&lt;Towers!D129/Area!D129*(Settings!$C$16/100),Lookups!$G$3:$GL$250)),"-")</f>
        <v>0</v>
      </c>
      <c r="E129" s="14">
        <f t="array" ref="E129">IFERROR(MAX(IF(Lookups!$E$3:$E$250&lt;Towers!E129/Area!E129*(Settings!$C$16/100),Lookups!$G$3:$GL$250)),"-")</f>
        <v>0</v>
      </c>
      <c r="F129" s="14">
        <f t="array" ref="F129">IFERROR(MAX(IF(Lookups!$E$3:$E$250&lt;Towers!F129/Area!F129*(Settings!$C$16/100),Lookups!$G$3:$GL$250)),"-")</f>
        <v>0</v>
      </c>
      <c r="G129" s="14">
        <f t="array" ref="G129">IFERROR(MAX(IF(Lookups!$E$3:$E$250&lt;Towers!G129/Area!G129*(Settings!$C$16/100),Lookups!$G$3:$GL$250)),"-")</f>
        <v>0</v>
      </c>
      <c r="H129" s="14">
        <f t="array" ref="H129">IFERROR(MAX(IF(Lookups!$E$3:$E$250&lt;Towers!H129/Area!H129*(Settings!$C$16/100),Lookups!$G$3:$GL$250)),"-")</f>
        <v>0</v>
      </c>
      <c r="I129" s="14">
        <f t="array" ref="I129">IFERROR(MAX(IF(Lookups!$E$3:$E$250&lt;Towers!I129/Area!I129*(Settings!$C$16/100),Lookups!$G$3:$GL$250)),"-")</f>
        <v>0</v>
      </c>
      <c r="J129" s="14">
        <f t="array" ref="J129">IFERROR(MAX(IF(Lookups!$E$3:$E$250&lt;Towers!J129/Area!J129*(Settings!$C$16/100),Lookups!$G$3:$GL$250)),"-")</f>
        <v>0</v>
      </c>
      <c r="K129" s="14">
        <f t="array" ref="K129">IFERROR(MAX(IF(Lookups!$E$3:$E$250&lt;Towers!K129/Area!K129*(Settings!$C$16/100),Lookups!$G$3:$GL$250)),"-")</f>
        <v>0</v>
      </c>
      <c r="L129" s="14">
        <f t="array" ref="L129">IFERROR(MAX(IF(Lookups!$E$3:$E$250&lt;Towers!L129/Area!L129*(Settings!$C$16/100),Lookups!$G$3:$GL$250)),"-")</f>
        <v>0</v>
      </c>
    </row>
    <row r="130" spans="1:12">
      <c r="A130" s="14" t="str">
        <f>Data!A130</f>
        <v>PAN</v>
      </c>
      <c r="B130" s="14" t="str">
        <f>Data!B130</f>
        <v>Panama</v>
      </c>
      <c r="C130" s="14">
        <f t="array" ref="C130">IFERROR(MAX(IF(Lookups!$E$3:$E$250&lt;Towers!C130/Area!C130*(Settings!$C$16/100),Lookups!$G$3:$GL$250)),"-")</f>
        <v>0</v>
      </c>
      <c r="D130" s="14">
        <f t="array" ref="D130">IFERROR(MAX(IF(Lookups!$E$3:$E$250&lt;Towers!D130/Area!D130*(Settings!$C$16/100),Lookups!$G$3:$GL$250)),"-")</f>
        <v>0</v>
      </c>
      <c r="E130" s="14">
        <f t="array" ref="E130">IFERROR(MAX(IF(Lookups!$E$3:$E$250&lt;Towers!E130/Area!E130*(Settings!$C$16/100),Lookups!$G$3:$GL$250)),"-")</f>
        <v>0</v>
      </c>
      <c r="F130" s="14">
        <f t="array" ref="F130">IFERROR(MAX(IF(Lookups!$E$3:$E$250&lt;Towers!F130/Area!F130*(Settings!$C$16/100),Lookups!$G$3:$GL$250)),"-")</f>
        <v>0</v>
      </c>
      <c r="G130" s="14">
        <f t="array" ref="G130">IFERROR(MAX(IF(Lookups!$E$3:$E$250&lt;Towers!G130/Area!G130*(Settings!$C$16/100),Lookups!$G$3:$GL$250)),"-")</f>
        <v>0</v>
      </c>
      <c r="H130" s="14">
        <f t="array" ref="H130">IFERROR(MAX(IF(Lookups!$E$3:$E$250&lt;Towers!H130/Area!H130*(Settings!$C$16/100),Lookups!$G$3:$GL$250)),"-")</f>
        <v>0</v>
      </c>
      <c r="I130" s="14">
        <f t="array" ref="I130">IFERROR(MAX(IF(Lookups!$E$3:$E$250&lt;Towers!I130/Area!I130*(Settings!$C$16/100),Lookups!$G$3:$GL$250)),"-")</f>
        <v>0</v>
      </c>
      <c r="J130" s="14">
        <f t="array" ref="J130">IFERROR(MAX(IF(Lookups!$E$3:$E$250&lt;Towers!J130/Area!J130*(Settings!$C$16/100),Lookups!$G$3:$GL$250)),"-")</f>
        <v>0</v>
      </c>
      <c r="K130" s="14">
        <f t="array" ref="K130">IFERROR(MAX(IF(Lookups!$E$3:$E$250&lt;Towers!K130/Area!K130*(Settings!$C$16/100),Lookups!$G$3:$GL$250)),"-")</f>
        <v>0</v>
      </c>
      <c r="L130" s="14">
        <f t="array" ref="L130">IFERROR(MAX(IF(Lookups!$E$3:$E$250&lt;Towers!L130/Area!L130*(Settings!$C$16/100),Lookups!$G$3:$GL$250)),"-")</f>
        <v>0</v>
      </c>
    </row>
    <row r="131" spans="1:12">
      <c r="A131" s="14" t="str">
        <f>Data!A131</f>
        <v>PNG</v>
      </c>
      <c r="B131" s="14" t="str">
        <f>Data!B131</f>
        <v>Papua New Guinea</v>
      </c>
      <c r="C131" s="14">
        <f t="array" ref="C131">IFERROR(MAX(IF(Lookups!$E$3:$E$250&lt;Towers!C131/Area!C131*(Settings!$C$16/100),Lookups!$G$3:$GL$250)),"-")</f>
        <v>2.7096972633966439</v>
      </c>
      <c r="D131" s="14">
        <f t="array" ref="D131">IFERROR(MAX(IF(Lookups!$E$3:$E$250&lt;Towers!D131/Area!D131*(Settings!$C$16/100),Lookups!$G$3:$GL$250)),"-")</f>
        <v>0.93761150982582819</v>
      </c>
      <c r="E131" s="14">
        <f t="array" ref="E131">IFERROR(MAX(IF(Lookups!$E$3:$E$250&lt;Towers!E131/Area!E131*(Settings!$C$16/100),Lookups!$G$3:$GL$250)),"-")</f>
        <v>0.52740647427702836</v>
      </c>
      <c r="F131" s="14">
        <f t="array" ref="F131">IFERROR(MAX(IF(Lookups!$E$3:$E$250&lt;Towers!F131/Area!F131*(Settings!$C$16/100),Lookups!$G$3:$GL$250)),"-")</f>
        <v>0.34562465094344941</v>
      </c>
      <c r="G131" s="14">
        <f t="array" ref="G131">IFERROR(MAX(IF(Lookups!$E$3:$E$250&lt;Towers!G131/Area!G131*(Settings!$C$16/100),Lookups!$G$3:$GL$250)),"-")</f>
        <v>0.2298734599921744</v>
      </c>
      <c r="H131" s="14">
        <f t="array" ref="H131">IFERROR(MAX(IF(Lookups!$E$3:$E$250&lt;Towers!H131/Area!H131*(Settings!$C$16/100),Lookups!$G$3:$GL$250)),"-")</f>
        <v>0.17514561455450861</v>
      </c>
      <c r="I131" s="14">
        <f t="array" ref="I131">IFERROR(MAX(IF(Lookups!$E$3:$E$250&lt;Towers!I131/Area!I131*(Settings!$C$16/100),Lookups!$G$3:$GL$250)),"-")</f>
        <v>0.13996370162172739</v>
      </c>
      <c r="J131" s="14">
        <f t="array" ref="J131">IFERROR(MAX(IF(Lookups!$E$3:$E$250&lt;Towers!J131/Area!J131*(Settings!$C$16/100),Lookups!$G$3:$GL$250)),"-")</f>
        <v>9.8938193722137996E-2</v>
      </c>
      <c r="K131" s="14">
        <f t="array" ref="K131">IFERROR(MAX(IF(Lookups!$E$3:$E$250&lt;Towers!K131/Area!K131*(Settings!$C$16/100),Lookups!$G$3:$GL$250)),"-")</f>
        <v>0</v>
      </c>
      <c r="L131" s="14">
        <f t="array" ref="L131">IFERROR(MAX(IF(Lookups!$E$3:$E$250&lt;Towers!L131/Area!L131*(Settings!$C$16/100),Lookups!$G$3:$GL$250)),"-")</f>
        <v>0</v>
      </c>
    </row>
    <row r="132" spans="1:12">
      <c r="A132" s="14" t="str">
        <f>Data!A132</f>
        <v>PRY</v>
      </c>
      <c r="B132" s="14" t="str">
        <f>Data!B132</f>
        <v>Paraguay</v>
      </c>
      <c r="C132" s="14">
        <f t="array" ref="C132">IFERROR(MAX(IF(Lookups!$E$3:$E$250&lt;Towers!C132/Area!C132*(Settings!$C$16/100),Lookups!$G$3:$GL$250)),"-")</f>
        <v>30.10774737107382</v>
      </c>
      <c r="D132" s="14">
        <f t="array" ref="D132">IFERROR(MAX(IF(Lookups!$E$3:$E$250&lt;Towers!D132/Area!D132*(Settings!$C$16/100),Lookups!$G$3:$GL$250)),"-")</f>
        <v>2.5376977492788542</v>
      </c>
      <c r="E132" s="14">
        <f t="array" ref="E132">IFERROR(MAX(IF(Lookups!$E$3:$E$250&lt;Towers!E132/Area!E132*(Settings!$C$16/100),Lookups!$G$3:$GL$250)),"-")</f>
        <v>1.1525177396299524</v>
      </c>
      <c r="F132" s="14">
        <f t="array" ref="F132">IFERROR(MAX(IF(Lookups!$E$3:$E$250&lt;Towers!F132/Area!F132*(Settings!$C$16/100),Lookups!$G$3:$GL$250)),"-")</f>
        <v>0.90189627849740361</v>
      </c>
      <c r="G132" s="14">
        <f t="array" ref="G132">IFERROR(MAX(IF(Lookups!$E$3:$E$250&lt;Towers!G132/Area!G132*(Settings!$C$16/100),Lookups!$G$3:$GL$250)),"-")</f>
        <v>0.72494873277555882</v>
      </c>
      <c r="H132" s="14">
        <f t="array" ref="H132">IFERROR(MAX(IF(Lookups!$E$3:$E$250&lt;Towers!H132/Area!H132*(Settings!$C$16/100),Lookups!$G$3:$GL$250)),"-")</f>
        <v>0.49769949735856722</v>
      </c>
      <c r="I132" s="14">
        <f t="array" ref="I132">IFERROR(MAX(IF(Lookups!$E$3:$E$250&lt;Towers!I132/Area!I132*(Settings!$C$16/100),Lookups!$G$3:$GL$250)),"-")</f>
        <v>0.36268999658789097</v>
      </c>
      <c r="J132" s="14">
        <f t="array" ref="J132">IFERROR(MAX(IF(Lookups!$E$3:$E$250&lt;Towers!J132/Area!J132*(Settings!$C$16/100),Lookups!$G$3:$GL$250)),"-")</f>
        <v>0.2488243584386266</v>
      </c>
      <c r="K132" s="14">
        <f t="array" ref="K132">IFERROR(MAX(IF(Lookups!$E$3:$E$250&lt;Towers!K132/Area!K132*(Settings!$C$16/100),Lookups!$G$3:$GL$250)),"-")</f>
        <v>0.17514561455450861</v>
      </c>
      <c r="L132" s="14">
        <f t="array" ref="L132">IFERROR(MAX(IF(Lookups!$E$3:$E$250&lt;Towers!L132/Area!L132*(Settings!$C$16/100),Lookups!$G$3:$GL$250)),"-")</f>
        <v>0</v>
      </c>
    </row>
    <row r="133" spans="1:12">
      <c r="A133" s="14" t="str">
        <f>Data!A133</f>
        <v>PER</v>
      </c>
      <c r="B133" s="14" t="str">
        <f>Data!B133</f>
        <v>Peru</v>
      </c>
      <c r="C133" s="14">
        <f t="array" ref="C133">IFERROR(MAX(IF(Lookups!$E$3:$E$250&lt;Towers!C133/Area!C133*(Settings!$C$16/100),Lookups!$G$3:$GL$250)),"-")</f>
        <v>3.901964059291168</v>
      </c>
      <c r="D133" s="14">
        <f t="array" ref="D133">IFERROR(MAX(IF(Lookups!$E$3:$E$250&lt;Towers!D133/Area!D133*(Settings!$C$16/100),Lookups!$G$3:$GL$250)),"-")</f>
        <v>0.65539573691399622</v>
      </c>
      <c r="E133" s="14">
        <f t="array" ref="E133">IFERROR(MAX(IF(Lookups!$E$3:$E$250&lt;Towers!E133/Area!E133*(Settings!$C$16/100),Lookups!$G$3:$GL$250)),"-")</f>
        <v>0.48377852351854378</v>
      </c>
      <c r="F133" s="14">
        <f t="array" ref="F133">IFERROR(MAX(IF(Lookups!$E$3:$E$250&lt;Towers!F133/Area!F133*(Settings!$C$16/100),Lookups!$G$3:$GL$250)),"-")</f>
        <v>0.39075909903172218</v>
      </c>
      <c r="G133" s="14">
        <f t="array" ref="G133">IFERROR(MAX(IF(Lookups!$E$3:$E$250&lt;Towers!G133/Area!G133*(Settings!$C$16/100),Lookups!$G$3:$GL$250)),"-")</f>
        <v>0.29449674399915199</v>
      </c>
      <c r="H133" s="14">
        <f t="array" ref="H133">IFERROR(MAX(IF(Lookups!$E$3:$E$250&lt;Towers!H133/Area!H133*(Settings!$C$16/100),Lookups!$G$3:$GL$250)),"-")</f>
        <v>0.2211997766038076</v>
      </c>
      <c r="I133" s="14">
        <f t="array" ref="I133">IFERROR(MAX(IF(Lookups!$E$3:$E$250&lt;Towers!I133/Area!I133*(Settings!$C$16/100),Lookups!$G$3:$GL$250)),"-")</f>
        <v>0.14210870794574779</v>
      </c>
      <c r="J133" s="14">
        <f t="array" ref="J133">IFERROR(MAX(IF(Lookups!$E$3:$E$250&lt;Towers!J133/Area!J133*(Settings!$C$16/100),Lookups!$G$3:$GL$250)),"-")</f>
        <v>0.1083878905358656</v>
      </c>
      <c r="K133" s="14">
        <f t="array" ref="K133">IFERROR(MAX(IF(Lookups!$E$3:$E$250&lt;Towers!K133/Area!K133*(Settings!$C$16/100),Lookups!$G$3:$GL$250)),"-")</f>
        <v>5.6914456278022198E-2</v>
      </c>
      <c r="L133" s="14">
        <f t="array" ref="L133">IFERROR(MAX(IF(Lookups!$E$3:$E$250&lt;Towers!L133/Area!L133*(Settings!$C$16/100),Lookups!$G$3:$GL$250)),"-")</f>
        <v>0</v>
      </c>
    </row>
    <row r="134" spans="1:12">
      <c r="A134" s="14" t="str">
        <f>Data!A134</f>
        <v>PHL</v>
      </c>
      <c r="B134" s="14" t="str">
        <f>Data!B134</f>
        <v>Philippines (the)</v>
      </c>
      <c r="C134" s="14">
        <f t="array" ref="C134">IFERROR(MAX(IF(Lookups!$E$3:$E$250&lt;Towers!C134/Area!C134*(Settings!$C$16/100),Lookups!$G$3:$GL$250)),"-")</f>
        <v>20.154773033528759</v>
      </c>
      <c r="D134" s="14">
        <f t="array" ref="D134">IFERROR(MAX(IF(Lookups!$E$3:$E$250&lt;Towers!D134/Area!D134*(Settings!$C$16/100),Lookups!$G$3:$GL$250)),"-")</f>
        <v>5.038693258382188</v>
      </c>
      <c r="E134" s="14">
        <f t="array" ref="E134">IFERROR(MAX(IF(Lookups!$E$3:$E$250&lt;Towers!E134/Area!E134*(Settings!$C$16/100),Lookups!$G$3:$GL$250)),"-")</f>
        <v>3.1106218584910441</v>
      </c>
      <c r="F134" s="14">
        <f t="array" ref="F134">IFERROR(MAX(IF(Lookups!$E$3:$E$250&lt;Towers!F134/Area!F134*(Settings!$C$16/100),Lookups!$G$3:$GL$250)),"-")</f>
        <v>2.3815698604072062</v>
      </c>
      <c r="G134" s="14">
        <f t="array" ref="G134">IFERROR(MAX(IF(Lookups!$E$3:$E$250&lt;Towers!G134/Area!G134*(Settings!$C$16/100),Lookups!$G$3:$GL$250)),"-")</f>
        <v>1.8817342106921136</v>
      </c>
      <c r="H134" s="14">
        <f t="array" ref="H134">IFERROR(MAX(IF(Lookups!$E$3:$E$250&lt;Towers!H134/Area!H134*(Settings!$C$16/100),Lookups!$G$3:$GL$250)),"-")</f>
        <v>1.5242047106606118</v>
      </c>
      <c r="I134" s="14">
        <f t="array" ref="I134">IFERROR(MAX(IF(Lookups!$E$3:$E$250&lt;Towers!I134/Area!I134*(Settings!$C$16/100),Lookups!$G$3:$GL$250)),"-")</f>
        <v>1.2043098948429527</v>
      </c>
      <c r="J134" s="14">
        <f t="array" ref="J134">IFERROR(MAX(IF(Lookups!$E$3:$E$250&lt;Towers!J134/Area!J134*(Settings!$C$16/100),Lookups!$G$3:$GL$250)),"-")</f>
        <v>0.90189627849740361</v>
      </c>
      <c r="K134" s="14">
        <f t="array" ref="K134">IFERROR(MAX(IF(Lookups!$E$3:$E$250&lt;Towers!K134/Area!K134*(Settings!$C$16/100),Lookups!$G$3:$GL$250)),"-")</f>
        <v>0.57721361823833817</v>
      </c>
      <c r="L134" s="14">
        <f t="array" ref="L134">IFERROR(MAX(IF(Lookups!$E$3:$E$250&lt;Towers!L134/Area!L134*(Settings!$C$16/100),Lookups!$G$3:$GL$250)),"-")</f>
        <v>0</v>
      </c>
    </row>
    <row r="135" spans="1:12">
      <c r="A135" s="14" t="str">
        <f>Data!A135</f>
        <v>POL</v>
      </c>
      <c r="B135" s="14" t="str">
        <f>Data!B135</f>
        <v>Poland</v>
      </c>
      <c r="C135" s="14">
        <f t="array" ref="C135">IFERROR(MAX(IF(Lookups!$E$3:$E$250&lt;Towers!C135/Area!C135*(Settings!$C$16/100),Lookups!$G$3:$GL$250)),"-")</f>
        <v>30.10774737107382</v>
      </c>
      <c r="D135" s="14">
        <f t="array" ref="D135">IFERROR(MAX(IF(Lookups!$E$3:$E$250&lt;Towers!D135/Area!D135*(Settings!$C$16/100),Lookups!$G$3:$GL$250)),"-")</f>
        <v>8.4385035884324555</v>
      </c>
      <c r="E135" s="14">
        <f t="array" ref="E135">IFERROR(MAX(IF(Lookups!$E$3:$E$250&lt;Towers!E135/Area!E135*(Settings!$C$16/100),Lookups!$G$3:$GL$250)),"-")</f>
        <v>3.3453052634526461</v>
      </c>
      <c r="F135" s="14">
        <f t="array" ref="F135">IFERROR(MAX(IF(Lookups!$E$3:$E$250&lt;Towers!F135/Area!F135*(Settings!$C$16/100),Lookups!$G$3:$GL$250)),"-")</f>
        <v>2.3815698604072062</v>
      </c>
      <c r="G135" s="14">
        <f t="array" ref="G135">IFERROR(MAX(IF(Lookups!$E$3:$E$250&lt;Towers!G135/Area!G135*(Settings!$C$16/100),Lookups!$G$3:$GL$250)),"-")</f>
        <v>1.8817342106921136</v>
      </c>
      <c r="H135" s="14">
        <f t="array" ref="H135">IFERROR(MAX(IF(Lookups!$E$3:$E$250&lt;Towers!H135/Area!H135*(Settings!$C$16/100),Lookups!$G$3:$GL$250)),"-")</f>
        <v>1.5242047106606118</v>
      </c>
      <c r="I135" s="14">
        <f t="array" ref="I135">IFERROR(MAX(IF(Lookups!$E$3:$E$250&lt;Towers!I135/Area!I135*(Settings!$C$16/100),Lookups!$G$3:$GL$250)),"-")</f>
        <v>1.3189440438382796</v>
      </c>
      <c r="J135" s="14">
        <f t="array" ref="J135">IFERROR(MAX(IF(Lookups!$E$3:$E$250&lt;Towers!J135/Area!J135*(Settings!$C$16/100),Lookups!$G$3:$GL$250)),"-")</f>
        <v>1.1525177396299524</v>
      </c>
      <c r="K135" s="14">
        <f t="array" ref="K135">IFERROR(MAX(IF(Lookups!$E$3:$E$250&lt;Towers!K135/Area!K135*(Settings!$C$16/100),Lookups!$G$3:$GL$250)),"-")</f>
        <v>0.93761150982582819</v>
      </c>
      <c r="L135" s="14">
        <f t="array" ref="L135">IFERROR(MAX(IF(Lookups!$E$3:$E$250&lt;Towers!L135/Area!L135*(Settings!$C$16/100),Lookups!$G$3:$GL$250)),"-")</f>
        <v>0.65539573691399622</v>
      </c>
    </row>
    <row r="136" spans="1:12">
      <c r="A136" s="14" t="str">
        <f>Data!A136</f>
        <v>PRT</v>
      </c>
      <c r="B136" s="14" t="str">
        <f>Data!B136</f>
        <v>Portugal</v>
      </c>
      <c r="C136" s="14">
        <f t="array" ref="C136">IFERROR(MAX(IF(Lookups!$E$3:$E$250&lt;Towers!C136/Area!C136*(Settings!$C$16/100),Lookups!$G$3:$GL$250)),"-")</f>
        <v>49.76994973585672</v>
      </c>
      <c r="D136" s="14">
        <f t="array" ref="D136">IFERROR(MAX(IF(Lookups!$E$3:$E$250&lt;Towers!D136/Area!D136*(Settings!$C$16/100),Lookups!$G$3:$GL$250)),"-")</f>
        <v>14.430340455958458</v>
      </c>
      <c r="E136" s="14">
        <f t="array" ref="E136">IFERROR(MAX(IF(Lookups!$E$3:$E$250&lt;Towers!E136/Area!E136*(Settings!$C$16/100),Lookups!$G$3:$GL$250)),"-")</f>
        <v>6.7554779419860917</v>
      </c>
      <c r="F136" s="14">
        <f t="array" ref="F136">IFERROR(MAX(IF(Lookups!$E$3:$E$250&lt;Towers!F136/Area!F136*(Settings!$C$16/100),Lookups!$G$3:$GL$250)),"-")</f>
        <v>4.6100709585198096</v>
      </c>
      <c r="G136" s="14">
        <f t="array" ref="G136">IFERROR(MAX(IF(Lookups!$E$3:$E$250&lt;Towers!G136/Area!G136*(Settings!$C$16/100),Lookups!$G$3:$GL$250)),"-")</f>
        <v>3.1106218584910441</v>
      </c>
      <c r="H136" s="14">
        <f t="array" ref="H136">IFERROR(MAX(IF(Lookups!$E$3:$E$250&lt;Towers!H136/Area!H136*(Settings!$C$16/100),Lookups!$G$3:$GL$250)),"-")</f>
        <v>2.1096258971081139</v>
      </c>
      <c r="I136" s="14">
        <f t="array" ref="I136">IFERROR(MAX(IF(Lookups!$E$3:$E$250&lt;Towers!I136/Area!I136*(Settings!$C$16/100),Lookups!$G$3:$GL$250)),"-")</f>
        <v>1.4507599863515641</v>
      </c>
      <c r="J136" s="14">
        <f t="array" ref="J136">IFERROR(MAX(IF(Lookups!$E$3:$E$250&lt;Towers!J136/Area!J136*(Settings!$C$16/100),Lookups!$G$3:$GL$250)),"-")</f>
        <v>0.97549101482279177</v>
      </c>
      <c r="K136" s="14">
        <f t="array" ref="K136">IFERROR(MAX(IF(Lookups!$E$3:$E$250&lt;Towers!K136/Area!K136*(Settings!$C$16/100),Lookups!$G$3:$GL$250)),"-")</f>
        <v>0</v>
      </c>
      <c r="L136" s="14">
        <f t="array" ref="L136">IFERROR(MAX(IF(Lookups!$E$3:$E$250&lt;Towers!L136/Area!L136*(Settings!$C$16/100),Lookups!$G$3:$GL$250)),"-")</f>
        <v>0</v>
      </c>
    </row>
    <row r="137" spans="1:12">
      <c r="A137" s="14" t="str">
        <f>Data!A137</f>
        <v>PRI</v>
      </c>
      <c r="B137" s="14" t="str">
        <f>Data!B137</f>
        <v>Puerto Rico</v>
      </c>
      <c r="C137" s="14">
        <f t="array" ref="C137">IFERROR(MAX(IF(Lookups!$E$3:$E$250&lt;Towers!C137/Area!C137*(Settings!$C$16/100),Lookups!$G$3:$GL$250)),"-")</f>
        <v>0</v>
      </c>
      <c r="D137" s="14">
        <f t="array" ref="D137">IFERROR(MAX(IF(Lookups!$E$3:$E$250&lt;Towers!D137/Area!D137*(Settings!$C$16/100),Lookups!$G$3:$GL$250)),"-")</f>
        <v>0</v>
      </c>
      <c r="E137" s="14">
        <f t="array" ref="E137">IFERROR(MAX(IF(Lookups!$E$3:$E$250&lt;Towers!E137/Area!E137*(Settings!$C$16/100),Lookups!$G$3:$GL$250)),"-")</f>
        <v>0</v>
      </c>
      <c r="F137" s="14">
        <f t="array" ref="F137">IFERROR(MAX(IF(Lookups!$E$3:$E$250&lt;Towers!F137/Area!F137*(Settings!$C$16/100),Lookups!$G$3:$GL$250)),"-")</f>
        <v>0</v>
      </c>
      <c r="G137" s="14">
        <f t="array" ref="G137">IFERROR(MAX(IF(Lookups!$E$3:$E$250&lt;Towers!G137/Area!G137*(Settings!$C$16/100),Lookups!$G$3:$GL$250)),"-")</f>
        <v>0</v>
      </c>
      <c r="H137" s="14">
        <f t="array" ref="H137">IFERROR(MAX(IF(Lookups!$E$3:$E$250&lt;Towers!H137/Area!H137*(Settings!$C$16/100),Lookups!$G$3:$GL$250)),"-")</f>
        <v>0</v>
      </c>
      <c r="I137" s="14">
        <f t="array" ref="I137">IFERROR(MAX(IF(Lookups!$E$3:$E$250&lt;Towers!I137/Area!I137*(Settings!$C$16/100),Lookups!$G$3:$GL$250)),"-")</f>
        <v>0</v>
      </c>
      <c r="J137" s="14">
        <f t="array" ref="J137">IFERROR(MAX(IF(Lookups!$E$3:$E$250&lt;Towers!J137/Area!J137*(Settings!$C$16/100),Lookups!$G$3:$GL$250)),"-")</f>
        <v>0</v>
      </c>
      <c r="K137" s="14">
        <f t="array" ref="K137">IFERROR(MAX(IF(Lookups!$E$3:$E$250&lt;Towers!K137/Area!K137*(Settings!$C$16/100),Lookups!$G$3:$GL$250)),"-")</f>
        <v>0</v>
      </c>
      <c r="L137" s="14">
        <f t="array" ref="L137">IFERROR(MAX(IF(Lookups!$E$3:$E$250&lt;Towers!L137/Area!L137*(Settings!$C$16/100),Lookups!$G$3:$GL$250)),"-")</f>
        <v>0</v>
      </c>
    </row>
    <row r="138" spans="1:12">
      <c r="A138" s="14" t="str">
        <f>Data!A138</f>
        <v>QAT</v>
      </c>
      <c r="B138" s="14" t="str">
        <f>Data!B138</f>
        <v>Qatar</v>
      </c>
      <c r="C138" s="14">
        <f t="array" ref="C138">IFERROR(MAX(IF(Lookups!$E$3:$E$250&lt;Towers!C138/Area!C138*(Settings!$C$16/100),Lookups!$G$3:$GL$250)),"-")</f>
        <v>270.96972633966442</v>
      </c>
      <c r="D138" s="14">
        <f t="array" ref="D138">IFERROR(MAX(IF(Lookups!$E$3:$E$250&lt;Towers!D138/Area!D138*(Settings!$C$16/100),Lookups!$G$3:$GL$250)),"-")</f>
        <v>16.935607896229023</v>
      </c>
      <c r="E138" s="14" t="str">
        <f t="array" ref="E138">IFERROR(MAX(IF(Lookups!$E$3:$E$250&lt;Towers!E138/Area!E138*(Settings!$C$16/100),Lookups!$G$3:$GL$250)),"-")</f>
        <v>-</v>
      </c>
      <c r="F138" s="14">
        <f t="array" ref="F138">IFERROR(MAX(IF(Lookups!$E$3:$E$250&lt;Towers!F138/Area!F138*(Settings!$C$16/100),Lookups!$G$3:$GL$250)),"-")</f>
        <v>12.44248743396418</v>
      </c>
      <c r="G138" s="14" t="str">
        <f t="array" ref="G138">IFERROR(MAX(IF(Lookups!$E$3:$E$250&lt;Towers!G138/Area!G138*(Settings!$C$16/100),Lookups!$G$3:$GL$250)),"-")</f>
        <v>-</v>
      </c>
      <c r="H138" s="14">
        <f t="array" ref="H138">IFERROR(MAX(IF(Lookups!$E$3:$E$250&lt;Towers!H138/Area!H138*(Settings!$C$16/100),Lookups!$G$3:$GL$250)),"-")</f>
        <v>10.838789053586574</v>
      </c>
      <c r="I138" s="14">
        <f t="array" ref="I138">IFERROR(MAX(IF(Lookups!$E$3:$E$250&lt;Towers!I138/Area!I138*(Settings!$C$16/100),Lookups!$G$3:$GL$250)),"-")</f>
        <v>7.5269368427684524</v>
      </c>
      <c r="J138" s="14" t="str">
        <f t="array" ref="J138">IFERROR(MAX(IF(Lookups!$E$3:$E$250&lt;Towers!J138/Area!J138*(Settings!$C$16/100),Lookups!$G$3:$GL$250)),"-")</f>
        <v>-</v>
      </c>
      <c r="K138" s="14">
        <f t="array" ref="K138">IFERROR(MAX(IF(Lookups!$E$3:$E$250&lt;Towers!K138/Area!K138*(Settings!$C$16/100),Lookups!$G$3:$GL$250)),"-")</f>
        <v>5.5299944150951923</v>
      </c>
      <c r="L138" s="14">
        <f t="array" ref="L138">IFERROR(MAX(IF(Lookups!$E$3:$E$250&lt;Towers!L138/Area!L138*(Settings!$C$16/100),Lookups!$G$3:$GL$250)),"-")</f>
        <v>0.86818353045816254</v>
      </c>
    </row>
    <row r="139" spans="1:12">
      <c r="A139" s="14" t="str">
        <f>Data!A139</f>
        <v>REU</v>
      </c>
      <c r="B139" s="14" t="str">
        <f>Data!B139</f>
        <v>Réunion</v>
      </c>
      <c r="C139" s="14">
        <f t="array" ref="C139">IFERROR(MAX(IF(Lookups!$E$3:$E$250&lt;Towers!C139/Area!C139*(Settings!$C$16/100),Lookups!$G$3:$GL$250)),"-")</f>
        <v>0</v>
      </c>
      <c r="D139" s="14">
        <f t="array" ref="D139">IFERROR(MAX(IF(Lookups!$E$3:$E$250&lt;Towers!D139/Area!D139*(Settings!$C$16/100),Lookups!$G$3:$GL$250)),"-")</f>
        <v>0</v>
      </c>
      <c r="E139" s="14">
        <f t="array" ref="E139">IFERROR(MAX(IF(Lookups!$E$3:$E$250&lt;Towers!E139/Area!E139*(Settings!$C$16/100),Lookups!$G$3:$GL$250)),"-")</f>
        <v>0</v>
      </c>
      <c r="F139" s="14">
        <f t="array" ref="F139">IFERROR(MAX(IF(Lookups!$E$3:$E$250&lt;Towers!F139/Area!F139*(Settings!$C$16/100),Lookups!$G$3:$GL$250)),"-")</f>
        <v>0</v>
      </c>
      <c r="G139" s="14">
        <f t="array" ref="G139">IFERROR(MAX(IF(Lookups!$E$3:$E$250&lt;Towers!G139/Area!G139*(Settings!$C$16/100),Lookups!$G$3:$GL$250)),"-")</f>
        <v>0</v>
      </c>
      <c r="H139" s="14">
        <f t="array" ref="H139">IFERROR(MAX(IF(Lookups!$E$3:$E$250&lt;Towers!H139/Area!H139*(Settings!$C$16/100),Lookups!$G$3:$GL$250)),"-")</f>
        <v>0</v>
      </c>
      <c r="I139" s="14">
        <f t="array" ref="I139">IFERROR(MAX(IF(Lookups!$E$3:$E$250&lt;Towers!I139/Area!I139*(Settings!$C$16/100),Lookups!$G$3:$GL$250)),"-")</f>
        <v>0</v>
      </c>
      <c r="J139" s="14">
        <f t="array" ref="J139">IFERROR(MAX(IF(Lookups!$E$3:$E$250&lt;Towers!J139/Area!J139*(Settings!$C$16/100),Lookups!$G$3:$GL$250)),"-")</f>
        <v>0</v>
      </c>
      <c r="K139" s="14">
        <f t="array" ref="K139">IFERROR(MAX(IF(Lookups!$E$3:$E$250&lt;Towers!K139/Area!K139*(Settings!$C$16/100),Lookups!$G$3:$GL$250)),"-")</f>
        <v>0</v>
      </c>
      <c r="L139" s="14">
        <f t="array" ref="L139">IFERROR(MAX(IF(Lookups!$E$3:$E$250&lt;Towers!L139/Area!L139*(Settings!$C$16/100),Lookups!$G$3:$GL$250)),"-")</f>
        <v>0</v>
      </c>
    </row>
    <row r="140" spans="1:12">
      <c r="A140" s="14" t="str">
        <f>Data!A140</f>
        <v>ROU</v>
      </c>
      <c r="B140" s="14" t="str">
        <f>Data!B140</f>
        <v>Romania</v>
      </c>
      <c r="C140" s="14">
        <f t="array" ref="C140">IFERROR(MAX(IF(Lookups!$E$3:$E$250&lt;Towers!C140/Area!C140*(Settings!$C$16/100),Lookups!$G$3:$GL$250)),"-")</f>
        <v>0</v>
      </c>
      <c r="D140" s="14">
        <f t="array" ref="D140">IFERROR(MAX(IF(Lookups!$E$3:$E$250&lt;Towers!D140/Area!D140*(Settings!$C$16/100),Lookups!$G$3:$GL$250)),"-")</f>
        <v>0</v>
      </c>
      <c r="E140" s="14">
        <f t="array" ref="E140">IFERROR(MAX(IF(Lookups!$E$3:$E$250&lt;Towers!E140/Area!E140*(Settings!$C$16/100),Lookups!$G$3:$GL$250)),"-")</f>
        <v>0</v>
      </c>
      <c r="F140" s="14">
        <f t="array" ref="F140">IFERROR(MAX(IF(Lookups!$E$3:$E$250&lt;Towers!F140/Area!F140*(Settings!$C$16/100),Lookups!$G$3:$GL$250)),"-")</f>
        <v>0</v>
      </c>
      <c r="G140" s="14">
        <f t="array" ref="G140">IFERROR(MAX(IF(Lookups!$E$3:$E$250&lt;Towers!G140/Area!G140*(Settings!$C$16/100),Lookups!$G$3:$GL$250)),"-")</f>
        <v>0</v>
      </c>
      <c r="H140" s="14">
        <f t="array" ref="H140">IFERROR(MAX(IF(Lookups!$E$3:$E$250&lt;Towers!H140/Area!H140*(Settings!$C$16/100),Lookups!$G$3:$GL$250)),"-")</f>
        <v>0</v>
      </c>
      <c r="I140" s="14">
        <f t="array" ref="I140">IFERROR(MAX(IF(Lookups!$E$3:$E$250&lt;Towers!I140/Area!I140*(Settings!$C$16/100),Lookups!$G$3:$GL$250)),"-")</f>
        <v>0</v>
      </c>
      <c r="J140" s="14">
        <f t="array" ref="J140">IFERROR(MAX(IF(Lookups!$E$3:$E$250&lt;Towers!J140/Area!J140*(Settings!$C$16/100),Lookups!$G$3:$GL$250)),"-")</f>
        <v>0</v>
      </c>
      <c r="K140" s="14">
        <f t="array" ref="K140">IFERROR(MAX(IF(Lookups!$E$3:$E$250&lt;Towers!K140/Area!K140*(Settings!$C$16/100),Lookups!$G$3:$GL$250)),"-")</f>
        <v>0</v>
      </c>
      <c r="L140" s="14">
        <f t="array" ref="L140">IFERROR(MAX(IF(Lookups!$E$3:$E$250&lt;Towers!L140/Area!L140*(Settings!$C$16/100),Lookups!$G$3:$GL$250)),"-")</f>
        <v>0</v>
      </c>
    </row>
    <row r="141" spans="1:12">
      <c r="A141" s="14" t="str">
        <f>Data!A141</f>
        <v>RUS</v>
      </c>
      <c r="B141" s="14" t="str">
        <f>Data!B141</f>
        <v>Russian Federation (the)</v>
      </c>
      <c r="C141" s="14">
        <f t="array" ref="C141">IFERROR(MAX(IF(Lookups!$E$3:$E$250&lt;Towers!C141/Area!C141*(Settings!$C$16/100),Lookups!$G$3:$GL$250)),"-")</f>
        <v>38.105117766515299</v>
      </c>
      <c r="D141" s="14">
        <f t="array" ref="D141">IFERROR(MAX(IF(Lookups!$E$3:$E$250&lt;Towers!D141/Area!D141*(Settings!$C$16/100),Lookups!$G$3:$GL$250)),"-")</f>
        <v>5.038693258382188</v>
      </c>
      <c r="E141" s="14">
        <f t="array" ref="E141">IFERROR(MAX(IF(Lookups!$E$3:$E$250&lt;Towers!E141/Area!E141*(Settings!$C$16/100),Lookups!$G$3:$GL$250)),"-")</f>
        <v>1.7813933798809201</v>
      </c>
      <c r="F141" s="14">
        <f t="array" ref="F141">IFERROR(MAX(IF(Lookups!$E$3:$E$250&lt;Towers!F141/Area!F141*(Settings!$C$16/100),Lookups!$G$3:$GL$250)),"-")</f>
        <v>0.83632631586316142</v>
      </c>
      <c r="G141" s="14">
        <f t="array" ref="G141">IFERROR(MAX(IF(Lookups!$E$3:$E$250&lt;Towers!G141/Area!G141*(Settings!$C$16/100),Lookups!$G$3:$GL$250)),"-")</f>
        <v>0.52740647427702836</v>
      </c>
      <c r="H141" s="14">
        <f t="array" ref="H141">IFERROR(MAX(IF(Lookups!$E$3:$E$250&lt;Towers!H141/Area!H141*(Settings!$C$16/100),Lookups!$G$3:$GL$250)),"-")</f>
        <v>0.37170058482807178</v>
      </c>
      <c r="I141" s="14">
        <f t="array" ref="I141">IFERROR(MAX(IF(Lookups!$E$3:$E$250&lt;Towers!I141/Area!I141*(Settings!$C$16/100),Lookups!$G$3:$GL$250)),"-")</f>
        <v>0.25392831497886081</v>
      </c>
      <c r="J141" s="14">
        <f t="array" ref="J141">IFERROR(MAX(IF(Lookups!$E$3:$E$250&lt;Towers!J141/Area!J141*(Settings!$C$16/100),Lookups!$G$3:$GL$250)),"-")</f>
        <v>0.163848934228499</v>
      </c>
      <c r="K141" s="14">
        <f t="array" ref="K141">IFERROR(MAX(IF(Lookups!$E$3:$E$250&lt;Towers!K141/Area!K141*(Settings!$C$16/100),Lookups!$G$3:$GL$250)),"-")</f>
        <v>7.8729582162221604E-2</v>
      </c>
      <c r="L141" s="14">
        <f t="array" ref="L141">IFERROR(MAX(IF(Lookups!$E$3:$E$250&lt;Towers!L141/Area!L141*(Settings!$C$16/100),Lookups!$G$3:$GL$250)),"-")</f>
        <v>0</v>
      </c>
    </row>
    <row r="142" spans="1:12">
      <c r="A142" s="14" t="str">
        <f>Data!A142</f>
        <v>RWA</v>
      </c>
      <c r="B142" s="14" t="str">
        <f>Data!B142</f>
        <v>Rwanda</v>
      </c>
      <c r="C142" s="14">
        <f t="array" ref="C142">IFERROR(MAX(IF(Lookups!$E$3:$E$250&lt;Towers!C142/Area!C142*(Settings!$C$16/100),Lookups!$G$3:$GL$250)),"-")</f>
        <v>7.5269368427684524</v>
      </c>
      <c r="D142" s="14">
        <f t="array" ref="D142">IFERROR(MAX(IF(Lookups!$E$3:$E$250&lt;Towers!D142/Area!D142*(Settings!$C$16/100),Lookups!$G$3:$GL$250)),"-")</f>
        <v>3.1106218584910441</v>
      </c>
      <c r="E142" s="14">
        <f t="array" ref="E142">IFERROR(MAX(IF(Lookups!$E$3:$E$250&lt;Towers!E142/Area!E142*(Settings!$C$16/100),Lookups!$G$3:$GL$250)),"-")</f>
        <v>2.1096258971081139</v>
      </c>
      <c r="F142" s="14">
        <f t="array" ref="F142">IFERROR(MAX(IF(Lookups!$E$3:$E$250&lt;Towers!F142/Area!F142*(Settings!$C$16/100),Lookups!$G$3:$GL$250)),"-")</f>
        <v>1.8817342106921136</v>
      </c>
      <c r="G142" s="14">
        <f t="array" ref="G142">IFERROR(MAX(IF(Lookups!$E$3:$E$250&lt;Towers!G142/Area!G142*(Settings!$C$16/100),Lookups!$G$3:$GL$250)),"-")</f>
        <v>1.7813933798809201</v>
      </c>
      <c r="H142" s="14">
        <f t="array" ref="H142">IFERROR(MAX(IF(Lookups!$E$3:$E$250&lt;Towers!H142/Area!H142*(Settings!$C$16/100),Lookups!$G$3:$GL$250)),"-")</f>
        <v>1.7813933798809201</v>
      </c>
      <c r="I142" s="14">
        <f t="array" ref="I142">IFERROR(MAX(IF(Lookups!$E$3:$E$250&lt;Towers!I142/Area!I142*(Settings!$C$16/100),Lookups!$G$3:$GL$250)),"-")</f>
        <v>1.4507599863515641</v>
      </c>
      <c r="J142" s="14">
        <f t="array" ref="J142">IFERROR(MAX(IF(Lookups!$E$3:$E$250&lt;Towers!J142/Area!J142*(Settings!$C$16/100),Lookups!$G$3:$GL$250)),"-")</f>
        <v>1.3189440438382796</v>
      </c>
      <c r="K142" s="14">
        <f t="array" ref="K142">IFERROR(MAX(IF(Lookups!$E$3:$E$250&lt;Towers!K142/Area!K142*(Settings!$C$16/100),Lookups!$G$3:$GL$250)),"-")</f>
        <v>1.2043098948429527</v>
      </c>
      <c r="L142" s="14">
        <f t="array" ref="L142">IFERROR(MAX(IF(Lookups!$E$3:$E$250&lt;Towers!L142/Area!L142*(Settings!$C$16/100),Lookups!$G$3:$GL$250)),"-")</f>
        <v>1.0157132599154433</v>
      </c>
    </row>
    <row r="143" spans="1:12">
      <c r="A143" s="14" t="str">
        <f>Data!A143</f>
        <v>WSM</v>
      </c>
      <c r="B143" s="14" t="str">
        <f>Data!B143</f>
        <v>Samoa</v>
      </c>
      <c r="C143" s="14">
        <f t="array" ref="C143">IFERROR(MAX(IF(Lookups!$E$3:$E$250&lt;Towers!C143/Area!C143*(Settings!$C$16/100),Lookups!$G$3:$GL$250)),"-")</f>
        <v>0</v>
      </c>
      <c r="D143" s="14">
        <f t="array" ref="D143">IFERROR(MAX(IF(Lookups!$E$3:$E$250&lt;Towers!D143/Area!D143*(Settings!$C$16/100),Lookups!$G$3:$GL$250)),"-")</f>
        <v>0</v>
      </c>
      <c r="E143" s="14">
        <f t="array" ref="E143">IFERROR(MAX(IF(Lookups!$E$3:$E$250&lt;Towers!E143/Area!E143*(Settings!$C$16/100),Lookups!$G$3:$GL$250)),"-")</f>
        <v>0</v>
      </c>
      <c r="F143" s="14">
        <f t="array" ref="F143">IFERROR(MAX(IF(Lookups!$E$3:$E$250&lt;Towers!F143/Area!F143*(Settings!$C$16/100),Lookups!$G$3:$GL$250)),"-")</f>
        <v>0</v>
      </c>
      <c r="G143" s="14">
        <f t="array" ref="G143">IFERROR(MAX(IF(Lookups!$E$3:$E$250&lt;Towers!G143/Area!G143*(Settings!$C$16/100),Lookups!$G$3:$GL$250)),"-")</f>
        <v>0</v>
      </c>
      <c r="H143" s="14">
        <f t="array" ref="H143">IFERROR(MAX(IF(Lookups!$E$3:$E$250&lt;Towers!H143/Area!H143*(Settings!$C$16/100),Lookups!$G$3:$GL$250)),"-")</f>
        <v>0</v>
      </c>
      <c r="I143" s="14">
        <f t="array" ref="I143">IFERROR(MAX(IF(Lookups!$E$3:$E$250&lt;Towers!I143/Area!I143*(Settings!$C$16/100),Lookups!$G$3:$GL$250)),"-")</f>
        <v>0</v>
      </c>
      <c r="J143" s="14">
        <f t="array" ref="J143">IFERROR(MAX(IF(Lookups!$E$3:$E$250&lt;Towers!J143/Area!J143*(Settings!$C$16/100),Lookups!$G$3:$GL$250)),"-")</f>
        <v>0</v>
      </c>
      <c r="K143" s="14">
        <f t="array" ref="K143">IFERROR(MAX(IF(Lookups!$E$3:$E$250&lt;Towers!K143/Area!K143*(Settings!$C$16/100),Lookups!$G$3:$GL$250)),"-")</f>
        <v>0</v>
      </c>
      <c r="L143" s="14">
        <f t="array" ref="L143">IFERROR(MAX(IF(Lookups!$E$3:$E$250&lt;Towers!L143/Area!L143*(Settings!$C$16/100),Lookups!$G$3:$GL$250)),"-")</f>
        <v>0</v>
      </c>
    </row>
    <row r="144" spans="1:12">
      <c r="A144" s="14" t="str">
        <f>Data!A144</f>
        <v>SMR</v>
      </c>
      <c r="B144" s="14" t="str">
        <f>Data!B144</f>
        <v>San Marino</v>
      </c>
      <c r="C144" s="14">
        <f t="array" ref="C144">IFERROR(MAX(IF(Lookups!$E$3:$E$250&lt;Towers!C144/Area!C144*(Settings!$C$16/100),Lookups!$G$3:$GL$250)),"-")</f>
        <v>0</v>
      </c>
      <c r="D144" s="14" t="str">
        <f t="array" ref="D144">IFERROR(MAX(IF(Lookups!$E$3:$E$250&lt;Towers!D144/Area!D144*(Settings!$C$16/100),Lookups!$G$3:$GL$250)),"-")</f>
        <v>-</v>
      </c>
      <c r="E144" s="14" t="str">
        <f t="array" ref="E144">IFERROR(MAX(IF(Lookups!$E$3:$E$250&lt;Towers!E144/Area!E144*(Settings!$C$16/100),Lookups!$G$3:$GL$250)),"-")</f>
        <v>-</v>
      </c>
      <c r="F144" s="14" t="str">
        <f t="array" ref="F144">IFERROR(MAX(IF(Lookups!$E$3:$E$250&lt;Towers!F144/Area!F144*(Settings!$C$16/100),Lookups!$G$3:$GL$250)),"-")</f>
        <v>-</v>
      </c>
      <c r="G144" s="14" t="str">
        <f t="array" ref="G144">IFERROR(MAX(IF(Lookups!$E$3:$E$250&lt;Towers!G144/Area!G144*(Settings!$C$16/100),Lookups!$G$3:$GL$250)),"-")</f>
        <v>-</v>
      </c>
      <c r="H144" s="14" t="str">
        <f t="array" ref="H144">IFERROR(MAX(IF(Lookups!$E$3:$E$250&lt;Towers!H144/Area!H144*(Settings!$C$16/100),Lookups!$G$3:$GL$250)),"-")</f>
        <v>-</v>
      </c>
      <c r="I144" s="14" t="str">
        <f t="array" ref="I144">IFERROR(MAX(IF(Lookups!$E$3:$E$250&lt;Towers!I144/Area!I144*(Settings!$C$16/100),Lookups!$G$3:$GL$250)),"-")</f>
        <v>-</v>
      </c>
      <c r="J144" s="14" t="str">
        <f t="array" ref="J144">IFERROR(MAX(IF(Lookups!$E$3:$E$250&lt;Towers!J144/Area!J144*(Settings!$C$16/100),Lookups!$G$3:$GL$250)),"-")</f>
        <v>-</v>
      </c>
      <c r="K144" s="14" t="str">
        <f t="array" ref="K144">IFERROR(MAX(IF(Lookups!$E$3:$E$250&lt;Towers!K144/Area!K144*(Settings!$C$16/100),Lookups!$G$3:$GL$250)),"-")</f>
        <v>-</v>
      </c>
      <c r="L144" s="14" t="str">
        <f t="array" ref="L144">IFERROR(MAX(IF(Lookups!$E$3:$E$250&lt;Towers!L144/Area!L144*(Settings!$C$16/100),Lookups!$G$3:$GL$250)),"-")</f>
        <v>-</v>
      </c>
    </row>
    <row r="145" spans="1:12">
      <c r="A145" s="14" t="str">
        <f>Data!A145</f>
        <v>SAU</v>
      </c>
      <c r="B145" s="14" t="str">
        <f>Data!B145</f>
        <v>Saudi Arabia</v>
      </c>
      <c r="C145" s="14">
        <f t="array" ref="C145">IFERROR(MAX(IF(Lookups!$E$3:$E$250&lt;Towers!C145/Area!C145*(Settings!$C$16/100),Lookups!$G$3:$GL$250)),"-")</f>
        <v>2.23941922594764</v>
      </c>
      <c r="D145" s="14">
        <f t="array" ref="D145">IFERROR(MAX(IF(Lookups!$E$3:$E$250&lt;Towers!D145/Area!D145*(Settings!$C$16/100),Lookups!$G$3:$GL$250)),"-")</f>
        <v>1.5242047106606118</v>
      </c>
      <c r="E145" s="14">
        <f t="array" ref="E145">IFERROR(MAX(IF(Lookups!$E$3:$E$250&lt;Towers!E145/Area!E145*(Settings!$C$16/100),Lookups!$G$3:$GL$250)),"-")</f>
        <v>0.93761150982582819</v>
      </c>
      <c r="F145" s="14">
        <f t="array" ref="F145">IFERROR(MAX(IF(Lookups!$E$3:$E$250&lt;Towers!F145/Area!F145*(Settings!$C$16/100),Lookups!$G$3:$GL$250)),"-")</f>
        <v>0.93761150982582819</v>
      </c>
      <c r="G145" s="14">
        <f t="array" ref="G145">IFERROR(MAX(IF(Lookups!$E$3:$E$250&lt;Towers!G145/Area!G145*(Settings!$C$16/100),Lookups!$G$3:$GL$250)),"-")</f>
        <v>0.80619092134115</v>
      </c>
      <c r="H145" s="14">
        <f t="array" ref="H145">IFERROR(MAX(IF(Lookups!$E$3:$E$250&lt;Towers!H145/Area!H145*(Settings!$C$16/100),Lookups!$G$3:$GL$250)),"-")</f>
        <v>0.37170058482807178</v>
      </c>
      <c r="I145" s="14">
        <f t="array" ref="I145">IFERROR(MAX(IF(Lookups!$E$3:$E$250&lt;Towers!I145/Area!I145*(Settings!$C$16/100),Lookups!$G$3:$GL$250)),"-")</f>
        <v>0.25392831497886081</v>
      </c>
      <c r="J145" s="14">
        <f t="array" ref="J145">IFERROR(MAX(IF(Lookups!$E$3:$E$250&lt;Towers!J145/Area!J145*(Settings!$C$16/100),Lookups!$G$3:$GL$250)),"-")</f>
        <v>0.2298734599921744</v>
      </c>
      <c r="K145" s="14">
        <f t="array" ref="K145">IFERROR(MAX(IF(Lookups!$E$3:$E$250&lt;Towers!K145/Area!K145*(Settings!$C$16/100),Lookups!$G$3:$GL$250)),"-")</f>
        <v>0.21704588261454061</v>
      </c>
      <c r="L145" s="14">
        <f t="array" ref="L145">IFERROR(MAX(IF(Lookups!$E$3:$E$250&lt;Towers!L145/Area!L145*(Settings!$C$16/100),Lookups!$G$3:$GL$250)),"-")</f>
        <v>0.16935607896229021</v>
      </c>
    </row>
    <row r="146" spans="1:12">
      <c r="A146" s="14" t="str">
        <f>Data!A146</f>
        <v>SEN</v>
      </c>
      <c r="B146" s="14" t="str">
        <f>Data!B146</f>
        <v>Senegal</v>
      </c>
      <c r="C146" s="14">
        <f t="array" ref="C146">IFERROR(MAX(IF(Lookups!$E$3:$E$250&lt;Towers!C146/Area!C146*(Settings!$C$16/100),Lookups!$G$3:$GL$250)),"-")</f>
        <v>12.44248743396418</v>
      </c>
      <c r="D146" s="14">
        <f t="array" ref="D146">IFERROR(MAX(IF(Lookups!$E$3:$E$250&lt;Towers!D146/Area!D146*(Settings!$C$16/100),Lookups!$G$3:$GL$250)),"-")</f>
        <v>2.7096972633966439</v>
      </c>
      <c r="E146" s="14">
        <f t="array" ref="E146">IFERROR(MAX(IF(Lookups!$E$3:$E$250&lt;Towers!E146/Area!E146*(Settings!$C$16/100),Lookups!$G$3:$GL$250)),"-")</f>
        <v>1.3824986037737981</v>
      </c>
      <c r="F146" s="14">
        <f t="array" ref="F146">IFERROR(MAX(IF(Lookups!$E$3:$E$250&lt;Towers!F146/Area!F146*(Settings!$C$16/100),Lookups!$G$3:$GL$250)),"-")</f>
        <v>0.83632631586316142</v>
      </c>
      <c r="G146" s="14">
        <f t="array" ref="G146">IFERROR(MAX(IF(Lookups!$E$3:$E$250&lt;Towers!G146/Area!G146*(Settings!$C$16/100),Lookups!$G$3:$GL$250)),"-")</f>
        <v>0.63442443731971365</v>
      </c>
      <c r="H146" s="14">
        <f t="array" ref="H146">IFERROR(MAX(IF(Lookups!$E$3:$E$250&lt;Towers!H146/Area!H146*(Settings!$C$16/100),Lookups!$G$3:$GL$250)),"-")</f>
        <v>0.48377852351854378</v>
      </c>
      <c r="I146" s="14">
        <f t="array" ref="I146">IFERROR(MAX(IF(Lookups!$E$3:$E$250&lt;Towers!I146/Area!I146*(Settings!$C$16/100),Lookups!$G$3:$GL$250)),"-")</f>
        <v>0.40084279044329041</v>
      </c>
      <c r="J146" s="14">
        <f t="array" ref="J146">IFERROR(MAX(IF(Lookups!$E$3:$E$250&lt;Towers!J146/Area!J146*(Settings!$C$16/100),Lookups!$G$3:$GL$250)),"-")</f>
        <v>0.2298734599921744</v>
      </c>
      <c r="K146" s="14">
        <f t="array" ref="K146">IFERROR(MAX(IF(Lookups!$E$3:$E$250&lt;Towers!K146/Area!K146*(Settings!$C$16/100),Lookups!$G$3:$GL$250)),"-")</f>
        <v>0.15607856237164661</v>
      </c>
      <c r="L146" s="14">
        <f t="array" ref="L146">IFERROR(MAX(IF(Lookups!$E$3:$E$250&lt;Towers!L146/Area!L146*(Settings!$C$16/100),Lookups!$G$3:$GL$250)),"-")</f>
        <v>0</v>
      </c>
    </row>
    <row r="147" spans="1:12">
      <c r="A147" s="14" t="str">
        <f>Data!A147</f>
        <v>SRB</v>
      </c>
      <c r="B147" s="14" t="str">
        <f>Data!B147</f>
        <v>Serbia</v>
      </c>
      <c r="C147" s="14">
        <f t="array" ref="C147">IFERROR(MAX(IF(Lookups!$E$3:$E$250&lt;Towers!C147/Area!C147*(Settings!$C$16/100),Lookups!$G$3:$GL$250)),"-")</f>
        <v>0</v>
      </c>
      <c r="D147" s="14">
        <f t="array" ref="D147">IFERROR(MAX(IF(Lookups!$E$3:$E$250&lt;Towers!D147/Area!D147*(Settings!$C$16/100),Lookups!$G$3:$GL$250)),"-")</f>
        <v>0</v>
      </c>
      <c r="E147" s="14">
        <f t="array" ref="E147">IFERROR(MAX(IF(Lookups!$E$3:$E$250&lt;Towers!E147/Area!E147*(Settings!$C$16/100),Lookups!$G$3:$GL$250)),"-")</f>
        <v>0</v>
      </c>
      <c r="F147" s="14">
        <f t="array" ref="F147">IFERROR(MAX(IF(Lookups!$E$3:$E$250&lt;Towers!F147/Area!F147*(Settings!$C$16/100),Lookups!$G$3:$GL$250)),"-")</f>
        <v>0</v>
      </c>
      <c r="G147" s="14">
        <f t="array" ref="G147">IFERROR(MAX(IF(Lookups!$E$3:$E$250&lt;Towers!G147/Area!G147*(Settings!$C$16/100),Lookups!$G$3:$GL$250)),"-")</f>
        <v>0</v>
      </c>
      <c r="H147" s="14">
        <f t="array" ref="H147">IFERROR(MAX(IF(Lookups!$E$3:$E$250&lt;Towers!H147/Area!H147*(Settings!$C$16/100),Lookups!$G$3:$GL$250)),"-")</f>
        <v>0</v>
      </c>
      <c r="I147" s="14">
        <f t="array" ref="I147">IFERROR(MAX(IF(Lookups!$E$3:$E$250&lt;Towers!I147/Area!I147*(Settings!$C$16/100),Lookups!$G$3:$GL$250)),"-")</f>
        <v>0</v>
      </c>
      <c r="J147" s="14">
        <f t="array" ref="J147">IFERROR(MAX(IF(Lookups!$E$3:$E$250&lt;Towers!J147/Area!J147*(Settings!$C$16/100),Lookups!$G$3:$GL$250)),"-")</f>
        <v>0</v>
      </c>
      <c r="K147" s="14">
        <f t="array" ref="K147">IFERROR(MAX(IF(Lookups!$E$3:$E$250&lt;Towers!K147/Area!K147*(Settings!$C$16/100),Lookups!$G$3:$GL$250)),"-")</f>
        <v>0</v>
      </c>
      <c r="L147" s="14">
        <f t="array" ref="L147">IFERROR(MAX(IF(Lookups!$E$3:$E$250&lt;Towers!L147/Area!L147*(Settings!$C$16/100),Lookups!$G$3:$GL$250)),"-")</f>
        <v>0</v>
      </c>
    </row>
    <row r="148" spans="1:12">
      <c r="A148" s="14" t="str">
        <f>Data!A148</f>
        <v>SYC</v>
      </c>
      <c r="B148" s="14" t="str">
        <f>Data!B148</f>
        <v>Seychelles</v>
      </c>
      <c r="C148" s="14">
        <f t="array" ref="C148">IFERROR(MAX(IF(Lookups!$E$3:$E$250&lt;Towers!C148/Area!C148*(Settings!$C$16/100),Lookups!$G$3:$GL$250)),"-")</f>
        <v>0</v>
      </c>
      <c r="D148" s="14">
        <f t="array" ref="D148">IFERROR(MAX(IF(Lookups!$E$3:$E$250&lt;Towers!D148/Area!D148*(Settings!$C$16/100),Lookups!$G$3:$GL$250)),"-")</f>
        <v>0</v>
      </c>
      <c r="E148" s="14">
        <f t="array" ref="E148">IFERROR(MAX(IF(Lookups!$E$3:$E$250&lt;Towers!E148/Area!E148*(Settings!$C$16/100),Lookups!$G$3:$GL$250)),"-")</f>
        <v>0</v>
      </c>
      <c r="F148" s="14">
        <f t="array" ref="F148">IFERROR(MAX(IF(Lookups!$E$3:$E$250&lt;Towers!F148/Area!F148*(Settings!$C$16/100),Lookups!$G$3:$GL$250)),"-")</f>
        <v>0</v>
      </c>
      <c r="G148" s="14">
        <f t="array" ref="G148">IFERROR(MAX(IF(Lookups!$E$3:$E$250&lt;Towers!G148/Area!G148*(Settings!$C$16/100),Lookups!$G$3:$GL$250)),"-")</f>
        <v>0</v>
      </c>
      <c r="H148" s="14">
        <f t="array" ref="H148">IFERROR(MAX(IF(Lookups!$E$3:$E$250&lt;Towers!H148/Area!H148*(Settings!$C$16/100),Lookups!$G$3:$GL$250)),"-")</f>
        <v>0</v>
      </c>
      <c r="I148" s="14">
        <f t="array" ref="I148">IFERROR(MAX(IF(Lookups!$E$3:$E$250&lt;Towers!I148/Area!I148*(Settings!$C$16/100),Lookups!$G$3:$GL$250)),"-")</f>
        <v>0</v>
      </c>
      <c r="J148" s="14">
        <f t="array" ref="J148">IFERROR(MAX(IF(Lookups!$E$3:$E$250&lt;Towers!J148/Area!J148*(Settings!$C$16/100),Lookups!$G$3:$GL$250)),"-")</f>
        <v>0</v>
      </c>
      <c r="K148" s="14">
        <f t="array" ref="K148">IFERROR(MAX(IF(Lookups!$E$3:$E$250&lt;Towers!K148/Area!K148*(Settings!$C$16/100),Lookups!$G$3:$GL$250)),"-")</f>
        <v>0</v>
      </c>
      <c r="L148" s="14">
        <f t="array" ref="L148">IFERROR(MAX(IF(Lookups!$E$3:$E$250&lt;Towers!L148/Area!L148*(Settings!$C$16/100),Lookups!$G$3:$GL$250)),"-")</f>
        <v>0</v>
      </c>
    </row>
    <row r="149" spans="1:12">
      <c r="A149" s="14" t="str">
        <f>Data!A149</f>
        <v>SLE</v>
      </c>
      <c r="B149" s="14" t="str">
        <f>Data!B149</f>
        <v>Sierra Leone</v>
      </c>
      <c r="C149" s="14">
        <f t="array" ref="C149">IFERROR(MAX(IF(Lookups!$E$3:$E$250&lt;Towers!C149/Area!C149*(Settings!$C$16/100),Lookups!$G$3:$GL$250)),"-")</f>
        <v>0</v>
      </c>
      <c r="D149" s="14">
        <f t="array" ref="D149">IFERROR(MAX(IF(Lookups!$E$3:$E$250&lt;Towers!D149/Area!D149*(Settings!$C$16/100),Lookups!$G$3:$GL$250)),"-")</f>
        <v>0</v>
      </c>
      <c r="E149" s="14">
        <f t="array" ref="E149">IFERROR(MAX(IF(Lookups!$E$3:$E$250&lt;Towers!E149/Area!E149*(Settings!$C$16/100),Lookups!$G$3:$GL$250)),"-")</f>
        <v>0</v>
      </c>
      <c r="F149" s="14">
        <f t="array" ref="F149">IFERROR(MAX(IF(Lookups!$E$3:$E$250&lt;Towers!F149/Area!F149*(Settings!$C$16/100),Lookups!$G$3:$GL$250)),"-")</f>
        <v>0</v>
      </c>
      <c r="G149" s="14">
        <f t="array" ref="G149">IFERROR(MAX(IF(Lookups!$E$3:$E$250&lt;Towers!G149/Area!G149*(Settings!$C$16/100),Lookups!$G$3:$GL$250)),"-")</f>
        <v>0</v>
      </c>
      <c r="H149" s="14">
        <f t="array" ref="H149">IFERROR(MAX(IF(Lookups!$E$3:$E$250&lt;Towers!H149/Area!H149*(Settings!$C$16/100),Lookups!$G$3:$GL$250)),"-")</f>
        <v>0</v>
      </c>
      <c r="I149" s="14">
        <f t="array" ref="I149">IFERROR(MAX(IF(Lookups!$E$3:$E$250&lt;Towers!I149/Area!I149*(Settings!$C$16/100),Lookups!$G$3:$GL$250)),"-")</f>
        <v>0</v>
      </c>
      <c r="J149" s="14">
        <f t="array" ref="J149">IFERROR(MAX(IF(Lookups!$E$3:$E$250&lt;Towers!J149/Area!J149*(Settings!$C$16/100),Lookups!$G$3:$GL$250)),"-")</f>
        <v>0</v>
      </c>
      <c r="K149" s="14">
        <f t="array" ref="K149">IFERROR(MAX(IF(Lookups!$E$3:$E$250&lt;Towers!K149/Area!K149*(Settings!$C$16/100),Lookups!$G$3:$GL$250)),"-")</f>
        <v>0</v>
      </c>
      <c r="L149" s="14">
        <f t="array" ref="L149">IFERROR(MAX(IF(Lookups!$E$3:$E$250&lt;Towers!L149/Area!L149*(Settings!$C$16/100),Lookups!$G$3:$GL$250)),"-")</f>
        <v>0</v>
      </c>
    </row>
    <row r="150" spans="1:12">
      <c r="A150" s="14" t="str">
        <f>Data!A150</f>
        <v>SGP</v>
      </c>
      <c r="B150" s="14" t="str">
        <f>Data!B150</f>
        <v>Singapore</v>
      </c>
      <c r="C150" s="14">
        <f t="array" ref="C150">IFERROR(MAX(IF(Lookups!$E$3:$E$250&lt;Towers!C150/Area!C150*(Settings!$C$16/100),Lookups!$G$3:$GL$250)),"-")</f>
        <v>67.742431584916105</v>
      </c>
      <c r="D150" s="14" t="str">
        <f t="array" ref="D150">IFERROR(MAX(IF(Lookups!$E$3:$E$250&lt;Towers!D150/Area!D150*(Settings!$C$16/100),Lookups!$G$3:$GL$250)),"-")</f>
        <v>-</v>
      </c>
      <c r="E150" s="14">
        <f t="array" ref="E150">IFERROR(MAX(IF(Lookups!$E$3:$E$250&lt;Towers!E150/Area!E150*(Settings!$C$16/100),Lookups!$G$3:$GL$250)),"-")</f>
        <v>49.76994973585672</v>
      </c>
      <c r="F150" s="14" t="str">
        <f t="array" ref="F150">IFERROR(MAX(IF(Lookups!$E$3:$E$250&lt;Towers!F150/Area!F150*(Settings!$C$16/100),Lookups!$G$3:$GL$250)),"-")</f>
        <v>-</v>
      </c>
      <c r="G150" s="14" t="str">
        <f t="array" ref="G150">IFERROR(MAX(IF(Lookups!$E$3:$E$250&lt;Towers!G150/Area!G150*(Settings!$C$16/100),Lookups!$G$3:$GL$250)),"-")</f>
        <v>-</v>
      </c>
      <c r="H150" s="14">
        <f t="array" ref="H150">IFERROR(MAX(IF(Lookups!$E$3:$E$250&lt;Towers!H150/Area!H150*(Settings!$C$16/100),Lookups!$G$3:$GL$250)),"-")</f>
        <v>49.76994973585672</v>
      </c>
      <c r="I150" s="14" t="str">
        <f t="array" ref="I150">IFERROR(MAX(IF(Lookups!$E$3:$E$250&lt;Towers!I150/Area!I150*(Settings!$C$16/100),Lookups!$G$3:$GL$250)),"-")</f>
        <v>-</v>
      </c>
      <c r="J150" s="14">
        <f t="array" ref="J150">IFERROR(MAX(IF(Lookups!$E$3:$E$250&lt;Towers!J150/Area!J150*(Settings!$C$16/100),Lookups!$G$3:$GL$250)),"-")</f>
        <v>38.105117766515299</v>
      </c>
      <c r="K150" s="14" t="str">
        <f t="array" ref="K150">IFERROR(MAX(IF(Lookups!$E$3:$E$250&lt;Towers!K150/Area!K150*(Settings!$C$16/100),Lookups!$G$3:$GL$250)),"-")</f>
        <v>-</v>
      </c>
      <c r="L150" s="14">
        <f t="array" ref="L150">IFERROR(MAX(IF(Lookups!$E$3:$E$250&lt;Towers!L150/Area!L150*(Settings!$C$16/100),Lookups!$G$3:$GL$250)),"-")</f>
        <v>30.10774737107382</v>
      </c>
    </row>
    <row r="151" spans="1:12">
      <c r="A151" s="14" t="str">
        <f>Data!A151</f>
        <v>SVK</v>
      </c>
      <c r="B151" s="14" t="str">
        <f>Data!B151</f>
        <v>Slovakia</v>
      </c>
      <c r="C151" s="14">
        <f t="array" ref="C151">IFERROR(MAX(IF(Lookups!$E$3:$E$250&lt;Towers!C151/Area!C151*(Settings!$C$16/100),Lookups!$G$3:$GL$250)),"-")</f>
        <v>0</v>
      </c>
      <c r="D151" s="14">
        <f t="array" ref="D151">IFERROR(MAX(IF(Lookups!$E$3:$E$250&lt;Towers!D151/Area!D151*(Settings!$C$16/100),Lookups!$G$3:$GL$250)),"-")</f>
        <v>0</v>
      </c>
      <c r="E151" s="14">
        <f t="array" ref="E151">IFERROR(MAX(IF(Lookups!$E$3:$E$250&lt;Towers!E151/Area!E151*(Settings!$C$16/100),Lookups!$G$3:$GL$250)),"-")</f>
        <v>0</v>
      </c>
      <c r="F151" s="14">
        <f t="array" ref="F151">IFERROR(MAX(IF(Lookups!$E$3:$E$250&lt;Towers!F151/Area!F151*(Settings!$C$16/100),Lookups!$G$3:$GL$250)),"-")</f>
        <v>0</v>
      </c>
      <c r="G151" s="14">
        <f t="array" ref="G151">IFERROR(MAX(IF(Lookups!$E$3:$E$250&lt;Towers!G151/Area!G151*(Settings!$C$16/100),Lookups!$G$3:$GL$250)),"-")</f>
        <v>0</v>
      </c>
      <c r="H151" s="14">
        <f t="array" ref="H151">IFERROR(MAX(IF(Lookups!$E$3:$E$250&lt;Towers!H151/Area!H151*(Settings!$C$16/100),Lookups!$G$3:$GL$250)),"-")</f>
        <v>0</v>
      </c>
      <c r="I151" s="14">
        <f t="array" ref="I151">IFERROR(MAX(IF(Lookups!$E$3:$E$250&lt;Towers!I151/Area!I151*(Settings!$C$16/100),Lookups!$G$3:$GL$250)),"-")</f>
        <v>0</v>
      </c>
      <c r="J151" s="14">
        <f t="array" ref="J151">IFERROR(MAX(IF(Lookups!$E$3:$E$250&lt;Towers!J151/Area!J151*(Settings!$C$16/100),Lookups!$G$3:$GL$250)),"-")</f>
        <v>0</v>
      </c>
      <c r="K151" s="14">
        <f t="array" ref="K151">IFERROR(MAX(IF(Lookups!$E$3:$E$250&lt;Towers!K151/Area!K151*(Settings!$C$16/100),Lookups!$G$3:$GL$250)),"-")</f>
        <v>0</v>
      </c>
      <c r="L151" s="14">
        <f t="array" ref="L151">IFERROR(MAX(IF(Lookups!$E$3:$E$250&lt;Towers!L151/Area!L151*(Settings!$C$16/100),Lookups!$G$3:$GL$250)),"-")</f>
        <v>0</v>
      </c>
    </row>
    <row r="152" spans="1:12">
      <c r="A152" s="14" t="str">
        <f>Data!A152</f>
        <v>SVN</v>
      </c>
      <c r="B152" s="14" t="str">
        <f>Data!B152</f>
        <v>Slovenia</v>
      </c>
      <c r="C152" s="14">
        <f t="array" ref="C152">IFERROR(MAX(IF(Lookups!$E$3:$E$250&lt;Towers!C152/Area!C152*(Settings!$C$16/100),Lookups!$G$3:$GL$250)),"-")</f>
        <v>0</v>
      </c>
      <c r="D152" s="14">
        <f t="array" ref="D152">IFERROR(MAX(IF(Lookups!$E$3:$E$250&lt;Towers!D152/Area!D152*(Settings!$C$16/100),Lookups!$G$3:$GL$250)),"-")</f>
        <v>0</v>
      </c>
      <c r="E152" s="14">
        <f t="array" ref="E152">IFERROR(MAX(IF(Lookups!$E$3:$E$250&lt;Towers!E152/Area!E152*(Settings!$C$16/100),Lookups!$G$3:$GL$250)),"-")</f>
        <v>0</v>
      </c>
      <c r="F152" s="14">
        <f t="array" ref="F152">IFERROR(MAX(IF(Lookups!$E$3:$E$250&lt;Towers!F152/Area!F152*(Settings!$C$16/100),Lookups!$G$3:$GL$250)),"-")</f>
        <v>0</v>
      </c>
      <c r="G152" s="14">
        <f t="array" ref="G152">IFERROR(MAX(IF(Lookups!$E$3:$E$250&lt;Towers!G152/Area!G152*(Settings!$C$16/100),Lookups!$G$3:$GL$250)),"-")</f>
        <v>0</v>
      </c>
      <c r="H152" s="14">
        <f t="array" ref="H152">IFERROR(MAX(IF(Lookups!$E$3:$E$250&lt;Towers!H152/Area!H152*(Settings!$C$16/100),Lookups!$G$3:$GL$250)),"-")</f>
        <v>0</v>
      </c>
      <c r="I152" s="14">
        <f t="array" ref="I152">IFERROR(MAX(IF(Lookups!$E$3:$E$250&lt;Towers!I152/Area!I152*(Settings!$C$16/100),Lookups!$G$3:$GL$250)),"-")</f>
        <v>0</v>
      </c>
      <c r="J152" s="14">
        <f t="array" ref="J152">IFERROR(MAX(IF(Lookups!$E$3:$E$250&lt;Towers!J152/Area!J152*(Settings!$C$16/100),Lookups!$G$3:$GL$250)),"-")</f>
        <v>0</v>
      </c>
      <c r="K152" s="14">
        <f t="array" ref="K152">IFERROR(MAX(IF(Lookups!$E$3:$E$250&lt;Towers!K152/Area!K152*(Settings!$C$16/100),Lookups!$G$3:$GL$250)),"-")</f>
        <v>0</v>
      </c>
      <c r="L152" s="14">
        <f t="array" ref="L152">IFERROR(MAX(IF(Lookups!$E$3:$E$250&lt;Towers!L152/Area!L152*(Settings!$C$16/100),Lookups!$G$3:$GL$250)),"-")</f>
        <v>0</v>
      </c>
    </row>
    <row r="153" spans="1:12">
      <c r="A153" s="14" t="str">
        <f>Data!A153</f>
        <v>SLB</v>
      </c>
      <c r="B153" s="14" t="str">
        <f>Data!B153</f>
        <v>Solomon Islands</v>
      </c>
      <c r="C153" s="14">
        <f t="array" ref="C153">IFERROR(MAX(IF(Lookups!$E$3:$E$250&lt;Towers!C153/Area!C153*(Settings!$C$16/100),Lookups!$G$3:$GL$250)),"-")</f>
        <v>0</v>
      </c>
      <c r="D153" s="14">
        <f t="array" ref="D153">IFERROR(MAX(IF(Lookups!$E$3:$E$250&lt;Towers!D153/Area!D153*(Settings!$C$16/100),Lookups!$G$3:$GL$250)),"-")</f>
        <v>0</v>
      </c>
      <c r="E153" s="14">
        <f t="array" ref="E153">IFERROR(MAX(IF(Lookups!$E$3:$E$250&lt;Towers!E153/Area!E153*(Settings!$C$16/100),Lookups!$G$3:$GL$250)),"-")</f>
        <v>0</v>
      </c>
      <c r="F153" s="14">
        <f t="array" ref="F153">IFERROR(MAX(IF(Lookups!$E$3:$E$250&lt;Towers!F153/Area!F153*(Settings!$C$16/100),Lookups!$G$3:$GL$250)),"-")</f>
        <v>0</v>
      </c>
      <c r="G153" s="14">
        <f t="array" ref="G153">IFERROR(MAX(IF(Lookups!$E$3:$E$250&lt;Towers!G153/Area!G153*(Settings!$C$16/100),Lookups!$G$3:$GL$250)),"-")</f>
        <v>0</v>
      </c>
      <c r="H153" s="14">
        <f t="array" ref="H153">IFERROR(MAX(IF(Lookups!$E$3:$E$250&lt;Towers!H153/Area!H153*(Settings!$C$16/100),Lookups!$G$3:$GL$250)),"-")</f>
        <v>0</v>
      </c>
      <c r="I153" s="14">
        <f t="array" ref="I153">IFERROR(MAX(IF(Lookups!$E$3:$E$250&lt;Towers!I153/Area!I153*(Settings!$C$16/100),Lookups!$G$3:$GL$250)),"-")</f>
        <v>0</v>
      </c>
      <c r="J153" s="14">
        <f t="array" ref="J153">IFERROR(MAX(IF(Lookups!$E$3:$E$250&lt;Towers!J153/Area!J153*(Settings!$C$16/100),Lookups!$G$3:$GL$250)),"-")</f>
        <v>0</v>
      </c>
      <c r="K153" s="14">
        <f t="array" ref="K153">IFERROR(MAX(IF(Lookups!$E$3:$E$250&lt;Towers!K153/Area!K153*(Settings!$C$16/100),Lookups!$G$3:$GL$250)),"-")</f>
        <v>0</v>
      </c>
      <c r="L153" s="14">
        <f t="array" ref="L153">IFERROR(MAX(IF(Lookups!$E$3:$E$250&lt;Towers!L153/Area!L153*(Settings!$C$16/100),Lookups!$G$3:$GL$250)),"-")</f>
        <v>0</v>
      </c>
    </row>
    <row r="154" spans="1:12">
      <c r="A154" s="14" t="str">
        <f>Data!A154</f>
        <v>SOM</v>
      </c>
      <c r="B154" s="14" t="str">
        <f>Data!B154</f>
        <v>Somalia</v>
      </c>
      <c r="C154" s="14">
        <f t="array" ref="C154">IFERROR(MAX(IF(Lookups!$E$3:$E$250&lt;Towers!C154/Area!C154*(Settings!$C$16/100),Lookups!$G$3:$GL$250)),"-")</f>
        <v>0</v>
      </c>
      <c r="D154" s="14">
        <f t="array" ref="D154">IFERROR(MAX(IF(Lookups!$E$3:$E$250&lt;Towers!D154/Area!D154*(Settings!$C$16/100),Lookups!$G$3:$GL$250)),"-")</f>
        <v>0</v>
      </c>
      <c r="E154" s="14">
        <f t="array" ref="E154">IFERROR(MAX(IF(Lookups!$E$3:$E$250&lt;Towers!E154/Area!E154*(Settings!$C$16/100),Lookups!$G$3:$GL$250)),"-")</f>
        <v>0</v>
      </c>
      <c r="F154" s="14">
        <f t="array" ref="F154">IFERROR(MAX(IF(Lookups!$E$3:$E$250&lt;Towers!F154/Area!F154*(Settings!$C$16/100),Lookups!$G$3:$GL$250)),"-")</f>
        <v>0</v>
      </c>
      <c r="G154" s="14">
        <f t="array" ref="G154">IFERROR(MAX(IF(Lookups!$E$3:$E$250&lt;Towers!G154/Area!G154*(Settings!$C$16/100),Lookups!$G$3:$GL$250)),"-")</f>
        <v>0</v>
      </c>
      <c r="H154" s="14">
        <f t="array" ref="H154">IFERROR(MAX(IF(Lookups!$E$3:$E$250&lt;Towers!H154/Area!H154*(Settings!$C$16/100),Lookups!$G$3:$GL$250)),"-")</f>
        <v>0</v>
      </c>
      <c r="I154" s="14">
        <f t="array" ref="I154">IFERROR(MAX(IF(Lookups!$E$3:$E$250&lt;Towers!I154/Area!I154*(Settings!$C$16/100),Lookups!$G$3:$GL$250)),"-")</f>
        <v>0</v>
      </c>
      <c r="J154" s="14">
        <f t="array" ref="J154">IFERROR(MAX(IF(Lookups!$E$3:$E$250&lt;Towers!J154/Area!J154*(Settings!$C$16/100),Lookups!$G$3:$GL$250)),"-")</f>
        <v>0</v>
      </c>
      <c r="K154" s="14">
        <f t="array" ref="K154">IFERROR(MAX(IF(Lookups!$E$3:$E$250&lt;Towers!K154/Area!K154*(Settings!$C$16/100),Lookups!$G$3:$GL$250)),"-")</f>
        <v>0</v>
      </c>
      <c r="L154" s="14">
        <f t="array" ref="L154">IFERROR(MAX(IF(Lookups!$E$3:$E$250&lt;Towers!L154/Area!L154*(Settings!$C$16/100),Lookups!$G$3:$GL$250)),"-")</f>
        <v>0</v>
      </c>
    </row>
    <row r="155" spans="1:12">
      <c r="A155" s="14" t="str">
        <f>Data!A155</f>
        <v>ZAF</v>
      </c>
      <c r="B155" s="14" t="str">
        <f>Data!B155</f>
        <v>South Africa</v>
      </c>
      <c r="C155" s="14">
        <f t="array" ref="C155">IFERROR(MAX(IF(Lookups!$E$3:$E$250&lt;Towers!C155/Area!C155*(Settings!$C$16/100),Lookups!$G$3:$GL$250)),"-")</f>
        <v>20.154773033528759</v>
      </c>
      <c r="D155" s="14">
        <f t="array" ref="D155">IFERROR(MAX(IF(Lookups!$E$3:$E$250&lt;Towers!D155/Area!D155*(Settings!$C$16/100),Lookups!$G$3:$GL$250)),"-")</f>
        <v>3.607585113989614</v>
      </c>
      <c r="E155" s="14">
        <f t="array" ref="E155">IFERROR(MAX(IF(Lookups!$E$3:$E$250&lt;Towers!E155/Area!E155*(Settings!$C$16/100),Lookups!$G$3:$GL$250)),"-")</f>
        <v>1.7813933798809201</v>
      </c>
      <c r="F155" s="14">
        <f t="array" ref="F155">IFERROR(MAX(IF(Lookups!$E$3:$E$250&lt;Towers!F155/Area!F155*(Settings!$C$16/100),Lookups!$G$3:$GL$250)),"-")</f>
        <v>1.2596733145955472</v>
      </c>
      <c r="G155" s="14">
        <f t="array" ref="G155">IFERROR(MAX(IF(Lookups!$E$3:$E$250&lt;Towers!G155/Area!G155*(Settings!$C$16/100),Lookups!$G$3:$GL$250)),"-")</f>
        <v>0.93761150982582819</v>
      </c>
      <c r="H155" s="14">
        <f t="array" ref="H155">IFERROR(MAX(IF(Lookups!$E$3:$E$250&lt;Towers!H155/Area!H155*(Settings!$C$16/100),Lookups!$G$3:$GL$250)),"-")</f>
        <v>0.77765546462276125</v>
      </c>
      <c r="I155" s="14">
        <f t="array" ref="I155">IFERROR(MAX(IF(Lookups!$E$3:$E$250&lt;Towers!I155/Area!I155*(Settings!$C$16/100),Lookups!$G$3:$GL$250)),"-")</f>
        <v>0.5432674397542836</v>
      </c>
      <c r="J155" s="14">
        <f t="array" ref="J155">IFERROR(MAX(IF(Lookups!$E$3:$E$250&lt;Towers!J155/Area!J155*(Settings!$C$16/100),Lookups!$G$3:$GL$250)),"-")</f>
        <v>0.34562465094344941</v>
      </c>
      <c r="K155" s="14">
        <f t="array" ref="K155">IFERROR(MAX(IF(Lookups!$E$3:$E$250&lt;Towers!K155/Area!K155*(Settings!$C$16/100),Lookups!$G$3:$GL$250)),"-")</f>
        <v>0.2211997766038076</v>
      </c>
      <c r="L155" s="14">
        <f t="array" ref="L155">IFERROR(MAX(IF(Lookups!$E$3:$E$250&lt;Towers!L155/Area!L155*(Settings!$C$16/100),Lookups!$G$3:$GL$250)),"-")</f>
        <v>4.6100709585197998E-2</v>
      </c>
    </row>
    <row r="156" spans="1:12">
      <c r="A156" s="14" t="str">
        <f>Data!A156</f>
        <v>SSD</v>
      </c>
      <c r="B156" s="14" t="str">
        <f>Data!B156</f>
        <v>South Sudan</v>
      </c>
      <c r="C156" s="14">
        <f t="array" ref="C156">IFERROR(MAX(IF(Lookups!$E$3:$E$250&lt;Towers!C156/Area!C156*(Settings!$C$16/100),Lookups!$G$3:$GL$250)),"-")</f>
        <v>0.13185161856925701</v>
      </c>
      <c r="D156" s="14">
        <f t="array" ref="D156">IFERROR(MAX(IF(Lookups!$E$3:$E$250&lt;Towers!D156/Area!D156*(Settings!$C$16/100),Lookups!$G$3:$GL$250)),"-")</f>
        <v>6.4134846470926404E-2</v>
      </c>
      <c r="E156" s="14">
        <f t="array" ref="E156">IFERROR(MAX(IF(Lookups!$E$3:$E$250&lt;Towers!E156/Area!E156*(Settings!$C$16/100),Lookups!$G$3:$GL$250)),"-")</f>
        <v>0</v>
      </c>
      <c r="F156" s="14">
        <f t="array" ref="F156">IFERROR(MAX(IF(Lookups!$E$3:$E$250&lt;Towers!F156/Area!F156*(Settings!$C$16/100),Lookups!$G$3:$GL$250)),"-")</f>
        <v>0</v>
      </c>
      <c r="G156" s="14">
        <f t="array" ref="G156">IFERROR(MAX(IF(Lookups!$E$3:$E$250&lt;Towers!G156/Area!G156*(Settings!$C$16/100),Lookups!$G$3:$GL$250)),"-")</f>
        <v>0</v>
      </c>
      <c r="H156" s="14">
        <f t="array" ref="H156">IFERROR(MAX(IF(Lookups!$E$3:$E$250&lt;Towers!H156/Area!H156*(Settings!$C$16/100),Lookups!$G$3:$GL$250)),"-")</f>
        <v>0</v>
      </c>
      <c r="I156" s="14">
        <f t="array" ref="I156">IFERROR(MAX(IF(Lookups!$E$3:$E$250&lt;Towers!I156/Area!I156*(Settings!$C$16/100),Lookups!$G$3:$GL$250)),"-")</f>
        <v>0</v>
      </c>
      <c r="J156" s="14">
        <f t="array" ref="J156">IFERROR(MAX(IF(Lookups!$E$3:$E$250&lt;Towers!J156/Area!J156*(Settings!$C$16/100),Lookups!$G$3:$GL$250)),"-")</f>
        <v>0</v>
      </c>
      <c r="K156" s="14">
        <f t="array" ref="K156">IFERROR(MAX(IF(Lookups!$E$3:$E$250&lt;Towers!K156/Area!K156*(Settings!$C$16/100),Lookups!$G$3:$GL$250)),"-")</f>
        <v>0</v>
      </c>
      <c r="L156" s="14">
        <f t="array" ref="L156">IFERROR(MAX(IF(Lookups!$E$3:$E$250&lt;Towers!L156/Area!L156*(Settings!$C$16/100),Lookups!$G$3:$GL$250)),"-")</f>
        <v>0</v>
      </c>
    </row>
    <row r="157" spans="1:12">
      <c r="A157" s="14" t="str">
        <f>Data!A157</f>
        <v>ESP</v>
      </c>
      <c r="B157" s="14" t="str">
        <f>Data!B157</f>
        <v>Spain</v>
      </c>
      <c r="C157" s="14">
        <f t="array" ref="C157">IFERROR(MAX(IF(Lookups!$E$3:$E$250&lt;Towers!C157/Area!C157*(Settings!$C$16/100),Lookups!$G$3:$GL$250)),"-")</f>
        <v>20.154773033528759</v>
      </c>
      <c r="D157" s="14">
        <f t="array" ref="D157">IFERROR(MAX(IF(Lookups!$E$3:$E$250&lt;Towers!D157/Area!D157*(Settings!$C$16/100),Lookups!$G$3:$GL$250)),"-")</f>
        <v>8.4385035884324555</v>
      </c>
      <c r="E157" s="14">
        <f t="array" ref="E157">IFERROR(MAX(IF(Lookups!$E$3:$E$250&lt;Towers!E157/Area!E157*(Settings!$C$16/100),Lookups!$G$3:$GL$250)),"-")</f>
        <v>5.5299944150951923</v>
      </c>
      <c r="F157" s="14">
        <f t="array" ref="F157">IFERROR(MAX(IF(Lookups!$E$3:$E$250&lt;Towers!F157/Area!F157*(Settings!$C$16/100),Lookups!$G$3:$GL$250)),"-")</f>
        <v>4.2339019740572557</v>
      </c>
      <c r="G157" s="14">
        <f t="array" ref="G157">IFERROR(MAX(IF(Lookups!$E$3:$E$250&lt;Towers!G157/Area!G157*(Settings!$C$16/100),Lookups!$G$3:$GL$250)),"-")</f>
        <v>2.7096972633966439</v>
      </c>
      <c r="H157" s="14">
        <f t="array" ref="H157">IFERROR(MAX(IF(Lookups!$E$3:$E$250&lt;Towers!H157/Area!H157*(Settings!$C$16/100),Lookups!$G$3:$GL$250)),"-")</f>
        <v>1.8817342106921136</v>
      </c>
      <c r="I157" s="14">
        <f t="array" ref="I157">IFERROR(MAX(IF(Lookups!$E$3:$E$250&lt;Towers!I157/Area!I157*(Settings!$C$16/100),Lookups!$G$3:$GL$250)),"-")</f>
        <v>1.3824986037737981</v>
      </c>
      <c r="J157" s="14">
        <f t="array" ref="J157">IFERROR(MAX(IF(Lookups!$E$3:$E$250&lt;Towers!J157/Area!J157*(Settings!$C$16/100),Lookups!$G$3:$GL$250)),"-")</f>
        <v>0.93761150982582819</v>
      </c>
      <c r="K157" s="14">
        <f t="array" ref="K157">IFERROR(MAX(IF(Lookups!$E$3:$E$250&lt;Towers!K157/Area!K157*(Settings!$C$16/100),Lookups!$G$3:$GL$250)),"-")</f>
        <v>0.77765546462276125</v>
      </c>
      <c r="L157" s="14">
        <f t="array" ref="L157">IFERROR(MAX(IF(Lookups!$E$3:$E$250&lt;Towers!L157/Area!L157*(Settings!$C$16/100),Lookups!$G$3:$GL$250)),"-")</f>
        <v>0.43355156214346302</v>
      </c>
    </row>
    <row r="158" spans="1:12">
      <c r="A158" s="14" t="str">
        <f>Data!A158</f>
        <v>LKA</v>
      </c>
      <c r="B158" s="14" t="str">
        <f>Data!B158</f>
        <v>Sri Lanka</v>
      </c>
      <c r="C158" s="14">
        <f t="array" ref="C158">IFERROR(MAX(IF(Lookups!$E$3:$E$250&lt;Towers!C158/Area!C158*(Settings!$C$16/100),Lookups!$G$3:$GL$250)),"-")</f>
        <v>38.105117766515299</v>
      </c>
      <c r="D158" s="14">
        <f t="array" ref="D158">IFERROR(MAX(IF(Lookups!$E$3:$E$250&lt;Towers!D158/Area!D158*(Settings!$C$16/100),Lookups!$G$3:$GL$250)),"-")</f>
        <v>14.430340455958458</v>
      </c>
      <c r="E158" s="14">
        <f t="array" ref="E158">IFERROR(MAX(IF(Lookups!$E$3:$E$250&lt;Towers!E158/Area!E158*(Settings!$C$16/100),Lookups!$G$3:$GL$250)),"-")</f>
        <v>9.5262794416288248</v>
      </c>
      <c r="F158" s="14">
        <f t="array" ref="F158">IFERROR(MAX(IF(Lookups!$E$3:$E$250&lt;Towers!F158/Area!F158*(Settings!$C$16/100),Lookups!$G$3:$GL$250)),"-")</f>
        <v>6.7554779419860917</v>
      </c>
      <c r="G158" s="14">
        <f t="array" ref="G158">IFERROR(MAX(IF(Lookups!$E$3:$E$250&lt;Towers!G158/Area!G158*(Settings!$C$16/100),Lookups!$G$3:$GL$250)),"-")</f>
        <v>5.5299944150951923</v>
      </c>
      <c r="H158" s="14">
        <f t="array" ref="H158">IFERROR(MAX(IF(Lookups!$E$3:$E$250&lt;Towers!H158/Area!H158*(Settings!$C$16/100),Lookups!$G$3:$GL$250)),"-")</f>
        <v>4.2339019740572557</v>
      </c>
      <c r="I158" s="14">
        <f t="array" ref="I158">IFERROR(MAX(IF(Lookups!$E$3:$E$250&lt;Towers!I158/Area!I158*(Settings!$C$16/100),Lookups!$G$3:$GL$250)),"-")</f>
        <v>2.8997949311022362</v>
      </c>
      <c r="J158" s="14">
        <f t="array" ref="J158">IFERROR(MAX(IF(Lookups!$E$3:$E$250&lt;Towers!J158/Area!J158*(Settings!$C$16/100),Lookups!$G$3:$GL$250)),"-")</f>
        <v>2.1096258971081139</v>
      </c>
      <c r="K158" s="14">
        <f t="array" ref="K158">IFERROR(MAX(IF(Lookups!$E$3:$E$250&lt;Towers!K158/Area!K158*(Settings!$C$16/100),Lookups!$G$3:$GL$250)),"-")</f>
        <v>0</v>
      </c>
      <c r="L158" s="14">
        <f t="array" ref="L158">IFERROR(MAX(IF(Lookups!$E$3:$E$250&lt;Towers!L158/Area!L158*(Settings!$C$16/100),Lookups!$G$3:$GL$250)),"-")</f>
        <v>0</v>
      </c>
    </row>
    <row r="159" spans="1:12">
      <c r="A159" s="14" t="str">
        <f>Data!A159</f>
        <v>SDN</v>
      </c>
      <c r="B159" s="14" t="str">
        <f>Data!B159</f>
        <v>Sudan (the)</v>
      </c>
      <c r="C159" s="14">
        <f t="array" ref="C159">IFERROR(MAX(IF(Lookups!$E$3:$E$250&lt;Towers!C159/Area!C159*(Settings!$C$16/100),Lookups!$G$3:$GL$250)),"-")</f>
        <v>1.5242047106606118</v>
      </c>
      <c r="D159" s="14">
        <f t="array" ref="D159">IFERROR(MAX(IF(Lookups!$E$3:$E$250&lt;Towers!D159/Area!D159*(Settings!$C$16/100),Lookups!$G$3:$GL$250)),"-")</f>
        <v>0.49769949735856722</v>
      </c>
      <c r="E159" s="14">
        <f t="array" ref="E159">IFERROR(MAX(IF(Lookups!$E$3:$E$250&lt;Towers!E159/Area!E159*(Settings!$C$16/100),Lookups!$G$3:$GL$250)),"-")</f>
        <v>0.27599904222011978</v>
      </c>
      <c r="F159" s="14">
        <f t="array" ref="F159">IFERROR(MAX(IF(Lookups!$E$3:$E$250&lt;Towers!F159/Area!F159*(Settings!$C$16/100),Lookups!$G$3:$GL$250)),"-")</f>
        <v>0.18765216505516921</v>
      </c>
      <c r="G159" s="14">
        <f t="array" ref="G159">IFERROR(MAX(IF(Lookups!$E$3:$E$250&lt;Towers!G159/Area!G159*(Settings!$C$16/100),Lookups!$G$3:$GL$250)),"-")</f>
        <v>0</v>
      </c>
      <c r="H159" s="14">
        <f t="array" ref="H159">IFERROR(MAX(IF(Lookups!$E$3:$E$250&lt;Towers!H159/Area!H159*(Settings!$C$16/100),Lookups!$G$3:$GL$250)),"-")</f>
        <v>0</v>
      </c>
      <c r="I159" s="14">
        <f t="array" ref="I159">IFERROR(MAX(IF(Lookups!$E$3:$E$250&lt;Towers!I159/Area!I159*(Settings!$C$16/100),Lookups!$G$3:$GL$250)),"-")</f>
        <v>0</v>
      </c>
      <c r="J159" s="14">
        <f t="array" ref="J159">IFERROR(MAX(IF(Lookups!$E$3:$E$250&lt;Towers!J159/Area!J159*(Settings!$C$16/100),Lookups!$G$3:$GL$250)),"-")</f>
        <v>0</v>
      </c>
      <c r="K159" s="14">
        <f t="array" ref="K159">IFERROR(MAX(IF(Lookups!$E$3:$E$250&lt;Towers!K159/Area!K159*(Settings!$C$16/100),Lookups!$G$3:$GL$250)),"-")</f>
        <v>0</v>
      </c>
      <c r="L159" s="14">
        <f t="array" ref="L159">IFERROR(MAX(IF(Lookups!$E$3:$E$250&lt;Towers!L159/Area!L159*(Settings!$C$16/100),Lookups!$G$3:$GL$250)),"-")</f>
        <v>0</v>
      </c>
    </row>
    <row r="160" spans="1:12">
      <c r="A160" s="14" t="str">
        <f>Data!A160</f>
        <v>SUR</v>
      </c>
      <c r="B160" s="14" t="str">
        <f>Data!B160</f>
        <v>Suriname</v>
      </c>
      <c r="C160" s="14">
        <f t="array" ref="C160">IFERROR(MAX(IF(Lookups!$E$3:$E$250&lt;Towers!C160/Area!C160*(Settings!$C$16/100),Lookups!$G$3:$GL$250)),"-")</f>
        <v>0</v>
      </c>
      <c r="D160" s="14">
        <f t="array" ref="D160">IFERROR(MAX(IF(Lookups!$E$3:$E$250&lt;Towers!D160/Area!D160*(Settings!$C$16/100),Lookups!$G$3:$GL$250)),"-")</f>
        <v>0</v>
      </c>
      <c r="E160" s="14">
        <f t="array" ref="E160">IFERROR(MAX(IF(Lookups!$E$3:$E$250&lt;Towers!E160/Area!E160*(Settings!$C$16/100),Lookups!$G$3:$GL$250)),"-")</f>
        <v>0</v>
      </c>
      <c r="F160" s="14">
        <f t="array" ref="F160">IFERROR(MAX(IF(Lookups!$E$3:$E$250&lt;Towers!F160/Area!F160*(Settings!$C$16/100),Lookups!$G$3:$GL$250)),"-")</f>
        <v>0</v>
      </c>
      <c r="G160" s="14">
        <f t="array" ref="G160">IFERROR(MAX(IF(Lookups!$E$3:$E$250&lt;Towers!G160/Area!G160*(Settings!$C$16/100),Lookups!$G$3:$GL$250)),"-")</f>
        <v>0</v>
      </c>
      <c r="H160" s="14">
        <f t="array" ref="H160">IFERROR(MAX(IF(Lookups!$E$3:$E$250&lt;Towers!H160/Area!H160*(Settings!$C$16/100),Lookups!$G$3:$GL$250)),"-")</f>
        <v>0</v>
      </c>
      <c r="I160" s="14">
        <f t="array" ref="I160">IFERROR(MAX(IF(Lookups!$E$3:$E$250&lt;Towers!I160/Area!I160*(Settings!$C$16/100),Lookups!$G$3:$GL$250)),"-")</f>
        <v>0</v>
      </c>
      <c r="J160" s="14">
        <f t="array" ref="J160">IFERROR(MAX(IF(Lookups!$E$3:$E$250&lt;Towers!J160/Area!J160*(Settings!$C$16/100),Lookups!$G$3:$GL$250)),"-")</f>
        <v>0</v>
      </c>
      <c r="K160" s="14">
        <f t="array" ref="K160">IFERROR(MAX(IF(Lookups!$E$3:$E$250&lt;Towers!K160/Area!K160*(Settings!$C$16/100),Lookups!$G$3:$GL$250)),"-")</f>
        <v>0</v>
      </c>
      <c r="L160" s="14">
        <f t="array" ref="L160">IFERROR(MAX(IF(Lookups!$E$3:$E$250&lt;Towers!L160/Area!L160*(Settings!$C$16/100),Lookups!$G$3:$GL$250)),"-")</f>
        <v>0</v>
      </c>
    </row>
    <row r="161" spans="1:12">
      <c r="A161" s="14" t="str">
        <f>Data!A161</f>
        <v>SWE</v>
      </c>
      <c r="B161" s="14" t="str">
        <f>Data!B161</f>
        <v>Sweden</v>
      </c>
      <c r="C161" s="14">
        <f t="array" ref="C161">IFERROR(MAX(IF(Lookups!$E$3:$E$250&lt;Towers!C161/Area!C161*(Settings!$C$16/100),Lookups!$G$3:$GL$250)),"-")</f>
        <v>20.154773033528759</v>
      </c>
      <c r="D161" s="14">
        <f t="array" ref="D161">IFERROR(MAX(IF(Lookups!$E$3:$E$250&lt;Towers!D161/Area!D161*(Settings!$C$16/100),Lookups!$G$3:$GL$250)),"-")</f>
        <v>2.8997949311022362</v>
      </c>
      <c r="E161" s="14">
        <f t="array" ref="E161">IFERROR(MAX(IF(Lookups!$E$3:$E$250&lt;Towers!E161/Area!E161*(Settings!$C$16/100),Lookups!$G$3:$GL$250)),"-")</f>
        <v>1.6888694854965232</v>
      </c>
      <c r="F161" s="14">
        <f t="array" ref="F161">IFERROR(MAX(IF(Lookups!$E$3:$E$250&lt;Towers!F161/Area!F161*(Settings!$C$16/100),Lookups!$G$3:$GL$250)),"-")</f>
        <v>1.0584754935143139</v>
      </c>
      <c r="G161" s="14">
        <f t="array" ref="G161">IFERROR(MAX(IF(Lookups!$E$3:$E$250&lt;Towers!G161/Area!G161*(Settings!$C$16/100),Lookups!$G$3:$GL$250)),"-")</f>
        <v>0.700582458218035</v>
      </c>
      <c r="H161" s="14">
        <f t="array" ref="H161">IFERROR(MAX(IF(Lookups!$E$3:$E$250&lt;Towers!H161/Area!H161*(Settings!$C$16/100),Lookups!$G$3:$GL$250)),"-")</f>
        <v>0.51223010650220102</v>
      </c>
      <c r="I161" s="14">
        <f t="array" ref="I161">IFERROR(MAX(IF(Lookups!$E$3:$E$250&lt;Towers!I161/Area!I161*(Settings!$C$16/100),Lookups!$G$3:$GL$250)),"-")</f>
        <v>0.37170058482807178</v>
      </c>
      <c r="J161" s="14">
        <f t="array" ref="J161">IFERROR(MAX(IF(Lookups!$E$3:$E$250&lt;Towers!J161/Area!J161*(Settings!$C$16/100),Lookups!$G$3:$GL$250)),"-")</f>
        <v>0.25919093815038557</v>
      </c>
      <c r="K161" s="14">
        <f t="array" ref="K161">IFERROR(MAX(IF(Lookups!$E$3:$E$250&lt;Towers!K161/Area!K161*(Settings!$C$16/100),Lookups!$G$3:$GL$250)),"-")</f>
        <v>0.12442487433964181</v>
      </c>
      <c r="L161" s="14">
        <f t="array" ref="L161">IFERROR(MAX(IF(Lookups!$E$3:$E$250&lt;Towers!L161/Area!L161*(Settings!$C$16/100),Lookups!$G$3:$GL$250)),"-")</f>
        <v>0</v>
      </c>
    </row>
    <row r="162" spans="1:12">
      <c r="A162" s="14" t="str">
        <f>Data!A162</f>
        <v>CHE</v>
      </c>
      <c r="B162" s="14" t="str">
        <f>Data!B162</f>
        <v>Switzerland</v>
      </c>
      <c r="C162" s="14">
        <f t="array" ref="C162">IFERROR(MAX(IF(Lookups!$E$3:$E$250&lt;Towers!C162/Area!C162*(Settings!$C$16/100),Lookups!$G$3:$GL$250)),"-")</f>
        <v>49.76994973585672</v>
      </c>
      <c r="D162" s="14">
        <f t="array" ref="D162">IFERROR(MAX(IF(Lookups!$E$3:$E$250&lt;Towers!D162/Area!D162*(Settings!$C$16/100),Lookups!$G$3:$GL$250)),"-")</f>
        <v>24.387275370569778</v>
      </c>
      <c r="E162" s="14">
        <f t="array" ref="E162">IFERROR(MAX(IF(Lookups!$E$3:$E$250&lt;Towers!E162/Area!E162*(Settings!$C$16/100),Lookups!$G$3:$GL$250)),"-")</f>
        <v>16.935607896229023</v>
      </c>
      <c r="F162" s="14">
        <f t="array" ref="F162">IFERROR(MAX(IF(Lookups!$E$3:$E$250&lt;Towers!F162/Area!F162*(Settings!$C$16/100),Lookups!$G$3:$GL$250)),"-")</f>
        <v>12.44248743396418</v>
      </c>
      <c r="G162" s="14">
        <f t="array" ref="G162">IFERROR(MAX(IF(Lookups!$E$3:$E$250&lt;Towers!G162/Area!G162*(Settings!$C$16/100),Lookups!$G$3:$GL$250)),"-")</f>
        <v>9.5262794416288248</v>
      </c>
      <c r="H162" s="14">
        <f t="array" ref="H162">IFERROR(MAX(IF(Lookups!$E$3:$E$250&lt;Towers!H162/Area!H162*(Settings!$C$16/100),Lookups!$G$3:$GL$250)),"-")</f>
        <v>7.5269368427684524</v>
      </c>
      <c r="I162" s="14">
        <f t="array" ref="I162">IFERROR(MAX(IF(Lookups!$E$3:$E$250&lt;Towers!I162/Area!I162*(Settings!$C$16/100),Lookups!$G$3:$GL$250)),"-")</f>
        <v>5.5299944150951923</v>
      </c>
      <c r="J162" s="14">
        <f t="array" ref="J162">IFERROR(MAX(IF(Lookups!$E$3:$E$250&lt;Towers!J162/Area!J162*(Settings!$C$16/100),Lookups!$G$3:$GL$250)),"-")</f>
        <v>3.901964059291168</v>
      </c>
      <c r="K162" s="14">
        <f t="array" ref="K162">IFERROR(MAX(IF(Lookups!$E$3:$E$250&lt;Towers!K162/Area!K162*(Settings!$C$16/100),Lookups!$G$3:$GL$250)),"-")</f>
        <v>1.9907979894342689</v>
      </c>
      <c r="L162" s="14">
        <f t="array" ref="L162">IFERROR(MAX(IF(Lookups!$E$3:$E$250&lt;Towers!L162/Area!L162*(Settings!$C$16/100),Lookups!$G$3:$GL$250)),"-")</f>
        <v>0.72494873277555882</v>
      </c>
    </row>
    <row r="163" spans="1:12">
      <c r="A163" s="14" t="str">
        <f>Data!A163</f>
        <v>SYR</v>
      </c>
      <c r="B163" s="14" t="str">
        <f>Data!B163</f>
        <v>Syrian Arab Republic</v>
      </c>
      <c r="C163" s="14">
        <f t="array" ref="C163">IFERROR(MAX(IF(Lookups!$E$3:$E$250&lt;Towers!C163/Area!C163*(Settings!$C$16/100),Lookups!$G$3:$GL$250)),"-")</f>
        <v>0</v>
      </c>
      <c r="D163" s="14">
        <f t="array" ref="D163">IFERROR(MAX(IF(Lookups!$E$3:$E$250&lt;Towers!D163/Area!D163*(Settings!$C$16/100),Lookups!$G$3:$GL$250)),"-")</f>
        <v>0</v>
      </c>
      <c r="E163" s="14">
        <f t="array" ref="E163">IFERROR(MAX(IF(Lookups!$E$3:$E$250&lt;Towers!E163/Area!E163*(Settings!$C$16/100),Lookups!$G$3:$GL$250)),"-")</f>
        <v>0</v>
      </c>
      <c r="F163" s="14">
        <f t="array" ref="F163">IFERROR(MAX(IF(Lookups!$E$3:$E$250&lt;Towers!F163/Area!F163*(Settings!$C$16/100),Lookups!$G$3:$GL$250)),"-")</f>
        <v>0</v>
      </c>
      <c r="G163" s="14">
        <f t="array" ref="G163">IFERROR(MAX(IF(Lookups!$E$3:$E$250&lt;Towers!G163/Area!G163*(Settings!$C$16/100),Lookups!$G$3:$GL$250)),"-")</f>
        <v>0</v>
      </c>
      <c r="H163" s="14">
        <f t="array" ref="H163">IFERROR(MAX(IF(Lookups!$E$3:$E$250&lt;Towers!H163/Area!H163*(Settings!$C$16/100),Lookups!$G$3:$GL$250)),"-")</f>
        <v>0</v>
      </c>
      <c r="I163" s="14">
        <f t="array" ref="I163">IFERROR(MAX(IF(Lookups!$E$3:$E$250&lt;Towers!I163/Area!I163*(Settings!$C$16/100),Lookups!$G$3:$GL$250)),"-")</f>
        <v>0</v>
      </c>
      <c r="J163" s="14">
        <f t="array" ref="J163">IFERROR(MAX(IF(Lookups!$E$3:$E$250&lt;Towers!J163/Area!J163*(Settings!$C$16/100),Lookups!$G$3:$GL$250)),"-")</f>
        <v>0</v>
      </c>
      <c r="K163" s="14">
        <f t="array" ref="K163">IFERROR(MAX(IF(Lookups!$E$3:$E$250&lt;Towers!K163/Area!K163*(Settings!$C$16/100),Lookups!$G$3:$GL$250)),"-")</f>
        <v>0</v>
      </c>
      <c r="L163" s="14">
        <f t="array" ref="L163">IFERROR(MAX(IF(Lookups!$E$3:$E$250&lt;Towers!L163/Area!L163*(Settings!$C$16/100),Lookups!$G$3:$GL$250)),"-")</f>
        <v>0</v>
      </c>
    </row>
    <row r="164" spans="1:12">
      <c r="A164" s="14" t="str">
        <f>Data!A164</f>
        <v>TWN</v>
      </c>
      <c r="B164" s="14" t="str">
        <f>Data!B164</f>
        <v>Taiwan (Province of China)</v>
      </c>
      <c r="C164" s="14">
        <f t="array" ref="C164">IFERROR(MAX(IF(Lookups!$E$3:$E$250&lt;Towers!C164/Area!C164*(Settings!$C$16/100),Lookups!$G$3:$GL$250)),"-")</f>
        <v>0</v>
      </c>
      <c r="D164" s="14" t="str">
        <f t="array" ref="D164">IFERROR(MAX(IF(Lookups!$E$3:$E$250&lt;Towers!D164/Area!D164*(Settings!$C$16/100),Lookups!$G$3:$GL$250)),"-")</f>
        <v>-</v>
      </c>
      <c r="E164" s="14" t="str">
        <f t="array" ref="E164">IFERROR(MAX(IF(Lookups!$E$3:$E$250&lt;Towers!E164/Area!E164*(Settings!$C$16/100),Lookups!$G$3:$GL$250)),"-")</f>
        <v>-</v>
      </c>
      <c r="F164" s="14" t="str">
        <f t="array" ref="F164">IFERROR(MAX(IF(Lookups!$E$3:$E$250&lt;Towers!F164/Area!F164*(Settings!$C$16/100),Lookups!$G$3:$GL$250)),"-")</f>
        <v>-</v>
      </c>
      <c r="G164" s="14" t="str">
        <f t="array" ref="G164">IFERROR(MAX(IF(Lookups!$E$3:$E$250&lt;Towers!G164/Area!G164*(Settings!$C$16/100),Lookups!$G$3:$GL$250)),"-")</f>
        <v>-</v>
      </c>
      <c r="H164" s="14" t="str">
        <f t="array" ref="H164">IFERROR(MAX(IF(Lookups!$E$3:$E$250&lt;Towers!H164/Area!H164*(Settings!$C$16/100),Lookups!$G$3:$GL$250)),"-")</f>
        <v>-</v>
      </c>
      <c r="I164" s="14" t="str">
        <f t="array" ref="I164">IFERROR(MAX(IF(Lookups!$E$3:$E$250&lt;Towers!I164/Area!I164*(Settings!$C$16/100),Lookups!$G$3:$GL$250)),"-")</f>
        <v>-</v>
      </c>
      <c r="J164" s="14" t="str">
        <f t="array" ref="J164">IFERROR(MAX(IF(Lookups!$E$3:$E$250&lt;Towers!J164/Area!J164*(Settings!$C$16/100),Lookups!$G$3:$GL$250)),"-")</f>
        <v>-</v>
      </c>
      <c r="K164" s="14" t="str">
        <f t="array" ref="K164">IFERROR(MAX(IF(Lookups!$E$3:$E$250&lt;Towers!K164/Area!K164*(Settings!$C$16/100),Lookups!$G$3:$GL$250)),"-")</f>
        <v>-</v>
      </c>
      <c r="L164" s="14" t="str">
        <f t="array" ref="L164">IFERROR(MAX(IF(Lookups!$E$3:$E$250&lt;Towers!L164/Area!L164*(Settings!$C$16/100),Lookups!$G$3:$GL$250)),"-")</f>
        <v>-</v>
      </c>
    </row>
    <row r="165" spans="1:12">
      <c r="A165" s="14" t="str">
        <f>Data!A165</f>
        <v>TJK</v>
      </c>
      <c r="B165" s="14" t="str">
        <f>Data!B165</f>
        <v>Tajikistan</v>
      </c>
      <c r="C165" s="14">
        <f t="array" ref="C165">IFERROR(MAX(IF(Lookups!$E$3:$E$250&lt;Towers!C165/Area!C165*(Settings!$C$16/100),Lookups!$G$3:$GL$250)),"-")</f>
        <v>0</v>
      </c>
      <c r="D165" s="14">
        <f t="array" ref="D165">IFERROR(MAX(IF(Lookups!$E$3:$E$250&lt;Towers!D165/Area!D165*(Settings!$C$16/100),Lookups!$G$3:$GL$250)),"-")</f>
        <v>0</v>
      </c>
      <c r="E165" s="14">
        <f t="array" ref="E165">IFERROR(MAX(IF(Lookups!$E$3:$E$250&lt;Towers!E165/Area!E165*(Settings!$C$16/100),Lookups!$G$3:$GL$250)),"-")</f>
        <v>0</v>
      </c>
      <c r="F165" s="14">
        <f t="array" ref="F165">IFERROR(MAX(IF(Lookups!$E$3:$E$250&lt;Towers!F165/Area!F165*(Settings!$C$16/100),Lookups!$G$3:$GL$250)),"-")</f>
        <v>0</v>
      </c>
      <c r="G165" s="14">
        <f t="array" ref="G165">IFERROR(MAX(IF(Lookups!$E$3:$E$250&lt;Towers!G165/Area!G165*(Settings!$C$16/100),Lookups!$G$3:$GL$250)),"-")</f>
        <v>0</v>
      </c>
      <c r="H165" s="14">
        <f t="array" ref="H165">IFERROR(MAX(IF(Lookups!$E$3:$E$250&lt;Towers!H165/Area!H165*(Settings!$C$16/100),Lookups!$G$3:$GL$250)),"-")</f>
        <v>0</v>
      </c>
      <c r="I165" s="14">
        <f t="array" ref="I165">IFERROR(MAX(IF(Lookups!$E$3:$E$250&lt;Towers!I165/Area!I165*(Settings!$C$16/100),Lookups!$G$3:$GL$250)),"-")</f>
        <v>0</v>
      </c>
      <c r="J165" s="14">
        <f t="array" ref="J165">IFERROR(MAX(IF(Lookups!$E$3:$E$250&lt;Towers!J165/Area!J165*(Settings!$C$16/100),Lookups!$G$3:$GL$250)),"-")</f>
        <v>0</v>
      </c>
      <c r="K165" s="14">
        <f t="array" ref="K165">IFERROR(MAX(IF(Lookups!$E$3:$E$250&lt;Towers!K165/Area!K165*(Settings!$C$16/100),Lookups!$G$3:$GL$250)),"-")</f>
        <v>0</v>
      </c>
      <c r="L165" s="14">
        <f t="array" ref="L165">IFERROR(MAX(IF(Lookups!$E$3:$E$250&lt;Towers!L165/Area!L165*(Settings!$C$16/100),Lookups!$G$3:$GL$250)),"-")</f>
        <v>0</v>
      </c>
    </row>
    <row r="166" spans="1:12">
      <c r="A166" s="14" t="str">
        <f>Data!A166</f>
        <v>TZA</v>
      </c>
      <c r="B166" s="14" t="str">
        <f>Data!B166</f>
        <v>Tanzania</v>
      </c>
      <c r="C166" s="14">
        <f t="array" ref="C166">IFERROR(MAX(IF(Lookups!$E$3:$E$250&lt;Towers!C166/Area!C166*(Settings!$C$16/100),Lookups!$G$3:$GL$250)),"-")</f>
        <v>14.430340455958458</v>
      </c>
      <c r="D166" s="14">
        <f t="array" ref="D166">IFERROR(MAX(IF(Lookups!$E$3:$E$250&lt;Towers!D166/Area!D166*(Settings!$C$16/100),Lookups!$G$3:$GL$250)),"-")</f>
        <v>2.3815698604072062</v>
      </c>
      <c r="E166" s="14">
        <f t="array" ref="E166">IFERROR(MAX(IF(Lookups!$E$3:$E$250&lt;Towers!E166/Area!E166*(Settings!$C$16/100),Lookups!$G$3:$GL$250)),"-")</f>
        <v>1.5242047106606118</v>
      </c>
      <c r="F166" s="14">
        <f t="array" ref="F166">IFERROR(MAX(IF(Lookups!$E$3:$E$250&lt;Towers!F166/Area!F166*(Settings!$C$16/100),Lookups!$G$3:$GL$250)),"-")</f>
        <v>1.0157132599154433</v>
      </c>
      <c r="G166" s="14">
        <f t="array" ref="G166">IFERROR(MAX(IF(Lookups!$E$3:$E$250&lt;Towers!G166/Area!G166*(Settings!$C$16/100),Lookups!$G$3:$GL$250)),"-")</f>
        <v>0.72494873277555882</v>
      </c>
      <c r="H166" s="14">
        <f t="array" ref="H166">IFERROR(MAX(IF(Lookups!$E$3:$E$250&lt;Towers!H166/Area!H166*(Settings!$C$16/100),Lookups!$G$3:$GL$250)),"-")</f>
        <v>0.51223010650220102</v>
      </c>
      <c r="I166" s="14">
        <f t="array" ref="I166">IFERROR(MAX(IF(Lookups!$E$3:$E$250&lt;Towers!I166/Area!I166*(Settings!$C$16/100),Lookups!$G$3:$GL$250)),"-")</f>
        <v>0</v>
      </c>
      <c r="J166" s="14">
        <f t="array" ref="J166">IFERROR(MAX(IF(Lookups!$E$3:$E$250&lt;Towers!J166/Area!J166*(Settings!$C$16/100),Lookups!$G$3:$GL$250)),"-")</f>
        <v>0</v>
      </c>
      <c r="K166" s="14">
        <f t="array" ref="K166">IFERROR(MAX(IF(Lookups!$E$3:$E$250&lt;Towers!K166/Area!K166*(Settings!$C$16/100),Lookups!$G$3:$GL$250)),"-")</f>
        <v>0</v>
      </c>
      <c r="L166" s="14">
        <f t="array" ref="L166">IFERROR(MAX(IF(Lookups!$E$3:$E$250&lt;Towers!L166/Area!L166*(Settings!$C$16/100),Lookups!$G$3:$GL$250)),"-")</f>
        <v>0</v>
      </c>
    </row>
    <row r="167" spans="1:12">
      <c r="A167" s="14" t="str">
        <f>Data!A167</f>
        <v>THA</v>
      </c>
      <c r="B167" s="14" t="str">
        <f>Data!B167</f>
        <v>Thailand</v>
      </c>
      <c r="C167" s="14">
        <f t="array" ref="C167">IFERROR(MAX(IF(Lookups!$E$3:$E$250&lt;Towers!C167/Area!C167*(Settings!$C$16/100),Lookups!$G$3:$GL$250)),"-")</f>
        <v>49.76994973585672</v>
      </c>
      <c r="D167" s="14">
        <f t="array" ref="D167">IFERROR(MAX(IF(Lookups!$E$3:$E$250&lt;Towers!D167/Area!D167*(Settings!$C$16/100),Lookups!$G$3:$GL$250)),"-")</f>
        <v>7.5269368427684524</v>
      </c>
      <c r="E167" s="14">
        <f t="array" ref="E167">IFERROR(MAX(IF(Lookups!$E$3:$E$250&lt;Towers!E167/Area!E167*(Settings!$C$16/100),Lookups!$G$3:$GL$250)),"-")</f>
        <v>4.2339019740572557</v>
      </c>
      <c r="F167" s="14">
        <f t="array" ref="F167">IFERROR(MAX(IF(Lookups!$E$3:$E$250&lt;Towers!F167/Area!F167*(Settings!$C$16/100),Lookups!$G$3:$GL$250)),"-")</f>
        <v>3.3453052634526461</v>
      </c>
      <c r="G167" s="14">
        <f t="array" ref="G167">IFERROR(MAX(IF(Lookups!$E$3:$E$250&lt;Towers!G167/Area!G167*(Settings!$C$16/100),Lookups!$G$3:$GL$250)),"-")</f>
        <v>2.7096972633966439</v>
      </c>
      <c r="H167" s="14">
        <f t="array" ref="H167">IFERROR(MAX(IF(Lookups!$E$3:$E$250&lt;Towers!H167/Area!H167*(Settings!$C$16/100),Lookups!$G$3:$GL$250)),"-")</f>
        <v>2.3815698604072062</v>
      </c>
      <c r="I167" s="14">
        <f t="array" ref="I167">IFERROR(MAX(IF(Lookups!$E$3:$E$250&lt;Towers!I167/Area!I167*(Settings!$C$16/100),Lookups!$G$3:$GL$250)),"-")</f>
        <v>1.9907979894342689</v>
      </c>
      <c r="J167" s="14">
        <f t="array" ref="J167">IFERROR(MAX(IF(Lookups!$E$3:$E$250&lt;Towers!J167/Area!J167*(Settings!$C$16/100),Lookups!$G$3:$GL$250)),"-")</f>
        <v>1.6888694854965232</v>
      </c>
      <c r="K167" s="14">
        <f t="array" ref="K167">IFERROR(MAX(IF(Lookups!$E$3:$E$250&lt;Towers!K167/Area!K167*(Settings!$C$16/100),Lookups!$G$3:$GL$250)),"-")</f>
        <v>1.2596733145955472</v>
      </c>
      <c r="L167" s="14">
        <f t="array" ref="L167">IFERROR(MAX(IF(Lookups!$E$3:$E$250&lt;Towers!L167/Area!L167*(Settings!$C$16/100),Lookups!$G$3:$GL$250)),"-")</f>
        <v>0.5432674397542836</v>
      </c>
    </row>
    <row r="168" spans="1:12">
      <c r="A168" s="14" t="str">
        <f>Data!A168</f>
        <v>TLS</v>
      </c>
      <c r="B168" s="14" t="str">
        <f>Data!B168</f>
        <v>Timor-Leste</v>
      </c>
      <c r="C168" s="14">
        <f t="array" ref="C168">IFERROR(MAX(IF(Lookups!$E$3:$E$250&lt;Towers!C168/Area!C168*(Settings!$C$16/100),Lookups!$G$3:$GL$250)),"-")</f>
        <v>0</v>
      </c>
      <c r="D168" s="14">
        <f t="array" ref="D168">IFERROR(MAX(IF(Lookups!$E$3:$E$250&lt;Towers!D168/Area!D168*(Settings!$C$16/100),Lookups!$G$3:$GL$250)),"-")</f>
        <v>0</v>
      </c>
      <c r="E168" s="14">
        <f t="array" ref="E168">IFERROR(MAX(IF(Lookups!$E$3:$E$250&lt;Towers!E168/Area!E168*(Settings!$C$16/100),Lookups!$G$3:$GL$250)),"-")</f>
        <v>0</v>
      </c>
      <c r="F168" s="14">
        <f t="array" ref="F168">IFERROR(MAX(IF(Lookups!$E$3:$E$250&lt;Towers!F168/Area!F168*(Settings!$C$16/100),Lookups!$G$3:$GL$250)),"-")</f>
        <v>0</v>
      </c>
      <c r="G168" s="14">
        <f t="array" ref="G168">IFERROR(MAX(IF(Lookups!$E$3:$E$250&lt;Towers!G168/Area!G168*(Settings!$C$16/100),Lookups!$G$3:$GL$250)),"-")</f>
        <v>0</v>
      </c>
      <c r="H168" s="14">
        <f t="array" ref="H168">IFERROR(MAX(IF(Lookups!$E$3:$E$250&lt;Towers!H168/Area!H168*(Settings!$C$16/100),Lookups!$G$3:$GL$250)),"-")</f>
        <v>0</v>
      </c>
      <c r="I168" s="14">
        <f t="array" ref="I168">IFERROR(MAX(IF(Lookups!$E$3:$E$250&lt;Towers!I168/Area!I168*(Settings!$C$16/100),Lookups!$G$3:$GL$250)),"-")</f>
        <v>0</v>
      </c>
      <c r="J168" s="14">
        <f t="array" ref="J168">IFERROR(MAX(IF(Lookups!$E$3:$E$250&lt;Towers!J168/Area!J168*(Settings!$C$16/100),Lookups!$G$3:$GL$250)),"-")</f>
        <v>0</v>
      </c>
      <c r="K168" s="14">
        <f t="array" ref="K168">IFERROR(MAX(IF(Lookups!$E$3:$E$250&lt;Towers!K168/Area!K168*(Settings!$C$16/100),Lookups!$G$3:$GL$250)),"-")</f>
        <v>0</v>
      </c>
      <c r="L168" s="14">
        <f t="array" ref="L168">IFERROR(MAX(IF(Lookups!$E$3:$E$250&lt;Towers!L168/Area!L168*(Settings!$C$16/100),Lookups!$G$3:$GL$250)),"-")</f>
        <v>0</v>
      </c>
    </row>
    <row r="169" spans="1:12">
      <c r="A169" s="14" t="str">
        <f>Data!A169</f>
        <v>TGO</v>
      </c>
      <c r="B169" s="14" t="str">
        <f>Data!B169</f>
        <v>Togo</v>
      </c>
      <c r="C169" s="14">
        <f t="array" ref="C169">IFERROR(MAX(IF(Lookups!$E$3:$E$250&lt;Towers!C169/Area!C169*(Settings!$C$16/100),Lookups!$G$3:$GL$250)),"-")</f>
        <v>0</v>
      </c>
      <c r="D169" s="14">
        <f t="array" ref="D169">IFERROR(MAX(IF(Lookups!$E$3:$E$250&lt;Towers!D169/Area!D169*(Settings!$C$16/100),Lookups!$G$3:$GL$250)),"-")</f>
        <v>0</v>
      </c>
      <c r="E169" s="14">
        <f t="array" ref="E169">IFERROR(MAX(IF(Lookups!$E$3:$E$250&lt;Towers!E169/Area!E169*(Settings!$C$16/100),Lookups!$G$3:$GL$250)),"-")</f>
        <v>0</v>
      </c>
      <c r="F169" s="14">
        <f t="array" ref="F169">IFERROR(MAX(IF(Lookups!$E$3:$E$250&lt;Towers!F169/Area!F169*(Settings!$C$16/100),Lookups!$G$3:$GL$250)),"-")</f>
        <v>0</v>
      </c>
      <c r="G169" s="14">
        <f t="array" ref="G169">IFERROR(MAX(IF(Lookups!$E$3:$E$250&lt;Towers!G169/Area!G169*(Settings!$C$16/100),Lookups!$G$3:$GL$250)),"-")</f>
        <v>0</v>
      </c>
      <c r="H169" s="14">
        <f t="array" ref="H169">IFERROR(MAX(IF(Lookups!$E$3:$E$250&lt;Towers!H169/Area!H169*(Settings!$C$16/100),Lookups!$G$3:$GL$250)),"-")</f>
        <v>0</v>
      </c>
      <c r="I169" s="14">
        <f t="array" ref="I169">IFERROR(MAX(IF(Lookups!$E$3:$E$250&lt;Towers!I169/Area!I169*(Settings!$C$16/100),Lookups!$G$3:$GL$250)),"-")</f>
        <v>0</v>
      </c>
      <c r="J169" s="14">
        <f t="array" ref="J169">IFERROR(MAX(IF(Lookups!$E$3:$E$250&lt;Towers!J169/Area!J169*(Settings!$C$16/100),Lookups!$G$3:$GL$250)),"-")</f>
        <v>0</v>
      </c>
      <c r="K169" s="14">
        <f t="array" ref="K169">IFERROR(MAX(IF(Lookups!$E$3:$E$250&lt;Towers!K169/Area!K169*(Settings!$C$16/100),Lookups!$G$3:$GL$250)),"-")</f>
        <v>0</v>
      </c>
      <c r="L169" s="14">
        <f t="array" ref="L169">IFERROR(MAX(IF(Lookups!$E$3:$E$250&lt;Towers!L169/Area!L169*(Settings!$C$16/100),Lookups!$G$3:$GL$250)),"-")</f>
        <v>0</v>
      </c>
    </row>
    <row r="170" spans="1:12">
      <c r="A170" s="14" t="str">
        <f>Data!A170</f>
        <v>TON</v>
      </c>
      <c r="B170" s="14" t="str">
        <f>Data!B170</f>
        <v>Tonga</v>
      </c>
      <c r="C170" s="14">
        <f t="array" ref="C170">IFERROR(MAX(IF(Lookups!$E$3:$E$250&lt;Towers!C170/Area!C170*(Settings!$C$16/100),Lookups!$G$3:$GL$250)),"-")</f>
        <v>0</v>
      </c>
      <c r="D170" s="14" t="str">
        <f t="array" ref="D170">IFERROR(MAX(IF(Lookups!$E$3:$E$250&lt;Towers!D170/Area!D170*(Settings!$C$16/100),Lookups!$G$3:$GL$250)),"-")</f>
        <v>-</v>
      </c>
      <c r="E170" s="14">
        <f t="array" ref="E170">IFERROR(MAX(IF(Lookups!$E$3:$E$250&lt;Towers!E170/Area!E170*(Settings!$C$16/100),Lookups!$G$3:$GL$250)),"-")</f>
        <v>0</v>
      </c>
      <c r="F170" s="14" t="str">
        <f t="array" ref="F170">IFERROR(MAX(IF(Lookups!$E$3:$E$250&lt;Towers!F170/Area!F170*(Settings!$C$16/100),Lookups!$G$3:$GL$250)),"-")</f>
        <v>-</v>
      </c>
      <c r="G170" s="14" t="str">
        <f t="array" ref="G170">IFERROR(MAX(IF(Lookups!$E$3:$E$250&lt;Towers!G170/Area!G170*(Settings!$C$16/100),Lookups!$G$3:$GL$250)),"-")</f>
        <v>-</v>
      </c>
      <c r="H170" s="14">
        <f t="array" ref="H170">IFERROR(MAX(IF(Lookups!$E$3:$E$250&lt;Towers!H170/Area!H170*(Settings!$C$16/100),Lookups!$G$3:$GL$250)),"-")</f>
        <v>0</v>
      </c>
      <c r="I170" s="14" t="str">
        <f t="array" ref="I170">IFERROR(MAX(IF(Lookups!$E$3:$E$250&lt;Towers!I170/Area!I170*(Settings!$C$16/100),Lookups!$G$3:$GL$250)),"-")</f>
        <v>-</v>
      </c>
      <c r="J170" s="14">
        <f t="array" ref="J170">IFERROR(MAX(IF(Lookups!$E$3:$E$250&lt;Towers!J170/Area!J170*(Settings!$C$16/100),Lookups!$G$3:$GL$250)),"-")</f>
        <v>0</v>
      </c>
      <c r="K170" s="14" t="str">
        <f t="array" ref="K170">IFERROR(MAX(IF(Lookups!$E$3:$E$250&lt;Towers!K170/Area!K170*(Settings!$C$16/100),Lookups!$G$3:$GL$250)),"-")</f>
        <v>-</v>
      </c>
      <c r="L170" s="14">
        <f t="array" ref="L170">IFERROR(MAX(IF(Lookups!$E$3:$E$250&lt;Towers!L170/Area!L170*(Settings!$C$16/100),Lookups!$G$3:$GL$250)),"-")</f>
        <v>0</v>
      </c>
    </row>
    <row r="171" spans="1:12">
      <c r="A171" s="14" t="str">
        <f>Data!A171</f>
        <v>TTO</v>
      </c>
      <c r="B171" s="14" t="str">
        <f>Data!B171</f>
        <v>Trinidad and Tobago</v>
      </c>
      <c r="C171" s="14">
        <f t="array" ref="C171">IFERROR(MAX(IF(Lookups!$E$3:$E$250&lt;Towers!C171/Area!C171*(Settings!$C$16/100),Lookups!$G$3:$GL$250)),"-")</f>
        <v>0</v>
      </c>
      <c r="D171" s="14">
        <f t="array" ref="D171">IFERROR(MAX(IF(Lookups!$E$3:$E$250&lt;Towers!D171/Area!D171*(Settings!$C$16/100),Lookups!$G$3:$GL$250)),"-")</f>
        <v>0</v>
      </c>
      <c r="E171" s="14">
        <f t="array" ref="E171">IFERROR(MAX(IF(Lookups!$E$3:$E$250&lt;Towers!E171/Area!E171*(Settings!$C$16/100),Lookups!$G$3:$GL$250)),"-")</f>
        <v>0</v>
      </c>
      <c r="F171" s="14">
        <f t="array" ref="F171">IFERROR(MAX(IF(Lookups!$E$3:$E$250&lt;Towers!F171/Area!F171*(Settings!$C$16/100),Lookups!$G$3:$GL$250)),"-")</f>
        <v>0</v>
      </c>
      <c r="G171" s="14">
        <f t="array" ref="G171">IFERROR(MAX(IF(Lookups!$E$3:$E$250&lt;Towers!G171/Area!G171*(Settings!$C$16/100),Lookups!$G$3:$GL$250)),"-")</f>
        <v>0</v>
      </c>
      <c r="H171" s="14">
        <f t="array" ref="H171">IFERROR(MAX(IF(Lookups!$E$3:$E$250&lt;Towers!H171/Area!H171*(Settings!$C$16/100),Lookups!$G$3:$GL$250)),"-")</f>
        <v>0</v>
      </c>
      <c r="I171" s="14">
        <f t="array" ref="I171">IFERROR(MAX(IF(Lookups!$E$3:$E$250&lt;Towers!I171/Area!I171*(Settings!$C$16/100),Lookups!$G$3:$GL$250)),"-")</f>
        <v>0</v>
      </c>
      <c r="J171" s="14">
        <f t="array" ref="J171">IFERROR(MAX(IF(Lookups!$E$3:$E$250&lt;Towers!J171/Area!J171*(Settings!$C$16/100),Lookups!$G$3:$GL$250)),"-")</f>
        <v>0</v>
      </c>
      <c r="K171" s="14">
        <f t="array" ref="K171">IFERROR(MAX(IF(Lookups!$E$3:$E$250&lt;Towers!K171/Area!K171*(Settings!$C$16/100),Lookups!$G$3:$GL$250)),"-")</f>
        <v>0</v>
      </c>
      <c r="L171" s="14">
        <f t="array" ref="L171">IFERROR(MAX(IF(Lookups!$E$3:$E$250&lt;Towers!L171/Area!L171*(Settings!$C$16/100),Lookups!$G$3:$GL$250)),"-")</f>
        <v>0</v>
      </c>
    </row>
    <row r="172" spans="1:12">
      <c r="A172" s="14" t="str">
        <f>Data!A172</f>
        <v>TUN</v>
      </c>
      <c r="B172" s="14" t="str">
        <f>Data!B172</f>
        <v>Tunisia</v>
      </c>
      <c r="C172" s="14">
        <f t="array" ref="C172">IFERROR(MAX(IF(Lookups!$E$3:$E$250&lt;Towers!C172/Area!C172*(Settings!$C$16/100),Lookups!$G$3:$GL$250)),"-")</f>
        <v>152.4204710660612</v>
      </c>
      <c r="D172" s="14">
        <f t="array" ref="D172">IFERROR(MAX(IF(Lookups!$E$3:$E$250&lt;Towers!D172/Area!D172*(Settings!$C$16/100),Lookups!$G$3:$GL$250)),"-")</f>
        <v>49.76994973585672</v>
      </c>
      <c r="E172" s="14">
        <f t="array" ref="E172">IFERROR(MAX(IF(Lookups!$E$3:$E$250&lt;Towers!E172/Area!E172*(Settings!$C$16/100),Lookups!$G$3:$GL$250)),"-")</f>
        <v>14.430340455958458</v>
      </c>
      <c r="F172" s="14">
        <f t="array" ref="F172">IFERROR(MAX(IF(Lookups!$E$3:$E$250&lt;Towers!F172/Area!F172*(Settings!$C$16/100),Lookups!$G$3:$GL$250)),"-")</f>
        <v>6.0968188426424481</v>
      </c>
      <c r="G172" s="14">
        <f t="array" ref="G172">IFERROR(MAX(IF(Lookups!$E$3:$E$250&lt;Towers!G172/Area!G172*(Settings!$C$16/100),Lookups!$G$3:$GL$250)),"-")</f>
        <v>3.607585113989614</v>
      </c>
      <c r="H172" s="14">
        <f t="array" ref="H172">IFERROR(MAX(IF(Lookups!$E$3:$E$250&lt;Towers!H172/Area!H172*(Settings!$C$16/100),Lookups!$G$3:$GL$250)),"-")</f>
        <v>2.3815698604072062</v>
      </c>
      <c r="I172" s="14">
        <f t="array" ref="I172">IFERROR(MAX(IF(Lookups!$E$3:$E$250&lt;Towers!I172/Area!I172*(Settings!$C$16/100),Lookups!$G$3:$GL$250)),"-")</f>
        <v>1.6033711617731621</v>
      </c>
      <c r="J172" s="14">
        <f t="array" ref="J172">IFERROR(MAX(IF(Lookups!$E$3:$E$250&lt;Towers!J172/Area!J172*(Settings!$C$16/100),Lookups!$G$3:$GL$250)),"-")</f>
        <v>1.1525177396299524</v>
      </c>
      <c r="K172" s="14">
        <f t="array" ref="K172">IFERROR(MAX(IF(Lookups!$E$3:$E$250&lt;Towers!K172/Area!K172*(Settings!$C$16/100),Lookups!$G$3:$GL$250)),"-")</f>
        <v>0.75060866022067685</v>
      </c>
      <c r="L172" s="14">
        <f t="array" ref="L172">IFERROR(MAX(IF(Lookups!$E$3:$E$250&lt;Towers!L172/Area!L172*(Settings!$C$16/100),Lookups!$G$3:$GL$250)),"-")</f>
        <v>0.163848934228499</v>
      </c>
    </row>
    <row r="173" spans="1:12">
      <c r="A173" s="14" t="str">
        <f>Data!A173</f>
        <v>TUR</v>
      </c>
      <c r="B173" s="14" t="str">
        <f>Data!B173</f>
        <v>Turkey</v>
      </c>
      <c r="C173" s="14">
        <f t="array" ref="C173">IFERROR(MAX(IF(Lookups!$E$3:$E$250&lt;Towers!C173/Area!C173*(Settings!$C$16/100),Lookups!$G$3:$GL$250)),"-")</f>
        <v>24.387275370569778</v>
      </c>
      <c r="D173" s="14">
        <f t="array" ref="D173">IFERROR(MAX(IF(Lookups!$E$3:$E$250&lt;Towers!D173/Area!D173*(Settings!$C$16/100),Lookups!$G$3:$GL$250)),"-")</f>
        <v>4.2339019740572557</v>
      </c>
      <c r="E173" s="14">
        <f t="array" ref="E173">IFERROR(MAX(IF(Lookups!$E$3:$E$250&lt;Towers!E173/Area!E173*(Settings!$C$16/100),Lookups!$G$3:$GL$250)),"-")</f>
        <v>2.1096258971081139</v>
      </c>
      <c r="F173" s="14">
        <f t="array" ref="F173">IFERROR(MAX(IF(Lookups!$E$3:$E$250&lt;Towers!F173/Area!F173*(Settings!$C$16/100),Lookups!$G$3:$GL$250)),"-")</f>
        <v>1.2596733145955472</v>
      </c>
      <c r="G173" s="14">
        <f t="array" ref="G173">IFERROR(MAX(IF(Lookups!$E$3:$E$250&lt;Towers!G173/Area!G173*(Settings!$C$16/100),Lookups!$G$3:$GL$250)),"-")</f>
        <v>0.93761150982582819</v>
      </c>
      <c r="H173" s="14">
        <f t="array" ref="H173">IFERROR(MAX(IF(Lookups!$E$3:$E$250&lt;Towers!H173/Area!H173*(Settings!$C$16/100),Lookups!$G$3:$GL$250)),"-")</f>
        <v>0.61444382389946561</v>
      </c>
      <c r="I173" s="14">
        <f t="array" ref="I173">IFERROR(MAX(IF(Lookups!$E$3:$E$250&lt;Towers!I173/Area!I173*(Settings!$C$16/100),Lookups!$G$3:$GL$250)),"-")</f>
        <v>0.44534834497023001</v>
      </c>
      <c r="J173" s="14">
        <f t="array" ref="J173">IFERROR(MAX(IF(Lookups!$E$3:$E$250&lt;Towers!J173/Area!J173*(Settings!$C$16/100),Lookups!$G$3:$GL$250)),"-")</f>
        <v>0.32973601095956978</v>
      </c>
      <c r="K173" s="14">
        <f t="array" ref="K173">IFERROR(MAX(IF(Lookups!$E$3:$E$250&lt;Towers!K173/Area!K173*(Settings!$C$16/100),Lookups!$G$3:$GL$250)),"-")</f>
        <v>0</v>
      </c>
      <c r="L173" s="14">
        <f t="array" ref="L173">IFERROR(MAX(IF(Lookups!$E$3:$E$250&lt;Towers!L173/Area!L173*(Settings!$C$16/100),Lookups!$G$3:$GL$250)),"-")</f>
        <v>0</v>
      </c>
    </row>
    <row r="174" spans="1:12">
      <c r="A174" s="14" t="str">
        <f>Data!A174</f>
        <v>TKM</v>
      </c>
      <c r="B174" s="14" t="str">
        <f>Data!B174</f>
        <v>Turkmenistan</v>
      </c>
      <c r="C174" s="14">
        <f t="array" ref="C174">IFERROR(MAX(IF(Lookups!$E$3:$E$250&lt;Towers!C174/Area!C174*(Settings!$C$16/100),Lookups!$G$3:$GL$250)),"-")</f>
        <v>0</v>
      </c>
      <c r="D174" s="14" t="str">
        <f t="array" ref="D174">IFERROR(MAX(IF(Lookups!$E$3:$E$250&lt;Towers!D174/Area!D174*(Settings!$C$16/100),Lookups!$G$3:$GL$250)),"-")</f>
        <v>-</v>
      </c>
      <c r="E174" s="14">
        <f t="array" ref="E174">IFERROR(MAX(IF(Lookups!$E$3:$E$250&lt;Towers!E174/Area!E174*(Settings!$C$16/100),Lookups!$G$3:$GL$250)),"-")</f>
        <v>0</v>
      </c>
      <c r="F174" s="14" t="str">
        <f t="array" ref="F174">IFERROR(MAX(IF(Lookups!$E$3:$E$250&lt;Towers!F174/Area!F174*(Settings!$C$16/100),Lookups!$G$3:$GL$250)),"-")</f>
        <v>-</v>
      </c>
      <c r="G174" s="14">
        <f t="array" ref="G174">IFERROR(MAX(IF(Lookups!$E$3:$E$250&lt;Towers!G174/Area!G174*(Settings!$C$16/100),Lookups!$G$3:$GL$250)),"-")</f>
        <v>0</v>
      </c>
      <c r="H174" s="14" t="str">
        <f t="array" ref="H174">IFERROR(MAX(IF(Lookups!$E$3:$E$250&lt;Towers!H174/Area!H174*(Settings!$C$16/100),Lookups!$G$3:$GL$250)),"-")</f>
        <v>-</v>
      </c>
      <c r="I174" s="14">
        <f t="array" ref="I174">IFERROR(MAX(IF(Lookups!$E$3:$E$250&lt;Towers!I174/Area!I174*(Settings!$C$16/100),Lookups!$G$3:$GL$250)),"-")</f>
        <v>0</v>
      </c>
      <c r="J174" s="14" t="str">
        <f t="array" ref="J174">IFERROR(MAX(IF(Lookups!$E$3:$E$250&lt;Towers!J174/Area!J174*(Settings!$C$16/100),Lookups!$G$3:$GL$250)),"-")</f>
        <v>-</v>
      </c>
      <c r="K174" s="14">
        <f t="array" ref="K174">IFERROR(MAX(IF(Lookups!$E$3:$E$250&lt;Towers!K174/Area!K174*(Settings!$C$16/100),Lookups!$G$3:$GL$250)),"-")</f>
        <v>0</v>
      </c>
      <c r="L174" s="14">
        <f t="array" ref="L174">IFERROR(MAX(IF(Lookups!$E$3:$E$250&lt;Towers!L174/Area!L174*(Settings!$C$16/100),Lookups!$G$3:$GL$250)),"-")</f>
        <v>0</v>
      </c>
    </row>
    <row r="175" spans="1:12">
      <c r="A175" s="14" t="str">
        <f>Data!A175</f>
        <v>TUV</v>
      </c>
      <c r="B175" s="14" t="str">
        <f>Data!B175</f>
        <v>Tuvalu</v>
      </c>
      <c r="C175" s="14">
        <f t="array" ref="C175">IFERROR(MAX(IF(Lookups!$E$3:$E$250&lt;Towers!C175/Area!C175*(Settings!$C$16/100),Lookups!$G$3:$GL$250)),"-")</f>
        <v>0</v>
      </c>
      <c r="D175" s="14">
        <f t="array" ref="D175">IFERROR(MAX(IF(Lookups!$E$3:$E$250&lt;Towers!D175/Area!D175*(Settings!$C$16/100),Lookups!$G$3:$GL$250)),"-")</f>
        <v>0</v>
      </c>
      <c r="E175" s="14">
        <f t="array" ref="E175">IFERROR(MAX(IF(Lookups!$E$3:$E$250&lt;Towers!E175/Area!E175*(Settings!$C$16/100),Lookups!$G$3:$GL$250)),"-")</f>
        <v>0</v>
      </c>
      <c r="F175" s="14">
        <f t="array" ref="F175">IFERROR(MAX(IF(Lookups!$E$3:$E$250&lt;Towers!F175/Area!F175*(Settings!$C$16/100),Lookups!$G$3:$GL$250)),"-")</f>
        <v>0</v>
      </c>
      <c r="G175" s="14" t="str">
        <f t="array" ref="G175">IFERROR(MAX(IF(Lookups!$E$3:$E$250&lt;Towers!G175/Area!G175*(Settings!$C$16/100),Lookups!$G$3:$GL$250)),"-")</f>
        <v>-</v>
      </c>
      <c r="H175" s="14">
        <f t="array" ref="H175">IFERROR(MAX(IF(Lookups!$E$3:$E$250&lt;Towers!H175/Area!H175*(Settings!$C$16/100),Lookups!$G$3:$GL$250)),"-")</f>
        <v>0</v>
      </c>
      <c r="I175" s="14">
        <f t="array" ref="I175">IFERROR(MAX(IF(Lookups!$E$3:$E$250&lt;Towers!I175/Area!I175*(Settings!$C$16/100),Lookups!$G$3:$GL$250)),"-")</f>
        <v>0</v>
      </c>
      <c r="J175" s="14">
        <f t="array" ref="J175">IFERROR(MAX(IF(Lookups!$E$3:$E$250&lt;Towers!J175/Area!J175*(Settings!$C$16/100),Lookups!$G$3:$GL$250)),"-")</f>
        <v>0</v>
      </c>
      <c r="K175" s="14">
        <f t="array" ref="K175">IFERROR(MAX(IF(Lookups!$E$3:$E$250&lt;Towers!K175/Area!K175*(Settings!$C$16/100),Lookups!$G$3:$GL$250)),"-")</f>
        <v>0</v>
      </c>
      <c r="L175" s="14">
        <f t="array" ref="L175">IFERROR(MAX(IF(Lookups!$E$3:$E$250&lt;Towers!L175/Area!L175*(Settings!$C$16/100),Lookups!$G$3:$GL$250)),"-")</f>
        <v>0</v>
      </c>
    </row>
    <row r="176" spans="1:12">
      <c r="A176" s="14" t="str">
        <f>Data!A176</f>
        <v>UGA</v>
      </c>
      <c r="B176" s="14" t="str">
        <f>Data!B176</f>
        <v>Uganda</v>
      </c>
      <c r="C176" s="14">
        <f t="array" ref="C176">IFERROR(MAX(IF(Lookups!$E$3:$E$250&lt;Towers!C176/Area!C176*(Settings!$C$16/100),Lookups!$G$3:$GL$250)),"-")</f>
        <v>6.7554779419860917</v>
      </c>
      <c r="D176" s="14">
        <f t="array" ref="D176">IFERROR(MAX(IF(Lookups!$E$3:$E$250&lt;Towers!D176/Area!D176*(Settings!$C$16/100),Lookups!$G$3:$GL$250)),"-")</f>
        <v>1.8817342106921136</v>
      </c>
      <c r="E176" s="14">
        <f t="array" ref="E176">IFERROR(MAX(IF(Lookups!$E$3:$E$250&lt;Towers!E176/Area!E176*(Settings!$C$16/100),Lookups!$G$3:$GL$250)),"-")</f>
        <v>1.2596733145955472</v>
      </c>
      <c r="F176" s="14">
        <f t="array" ref="F176">IFERROR(MAX(IF(Lookups!$E$3:$E$250&lt;Towers!F176/Area!F176*(Settings!$C$16/100),Lookups!$G$3:$GL$250)),"-")</f>
        <v>0.97549101482279177</v>
      </c>
      <c r="G176" s="14">
        <f t="array" ref="G176">IFERROR(MAX(IF(Lookups!$E$3:$E$250&lt;Towers!G176/Area!G176*(Settings!$C$16/100),Lookups!$G$3:$GL$250)),"-")</f>
        <v>0.80619092134115</v>
      </c>
      <c r="H176" s="14">
        <f t="array" ref="H176">IFERROR(MAX(IF(Lookups!$E$3:$E$250&lt;Towers!H176/Area!H176*(Settings!$C$16/100),Lookups!$G$3:$GL$250)),"-")</f>
        <v>0.700582458218035</v>
      </c>
      <c r="I176" s="14">
        <f t="array" ref="I176">IFERROR(MAX(IF(Lookups!$E$3:$E$250&lt;Towers!I176/Area!I176*(Settings!$C$16/100),Lookups!$G$3:$GL$250)),"-")</f>
        <v>0.57721361823833817</v>
      </c>
      <c r="J176" s="14">
        <f t="array" ref="J176">IFERROR(MAX(IF(Lookups!$E$3:$E$250&lt;Towers!J176/Area!J176*(Settings!$C$16/100),Lookups!$G$3:$GL$250)),"-")</f>
        <v>0.40084279044329041</v>
      </c>
      <c r="K176" s="14">
        <f t="array" ref="K176">IFERROR(MAX(IF(Lookups!$E$3:$E$250&lt;Towers!K176/Area!K176*(Settings!$C$16/100),Lookups!$G$3:$GL$250)),"-")</f>
        <v>0.25919093815038557</v>
      </c>
      <c r="L176" s="14">
        <f t="array" ref="L176">IFERROR(MAX(IF(Lookups!$E$3:$E$250&lt;Towers!L176/Area!L176*(Settings!$C$16/100),Lookups!$G$3:$GL$250)),"-")</f>
        <v>0</v>
      </c>
    </row>
    <row r="177" spans="1:12">
      <c r="A177" s="14" t="str">
        <f>Data!A177</f>
        <v>UKR</v>
      </c>
      <c r="B177" s="14" t="str">
        <f>Data!B177</f>
        <v>Ukraine</v>
      </c>
      <c r="C177" s="14">
        <f t="array" ref="C177">IFERROR(MAX(IF(Lookups!$E$3:$E$250&lt;Towers!C177/Area!C177*(Settings!$C$16/100),Lookups!$G$3:$GL$250)),"-")</f>
        <v>49.76994973585672</v>
      </c>
      <c r="D177" s="14">
        <f t="array" ref="D177">IFERROR(MAX(IF(Lookups!$E$3:$E$250&lt;Towers!D177/Area!D177*(Settings!$C$16/100),Lookups!$G$3:$GL$250)),"-")</f>
        <v>16.935607896229023</v>
      </c>
      <c r="E177" s="14">
        <f t="array" ref="E177">IFERROR(MAX(IF(Lookups!$E$3:$E$250&lt;Towers!E177/Area!E177*(Settings!$C$16/100),Lookups!$G$3:$GL$250)),"-")</f>
        <v>1.9907979894342689</v>
      </c>
      <c r="F177" s="14">
        <f t="array" ref="F177">IFERROR(MAX(IF(Lookups!$E$3:$E$250&lt;Towers!F177/Area!F177*(Settings!$C$16/100),Lookups!$G$3:$GL$250)),"-")</f>
        <v>1.0157132599154433</v>
      </c>
      <c r="G177" s="14">
        <f t="array" ref="G177">IFERROR(MAX(IF(Lookups!$E$3:$E$250&lt;Towers!G177/Area!G177*(Settings!$C$16/100),Lookups!$G$3:$GL$250)),"-")</f>
        <v>0.77765546462276125</v>
      </c>
      <c r="H177" s="14">
        <f t="array" ref="H177">IFERROR(MAX(IF(Lookups!$E$3:$E$250&lt;Towers!H177/Area!H177*(Settings!$C$16/100),Lookups!$G$3:$GL$250)),"-")</f>
        <v>0.63442443731971365</v>
      </c>
      <c r="I177" s="14">
        <f t="array" ref="I177">IFERROR(MAX(IF(Lookups!$E$3:$E$250&lt;Towers!I177/Area!I177*(Settings!$C$16/100),Lookups!$G$3:$GL$250)),"-")</f>
        <v>0.51223010650220102</v>
      </c>
      <c r="J177" s="14">
        <f t="array" ref="J177">IFERROR(MAX(IF(Lookups!$E$3:$E$250&lt;Towers!J177/Area!J177*(Settings!$C$16/100),Lookups!$G$3:$GL$250)),"-")</f>
        <v>0.43355156214346302</v>
      </c>
      <c r="K177" s="14">
        <f t="array" ref="K177">IFERROR(MAX(IF(Lookups!$E$3:$E$250&lt;Towers!K177/Area!K177*(Settings!$C$16/100),Lookups!$G$3:$GL$250)),"-")</f>
        <v>0</v>
      </c>
      <c r="L177" s="14">
        <f t="array" ref="L177">IFERROR(MAX(IF(Lookups!$E$3:$E$250&lt;Towers!L177/Area!L177*(Settings!$C$16/100),Lookups!$G$3:$GL$250)),"-")</f>
        <v>0</v>
      </c>
    </row>
    <row r="178" spans="1:12">
      <c r="A178" s="14" t="str">
        <f>Data!A178</f>
        <v>ARE</v>
      </c>
      <c r="B178" s="14" t="str">
        <f>Data!B178</f>
        <v>United Arab Emirates (the)</v>
      </c>
      <c r="C178" s="14">
        <f t="array" ref="C178">IFERROR(MAX(IF(Lookups!$E$3:$E$250&lt;Towers!C178/Area!C178*(Settings!$C$16/100),Lookups!$G$3:$GL$250)),"-")</f>
        <v>152.4204710660612</v>
      </c>
      <c r="D178" s="14">
        <f t="array" ref="D178">IFERROR(MAX(IF(Lookups!$E$3:$E$250&lt;Towers!D178/Area!D178*(Settings!$C$16/100),Lookups!$G$3:$GL$250)),"-")</f>
        <v>97.549101482279156</v>
      </c>
      <c r="E178" s="14">
        <f t="array" ref="E178">IFERROR(MAX(IF(Lookups!$E$3:$E$250&lt;Towers!E178/Area!E178*(Settings!$C$16/100),Lookups!$G$3:$GL$250)),"-")</f>
        <v>97.549101482279156</v>
      </c>
      <c r="F178" s="14">
        <f t="array" ref="F178">IFERROR(MAX(IF(Lookups!$E$3:$E$250&lt;Towers!F178/Area!F178*(Settings!$C$16/100),Lookups!$G$3:$GL$250)),"-")</f>
        <v>67.742431584916105</v>
      </c>
      <c r="G178" s="14">
        <f t="array" ref="G178">IFERROR(MAX(IF(Lookups!$E$3:$E$250&lt;Towers!G178/Area!G178*(Settings!$C$16/100),Lookups!$G$3:$GL$250)),"-")</f>
        <v>67.742431584916105</v>
      </c>
      <c r="H178" s="14">
        <f t="array" ref="H178">IFERROR(MAX(IF(Lookups!$E$3:$E$250&lt;Towers!H178/Area!H178*(Settings!$C$16/100),Lookups!$G$3:$GL$250)),"-")</f>
        <v>30.10774737107382</v>
      </c>
      <c r="I178" s="14">
        <f t="array" ref="I178">IFERROR(MAX(IF(Lookups!$E$3:$E$250&lt;Towers!I178/Area!I178*(Settings!$C$16/100),Lookups!$G$3:$GL$250)),"-")</f>
        <v>20.154773033528759</v>
      </c>
      <c r="J178" s="14">
        <f t="array" ref="J178">IFERROR(MAX(IF(Lookups!$E$3:$E$250&lt;Towers!J178/Area!J178*(Settings!$C$16/100),Lookups!$G$3:$GL$250)),"-")</f>
        <v>16.935607896229023</v>
      </c>
      <c r="K178" s="14">
        <f t="array" ref="K178">IFERROR(MAX(IF(Lookups!$E$3:$E$250&lt;Towers!K178/Area!K178*(Settings!$C$16/100),Lookups!$G$3:$GL$250)),"-")</f>
        <v>6.0968188426424481</v>
      </c>
      <c r="L178" s="14">
        <f t="array" ref="L178">IFERROR(MAX(IF(Lookups!$E$3:$E$250&lt;Towers!L178/Area!L178*(Settings!$C$16/100),Lookups!$G$3:$GL$250)),"-")</f>
        <v>1.1525177396299524</v>
      </c>
    </row>
    <row r="179" spans="1:12">
      <c r="A179" s="14" t="str">
        <f>Data!A179</f>
        <v>GBR</v>
      </c>
      <c r="B179" s="14" t="str">
        <f>Data!B179</f>
        <v>United Kingdom</v>
      </c>
      <c r="C179" s="14">
        <f t="array" ref="C179">IFERROR(MAX(IF(Lookups!$E$3:$E$250&lt;Towers!C179/Area!C179*(Settings!$C$16/100),Lookups!$G$3:$GL$250)),"-")</f>
        <v>97.549101482279156</v>
      </c>
      <c r="D179" s="14">
        <f t="array" ref="D179">IFERROR(MAX(IF(Lookups!$E$3:$E$250&lt;Towers!D179/Area!D179*(Settings!$C$16/100),Lookups!$G$3:$GL$250)),"-")</f>
        <v>49.76994973585672</v>
      </c>
      <c r="E179" s="14">
        <f t="array" ref="E179">IFERROR(MAX(IF(Lookups!$E$3:$E$250&lt;Towers!E179/Area!E179*(Settings!$C$16/100),Lookups!$G$3:$GL$250)),"-")</f>
        <v>30.10774737107382</v>
      </c>
      <c r="F179" s="14">
        <f t="array" ref="F179">IFERROR(MAX(IF(Lookups!$E$3:$E$250&lt;Towers!F179/Area!F179*(Settings!$C$16/100),Lookups!$G$3:$GL$250)),"-")</f>
        <v>20.154773033528759</v>
      </c>
      <c r="G179" s="14">
        <f t="array" ref="G179">IFERROR(MAX(IF(Lookups!$E$3:$E$250&lt;Towers!G179/Area!G179*(Settings!$C$16/100),Lookups!$G$3:$GL$250)),"-")</f>
        <v>12.44248743396418</v>
      </c>
      <c r="H179" s="14">
        <f t="array" ref="H179">IFERROR(MAX(IF(Lookups!$E$3:$E$250&lt;Towers!H179/Area!H179*(Settings!$C$16/100),Lookups!$G$3:$GL$250)),"-")</f>
        <v>8.4385035884324555</v>
      </c>
      <c r="I179" s="14">
        <f t="array" ref="I179">IFERROR(MAX(IF(Lookups!$E$3:$E$250&lt;Towers!I179/Area!I179*(Settings!$C$16/100),Lookups!$G$3:$GL$250)),"-")</f>
        <v>5.5299944150951923</v>
      </c>
      <c r="J179" s="14">
        <f t="array" ref="J179">IFERROR(MAX(IF(Lookups!$E$3:$E$250&lt;Towers!J179/Area!J179*(Settings!$C$16/100),Lookups!$G$3:$GL$250)),"-")</f>
        <v>3.607585113989614</v>
      </c>
      <c r="K179" s="14">
        <f t="array" ref="K179">IFERROR(MAX(IF(Lookups!$E$3:$E$250&lt;Towers!K179/Area!K179*(Settings!$C$16/100),Lookups!$G$3:$GL$250)),"-")</f>
        <v>2.23941922594764</v>
      </c>
      <c r="L179" s="14">
        <f t="array" ref="L179">IFERROR(MAX(IF(Lookups!$E$3:$E$250&lt;Towers!L179/Area!L179*(Settings!$C$16/100),Lookups!$G$3:$GL$250)),"-")</f>
        <v>0.700582458218035</v>
      </c>
    </row>
    <row r="180" spans="1:12">
      <c r="A180" s="14" t="str">
        <f>Data!A180</f>
        <v>USA</v>
      </c>
      <c r="B180" s="14" t="str">
        <f>Data!B180</f>
        <v>United States of America (the)</v>
      </c>
      <c r="C180" s="14">
        <f t="array" ref="C180">IFERROR(MAX(IF(Lookups!$E$3:$E$250&lt;Towers!C180/Area!C180*(Settings!$C$16/100),Lookups!$G$3:$GL$250)),"-")</f>
        <v>0</v>
      </c>
      <c r="D180" s="14">
        <f t="array" ref="D180">IFERROR(MAX(IF(Lookups!$E$3:$E$250&lt;Towers!D180/Area!D180*(Settings!$C$16/100),Lookups!$G$3:$GL$250)),"-")</f>
        <v>0</v>
      </c>
      <c r="E180" s="14">
        <f t="array" ref="E180">IFERROR(MAX(IF(Lookups!$E$3:$E$250&lt;Towers!E180/Area!E180*(Settings!$C$16/100),Lookups!$G$3:$GL$250)),"-")</f>
        <v>0</v>
      </c>
      <c r="F180" s="14">
        <f t="array" ref="F180">IFERROR(MAX(IF(Lookups!$E$3:$E$250&lt;Towers!F180/Area!F180*(Settings!$C$16/100),Lookups!$G$3:$GL$250)),"-")</f>
        <v>0</v>
      </c>
      <c r="G180" s="14">
        <f t="array" ref="G180">IFERROR(MAX(IF(Lookups!$E$3:$E$250&lt;Towers!G180/Area!G180*(Settings!$C$16/100),Lookups!$G$3:$GL$250)),"-")</f>
        <v>0</v>
      </c>
      <c r="H180" s="14">
        <f t="array" ref="H180">IFERROR(MAX(IF(Lookups!$E$3:$E$250&lt;Towers!H180/Area!H180*(Settings!$C$16/100),Lookups!$G$3:$GL$250)),"-")</f>
        <v>0</v>
      </c>
      <c r="I180" s="14">
        <f t="array" ref="I180">IFERROR(MAX(IF(Lookups!$E$3:$E$250&lt;Towers!I180/Area!I180*(Settings!$C$16/100),Lookups!$G$3:$GL$250)),"-")</f>
        <v>0</v>
      </c>
      <c r="J180" s="14">
        <f t="array" ref="J180">IFERROR(MAX(IF(Lookups!$E$3:$E$250&lt;Towers!J180/Area!J180*(Settings!$C$16/100),Lookups!$G$3:$GL$250)),"-")</f>
        <v>0</v>
      </c>
      <c r="K180" s="14">
        <f t="array" ref="K180">IFERROR(MAX(IF(Lookups!$E$3:$E$250&lt;Towers!K180/Area!K180*(Settings!$C$16/100),Lookups!$G$3:$GL$250)),"-")</f>
        <v>0</v>
      </c>
      <c r="L180" s="14">
        <f t="array" ref="L180">IFERROR(MAX(IF(Lookups!$E$3:$E$250&lt;Towers!L180/Area!L180*(Settings!$C$16/100),Lookups!$G$3:$GL$250)),"-")</f>
        <v>0</v>
      </c>
    </row>
    <row r="181" spans="1:12">
      <c r="A181" s="14" t="str">
        <f>Data!A181</f>
        <v>URY</v>
      </c>
      <c r="B181" s="14" t="str">
        <f>Data!B181</f>
        <v>Uruguay</v>
      </c>
      <c r="C181" s="14">
        <f t="array" ref="C181">IFERROR(MAX(IF(Lookups!$E$3:$E$250&lt;Towers!C181/Area!C181*(Settings!$C$16/100),Lookups!$G$3:$GL$250)),"-")</f>
        <v>0</v>
      </c>
      <c r="D181" s="14">
        <f t="array" ref="D181">IFERROR(MAX(IF(Lookups!$E$3:$E$250&lt;Towers!D181/Area!D181*(Settings!$C$16/100),Lookups!$G$3:$GL$250)),"-")</f>
        <v>0</v>
      </c>
      <c r="E181" s="14">
        <f t="array" ref="E181">IFERROR(MAX(IF(Lookups!$E$3:$E$250&lt;Towers!E181/Area!E181*(Settings!$C$16/100),Lookups!$G$3:$GL$250)),"-")</f>
        <v>0</v>
      </c>
      <c r="F181" s="14">
        <f t="array" ref="F181">IFERROR(MAX(IF(Lookups!$E$3:$E$250&lt;Towers!F181/Area!F181*(Settings!$C$16/100),Lookups!$G$3:$GL$250)),"-")</f>
        <v>0</v>
      </c>
      <c r="G181" s="14">
        <f t="array" ref="G181">IFERROR(MAX(IF(Lookups!$E$3:$E$250&lt;Towers!G181/Area!G181*(Settings!$C$16/100),Lookups!$G$3:$GL$250)),"-")</f>
        <v>0</v>
      </c>
      <c r="H181" s="14">
        <f t="array" ref="H181">IFERROR(MAX(IF(Lookups!$E$3:$E$250&lt;Towers!H181/Area!H181*(Settings!$C$16/100),Lookups!$G$3:$GL$250)),"-")</f>
        <v>0</v>
      </c>
      <c r="I181" s="14">
        <f t="array" ref="I181">IFERROR(MAX(IF(Lookups!$E$3:$E$250&lt;Towers!I181/Area!I181*(Settings!$C$16/100),Lookups!$G$3:$GL$250)),"-")</f>
        <v>0</v>
      </c>
      <c r="J181" s="14">
        <f t="array" ref="J181">IFERROR(MAX(IF(Lookups!$E$3:$E$250&lt;Towers!J181/Area!J181*(Settings!$C$16/100),Lookups!$G$3:$GL$250)),"-")</f>
        <v>0</v>
      </c>
      <c r="K181" s="14">
        <f t="array" ref="K181">IFERROR(MAX(IF(Lookups!$E$3:$E$250&lt;Towers!K181/Area!K181*(Settings!$C$16/100),Lookups!$G$3:$GL$250)),"-")</f>
        <v>0</v>
      </c>
      <c r="L181" s="14">
        <f t="array" ref="L181">IFERROR(MAX(IF(Lookups!$E$3:$E$250&lt;Towers!L181/Area!L181*(Settings!$C$16/100),Lookups!$G$3:$GL$250)),"-")</f>
        <v>0</v>
      </c>
    </row>
    <row r="182" spans="1:12">
      <c r="A182" s="14" t="str">
        <f>Data!A182</f>
        <v>UZB</v>
      </c>
      <c r="B182" s="14" t="str">
        <f>Data!B182</f>
        <v>Uzbekistan</v>
      </c>
      <c r="C182" s="14">
        <f t="array" ref="C182">IFERROR(MAX(IF(Lookups!$E$3:$E$250&lt;Towers!C182/Area!C182*(Settings!$C$16/100),Lookups!$G$3:$GL$250)),"-")</f>
        <v>0</v>
      </c>
      <c r="D182" s="14">
        <f t="array" ref="D182">IFERROR(MAX(IF(Lookups!$E$3:$E$250&lt;Towers!D182/Area!D182*(Settings!$C$16/100),Lookups!$G$3:$GL$250)),"-")</f>
        <v>0</v>
      </c>
      <c r="E182" s="14">
        <f t="array" ref="E182">IFERROR(MAX(IF(Lookups!$E$3:$E$250&lt;Towers!E182/Area!E182*(Settings!$C$16/100),Lookups!$G$3:$GL$250)),"-")</f>
        <v>0</v>
      </c>
      <c r="F182" s="14">
        <f t="array" ref="F182">IFERROR(MAX(IF(Lookups!$E$3:$E$250&lt;Towers!F182/Area!F182*(Settings!$C$16/100),Lookups!$G$3:$GL$250)),"-")</f>
        <v>0</v>
      </c>
      <c r="G182" s="14">
        <f t="array" ref="G182">IFERROR(MAX(IF(Lookups!$E$3:$E$250&lt;Towers!G182/Area!G182*(Settings!$C$16/100),Lookups!$G$3:$GL$250)),"-")</f>
        <v>0</v>
      </c>
      <c r="H182" s="14">
        <f t="array" ref="H182">IFERROR(MAX(IF(Lookups!$E$3:$E$250&lt;Towers!H182/Area!H182*(Settings!$C$16/100),Lookups!$G$3:$GL$250)),"-")</f>
        <v>0</v>
      </c>
      <c r="I182" s="14">
        <f t="array" ref="I182">IFERROR(MAX(IF(Lookups!$E$3:$E$250&lt;Towers!I182/Area!I182*(Settings!$C$16/100),Lookups!$G$3:$GL$250)),"-")</f>
        <v>0</v>
      </c>
      <c r="J182" s="14">
        <f t="array" ref="J182">IFERROR(MAX(IF(Lookups!$E$3:$E$250&lt;Towers!J182/Area!J182*(Settings!$C$16/100),Lookups!$G$3:$GL$250)),"-")</f>
        <v>0</v>
      </c>
      <c r="K182" s="14">
        <f t="array" ref="K182">IFERROR(MAX(IF(Lookups!$E$3:$E$250&lt;Towers!K182/Area!K182*(Settings!$C$16/100),Lookups!$G$3:$GL$250)),"-")</f>
        <v>0</v>
      </c>
      <c r="L182" s="14">
        <f t="array" ref="L182">IFERROR(MAX(IF(Lookups!$E$3:$E$250&lt;Towers!L182/Area!L182*(Settings!$C$16/100),Lookups!$G$3:$GL$250)),"-")</f>
        <v>0</v>
      </c>
    </row>
    <row r="183" spans="1:12">
      <c r="A183" s="14" t="str">
        <f>Data!A183</f>
        <v>VUT</v>
      </c>
      <c r="B183" s="14" t="str">
        <f>Data!B183</f>
        <v>Vanuatu</v>
      </c>
      <c r="C183" s="14">
        <f t="array" ref="C183">IFERROR(MAX(IF(Lookups!$E$3:$E$250&lt;Towers!C183/Area!C183*(Settings!$C$16/100),Lookups!$G$3:$GL$250)),"-")</f>
        <v>0</v>
      </c>
      <c r="D183" s="14">
        <f t="array" ref="D183">IFERROR(MAX(IF(Lookups!$E$3:$E$250&lt;Towers!D183/Area!D183*(Settings!$C$16/100),Lookups!$G$3:$GL$250)),"-")</f>
        <v>0</v>
      </c>
      <c r="E183" s="14">
        <f t="array" ref="E183">IFERROR(MAX(IF(Lookups!$E$3:$E$250&lt;Towers!E183/Area!E183*(Settings!$C$16/100),Lookups!$G$3:$GL$250)),"-")</f>
        <v>0</v>
      </c>
      <c r="F183" s="14">
        <f t="array" ref="F183">IFERROR(MAX(IF(Lookups!$E$3:$E$250&lt;Towers!F183/Area!F183*(Settings!$C$16/100),Lookups!$G$3:$GL$250)),"-")</f>
        <v>0</v>
      </c>
      <c r="G183" s="14">
        <f t="array" ref="G183">IFERROR(MAX(IF(Lookups!$E$3:$E$250&lt;Towers!G183/Area!G183*(Settings!$C$16/100),Lookups!$G$3:$GL$250)),"-")</f>
        <v>0</v>
      </c>
      <c r="H183" s="14">
        <f t="array" ref="H183">IFERROR(MAX(IF(Lookups!$E$3:$E$250&lt;Towers!H183/Area!H183*(Settings!$C$16/100),Lookups!$G$3:$GL$250)),"-")</f>
        <v>0</v>
      </c>
      <c r="I183" s="14">
        <f t="array" ref="I183">IFERROR(MAX(IF(Lookups!$E$3:$E$250&lt;Towers!I183/Area!I183*(Settings!$C$16/100),Lookups!$G$3:$GL$250)),"-")</f>
        <v>0</v>
      </c>
      <c r="J183" s="14">
        <f t="array" ref="J183">IFERROR(MAX(IF(Lookups!$E$3:$E$250&lt;Towers!J183/Area!J183*(Settings!$C$16/100),Lookups!$G$3:$GL$250)),"-")</f>
        <v>0</v>
      </c>
      <c r="K183" s="14">
        <f t="array" ref="K183">IFERROR(MAX(IF(Lookups!$E$3:$E$250&lt;Towers!K183/Area!K183*(Settings!$C$16/100),Lookups!$G$3:$GL$250)),"-")</f>
        <v>0</v>
      </c>
      <c r="L183" s="14">
        <f t="array" ref="L183">IFERROR(MAX(IF(Lookups!$E$3:$E$250&lt;Towers!L183/Area!L183*(Settings!$C$16/100),Lookups!$G$3:$GL$250)),"-")</f>
        <v>0</v>
      </c>
    </row>
    <row r="184" spans="1:12">
      <c r="A184" s="14" t="str">
        <f>Data!A184</f>
        <v>VEN</v>
      </c>
      <c r="B184" s="14" t="str">
        <f>Data!B184</f>
        <v>Venezuela (Bolivarian Republic of)</v>
      </c>
      <c r="C184" s="14">
        <f t="array" ref="C184">IFERROR(MAX(IF(Lookups!$E$3:$E$250&lt;Towers!C184/Area!C184*(Settings!$C$16/100),Lookups!$G$3:$GL$250)),"-")</f>
        <v>0</v>
      </c>
      <c r="D184" s="14">
        <f t="array" ref="D184">IFERROR(MAX(IF(Lookups!$E$3:$E$250&lt;Towers!D184/Area!D184*(Settings!$C$16/100),Lookups!$G$3:$GL$250)),"-")</f>
        <v>0</v>
      </c>
      <c r="E184" s="14">
        <f t="array" ref="E184">IFERROR(MAX(IF(Lookups!$E$3:$E$250&lt;Towers!E184/Area!E184*(Settings!$C$16/100),Lookups!$G$3:$GL$250)),"-")</f>
        <v>0</v>
      </c>
      <c r="F184" s="14">
        <f t="array" ref="F184">IFERROR(MAX(IF(Lookups!$E$3:$E$250&lt;Towers!F184/Area!F184*(Settings!$C$16/100),Lookups!$G$3:$GL$250)),"-")</f>
        <v>0</v>
      </c>
      <c r="G184" s="14">
        <f t="array" ref="G184">IFERROR(MAX(IF(Lookups!$E$3:$E$250&lt;Towers!G184/Area!G184*(Settings!$C$16/100),Lookups!$G$3:$GL$250)),"-")</f>
        <v>0</v>
      </c>
      <c r="H184" s="14">
        <f t="array" ref="H184">IFERROR(MAX(IF(Lookups!$E$3:$E$250&lt;Towers!H184/Area!H184*(Settings!$C$16/100),Lookups!$G$3:$GL$250)),"-")</f>
        <v>0</v>
      </c>
      <c r="I184" s="14">
        <f t="array" ref="I184">IFERROR(MAX(IF(Lookups!$E$3:$E$250&lt;Towers!I184/Area!I184*(Settings!$C$16/100),Lookups!$G$3:$GL$250)),"-")</f>
        <v>0</v>
      </c>
      <c r="J184" s="14">
        <f t="array" ref="J184">IFERROR(MAX(IF(Lookups!$E$3:$E$250&lt;Towers!J184/Area!J184*(Settings!$C$16/100),Lookups!$G$3:$GL$250)),"-")</f>
        <v>0</v>
      </c>
      <c r="K184" s="14">
        <f t="array" ref="K184">IFERROR(MAX(IF(Lookups!$E$3:$E$250&lt;Towers!K184/Area!K184*(Settings!$C$16/100),Lookups!$G$3:$GL$250)),"-")</f>
        <v>0</v>
      </c>
      <c r="L184" s="14">
        <f t="array" ref="L184">IFERROR(MAX(IF(Lookups!$E$3:$E$250&lt;Towers!L184/Area!L184*(Settings!$C$16/100),Lookups!$G$3:$GL$250)),"-")</f>
        <v>0</v>
      </c>
    </row>
    <row r="185" spans="1:12">
      <c r="A185" s="14" t="str">
        <f>Data!A185</f>
        <v>VNM</v>
      </c>
      <c r="B185" s="14" t="str">
        <f>Data!B185</f>
        <v>Viet Nam</v>
      </c>
      <c r="C185" s="14">
        <f t="array" ref="C185">IFERROR(MAX(IF(Lookups!$E$3:$E$250&lt;Towers!C185/Area!C185*(Settings!$C$16/100),Lookups!$G$3:$GL$250)),"-")</f>
        <v>152.4204710660612</v>
      </c>
      <c r="D185" s="14">
        <f t="array" ref="D185">IFERROR(MAX(IF(Lookups!$E$3:$E$250&lt;Towers!D185/Area!D185*(Settings!$C$16/100),Lookups!$G$3:$GL$250)),"-")</f>
        <v>38.105117766515299</v>
      </c>
      <c r="E185" s="14">
        <f t="array" ref="E185">IFERROR(MAX(IF(Lookups!$E$3:$E$250&lt;Towers!E185/Area!E185*(Settings!$C$16/100),Lookups!$G$3:$GL$250)),"-")</f>
        <v>24.387275370569778</v>
      </c>
      <c r="F185" s="14">
        <f t="array" ref="F185">IFERROR(MAX(IF(Lookups!$E$3:$E$250&lt;Towers!F185/Area!F185*(Settings!$C$16/100),Lookups!$G$3:$GL$250)),"-")</f>
        <v>16.935607896229023</v>
      </c>
      <c r="G185" s="14">
        <f t="array" ref="G185">IFERROR(MAX(IF(Lookups!$E$3:$E$250&lt;Towers!G185/Area!G185*(Settings!$C$16/100),Lookups!$G$3:$GL$250)),"-")</f>
        <v>12.44248743396418</v>
      </c>
      <c r="H185" s="14">
        <f t="array" ref="H185">IFERROR(MAX(IF(Lookups!$E$3:$E$250&lt;Towers!H185/Area!H185*(Settings!$C$16/100),Lookups!$G$3:$GL$250)),"-")</f>
        <v>8.4385035884324555</v>
      </c>
      <c r="I185" s="14">
        <f t="array" ref="I185">IFERROR(MAX(IF(Lookups!$E$3:$E$250&lt;Towers!I185/Area!I185*(Settings!$C$16/100),Lookups!$G$3:$GL$250)),"-")</f>
        <v>5.5299944150951923</v>
      </c>
      <c r="J185" s="14">
        <f t="array" ref="J185">IFERROR(MAX(IF(Lookups!$E$3:$E$250&lt;Towers!J185/Area!J185*(Settings!$C$16/100),Lookups!$G$3:$GL$250)),"-")</f>
        <v>3.607585113989614</v>
      </c>
      <c r="K185" s="14">
        <f t="array" ref="K185">IFERROR(MAX(IF(Lookups!$E$3:$E$250&lt;Towers!K185/Area!K185*(Settings!$C$16/100),Lookups!$G$3:$GL$250)),"-")</f>
        <v>2.3815698604072062</v>
      </c>
      <c r="L185" s="14">
        <f t="array" ref="L185">IFERROR(MAX(IF(Lookups!$E$3:$E$250&lt;Towers!L185/Area!L185*(Settings!$C$16/100),Lookups!$G$3:$GL$250)),"-")</f>
        <v>0</v>
      </c>
    </row>
    <row r="186" spans="1:12">
      <c r="A186" s="14" t="str">
        <f>Data!A186</f>
        <v>VIR</v>
      </c>
      <c r="B186" s="14" t="str">
        <f>Data!B186</f>
        <v>Virgin Islands (U.S.)</v>
      </c>
      <c r="C186" s="14">
        <f t="array" ref="C186">IFERROR(MAX(IF(Lookups!$E$3:$E$250&lt;Towers!C186/Area!C186*(Settings!$C$16/100),Lookups!$G$3:$GL$250)),"-")</f>
        <v>0</v>
      </c>
      <c r="D186" s="14">
        <f t="array" ref="D186">IFERROR(MAX(IF(Lookups!$E$3:$E$250&lt;Towers!D186/Area!D186*(Settings!$C$16/100),Lookups!$G$3:$GL$250)),"-")</f>
        <v>0</v>
      </c>
      <c r="E186" s="14">
        <f t="array" ref="E186">IFERROR(MAX(IF(Lookups!$E$3:$E$250&lt;Towers!E186/Area!E186*(Settings!$C$16/100),Lookups!$G$3:$GL$250)),"-")</f>
        <v>0</v>
      </c>
      <c r="F186" s="14">
        <f t="array" ref="F186">IFERROR(MAX(IF(Lookups!$E$3:$E$250&lt;Towers!F186/Area!F186*(Settings!$C$16/100),Lookups!$G$3:$GL$250)),"-")</f>
        <v>0</v>
      </c>
      <c r="G186" s="14">
        <f t="array" ref="G186">IFERROR(MAX(IF(Lookups!$E$3:$E$250&lt;Towers!G186/Area!G186*(Settings!$C$16/100),Lookups!$G$3:$GL$250)),"-")</f>
        <v>0</v>
      </c>
      <c r="H186" s="14">
        <f t="array" ref="H186">IFERROR(MAX(IF(Lookups!$E$3:$E$250&lt;Towers!H186/Area!H186*(Settings!$C$16/100),Lookups!$G$3:$GL$250)),"-")</f>
        <v>0</v>
      </c>
      <c r="I186" s="14">
        <f t="array" ref="I186">IFERROR(MAX(IF(Lookups!$E$3:$E$250&lt;Towers!I186/Area!I186*(Settings!$C$16/100),Lookups!$G$3:$GL$250)),"-")</f>
        <v>0</v>
      </c>
      <c r="J186" s="14">
        <f t="array" ref="J186">IFERROR(MAX(IF(Lookups!$E$3:$E$250&lt;Towers!J186/Area!J186*(Settings!$C$16/100),Lookups!$G$3:$GL$250)),"-")</f>
        <v>0</v>
      </c>
      <c r="K186" s="14">
        <f t="array" ref="K186">IFERROR(MAX(IF(Lookups!$E$3:$E$250&lt;Towers!K186/Area!K186*(Settings!$C$16/100),Lookups!$G$3:$GL$250)),"-")</f>
        <v>0</v>
      </c>
      <c r="L186" s="14">
        <f t="array" ref="L186">IFERROR(MAX(IF(Lookups!$E$3:$E$250&lt;Towers!L186/Area!L186*(Settings!$C$16/100),Lookups!$G$3:$GL$250)),"-")</f>
        <v>0</v>
      </c>
    </row>
    <row r="187" spans="1:12">
      <c r="A187" s="14" t="str">
        <f>Data!A187</f>
        <v>YEM</v>
      </c>
      <c r="B187" s="14" t="str">
        <f>Data!B187</f>
        <v>Yemen</v>
      </c>
      <c r="C187" s="14">
        <f t="array" ref="C187">IFERROR(MAX(IF(Lookups!$E$3:$E$250&lt;Towers!C187/Area!C187*(Settings!$C$16/100),Lookups!$G$3:$GL$250)),"-")</f>
        <v>0</v>
      </c>
      <c r="D187" s="14">
        <f t="array" ref="D187">IFERROR(MAX(IF(Lookups!$E$3:$E$250&lt;Towers!D187/Area!D187*(Settings!$C$16/100),Lookups!$G$3:$GL$250)),"-")</f>
        <v>0</v>
      </c>
      <c r="E187" s="14">
        <f t="array" ref="E187">IFERROR(MAX(IF(Lookups!$E$3:$E$250&lt;Towers!E187/Area!E187*(Settings!$C$16/100),Lookups!$G$3:$GL$250)),"-")</f>
        <v>0</v>
      </c>
      <c r="F187" s="14">
        <f t="array" ref="F187">IFERROR(MAX(IF(Lookups!$E$3:$E$250&lt;Towers!F187/Area!F187*(Settings!$C$16/100),Lookups!$G$3:$GL$250)),"-")</f>
        <v>0</v>
      </c>
      <c r="G187" s="14">
        <f t="array" ref="G187">IFERROR(MAX(IF(Lookups!$E$3:$E$250&lt;Towers!G187/Area!G187*(Settings!$C$16/100),Lookups!$G$3:$GL$250)),"-")</f>
        <v>0</v>
      </c>
      <c r="H187" s="14">
        <f t="array" ref="H187">IFERROR(MAX(IF(Lookups!$E$3:$E$250&lt;Towers!H187/Area!H187*(Settings!$C$16/100),Lookups!$G$3:$GL$250)),"-")</f>
        <v>0</v>
      </c>
      <c r="I187" s="14">
        <f t="array" ref="I187">IFERROR(MAX(IF(Lookups!$E$3:$E$250&lt;Towers!I187/Area!I187*(Settings!$C$16/100),Lookups!$G$3:$GL$250)),"-")</f>
        <v>0</v>
      </c>
      <c r="J187" s="14">
        <f t="array" ref="J187">IFERROR(MAX(IF(Lookups!$E$3:$E$250&lt;Towers!J187/Area!J187*(Settings!$C$16/100),Lookups!$G$3:$GL$250)),"-")</f>
        <v>0</v>
      </c>
      <c r="K187" s="14">
        <f t="array" ref="K187">IFERROR(MAX(IF(Lookups!$E$3:$E$250&lt;Towers!K187/Area!K187*(Settings!$C$16/100),Lookups!$G$3:$GL$250)),"-")</f>
        <v>0</v>
      </c>
      <c r="L187" s="14">
        <f t="array" ref="L187">IFERROR(MAX(IF(Lookups!$E$3:$E$250&lt;Towers!L187/Area!L187*(Settings!$C$16/100),Lookups!$G$3:$GL$250)),"-")</f>
        <v>0</v>
      </c>
    </row>
    <row r="188" spans="1:12">
      <c r="A188" s="14" t="str">
        <f>Data!A188</f>
        <v>ZMB</v>
      </c>
      <c r="B188" s="14" t="str">
        <f>Data!B188</f>
        <v>Zambia</v>
      </c>
      <c r="C188" s="14">
        <f t="array" ref="C188">IFERROR(MAX(IF(Lookups!$E$3:$E$250&lt;Towers!C188/Area!C188*(Settings!$C$16/100),Lookups!$G$3:$GL$250)),"-")</f>
        <v>4.2339019740572557</v>
      </c>
      <c r="D188" s="14">
        <f t="array" ref="D188">IFERROR(MAX(IF(Lookups!$E$3:$E$250&lt;Towers!D188/Area!D188*(Settings!$C$16/100),Lookups!$G$3:$GL$250)),"-")</f>
        <v>0.75060866022067685</v>
      </c>
      <c r="E188" s="14">
        <f t="array" ref="E188">IFERROR(MAX(IF(Lookups!$E$3:$E$250&lt;Towers!E188/Area!E188*(Settings!$C$16/100),Lookups!$G$3:$GL$250)),"-")</f>
        <v>0</v>
      </c>
      <c r="F188" s="14">
        <f t="array" ref="F188">IFERROR(MAX(IF(Lookups!$E$3:$E$250&lt;Towers!F188/Area!F188*(Settings!$C$16/100),Lookups!$G$3:$GL$250)),"-")</f>
        <v>0</v>
      </c>
      <c r="G188" s="14">
        <f t="array" ref="G188">IFERROR(MAX(IF(Lookups!$E$3:$E$250&lt;Towers!G188/Area!G188*(Settings!$C$16/100),Lookups!$G$3:$GL$250)),"-")</f>
        <v>0</v>
      </c>
      <c r="H188" s="14">
        <f t="array" ref="H188">IFERROR(MAX(IF(Lookups!$E$3:$E$250&lt;Towers!H188/Area!H188*(Settings!$C$16/100),Lookups!$G$3:$GL$250)),"-")</f>
        <v>0</v>
      </c>
      <c r="I188" s="14">
        <f t="array" ref="I188">IFERROR(MAX(IF(Lookups!$E$3:$E$250&lt;Towers!I188/Area!I188*(Settings!$C$16/100),Lookups!$G$3:$GL$250)),"-")</f>
        <v>0</v>
      </c>
      <c r="J188" s="14">
        <f t="array" ref="J188">IFERROR(MAX(IF(Lookups!$E$3:$E$250&lt;Towers!J188/Area!J188*(Settings!$C$16/100),Lookups!$G$3:$GL$250)),"-")</f>
        <v>0</v>
      </c>
      <c r="K188" s="14">
        <f t="array" ref="K188">IFERROR(MAX(IF(Lookups!$E$3:$E$250&lt;Towers!K188/Area!K188*(Settings!$C$16/100),Lookups!$G$3:$GL$250)),"-")</f>
        <v>0</v>
      </c>
      <c r="L188" s="14">
        <f t="array" ref="L188">IFERROR(MAX(IF(Lookups!$E$3:$E$250&lt;Towers!L188/Area!L188*(Settings!$C$16/100),Lookups!$G$3:$GL$250)),"-")</f>
        <v>0</v>
      </c>
    </row>
    <row r="189" spans="1:12">
      <c r="A189" s="14" t="str">
        <f>Data!A189</f>
        <v>ZWE</v>
      </c>
      <c r="B189" s="14" t="str">
        <f>Data!B189</f>
        <v>Zimbabwe</v>
      </c>
      <c r="C189" s="14">
        <f t="array" ref="C189">IFERROR(MAX(IF(Lookups!$E$3:$E$250&lt;Towers!C189/Area!C189*(Settings!$C$16/100),Lookups!$G$3:$GL$250)),"-")</f>
        <v>3.3453052634526461</v>
      </c>
      <c r="D189" s="14">
        <f t="array" ref="D189">IFERROR(MAX(IF(Lookups!$E$3:$E$250&lt;Towers!D189/Area!D189*(Settings!$C$16/100),Lookups!$G$3:$GL$250)),"-")</f>
        <v>0.77765546462276125</v>
      </c>
      <c r="E189" s="14">
        <f t="array" ref="E189">IFERROR(MAX(IF(Lookups!$E$3:$E$250&lt;Towers!E189/Area!E189*(Settings!$C$16/100),Lookups!$G$3:$GL$250)),"-")</f>
        <v>0.63442443731971365</v>
      </c>
      <c r="F189" s="14">
        <f t="array" ref="F189">IFERROR(MAX(IF(Lookups!$E$3:$E$250&lt;Towers!F189/Area!F189*(Settings!$C$16/100),Lookups!$G$3:$GL$250)),"-")</f>
        <v>0.5432674397542836</v>
      </c>
      <c r="G189" s="14">
        <f t="array" ref="G189">IFERROR(MAX(IF(Lookups!$E$3:$E$250&lt;Towers!G189/Area!G189*(Settings!$C$16/100),Lookups!$G$3:$GL$250)),"-")</f>
        <v>0</v>
      </c>
      <c r="H189" s="14">
        <f t="array" ref="H189">IFERROR(MAX(IF(Lookups!$E$3:$E$250&lt;Towers!H189/Area!H189*(Settings!$C$16/100),Lookups!$G$3:$GL$250)),"-")</f>
        <v>0</v>
      </c>
      <c r="I189" s="14">
        <f t="array" ref="I189">IFERROR(MAX(IF(Lookups!$E$3:$E$250&lt;Towers!I189/Area!I189*(Settings!$C$16/100),Lookups!$G$3:$GL$250)),"-")</f>
        <v>0</v>
      </c>
      <c r="J189" s="14">
        <f t="array" ref="J189">IFERROR(MAX(IF(Lookups!$E$3:$E$250&lt;Towers!J189/Area!J189*(Settings!$C$16/100),Lookups!$G$3:$GL$250)),"-")</f>
        <v>0</v>
      </c>
      <c r="K189" s="14">
        <f t="array" ref="K189">IFERROR(MAX(IF(Lookups!$E$3:$E$250&lt;Towers!K189/Area!K189*(Settings!$C$16/100),Lookups!$G$3:$GL$250)),"-")</f>
        <v>0</v>
      </c>
      <c r="L189" s="14">
        <f t="array" ref="L189">IFERROR(MAX(IF(Lookups!$E$3:$E$250&lt;Towers!L189/Area!L189*(Settings!$C$16/100),Lookups!$G$3:$GL$250)),"-")</f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00FF"/>
  </sheetPr>
  <dimension ref="A1:L200"/>
  <sheetViews>
    <sheetView workbookViewId="0"/>
  </sheetViews>
  <sheetFormatPr defaultRowHeight="15"/>
  <sheetData>
    <row r="1" spans="1:12">
      <c r="A1" s="14" t="str">
        <f>Capacity!A1</f>
        <v>ISO3</v>
      </c>
      <c r="B1" s="14" t="str">
        <f>Capacity!B1</f>
        <v>country_name</v>
      </c>
      <c r="C1" s="19" t="str">
        <f>Capacity!C1</f>
        <v>10</v>
      </c>
      <c r="D1" s="19" t="str">
        <f>Capacity!D1</f>
        <v>20</v>
      </c>
      <c r="E1" s="19" t="str">
        <f>Capacity!E1</f>
        <v>30</v>
      </c>
      <c r="F1" s="19" t="str">
        <f>Capacity!F1</f>
        <v>40</v>
      </c>
      <c r="G1" s="19" t="str">
        <f>Capacity!G1</f>
        <v>50</v>
      </c>
      <c r="H1" s="19" t="str">
        <f>Capacity!H1</f>
        <v>60</v>
      </c>
      <c r="I1" s="19" t="str">
        <f>Capacity!I1</f>
        <v>70</v>
      </c>
      <c r="J1" s="19" t="str">
        <f>Capacity!J1</f>
        <v>80</v>
      </c>
      <c r="K1" s="19" t="str">
        <f>Capacity!K1</f>
        <v>90</v>
      </c>
      <c r="L1" s="19" t="str">
        <f>Capacity!L1</f>
        <v>100</v>
      </c>
    </row>
    <row r="2" spans="1:12">
      <c r="A2" s="14" t="str">
        <f>Capacity!A2</f>
        <v>AFG</v>
      </c>
      <c r="B2" s="14" t="str">
        <f>Capacity!B2</f>
        <v>Afghanistan</v>
      </c>
      <c r="C2" s="19">
        <f t="array" ref="C2">MIN(IF(Lookups!$H$3:$H$250&gt;Data!C2,Lookups!$E$3:$E$250))*Area!C2</f>
        <v>13245.569875748399</v>
      </c>
      <c r="D2" s="19">
        <f t="array" ref="D2">MIN(IF(Lookups!$H$3:$H$250&gt;Data!D2,Lookups!$E$3:$E$250))*Area!D2</f>
        <v>3185.7189964529393</v>
      </c>
      <c r="E2" s="19">
        <f t="array" ref="E2">MIN(IF(Lookups!$H$3:$H$250&gt;Data!E2,Lookups!$E$3:$E$250))*Area!E2</f>
        <v>3658.7020562834532</v>
      </c>
      <c r="F2" s="19">
        <f t="array" ref="F2">MIN(IF(Lookups!$H$3:$H$250&gt;Data!F2,Lookups!$E$3:$E$250))*Area!F2</f>
        <v>2774.1091301633751</v>
      </c>
      <c r="G2" s="19">
        <f t="array" ref="G2">MIN(IF(Lookups!$H$3:$H$250&gt;Data!G2,Lookups!$E$3:$E$250))*Area!G2</f>
        <v>3025.0989042026922</v>
      </c>
      <c r="H2" s="19">
        <f t="array" ref="H2">MIN(IF(Lookups!$H$3:$H$250&gt;Data!H2,Lookups!$E$3:$E$250))*Area!H2</f>
        <v>2860.6890191151238</v>
      </c>
      <c r="I2" s="19">
        <f t="array" ref="I2">MIN(IF(Lookups!$H$3:$H$250&gt;Data!I2,Lookups!$E$3:$E$250))*Area!I2</f>
        <v>2761.1275617561846</v>
      </c>
      <c r="J2" s="19">
        <f t="array" ref="J2">MIN(IF(Lookups!$H$3:$H$250&gt;Data!J2,Lookups!$E$3:$E$250))*Area!J2</f>
        <v>2545.6768246820925</v>
      </c>
      <c r="K2" s="19">
        <f t="array" ref="K2">MIN(IF(Lookups!$H$3:$H$250&gt;Data!K2,Lookups!$E$3:$E$250))*Area!K2</f>
        <v>2141.0286760904373</v>
      </c>
      <c r="L2" s="19">
        <f t="array" ref="L2">MIN(IF(Lookups!$H$3:$H$250&gt;Data!L2,Lookups!$E$3:$E$250))*Area!L2</f>
        <v>1122.9105556901254</v>
      </c>
    </row>
    <row r="3" spans="1:12">
      <c r="A3" s="14" t="str">
        <f>Capacity!A3</f>
        <v>ALB</v>
      </c>
      <c r="B3" s="14" t="str">
        <f>Capacity!B3</f>
        <v>Albania</v>
      </c>
      <c r="C3" s="19">
        <f t="array" ref="C3">MIN(IF(Lookups!$H$3:$H$250&gt;Data!C3,Lookups!$E$3:$E$250))*Area!C3</f>
        <v>1899.251445526193</v>
      </c>
      <c r="D3" s="19">
        <f t="array" ref="D3">MIN(IF(Lookups!$H$3:$H$250&gt;Data!D3,Lookups!$E$3:$E$250))*Area!D3</f>
        <v>389.81163298938554</v>
      </c>
      <c r="E3" s="19">
        <f t="array" ref="E3">MIN(IF(Lookups!$H$3:$H$250&gt;Data!E3,Lookups!$E$3:$E$250))*Area!E3</f>
        <v>144.90060309711197</v>
      </c>
      <c r="F3" s="19">
        <f t="array" ref="F3">MIN(IF(Lookups!$H$3:$H$250&gt;Data!F3,Lookups!$E$3:$E$250))*Area!F3</f>
        <v>338.23843462678383</v>
      </c>
      <c r="G3" s="19">
        <f t="array" ref="G3">MIN(IF(Lookups!$H$3:$H$250&gt;Data!G3,Lookups!$E$3:$E$250))*Area!G3</f>
        <v>290.19067905143555</v>
      </c>
      <c r="H3" s="19">
        <f t="array" ref="H3">MIN(IF(Lookups!$H$3:$H$250&gt;Data!H3,Lookups!$E$3:$E$250))*Area!H3</f>
        <v>156.58309522910733</v>
      </c>
      <c r="I3" s="19">
        <f t="array" ref="I3">MIN(IF(Lookups!$H$3:$H$250&gt;Data!I3,Lookups!$E$3:$E$250))*Area!I3</f>
        <v>111.4377662435847</v>
      </c>
      <c r="J3" s="19">
        <f t="array" ref="J3">MIN(IF(Lookups!$H$3:$H$250&gt;Data!J3,Lookups!$E$3:$E$250))*Area!J3</f>
        <v>95.519394535928058</v>
      </c>
      <c r="K3" s="19">
        <f t="array" ref="K3">MIN(IF(Lookups!$H$3:$H$250&gt;Data!K3,Lookups!$E$3:$E$250))*Area!K3</f>
        <v>67.268215338838615</v>
      </c>
      <c r="L3" s="19">
        <f t="array" ref="L3">MIN(IF(Lookups!$H$3:$H$250&gt;Data!L3,Lookups!$E$3:$E$250))*Area!L3</f>
        <v>44.45710948552837</v>
      </c>
    </row>
    <row r="4" spans="1:12">
      <c r="A4" s="14" t="str">
        <f>Capacity!A4</f>
        <v>DZA</v>
      </c>
      <c r="B4" s="14" t="str">
        <f>Capacity!B4</f>
        <v>Algeria</v>
      </c>
      <c r="C4" s="19">
        <f t="array" ref="C4">MIN(IF(Lookups!$H$3:$H$250&gt;Data!C4,Lookups!$E$3:$E$250))*Area!C4</f>
        <v>43795.482019648261</v>
      </c>
      <c r="D4" s="19">
        <f t="array" ref="D4">MIN(IF(Lookups!$H$3:$H$250&gt;Data!D4,Lookups!$E$3:$E$250))*Area!D4</f>
        <v>8767.5949998921224</v>
      </c>
      <c r="E4" s="19">
        <f t="array" ref="E4">MIN(IF(Lookups!$H$3:$H$250&gt;Data!E4,Lookups!$E$3:$E$250))*Area!E4</f>
        <v>5489.0221837469844</v>
      </c>
      <c r="F4" s="19">
        <f t="array" ref="F4">MIN(IF(Lookups!$H$3:$H$250&gt;Data!F4,Lookups!$E$3:$E$250))*Area!F4</f>
        <v>3818.6659582311959</v>
      </c>
      <c r="G4" s="19">
        <f t="array" ref="G4">MIN(IF(Lookups!$H$3:$H$250&gt;Data!G4,Lookups!$E$3:$E$250))*Area!G4</f>
        <v>3044.8976048078048</v>
      </c>
      <c r="H4" s="19">
        <f t="array" ref="H4">MIN(IF(Lookups!$H$3:$H$250&gt;Data!H4,Lookups!$E$3:$E$250))*Area!H4</f>
        <v>2479.9414639652846</v>
      </c>
      <c r="I4" s="19">
        <f t="array" ref="I4">MIN(IF(Lookups!$H$3:$H$250&gt;Data!I4,Lookups!$E$3:$E$250))*Area!I4</f>
        <v>2510.8963207056818</v>
      </c>
      <c r="J4" s="19">
        <f t="array" ref="J4">MIN(IF(Lookups!$H$3:$H$250&gt;Data!J4,Lookups!$E$3:$E$250))*Area!J4</f>
        <v>1910.654964312469</v>
      </c>
      <c r="K4" s="19">
        <f t="array" ref="K4">MIN(IF(Lookups!$H$3:$H$250&gt;Data!K4,Lookups!$E$3:$E$250))*Area!K4</f>
        <v>1877.2949579335959</v>
      </c>
      <c r="L4" s="19">
        <f t="array" ref="L4">MIN(IF(Lookups!$H$3:$H$250&gt;Data!L4,Lookups!$E$3:$E$250))*Area!L4</f>
        <v>2143.6946573489558</v>
      </c>
    </row>
    <row r="5" spans="1:12">
      <c r="A5" s="14" t="str">
        <f>Capacity!A5</f>
        <v>AGO</v>
      </c>
      <c r="B5" s="14" t="str">
        <f>Capacity!B5</f>
        <v>Angola</v>
      </c>
      <c r="C5" s="19">
        <f t="array" ref="C5">MIN(IF(Lookups!$H$3:$H$250&gt;Data!C5,Lookups!$E$3:$E$250))*Area!C5</f>
        <v>30660.763395584276</v>
      </c>
      <c r="D5" s="19">
        <f t="array" ref="D5">MIN(IF(Lookups!$H$3:$H$250&gt;Data!D5,Lookups!$E$3:$E$250))*Area!D5</f>
        <v>4069.0203596811839</v>
      </c>
      <c r="E5" s="19">
        <f t="array" ref="E5">MIN(IF(Lookups!$H$3:$H$250&gt;Data!E5,Lookups!$E$3:$E$250))*Area!E5</f>
        <v>3065.7953886111013</v>
      </c>
      <c r="F5" s="19">
        <f t="array" ref="F5">MIN(IF(Lookups!$H$3:$H$250&gt;Data!F5,Lookups!$E$3:$E$250))*Area!F5</f>
        <v>2199.1237590694959</v>
      </c>
      <c r="G5" s="19">
        <f t="array" ref="G5">MIN(IF(Lookups!$H$3:$H$250&gt;Data!G5,Lookups!$E$3:$E$250))*Area!G5</f>
        <v>1695.9122891567888</v>
      </c>
      <c r="H5" s="19">
        <f t="array" ref="H5">MIN(IF(Lookups!$H$3:$H$250&gt;Data!H5,Lookups!$E$3:$E$250))*Area!H5</f>
        <v>1406.8610204461386</v>
      </c>
      <c r="I5" s="19">
        <f t="array" ref="I5">MIN(IF(Lookups!$H$3:$H$250&gt;Data!I5,Lookups!$E$3:$E$250))*Area!I5</f>
        <v>1056.919855288997</v>
      </c>
      <c r="J5" s="19">
        <f t="array" ref="J5">MIN(IF(Lookups!$H$3:$H$250&gt;Data!J5,Lookups!$E$3:$E$250))*Area!J5</f>
        <v>806.92769090980687</v>
      </c>
      <c r="K5" s="19">
        <f t="array" ref="K5">MIN(IF(Lookups!$H$3:$H$250&gt;Data!K5,Lookups!$E$3:$E$250))*Area!K5</f>
        <v>616.75347616619308</v>
      </c>
      <c r="L5" s="19">
        <f t="array" ref="L5">MIN(IF(Lookups!$H$3:$H$250&gt;Data!L5,Lookups!$E$3:$E$250))*Area!L5</f>
        <v>401.77210459994751</v>
      </c>
    </row>
    <row r="6" spans="1:12">
      <c r="A6" s="14" t="str">
        <f>Capacity!A6</f>
        <v>ARG</v>
      </c>
      <c r="B6" s="14" t="str">
        <f>Capacity!B6</f>
        <v>Argentina</v>
      </c>
      <c r="C6" s="19">
        <f t="array" ref="C6">MIN(IF(Lookups!$H$3:$H$250&gt;Data!C6,Lookups!$E$3:$E$250))*Area!C6</f>
        <v>34643.068952334674</v>
      </c>
      <c r="D6" s="19">
        <f t="array" ref="D6">MIN(IF(Lookups!$H$3:$H$250&gt;Data!D6,Lookups!$E$3:$E$250))*Area!D6</f>
        <v>8631.5986122388858</v>
      </c>
      <c r="E6" s="19">
        <f t="array" ref="E6">MIN(IF(Lookups!$H$3:$H$250&gt;Data!E6,Lookups!$E$3:$E$250))*Area!E6</f>
        <v>4315.2762869980361</v>
      </c>
      <c r="F6" s="19">
        <f t="array" ref="F6">MIN(IF(Lookups!$H$3:$H$250&gt;Data!F6,Lookups!$E$3:$E$250))*Area!F6</f>
        <v>4408.8090352951904</v>
      </c>
      <c r="G6" s="19">
        <f t="array" ref="G6">MIN(IF(Lookups!$H$3:$H$250&gt;Data!G6,Lookups!$E$3:$E$250))*Area!G6</f>
        <v>2461.6539410837127</v>
      </c>
      <c r="H6" s="19">
        <f t="array" ref="H6">MIN(IF(Lookups!$H$3:$H$250&gt;Data!H6,Lookups!$E$3:$E$250))*Area!H6</f>
        <v>1962.2001763160429</v>
      </c>
      <c r="I6" s="19">
        <f t="array" ref="I6">MIN(IF(Lookups!$H$3:$H$250&gt;Data!I6,Lookups!$E$3:$E$250))*Area!I6</f>
        <v>1130.7209371760766</v>
      </c>
      <c r="J6" s="19">
        <f t="array" ref="J6">MIN(IF(Lookups!$H$3:$H$250&gt;Data!J6,Lookups!$E$3:$E$250))*Area!J6</f>
        <v>1224.2008925270784</v>
      </c>
      <c r="K6" s="19">
        <f t="array" ref="K6">MIN(IF(Lookups!$H$3:$H$250&gt;Data!K6,Lookups!$E$3:$E$250))*Area!K6</f>
        <v>672.07362731355374</v>
      </c>
      <c r="L6" s="19">
        <f t="array" ref="L6">MIN(IF(Lookups!$H$3:$H$250&gt;Data!L6,Lookups!$E$3:$E$250))*Area!L6</f>
        <v>354.88595921444323</v>
      </c>
    </row>
    <row r="7" spans="1:12">
      <c r="A7" s="14" t="str">
        <f>Capacity!A7</f>
        <v>ARM</v>
      </c>
      <c r="B7" s="14" t="str">
        <f>Capacity!B7</f>
        <v>Armenia</v>
      </c>
      <c r="C7" s="19">
        <f t="array" ref="C7">MIN(IF(Lookups!$H$3:$H$250&gt;Data!C7,Lookups!$E$3:$E$250))*Area!C7</f>
        <v>1307.1210094453129</v>
      </c>
      <c r="D7" s="19">
        <f t="array" ref="D7">MIN(IF(Lookups!$H$3:$H$250&gt;Data!D7,Lookups!$E$3:$E$250))*Area!D7</f>
        <v>376.14370037704123</v>
      </c>
      <c r="E7" s="19">
        <f t="array" ref="E7">MIN(IF(Lookups!$H$3:$H$250&gt;Data!E7,Lookups!$E$3:$E$250))*Area!E7</f>
        <v>285.33933303949493</v>
      </c>
      <c r="F7" s="19">
        <f t="array" ref="F7">MIN(IF(Lookups!$H$3:$H$250&gt;Data!F7,Lookups!$E$3:$E$250))*Area!F7</f>
        <v>253.00771796487592</v>
      </c>
      <c r="G7" s="19">
        <f t="array" ref="G7">MIN(IF(Lookups!$H$3:$H$250&gt;Data!G7,Lookups!$E$3:$E$250))*Area!G7</f>
        <v>245.1044342799689</v>
      </c>
      <c r="H7" s="19">
        <f t="array" ref="H7">MIN(IF(Lookups!$H$3:$H$250&gt;Data!H7,Lookups!$E$3:$E$250))*Area!H7</f>
        <v>228.99030192246235</v>
      </c>
      <c r="I7" s="19">
        <f t="array" ref="I7">MIN(IF(Lookups!$H$3:$H$250&gt;Data!I7,Lookups!$E$3:$E$250))*Area!I7</f>
        <v>147.44342387016604</v>
      </c>
      <c r="J7" s="19">
        <f t="array" ref="J7">MIN(IF(Lookups!$H$3:$H$250&gt;Data!J7,Lookups!$E$3:$E$250))*Area!J7</f>
        <v>131.52710841594126</v>
      </c>
      <c r="K7" s="19">
        <f t="array" ref="K7">MIN(IF(Lookups!$H$3:$H$250&gt;Data!K7,Lookups!$E$3:$E$250))*Area!K7</f>
        <v>237.03692651849244</v>
      </c>
      <c r="L7" s="19">
        <f t="array" ref="L7">MIN(IF(Lookups!$H$3:$H$250&gt;Data!L7,Lookups!$E$3:$E$250))*Area!L7</f>
        <v>172.58733972812462</v>
      </c>
    </row>
    <row r="8" spans="1:12">
      <c r="A8" s="14" t="str">
        <f>Capacity!A8</f>
        <v>AUS</v>
      </c>
      <c r="B8" s="14" t="str">
        <f>Capacity!B8</f>
        <v>Australia</v>
      </c>
      <c r="C8" s="19">
        <f t="array" ref="C8">MIN(IF(Lookups!$H$3:$H$250&gt;Data!C8,Lookups!$E$3:$E$250))*Area!C8</f>
        <v>7847.3448588253941</v>
      </c>
      <c r="D8" s="19">
        <f t="array" ref="D8">MIN(IF(Lookups!$H$3:$H$250&gt;Data!D8,Lookups!$E$3:$E$250))*Area!D8</f>
        <v>7632.4781826437829</v>
      </c>
      <c r="E8" s="19">
        <f t="array" ref="E8">MIN(IF(Lookups!$H$3:$H$250&gt;Data!E8,Lookups!$E$3:$E$250))*Area!E8</f>
        <v>7579.6390860075462</v>
      </c>
      <c r="F8" s="19">
        <f t="array" ref="F8">MIN(IF(Lookups!$H$3:$H$250&gt;Data!F8,Lookups!$E$3:$E$250))*Area!F8</f>
        <v>3343.2658422701088</v>
      </c>
      <c r="G8" s="19">
        <f t="array" ref="G8">MIN(IF(Lookups!$H$3:$H$250&gt;Data!G8,Lookups!$E$3:$E$250))*Area!G8</f>
        <v>1696.6079305637704</v>
      </c>
      <c r="H8" s="19">
        <f t="array" ref="H8">MIN(IF(Lookups!$H$3:$H$250&gt;Data!H8,Lookups!$E$3:$E$250))*Area!H8</f>
        <v>1394.6110218351441</v>
      </c>
      <c r="I8" s="19">
        <f t="array" ref="I8">MIN(IF(Lookups!$H$3:$H$250&gt;Data!I8,Lookups!$E$3:$E$250))*Area!I8</f>
        <v>681.21435685300139</v>
      </c>
      <c r="J8" s="19">
        <f t="array" ref="J8">MIN(IF(Lookups!$H$3:$H$250&gt;Data!J8,Lookups!$E$3:$E$250))*Area!J8</f>
        <v>387.25405194616491</v>
      </c>
      <c r="K8" s="19">
        <f t="array" ref="K8">MIN(IF(Lookups!$H$3:$H$250&gt;Data!K8,Lookups!$E$3:$E$250))*Area!K8</f>
        <v>244.06329282709498</v>
      </c>
      <c r="L8" s="19">
        <f t="array" ref="L8">MIN(IF(Lookups!$H$3:$H$250&gt;Data!L8,Lookups!$E$3:$E$250))*Area!L8</f>
        <v>1467.1357908853781</v>
      </c>
    </row>
    <row r="9" spans="1:12">
      <c r="A9" s="14" t="str">
        <f>Capacity!A9</f>
        <v>AUT</v>
      </c>
      <c r="B9" s="14" t="str">
        <f>Capacity!B9</f>
        <v>Austria</v>
      </c>
      <c r="C9" s="19">
        <f t="array" ref="C9">MIN(IF(Lookups!$H$3:$H$250&gt;Data!C9,Lookups!$E$3:$E$250))*Area!C9</f>
        <v>7716.4787978090808</v>
      </c>
      <c r="D9" s="19">
        <f t="array" ref="D9">MIN(IF(Lookups!$H$3:$H$250&gt;Data!D9,Lookups!$E$3:$E$250))*Area!D9</f>
        <v>1240.1483782193163</v>
      </c>
      <c r="E9" s="19">
        <f t="array" ref="E9">MIN(IF(Lookups!$H$3:$H$250&gt;Data!E9,Lookups!$E$3:$E$250))*Area!E9</f>
        <v>819.62743669683562</v>
      </c>
      <c r="F9" s="19">
        <f t="array" ref="F9">MIN(IF(Lookups!$H$3:$H$250&gt;Data!F9,Lookups!$E$3:$E$250))*Area!F9</f>
        <v>559.72229647354015</v>
      </c>
      <c r="G9" s="19">
        <f t="array" ref="G9">MIN(IF(Lookups!$H$3:$H$250&gt;Data!G9,Lookups!$E$3:$E$250))*Area!G9</f>
        <v>631.55049854212075</v>
      </c>
      <c r="H9" s="19">
        <f t="array" ref="H9">MIN(IF(Lookups!$H$3:$H$250&gt;Data!H9,Lookups!$E$3:$E$250))*Area!H9</f>
        <v>518.89355443417605</v>
      </c>
      <c r="I9" s="19">
        <f t="array" ref="I9">MIN(IF(Lookups!$H$3:$H$250&gt;Data!I9,Lookups!$E$3:$E$250))*Area!I9</f>
        <v>409.59081319398319</v>
      </c>
      <c r="J9" s="19">
        <f t="array" ref="J9">MIN(IF(Lookups!$H$3:$H$250&gt;Data!J9,Lookups!$E$3:$E$250))*Area!J9</f>
        <v>431.13009489200385</v>
      </c>
      <c r="K9" s="19">
        <f t="array" ref="K9">MIN(IF(Lookups!$H$3:$H$250&gt;Data!K9,Lookups!$E$3:$E$250))*Area!K9</f>
        <v>355.37446391823352</v>
      </c>
      <c r="L9" s="19">
        <f t="array" ref="L9">MIN(IF(Lookups!$H$3:$H$250&gt;Data!L9,Lookups!$E$3:$E$250))*Area!L9</f>
        <v>254.40155766800714</v>
      </c>
    </row>
    <row r="10" spans="1:12">
      <c r="A10" s="14" t="str">
        <f>Capacity!A10</f>
        <v>AZE</v>
      </c>
      <c r="B10" s="14" t="str">
        <f>Capacity!B10</f>
        <v>Azerbaijan</v>
      </c>
      <c r="C10" s="19">
        <f t="array" ref="C10">MIN(IF(Lookups!$H$3:$H$250&gt;Data!C10,Lookups!$E$3:$E$250))*Area!C10</f>
        <v>5470.7145507212554</v>
      </c>
      <c r="D10" s="19">
        <f t="array" ref="D10">MIN(IF(Lookups!$H$3:$H$250&gt;Data!D10,Lookups!$E$3:$E$250))*Area!D10</f>
        <v>1322.7094667134329</v>
      </c>
      <c r="E10" s="19">
        <f t="array" ref="E10">MIN(IF(Lookups!$H$3:$H$250&gt;Data!E10,Lookups!$E$3:$E$250))*Area!E10</f>
        <v>1498.8936748593385</v>
      </c>
      <c r="F10" s="19">
        <f t="array" ref="F10">MIN(IF(Lookups!$H$3:$H$250&gt;Data!F10,Lookups!$E$3:$E$250))*Area!F10</f>
        <v>984.70295911786138</v>
      </c>
      <c r="G10" s="19">
        <f t="array" ref="G10">MIN(IF(Lookups!$H$3:$H$250&gt;Data!G10,Lookups!$E$3:$E$250))*Area!G10</f>
        <v>748.71725521195003</v>
      </c>
      <c r="H10" s="19">
        <f t="array" ref="H10">MIN(IF(Lookups!$H$3:$H$250&gt;Data!H10,Lookups!$E$3:$E$250))*Area!H10</f>
        <v>946.47739639722897</v>
      </c>
      <c r="I10" s="19">
        <f t="array" ref="I10">MIN(IF(Lookups!$H$3:$H$250&gt;Data!I10,Lookups!$E$3:$E$250))*Area!I10</f>
        <v>973.19187775081787</v>
      </c>
      <c r="J10" s="19">
        <f t="array" ref="J10">MIN(IF(Lookups!$H$3:$H$250&gt;Data!J10,Lookups!$E$3:$E$250))*Area!J10</f>
        <v>816.9506309033203</v>
      </c>
      <c r="K10" s="19">
        <f t="array" ref="K10">MIN(IF(Lookups!$H$3:$H$250&gt;Data!K10,Lookups!$E$3:$E$250))*Area!K10</f>
        <v>577.59336403981047</v>
      </c>
      <c r="L10" s="19">
        <f t="array" ref="L10">MIN(IF(Lookups!$H$3:$H$250&gt;Data!L10,Lookups!$E$3:$E$250))*Area!L10</f>
        <v>364.30801985865372</v>
      </c>
    </row>
    <row r="11" spans="1:12">
      <c r="A11" s="14" t="str">
        <f>Capacity!A11</f>
        <v>BHR</v>
      </c>
      <c r="B11" s="14" t="str">
        <f>Capacity!B11</f>
        <v>Bahrain</v>
      </c>
      <c r="C11" s="19">
        <f t="array" ref="C11">MIN(IF(Lookups!$H$3:$H$250&gt;Data!C11,Lookups!$E$3:$E$250))*Area!C11</f>
        <v>0</v>
      </c>
      <c r="D11" s="19">
        <f t="array" ref="D11">MIN(IF(Lookups!$H$3:$H$250&gt;Data!D11,Lookups!$E$3:$E$250))*Area!D11</f>
        <v>0</v>
      </c>
      <c r="E11" s="19">
        <f t="array" ref="E11">MIN(IF(Lookups!$H$3:$H$250&gt;Data!E11,Lookups!$E$3:$E$250))*Area!E11</f>
        <v>646.63230149238109</v>
      </c>
      <c r="F11" s="19">
        <f t="array" ref="F11">MIN(IF(Lookups!$H$3:$H$250&gt;Data!F11,Lookups!$E$3:$E$250))*Area!F11</f>
        <v>0</v>
      </c>
      <c r="G11" s="19">
        <f t="array" ref="G11">MIN(IF(Lookups!$H$3:$H$250&gt;Data!G11,Lookups!$E$3:$E$250))*Area!G11</f>
        <v>0</v>
      </c>
      <c r="H11" s="19">
        <f t="array" ref="H11">MIN(IF(Lookups!$H$3:$H$250&gt;Data!H11,Lookups!$E$3:$E$250))*Area!H11</f>
        <v>1422.5910632832383</v>
      </c>
      <c r="I11" s="19">
        <f t="array" ref="I11">MIN(IF(Lookups!$H$3:$H$250&gt;Data!I11,Lookups!$E$3:$E$250))*Area!I11</f>
        <v>0</v>
      </c>
      <c r="J11" s="19">
        <f t="array" ref="J11">MIN(IF(Lookups!$H$3:$H$250&gt;Data!J11,Lookups!$E$3:$E$250))*Area!J11</f>
        <v>692.82032302755101</v>
      </c>
      <c r="K11" s="19">
        <f t="array" ref="K11">MIN(IF(Lookups!$H$3:$H$250&gt;Data!K11,Lookups!$E$3:$E$250))*Area!K11</f>
        <v>0</v>
      </c>
      <c r="L11" s="19">
        <f t="array" ref="L11">MIN(IF(Lookups!$H$3:$H$250&gt;Data!L11,Lookups!$E$3:$E$250))*Area!L11</f>
        <v>296.34234616965114</v>
      </c>
    </row>
    <row r="12" spans="1:12">
      <c r="A12" s="14" t="str">
        <f>Capacity!A12</f>
        <v>BGD</v>
      </c>
      <c r="B12" s="14" t="str">
        <f>Capacity!B12</f>
        <v>Bangladesh</v>
      </c>
      <c r="C12" s="19">
        <f t="array" ref="C12">MIN(IF(Lookups!$H$3:$H$250&gt;Data!C12,Lookups!$E$3:$E$250))*Area!C12</f>
        <v>0</v>
      </c>
      <c r="D12" s="19">
        <f t="array" ref="D12">MIN(IF(Lookups!$H$3:$H$250&gt;Data!D12,Lookups!$E$3:$E$250))*Area!D12</f>
        <v>41287.472450288522</v>
      </c>
      <c r="E12" s="19">
        <f t="array" ref="E12">MIN(IF(Lookups!$H$3:$H$250&gt;Data!E12,Lookups!$E$3:$E$250))*Area!E12</f>
        <v>25680.539973554562</v>
      </c>
      <c r="F12" s="19">
        <f t="array" ref="F12">MIN(IF(Lookups!$H$3:$H$250&gt;Data!F12,Lookups!$E$3:$E$250))*Area!F12</f>
        <v>28410.765246522395</v>
      </c>
      <c r="G12" s="19">
        <f t="array" ref="G12">MIN(IF(Lookups!$H$3:$H$250&gt;Data!G12,Lookups!$E$3:$E$250))*Area!G12</f>
        <v>29139.509586299522</v>
      </c>
      <c r="H12" s="19">
        <f t="array" ref="H12">MIN(IF(Lookups!$H$3:$H$250&gt;Data!H12,Lookups!$E$3:$E$250))*Area!H12</f>
        <v>18372.440266152276</v>
      </c>
      <c r="I12" s="19">
        <f t="array" ref="I12">MIN(IF(Lookups!$H$3:$H$250&gt;Data!I12,Lookups!$E$3:$E$250))*Area!I12</f>
        <v>16158.879334079251</v>
      </c>
      <c r="J12" s="19">
        <f t="array" ref="J12">MIN(IF(Lookups!$H$3:$H$250&gt;Data!J12,Lookups!$E$3:$E$250))*Area!J12</f>
        <v>18455.578704915584</v>
      </c>
      <c r="K12" s="19">
        <f t="array" ref="K12">MIN(IF(Lookups!$H$3:$H$250&gt;Data!K12,Lookups!$E$3:$E$250))*Area!K12</f>
        <v>18766.193149739604</v>
      </c>
      <c r="L12" s="19">
        <f t="array" ref="L12">MIN(IF(Lookups!$H$3:$H$250&gt;Data!L12,Lookups!$E$3:$E$250))*Area!L12</f>
        <v>7731.5861298528744</v>
      </c>
    </row>
    <row r="13" spans="1:12">
      <c r="A13" s="14" t="str">
        <f>Capacity!A13</f>
        <v>BRB</v>
      </c>
      <c r="B13" s="14" t="str">
        <f>Capacity!B13</f>
        <v>Barbados</v>
      </c>
      <c r="C13" s="19">
        <f t="array" ref="C13">MIN(IF(Lookups!$H$3:$H$250&gt;Data!C13,Lookups!$E$3:$E$250))*Area!C13</f>
        <v>189.37088829419727</v>
      </c>
      <c r="D13" s="19">
        <f t="array" ref="D13">MIN(IF(Lookups!$H$3:$H$250&gt;Data!D13,Lookups!$E$3:$E$250))*Area!D13</f>
        <v>69.282032302755113</v>
      </c>
      <c r="E13" s="19">
        <f t="array" ref="E13">MIN(IF(Lookups!$H$3:$H$250&gt;Data!E13,Lookups!$E$3:$E$250))*Area!E13</f>
        <v>38.105117766515313</v>
      </c>
      <c r="F13" s="19">
        <f t="array" ref="F13">MIN(IF(Lookups!$H$3:$H$250&gt;Data!F13,Lookups!$E$3:$E$250))*Area!F13</f>
        <v>45.818517362888706</v>
      </c>
      <c r="G13" s="19">
        <f t="array" ref="G13">MIN(IF(Lookups!$H$3:$H$250&gt;Data!G13,Lookups!$E$3:$E$250))*Area!G13</f>
        <v>25.126283715132516</v>
      </c>
      <c r="H13" s="19">
        <f t="array" ref="H13">MIN(IF(Lookups!$H$3:$H$250&gt;Data!H13,Lookups!$E$3:$E$250))*Area!H13</f>
        <v>31.777358816197005</v>
      </c>
      <c r="I13" s="19">
        <f t="array" ref="I13">MIN(IF(Lookups!$H$3:$H$250&gt;Data!I13,Lookups!$E$3:$E$250))*Area!I13</f>
        <v>12.819532507720668</v>
      </c>
      <c r="J13" s="19">
        <f t="array" ref="J13">MIN(IF(Lookups!$H$3:$H$250&gt;Data!J13,Lookups!$E$3:$E$250))*Area!J13</f>
        <v>10.103629710818453</v>
      </c>
      <c r="K13" s="19">
        <f t="array" ref="K13">MIN(IF(Lookups!$H$3:$H$250&gt;Data!K13,Lookups!$E$3:$E$250))*Area!K13</f>
        <v>10.392304845413266</v>
      </c>
      <c r="L13" s="19">
        <f t="array" ref="L13">MIN(IF(Lookups!$H$3:$H$250&gt;Data!L13,Lookups!$E$3:$E$250))*Area!L13</f>
        <v>13.229161723653647</v>
      </c>
    </row>
    <row r="14" spans="1:12">
      <c r="A14" s="14" t="str">
        <f>Capacity!A14</f>
        <v>BLR</v>
      </c>
      <c r="B14" s="14" t="str">
        <f>Capacity!B14</f>
        <v>Belarus</v>
      </c>
      <c r="C14" s="19">
        <f t="array" ref="C14">MIN(IF(Lookups!$H$3:$H$250&gt;Data!C14,Lookups!$E$3:$E$250))*Area!C14</f>
        <v>6854.013720684643</v>
      </c>
      <c r="D14" s="19">
        <f t="array" ref="D14">MIN(IF(Lookups!$H$3:$H$250&gt;Data!D14,Lookups!$E$3:$E$250))*Area!D14</f>
        <v>1536.4469336695868</v>
      </c>
      <c r="E14" s="19">
        <f t="array" ref="E14">MIN(IF(Lookups!$H$3:$H$250&gt;Data!E14,Lookups!$E$3:$E$250))*Area!E14</f>
        <v>703.87401589400122</v>
      </c>
      <c r="F14" s="19">
        <f t="array" ref="F14">MIN(IF(Lookups!$H$3:$H$250&gt;Data!F14,Lookups!$E$3:$E$250))*Area!F14</f>
        <v>455.305491878071</v>
      </c>
      <c r="G14" s="19">
        <f t="array" ref="G14">MIN(IF(Lookups!$H$3:$H$250&gt;Data!G14,Lookups!$E$3:$E$250))*Area!G14</f>
        <v>394.18905038798141</v>
      </c>
      <c r="H14" s="19">
        <f t="array" ref="H14">MIN(IF(Lookups!$H$3:$H$250&gt;Data!H14,Lookups!$E$3:$E$250))*Area!H14</f>
        <v>327.53202709200673</v>
      </c>
      <c r="I14" s="19">
        <f t="array" ref="I14">MIN(IF(Lookups!$H$3:$H$250&gt;Data!I14,Lookups!$E$3:$E$250))*Area!I14</f>
        <v>235.42694405355235</v>
      </c>
      <c r="J14" s="19">
        <f t="array" ref="J14">MIN(IF(Lookups!$H$3:$H$250&gt;Data!J14,Lookups!$E$3:$E$250))*Area!J14</f>
        <v>240.2020054853343</v>
      </c>
      <c r="K14" s="19">
        <f t="array" ref="K14">MIN(IF(Lookups!$H$3:$H$250&gt;Data!K14,Lookups!$E$3:$E$250))*Area!K14</f>
        <v>212.12974788510945</v>
      </c>
      <c r="L14" s="19">
        <f t="array" ref="L14">MIN(IF(Lookups!$H$3:$H$250&gt;Data!L14,Lookups!$E$3:$E$250))*Area!L14</f>
        <v>203.83783809056774</v>
      </c>
    </row>
    <row r="15" spans="1:12">
      <c r="A15" s="14" t="str">
        <f>Capacity!A15</f>
        <v>BEL</v>
      </c>
      <c r="B15" s="14" t="str">
        <f>Capacity!B15</f>
        <v>Belgium</v>
      </c>
      <c r="C15" s="19">
        <f t="array" ref="C15">MIN(IF(Lookups!$H$3:$H$250&gt;Data!C15,Lookups!$E$3:$E$250))*Area!C15</f>
        <v>5419.3945267932886</v>
      </c>
      <c r="D15" s="19">
        <f t="array" ref="D15">MIN(IF(Lookups!$H$3:$H$250&gt;Data!D15,Lookups!$E$3:$E$250))*Area!D15</f>
        <v>1772.1420102614049</v>
      </c>
      <c r="E15" s="19">
        <f t="array" ref="E15">MIN(IF(Lookups!$H$3:$H$250&gt;Data!E15,Lookups!$E$3:$E$250))*Area!E15</f>
        <v>1490.5798309830084</v>
      </c>
      <c r="F15" s="19">
        <f t="array" ref="F15">MIN(IF(Lookups!$H$3:$H$250&gt;Data!F15,Lookups!$E$3:$E$250))*Area!F15</f>
        <v>1545.2459204710785</v>
      </c>
      <c r="G15" s="19">
        <f t="array" ref="G15">MIN(IF(Lookups!$H$3:$H$250&gt;Data!G15,Lookups!$E$3:$E$250))*Area!G15</f>
        <v>1850.6000628424806</v>
      </c>
      <c r="H15" s="19">
        <f t="array" ref="H15">MIN(IF(Lookups!$H$3:$H$250&gt;Data!H15,Lookups!$E$3:$E$250))*Area!H15</f>
        <v>1306.4611805662387</v>
      </c>
      <c r="I15" s="19">
        <f t="array" ref="I15">MIN(IF(Lookups!$H$3:$H$250&gt;Data!I15,Lookups!$E$3:$E$250))*Area!I15</f>
        <v>470.54046938954508</v>
      </c>
      <c r="J15" s="19">
        <f t="array" ref="J15">MIN(IF(Lookups!$H$3:$H$250&gt;Data!J15,Lookups!$E$3:$E$250))*Area!J15</f>
        <v>463.47683831834848</v>
      </c>
      <c r="K15" s="19">
        <f t="array" ref="K15">MIN(IF(Lookups!$H$3:$H$250&gt;Data!K15,Lookups!$E$3:$E$250))*Area!K15</f>
        <v>640.83016986151631</v>
      </c>
      <c r="L15" s="19">
        <f t="array" ref="L15">MIN(IF(Lookups!$H$3:$H$250&gt;Data!L15,Lookups!$E$3:$E$250))*Area!L15</f>
        <v>411.65074193220306</v>
      </c>
    </row>
    <row r="16" spans="1:12">
      <c r="A16" s="14" t="str">
        <f>Capacity!A16</f>
        <v>BLZ</v>
      </c>
      <c r="B16" s="14" t="str">
        <f>Capacity!B16</f>
        <v>Belize</v>
      </c>
      <c r="C16" s="19">
        <f t="array" ref="C16">MIN(IF(Lookups!$H$3:$H$250&gt;Data!C16,Lookups!$E$3:$E$250))*Area!C16</f>
        <v>151.26577052768175</v>
      </c>
      <c r="D16" s="19">
        <f t="array" ref="D16">MIN(IF(Lookups!$H$3:$H$250&gt;Data!D16,Lookups!$E$3:$E$250))*Area!D16</f>
        <v>0</v>
      </c>
      <c r="E16" s="19">
        <f t="array" ref="E16">MIN(IF(Lookups!$H$3:$H$250&gt;Data!E16,Lookups!$E$3:$E$250))*Area!E16</f>
        <v>58.884184894757524</v>
      </c>
      <c r="F16" s="19">
        <f t="array" ref="F16">MIN(IF(Lookups!$H$3:$H$250&gt;Data!F16,Lookups!$E$3:$E$250))*Area!F16</f>
        <v>0</v>
      </c>
      <c r="G16" s="19">
        <f t="array" ref="G16">MIN(IF(Lookups!$H$3:$H$250&gt;Data!G16,Lookups!$E$3:$E$250))*Area!G16</f>
        <v>50.658538720619177</v>
      </c>
      <c r="H16" s="19">
        <f t="array" ref="H16">MIN(IF(Lookups!$H$3:$H$250&gt;Data!H16,Lookups!$E$3:$E$250))*Area!H16</f>
        <v>0</v>
      </c>
      <c r="I16" s="19">
        <f t="array" ref="I16">MIN(IF(Lookups!$H$3:$H$250&gt;Data!I16,Lookups!$E$3:$E$250))*Area!I16</f>
        <v>108.65475466029068</v>
      </c>
      <c r="J16" s="19">
        <f t="array" ref="J16">MIN(IF(Lookups!$H$3:$H$250&gt;Data!J16,Lookups!$E$3:$E$250))*Area!J16</f>
        <v>0</v>
      </c>
      <c r="K16" s="19">
        <f t="array" ref="K16">MIN(IF(Lookups!$H$3:$H$250&gt;Data!K16,Lookups!$E$3:$E$250))*Area!K16</f>
        <v>50.611740432946526</v>
      </c>
      <c r="L16" s="19">
        <f t="array" ref="L16">MIN(IF(Lookups!$H$3:$H$250&gt;Data!L16,Lookups!$E$3:$E$250))*Area!L16</f>
        <v>40.134539601622301</v>
      </c>
    </row>
    <row r="17" spans="1:12">
      <c r="A17" s="14" t="str">
        <f>Capacity!A17</f>
        <v>BEN</v>
      </c>
      <c r="B17" s="14" t="str">
        <f>Capacity!B17</f>
        <v>Benin</v>
      </c>
      <c r="C17" s="19">
        <f t="array" ref="C17">MIN(IF(Lookups!$H$3:$H$250&gt;Data!C17,Lookups!$E$3:$E$250))*Area!C17</f>
        <v>5311.6224765445577</v>
      </c>
      <c r="D17" s="19">
        <f t="array" ref="D17">MIN(IF(Lookups!$H$3:$H$250&gt;Data!D17,Lookups!$E$3:$E$250))*Area!D17</f>
        <v>1822.1174495624596</v>
      </c>
      <c r="E17" s="19">
        <f t="array" ref="E17">MIN(IF(Lookups!$H$3:$H$250&gt;Data!E17,Lookups!$E$3:$E$250))*Area!E17</f>
        <v>1026.9136787986145</v>
      </c>
      <c r="F17" s="19">
        <f t="array" ref="F17">MIN(IF(Lookups!$H$3:$H$250&gt;Data!F17,Lookups!$E$3:$E$250))*Area!F17</f>
        <v>1536.0083161640446</v>
      </c>
      <c r="G17" s="19">
        <f t="array" ref="G17">MIN(IF(Lookups!$H$3:$H$250&gt;Data!G17,Lookups!$E$3:$E$250))*Area!G17</f>
        <v>1062.6131704435063</v>
      </c>
      <c r="H17" s="19">
        <f t="array" ref="H17">MIN(IF(Lookups!$H$3:$H$250&gt;Data!H17,Lookups!$E$3:$E$250))*Area!H17</f>
        <v>835.04889182097509</v>
      </c>
      <c r="I17" s="19">
        <f t="array" ref="I17">MIN(IF(Lookups!$H$3:$H$250&gt;Data!I17,Lookups!$E$3:$E$250))*Area!I17</f>
        <v>1548.9954242601</v>
      </c>
      <c r="J17" s="19">
        <f t="array" ref="J17">MIN(IF(Lookups!$H$3:$H$250&gt;Data!J17,Lookups!$E$3:$E$250))*Area!J17</f>
        <v>1660.5517502324324</v>
      </c>
      <c r="K17" s="19">
        <f t="array" ref="K17">MIN(IF(Lookups!$H$3:$H$250&gt;Data!K17,Lookups!$E$3:$E$250))*Area!K17</f>
        <v>1426.5826206998568</v>
      </c>
      <c r="L17" s="19">
        <f t="array" ref="L17">MIN(IF(Lookups!$H$3:$H$250&gt;Data!L17,Lookups!$E$3:$E$250))*Area!L17</f>
        <v>1182.637876405038</v>
      </c>
    </row>
    <row r="18" spans="1:12">
      <c r="A18" s="14" t="str">
        <f>Capacity!A18</f>
        <v>BTN</v>
      </c>
      <c r="B18" s="14" t="str">
        <f>Capacity!B18</f>
        <v>Bhutan</v>
      </c>
      <c r="C18" s="19">
        <f t="array" ref="C18">MIN(IF(Lookups!$H$3:$H$250&gt;Data!C18,Lookups!$E$3:$E$250))*Area!C18</f>
        <v>281.16958109534778</v>
      </c>
      <c r="D18" s="19">
        <f t="array" ref="D18">MIN(IF(Lookups!$H$3:$H$250&gt;Data!D18,Lookups!$E$3:$E$250))*Area!D18</f>
        <v>125.82819594551654</v>
      </c>
      <c r="E18" s="19">
        <f t="array" ref="E18">MIN(IF(Lookups!$H$3:$H$250&gt;Data!E18,Lookups!$E$3:$E$250))*Area!E18</f>
        <v>123.62512639022859</v>
      </c>
      <c r="F18" s="19">
        <f t="array" ref="F18">MIN(IF(Lookups!$H$3:$H$250&gt;Data!F18,Lookups!$E$3:$E$250))*Area!F18</f>
        <v>78.916265049564757</v>
      </c>
      <c r="G18" s="19">
        <f t="array" ref="G18">MIN(IF(Lookups!$H$3:$H$250&gt;Data!G18,Lookups!$E$3:$E$250))*Area!G18</f>
        <v>70.968261660388151</v>
      </c>
      <c r="H18" s="19">
        <f t="array" ref="H18">MIN(IF(Lookups!$H$3:$H$250&gt;Data!H18,Lookups!$E$3:$E$250))*Area!H18</f>
        <v>80.788042401161135</v>
      </c>
      <c r="I18" s="19">
        <f t="array" ref="I18">MIN(IF(Lookups!$H$3:$H$250&gt;Data!I18,Lookups!$E$3:$E$250))*Area!I18</f>
        <v>64.247580368664117</v>
      </c>
      <c r="J18" s="19">
        <f t="array" ref="J18">MIN(IF(Lookups!$H$3:$H$250&gt;Data!J18,Lookups!$E$3:$E$250))*Area!J18</f>
        <v>55.217779745295736</v>
      </c>
      <c r="K18" s="19">
        <f t="array" ref="K18">MIN(IF(Lookups!$H$3:$H$250&gt;Data!K18,Lookups!$E$3:$E$250))*Area!K18</f>
        <v>57.169685535372018</v>
      </c>
      <c r="L18" s="19">
        <f t="array" ref="L18">MIN(IF(Lookups!$H$3:$H$250&gt;Data!L18,Lookups!$E$3:$E$250))*Area!L18</f>
        <v>30.338006059485881</v>
      </c>
    </row>
    <row r="19" spans="1:12">
      <c r="A19" s="14" t="str">
        <f>Capacity!A19</f>
        <v>BOL</v>
      </c>
      <c r="B19" s="14" t="str">
        <f>Capacity!B19</f>
        <v>Bolivia (Plurinational State of)</v>
      </c>
      <c r="C19" s="19">
        <f t="array" ref="C19">MIN(IF(Lookups!$H$3:$H$250&gt;Data!C19,Lookups!$E$3:$E$250))*Area!C19</f>
        <v>9393.6171797750321</v>
      </c>
      <c r="D19" s="19">
        <f t="array" ref="D19">MIN(IF(Lookups!$H$3:$H$250&gt;Data!D19,Lookups!$E$3:$E$250))*Area!D19</f>
        <v>991.84499578116993</v>
      </c>
      <c r="E19" s="19">
        <f t="array" ref="E19">MIN(IF(Lookups!$H$3:$H$250&gt;Data!E19,Lookups!$E$3:$E$250))*Area!E19</f>
        <v>943.13753559596398</v>
      </c>
      <c r="F19" s="19">
        <f t="array" ref="F19">MIN(IF(Lookups!$H$3:$H$250&gt;Data!F19,Lookups!$E$3:$E$250))*Area!F19</f>
        <v>569.29019508822205</v>
      </c>
      <c r="G19" s="19">
        <f t="array" ref="G19">MIN(IF(Lookups!$H$3:$H$250&gt;Data!G19,Lookups!$E$3:$E$250))*Area!G19</f>
        <v>637.21557466415368</v>
      </c>
      <c r="H19" s="19">
        <f t="array" ref="H19">MIN(IF(Lookups!$H$3:$H$250&gt;Data!H19,Lookups!$E$3:$E$250))*Area!H19</f>
        <v>817.25199348827448</v>
      </c>
      <c r="I19" s="19">
        <f t="array" ref="I19">MIN(IF(Lookups!$H$3:$H$250&gt;Data!I19,Lookups!$E$3:$E$250))*Area!I19</f>
        <v>506.88344127272563</v>
      </c>
      <c r="J19" s="19">
        <f t="array" ref="J19">MIN(IF(Lookups!$H$3:$H$250&gt;Data!J19,Lookups!$E$3:$E$250))*Area!J19</f>
        <v>473.19272770308027</v>
      </c>
      <c r="K19" s="19">
        <f t="array" ref="K19">MIN(IF(Lookups!$H$3:$H$250&gt;Data!K19,Lookups!$E$3:$E$250))*Area!K19</f>
        <v>389.33915624942341</v>
      </c>
      <c r="L19" s="19">
        <f t="array" ref="L19">MIN(IF(Lookups!$H$3:$H$250&gt;Data!L19,Lookups!$E$3:$E$250))*Area!L19</f>
        <v>317.34294424216779</v>
      </c>
    </row>
    <row r="20" spans="1:12">
      <c r="A20" s="14" t="str">
        <f>Capacity!A20</f>
        <v>BIH</v>
      </c>
      <c r="B20" s="14" t="str">
        <f>Capacity!B20</f>
        <v>Bosnia and Herzegovina</v>
      </c>
      <c r="C20" s="19">
        <f t="array" ref="C20">MIN(IF(Lookups!$H$3:$H$250&gt;Data!C20,Lookups!$E$3:$E$250))*Area!C20</f>
        <v>666.99273547523114</v>
      </c>
      <c r="D20" s="19">
        <f t="array" ref="D20">MIN(IF(Lookups!$H$3:$H$250&gt;Data!D20,Lookups!$E$3:$E$250))*Area!D20</f>
        <v>553.14774590519653</v>
      </c>
      <c r="E20" s="19">
        <f t="array" ref="E20">MIN(IF(Lookups!$H$3:$H$250&gt;Data!E20,Lookups!$E$3:$E$250))*Area!E20</f>
        <v>595.31227756441388</v>
      </c>
      <c r="F20" s="19">
        <f t="array" ref="F20">MIN(IF(Lookups!$H$3:$H$250&gt;Data!F20,Lookups!$E$3:$E$250))*Area!F20</f>
        <v>301.82458154207023</v>
      </c>
      <c r="G20" s="19">
        <f t="array" ref="G20">MIN(IF(Lookups!$H$3:$H$250&gt;Data!G20,Lookups!$E$3:$E$250))*Area!G20</f>
        <v>298.47725916505425</v>
      </c>
      <c r="H20" s="19">
        <f t="array" ref="H20">MIN(IF(Lookups!$H$3:$H$250&gt;Data!H20,Lookups!$E$3:$E$250))*Area!H20</f>
        <v>438.13668553127712</v>
      </c>
      <c r="I20" s="19">
        <f t="array" ref="I20">MIN(IF(Lookups!$H$3:$H$250&gt;Data!I20,Lookups!$E$3:$E$250))*Area!I20</f>
        <v>621.18893461210678</v>
      </c>
      <c r="J20" s="19">
        <f t="array" ref="J20">MIN(IF(Lookups!$H$3:$H$250&gt;Data!J20,Lookups!$E$3:$E$250))*Area!J20</f>
        <v>269.48714787063409</v>
      </c>
      <c r="K20" s="19">
        <f t="array" ref="K20">MIN(IF(Lookups!$H$3:$H$250&gt;Data!K20,Lookups!$E$3:$E$250))*Area!K20</f>
        <v>172.73377441469179</v>
      </c>
      <c r="L20" s="19">
        <f t="array" ref="L20">MIN(IF(Lookups!$H$3:$H$250&gt;Data!L20,Lookups!$E$3:$E$250))*Area!L20</f>
        <v>111.66633441738129</v>
      </c>
    </row>
    <row r="21" spans="1:12">
      <c r="A21" s="14" t="str">
        <f>Capacity!A21</f>
        <v>BWA</v>
      </c>
      <c r="B21" s="14" t="str">
        <f>Capacity!B21</f>
        <v>Botswana</v>
      </c>
      <c r="C21" s="19">
        <f t="array" ref="C21">MIN(IF(Lookups!$H$3:$H$250&gt;Data!C21,Lookups!$E$3:$E$250))*Area!C21</f>
        <v>188.21618775581805</v>
      </c>
      <c r="D21" s="19">
        <f t="array" ref="D21">MIN(IF(Lookups!$H$3:$H$250&gt;Data!D21,Lookups!$E$3:$E$250))*Area!D21</f>
        <v>461.42403736122981</v>
      </c>
      <c r="E21" s="19">
        <f t="array" ref="E21">MIN(IF(Lookups!$H$3:$H$250&gt;Data!E21,Lookups!$E$3:$E$250))*Area!E21</f>
        <v>457.85840123163058</v>
      </c>
      <c r="F21" s="19">
        <f t="array" ref="F21">MIN(IF(Lookups!$H$3:$H$250&gt;Data!F21,Lookups!$E$3:$E$250))*Area!F21</f>
        <v>313.52051972999658</v>
      </c>
      <c r="G21" s="19">
        <f t="array" ref="G21">MIN(IF(Lookups!$H$3:$H$250&gt;Data!G21,Lookups!$E$3:$E$250))*Area!G21</f>
        <v>233.17529359513242</v>
      </c>
      <c r="H21" s="19">
        <f t="array" ref="H21">MIN(IF(Lookups!$H$3:$H$250&gt;Data!H21,Lookups!$E$3:$E$250))*Area!H21</f>
        <v>207.92808747903564</v>
      </c>
      <c r="I21" s="19">
        <f t="array" ref="I21">MIN(IF(Lookups!$H$3:$H$250&gt;Data!I21,Lookups!$E$3:$E$250))*Area!I21</f>
        <v>414.11396989728308</v>
      </c>
      <c r="J21" s="19">
        <f t="array" ref="J21">MIN(IF(Lookups!$H$3:$H$250&gt;Data!J21,Lookups!$E$3:$E$250))*Area!J21</f>
        <v>219.75326408568688</v>
      </c>
      <c r="K21" s="19">
        <f t="array" ref="K21">MIN(IF(Lookups!$H$3:$H$250&gt;Data!K21,Lookups!$E$3:$E$250))*Area!K21</f>
        <v>141.85453671219901</v>
      </c>
      <c r="L21" s="19">
        <f t="array" ref="L21">MIN(IF(Lookups!$H$3:$H$250&gt;Data!L21,Lookups!$E$3:$E$250))*Area!L21</f>
        <v>61.330959114552911</v>
      </c>
    </row>
    <row r="22" spans="1:12">
      <c r="A22" s="14" t="str">
        <f>Capacity!A22</f>
        <v>BRA</v>
      </c>
      <c r="B22" s="14" t="str">
        <f>Capacity!B22</f>
        <v>Brazil</v>
      </c>
      <c r="C22" s="19">
        <f t="array" ref="C22">MIN(IF(Lookups!$H$3:$H$250&gt;Data!C22,Lookups!$E$3:$E$250))*Area!C22</f>
        <v>206216.17294831312</v>
      </c>
      <c r="D22" s="19">
        <f t="array" ref="D22">MIN(IF(Lookups!$H$3:$H$250&gt;Data!D22,Lookups!$E$3:$E$250))*Area!D22</f>
        <v>34176.387557884897</v>
      </c>
      <c r="E22" s="19">
        <f t="array" ref="E22">MIN(IF(Lookups!$H$3:$H$250&gt;Data!E22,Lookups!$E$3:$E$250))*Area!E22</f>
        <v>18248.583650272609</v>
      </c>
      <c r="F22" s="19">
        <f t="array" ref="F22">MIN(IF(Lookups!$H$3:$H$250&gt;Data!F22,Lookups!$E$3:$E$250))*Area!F22</f>
        <v>12938.217918159773</v>
      </c>
      <c r="G22" s="19">
        <f t="array" ref="G22">MIN(IF(Lookups!$H$3:$H$250&gt;Data!G22,Lookups!$E$3:$E$250))*Area!G22</f>
        <v>10398.852459346075</v>
      </c>
      <c r="H22" s="19">
        <f t="array" ref="H22">MIN(IF(Lookups!$H$3:$H$250&gt;Data!H22,Lookups!$E$3:$E$250))*Area!H22</f>
        <v>9035.2118017290977</v>
      </c>
      <c r="I22" s="19">
        <f t="array" ref="I22">MIN(IF(Lookups!$H$3:$H$250&gt;Data!I22,Lookups!$E$3:$E$250))*Area!I22</f>
        <v>7254.7544277545248</v>
      </c>
      <c r="J22" s="19">
        <f t="array" ref="J22">MIN(IF(Lookups!$H$3:$H$250&gt;Data!J22,Lookups!$E$3:$E$250))*Area!J22</f>
        <v>6650.7504233620757</v>
      </c>
      <c r="K22" s="19">
        <f t="array" ref="K22">MIN(IF(Lookups!$H$3:$H$250&gt;Data!K22,Lookups!$E$3:$E$250))*Area!K22</f>
        <v>6427.9822439861291</v>
      </c>
      <c r="L22" s="19">
        <f t="array" ref="L22">MIN(IF(Lookups!$H$3:$H$250&gt;Data!L22,Lookups!$E$3:$E$250))*Area!L22</f>
        <v>6680.4829337122155</v>
      </c>
    </row>
    <row r="23" spans="1:12">
      <c r="A23" s="14" t="str">
        <f>Capacity!A23</f>
        <v>BRN</v>
      </c>
      <c r="B23" s="14" t="str">
        <f>Capacity!B23</f>
        <v>Brunei Darussalam</v>
      </c>
      <c r="C23" s="19">
        <f t="array" ref="C23">MIN(IF(Lookups!$H$3:$H$250&gt;Data!C23,Lookups!$E$3:$E$250))*Area!C23</f>
        <v>332.55375505322456</v>
      </c>
      <c r="D23" s="19">
        <f t="array" ref="D23">MIN(IF(Lookups!$H$3:$H$250&gt;Data!D23,Lookups!$E$3:$E$250))*Area!D23</f>
        <v>115.28530175178447</v>
      </c>
      <c r="E23" s="19">
        <f t="array" ref="E23">MIN(IF(Lookups!$H$3:$H$250&gt;Data!E23,Lookups!$E$3:$E$250))*Area!E23</f>
        <v>79.032836849068786</v>
      </c>
      <c r="F23" s="19">
        <f t="array" ref="F23">MIN(IF(Lookups!$H$3:$H$250&gt;Data!F23,Lookups!$E$3:$E$250))*Area!F23</f>
        <v>55.425625842204084</v>
      </c>
      <c r="G23" s="19">
        <f t="array" ref="G23">MIN(IF(Lookups!$H$3:$H$250&gt;Data!G23,Lookups!$E$3:$E$250))*Area!G23</f>
        <v>39.773018544174207</v>
      </c>
      <c r="H23" s="19">
        <f t="array" ref="H23">MIN(IF(Lookups!$H$3:$H$250&gt;Data!H23,Lookups!$E$3:$E$250))*Area!H23</f>
        <v>23.659578378219749</v>
      </c>
      <c r="I23" s="19">
        <f t="array" ref="I23">MIN(IF(Lookups!$H$3:$H$250&gt;Data!I23,Lookups!$E$3:$E$250))*Area!I23</f>
        <v>12.782469475895823</v>
      </c>
      <c r="J23" s="19">
        <f t="array" ref="J23">MIN(IF(Lookups!$H$3:$H$250&gt;Data!J23,Lookups!$E$3:$E$250))*Area!J23</f>
        <v>5.88965600049056</v>
      </c>
      <c r="K23" s="19">
        <f t="array" ref="K23">MIN(IF(Lookups!$H$3:$H$250&gt;Data!K23,Lookups!$E$3:$E$250))*Area!K23</f>
        <v>3.3493871654593819</v>
      </c>
      <c r="L23" s="19">
        <f t="array" ref="L23">MIN(IF(Lookups!$H$3:$H$250&gt;Data!L23,Lookups!$E$3:$E$250))*Area!L23</f>
        <v>0.91731700796113202</v>
      </c>
    </row>
    <row r="24" spans="1:12">
      <c r="A24" s="14" t="str">
        <f>Capacity!A24</f>
        <v>BGR</v>
      </c>
      <c r="B24" s="14" t="str">
        <f>Capacity!B24</f>
        <v>Bulgaria</v>
      </c>
      <c r="C24" s="19">
        <f t="array" ref="C24">MIN(IF(Lookups!$H$3:$H$250&gt;Data!C24,Lookups!$E$3:$E$250))*Area!C24</f>
        <v>4525.6720202991519</v>
      </c>
      <c r="D24" s="19">
        <f t="array" ref="D24">MIN(IF(Lookups!$H$3:$H$250&gt;Data!D24,Lookups!$E$3:$E$250))*Area!D24</f>
        <v>1065.2465946305233</v>
      </c>
      <c r="E24" s="19">
        <f t="array" ref="E24">MIN(IF(Lookups!$H$3:$H$250&gt;Data!E24,Lookups!$E$3:$E$250))*Area!E24</f>
        <v>778.41071848963725</v>
      </c>
      <c r="F24" s="19">
        <f t="array" ref="F24">MIN(IF(Lookups!$H$3:$H$250&gt;Data!F24,Lookups!$E$3:$E$250))*Area!F24</f>
        <v>444.24288467931285</v>
      </c>
      <c r="G24" s="19">
        <f t="array" ref="G24">MIN(IF(Lookups!$H$3:$H$250&gt;Data!G24,Lookups!$E$3:$E$250))*Area!G24</f>
        <v>390.77336329453107</v>
      </c>
      <c r="H24" s="19">
        <f t="array" ref="H24">MIN(IF(Lookups!$H$3:$H$250&gt;Data!H24,Lookups!$E$3:$E$250))*Area!H24</f>
        <v>368.509846817756</v>
      </c>
      <c r="I24" s="19">
        <f t="array" ref="I24">MIN(IF(Lookups!$H$3:$H$250&gt;Data!I24,Lookups!$E$3:$E$250))*Area!I24</f>
        <v>246.46283096270366</v>
      </c>
      <c r="J24" s="19">
        <f t="array" ref="J24">MIN(IF(Lookups!$H$3:$H$250&gt;Data!J24,Lookups!$E$3:$E$250))*Area!J24</f>
        <v>207.39448069769824</v>
      </c>
      <c r="K24" s="19">
        <f t="array" ref="K24">MIN(IF(Lookups!$H$3:$H$250&gt;Data!K24,Lookups!$E$3:$E$250))*Area!K24</f>
        <v>168.75408975427638</v>
      </c>
      <c r="L24" s="19">
        <f t="array" ref="L24">MIN(IF(Lookups!$H$3:$H$250&gt;Data!L24,Lookups!$E$3:$E$250))*Area!L24</f>
        <v>108.62773742455308</v>
      </c>
    </row>
    <row r="25" spans="1:12">
      <c r="A25" s="14" t="str">
        <f>Capacity!A25</f>
        <v>BFA</v>
      </c>
      <c r="B25" s="14" t="str">
        <f>Capacity!B25</f>
        <v>Burkina Faso</v>
      </c>
      <c r="C25" s="19">
        <f t="array" ref="C25">MIN(IF(Lookups!$H$3:$H$250&gt;Data!C25,Lookups!$E$3:$E$250))*Area!C25</f>
        <v>10562.917741288073</v>
      </c>
      <c r="D25" s="19">
        <f t="array" ref="D25">MIN(IF(Lookups!$H$3:$H$250&gt;Data!D25,Lookups!$E$3:$E$250))*Area!D25</f>
        <v>1691.3796886059631</v>
      </c>
      <c r="E25" s="19">
        <f t="array" ref="E25">MIN(IF(Lookups!$H$3:$H$250&gt;Data!E25,Lookups!$E$3:$E$250))*Area!E25</f>
        <v>2743.8417810916767</v>
      </c>
      <c r="F25" s="19">
        <f t="array" ref="F25">MIN(IF(Lookups!$H$3:$H$250&gt;Data!F25,Lookups!$E$3:$E$250))*Area!F25</f>
        <v>1600.9384104377064</v>
      </c>
      <c r="G25" s="19">
        <f t="array" ref="G25">MIN(IF(Lookups!$H$3:$H$250&gt;Data!G25,Lookups!$E$3:$E$250))*Area!G25</f>
        <v>1806.4648422644273</v>
      </c>
      <c r="H25" s="19">
        <f t="array" ref="H25">MIN(IF(Lookups!$H$3:$H$250&gt;Data!H25,Lookups!$E$3:$E$250))*Area!H25</f>
        <v>2341.0831727802833</v>
      </c>
      <c r="I25" s="19">
        <f t="array" ref="I25">MIN(IF(Lookups!$H$3:$H$250&gt;Data!I25,Lookups!$E$3:$E$250))*Area!I25</f>
        <v>1553.9632214213329</v>
      </c>
      <c r="J25" s="19">
        <f t="array" ref="J25">MIN(IF(Lookups!$H$3:$H$250&gt;Data!J25,Lookups!$E$3:$E$250))*Area!J25</f>
        <v>1872.1544728922256</v>
      </c>
      <c r="K25" s="19">
        <f t="array" ref="K25">MIN(IF(Lookups!$H$3:$H$250&gt;Data!K25,Lookups!$E$3:$E$250))*Area!K25</f>
        <v>1669.8824982504852</v>
      </c>
      <c r="L25" s="19">
        <f t="array" ref="L25">MIN(IF(Lookups!$H$3:$H$250&gt;Data!L25,Lookups!$E$3:$E$250))*Area!L25</f>
        <v>1657.2338470656227</v>
      </c>
    </row>
    <row r="26" spans="1:12">
      <c r="A26" s="14" t="str">
        <f>Capacity!A26</f>
        <v>BDI</v>
      </c>
      <c r="B26" s="14" t="str">
        <f>Capacity!B26</f>
        <v>Burundi</v>
      </c>
      <c r="C26" s="19">
        <f t="array" ref="C26">MIN(IF(Lookups!$H$3:$H$250&gt;Data!C26,Lookups!$E$3:$E$250))*Area!C26</f>
        <v>1385.640646055102</v>
      </c>
      <c r="D26" s="19">
        <f t="array" ref="D26">MIN(IF(Lookups!$H$3:$H$250&gt;Data!D26,Lookups!$E$3:$E$250))*Area!D26</f>
        <v>2332.4950875260888</v>
      </c>
      <c r="E26" s="19">
        <f t="array" ref="E26">MIN(IF(Lookups!$H$3:$H$250&gt;Data!E26,Lookups!$E$3:$E$250))*Area!E26</f>
        <v>1294.7426196738872</v>
      </c>
      <c r="F26" s="19">
        <f t="array" ref="F26">MIN(IF(Lookups!$H$3:$H$250&gt;Data!F26,Lookups!$E$3:$E$250))*Area!F26</f>
        <v>1837.9137529274872</v>
      </c>
      <c r="G26" s="19">
        <f t="array" ref="G26">MIN(IF(Lookups!$H$3:$H$250&gt;Data!G26,Lookups!$E$3:$E$250))*Area!G26</f>
        <v>1534.4687154462056</v>
      </c>
      <c r="H26" s="19">
        <f t="array" ref="H26">MIN(IF(Lookups!$H$3:$H$250&gt;Data!H26,Lookups!$E$3:$E$250))*Area!H26</f>
        <v>1226.0353716391255</v>
      </c>
      <c r="I26" s="19">
        <f t="array" ref="I26">MIN(IF(Lookups!$H$3:$H$250&gt;Data!I26,Lookups!$E$3:$E$250))*Area!I26</f>
        <v>1290.625287468466</v>
      </c>
      <c r="J26" s="19">
        <f t="array" ref="J26">MIN(IF(Lookups!$H$3:$H$250&gt;Data!J26,Lookups!$E$3:$E$250))*Area!J26</f>
        <v>1100.5945702951949</v>
      </c>
      <c r="K26" s="19">
        <f t="array" ref="K26">MIN(IF(Lookups!$H$3:$H$250&gt;Data!K26,Lookups!$E$3:$E$250))*Area!K26</f>
        <v>994.48583867913055</v>
      </c>
      <c r="L26" s="19">
        <f t="array" ref="L26">MIN(IF(Lookups!$H$3:$H$250&gt;Data!L26,Lookups!$E$3:$E$250))*Area!L26</f>
        <v>668.95651190104616</v>
      </c>
    </row>
    <row r="27" spans="1:12">
      <c r="A27" s="14" t="str">
        <f>Capacity!A27</f>
        <v>CPV</v>
      </c>
      <c r="B27" s="14" t="str">
        <f>Capacity!B27</f>
        <v>Cabo Verde</v>
      </c>
      <c r="C27" s="19">
        <f t="array" ref="C27">MIN(IF(Lookups!$H$3:$H$250&gt;Data!C27,Lookups!$E$3:$E$250))*Area!C27</f>
        <v>250.44171676847776</v>
      </c>
      <c r="D27" s="19">
        <f t="array" ref="D27">MIN(IF(Lookups!$H$3:$H$250&gt;Data!D27,Lookups!$E$3:$E$250))*Area!D27</f>
        <v>85.704439959704459</v>
      </c>
      <c r="E27" s="19">
        <f t="array" ref="E27">MIN(IF(Lookups!$H$3:$H$250&gt;Data!E27,Lookups!$E$3:$E$250))*Area!E27</f>
        <v>140.87346568226872</v>
      </c>
      <c r="F27" s="19">
        <f t="array" ref="F27">MIN(IF(Lookups!$H$3:$H$250&gt;Data!F27,Lookups!$E$3:$E$250))*Area!F27</f>
        <v>49.698311171842974</v>
      </c>
      <c r="G27" s="19">
        <f t="array" ref="G27">MIN(IF(Lookups!$H$3:$H$250&gt;Data!G27,Lookups!$E$3:$E$250))*Area!G27</f>
        <v>48.882322791388297</v>
      </c>
      <c r="H27" s="19">
        <f t="array" ref="H27">MIN(IF(Lookups!$H$3:$H$250&gt;Data!H27,Lookups!$E$3:$E$250))*Area!H27</f>
        <v>18.380947345628886</v>
      </c>
      <c r="I27" s="19">
        <f t="array" ref="I27">MIN(IF(Lookups!$H$3:$H$250&gt;Data!I27,Lookups!$E$3:$E$250))*Area!I27</f>
        <v>17.325640078081552</v>
      </c>
      <c r="J27" s="19">
        <f t="array" ref="J27">MIN(IF(Lookups!$H$3:$H$250&gt;Data!J27,Lookups!$E$3:$E$250))*Area!J27</f>
        <v>11.119338517726121</v>
      </c>
      <c r="K27" s="19">
        <f t="array" ref="K27">MIN(IF(Lookups!$H$3:$H$250&gt;Data!K27,Lookups!$E$3:$E$250))*Area!K27</f>
        <v>30.175009910311452</v>
      </c>
      <c r="L27" s="19">
        <f t="array" ref="L27">MIN(IF(Lookups!$H$3:$H$250&gt;Data!L27,Lookups!$E$3:$E$250))*Area!L27</f>
        <v>26.098154379920029</v>
      </c>
    </row>
    <row r="28" spans="1:12">
      <c r="A28" s="14" t="str">
        <f>Capacity!A28</f>
        <v>KHM</v>
      </c>
      <c r="B28" s="14" t="str">
        <f>Capacity!B28</f>
        <v>Cambodia</v>
      </c>
      <c r="C28" s="19">
        <f t="array" ref="C28">MIN(IF(Lookups!$H$3:$H$250&gt;Data!C28,Lookups!$E$3:$E$250))*Area!C28</f>
        <v>6076.2908330712635</v>
      </c>
      <c r="D28" s="19">
        <f t="array" ref="D28">MIN(IF(Lookups!$H$3:$H$250&gt;Data!D28,Lookups!$E$3:$E$250))*Area!D28</f>
        <v>5043.7319516405714</v>
      </c>
      <c r="E28" s="19">
        <f t="array" ref="E28">MIN(IF(Lookups!$H$3:$H$250&gt;Data!E28,Lookups!$E$3:$E$250))*Area!E28</f>
        <v>1999.9413324728639</v>
      </c>
      <c r="F28" s="19">
        <f t="array" ref="F28">MIN(IF(Lookups!$H$3:$H$250&gt;Data!F28,Lookups!$E$3:$E$250))*Area!F28</f>
        <v>2249.6417600068262</v>
      </c>
      <c r="G28" s="19">
        <f t="array" ref="G28">MIN(IF(Lookups!$H$3:$H$250&gt;Data!G28,Lookups!$E$3:$E$250))*Area!G28</f>
        <v>1774.3590352950926</v>
      </c>
      <c r="H28" s="19">
        <f t="array" ref="H28">MIN(IF(Lookups!$H$3:$H$250&gt;Data!H28,Lookups!$E$3:$E$250))*Area!H28</f>
        <v>2171.9821697117154</v>
      </c>
      <c r="I28" s="19">
        <f t="array" ref="I28">MIN(IF(Lookups!$H$3:$H$250&gt;Data!I28,Lookups!$E$3:$E$250))*Area!I28</f>
        <v>2168.923898834968</v>
      </c>
      <c r="J28" s="19">
        <f t="array" ref="J28">MIN(IF(Lookups!$H$3:$H$250&gt;Data!J28,Lookups!$E$3:$E$250))*Area!J28</f>
        <v>1528.3919984260831</v>
      </c>
      <c r="K28" s="19">
        <f t="array" ref="K28">MIN(IF(Lookups!$H$3:$H$250&gt;Data!K28,Lookups!$E$3:$E$250))*Area!K28</f>
        <v>1089.5052222219267</v>
      </c>
      <c r="L28" s="19">
        <f t="array" ref="L28">MIN(IF(Lookups!$H$3:$H$250&gt;Data!L28,Lookups!$E$3:$E$250))*Area!L28</f>
        <v>473.83064774889823</v>
      </c>
    </row>
    <row r="29" spans="1:12">
      <c r="A29" s="14" t="str">
        <f>Capacity!A29</f>
        <v>CMR</v>
      </c>
      <c r="B29" s="14" t="str">
        <f>Capacity!B29</f>
        <v>Cameroon</v>
      </c>
      <c r="C29" s="19">
        <f t="array" ref="C29">MIN(IF(Lookups!$H$3:$H$250&gt;Data!C29,Lookups!$E$3:$E$250))*Area!C29</f>
        <v>14008.313731377804</v>
      </c>
      <c r="D29" s="19">
        <f t="array" ref="D29">MIN(IF(Lookups!$H$3:$H$250&gt;Data!D29,Lookups!$E$3:$E$250))*Area!D29</f>
        <v>3936.3741353348692</v>
      </c>
      <c r="E29" s="19">
        <f t="array" ref="E29">MIN(IF(Lookups!$H$3:$H$250&gt;Data!E29,Lookups!$E$3:$E$250))*Area!E29</f>
        <v>3533.7828031821718</v>
      </c>
      <c r="F29" s="19">
        <f t="array" ref="F29">MIN(IF(Lookups!$H$3:$H$250&gt;Data!F29,Lookups!$E$3:$E$250))*Area!F29</f>
        <v>2359.024570969842</v>
      </c>
      <c r="G29" s="19">
        <f t="array" ref="G29">MIN(IF(Lookups!$H$3:$H$250&gt;Data!G29,Lookups!$E$3:$E$250))*Area!G29</f>
        <v>3359.3176656905107</v>
      </c>
      <c r="H29" s="19">
        <f t="array" ref="H29">MIN(IF(Lookups!$H$3:$H$250&gt;Data!H29,Lookups!$E$3:$E$250))*Area!H29</f>
        <v>2333.0082877653667</v>
      </c>
      <c r="I29" s="19">
        <f t="array" ref="I29">MIN(IF(Lookups!$H$3:$H$250&gt;Data!I29,Lookups!$E$3:$E$250))*Area!I29</f>
        <v>1599.2056756865295</v>
      </c>
      <c r="J29" s="19">
        <f t="array" ref="J29">MIN(IF(Lookups!$H$3:$H$250&gt;Data!J29,Lookups!$E$3:$E$250))*Area!J29</f>
        <v>1890.6689570348074</v>
      </c>
      <c r="K29" s="19">
        <f t="array" ref="K29">MIN(IF(Lookups!$H$3:$H$250&gt;Data!K29,Lookups!$E$3:$E$250))*Area!K29</f>
        <v>1598.6229866804465</v>
      </c>
      <c r="L29" s="19">
        <f t="array" ref="L29">MIN(IF(Lookups!$H$3:$H$250&gt;Data!L29,Lookups!$E$3:$E$250))*Area!L29</f>
        <v>984.24589015475294</v>
      </c>
    </row>
    <row r="30" spans="1:12">
      <c r="A30" s="14" t="str">
        <f>Capacity!A30</f>
        <v>CAN</v>
      </c>
      <c r="B30" s="14" t="str">
        <f>Capacity!B30</f>
        <v>Canada</v>
      </c>
      <c r="C30" s="19">
        <f t="array" ref="C30">MIN(IF(Lookups!$H$3:$H$250&gt;Data!C30,Lookups!$E$3:$E$250))*Area!C30</f>
        <v>44588.889589574632</v>
      </c>
      <c r="D30" s="19">
        <f t="array" ref="D30">MIN(IF(Lookups!$H$3:$H$250&gt;Data!D30,Lookups!$E$3:$E$250))*Area!D30</f>
        <v>3820.6154063623489</v>
      </c>
      <c r="E30" s="19">
        <f t="array" ref="E30">MIN(IF(Lookups!$H$3:$H$250&gt;Data!E30,Lookups!$E$3:$E$250))*Area!E30</f>
        <v>2873.8375521719668</v>
      </c>
      <c r="F30" s="19">
        <f t="array" ref="F30">MIN(IF(Lookups!$H$3:$H$250&gt;Data!F30,Lookups!$E$3:$E$250))*Area!F30</f>
        <v>2196.2595099566433</v>
      </c>
      <c r="G30" s="19">
        <f t="array" ref="G30">MIN(IF(Lookups!$H$3:$H$250&gt;Data!G30,Lookups!$E$3:$E$250))*Area!G30</f>
        <v>1737.1567490120226</v>
      </c>
      <c r="H30" s="19">
        <f t="array" ref="H30">MIN(IF(Lookups!$H$3:$H$250&gt;Data!H30,Lookups!$E$3:$E$250))*Area!H30</f>
        <v>939.59223395274273</v>
      </c>
      <c r="I30" s="19">
        <f t="array" ref="I30">MIN(IF(Lookups!$H$3:$H$250&gt;Data!I30,Lookups!$E$3:$E$250))*Area!I30</f>
        <v>844.79876029375419</v>
      </c>
      <c r="J30" s="19">
        <f t="array" ref="J30">MIN(IF(Lookups!$H$3:$H$250&gt;Data!J30,Lookups!$E$3:$E$250))*Area!J30</f>
        <v>846.42610911474083</v>
      </c>
      <c r="K30" s="19">
        <f t="array" ref="K30">MIN(IF(Lookups!$H$3:$H$250&gt;Data!K30,Lookups!$E$3:$E$250))*Area!K30</f>
        <v>615.01255838161671</v>
      </c>
      <c r="L30" s="19">
        <f t="array" ref="L30">MIN(IF(Lookups!$H$3:$H$250&gt;Data!L30,Lookups!$E$3:$E$250))*Area!L30</f>
        <v>2108.1660847369417</v>
      </c>
    </row>
    <row r="31" spans="1:12">
      <c r="A31" s="14" t="str">
        <f>Capacity!A31</f>
        <v>CAF</v>
      </c>
      <c r="B31" s="14" t="str">
        <f>Capacity!B31</f>
        <v>Central African Republic (the)</v>
      </c>
      <c r="C31" s="19">
        <f t="array" ref="C31">MIN(IF(Lookups!$H$3:$H$250&gt;Data!C31,Lookups!$E$3:$E$250))*Area!C31</f>
        <v>1930.1460999308283</v>
      </c>
      <c r="D31" s="19">
        <f t="array" ref="D31">MIN(IF(Lookups!$H$3:$H$250&gt;Data!D31,Lookups!$E$3:$E$250))*Area!D31</f>
        <v>1009.8513547939181</v>
      </c>
      <c r="E31" s="19">
        <f t="array" ref="E31">MIN(IF(Lookups!$H$3:$H$250&gt;Data!E31,Lookups!$E$3:$E$250))*Area!E31</f>
        <v>899.00653791189575</v>
      </c>
      <c r="F31" s="19">
        <f t="array" ref="F31">MIN(IF(Lookups!$H$3:$H$250&gt;Data!F31,Lookups!$E$3:$E$250))*Area!F31</f>
        <v>504.80909672594953</v>
      </c>
      <c r="G31" s="19">
        <f t="array" ref="G31">MIN(IF(Lookups!$H$3:$H$250&gt;Data!G31,Lookups!$E$3:$E$250))*Area!G31</f>
        <v>400.44272805090264</v>
      </c>
      <c r="H31" s="19">
        <f t="array" ref="H31">MIN(IF(Lookups!$H$3:$H$250&gt;Data!H31,Lookups!$E$3:$E$250))*Area!H31</f>
        <v>610.06360345048131</v>
      </c>
      <c r="I31" s="19">
        <f t="array" ref="I31">MIN(IF(Lookups!$H$3:$H$250&gt;Data!I31,Lookups!$E$3:$E$250))*Area!I31</f>
        <v>313.57068980919695</v>
      </c>
      <c r="J31" s="19">
        <f t="array" ref="J31">MIN(IF(Lookups!$H$3:$H$250&gt;Data!J31,Lookups!$E$3:$E$250))*Area!J31</f>
        <v>289.5513404944661</v>
      </c>
      <c r="K31" s="19">
        <f t="array" ref="K31">MIN(IF(Lookups!$H$3:$H$250&gt;Data!K31,Lookups!$E$3:$E$250))*Area!K31</f>
        <v>186.56954379279645</v>
      </c>
      <c r="L31" s="19">
        <f t="array" ref="L31">MIN(IF(Lookups!$H$3:$H$250&gt;Data!L31,Lookups!$E$3:$E$250))*Area!L31</f>
        <v>71.706415094018269</v>
      </c>
    </row>
    <row r="32" spans="1:12">
      <c r="A32" s="14" t="str">
        <f>Capacity!A32</f>
        <v>TCD</v>
      </c>
      <c r="B32" s="14" t="str">
        <f>Capacity!B32</f>
        <v>Chad</v>
      </c>
      <c r="C32" s="19">
        <f t="array" ref="C32">MIN(IF(Lookups!$H$3:$H$250&gt;Data!C32,Lookups!$E$3:$E$250))*Area!C32</f>
        <v>3552.4362063237677</v>
      </c>
      <c r="D32" s="19">
        <f t="array" ref="D32">MIN(IF(Lookups!$H$3:$H$250&gt;Data!D32,Lookups!$E$3:$E$250))*Area!D32</f>
        <v>1823.2957154179464</v>
      </c>
      <c r="E32" s="19">
        <f t="array" ref="E32">MIN(IF(Lookups!$H$3:$H$250&gt;Data!E32,Lookups!$E$3:$E$250))*Area!E32</f>
        <v>2236.2673789920868</v>
      </c>
      <c r="F32" s="19">
        <f t="array" ref="F32">MIN(IF(Lookups!$H$3:$H$250&gt;Data!F32,Lookups!$E$3:$E$250))*Area!F32</f>
        <v>1860.9615756735345</v>
      </c>
      <c r="G32" s="19">
        <f t="array" ref="G32">MIN(IF(Lookups!$H$3:$H$250&gt;Data!G32,Lookups!$E$3:$E$250))*Area!G32</f>
        <v>1862.3638929020349</v>
      </c>
      <c r="H32" s="19">
        <f t="array" ref="H32">MIN(IF(Lookups!$H$3:$H$250&gt;Data!H32,Lookups!$E$3:$E$250))*Area!H32</f>
        <v>2226.5730214999103</v>
      </c>
      <c r="I32" s="19">
        <f t="array" ref="I32">MIN(IF(Lookups!$H$3:$H$250&gt;Data!I32,Lookups!$E$3:$E$250))*Area!I32</f>
        <v>1686.4155042934906</v>
      </c>
      <c r="J32" s="19">
        <f t="array" ref="J32">MIN(IF(Lookups!$H$3:$H$250&gt;Data!J32,Lookups!$E$3:$E$250))*Area!J32</f>
        <v>1555.9093969110593</v>
      </c>
      <c r="K32" s="19">
        <f t="array" ref="K32">MIN(IF(Lookups!$H$3:$H$250&gt;Data!K32,Lookups!$E$3:$E$250))*Area!K32</f>
        <v>1356.2802575704993</v>
      </c>
      <c r="L32" s="19">
        <f t="array" ref="L32">MIN(IF(Lookups!$H$3:$H$250&gt;Data!L32,Lookups!$E$3:$E$250))*Area!L32</f>
        <v>864.53219481598251</v>
      </c>
    </row>
    <row r="33" spans="1:12">
      <c r="A33" s="14" t="str">
        <f>Capacity!A33</f>
        <v>CHL</v>
      </c>
      <c r="B33" s="14" t="str">
        <f>Capacity!B33</f>
        <v>Chile</v>
      </c>
      <c r="C33" s="19">
        <f t="array" ref="C33">MIN(IF(Lookups!$H$3:$H$250&gt;Data!C33,Lookups!$E$3:$E$250))*Area!C33</f>
        <v>12870.56932890435</v>
      </c>
      <c r="D33" s="19">
        <f t="array" ref="D33">MIN(IF(Lookups!$H$3:$H$250&gt;Data!D33,Lookups!$E$3:$E$250))*Area!D33</f>
        <v>1679.2762101816504</v>
      </c>
      <c r="E33" s="19">
        <f t="array" ref="E33">MIN(IF(Lookups!$H$3:$H$250&gt;Data!E33,Lookups!$E$3:$E$250))*Area!E33</f>
        <v>2666.5884432971502</v>
      </c>
      <c r="F33" s="19">
        <f t="array" ref="F33">MIN(IF(Lookups!$H$3:$H$250&gt;Data!F33,Lookups!$E$3:$E$250))*Area!F33</f>
        <v>1980.7853480311762</v>
      </c>
      <c r="G33" s="19">
        <f t="array" ref="G33">MIN(IF(Lookups!$H$3:$H$250&gt;Data!G33,Lookups!$E$3:$E$250))*Area!G33</f>
        <v>1630.5654602513225</v>
      </c>
      <c r="H33" s="19">
        <f t="array" ref="H33">MIN(IF(Lookups!$H$3:$H$250&gt;Data!H33,Lookups!$E$3:$E$250))*Area!H33</f>
        <v>483.20682733605122</v>
      </c>
      <c r="I33" s="19">
        <f t="array" ref="I33">MIN(IF(Lookups!$H$3:$H$250&gt;Data!I33,Lookups!$E$3:$E$250))*Area!I33</f>
        <v>1152.0520839588064</v>
      </c>
      <c r="J33" s="19">
        <f t="array" ref="J33">MIN(IF(Lookups!$H$3:$H$250&gt;Data!J33,Lookups!$E$3:$E$250))*Area!J33</f>
        <v>1230.7422344958422</v>
      </c>
      <c r="K33" s="19">
        <f t="array" ref="K33">MIN(IF(Lookups!$H$3:$H$250&gt;Data!K33,Lookups!$E$3:$E$250))*Area!K33</f>
        <v>172.66950925575259</v>
      </c>
      <c r="L33" s="19">
        <f t="array" ref="L33">MIN(IF(Lookups!$H$3:$H$250&gt;Data!L33,Lookups!$E$3:$E$250))*Area!L33</f>
        <v>54.583533963605909</v>
      </c>
    </row>
    <row r="34" spans="1:12">
      <c r="A34" s="14" t="str">
        <f>Capacity!A34</f>
        <v>CHN</v>
      </c>
      <c r="B34" s="14" t="str">
        <f>Capacity!B34</f>
        <v>China</v>
      </c>
      <c r="C34" s="19">
        <f t="array" ref="C34">MIN(IF(Lookups!$H$3:$H$250&gt;Data!C34,Lookups!$E$3:$E$250))*Area!C34</f>
        <v>698196.60873424483</v>
      </c>
      <c r="D34" s="19">
        <f t="array" ref="D34">MIN(IF(Lookups!$H$3:$H$250&gt;Data!D34,Lookups!$E$3:$E$250))*Area!D34</f>
        <v>300276.4109039093</v>
      </c>
      <c r="E34" s="19">
        <f t="array" ref="E34">MIN(IF(Lookups!$H$3:$H$250&gt;Data!E34,Lookups!$E$3:$E$250))*Area!E34</f>
        <v>253210.12413924793</v>
      </c>
      <c r="F34" s="19">
        <f t="array" ref="F34">MIN(IF(Lookups!$H$3:$H$250&gt;Data!F34,Lookups!$E$3:$E$250))*Area!F34</f>
        <v>214080.96661527397</v>
      </c>
      <c r="G34" s="19">
        <f t="array" ref="G34">MIN(IF(Lookups!$H$3:$H$250&gt;Data!G34,Lookups!$E$3:$E$250))*Area!G34</f>
        <v>177864.98082344414</v>
      </c>
      <c r="H34" s="19">
        <f t="array" ref="H34">MIN(IF(Lookups!$H$3:$H$250&gt;Data!H34,Lookups!$E$3:$E$250))*Area!H34</f>
        <v>136109.37083878674</v>
      </c>
      <c r="I34" s="19">
        <f t="array" ref="I34">MIN(IF(Lookups!$H$3:$H$250&gt;Data!I34,Lookups!$E$3:$E$250))*Area!I34</f>
        <v>89761.26664458873</v>
      </c>
      <c r="J34" s="19">
        <f t="array" ref="J34">MIN(IF(Lookups!$H$3:$H$250&gt;Data!J34,Lookups!$E$3:$E$250))*Area!J34</f>
        <v>76665.775144242565</v>
      </c>
      <c r="K34" s="19">
        <f t="array" ref="K34">MIN(IF(Lookups!$H$3:$H$250&gt;Data!K34,Lookups!$E$3:$E$250))*Area!K34</f>
        <v>60441.517036265512</v>
      </c>
      <c r="L34" s="19">
        <f t="array" ref="L34">MIN(IF(Lookups!$H$3:$H$250&gt;Data!L34,Lookups!$E$3:$E$250))*Area!L34</f>
        <v>26630.50915664382</v>
      </c>
    </row>
    <row r="35" spans="1:12">
      <c r="A35" s="14" t="str">
        <f>Capacity!A35</f>
        <v>COL</v>
      </c>
      <c r="B35" s="14" t="str">
        <f>Capacity!B35</f>
        <v>Colombia</v>
      </c>
      <c r="C35" s="19">
        <f t="array" ref="C35">MIN(IF(Lookups!$H$3:$H$250&gt;Data!C35,Lookups!$E$3:$E$250))*Area!C35</f>
        <v>62175.235389210276</v>
      </c>
      <c r="D35" s="19">
        <f t="array" ref="D35">MIN(IF(Lookups!$H$3:$H$250&gt;Data!D35,Lookups!$E$3:$E$250))*Area!D35</f>
        <v>6900.1482838615539</v>
      </c>
      <c r="E35" s="19">
        <f t="array" ref="E35">MIN(IF(Lookups!$H$3:$H$250&gt;Data!E35,Lookups!$E$3:$E$250))*Area!E35</f>
        <v>5009.9890359079309</v>
      </c>
      <c r="F35" s="19">
        <f t="array" ref="F35">MIN(IF(Lookups!$H$3:$H$250&gt;Data!F35,Lookups!$E$3:$E$250))*Area!F35</f>
        <v>4251.560251678181</v>
      </c>
      <c r="G35" s="19">
        <f t="array" ref="G35">MIN(IF(Lookups!$H$3:$H$250&gt;Data!G35,Lookups!$E$3:$E$250))*Area!G35</f>
        <v>3527.1771320467205</v>
      </c>
      <c r="H35" s="19">
        <f t="array" ref="H35">MIN(IF(Lookups!$H$3:$H$250&gt;Data!H35,Lookups!$E$3:$E$250))*Area!H35</f>
        <v>2303.5351980235337</v>
      </c>
      <c r="I35" s="19">
        <f t="array" ref="I35">MIN(IF(Lookups!$H$3:$H$250&gt;Data!I35,Lookups!$E$3:$E$250))*Area!I35</f>
        <v>2713.9470703367879</v>
      </c>
      <c r="J35" s="19">
        <f t="array" ref="J35">MIN(IF(Lookups!$H$3:$H$250&gt;Data!J35,Lookups!$E$3:$E$250))*Area!J35</f>
        <v>2102.6755176507891</v>
      </c>
      <c r="K35" s="19">
        <f t="array" ref="K35">MIN(IF(Lookups!$H$3:$H$250&gt;Data!K35,Lookups!$E$3:$E$250))*Area!K35</f>
        <v>1771.5090900288053</v>
      </c>
      <c r="L35" s="19">
        <f t="array" ref="L35">MIN(IF(Lookups!$H$3:$H$250&gt;Data!L35,Lookups!$E$3:$E$250))*Area!L35</f>
        <v>1915.3471680508053</v>
      </c>
    </row>
    <row r="36" spans="1:12">
      <c r="A36" s="14" t="str">
        <f>Capacity!A36</f>
        <v>COD</v>
      </c>
      <c r="B36" s="14" t="str">
        <f>Capacity!B36</f>
        <v>Congo (the Democratic Republic of the)</v>
      </c>
      <c r="C36" s="19">
        <f t="array" ref="C36">MIN(IF(Lookups!$H$3:$H$250&gt;Data!C36,Lookups!$E$3:$E$250))*Area!C36</f>
        <v>19029.464872490069</v>
      </c>
      <c r="D36" s="19">
        <f t="array" ref="D36">MIN(IF(Lookups!$H$3:$H$250&gt;Data!D36,Lookups!$E$3:$E$250))*Area!D36</f>
        <v>16722.373196808327</v>
      </c>
      <c r="E36" s="19">
        <f t="array" ref="E36">MIN(IF(Lookups!$H$3:$H$250&gt;Data!E36,Lookups!$E$3:$E$250))*Area!E36</f>
        <v>4756.3398176439578</v>
      </c>
      <c r="F36" s="19">
        <f t="array" ref="F36">MIN(IF(Lookups!$H$3:$H$250&gt;Data!F36,Lookups!$E$3:$E$250))*Area!F36</f>
        <v>16192.076974557651</v>
      </c>
      <c r="G36" s="19">
        <f t="array" ref="G36">MIN(IF(Lookups!$H$3:$H$250&gt;Data!G36,Lookups!$E$3:$E$250))*Area!G36</f>
        <v>25291.277592060917</v>
      </c>
      <c r="H36" s="19">
        <f t="array" ref="H36">MIN(IF(Lookups!$H$3:$H$250&gt;Data!H36,Lookups!$E$3:$E$250))*Area!H36</f>
        <v>19578.415102140578</v>
      </c>
      <c r="I36" s="19">
        <f t="array" ref="I36">MIN(IF(Lookups!$H$3:$H$250&gt;Data!I36,Lookups!$E$3:$E$250))*Area!I36</f>
        <v>16003.259216623361</v>
      </c>
      <c r="J36" s="19">
        <f t="array" ref="J36">MIN(IF(Lookups!$H$3:$H$250&gt;Data!J36,Lookups!$E$3:$E$250))*Area!J36</f>
        <v>10296.539858750964</v>
      </c>
      <c r="K36" s="19">
        <f t="array" ref="K36">MIN(IF(Lookups!$H$3:$H$250&gt;Data!K36,Lookups!$E$3:$E$250))*Area!K36</f>
        <v>7087.8127460157384</v>
      </c>
      <c r="L36" s="19">
        <f t="array" ref="L36">MIN(IF(Lookups!$H$3:$H$250&gt;Data!L36,Lookups!$E$3:$E$250))*Area!L36</f>
        <v>4079.5974010746595</v>
      </c>
    </row>
    <row r="37" spans="1:12">
      <c r="A37" s="14" t="str">
        <f>Capacity!A37</f>
        <v>COG</v>
      </c>
      <c r="B37" s="14" t="str">
        <f>Capacity!B37</f>
        <v>Congo (the)</v>
      </c>
      <c r="C37" s="19">
        <f t="array" ref="C37">MIN(IF(Lookups!$H$3:$H$250&gt;Data!C37,Lookups!$E$3:$E$250))*Area!C37</f>
        <v>2205.1644059359219</v>
      </c>
      <c r="D37" s="19">
        <f t="array" ref="D37">MIN(IF(Lookups!$H$3:$H$250&gt;Data!D37,Lookups!$E$3:$E$250))*Area!D37</f>
        <v>423.25714549183692</v>
      </c>
      <c r="E37" s="19">
        <f t="array" ref="E37">MIN(IF(Lookups!$H$3:$H$250&gt;Data!E37,Lookups!$E$3:$E$250))*Area!E37</f>
        <v>1149.5176400949497</v>
      </c>
      <c r="F37" s="19">
        <f t="array" ref="F37">MIN(IF(Lookups!$H$3:$H$250&gt;Data!F37,Lookups!$E$3:$E$250))*Area!F37</f>
        <v>229.22879345639956</v>
      </c>
      <c r="G37" s="19">
        <f t="array" ref="G37">MIN(IF(Lookups!$H$3:$H$250&gt;Data!G37,Lookups!$E$3:$E$250))*Area!G37</f>
        <v>165.34580703835547</v>
      </c>
      <c r="H37" s="19">
        <f t="array" ref="H37">MIN(IF(Lookups!$H$3:$H$250&gt;Data!H37,Lookups!$E$3:$E$250))*Area!H37</f>
        <v>171.42550591062908</v>
      </c>
      <c r="I37" s="19">
        <f t="array" ref="I37">MIN(IF(Lookups!$H$3:$H$250&gt;Data!I37,Lookups!$E$3:$E$250))*Area!I37</f>
        <v>122.19000101843763</v>
      </c>
      <c r="J37" s="19">
        <f t="array" ref="J37">MIN(IF(Lookups!$H$3:$H$250&gt;Data!J37,Lookups!$E$3:$E$250))*Area!J37</f>
        <v>181.63532642139629</v>
      </c>
      <c r="K37" s="19">
        <f t="array" ref="K37">MIN(IF(Lookups!$H$3:$H$250&gt;Data!K37,Lookups!$E$3:$E$250))*Area!K37</f>
        <v>132.8618270881108</v>
      </c>
      <c r="L37" s="19">
        <f t="array" ref="L37">MIN(IF(Lookups!$H$3:$H$250&gt;Data!L37,Lookups!$E$3:$E$250))*Area!L37</f>
        <v>13.592328686454048</v>
      </c>
    </row>
    <row r="38" spans="1:12">
      <c r="A38" s="14" t="str">
        <f>Capacity!A38</f>
        <v>CRI</v>
      </c>
      <c r="B38" s="14" t="str">
        <f>Capacity!B38</f>
        <v>Costa Rica</v>
      </c>
      <c r="C38" s="19">
        <f t="array" ref="C38">MIN(IF(Lookups!$H$3:$H$250&gt;Data!C38,Lookups!$E$3:$E$250))*Area!C38</f>
        <v>859.09720055416324</v>
      </c>
      <c r="D38" s="19">
        <f t="array" ref="D38">MIN(IF(Lookups!$H$3:$H$250&gt;Data!D38,Lookups!$E$3:$E$250))*Area!D38</f>
        <v>743.11394647695852</v>
      </c>
      <c r="E38" s="19">
        <f t="array" ref="E38">MIN(IF(Lookups!$H$3:$H$250&gt;Data!E38,Lookups!$E$3:$E$250))*Area!E38</f>
        <v>938.54059759465565</v>
      </c>
      <c r="F38" s="19">
        <f t="array" ref="F38">MIN(IF(Lookups!$H$3:$H$250&gt;Data!F38,Lookups!$E$3:$E$250))*Area!F38</f>
        <v>437.34282891114157</v>
      </c>
      <c r="G38" s="19">
        <f t="array" ref="G38">MIN(IF(Lookups!$H$3:$H$250&gt;Data!G38,Lookups!$E$3:$E$250))*Area!G38</f>
        <v>357.44396665828822</v>
      </c>
      <c r="H38" s="19">
        <f t="array" ref="H38">MIN(IF(Lookups!$H$3:$H$250&gt;Data!H38,Lookups!$E$3:$E$250))*Area!H38</f>
        <v>433.05888991375406</v>
      </c>
      <c r="I38" s="19">
        <f t="array" ref="I38">MIN(IF(Lookups!$H$3:$H$250&gt;Data!I38,Lookups!$E$3:$E$250))*Area!I38</f>
        <v>624.57712165897738</v>
      </c>
      <c r="J38" s="19">
        <f t="array" ref="J38">MIN(IF(Lookups!$H$3:$H$250&gt;Data!J38,Lookups!$E$3:$E$250))*Area!J38</f>
        <v>502.080900761941</v>
      </c>
      <c r="K38" s="19">
        <f t="array" ref="K38">MIN(IF(Lookups!$H$3:$H$250&gt;Data!K38,Lookups!$E$3:$E$250))*Area!K38</f>
        <v>289.80582434694958</v>
      </c>
      <c r="L38" s="19">
        <f t="array" ref="L38">MIN(IF(Lookups!$H$3:$H$250&gt;Data!L38,Lookups!$E$3:$E$250))*Area!L38</f>
        <v>264.17495517160035</v>
      </c>
    </row>
    <row r="39" spans="1:12">
      <c r="A39" s="14" t="str">
        <f>Capacity!A39</f>
        <v>CIV</v>
      </c>
      <c r="B39" s="14" t="str">
        <f>Capacity!B39</f>
        <v>Côte d'Ivoire</v>
      </c>
      <c r="C39" s="19">
        <f t="array" ref="C39">MIN(IF(Lookups!$H$3:$H$250&gt;Data!C39,Lookups!$E$3:$E$250))*Area!C39</f>
        <v>9365.3911666146505</v>
      </c>
      <c r="D39" s="19">
        <f t="array" ref="D39">MIN(IF(Lookups!$H$3:$H$250&gt;Data!D39,Lookups!$E$3:$E$250))*Area!D39</f>
        <v>4077.066284403671</v>
      </c>
      <c r="E39" s="19">
        <f t="array" ref="E39">MIN(IF(Lookups!$H$3:$H$250&gt;Data!E39,Lookups!$E$3:$E$250))*Area!E39</f>
        <v>3794.8515776339841</v>
      </c>
      <c r="F39" s="19">
        <f t="array" ref="F39">MIN(IF(Lookups!$H$3:$H$250&gt;Data!F39,Lookups!$E$3:$E$250))*Area!F39</f>
        <v>2200.2989572505749</v>
      </c>
      <c r="G39" s="19">
        <f t="array" ref="G39">MIN(IF(Lookups!$H$3:$H$250&gt;Data!G39,Lookups!$E$3:$E$250))*Area!G39</f>
        <v>2536.9477787705428</v>
      </c>
      <c r="H39" s="19">
        <f t="array" ref="H39">MIN(IF(Lookups!$H$3:$H$250&gt;Data!H39,Lookups!$E$3:$E$250))*Area!H39</f>
        <v>2653.1220690184505</v>
      </c>
      <c r="I39" s="19">
        <f t="array" ref="I39">MIN(IF(Lookups!$H$3:$H$250&gt;Data!I39,Lookups!$E$3:$E$250))*Area!I39</f>
        <v>1850.428996096053</v>
      </c>
      <c r="J39" s="19">
        <f t="array" ref="J39">MIN(IF(Lookups!$H$3:$H$250&gt;Data!J39,Lookups!$E$3:$E$250))*Area!J39</f>
        <v>1559.0312465660772</v>
      </c>
      <c r="K39" s="19">
        <f t="array" ref="K39">MIN(IF(Lookups!$H$3:$H$250&gt;Data!K39,Lookups!$E$3:$E$250))*Area!K39</f>
        <v>1670.8713242235192</v>
      </c>
      <c r="L39" s="19">
        <f t="array" ref="L39">MIN(IF(Lookups!$H$3:$H$250&gt;Data!L39,Lookups!$E$3:$E$250))*Area!L39</f>
        <v>997.48824031312995</v>
      </c>
    </row>
    <row r="40" spans="1:12">
      <c r="A40" s="14" t="str">
        <f>Capacity!A40</f>
        <v>HRV</v>
      </c>
      <c r="B40" s="14" t="str">
        <f>Capacity!B40</f>
        <v>Croatia</v>
      </c>
      <c r="C40" s="19">
        <f t="array" ref="C40">MIN(IF(Lookups!$H$3:$H$250&gt;Data!C40,Lookups!$E$3:$E$250))*Area!C40</f>
        <v>3229.6974058467677</v>
      </c>
      <c r="D40" s="19">
        <f t="array" ref="D40">MIN(IF(Lookups!$H$3:$H$250&gt;Data!D40,Lookups!$E$3:$E$250))*Area!D40</f>
        <v>601.18328830177336</v>
      </c>
      <c r="E40" s="19">
        <f t="array" ref="E40">MIN(IF(Lookups!$H$3:$H$250&gt;Data!E40,Lookups!$E$3:$E$250))*Area!E40</f>
        <v>423.39930746914473</v>
      </c>
      <c r="F40" s="19">
        <f t="array" ref="F40">MIN(IF(Lookups!$H$3:$H$250&gt;Data!F40,Lookups!$E$3:$E$250))*Area!F40</f>
        <v>384.12011509604503</v>
      </c>
      <c r="G40" s="19">
        <f t="array" ref="G40">MIN(IF(Lookups!$H$3:$H$250&gt;Data!G40,Lookups!$E$3:$E$250))*Area!G40</f>
        <v>228.54517322587841</v>
      </c>
      <c r="H40" s="19">
        <f t="array" ref="H40">MIN(IF(Lookups!$H$3:$H$250&gt;Data!H40,Lookups!$E$3:$E$250))*Area!H40</f>
        <v>213.8505397078371</v>
      </c>
      <c r="I40" s="19">
        <f t="array" ref="I40">MIN(IF(Lookups!$H$3:$H$250&gt;Data!I40,Lookups!$E$3:$E$250))*Area!I40</f>
        <v>179.7578426022836</v>
      </c>
      <c r="J40" s="19">
        <f t="array" ref="J40">MIN(IF(Lookups!$H$3:$H$250&gt;Data!J40,Lookups!$E$3:$E$250))*Area!J40</f>
        <v>195.79348300470852</v>
      </c>
      <c r="K40" s="19">
        <f t="array" ref="K40">MIN(IF(Lookups!$H$3:$H$250&gt;Data!K40,Lookups!$E$3:$E$250))*Area!K40</f>
        <v>153.37670744940647</v>
      </c>
      <c r="L40" s="19">
        <f t="array" ref="L40">MIN(IF(Lookups!$H$3:$H$250&gt;Data!L40,Lookups!$E$3:$E$250))*Area!L40</f>
        <v>117.77603357975501</v>
      </c>
    </row>
    <row r="41" spans="1:12">
      <c r="A41" s="14" t="str">
        <f>Capacity!A41</f>
        <v>CUB</v>
      </c>
      <c r="B41" s="14" t="str">
        <f>Capacity!B41</f>
        <v>Cuba</v>
      </c>
      <c r="C41" s="19">
        <f t="array" ref="C41">MIN(IF(Lookups!$H$3:$H$250&gt;Data!C41,Lookups!$E$3:$E$250))*Area!C41</f>
        <v>3077.1486347208865</v>
      </c>
      <c r="D41" s="19">
        <f t="array" ref="D41">MIN(IF(Lookups!$H$3:$H$250&gt;Data!D41,Lookups!$E$3:$E$250))*Area!D41</f>
        <v>3600.0263642269683</v>
      </c>
      <c r="E41" s="19">
        <f t="array" ref="E41">MIN(IF(Lookups!$H$3:$H$250&gt;Data!E41,Lookups!$E$3:$E$250))*Area!E41</f>
        <v>1384.7245200081227</v>
      </c>
      <c r="F41" s="19">
        <f t="array" ref="F41">MIN(IF(Lookups!$H$3:$H$250&gt;Data!F41,Lookups!$E$3:$E$250))*Area!F41</f>
        <v>850.62484157433903</v>
      </c>
      <c r="G41" s="19">
        <f t="array" ref="G41">MIN(IF(Lookups!$H$3:$H$250&gt;Data!G41,Lookups!$E$3:$E$250))*Area!G41</f>
        <v>868.24054359275738</v>
      </c>
      <c r="H41" s="19">
        <f t="array" ref="H41">MIN(IF(Lookups!$H$3:$H$250&gt;Data!H41,Lookups!$E$3:$E$250))*Area!H41</f>
        <v>932.38219472329877</v>
      </c>
      <c r="I41" s="19">
        <f t="array" ref="I41">MIN(IF(Lookups!$H$3:$H$250&gt;Data!I41,Lookups!$E$3:$E$250))*Area!I41</f>
        <v>648.55014321702413</v>
      </c>
      <c r="J41" s="19">
        <f t="array" ref="J41">MIN(IF(Lookups!$H$3:$H$250&gt;Data!J41,Lookups!$E$3:$E$250))*Area!J41</f>
        <v>675.03601556664012</v>
      </c>
      <c r="K41" s="19">
        <f t="array" ref="K41">MIN(IF(Lookups!$H$3:$H$250&gt;Data!K41,Lookups!$E$3:$E$250))*Area!K41</f>
        <v>661.50463495721897</v>
      </c>
      <c r="L41" s="19">
        <f t="array" ref="L41">MIN(IF(Lookups!$H$3:$H$250&gt;Data!L41,Lookups!$E$3:$E$250))*Area!L41</f>
        <v>429.63991894608898</v>
      </c>
    </row>
    <row r="42" spans="1:12">
      <c r="A42" s="14" t="str">
        <f>Capacity!A42</f>
        <v>CYP</v>
      </c>
      <c r="B42" s="14" t="str">
        <f>Capacity!B42</f>
        <v>Cyprus</v>
      </c>
      <c r="C42" s="19">
        <f t="array" ref="C42">MIN(IF(Lookups!$H$3:$H$250&gt;Data!C42,Lookups!$E$3:$E$250))*Area!C42</f>
        <v>58.889727457341834</v>
      </c>
      <c r="D42" s="19">
        <f t="array" ref="D42">MIN(IF(Lookups!$H$3:$H$250&gt;Data!D42,Lookups!$E$3:$E$250))*Area!D42</f>
        <v>0</v>
      </c>
      <c r="E42" s="19">
        <f t="array" ref="E42">MIN(IF(Lookups!$H$3:$H$250&gt;Data!E42,Lookups!$E$3:$E$250))*Area!E42</f>
        <v>364.88537012784354</v>
      </c>
      <c r="F42" s="19">
        <f t="array" ref="F42">MIN(IF(Lookups!$H$3:$H$250&gt;Data!F42,Lookups!$E$3:$E$250))*Area!F42</f>
        <v>0</v>
      </c>
      <c r="G42" s="19">
        <f t="array" ref="G42">MIN(IF(Lookups!$H$3:$H$250&gt;Data!G42,Lookups!$E$3:$E$250))*Area!G42</f>
        <v>0</v>
      </c>
      <c r="H42" s="19">
        <f t="array" ref="H42">MIN(IF(Lookups!$H$3:$H$250&gt;Data!H42,Lookups!$E$3:$E$250))*Area!H42</f>
        <v>449.79149860422399</v>
      </c>
      <c r="I42" s="19">
        <f t="array" ref="I42">MIN(IF(Lookups!$H$3:$H$250&gt;Data!I42,Lookups!$E$3:$E$250))*Area!I42</f>
        <v>0</v>
      </c>
      <c r="J42" s="19">
        <f t="array" ref="J42">MIN(IF(Lookups!$H$3:$H$250&gt;Data!J42,Lookups!$E$3:$E$250))*Area!J42</f>
        <v>208.24525264992724</v>
      </c>
      <c r="K42" s="19">
        <f t="array" ref="K42">MIN(IF(Lookups!$H$3:$H$250&gt;Data!K42,Lookups!$E$3:$E$250))*Area!K42</f>
        <v>0</v>
      </c>
      <c r="L42" s="19">
        <f t="array" ref="L42">MIN(IF(Lookups!$H$3:$H$250&gt;Data!L42,Lookups!$E$3:$E$250))*Area!L42</f>
        <v>128.85515395628045</v>
      </c>
    </row>
    <row r="43" spans="1:12">
      <c r="A43" s="14" t="str">
        <f>Capacity!A43</f>
        <v>CZE</v>
      </c>
      <c r="B43" s="14" t="str">
        <f>Capacity!B43</f>
        <v>Czechia</v>
      </c>
      <c r="C43" s="19">
        <f t="array" ref="C43">MIN(IF(Lookups!$H$3:$H$250&gt;Data!C43,Lookups!$E$3:$E$250))*Area!C43</f>
        <v>785.1963660978912</v>
      </c>
      <c r="D43" s="19">
        <f t="array" ref="D43">MIN(IF(Lookups!$H$3:$H$250&gt;Data!D43,Lookups!$E$3:$E$250))*Area!D43</f>
        <v>1210.1261642214558</v>
      </c>
      <c r="E43" s="19">
        <f t="array" ref="E43">MIN(IF(Lookups!$H$3:$H$250&gt;Data!E43,Lookups!$E$3:$E$250))*Area!E43</f>
        <v>2236.2392506467936</v>
      </c>
      <c r="F43" s="19">
        <f t="array" ref="F43">MIN(IF(Lookups!$H$3:$H$250&gt;Data!F43,Lookups!$E$3:$E$250))*Area!F43</f>
        <v>1689.6832767039002</v>
      </c>
      <c r="G43" s="19">
        <f t="array" ref="G43">MIN(IF(Lookups!$H$3:$H$250&gt;Data!G43,Lookups!$E$3:$E$250))*Area!G43</f>
        <v>1868.7673513129803</v>
      </c>
      <c r="H43" s="19">
        <f t="array" ref="H43">MIN(IF(Lookups!$H$3:$H$250&gt;Data!H43,Lookups!$E$3:$E$250))*Area!H43</f>
        <v>1552.5282742796992</v>
      </c>
      <c r="I43" s="19">
        <f t="array" ref="I43">MIN(IF(Lookups!$H$3:$H$250&gt;Data!I43,Lookups!$E$3:$E$250))*Area!I43</f>
        <v>1242.3294792362544</v>
      </c>
      <c r="J43" s="19">
        <f t="array" ref="J43">MIN(IF(Lookups!$H$3:$H$250&gt;Data!J43,Lookups!$E$3:$E$250))*Area!J43</f>
        <v>994.83342710649879</v>
      </c>
      <c r="K43" s="19">
        <f t="array" ref="K43">MIN(IF(Lookups!$H$3:$H$250&gt;Data!K43,Lookups!$E$3:$E$250))*Area!K43</f>
        <v>1134.3778089037755</v>
      </c>
      <c r="L43" s="19">
        <f t="array" ref="L43">MIN(IF(Lookups!$H$3:$H$250&gt;Data!L43,Lookups!$E$3:$E$250))*Area!L43</f>
        <v>722.42671688693645</v>
      </c>
    </row>
    <row r="44" spans="1:12">
      <c r="A44" s="14" t="str">
        <f>Capacity!A44</f>
        <v>DNK</v>
      </c>
      <c r="B44" s="14" t="str">
        <f>Capacity!B44</f>
        <v>Denmark</v>
      </c>
      <c r="C44" s="19">
        <f t="array" ref="C44">MIN(IF(Lookups!$H$3:$H$250&gt;Data!C44,Lookups!$E$3:$E$250))*Area!C44</f>
        <v>4729.6534052014158</v>
      </c>
      <c r="D44" s="19">
        <f t="array" ref="D44">MIN(IF(Lookups!$H$3:$H$250&gt;Data!D44,Lookups!$E$3:$E$250))*Area!D44</f>
        <v>975.72195493046786</v>
      </c>
      <c r="E44" s="19">
        <f t="array" ref="E44">MIN(IF(Lookups!$H$3:$H$250&gt;Data!E44,Lookups!$E$3:$E$250))*Area!E44</f>
        <v>928.93348911534031</v>
      </c>
      <c r="F44" s="19">
        <f t="array" ref="F44">MIN(IF(Lookups!$H$3:$H$250&gt;Data!F44,Lookups!$E$3:$E$250))*Area!F44</f>
        <v>1064.2632517684124</v>
      </c>
      <c r="G44" s="19">
        <f t="array" ref="G44">MIN(IF(Lookups!$H$3:$H$250&gt;Data!G44,Lookups!$E$3:$E$250))*Area!G44</f>
        <v>653.80862219371284</v>
      </c>
      <c r="H44" s="19">
        <f t="array" ref="H44">MIN(IF(Lookups!$H$3:$H$250&gt;Data!H44,Lookups!$E$3:$E$250))*Area!H44</f>
        <v>572.47486691646873</v>
      </c>
      <c r="I44" s="19">
        <f t="array" ref="I44">MIN(IF(Lookups!$H$3:$H$250&gt;Data!I44,Lookups!$E$3:$E$250))*Area!I44</f>
        <v>606.38273986887498</v>
      </c>
      <c r="J44" s="19">
        <f t="array" ref="J44">MIN(IF(Lookups!$H$3:$H$250&gt;Data!J44,Lookups!$E$3:$E$250))*Area!J44</f>
        <v>516.1511406555253</v>
      </c>
      <c r="K44" s="19">
        <f t="array" ref="K44">MIN(IF(Lookups!$H$3:$H$250&gt;Data!K44,Lookups!$E$3:$E$250))*Area!K44</f>
        <v>433.75187005692544</v>
      </c>
      <c r="L44" s="19">
        <f t="array" ref="L44">MIN(IF(Lookups!$H$3:$H$250&gt;Data!L44,Lookups!$E$3:$E$250))*Area!L44</f>
        <v>317.3117079466179</v>
      </c>
    </row>
    <row r="45" spans="1:12">
      <c r="A45" s="14" t="str">
        <f>Capacity!A45</f>
        <v>DJI</v>
      </c>
      <c r="B45" s="14" t="str">
        <f>Capacity!B45</f>
        <v>Djibouti</v>
      </c>
      <c r="C45" s="19">
        <f t="array" ref="C45">MIN(IF(Lookups!$H$3:$H$250&gt;Data!C45,Lookups!$E$3:$E$250))*Area!C45</f>
        <v>896.04761778229943</v>
      </c>
      <c r="D45" s="19">
        <f t="array" ref="D45">MIN(IF(Lookups!$H$3:$H$250&gt;Data!D45,Lookups!$E$3:$E$250))*Area!D45</f>
        <v>151.48227687862803</v>
      </c>
      <c r="E45" s="19">
        <f t="array" ref="E45">MIN(IF(Lookups!$H$3:$H$250&gt;Data!E45,Lookups!$E$3:$E$250))*Area!E45</f>
        <v>70.725407975729141</v>
      </c>
      <c r="F45" s="19">
        <f t="array" ref="F45">MIN(IF(Lookups!$H$3:$H$250&gt;Data!F45,Lookups!$E$3:$E$250))*Area!F45</f>
        <v>54.686617497641279</v>
      </c>
      <c r="G45" s="19">
        <f t="array" ref="G45">MIN(IF(Lookups!$H$3:$H$250&gt;Data!G45,Lookups!$E$3:$E$250))*Area!G45</f>
        <v>52.499152797735626</v>
      </c>
      <c r="H45" s="19">
        <f t="array" ref="H45">MIN(IF(Lookups!$H$3:$H$250&gt;Data!H45,Lookups!$E$3:$E$250))*Area!H45</f>
        <v>40.509256461761389</v>
      </c>
      <c r="I45" s="19">
        <f t="array" ref="I45">MIN(IF(Lookups!$H$3:$H$250&gt;Data!I45,Lookups!$E$3:$E$250))*Area!I45</f>
        <v>36.642497084568085</v>
      </c>
      <c r="J45" s="19">
        <f t="array" ref="J45">MIN(IF(Lookups!$H$3:$H$250&gt;Data!J45,Lookups!$E$3:$E$250))*Area!J45</f>
        <v>58.627995335308931</v>
      </c>
      <c r="K45" s="19">
        <f t="array" ref="K45">MIN(IF(Lookups!$H$3:$H$250&gt;Data!K45,Lookups!$E$3:$E$250))*Area!K45</f>
        <v>31.445559151291267</v>
      </c>
      <c r="L45" s="19">
        <f t="array" ref="L45">MIN(IF(Lookups!$H$3:$H$250&gt;Data!L45,Lookups!$E$3:$E$250))*Area!L45</f>
        <v>74.335846293444959</v>
      </c>
    </row>
    <row r="46" spans="1:12">
      <c r="A46" s="14" t="str">
        <f>Capacity!A46</f>
        <v>DMA</v>
      </c>
      <c r="B46" s="14" t="str">
        <f>Capacity!B46</f>
        <v>Dominica</v>
      </c>
      <c r="C46" s="19">
        <f t="array" ref="C46">MIN(IF(Lookups!$H$3:$H$250&gt;Data!C46,Lookups!$E$3:$E$250))*Area!C46</f>
        <v>28.739213399661374</v>
      </c>
      <c r="D46" s="19">
        <f t="array" ref="D46">MIN(IF(Lookups!$H$3:$H$250&gt;Data!D46,Lookups!$E$3:$E$250))*Area!D46</f>
        <v>1.4780166891254416</v>
      </c>
      <c r="E46" s="19">
        <f t="array" ref="E46">MIN(IF(Lookups!$H$3:$H$250&gt;Data!E46,Lookups!$E$3:$E$250))*Area!E46</f>
        <v>12.563141857566254</v>
      </c>
      <c r="F46" s="19">
        <f t="array" ref="F46">MIN(IF(Lookups!$H$3:$H$250&gt;Data!F46,Lookups!$E$3:$E$250))*Area!F46</f>
        <v>2.0322729475474821</v>
      </c>
      <c r="G46" s="19">
        <f t="array" ref="G46">MIN(IF(Lookups!$H$3:$H$250&gt;Data!G46,Lookups!$E$3:$E$250))*Area!G46</f>
        <v>7.5697035293750909</v>
      </c>
      <c r="H46" s="19">
        <f t="array" ref="H46">MIN(IF(Lookups!$H$3:$H$250&gt;Data!H46,Lookups!$E$3:$E$250))*Area!H46</f>
        <v>7.2258593690577095</v>
      </c>
      <c r="I46" s="19">
        <f t="array" ref="I46">MIN(IF(Lookups!$H$3:$H$250&gt;Data!I46,Lookups!$E$3:$E$250))*Area!I46</f>
        <v>9.3655489650261661</v>
      </c>
      <c r="J46" s="19">
        <f t="array" ref="J46">MIN(IF(Lookups!$H$3:$H$250&gt;Data!J46,Lookups!$E$3:$E$250))*Area!J46</f>
        <v>5.7735026918962502</v>
      </c>
      <c r="K46" s="19">
        <f t="array" ref="K46">MIN(IF(Lookups!$H$3:$H$250&gt;Data!K46,Lookups!$E$3:$E$250))*Area!K46</f>
        <v>5.6811266488259102</v>
      </c>
      <c r="L46" s="19">
        <f t="array" ref="L46">MIN(IF(Lookups!$H$3:$H$250&gt;Data!L46,Lookups!$E$3:$E$250))*Area!L46</f>
        <v>1.57039273219578</v>
      </c>
    </row>
    <row r="47" spans="1:12">
      <c r="A47" s="14" t="str">
        <f>Capacity!A47</f>
        <v>DOM</v>
      </c>
      <c r="B47" s="14" t="str">
        <f>Capacity!B47</f>
        <v>Dominican Republic (the)</v>
      </c>
      <c r="C47" s="19">
        <f t="array" ref="C47">MIN(IF(Lookups!$H$3:$H$250&gt;Data!C47,Lookups!$E$3:$E$250))*Area!C47</f>
        <v>9907.3306192939799</v>
      </c>
      <c r="D47" s="19">
        <f t="array" ref="D47">MIN(IF(Lookups!$H$3:$H$250&gt;Data!D47,Lookups!$E$3:$E$250))*Area!D47</f>
        <v>1565.2607298029857</v>
      </c>
      <c r="E47" s="19">
        <f t="array" ref="E47">MIN(IF(Lookups!$H$3:$H$250&gt;Data!E47,Lookups!$E$3:$E$250))*Area!E47</f>
        <v>1849.7831318493411</v>
      </c>
      <c r="F47" s="19">
        <f t="array" ref="F47">MIN(IF(Lookups!$H$3:$H$250&gt;Data!F47,Lookups!$E$3:$E$250))*Area!F47</f>
        <v>901.40770917033126</v>
      </c>
      <c r="G47" s="19">
        <f t="array" ref="G47">MIN(IF(Lookups!$H$3:$H$250&gt;Data!G47,Lookups!$E$3:$E$250))*Area!G47</f>
        <v>587.69485913675862</v>
      </c>
      <c r="H47" s="19">
        <f t="array" ref="H47">MIN(IF(Lookups!$H$3:$H$250&gt;Data!H47,Lookups!$E$3:$E$250))*Area!H47</f>
        <v>599.93107971793097</v>
      </c>
      <c r="I47" s="19">
        <f t="array" ref="I47">MIN(IF(Lookups!$H$3:$H$250&gt;Data!I47,Lookups!$E$3:$E$250))*Area!I47</f>
        <v>548.17996758896891</v>
      </c>
      <c r="J47" s="19">
        <f t="array" ref="J47">MIN(IF(Lookups!$H$3:$H$250&gt;Data!J47,Lookups!$E$3:$E$250))*Area!J47</f>
        <v>332.68161116820045</v>
      </c>
      <c r="K47" s="19">
        <f t="array" ref="K47">MIN(IF(Lookups!$H$3:$H$250&gt;Data!K47,Lookups!$E$3:$E$250))*Area!K47</f>
        <v>246.7284784720828</v>
      </c>
      <c r="L47" s="19">
        <f t="array" ref="L47">MIN(IF(Lookups!$H$3:$H$250&gt;Data!L47,Lookups!$E$3:$E$250))*Area!L47</f>
        <v>287.90533423589329</v>
      </c>
    </row>
    <row r="48" spans="1:12">
      <c r="A48" s="14" t="str">
        <f>Capacity!A48</f>
        <v>ECU</v>
      </c>
      <c r="B48" s="14" t="str">
        <f>Capacity!B48</f>
        <v>Ecuador</v>
      </c>
      <c r="C48" s="19">
        <f t="array" ref="C48">MIN(IF(Lookups!$H$3:$H$250&gt;Data!C48,Lookups!$E$3:$E$250))*Area!C48</f>
        <v>11337.127013936702</v>
      </c>
      <c r="D48" s="19">
        <f t="array" ref="D48">MIN(IF(Lookups!$H$3:$H$250&gt;Data!D48,Lookups!$E$3:$E$250))*Area!D48</f>
        <v>3071.5034320888085</v>
      </c>
      <c r="E48" s="19">
        <f t="array" ref="E48">MIN(IF(Lookups!$H$3:$H$250&gt;Data!E48,Lookups!$E$3:$E$250))*Area!E48</f>
        <v>1371.1353169779404</v>
      </c>
      <c r="F48" s="19">
        <f t="array" ref="F48">MIN(IF(Lookups!$H$3:$H$250&gt;Data!F48,Lookups!$E$3:$E$250))*Area!F48</f>
        <v>1027.3535647179961</v>
      </c>
      <c r="G48" s="19">
        <f t="array" ref="G48">MIN(IF(Lookups!$H$3:$H$250&gt;Data!G48,Lookups!$E$3:$E$250))*Area!G48</f>
        <v>1129.4169916426974</v>
      </c>
      <c r="H48" s="19">
        <f t="array" ref="H48">MIN(IF(Lookups!$H$3:$H$250&gt;Data!H48,Lookups!$E$3:$E$250))*Area!H48</f>
        <v>1251.6058223425134</v>
      </c>
      <c r="I48" s="19">
        <f t="array" ref="I48">MIN(IF(Lookups!$H$3:$H$250&gt;Data!I48,Lookups!$E$3:$E$250))*Area!I48</f>
        <v>684.66538690016864</v>
      </c>
      <c r="J48" s="19">
        <f t="array" ref="J48">MIN(IF(Lookups!$H$3:$H$250&gt;Data!J48,Lookups!$E$3:$E$250))*Area!J48</f>
        <v>564.53240995885801</v>
      </c>
      <c r="K48" s="19">
        <f t="array" ref="K48">MIN(IF(Lookups!$H$3:$H$250&gt;Data!K48,Lookups!$E$3:$E$250))*Area!K48</f>
        <v>626.17532309617843</v>
      </c>
      <c r="L48" s="19">
        <f t="array" ref="L48">MIN(IF(Lookups!$H$3:$H$250&gt;Data!L48,Lookups!$E$3:$E$250))*Area!L48</f>
        <v>312.60430020076831</v>
      </c>
    </row>
    <row r="49" spans="1:12">
      <c r="A49" s="14" t="str">
        <f>Capacity!A49</f>
        <v>EGY</v>
      </c>
      <c r="B49" s="14" t="str">
        <f>Capacity!B49</f>
        <v>Egypt</v>
      </c>
      <c r="C49" s="19">
        <f t="array" ref="C49">MIN(IF(Lookups!$H$3:$H$250&gt;Data!C49,Lookups!$E$3:$E$250))*Area!C49</f>
        <v>0</v>
      </c>
      <c r="D49" s="19">
        <f t="array" ref="D49">MIN(IF(Lookups!$H$3:$H$250&gt;Data!D49,Lookups!$E$3:$E$250))*Area!D49</f>
        <v>16239.708371765799</v>
      </c>
      <c r="E49" s="19">
        <f t="array" ref="E49">MIN(IF(Lookups!$H$3:$H$250&gt;Data!E49,Lookups!$E$3:$E$250))*Area!E49</f>
        <v>38317.582665577094</v>
      </c>
      <c r="F49" s="19">
        <f t="array" ref="F49">MIN(IF(Lookups!$H$3:$H$250&gt;Data!F49,Lookups!$E$3:$E$250))*Area!F49</f>
        <v>20918.554953278523</v>
      </c>
      <c r="G49" s="19">
        <f t="array" ref="G49">MIN(IF(Lookups!$H$3:$H$250&gt;Data!G49,Lookups!$E$3:$E$250))*Area!G49</f>
        <v>30936.73682425691</v>
      </c>
      <c r="H49" s="19">
        <f t="array" ref="H49">MIN(IF(Lookups!$H$3:$H$250&gt;Data!H49,Lookups!$E$3:$E$250))*Area!H49</f>
        <v>16734.433402431398</v>
      </c>
      <c r="I49" s="19">
        <f t="array" ref="I49">MIN(IF(Lookups!$H$3:$H$250&gt;Data!I49,Lookups!$E$3:$E$250))*Area!I49</f>
        <v>16463.463676091735</v>
      </c>
      <c r="J49" s="19">
        <f t="array" ref="J49">MIN(IF(Lookups!$H$3:$H$250&gt;Data!J49,Lookups!$E$3:$E$250))*Area!J49</f>
        <v>7206.3577599650898</v>
      </c>
      <c r="K49" s="19">
        <f t="array" ref="K49">MIN(IF(Lookups!$H$3:$H$250&gt;Data!K49,Lookups!$E$3:$E$250))*Area!K49</f>
        <v>2365.6465399829535</v>
      </c>
      <c r="L49" s="19">
        <f t="array" ref="L49">MIN(IF(Lookups!$H$3:$H$250&gt;Data!L49,Lookups!$E$3:$E$250))*Area!L49</f>
        <v>898.85693878275515</v>
      </c>
    </row>
    <row r="50" spans="1:12">
      <c r="A50" s="14" t="str">
        <f>Capacity!A50</f>
        <v>SLV</v>
      </c>
      <c r="B50" s="14" t="str">
        <f>Capacity!B50</f>
        <v>El Salvador</v>
      </c>
      <c r="C50" s="19">
        <f t="array" ref="C50">MIN(IF(Lookups!$H$3:$H$250&gt;Data!C50,Lookups!$E$3:$E$250))*Area!C50</f>
        <v>4207.7287618539931</v>
      </c>
      <c r="D50" s="19">
        <f t="array" ref="D50">MIN(IF(Lookups!$H$3:$H$250&gt;Data!D50,Lookups!$E$3:$E$250))*Area!D50</f>
        <v>1051.6088743127521</v>
      </c>
      <c r="E50" s="19">
        <f t="array" ref="E50">MIN(IF(Lookups!$H$3:$H$250&gt;Data!E50,Lookups!$E$3:$E$250))*Area!E50</f>
        <v>1351.7694302626439</v>
      </c>
      <c r="F50" s="19">
        <f t="array" ref="F50">MIN(IF(Lookups!$H$3:$H$250&gt;Data!F50,Lookups!$E$3:$E$250))*Area!F50</f>
        <v>544.45308650437187</v>
      </c>
      <c r="G50" s="19">
        <f t="array" ref="G50">MIN(IF(Lookups!$H$3:$H$250&gt;Data!G50,Lookups!$E$3:$E$250))*Area!G50</f>
        <v>604.48573184153827</v>
      </c>
      <c r="H50" s="19">
        <f t="array" ref="H50">MIN(IF(Lookups!$H$3:$H$250&gt;Data!H50,Lookups!$E$3:$E$250))*Area!H50</f>
        <v>460.28359238505277</v>
      </c>
      <c r="I50" s="19">
        <f t="array" ref="I50">MIN(IF(Lookups!$H$3:$H$250&gt;Data!I50,Lookups!$E$3:$E$250))*Area!I50</f>
        <v>377.81801615769103</v>
      </c>
      <c r="J50" s="19">
        <f t="array" ref="J50">MIN(IF(Lookups!$H$3:$H$250&gt;Data!J50,Lookups!$E$3:$E$250))*Area!J50</f>
        <v>403.63198819345826</v>
      </c>
      <c r="K50" s="19">
        <f t="array" ref="K50">MIN(IF(Lookups!$H$3:$H$250&gt;Data!K50,Lookups!$E$3:$E$250))*Area!K50</f>
        <v>230.8854472953353</v>
      </c>
      <c r="L50" s="19">
        <f t="array" ref="L50">MIN(IF(Lookups!$H$3:$H$250&gt;Data!L50,Lookups!$E$3:$E$250))*Area!L50</f>
        <v>164.48689191694461</v>
      </c>
    </row>
    <row r="51" spans="1:12">
      <c r="A51" s="14" t="str">
        <f>Capacity!A51</f>
        <v>GNQ</v>
      </c>
      <c r="B51" s="14" t="str">
        <f>Capacity!B51</f>
        <v>Equatorial Guinea</v>
      </c>
      <c r="C51" s="19">
        <f t="array" ref="C51">MIN(IF(Lookups!$H$3:$H$250&gt;Data!C51,Lookups!$E$3:$E$250))*Area!C51</f>
        <v>445.62203177132079</v>
      </c>
      <c r="D51" s="19">
        <f t="array" ref="D51">MIN(IF(Lookups!$H$3:$H$250&gt;Data!D51,Lookups!$E$3:$E$250))*Area!D51</f>
        <v>73.654498341417792</v>
      </c>
      <c r="E51" s="19">
        <f t="array" ref="E51">MIN(IF(Lookups!$H$3:$H$250&gt;Data!E51,Lookups!$E$3:$E$250))*Area!E51</f>
        <v>248.40495331883642</v>
      </c>
      <c r="F51" s="19">
        <f t="array" ref="F51">MIN(IF(Lookups!$H$3:$H$250&gt;Data!F51,Lookups!$E$3:$E$250))*Area!F51</f>
        <v>235.95846018866791</v>
      </c>
      <c r="G51" s="19">
        <f t="array" ref="G51">MIN(IF(Lookups!$H$3:$H$250&gt;Data!G51,Lookups!$E$3:$E$250))*Area!G51</f>
        <v>93.143711018293018</v>
      </c>
      <c r="H51" s="19">
        <f t="array" ref="H51">MIN(IF(Lookups!$H$3:$H$250&gt;Data!H51,Lookups!$E$3:$E$250))*Area!H51</f>
        <v>102.8607239588236</v>
      </c>
      <c r="I51" s="19">
        <f t="array" ref="I51">MIN(IF(Lookups!$H$3:$H$250&gt;Data!I51,Lookups!$E$3:$E$250))*Area!I51</f>
        <v>64.357854800245065</v>
      </c>
      <c r="J51" s="19">
        <f t="array" ref="J51">MIN(IF(Lookups!$H$3:$H$250&gt;Data!J51,Lookups!$E$3:$E$250))*Area!J51</f>
        <v>70.693332960774157</v>
      </c>
      <c r="K51" s="19">
        <f t="array" ref="K51">MIN(IF(Lookups!$H$3:$H$250&gt;Data!K51,Lookups!$E$3:$E$250))*Area!K51</f>
        <v>85.964207982055612</v>
      </c>
      <c r="L51" s="19">
        <f t="array" ref="L51">MIN(IF(Lookups!$H$3:$H$250&gt;Data!L51,Lookups!$E$3:$E$250))*Area!L51</f>
        <v>126.18711820975754</v>
      </c>
    </row>
    <row r="52" spans="1:12">
      <c r="A52" s="14" t="str">
        <f>Capacity!A52</f>
        <v>ERI</v>
      </c>
      <c r="B52" s="14" t="str">
        <f>Capacity!B52</f>
        <v>Eritrea</v>
      </c>
      <c r="C52" s="19">
        <f t="array" ref="C52">MIN(IF(Lookups!$H$3:$H$250&gt;Data!C52,Lookups!$E$3:$E$250))*Area!C52</f>
        <v>995.44424012598517</v>
      </c>
      <c r="D52" s="19">
        <f t="array" ref="D52">MIN(IF(Lookups!$H$3:$H$250&gt;Data!D52,Lookups!$E$3:$E$250))*Area!D52</f>
        <v>486.00486792213633</v>
      </c>
      <c r="E52" s="19">
        <f t="array" ref="E52">MIN(IF(Lookups!$H$3:$H$250&gt;Data!E52,Lookups!$E$3:$E$250))*Area!E52</f>
        <v>677.16771572952086</v>
      </c>
      <c r="F52" s="19">
        <f t="array" ref="F52">MIN(IF(Lookups!$H$3:$H$250&gt;Data!F52,Lookups!$E$3:$E$250))*Area!F52</f>
        <v>355.45924328393096</v>
      </c>
      <c r="G52" s="19">
        <f t="array" ref="G52">MIN(IF(Lookups!$H$3:$H$250&gt;Data!G52,Lookups!$E$3:$E$250))*Area!G52</f>
        <v>388.19588724637453</v>
      </c>
      <c r="H52" s="19">
        <f t="array" ref="H52">MIN(IF(Lookups!$H$3:$H$250&gt;Data!H52,Lookups!$E$3:$E$250))*Area!H52</f>
        <v>537.49171727223802</v>
      </c>
      <c r="I52" s="19">
        <f t="array" ref="I52">MIN(IF(Lookups!$H$3:$H$250&gt;Data!I52,Lookups!$E$3:$E$250))*Area!I52</f>
        <v>545.33940426455638</v>
      </c>
      <c r="J52" s="19">
        <f t="array" ref="J52">MIN(IF(Lookups!$H$3:$H$250&gt;Data!J52,Lookups!$E$3:$E$250))*Area!J52</f>
        <v>464.96852685079648</v>
      </c>
      <c r="K52" s="19">
        <f t="array" ref="K52">MIN(IF(Lookups!$H$3:$H$250&gt;Data!K52,Lookups!$E$3:$E$250))*Area!K52</f>
        <v>328.99096829346087</v>
      </c>
      <c r="L52" s="19">
        <f t="array" ref="L52">MIN(IF(Lookups!$H$3:$H$250&gt;Data!L52,Lookups!$E$3:$E$250))*Area!L52</f>
        <v>203.78918539689187</v>
      </c>
    </row>
    <row r="53" spans="1:12">
      <c r="A53" s="14" t="str">
        <f>Capacity!A53</f>
        <v>EST</v>
      </c>
      <c r="B53" s="14" t="str">
        <f>Capacity!B53</f>
        <v>Estonia</v>
      </c>
      <c r="C53" s="19">
        <f t="array" ref="C53">MIN(IF(Lookups!$H$3:$H$250&gt;Data!C53,Lookups!$E$3:$E$250))*Area!C53</f>
        <v>1334.3206221271355</v>
      </c>
      <c r="D53" s="19">
        <f t="array" ref="D53">MIN(IF(Lookups!$H$3:$H$250&gt;Data!D53,Lookups!$E$3:$E$250))*Area!D53</f>
        <v>355.30421855319236</v>
      </c>
      <c r="E53" s="19">
        <f t="array" ref="E53">MIN(IF(Lookups!$H$3:$H$250&gt;Data!E53,Lookups!$E$3:$E$250))*Area!E53</f>
        <v>105.2399796466641</v>
      </c>
      <c r="F53" s="19">
        <f t="array" ref="F53">MIN(IF(Lookups!$H$3:$H$250&gt;Data!F53,Lookups!$E$3:$E$250))*Area!F53</f>
        <v>82.0196977572636</v>
      </c>
      <c r="G53" s="19">
        <f t="array" ref="G53">MIN(IF(Lookups!$H$3:$H$250&gt;Data!G53,Lookups!$E$3:$E$250))*Area!G53</f>
        <v>63.804405259014857</v>
      </c>
      <c r="H53" s="19">
        <f t="array" ref="H53">MIN(IF(Lookups!$H$3:$H$250&gt;Data!H53,Lookups!$E$3:$E$250))*Area!H53</f>
        <v>50.300890758084968</v>
      </c>
      <c r="I53" s="19">
        <f t="array" ref="I53">MIN(IF(Lookups!$H$3:$H$250&gt;Data!I53,Lookups!$E$3:$E$250))*Area!I53</f>
        <v>24.710973240501829</v>
      </c>
      <c r="J53" s="19">
        <f t="array" ref="J53">MIN(IF(Lookups!$H$3:$H$250&gt;Data!J53,Lookups!$E$3:$E$250))*Area!J53</f>
        <v>26.768524480827065</v>
      </c>
      <c r="K53" s="19">
        <f t="array" ref="K53">MIN(IF(Lookups!$H$3:$H$250&gt;Data!K53,Lookups!$E$3:$E$250))*Area!K53</f>
        <v>21.044120208798439</v>
      </c>
      <c r="L53" s="19">
        <f t="array" ref="L53">MIN(IF(Lookups!$H$3:$H$250&gt;Data!L53,Lookups!$E$3:$E$250))*Area!L53</f>
        <v>11.833234759974985</v>
      </c>
    </row>
    <row r="54" spans="1:12">
      <c r="A54" s="14" t="str">
        <f>Capacity!A54</f>
        <v>SWZ</v>
      </c>
      <c r="B54" s="14" t="str">
        <f>Capacity!B54</f>
        <v>Eswatini</v>
      </c>
      <c r="C54" s="19">
        <f t="array" ref="C54">MIN(IF(Lookups!$H$3:$H$250&gt;Data!C54,Lookups!$E$3:$E$250))*Area!C54</f>
        <v>212.83440323406364</v>
      </c>
      <c r="D54" s="19">
        <f t="array" ref="D54">MIN(IF(Lookups!$H$3:$H$250&gt;Data!D54,Lookups!$E$3:$E$250))*Area!D54</f>
        <v>139.85732920849492</v>
      </c>
      <c r="E54" s="19">
        <f t="array" ref="E54">MIN(IF(Lookups!$H$3:$H$250&gt;Data!E54,Lookups!$E$3:$E$250))*Area!E54</f>
        <v>159.60831110378294</v>
      </c>
      <c r="F54" s="19">
        <f t="array" ref="F54">MIN(IF(Lookups!$H$3:$H$250&gt;Data!F54,Lookups!$E$3:$E$250))*Area!F54</f>
        <v>103.62539231535033</v>
      </c>
      <c r="G54" s="19">
        <f t="array" ref="G54">MIN(IF(Lookups!$H$3:$H$250&gt;Data!G54,Lookups!$E$3:$E$250))*Area!G54</f>
        <v>124.89241023109973</v>
      </c>
      <c r="H54" s="19">
        <f t="array" ref="H54">MIN(IF(Lookups!$H$3:$H$250&gt;Data!H54,Lookups!$E$3:$E$250))*Area!H54</f>
        <v>96.056651036423958</v>
      </c>
      <c r="I54" s="19">
        <f t="array" ref="I54">MIN(IF(Lookups!$H$3:$H$250&gt;Data!I54,Lookups!$E$3:$E$250))*Area!I54</f>
        <v>155.44265025293029</v>
      </c>
      <c r="J54" s="19">
        <f t="array" ref="J54">MIN(IF(Lookups!$H$3:$H$250&gt;Data!J54,Lookups!$E$3:$E$250))*Area!J54</f>
        <v>122.70722455919534</v>
      </c>
      <c r="K54" s="19">
        <f t="array" ref="K54">MIN(IF(Lookups!$H$3:$H$250&gt;Data!K54,Lookups!$E$3:$E$250))*Area!K54</f>
        <v>69.378257347620007</v>
      </c>
      <c r="L54" s="19">
        <f t="array" ref="L54">MIN(IF(Lookups!$H$3:$H$250&gt;Data!L54,Lookups!$E$3:$E$250))*Area!L54</f>
        <v>69.470554839633209</v>
      </c>
    </row>
    <row r="55" spans="1:12">
      <c r="A55" s="14" t="str">
        <f>Capacity!A55</f>
        <v>ETH</v>
      </c>
      <c r="B55" s="14" t="str">
        <f>Capacity!B55</f>
        <v>Ethiopia</v>
      </c>
      <c r="C55" s="19">
        <f t="array" ref="C55">MIN(IF(Lookups!$H$3:$H$250&gt;Data!C55,Lookups!$E$3:$E$250))*Area!C55</f>
        <v>21535.165040773049</v>
      </c>
      <c r="D55" s="19">
        <f t="array" ref="D55">MIN(IF(Lookups!$H$3:$H$250&gt;Data!D55,Lookups!$E$3:$E$250))*Area!D55</f>
        <v>16726.125973558057</v>
      </c>
      <c r="E55" s="19">
        <f t="array" ref="E55">MIN(IF(Lookups!$H$3:$H$250&gt;Data!E55,Lookups!$E$3:$E$250))*Area!E55</f>
        <v>24100.111325568414</v>
      </c>
      <c r="F55" s="19">
        <f t="array" ref="F55">MIN(IF(Lookups!$H$3:$H$250&gt;Data!F55,Lookups!$E$3:$E$250))*Area!F55</f>
        <v>14672.456425034399</v>
      </c>
      <c r="G55" s="19">
        <f t="array" ref="G55">MIN(IF(Lookups!$H$3:$H$250&gt;Data!G55,Lookups!$E$3:$E$250))*Area!G55</f>
        <v>11145.354348522673</v>
      </c>
      <c r="H55" s="19">
        <f t="array" ref="H55">MIN(IF(Lookups!$H$3:$H$250&gt;Data!H55,Lookups!$E$3:$E$250))*Area!H55</f>
        <v>11355.687727648485</v>
      </c>
      <c r="I55" s="19">
        <f t="array" ref="I55">MIN(IF(Lookups!$H$3:$H$250&gt;Data!I55,Lookups!$E$3:$E$250))*Area!I55</f>
        <v>10484.735548864119</v>
      </c>
      <c r="J55" s="19">
        <f t="array" ref="J55">MIN(IF(Lookups!$H$3:$H$250&gt;Data!J55,Lookups!$E$3:$E$250))*Area!J55</f>
        <v>6322.6782679494218</v>
      </c>
      <c r="K55" s="19">
        <f t="array" ref="K55">MIN(IF(Lookups!$H$3:$H$250&gt;Data!K55,Lookups!$E$3:$E$250))*Area!K55</f>
        <v>6142.9941925667526</v>
      </c>
      <c r="L55" s="19">
        <f t="array" ref="L55">MIN(IF(Lookups!$H$3:$H$250&gt;Data!L55,Lookups!$E$3:$E$250))*Area!L55</f>
        <v>3688.2988418919372</v>
      </c>
    </row>
    <row r="56" spans="1:12">
      <c r="A56" s="14" t="str">
        <f>Capacity!A56</f>
        <v>FRO</v>
      </c>
      <c r="B56" s="14" t="str">
        <f>Capacity!B56</f>
        <v>Faroe Islands (the)</v>
      </c>
      <c r="C56" s="19">
        <f t="array" ref="C56">MIN(IF(Lookups!$H$3:$H$250&gt;Data!C56,Lookups!$E$3:$E$250))*Area!C56</f>
        <v>32.064411644250278</v>
      </c>
      <c r="D56" s="19">
        <f t="array" ref="D56">MIN(IF(Lookups!$H$3:$H$250&gt;Data!D56,Lookups!$E$3:$E$250))*Area!D56</f>
        <v>4.8468911487524116</v>
      </c>
      <c r="E56" s="19">
        <f t="array" ref="E56">MIN(IF(Lookups!$H$3:$H$250&gt;Data!E56,Lookups!$E$3:$E$250))*Area!E56</f>
        <v>7.5286475102327106</v>
      </c>
      <c r="F56" s="19">
        <f t="array" ref="F56">MIN(IF(Lookups!$H$3:$H$250&gt;Data!F56,Lookups!$E$3:$E$250))*Area!F56</f>
        <v>6.55924566179928</v>
      </c>
      <c r="G56" s="19">
        <f t="array" ref="G56">MIN(IF(Lookups!$H$3:$H$250&gt;Data!G56,Lookups!$E$3:$E$250))*Area!G56</f>
        <v>2.0762981585008777</v>
      </c>
      <c r="H56" s="19">
        <f t="array" ref="H56">MIN(IF(Lookups!$H$3:$H$250&gt;Data!H56,Lookups!$E$3:$E$250))*Area!H56</f>
        <v>2.8288165438495048</v>
      </c>
      <c r="I56" s="19">
        <f t="array" ref="I56">MIN(IF(Lookups!$H$3:$H$250&gt;Data!I56,Lookups!$E$3:$E$250))*Area!I56</f>
        <v>1.5538562800412061</v>
      </c>
      <c r="J56" s="19">
        <f t="array" ref="J56">MIN(IF(Lookups!$H$3:$H$250&gt;Data!J56,Lookups!$E$3:$E$250))*Area!J56</f>
        <v>2.5641268346770683</v>
      </c>
      <c r="K56" s="19">
        <f t="array" ref="K56">MIN(IF(Lookups!$H$3:$H$250&gt;Data!K56,Lookups!$E$3:$E$250))*Area!K56</f>
        <v>0.37895047395085379</v>
      </c>
      <c r="L56" s="19">
        <f t="array" ref="L56">MIN(IF(Lookups!$H$3:$H$250&gt;Data!L56,Lookups!$E$3:$E$250))*Area!L56</f>
        <v>0.29936680624646878</v>
      </c>
    </row>
    <row r="57" spans="1:12">
      <c r="A57" s="14" t="str">
        <f>Capacity!A57</f>
        <v>FJI</v>
      </c>
      <c r="B57" s="14" t="str">
        <f>Capacity!B57</f>
        <v>Fiji</v>
      </c>
      <c r="C57" s="19">
        <f t="array" ref="C57">MIN(IF(Lookups!$H$3:$H$250&gt;Data!C57,Lookups!$E$3:$E$250))*Area!C57</f>
        <v>597.67299866510041</v>
      </c>
      <c r="D57" s="19">
        <f t="array" ref="D57">MIN(IF(Lookups!$H$3:$H$250&gt;Data!D57,Lookups!$E$3:$E$250))*Area!D57</f>
        <v>48.77250362661168</v>
      </c>
      <c r="E57" s="19">
        <f t="array" ref="E57">MIN(IF(Lookups!$H$3:$H$250&gt;Data!E57,Lookups!$E$3:$E$250))*Area!E57</f>
        <v>17.062847624976005</v>
      </c>
      <c r="F57" s="19">
        <f t="array" ref="F57">MIN(IF(Lookups!$H$3:$H$250&gt;Data!F57,Lookups!$E$3:$E$250))*Area!F57</f>
        <v>70.436732841134315</v>
      </c>
      <c r="G57" s="19">
        <f t="array" ref="G57">MIN(IF(Lookups!$H$3:$H$250&gt;Data!G57,Lookups!$E$3:$E$250))*Area!G57</f>
        <v>61.431969383402951</v>
      </c>
      <c r="H57" s="19">
        <f t="array" ref="H57">MIN(IF(Lookups!$H$3:$H$250&gt;Data!H57,Lookups!$E$3:$E$250))*Area!H57</f>
        <v>60.570299845846968</v>
      </c>
      <c r="I57" s="19">
        <f t="array" ref="I57">MIN(IF(Lookups!$H$3:$H$250&gt;Data!I57,Lookups!$E$3:$E$250))*Area!I57</f>
        <v>30.304997803177852</v>
      </c>
      <c r="J57" s="19">
        <f t="array" ref="J57">MIN(IF(Lookups!$H$3:$H$250&gt;Data!J57,Lookups!$E$3:$E$250))*Area!J57</f>
        <v>23.571817886914303</v>
      </c>
      <c r="K57" s="19">
        <f t="array" ref="K57">MIN(IF(Lookups!$H$3:$H$250&gt;Data!K57,Lookups!$E$3:$E$250))*Area!K57</f>
        <v>56.267274234622477</v>
      </c>
      <c r="L57" s="19">
        <f t="array" ref="L57">MIN(IF(Lookups!$H$3:$H$250&gt;Data!L57,Lookups!$E$3:$E$250))*Area!L57</f>
        <v>19.606343835337459</v>
      </c>
    </row>
    <row r="58" spans="1:12">
      <c r="A58" s="14" t="str">
        <f>Capacity!A58</f>
        <v>FIN</v>
      </c>
      <c r="B58" s="14" t="str">
        <f>Capacity!B58</f>
        <v>Finland</v>
      </c>
      <c r="C58" s="19">
        <f t="array" ref="C58">MIN(IF(Lookups!$H$3:$H$250&gt;Data!C58,Lookups!$E$3:$E$250))*Area!C58</f>
        <v>3156.8588958858027</v>
      </c>
      <c r="D58" s="19">
        <f t="array" ref="D58">MIN(IF(Lookups!$H$3:$H$250&gt;Data!D58,Lookups!$E$3:$E$250))*Area!D58</f>
        <v>680.45024390359833</v>
      </c>
      <c r="E58" s="19">
        <f t="array" ref="E58">MIN(IF(Lookups!$H$3:$H$250&gt;Data!E58,Lookups!$E$3:$E$250))*Area!E58</f>
        <v>746.54924603784946</v>
      </c>
      <c r="F58" s="19">
        <f t="array" ref="F58">MIN(IF(Lookups!$H$3:$H$250&gt;Data!F58,Lookups!$E$3:$E$250))*Area!F58</f>
        <v>399.71410697166039</v>
      </c>
      <c r="G58" s="19">
        <f t="array" ref="G58">MIN(IF(Lookups!$H$3:$H$250&gt;Data!G58,Lookups!$E$3:$E$250))*Area!G58</f>
        <v>272.01419146664597</v>
      </c>
      <c r="H58" s="19">
        <f t="array" ref="H58">MIN(IF(Lookups!$H$3:$H$250&gt;Data!H58,Lookups!$E$3:$E$250))*Area!H58</f>
        <v>753.37795126254753</v>
      </c>
      <c r="I58" s="19">
        <f t="array" ref="I58">MIN(IF(Lookups!$H$3:$H$250&gt;Data!I58,Lookups!$E$3:$E$250))*Area!I58</f>
        <v>533.22392750844563</v>
      </c>
      <c r="J58" s="19">
        <f t="array" ref="J58">MIN(IF(Lookups!$H$3:$H$250&gt;Data!J58,Lookups!$E$3:$E$250))*Area!J58</f>
        <v>362.17681330942094</v>
      </c>
      <c r="K58" s="19">
        <f t="array" ref="K58">MIN(IF(Lookups!$H$3:$H$250&gt;Data!K58,Lookups!$E$3:$E$250))*Area!K58</f>
        <v>209.74076622265673</v>
      </c>
      <c r="L58" s="19">
        <f t="array" ref="L58">MIN(IF(Lookups!$H$3:$H$250&gt;Data!L58,Lookups!$E$3:$E$250))*Area!L58</f>
        <v>444.61404383363657</v>
      </c>
    </row>
    <row r="59" spans="1:12">
      <c r="A59" s="14" t="str">
        <f>Capacity!A59</f>
        <v>FRA</v>
      </c>
      <c r="B59" s="14" t="str">
        <f>Capacity!B59</f>
        <v>France</v>
      </c>
      <c r="C59" s="19">
        <f t="array" ref="C59">MIN(IF(Lookups!$H$3:$H$250&gt;Data!C59,Lookups!$E$3:$E$250))*Area!C59</f>
        <v>23546.653378629704</v>
      </c>
      <c r="D59" s="19">
        <f t="array" ref="D59">MIN(IF(Lookups!$H$3:$H$250&gt;Data!D59,Lookups!$E$3:$E$250))*Area!D59</f>
        <v>13144.822253774806</v>
      </c>
      <c r="E59" s="19">
        <f t="array" ref="E59">MIN(IF(Lookups!$H$3:$H$250&gt;Data!E59,Lookups!$E$3:$E$250))*Area!E59</f>
        <v>11542.756085811277</v>
      </c>
      <c r="F59" s="19">
        <f t="array" ref="F59">MIN(IF(Lookups!$H$3:$H$250&gt;Data!F59,Lookups!$E$3:$E$250))*Area!F59</f>
        <v>8307.8890570252461</v>
      </c>
      <c r="G59" s="19">
        <f t="array" ref="G59">MIN(IF(Lookups!$H$3:$H$250&gt;Data!G59,Lookups!$E$3:$E$250))*Area!G59</f>
        <v>7051.9543317614553</v>
      </c>
      <c r="H59" s="19">
        <f t="array" ref="H59">MIN(IF(Lookups!$H$3:$H$250&gt;Data!H59,Lookups!$E$3:$E$250))*Area!H59</f>
        <v>4741.8059868675518</v>
      </c>
      <c r="I59" s="19">
        <f t="array" ref="I59">MIN(IF(Lookups!$H$3:$H$250&gt;Data!I59,Lookups!$E$3:$E$250))*Area!I59</f>
        <v>4675.5268174648854</v>
      </c>
      <c r="J59" s="19">
        <f t="array" ref="J59">MIN(IF(Lookups!$H$3:$H$250&gt;Data!J59,Lookups!$E$3:$E$250))*Area!J59</f>
        <v>3249.7549818652788</v>
      </c>
      <c r="K59" s="19">
        <f t="array" ref="K59">MIN(IF(Lookups!$H$3:$H$250&gt;Data!K59,Lookups!$E$3:$E$250))*Area!K59</f>
        <v>2735.3470113558378</v>
      </c>
      <c r="L59" s="19">
        <f t="array" ref="L59">MIN(IF(Lookups!$H$3:$H$250&gt;Data!L59,Lookups!$E$3:$E$250))*Area!L59</f>
        <v>2044.7180533500139</v>
      </c>
    </row>
    <row r="60" spans="1:12">
      <c r="A60" s="14" t="str">
        <f>Capacity!A60</f>
        <v>GUF</v>
      </c>
      <c r="B60" s="14" t="str">
        <f>Capacity!B60</f>
        <v>French Guiana</v>
      </c>
      <c r="C60" s="19">
        <f t="array" ref="C60">MIN(IF(Lookups!$H$3:$H$250&gt;Data!C60,Lookups!$E$3:$E$250))*Area!C60</f>
        <v>163.32084414836135</v>
      </c>
      <c r="D60" s="19">
        <f t="array" ref="D60">MIN(IF(Lookups!$H$3:$H$250&gt;Data!D60,Lookups!$E$3:$E$250))*Area!D60</f>
        <v>104.84209582141389</v>
      </c>
      <c r="E60" s="19">
        <f t="array" ref="E60">MIN(IF(Lookups!$H$3:$H$250&gt;Data!E60,Lookups!$E$3:$E$250))*Area!E60</f>
        <v>41.497116868696182</v>
      </c>
      <c r="F60" s="19">
        <f t="array" ref="F60">MIN(IF(Lookups!$H$3:$H$250&gt;Data!F60,Lookups!$E$3:$E$250))*Area!F60</f>
        <v>18.967152038702778</v>
      </c>
      <c r="G60" s="19">
        <f t="array" ref="G60">MIN(IF(Lookups!$H$3:$H$250&gt;Data!G60,Lookups!$E$3:$E$250))*Area!G60</f>
        <v>19.126475699727862</v>
      </c>
      <c r="H60" s="19">
        <f t="array" ref="H60">MIN(IF(Lookups!$H$3:$H$250&gt;Data!H60,Lookups!$E$3:$E$250))*Area!H60</f>
        <v>14.42931474042968</v>
      </c>
      <c r="I60" s="19">
        <f t="array" ref="I60">MIN(IF(Lookups!$H$3:$H$250&gt;Data!I60,Lookups!$E$3:$E$250))*Area!I60</f>
        <v>19.797460219120715</v>
      </c>
      <c r="J60" s="19">
        <f t="array" ref="J60">MIN(IF(Lookups!$H$3:$H$250&gt;Data!J60,Lookups!$E$3:$E$250))*Area!J60</f>
        <v>22.646432479150349</v>
      </c>
      <c r="K60" s="19">
        <f t="array" ref="K60">MIN(IF(Lookups!$H$3:$H$250&gt;Data!K60,Lookups!$E$3:$E$250))*Area!K60</f>
        <v>4.9021730735543905</v>
      </c>
      <c r="L60" s="19">
        <f t="array" ref="L60">MIN(IF(Lookups!$H$3:$H$250&gt;Data!L60,Lookups!$E$3:$E$250))*Area!L60</f>
        <v>5.1435266650803877</v>
      </c>
    </row>
    <row r="61" spans="1:12">
      <c r="A61" s="14" t="str">
        <f>Capacity!A61</f>
        <v>GAB</v>
      </c>
      <c r="B61" s="14" t="str">
        <f>Capacity!B61</f>
        <v>Gabon</v>
      </c>
      <c r="C61" s="19">
        <f t="array" ref="C61">MIN(IF(Lookups!$H$3:$H$250&gt;Data!C61,Lookups!$E$3:$E$250))*Area!C61</f>
        <v>2119.5169882250257</v>
      </c>
      <c r="D61" s="19">
        <f t="array" ref="D61">MIN(IF(Lookups!$H$3:$H$250&gt;Data!D61,Lookups!$E$3:$E$250))*Area!D61</f>
        <v>472.10316411814944</v>
      </c>
      <c r="E61" s="19">
        <f t="array" ref="E61">MIN(IF(Lookups!$H$3:$H$250&gt;Data!E61,Lookups!$E$3:$E$250))*Area!E61</f>
        <v>181.66016073212617</v>
      </c>
      <c r="F61" s="19">
        <f t="array" ref="F61">MIN(IF(Lookups!$H$3:$H$250&gt;Data!F61,Lookups!$E$3:$E$250))*Area!F61</f>
        <v>156.99827793419036</v>
      </c>
      <c r="G61" s="19">
        <f t="array" ref="G61">MIN(IF(Lookups!$H$3:$H$250&gt;Data!G61,Lookups!$E$3:$E$250))*Area!G61</f>
        <v>84.176433539778785</v>
      </c>
      <c r="H61" s="19">
        <f t="array" ref="H61">MIN(IF(Lookups!$H$3:$H$250&gt;Data!H61,Lookups!$E$3:$E$250))*Area!H61</f>
        <v>169.52921745131673</v>
      </c>
      <c r="I61" s="19">
        <f t="array" ref="I61">MIN(IF(Lookups!$H$3:$H$250&gt;Data!I61,Lookups!$E$3:$E$250))*Area!I61</f>
        <v>89.996596144733417</v>
      </c>
      <c r="J61" s="19">
        <f t="array" ref="J61">MIN(IF(Lookups!$H$3:$H$250&gt;Data!J61,Lookups!$E$3:$E$250))*Area!J61</f>
        <v>86.026708400616684</v>
      </c>
      <c r="K61" s="19">
        <f t="array" ref="K61">MIN(IF(Lookups!$H$3:$H$250&gt;Data!K61,Lookups!$E$3:$E$250))*Area!K61</f>
        <v>68.95016570677069</v>
      </c>
      <c r="L61" s="19">
        <f t="array" ref="L61">MIN(IF(Lookups!$H$3:$H$250&gt;Data!L61,Lookups!$E$3:$E$250))*Area!L61</f>
        <v>47.225566625544381</v>
      </c>
    </row>
    <row r="62" spans="1:12">
      <c r="A62" s="14" t="str">
        <f>Capacity!A62</f>
        <v>GMB</v>
      </c>
      <c r="B62" s="14" t="str">
        <f>Capacity!B62</f>
        <v>Gambia (the)</v>
      </c>
      <c r="C62" s="19">
        <f t="array" ref="C62">MIN(IF(Lookups!$H$3:$H$250&gt;Data!C62,Lookups!$E$3:$E$250))*Area!C62</f>
        <v>2078.4609690826528</v>
      </c>
      <c r="D62" s="19">
        <f t="array" ref="D62">MIN(IF(Lookups!$H$3:$H$250&gt;Data!D62,Lookups!$E$3:$E$250))*Area!D62</f>
        <v>560.66602467590099</v>
      </c>
      <c r="E62" s="19">
        <f t="array" ref="E62">MIN(IF(Lookups!$H$3:$H$250&gt;Data!E62,Lookups!$E$3:$E$250))*Area!E62</f>
        <v>135.23852705497791</v>
      </c>
      <c r="F62" s="19">
        <f t="array" ref="F62">MIN(IF(Lookups!$H$3:$H$250&gt;Data!F62,Lookups!$E$3:$E$250))*Area!F62</f>
        <v>240.56261216234398</v>
      </c>
      <c r="G62" s="19">
        <f t="array" ref="G62">MIN(IF(Lookups!$H$3:$H$250&gt;Data!G62,Lookups!$E$3:$E$250))*Area!G62</f>
        <v>79.930937267808162</v>
      </c>
      <c r="H62" s="19">
        <f t="array" ref="H62">MIN(IF(Lookups!$H$3:$H$250&gt;Data!H62,Lookups!$E$3:$E$250))*Area!H62</f>
        <v>123.96974300800674</v>
      </c>
      <c r="I62" s="19">
        <f t="array" ref="I62">MIN(IF(Lookups!$H$3:$H$250&gt;Data!I62,Lookups!$E$3:$E$250))*Area!I62</f>
        <v>129.23219903003695</v>
      </c>
      <c r="J62" s="19">
        <f t="array" ref="J62">MIN(IF(Lookups!$H$3:$H$250&gt;Data!J62,Lookups!$E$3:$E$250))*Area!J62</f>
        <v>66.346526934075328</v>
      </c>
      <c r="K62" s="19">
        <f t="array" ref="K62">MIN(IF(Lookups!$H$3:$H$250&gt;Data!K62,Lookups!$E$3:$E$250))*Area!K62</f>
        <v>77.220598504112431</v>
      </c>
      <c r="L62" s="19">
        <f t="array" ref="L62">MIN(IF(Lookups!$H$3:$H$250&gt;Data!L62,Lookups!$E$3:$E$250))*Area!L62</f>
        <v>42.828892696248502</v>
      </c>
    </row>
    <row r="63" spans="1:12">
      <c r="A63" s="14" t="str">
        <f>Capacity!A63</f>
        <v>GEO</v>
      </c>
      <c r="B63" s="14" t="str">
        <f>Capacity!B63</f>
        <v>Georgia</v>
      </c>
      <c r="C63" s="19">
        <f t="array" ref="C63">MIN(IF(Lookups!$H$3:$H$250&gt;Data!C63,Lookups!$E$3:$E$250))*Area!C63</f>
        <v>2672.2541739387993</v>
      </c>
      <c r="D63" s="19">
        <f t="array" ref="D63">MIN(IF(Lookups!$H$3:$H$250&gt;Data!D63,Lookups!$E$3:$E$250))*Area!D63</f>
        <v>465.70644198775017</v>
      </c>
      <c r="E63" s="19">
        <f t="array" ref="E63">MIN(IF(Lookups!$H$3:$H$250&gt;Data!E63,Lookups!$E$3:$E$250))*Area!E63</f>
        <v>388.48456238096935</v>
      </c>
      <c r="F63" s="19">
        <f t="array" ref="F63">MIN(IF(Lookups!$H$3:$H$250&gt;Data!F63,Lookups!$E$3:$E$250))*Area!F63</f>
        <v>395.62036223581447</v>
      </c>
      <c r="G63" s="19">
        <f t="array" ref="G63">MIN(IF(Lookups!$H$3:$H$250&gt;Data!G63,Lookups!$E$3:$E$250))*Area!G63</f>
        <v>205.23820181478251</v>
      </c>
      <c r="H63" s="19">
        <f t="array" ref="H63">MIN(IF(Lookups!$H$3:$H$250&gt;Data!H63,Lookups!$E$3:$E$250))*Area!H63</f>
        <v>238.67594644336629</v>
      </c>
      <c r="I63" s="19">
        <f t="array" ref="I63">MIN(IF(Lookups!$H$3:$H$250&gt;Data!I63,Lookups!$E$3:$E$250))*Area!I63</f>
        <v>144.96322808294755</v>
      </c>
      <c r="J63" s="19">
        <f t="array" ref="J63">MIN(IF(Lookups!$H$3:$H$250&gt;Data!J63,Lookups!$E$3:$E$250))*Area!J63</f>
        <v>164.39282919760188</v>
      </c>
      <c r="K63" s="19">
        <f t="array" ref="K63">MIN(IF(Lookups!$H$3:$H$250&gt;Data!K63,Lookups!$E$3:$E$250))*Area!K63</f>
        <v>114.71596369041197</v>
      </c>
      <c r="L63" s="19">
        <f t="array" ref="L63">MIN(IF(Lookups!$H$3:$H$250&gt;Data!L63,Lookups!$E$3:$E$250))*Area!L63</f>
        <v>45.236462758171768</v>
      </c>
    </row>
    <row r="64" spans="1:12">
      <c r="A64" s="14" t="str">
        <f>Capacity!A64</f>
        <v>DEU</v>
      </c>
      <c r="B64" s="14" t="str">
        <f>Capacity!B64</f>
        <v>Germany</v>
      </c>
      <c r="C64" s="19">
        <f t="array" ref="C64">MIN(IF(Lookups!$H$3:$H$250&gt;Data!C64,Lookups!$E$3:$E$250))*Area!C64</f>
        <v>35324.598870098067</v>
      </c>
      <c r="D64" s="19">
        <f t="array" ref="D64">MIN(IF(Lookups!$H$3:$H$250&gt;Data!D64,Lookups!$E$3:$E$250))*Area!D64</f>
        <v>11031.752343555732</v>
      </c>
      <c r="E64" s="19">
        <f t="array" ref="E64">MIN(IF(Lookups!$H$3:$H$250&gt;Data!E64,Lookups!$E$3:$E$250))*Area!E64</f>
        <v>12585.312107903139</v>
      </c>
      <c r="F64" s="19">
        <f t="array" ref="F64">MIN(IF(Lookups!$H$3:$H$250&gt;Data!F64,Lookups!$E$3:$E$250))*Area!F64</f>
        <v>8670.5285161042484</v>
      </c>
      <c r="G64" s="19">
        <f t="array" ref="G64">MIN(IF(Lookups!$H$3:$H$250&gt;Data!G64,Lookups!$E$3:$E$250))*Area!G64</f>
        <v>11504.570139007079</v>
      </c>
      <c r="H64" s="19">
        <f t="array" ref="H64">MIN(IF(Lookups!$H$3:$H$250&gt;Data!H64,Lookups!$E$3:$E$250))*Area!H64</f>
        <v>7425.0015899077962</v>
      </c>
      <c r="I64" s="19">
        <f t="array" ref="I64">MIN(IF(Lookups!$H$3:$H$250&gt;Data!I64,Lookups!$E$3:$E$250))*Area!I64</f>
        <v>6907.7430818929852</v>
      </c>
      <c r="J64" s="19">
        <f t="array" ref="J64">MIN(IF(Lookups!$H$3:$H$250&gt;Data!J64,Lookups!$E$3:$E$250))*Area!J64</f>
        <v>6247.0582126915688</v>
      </c>
      <c r="K64" s="19">
        <f t="array" ref="K64">MIN(IF(Lookups!$H$3:$H$250&gt;Data!K64,Lookups!$E$3:$E$250))*Area!K64</f>
        <v>5824.3915061557173</v>
      </c>
      <c r="L64" s="19">
        <f t="array" ref="L64">MIN(IF(Lookups!$H$3:$H$250&gt;Data!L64,Lookups!$E$3:$E$250))*Area!L64</f>
        <v>5177.7890881931644</v>
      </c>
    </row>
    <row r="65" spans="1:12">
      <c r="A65" s="14" t="str">
        <f>Capacity!A65</f>
        <v>GHA</v>
      </c>
      <c r="B65" s="14" t="str">
        <f>Capacity!B65</f>
        <v>Ghana</v>
      </c>
      <c r="C65" s="19">
        <f t="array" ref="C65">MIN(IF(Lookups!$H$3:$H$250&gt;Data!C65,Lookups!$E$3:$E$250))*Area!C65</f>
        <v>26364.122692275076</v>
      </c>
      <c r="D65" s="19">
        <f t="array" ref="D65">MIN(IF(Lookups!$H$3:$H$250&gt;Data!D65,Lookups!$E$3:$E$250))*Area!D65</f>
        <v>4737.8646090298898</v>
      </c>
      <c r="E65" s="19">
        <f t="array" ref="E65">MIN(IF(Lookups!$H$3:$H$250&gt;Data!E65,Lookups!$E$3:$E$250))*Area!E65</f>
        <v>2720.7631435561116</v>
      </c>
      <c r="F65" s="19">
        <f t="array" ref="F65">MIN(IF(Lookups!$H$3:$H$250&gt;Data!F65,Lookups!$E$3:$E$250))*Area!F65</f>
        <v>3070.7621428542939</v>
      </c>
      <c r="G65" s="19">
        <f t="array" ref="G65">MIN(IF(Lookups!$H$3:$H$250&gt;Data!G65,Lookups!$E$3:$E$250))*Area!G65</f>
        <v>2067.6964880306537</v>
      </c>
      <c r="H65" s="19">
        <f t="array" ref="H65">MIN(IF(Lookups!$H$3:$H$250&gt;Data!H65,Lookups!$E$3:$E$250))*Area!H65</f>
        <v>2582.5519041151051</v>
      </c>
      <c r="I65" s="19">
        <f t="array" ref="I65">MIN(IF(Lookups!$H$3:$H$250&gt;Data!I65,Lookups!$E$3:$E$250))*Area!I65</f>
        <v>2442.7724052150888</v>
      </c>
      <c r="J65" s="19">
        <f t="array" ref="J65">MIN(IF(Lookups!$H$3:$H$250&gt;Data!J65,Lookups!$E$3:$E$250))*Area!J65</f>
        <v>2529.1328912084832</v>
      </c>
      <c r="K65" s="19">
        <f t="array" ref="K65">MIN(IF(Lookups!$H$3:$H$250&gt;Data!K65,Lookups!$E$3:$E$250))*Area!K65</f>
        <v>2666.3114217147013</v>
      </c>
      <c r="L65" s="19">
        <f t="array" ref="L65">MIN(IF(Lookups!$H$3:$H$250&gt;Data!L65,Lookups!$E$3:$E$250))*Area!L65</f>
        <v>1966.6258305489691</v>
      </c>
    </row>
    <row r="66" spans="1:12">
      <c r="A66" s="14" t="str">
        <f>Capacity!A66</f>
        <v>GRC</v>
      </c>
      <c r="B66" s="14" t="str">
        <f>Capacity!B66</f>
        <v>Greece</v>
      </c>
      <c r="C66" s="19">
        <f t="array" ref="C66">MIN(IF(Lookups!$H$3:$H$250&gt;Data!C66,Lookups!$E$3:$E$250))*Area!C66</f>
        <v>6554.9462812444172</v>
      </c>
      <c r="D66" s="19">
        <f t="array" ref="D66">MIN(IF(Lookups!$H$3:$H$250&gt;Data!D66,Lookups!$E$3:$E$250))*Area!D66</f>
        <v>215.2927371149558</v>
      </c>
      <c r="E66" s="19">
        <f t="array" ref="E66">MIN(IF(Lookups!$H$3:$H$250&gt;Data!E66,Lookups!$E$3:$E$250))*Area!E66</f>
        <v>684.48595114164846</v>
      </c>
      <c r="F66" s="19">
        <f t="array" ref="F66">MIN(IF(Lookups!$H$3:$H$250&gt;Data!F66,Lookups!$E$3:$E$250))*Area!F66</f>
        <v>1057.8814953134861</v>
      </c>
      <c r="G66" s="19">
        <f t="array" ref="G66">MIN(IF(Lookups!$H$3:$H$250&gt;Data!G66,Lookups!$E$3:$E$250))*Area!G66</f>
        <v>802.98730772625242</v>
      </c>
      <c r="H66" s="19">
        <f t="array" ref="H66">MIN(IF(Lookups!$H$3:$H$250&gt;Data!H66,Lookups!$E$3:$E$250))*Area!H66</f>
        <v>197.59772980309307</v>
      </c>
      <c r="I66" s="19">
        <f t="array" ref="I66">MIN(IF(Lookups!$H$3:$H$250&gt;Data!I66,Lookups!$E$3:$E$250))*Area!I66</f>
        <v>1080.9382679875835</v>
      </c>
      <c r="J66" s="19">
        <f t="array" ref="J66">MIN(IF(Lookups!$H$3:$H$250&gt;Data!J66,Lookups!$E$3:$E$250))*Area!J66</f>
        <v>591.85559826678514</v>
      </c>
      <c r="K66" s="19">
        <f t="array" ref="K66">MIN(IF(Lookups!$H$3:$H$250&gt;Data!K66,Lookups!$E$3:$E$250))*Area!K66</f>
        <v>593.68785036074235</v>
      </c>
      <c r="L66" s="19">
        <f t="array" ref="L66">MIN(IF(Lookups!$H$3:$H$250&gt;Data!L66,Lookups!$E$3:$E$250))*Area!L66</f>
        <v>316.19549742618494</v>
      </c>
    </row>
    <row r="67" spans="1:12">
      <c r="A67" s="14" t="str">
        <f>Capacity!A67</f>
        <v>GRD</v>
      </c>
      <c r="B67" s="14" t="str">
        <f>Capacity!B67</f>
        <v>Grenada</v>
      </c>
      <c r="C67" s="19">
        <f t="array" ref="C67">MIN(IF(Lookups!$H$3:$H$250&gt;Data!C67,Lookups!$E$3:$E$250))*Area!C67</f>
        <v>37.976817706695385</v>
      </c>
      <c r="D67" s="19">
        <f t="array" ref="D67">MIN(IF(Lookups!$H$3:$H$250&gt;Data!D67,Lookups!$E$3:$E$250))*Area!D67</f>
        <v>15.081802950259608</v>
      </c>
      <c r="E67" s="19">
        <f t="array" ref="E67">MIN(IF(Lookups!$H$3:$H$250&gt;Data!E67,Lookups!$E$3:$E$250))*Area!E67</f>
        <v>0</v>
      </c>
      <c r="F67" s="19">
        <f t="array" ref="F67">MIN(IF(Lookups!$H$3:$H$250&gt;Data!F67,Lookups!$E$3:$E$250))*Area!F67</f>
        <v>27.424137786507227</v>
      </c>
      <c r="G67" s="19">
        <f t="array" ref="G67">MIN(IF(Lookups!$H$3:$H$250&gt;Data!G67,Lookups!$E$3:$E$250))*Area!G67</f>
        <v>0</v>
      </c>
      <c r="H67" s="19">
        <f t="array" ref="H67">MIN(IF(Lookups!$H$3:$H$250&gt;Data!H67,Lookups!$E$3:$E$250))*Area!H67</f>
        <v>12.088716747476608</v>
      </c>
      <c r="I67" s="19">
        <f t="array" ref="I67">MIN(IF(Lookups!$H$3:$H$250&gt;Data!I67,Lookups!$E$3:$E$250))*Area!I67</f>
        <v>8.6673818189454934</v>
      </c>
      <c r="J67" s="19">
        <f t="array" ref="J67">MIN(IF(Lookups!$H$3:$H$250&gt;Data!J67,Lookups!$E$3:$E$250))*Area!J67</f>
        <v>0</v>
      </c>
      <c r="K67" s="19">
        <f t="array" ref="K67">MIN(IF(Lookups!$H$3:$H$250&gt;Data!K67,Lookups!$E$3:$E$250))*Area!K67</f>
        <v>4.434050067376325</v>
      </c>
      <c r="L67" s="19">
        <f t="array" ref="L67">MIN(IF(Lookups!$H$3:$H$250&gt;Data!L67,Lookups!$E$3:$E$250))*Area!L67</f>
        <v>4.618802153517005</v>
      </c>
    </row>
    <row r="68" spans="1:12">
      <c r="A68" s="14" t="str">
        <f>Capacity!A68</f>
        <v>GLP</v>
      </c>
      <c r="B68" s="14" t="str">
        <f>Capacity!B68</f>
        <v>Guadeloupe</v>
      </c>
      <c r="C68" s="19">
        <f t="array" ref="C68">MIN(IF(Lookups!$H$3:$H$250&gt;Data!C68,Lookups!$E$3:$E$250))*Area!C68</f>
        <v>147.80166891254424</v>
      </c>
      <c r="D68" s="19">
        <f t="array" ref="D68">MIN(IF(Lookups!$H$3:$H$250&gt;Data!D68,Lookups!$E$3:$E$250))*Area!D68</f>
        <v>76.980035891950109</v>
      </c>
      <c r="E68" s="19">
        <f t="array" ref="E68">MIN(IF(Lookups!$H$3:$H$250&gt;Data!E68,Lookups!$E$3:$E$250))*Area!E68</f>
        <v>61.081301948551413</v>
      </c>
      <c r="F68" s="19">
        <f t="array" ref="F68">MIN(IF(Lookups!$H$3:$H$250&gt;Data!F68,Lookups!$E$3:$E$250))*Area!F68</f>
        <v>53.11622476544558</v>
      </c>
      <c r="G68" s="19">
        <f t="array" ref="G68">MIN(IF(Lookups!$H$3:$H$250&gt;Data!G68,Lookups!$E$3:$E$250))*Area!G68</f>
        <v>20.98418756165751</v>
      </c>
      <c r="H68" s="19">
        <f t="array" ref="H68">MIN(IF(Lookups!$H$3:$H$250&gt;Data!H68,Lookups!$E$3:$E$250))*Area!H68</f>
        <v>81.427771299040558</v>
      </c>
      <c r="I68" s="19">
        <f t="array" ref="I68">MIN(IF(Lookups!$H$3:$H$250&gt;Data!I68,Lookups!$E$3:$E$250))*Area!I68</f>
        <v>15.334423149676457</v>
      </c>
      <c r="J68" s="19">
        <f t="array" ref="J68">MIN(IF(Lookups!$H$3:$H$250&gt;Data!J68,Lookups!$E$3:$E$250))*Area!J68</f>
        <v>22.965710707765105</v>
      </c>
      <c r="K68" s="19">
        <f t="array" ref="K68">MIN(IF(Lookups!$H$3:$H$250&gt;Data!K68,Lookups!$E$3:$E$250))*Area!K68</f>
        <v>15.086265022138386</v>
      </c>
      <c r="L68" s="19">
        <f t="array" ref="L68">MIN(IF(Lookups!$H$3:$H$250&gt;Data!L68,Lookups!$E$3:$E$250))*Area!L68</f>
        <v>10.092938039166786</v>
      </c>
    </row>
    <row r="69" spans="1:12">
      <c r="A69" s="14" t="str">
        <f>Capacity!A69</f>
        <v>GTM</v>
      </c>
      <c r="B69" s="14" t="str">
        <f>Capacity!B69</f>
        <v>Guatemala</v>
      </c>
      <c r="C69" s="19">
        <f t="array" ref="C69">MIN(IF(Lookups!$H$3:$H$250&gt;Data!C69,Lookups!$E$3:$E$250))*Area!C69</f>
        <v>12877.220404005417</v>
      </c>
      <c r="D69" s="19">
        <f t="array" ref="D69">MIN(IF(Lookups!$H$3:$H$250&gt;Data!D69,Lookups!$E$3:$E$250))*Area!D69</f>
        <v>3612.9296845288591</v>
      </c>
      <c r="E69" s="19">
        <f t="array" ref="E69">MIN(IF(Lookups!$H$3:$H$250&gt;Data!E69,Lookups!$E$3:$E$250))*Area!E69</f>
        <v>2333.0493437845103</v>
      </c>
      <c r="F69" s="19">
        <f t="array" ref="F69">MIN(IF(Lookups!$H$3:$H$250&gt;Data!F69,Lookups!$E$3:$E$250))*Area!F69</f>
        <v>2070.2497652541783</v>
      </c>
      <c r="G69" s="19">
        <f t="array" ref="G69">MIN(IF(Lookups!$H$3:$H$250&gt;Data!G69,Lookups!$E$3:$E$250))*Area!G69</f>
        <v>2569.5621776504809</v>
      </c>
      <c r="H69" s="19">
        <f t="array" ref="H69">MIN(IF(Lookups!$H$3:$H$250&gt;Data!H69,Lookups!$E$3:$E$250))*Area!H69</f>
        <v>2052.191531834525</v>
      </c>
      <c r="I69" s="19">
        <f t="array" ref="I69">MIN(IF(Lookups!$H$3:$H$250&gt;Data!I69,Lookups!$E$3:$E$250))*Area!I69</f>
        <v>2045.0459312806656</v>
      </c>
      <c r="J69" s="19">
        <f t="array" ref="J69">MIN(IF(Lookups!$H$3:$H$250&gt;Data!J69,Lookups!$E$3:$E$250))*Area!J69</f>
        <v>1607.8012124474067</v>
      </c>
      <c r="K69" s="19">
        <f t="array" ref="K69">MIN(IF(Lookups!$H$3:$H$250&gt;Data!K69,Lookups!$E$3:$E$250))*Area!K69</f>
        <v>1630.9564338063956</v>
      </c>
      <c r="L69" s="19">
        <f t="array" ref="L69">MIN(IF(Lookups!$H$3:$H$250&gt;Data!L69,Lookups!$E$3:$E$250))*Area!L69</f>
        <v>1787.0660672462116</v>
      </c>
    </row>
    <row r="70" spans="1:12">
      <c r="A70" s="14" t="str">
        <f>Capacity!A70</f>
        <v>GIN</v>
      </c>
      <c r="B70" s="14" t="str">
        <f>Capacity!B70</f>
        <v>Guinea</v>
      </c>
      <c r="C70" s="19">
        <f t="array" ref="C70">MIN(IF(Lookups!$H$3:$H$250&gt;Data!C70,Lookups!$E$3:$E$250))*Area!C70</f>
        <v>4030.1614790632279</v>
      </c>
      <c r="D70" s="19">
        <f t="array" ref="D70">MIN(IF(Lookups!$H$3:$H$250&gt;Data!D70,Lookups!$E$3:$E$250))*Area!D70</f>
        <v>743.98799063448132</v>
      </c>
      <c r="E70" s="19">
        <f t="array" ref="E70">MIN(IF(Lookups!$H$3:$H$250&gt;Data!E70,Lookups!$E$3:$E$250))*Area!E70</f>
        <v>1137.5965366545086</v>
      </c>
      <c r="F70" s="19">
        <f t="array" ref="F70">MIN(IF(Lookups!$H$3:$H$250&gt;Data!F70,Lookups!$E$3:$E$250))*Area!F70</f>
        <v>2193.474844930106</v>
      </c>
      <c r="G70" s="19">
        <f t="array" ref="G70">MIN(IF(Lookups!$H$3:$H$250&gt;Data!G70,Lookups!$E$3:$E$250))*Area!G70</f>
        <v>653.79720233994146</v>
      </c>
      <c r="H70" s="19">
        <f t="array" ref="H70">MIN(IF(Lookups!$H$3:$H$250&gt;Data!H70,Lookups!$E$3:$E$250))*Area!H70</f>
        <v>979.78650082556123</v>
      </c>
      <c r="I70" s="19">
        <f t="array" ref="I70">MIN(IF(Lookups!$H$3:$H$250&gt;Data!I70,Lookups!$E$3:$E$250))*Area!I70</f>
        <v>1262.4216927364798</v>
      </c>
      <c r="J70" s="19">
        <f t="array" ref="J70">MIN(IF(Lookups!$H$3:$H$250&gt;Data!J70,Lookups!$E$3:$E$250))*Area!J70</f>
        <v>1271.9646723925066</v>
      </c>
      <c r="K70" s="19">
        <f t="array" ref="K70">MIN(IF(Lookups!$H$3:$H$250&gt;Data!K70,Lookups!$E$3:$E$250))*Area!K70</f>
        <v>814.38719570811736</v>
      </c>
      <c r="L70" s="19">
        <f t="array" ref="L70">MIN(IF(Lookups!$H$3:$H$250&gt;Data!L70,Lookups!$E$3:$E$250))*Area!L70</f>
        <v>976.00067575007324</v>
      </c>
    </row>
    <row r="71" spans="1:12">
      <c r="A71" s="14" t="str">
        <f>Capacity!A71</f>
        <v>GNB</v>
      </c>
      <c r="B71" s="14" t="str">
        <f>Capacity!B71</f>
        <v>Guinea-Bissau</v>
      </c>
      <c r="C71" s="19">
        <f t="array" ref="C71">MIN(IF(Lookups!$H$3:$H$250&gt;Data!C71,Lookups!$E$3:$E$250))*Area!C71</f>
        <v>755.26652814310091</v>
      </c>
      <c r="D71" s="19">
        <f t="array" ref="D71">MIN(IF(Lookups!$H$3:$H$250&gt;Data!D71,Lookups!$E$3:$E$250))*Area!D71</f>
        <v>188.33401434136675</v>
      </c>
      <c r="E71" s="19">
        <f t="array" ref="E71">MIN(IF(Lookups!$H$3:$H$250&gt;Data!E71,Lookups!$E$3:$E$250))*Area!E71</f>
        <v>175.58665061729488</v>
      </c>
      <c r="F71" s="19">
        <f t="array" ref="F71">MIN(IF(Lookups!$H$3:$H$250&gt;Data!F71,Lookups!$E$3:$E$250))*Area!F71</f>
        <v>231.96650815440952</v>
      </c>
      <c r="G71" s="19">
        <f t="array" ref="G71">MIN(IF(Lookups!$H$3:$H$250&gt;Data!G71,Lookups!$E$3:$E$250))*Area!G71</f>
        <v>222.48769973491389</v>
      </c>
      <c r="H71" s="19">
        <f t="array" ref="H71">MIN(IF(Lookups!$H$3:$H$250&gt;Data!H71,Lookups!$E$3:$E$250))*Area!H71</f>
        <v>157.68819583618765</v>
      </c>
      <c r="I71" s="19">
        <f t="array" ref="I71">MIN(IF(Lookups!$H$3:$H$250&gt;Data!I71,Lookups!$E$3:$E$250))*Area!I71</f>
        <v>154.22782843048077</v>
      </c>
      <c r="J71" s="19">
        <f t="array" ref="J71">MIN(IF(Lookups!$H$3:$H$250&gt;Data!J71,Lookups!$E$3:$E$250))*Area!J71</f>
        <v>67.068286891897642</v>
      </c>
      <c r="K71" s="19">
        <f t="array" ref="K71">MIN(IF(Lookups!$H$3:$H$250&gt;Data!K71,Lookups!$E$3:$E$250))*Area!K71</f>
        <v>83.369104269188981</v>
      </c>
      <c r="L71" s="19">
        <f t="array" ref="L71">MIN(IF(Lookups!$H$3:$H$250&gt;Data!L71,Lookups!$E$3:$E$250))*Area!L71</f>
        <v>56.360925686571484</v>
      </c>
    </row>
    <row r="72" spans="1:12">
      <c r="A72" s="14" t="str">
        <f>Capacity!A72</f>
        <v>GUY</v>
      </c>
      <c r="B72" s="14" t="str">
        <f>Capacity!B72</f>
        <v>Guyana</v>
      </c>
      <c r="C72" s="19">
        <f t="array" ref="C72">MIN(IF(Lookups!$H$3:$H$250&gt;Data!C72,Lookups!$E$3:$E$250))*Area!C72</f>
        <v>392.08498280966597</v>
      </c>
      <c r="D72" s="19">
        <f t="array" ref="D72">MIN(IF(Lookups!$H$3:$H$250&gt;Data!D72,Lookups!$E$3:$E$250))*Area!D72</f>
        <v>119.5756557521625</v>
      </c>
      <c r="E72" s="19">
        <f t="array" ref="E72">MIN(IF(Lookups!$H$3:$H$250&gt;Data!E72,Lookups!$E$3:$E$250))*Area!E72</f>
        <v>100.74762197358972</v>
      </c>
      <c r="F72" s="19">
        <f t="array" ref="F72">MIN(IF(Lookups!$H$3:$H$250&gt;Data!F72,Lookups!$E$3:$E$250))*Area!F72</f>
        <v>110.08781331192596</v>
      </c>
      <c r="G72" s="19">
        <f t="array" ref="G72">MIN(IF(Lookups!$H$3:$H$250&gt;Data!G72,Lookups!$E$3:$E$250))*Area!G72</f>
        <v>47.70709424343783</v>
      </c>
      <c r="H72" s="19">
        <f t="array" ref="H72">MIN(IF(Lookups!$H$3:$H$250&gt;Data!H72,Lookups!$E$3:$E$250))*Area!H72</f>
        <v>47.444335720926624</v>
      </c>
      <c r="I72" s="19">
        <f t="array" ref="I72">MIN(IF(Lookups!$H$3:$H$250&gt;Data!I72,Lookups!$E$3:$E$250))*Area!I72</f>
        <v>51.896719605013885</v>
      </c>
      <c r="J72" s="19">
        <f t="array" ref="J72">MIN(IF(Lookups!$H$3:$H$250&gt;Data!J72,Lookups!$E$3:$E$250))*Area!J72</f>
        <v>39.802989438148096</v>
      </c>
      <c r="K72" s="19">
        <f t="array" ref="K72">MIN(IF(Lookups!$H$3:$H$250&gt;Data!K72,Lookups!$E$3:$E$250))*Area!K72</f>
        <v>24.235863700519452</v>
      </c>
      <c r="L72" s="19">
        <f t="array" ref="L72">MIN(IF(Lookups!$H$3:$H$250&gt;Data!L72,Lookups!$E$3:$E$250))*Area!L72</f>
        <v>43.150206537178072</v>
      </c>
    </row>
    <row r="73" spans="1:12">
      <c r="A73" s="14" t="str">
        <f>Capacity!A73</f>
        <v>HTI</v>
      </c>
      <c r="B73" s="14" t="str">
        <f>Capacity!B73</f>
        <v>Haiti</v>
      </c>
      <c r="C73" s="19">
        <f t="array" ref="C73">MIN(IF(Lookups!$H$3:$H$250&gt;Data!C73,Lookups!$E$3:$E$250))*Area!C73</f>
        <v>6143.0068641776188</v>
      </c>
      <c r="D73" s="19">
        <f t="array" ref="D73">MIN(IF(Lookups!$H$3:$H$250&gt;Data!D73,Lookups!$E$3:$E$250))*Area!D73</f>
        <v>3512.5990377496842</v>
      </c>
      <c r="E73" s="19">
        <f t="array" ref="E73">MIN(IF(Lookups!$H$3:$H$250&gt;Data!E73,Lookups!$E$3:$E$250))*Area!E73</f>
        <v>2290.9258681444353</v>
      </c>
      <c r="F73" s="19">
        <f t="array" ref="F73">MIN(IF(Lookups!$H$3:$H$250&gt;Data!F73,Lookups!$E$3:$E$250))*Area!F73</f>
        <v>1401.5498534727717</v>
      </c>
      <c r="G73" s="19">
        <f t="array" ref="G73">MIN(IF(Lookups!$H$3:$H$250&gt;Data!G73,Lookups!$E$3:$E$250))*Area!G73</f>
        <v>670.75271273852525</v>
      </c>
      <c r="H73" s="19">
        <f t="array" ref="H73">MIN(IF(Lookups!$H$3:$H$250&gt;Data!H73,Lookups!$E$3:$E$250))*Area!H73</f>
        <v>830.8711873937815</v>
      </c>
      <c r="I73" s="19">
        <f t="array" ref="I73">MIN(IF(Lookups!$H$3:$H$250&gt;Data!I73,Lookups!$E$3:$E$250))*Area!I73</f>
        <v>1714.4239503707611</v>
      </c>
      <c r="J73" s="19">
        <f t="array" ref="J73">MIN(IF(Lookups!$H$3:$H$250&gt;Data!J73,Lookups!$E$3:$E$250))*Area!J73</f>
        <v>1222.3801291185412</v>
      </c>
      <c r="K73" s="19">
        <f t="array" ref="K73">MIN(IF(Lookups!$H$3:$H$250&gt;Data!K73,Lookups!$E$3:$E$250))*Area!K73</f>
        <v>971.6805030461403</v>
      </c>
      <c r="L73" s="19">
        <f t="array" ref="L73">MIN(IF(Lookups!$H$3:$H$250&gt;Data!L73,Lookups!$E$3:$E$250))*Area!L73</f>
        <v>812.9091790189932</v>
      </c>
    </row>
    <row r="74" spans="1:12">
      <c r="A74" s="14" t="str">
        <f>Capacity!A74</f>
        <v>HND</v>
      </c>
      <c r="B74" s="14" t="str">
        <f>Capacity!B74</f>
        <v>Honduras</v>
      </c>
      <c r="C74" s="19">
        <f t="array" ref="C74">MIN(IF(Lookups!$H$3:$H$250&gt;Data!C74,Lookups!$E$3:$E$250))*Area!C74</f>
        <v>6058.3904087251867</v>
      </c>
      <c r="D74" s="19">
        <f t="array" ref="D74">MIN(IF(Lookups!$H$3:$H$250&gt;Data!D74,Lookups!$E$3:$E$250))*Area!D74</f>
        <v>1071.1925954436638</v>
      </c>
      <c r="E74" s="19">
        <f t="array" ref="E74">MIN(IF(Lookups!$H$3:$H$250&gt;Data!E74,Lookups!$E$3:$E$250))*Area!E74</f>
        <v>744.04703782110289</v>
      </c>
      <c r="F74" s="19">
        <f t="array" ref="F74">MIN(IF(Lookups!$H$3:$H$250&gt;Data!F74,Lookups!$E$3:$E$250))*Area!F74</f>
        <v>804.05647489141859</v>
      </c>
      <c r="G74" s="19">
        <f t="array" ref="G74">MIN(IF(Lookups!$H$3:$H$250&gt;Data!G74,Lookups!$E$3:$E$250))*Area!G74</f>
        <v>1049.8072681709777</v>
      </c>
      <c r="H74" s="19">
        <f t="array" ref="H74">MIN(IF(Lookups!$H$3:$H$250&gt;Data!H74,Lookups!$E$3:$E$250))*Area!H74</f>
        <v>498.42007238841245</v>
      </c>
      <c r="I74" s="19">
        <f t="array" ref="I74">MIN(IF(Lookups!$H$3:$H$250&gt;Data!I74,Lookups!$E$3:$E$250))*Area!I74</f>
        <v>805.98097578871739</v>
      </c>
      <c r="J74" s="19">
        <f t="array" ref="J74">MIN(IF(Lookups!$H$3:$H$250&gt;Data!J74,Lookups!$E$3:$E$250))*Area!J74</f>
        <v>518.67437516531686</v>
      </c>
      <c r="K74" s="19">
        <f t="array" ref="K74">MIN(IF(Lookups!$H$3:$H$250&gt;Data!K74,Lookups!$E$3:$E$250))*Area!K74</f>
        <v>420.36336334140185</v>
      </c>
      <c r="L74" s="19">
        <f t="array" ref="L74">MIN(IF(Lookups!$H$3:$H$250&gt;Data!L74,Lookups!$E$3:$E$250))*Area!L74</f>
        <v>555.2684137515156</v>
      </c>
    </row>
    <row r="75" spans="1:12">
      <c r="A75" s="14" t="str">
        <f>Capacity!A75</f>
        <v>HKG</v>
      </c>
      <c r="B75" s="14" t="str">
        <f>Capacity!B75</f>
        <v>Hong Kong</v>
      </c>
      <c r="C75" s="19">
        <f t="array" ref="C75">MIN(IF(Lookups!$H$3:$H$250&gt;Data!C75,Lookups!$E$3:$E$250))*Area!C75</f>
        <v>0</v>
      </c>
      <c r="D75" s="19">
        <f t="array" ref="D75">MIN(IF(Lookups!$H$3:$H$250&gt;Data!D75,Lookups!$E$3:$E$250))*Area!D75</f>
        <v>0</v>
      </c>
      <c r="E75" s="19">
        <f t="array" ref="E75">MIN(IF(Lookups!$H$3:$H$250&gt;Data!E75,Lookups!$E$3:$E$250))*Area!E75</f>
        <v>0</v>
      </c>
      <c r="F75" s="19">
        <f t="array" ref="F75">MIN(IF(Lookups!$H$3:$H$250&gt;Data!F75,Lookups!$E$3:$E$250))*Area!F75</f>
        <v>0</v>
      </c>
      <c r="G75" s="19">
        <f t="array" ref="G75">MIN(IF(Lookups!$H$3:$H$250&gt;Data!G75,Lookups!$E$3:$E$250))*Area!G75</f>
        <v>0</v>
      </c>
      <c r="H75" s="19">
        <f t="array" ref="H75">MIN(IF(Lookups!$H$3:$H$250&gt;Data!H75,Lookups!$E$3:$E$250))*Area!H75</f>
        <v>3787.4177658839462</v>
      </c>
      <c r="I75" s="19">
        <f t="array" ref="I75">MIN(IF(Lookups!$H$3:$H$250&gt;Data!I75,Lookups!$E$3:$E$250))*Area!I75</f>
        <v>1681.2439838801909</v>
      </c>
      <c r="J75" s="19">
        <f t="array" ref="J75">MIN(IF(Lookups!$H$3:$H$250&gt;Data!J75,Lookups!$E$3:$E$250))*Area!J75</f>
        <v>1921.4216958630752</v>
      </c>
      <c r="K75" s="19">
        <f t="array" ref="K75">MIN(IF(Lookups!$H$3:$H$250&gt;Data!K75,Lookups!$E$3:$E$250))*Area!K75</f>
        <v>1196.2697577609047</v>
      </c>
      <c r="L75" s="19">
        <f t="array" ref="L75">MIN(IF(Lookups!$H$3:$H$250&gt;Data!L75,Lookups!$E$3:$E$250))*Area!L75</f>
        <v>640.473898621025</v>
      </c>
    </row>
    <row r="76" spans="1:12">
      <c r="A76" s="14" t="str">
        <f>Capacity!A76</f>
        <v>HUN</v>
      </c>
      <c r="B76" s="14" t="str">
        <f>Capacity!B76</f>
        <v>Hungary</v>
      </c>
      <c r="C76" s="19">
        <f t="array" ref="C76">MIN(IF(Lookups!$H$3:$H$250&gt;Data!C76,Lookups!$E$3:$E$250))*Area!C76</f>
        <v>5982.2725492352265</v>
      </c>
      <c r="D76" s="19">
        <f t="array" ref="D76">MIN(IF(Lookups!$H$3:$H$250&gt;Data!D76,Lookups!$E$3:$E$250))*Area!D76</f>
        <v>1309.1532823928599</v>
      </c>
      <c r="E76" s="19">
        <f t="array" ref="E76">MIN(IF(Lookups!$H$3:$H$250&gt;Data!E76,Lookups!$E$3:$E$250))*Area!E76</f>
        <v>1010.8890772443019</v>
      </c>
      <c r="F76" s="19">
        <f t="array" ref="F76">MIN(IF(Lookups!$H$3:$H$250&gt;Data!F76,Lookups!$E$3:$E$250))*Area!F76</f>
        <v>890.09449500665414</v>
      </c>
      <c r="G76" s="19">
        <f t="array" ref="G76">MIN(IF(Lookups!$H$3:$H$250&gt;Data!G76,Lookups!$E$3:$E$250))*Area!G76</f>
        <v>689.06754627781822</v>
      </c>
      <c r="H76" s="19">
        <f t="array" ref="H76">MIN(IF(Lookups!$H$3:$H$250&gt;Data!H76,Lookups!$E$3:$E$250))*Area!H76</f>
        <v>682.24022951326583</v>
      </c>
      <c r="I76" s="19">
        <f t="array" ref="I76">MIN(IF(Lookups!$H$3:$H$250&gt;Data!I76,Lookups!$E$3:$E$250))*Area!I76</f>
        <v>501.33961152742592</v>
      </c>
      <c r="J76" s="19">
        <f t="array" ref="J76">MIN(IF(Lookups!$H$3:$H$250&gt;Data!J76,Lookups!$E$3:$E$250))*Area!J76</f>
        <v>494.37815848170914</v>
      </c>
      <c r="K76" s="19">
        <f t="array" ref="K76">MIN(IF(Lookups!$H$3:$H$250&gt;Data!K76,Lookups!$E$3:$E$250))*Area!K76</f>
        <v>419.86063657639323</v>
      </c>
      <c r="L76" s="19">
        <f t="array" ref="L76">MIN(IF(Lookups!$H$3:$H$250&gt;Data!L76,Lookups!$E$3:$E$250))*Area!L76</f>
        <v>291.52981092580592</v>
      </c>
    </row>
    <row r="77" spans="1:12">
      <c r="A77" s="14" t="str">
        <f>Capacity!A77</f>
        <v>ISL</v>
      </c>
      <c r="B77" s="14" t="str">
        <f>Capacity!B77</f>
        <v>Iceland</v>
      </c>
      <c r="C77" s="19">
        <f t="array" ref="C77">MIN(IF(Lookups!$H$3:$H$250&gt;Data!C77,Lookups!$E$3:$E$250))*Area!C77</f>
        <v>301.37684051698471</v>
      </c>
      <c r="D77" s="19">
        <f t="array" ref="D77">MIN(IF(Lookups!$H$3:$H$250&gt;Data!D77,Lookups!$E$3:$E$250))*Area!D77</f>
        <v>25.906348078837492</v>
      </c>
      <c r="E77" s="19">
        <f t="array" ref="E77">MIN(IF(Lookups!$H$3:$H$250&gt;Data!E77,Lookups!$E$3:$E$250))*Area!E77</f>
        <v>13.979404865006149</v>
      </c>
      <c r="F77" s="19">
        <f t="array" ref="F77">MIN(IF(Lookups!$H$3:$H$250&gt;Data!F77,Lookups!$E$3:$E$250))*Area!F77</f>
        <v>8.2379194667492559</v>
      </c>
      <c r="G77" s="19">
        <f t="array" ref="G77">MIN(IF(Lookups!$H$3:$H$250&gt;Data!G77,Lookups!$E$3:$E$250))*Area!G77</f>
        <v>13.66502815790985</v>
      </c>
      <c r="H77" s="19">
        <f t="array" ref="H77">MIN(IF(Lookups!$H$3:$H$250&gt;Data!H77,Lookups!$E$3:$E$250))*Area!H77</f>
        <v>5.7634000534845589</v>
      </c>
      <c r="I77" s="19">
        <f t="array" ref="I77">MIN(IF(Lookups!$H$3:$H$250&gt;Data!I77,Lookups!$E$3:$E$250))*Area!I77</f>
        <v>5.825775227068215</v>
      </c>
      <c r="J77" s="19">
        <f t="array" ref="J77">MIN(IF(Lookups!$H$3:$H$250&gt;Data!J77,Lookups!$E$3:$E$250))*Area!J77</f>
        <v>4.451287370133131</v>
      </c>
      <c r="K77" s="19">
        <f t="array" ref="K77">MIN(IF(Lookups!$H$3:$H$250&gt;Data!K77,Lookups!$E$3:$E$250))*Area!K77</f>
        <v>3.2396495886387981</v>
      </c>
      <c r="L77" s="19">
        <f t="array" ref="L77">MIN(IF(Lookups!$H$3:$H$250&gt;Data!L77,Lookups!$E$3:$E$250))*Area!L77</f>
        <v>8.3401747355301126</v>
      </c>
    </row>
    <row r="78" spans="1:12">
      <c r="A78" s="14" t="str">
        <f>Capacity!A78</f>
        <v>IND</v>
      </c>
      <c r="B78" s="14" t="str">
        <f>Capacity!B78</f>
        <v>India</v>
      </c>
      <c r="C78" s="19">
        <f t="array" ref="C78">MIN(IF(Lookups!$H$3:$H$250&gt;Data!C78,Lookups!$E$3:$E$250))*Area!C78</f>
        <v>945889.11182090128</v>
      </c>
      <c r="D78" s="19">
        <f t="array" ref="D78">MIN(IF(Lookups!$H$3:$H$250&gt;Data!D78,Lookups!$E$3:$E$250))*Area!D78</f>
        <v>295775.38820530701</v>
      </c>
      <c r="E78" s="19">
        <f t="array" ref="E78">MIN(IF(Lookups!$H$3:$H$250&gt;Data!E78,Lookups!$E$3:$E$250))*Area!E78</f>
        <v>192929.95248161131</v>
      </c>
      <c r="F78" s="19">
        <f t="array" ref="F78">MIN(IF(Lookups!$H$3:$H$250&gt;Data!F78,Lookups!$E$3:$E$250))*Area!F78</f>
        <v>188261.63676900862</v>
      </c>
      <c r="G78" s="19">
        <f t="array" ref="G78">MIN(IF(Lookups!$H$3:$H$250&gt;Data!G78,Lookups!$E$3:$E$250))*Area!G78</f>
        <v>140741.57322077383</v>
      </c>
      <c r="H78" s="19">
        <f t="array" ref="H78">MIN(IF(Lookups!$H$3:$H$250&gt;Data!H78,Lookups!$E$3:$E$250))*Area!H78</f>
        <v>102728.56966047206</v>
      </c>
      <c r="I78" s="19">
        <f t="array" ref="I78">MIN(IF(Lookups!$H$3:$H$250&gt;Data!I78,Lookups!$E$3:$E$250))*Area!I78</f>
        <v>85621.622271090702</v>
      </c>
      <c r="J78" s="19">
        <f t="array" ref="J78">MIN(IF(Lookups!$H$3:$H$250&gt;Data!J78,Lookups!$E$3:$E$250))*Area!J78</f>
        <v>96623.897675902801</v>
      </c>
      <c r="K78" s="19">
        <f t="array" ref="K78">MIN(IF(Lookups!$H$3:$H$250&gt;Data!K78,Lookups!$E$3:$E$250))*Area!K78</f>
        <v>75871.215454962439</v>
      </c>
      <c r="L78" s="19">
        <f t="array" ref="L78">MIN(IF(Lookups!$H$3:$H$250&gt;Data!L78,Lookups!$E$3:$E$250))*Area!L78</f>
        <v>37649.662320941126</v>
      </c>
    </row>
    <row r="79" spans="1:12">
      <c r="A79" s="14" t="str">
        <f>Capacity!A79</f>
        <v>IDN</v>
      </c>
      <c r="B79" s="14" t="str">
        <f>Capacity!B79</f>
        <v>Indonesia</v>
      </c>
      <c r="C79" s="19">
        <f t="array" ref="C79">MIN(IF(Lookups!$H$3:$H$250&gt;Data!C79,Lookups!$E$3:$E$250))*Area!C79</f>
        <v>155062.42589787298</v>
      </c>
      <c r="D79" s="19">
        <f t="array" ref="D79">MIN(IF(Lookups!$H$3:$H$250&gt;Data!D79,Lookups!$E$3:$E$250))*Area!D79</f>
        <v>73024.288447582454</v>
      </c>
      <c r="E79" s="19">
        <f t="array" ref="E79">MIN(IF(Lookups!$H$3:$H$250&gt;Data!E79,Lookups!$E$3:$E$250))*Area!E79</f>
        <v>79971.095186531849</v>
      </c>
      <c r="F79" s="19">
        <f t="array" ref="F79">MIN(IF(Lookups!$H$3:$H$250&gt;Data!F79,Lookups!$E$3:$E$250))*Area!F79</f>
        <v>32499.944753102776</v>
      </c>
      <c r="G79" s="19">
        <f t="array" ref="G79">MIN(IF(Lookups!$H$3:$H$250&gt;Data!G79,Lookups!$E$3:$E$250))*Area!G79</f>
        <v>20493.340043910914</v>
      </c>
      <c r="H79" s="19">
        <f t="array" ref="H79">MIN(IF(Lookups!$H$3:$H$250&gt;Data!H79,Lookups!$E$3:$E$250))*Area!H79</f>
        <v>22151.775128267553</v>
      </c>
      <c r="I79" s="19">
        <f t="array" ref="I79">MIN(IF(Lookups!$H$3:$H$250&gt;Data!I79,Lookups!$E$3:$E$250))*Area!I79</f>
        <v>17314.475354508657</v>
      </c>
      <c r="J79" s="19">
        <f t="array" ref="J79">MIN(IF(Lookups!$H$3:$H$250&gt;Data!J79,Lookups!$E$3:$E$250))*Area!J79</f>
        <v>14628.977035294994</v>
      </c>
      <c r="K79" s="19">
        <f t="array" ref="K79">MIN(IF(Lookups!$H$3:$H$250&gt;Data!K79,Lookups!$E$3:$E$250))*Area!K79</f>
        <v>14108.90097827659</v>
      </c>
      <c r="L79" s="19">
        <f t="array" ref="L79">MIN(IF(Lookups!$H$3:$H$250&gt;Data!L79,Lookups!$E$3:$E$250))*Area!L79</f>
        <v>8244.9775362216624</v>
      </c>
    </row>
    <row r="80" spans="1:12">
      <c r="A80" s="14" t="str">
        <f>Capacity!A80</f>
        <v>IRN</v>
      </c>
      <c r="B80" s="14" t="str">
        <f>Capacity!B80</f>
        <v>Iran (Islamic Republic of)</v>
      </c>
      <c r="C80" s="19">
        <f t="array" ref="C80">MIN(IF(Lookups!$H$3:$H$250&gt;Data!C80,Lookups!$E$3:$E$250))*Area!C80</f>
        <v>33575.612454632967</v>
      </c>
      <c r="D80" s="19">
        <f t="array" ref="D80">MIN(IF(Lookups!$H$3:$H$250&gt;Data!D80,Lookups!$E$3:$E$250))*Area!D80</f>
        <v>20723.938018093908</v>
      </c>
      <c r="E80" s="19">
        <f t="array" ref="E80">MIN(IF(Lookups!$H$3:$H$250&gt;Data!E80,Lookups!$E$3:$E$250))*Area!E80</f>
        <v>10348.169624835209</v>
      </c>
      <c r="F80" s="19">
        <f t="array" ref="F80">MIN(IF(Lookups!$H$3:$H$250&gt;Data!F80,Lookups!$E$3:$E$250))*Area!F80</f>
        <v>7428.6363044188047</v>
      </c>
      <c r="G80" s="19">
        <f t="array" ref="G80">MIN(IF(Lookups!$H$3:$H$250&gt;Data!G80,Lookups!$E$3:$E$250))*Area!G80</f>
        <v>7994.7856838196922</v>
      </c>
      <c r="H80" s="19">
        <f t="array" ref="H80">MIN(IF(Lookups!$H$3:$H$250&gt;Data!H80,Lookups!$E$3:$E$250))*Area!H80</f>
        <v>6067.5962827570347</v>
      </c>
      <c r="I80" s="19">
        <f t="array" ref="I80">MIN(IF(Lookups!$H$3:$H$250&gt;Data!I80,Lookups!$E$3:$E$250))*Area!I80</f>
        <v>4277.6215448547227</v>
      </c>
      <c r="J80" s="19">
        <f t="array" ref="J80">MIN(IF(Lookups!$H$3:$H$250&gt;Data!J80,Lookups!$E$3:$E$250))*Area!J80</f>
        <v>5097.1554629690254</v>
      </c>
      <c r="K80" s="19">
        <f t="array" ref="K80">MIN(IF(Lookups!$H$3:$H$250&gt;Data!K80,Lookups!$E$3:$E$250))*Area!K80</f>
        <v>5711.347326978811</v>
      </c>
      <c r="L80" s="19">
        <f t="array" ref="L80">MIN(IF(Lookups!$H$3:$H$250&gt;Data!L80,Lookups!$E$3:$E$250))*Area!L80</f>
        <v>3261.3380093140045</v>
      </c>
    </row>
    <row r="81" spans="1:12">
      <c r="A81" s="14" t="str">
        <f>Capacity!A81</f>
        <v>IRQ</v>
      </c>
      <c r="B81" s="14" t="str">
        <f>Capacity!B81</f>
        <v>Iraq</v>
      </c>
      <c r="C81" s="19">
        <f t="array" ref="C81">MIN(IF(Lookups!$H$3:$H$250&gt;Data!C81,Lookups!$E$3:$E$250))*Area!C81</f>
        <v>18487.525419810743</v>
      </c>
      <c r="D81" s="19">
        <f t="array" ref="D81">MIN(IF(Lookups!$H$3:$H$250&gt;Data!D81,Lookups!$E$3:$E$250))*Area!D81</f>
        <v>10766.941020087423</v>
      </c>
      <c r="E81" s="19">
        <f t="array" ref="E81">MIN(IF(Lookups!$H$3:$H$250&gt;Data!E81,Lookups!$E$3:$E$250))*Area!E81</f>
        <v>4790.5638586009209</v>
      </c>
      <c r="F81" s="19">
        <f t="array" ref="F81">MIN(IF(Lookups!$H$3:$H$250&gt;Data!F81,Lookups!$E$3:$E$250))*Area!F81</f>
        <v>4974.8490750794772</v>
      </c>
      <c r="G81" s="19">
        <f t="array" ref="G81">MIN(IF(Lookups!$H$3:$H$250&gt;Data!G81,Lookups!$E$3:$E$250))*Area!G81</f>
        <v>4274.338759853058</v>
      </c>
      <c r="H81" s="19">
        <f t="array" ref="H81">MIN(IF(Lookups!$H$3:$H$250&gt;Data!H81,Lookups!$E$3:$E$250))*Area!H81</f>
        <v>3851.5677957939024</v>
      </c>
      <c r="I81" s="19">
        <f t="array" ref="I81">MIN(IF(Lookups!$H$3:$H$250&gt;Data!I81,Lookups!$E$3:$E$250))*Area!I81</f>
        <v>2264.4384517130397</v>
      </c>
      <c r="J81" s="19">
        <f t="array" ref="J81">MIN(IF(Lookups!$H$3:$H$250&gt;Data!J81,Lookups!$E$3:$E$250))*Area!J81</f>
        <v>1968.7284584042854</v>
      </c>
      <c r="K81" s="19">
        <f t="array" ref="K81">MIN(IF(Lookups!$H$3:$H$250&gt;Data!K81,Lookups!$E$3:$E$250))*Area!K81</f>
        <v>2308.9121298386581</v>
      </c>
      <c r="L81" s="19">
        <f t="array" ref="L81">MIN(IF(Lookups!$H$3:$H$250&gt;Data!L81,Lookups!$E$3:$E$250))*Area!L81</f>
        <v>892.20011950401749</v>
      </c>
    </row>
    <row r="82" spans="1:12">
      <c r="A82" s="14" t="str">
        <f>Capacity!A82</f>
        <v>IRL</v>
      </c>
      <c r="B82" s="14" t="str">
        <f>Capacity!B82</f>
        <v>Ireland</v>
      </c>
      <c r="C82" s="19">
        <f t="array" ref="C82">MIN(IF(Lookups!$H$3:$H$250&gt;Data!C82,Lookups!$E$3:$E$250))*Area!C82</f>
        <v>2642.6938401562902</v>
      </c>
      <c r="D82" s="19">
        <f t="array" ref="D82">MIN(IF(Lookups!$H$3:$H$250&gt;Data!D82,Lookups!$E$3:$E$250))*Area!D82</f>
        <v>527.31324585985806</v>
      </c>
      <c r="E82" s="19">
        <f t="array" ref="E82">MIN(IF(Lookups!$H$3:$H$250&gt;Data!E82,Lookups!$E$3:$E$250))*Area!E82</f>
        <v>1195.4214063449515</v>
      </c>
      <c r="F82" s="19">
        <f t="array" ref="F82">MIN(IF(Lookups!$H$3:$H$250&gt;Data!F82,Lookups!$E$3:$E$250))*Area!F82</f>
        <v>287.31002195832872</v>
      </c>
      <c r="G82" s="19">
        <f t="array" ref="G82">MIN(IF(Lookups!$H$3:$H$250&gt;Data!G82,Lookups!$E$3:$E$250))*Area!G82</f>
        <v>317.39831048699671</v>
      </c>
      <c r="H82" s="19">
        <f t="array" ref="H82">MIN(IF(Lookups!$H$3:$H$250&gt;Data!H82,Lookups!$E$3:$E$250))*Area!H82</f>
        <v>220.61908064144799</v>
      </c>
      <c r="I82" s="19">
        <f t="array" ref="I82">MIN(IF(Lookups!$H$3:$H$250&gt;Data!I82,Lookups!$E$3:$E$250))*Area!I82</f>
        <v>472.62756662304179</v>
      </c>
      <c r="J82" s="19">
        <f t="array" ref="J82">MIN(IF(Lookups!$H$3:$H$250&gt;Data!J82,Lookups!$E$3:$E$250))*Area!J82</f>
        <v>293.06299664065364</v>
      </c>
      <c r="K82" s="19">
        <f t="array" ref="K82">MIN(IF(Lookups!$H$3:$H$250&gt;Data!K82,Lookups!$E$3:$E$250))*Area!K82</f>
        <v>534.52423289545015</v>
      </c>
      <c r="L82" s="19">
        <f t="array" ref="L82">MIN(IF(Lookups!$H$3:$H$250&gt;Data!L82,Lookups!$E$3:$E$250))*Area!L82</f>
        <v>286.8830393592479</v>
      </c>
    </row>
    <row r="83" spans="1:12">
      <c r="A83" s="14" t="str">
        <f>Capacity!A83</f>
        <v>IMN</v>
      </c>
      <c r="B83" s="14" t="str">
        <f>Capacity!B83</f>
        <v>Isle of Man</v>
      </c>
      <c r="C83" s="19">
        <f t="array" ref="C83">MIN(IF(Lookups!$H$3:$H$250&gt;Data!C83,Lookups!$E$3:$E$250))*Area!C83</f>
        <v>78.519636609789117</v>
      </c>
      <c r="D83" s="19">
        <f t="array" ref="D83">MIN(IF(Lookups!$H$3:$H$250&gt;Data!D83,Lookups!$E$3:$E$250))*Area!D83</f>
        <v>8.2112038284746802</v>
      </c>
      <c r="E83" s="19">
        <f t="array" ref="E83">MIN(IF(Lookups!$H$3:$H$250&gt;Data!E83,Lookups!$E$3:$E$250))*Area!E83</f>
        <v>3.6950417228136052</v>
      </c>
      <c r="F83" s="19">
        <f t="array" ref="F83">MIN(IF(Lookups!$H$3:$H$250&gt;Data!F83,Lookups!$E$3:$E$250))*Area!F83</f>
        <v>20.98418756165751</v>
      </c>
      <c r="G83" s="19">
        <f t="array" ref="G83">MIN(IF(Lookups!$H$3:$H$250&gt;Data!G83,Lookups!$E$3:$E$250))*Area!G83</f>
        <v>5.7735026918962555</v>
      </c>
      <c r="H83" s="19">
        <f t="array" ref="H83">MIN(IF(Lookups!$H$3:$H$250&gt;Data!H83,Lookups!$E$3:$E$250))*Area!H83</f>
        <v>4.2831798517043485</v>
      </c>
      <c r="I83" s="19">
        <f t="array" ref="I83">MIN(IF(Lookups!$H$3:$H$250&gt;Data!I83,Lookups!$E$3:$E$250))*Area!I83</f>
        <v>6.3294696177825607</v>
      </c>
      <c r="J83" s="19">
        <f t="array" ref="J83">MIN(IF(Lookups!$H$3:$H$250&gt;Data!J83,Lookups!$E$3:$E$250))*Area!J83</f>
        <v>2.8147824758275366</v>
      </c>
      <c r="K83" s="19">
        <f t="array" ref="K83">MIN(IF(Lookups!$H$3:$H$250&gt;Data!K83,Lookups!$E$3:$E$250))*Area!K83</f>
        <v>2.6100710230400792</v>
      </c>
      <c r="L83" s="19">
        <f t="array" ref="L83">MIN(IF(Lookups!$H$3:$H$250&gt;Data!L83,Lookups!$E$3:$E$250))*Area!L83</f>
        <v>4.6100709585198052</v>
      </c>
    </row>
    <row r="84" spans="1:12">
      <c r="A84" s="14" t="str">
        <f>Capacity!A84</f>
        <v>ISR</v>
      </c>
      <c r="B84" s="14" t="str">
        <f>Capacity!B84</f>
        <v>Israel</v>
      </c>
      <c r="C84" s="19">
        <f t="array" ref="C84">MIN(IF(Lookups!$H$3:$H$250&gt;Data!C84,Lookups!$E$3:$E$250))*Area!C84</f>
        <v>3270.1119246900412</v>
      </c>
      <c r="D84" s="19">
        <f t="array" ref="D84">MIN(IF(Lookups!$H$3:$H$250&gt;Data!D84,Lookups!$E$3:$E$250))*Area!D84</f>
        <v>2697.3804576539319</v>
      </c>
      <c r="E84" s="19">
        <f t="array" ref="E84">MIN(IF(Lookups!$H$3:$H$250&gt;Data!E84,Lookups!$E$3:$E$250))*Area!E84</f>
        <v>0</v>
      </c>
      <c r="F84" s="19">
        <f t="array" ref="F84">MIN(IF(Lookups!$H$3:$H$250&gt;Data!F84,Lookups!$E$3:$E$250))*Area!F84</f>
        <v>5722.695868207571</v>
      </c>
      <c r="G84" s="19">
        <f t="array" ref="G84">MIN(IF(Lookups!$H$3:$H$250&gt;Data!G84,Lookups!$E$3:$E$250))*Area!G84</f>
        <v>0</v>
      </c>
      <c r="H84" s="19">
        <f t="array" ref="H84">MIN(IF(Lookups!$H$3:$H$250&gt;Data!H84,Lookups!$E$3:$E$250))*Area!H84</f>
        <v>1814.6760460929042</v>
      </c>
      <c r="I84" s="19">
        <f t="array" ref="I84">MIN(IF(Lookups!$H$3:$H$250&gt;Data!I84,Lookups!$E$3:$E$250))*Area!I84</f>
        <v>1810.5704441786665</v>
      </c>
      <c r="J84" s="19">
        <f t="array" ref="J84">MIN(IF(Lookups!$H$3:$H$250&gt;Data!J84,Lookups!$E$3:$E$250))*Area!J84</f>
        <v>0</v>
      </c>
      <c r="K84" s="19">
        <f t="array" ref="K84">MIN(IF(Lookups!$H$3:$H$250&gt;Data!K84,Lookups!$E$3:$E$250))*Area!K84</f>
        <v>1367.8252663201065</v>
      </c>
      <c r="L84" s="19">
        <f t="array" ref="L84">MIN(IF(Lookups!$H$3:$H$250&gt;Data!L84,Lookups!$E$3:$E$250))*Area!L84</f>
        <v>51.738962898807188</v>
      </c>
    </row>
    <row r="85" spans="1:12">
      <c r="A85" s="14" t="str">
        <f>Capacity!A85</f>
        <v>ITA</v>
      </c>
      <c r="B85" s="14" t="str">
        <f>Capacity!B85</f>
        <v>Italy</v>
      </c>
      <c r="C85" s="19">
        <f t="array" ref="C85">MIN(IF(Lookups!$H$3:$H$250&gt;Data!C85,Lookups!$E$3:$E$250))*Area!C85</f>
        <v>17401.337113375324</v>
      </c>
      <c r="D85" s="19">
        <f t="array" ref="D85">MIN(IF(Lookups!$H$3:$H$250&gt;Data!D85,Lookups!$E$3:$E$250))*Area!D85</f>
        <v>14017.551335684835</v>
      </c>
      <c r="E85" s="19">
        <f t="array" ref="E85">MIN(IF(Lookups!$H$3:$H$250&gt;Data!E85,Lookups!$E$3:$E$250))*Area!E85</f>
        <v>11364.138523020614</v>
      </c>
      <c r="F85" s="19">
        <f t="array" ref="F85">MIN(IF(Lookups!$H$3:$H$250&gt;Data!F85,Lookups!$E$3:$E$250))*Area!F85</f>
        <v>7589.2692884976314</v>
      </c>
      <c r="G85" s="19">
        <f t="array" ref="G85">MIN(IF(Lookups!$H$3:$H$250&gt;Data!G85,Lookups!$E$3:$E$250))*Area!G85</f>
        <v>4924.669496127688</v>
      </c>
      <c r="H85" s="19">
        <f t="array" ref="H85">MIN(IF(Lookups!$H$3:$H$250&gt;Data!H85,Lookups!$E$3:$E$250))*Area!H85</f>
        <v>4577.0481820492114</v>
      </c>
      <c r="I85" s="19">
        <f t="array" ref="I85">MIN(IF(Lookups!$H$3:$H$250&gt;Data!I85,Lookups!$E$3:$E$250))*Area!I85</f>
        <v>4478.3294929802887</v>
      </c>
      <c r="J85" s="19">
        <f t="array" ref="J85">MIN(IF(Lookups!$H$3:$H$250&gt;Data!J85,Lookups!$E$3:$E$250))*Area!J85</f>
        <v>5582.3553412353231</v>
      </c>
      <c r="K85" s="19">
        <f t="array" ref="K85">MIN(IF(Lookups!$H$3:$H$250&gt;Data!K85,Lookups!$E$3:$E$250))*Area!K85</f>
        <v>2963.1771255816539</v>
      </c>
      <c r="L85" s="19">
        <f t="array" ref="L85">MIN(IF(Lookups!$H$3:$H$250&gt;Data!L85,Lookups!$E$3:$E$250))*Area!L85</f>
        <v>2227.2890384737552</v>
      </c>
    </row>
    <row r="86" spans="1:12">
      <c r="A86" s="14" t="str">
        <f>Capacity!A86</f>
        <v>JAM</v>
      </c>
      <c r="B86" s="14" t="str">
        <f>Capacity!B86</f>
        <v>Jamaica</v>
      </c>
      <c r="C86" s="19">
        <f t="array" ref="C86">MIN(IF(Lookups!$H$3:$H$250&gt;Data!C86,Lookups!$E$3:$E$250))*Area!C86</f>
        <v>923.76043070340154</v>
      </c>
      <c r="D86" s="19">
        <f t="array" ref="D86">MIN(IF(Lookups!$H$3:$H$250&gt;Data!D86,Lookups!$E$3:$E$250))*Area!D86</f>
        <v>608.65548378568553</v>
      </c>
      <c r="E86" s="19">
        <f t="array" ref="E86">MIN(IF(Lookups!$H$3:$H$250&gt;Data!E86,Lookups!$E$3:$E$250))*Area!E86</f>
        <v>223.5877287375987</v>
      </c>
      <c r="F86" s="19">
        <f t="array" ref="F86">MIN(IF(Lookups!$H$3:$H$250&gt;Data!F86,Lookups!$E$3:$E$250))*Area!F86</f>
        <v>583.98979728530651</v>
      </c>
      <c r="G86" s="19">
        <f t="array" ref="G86">MIN(IF(Lookups!$H$3:$H$250&gt;Data!G86,Lookups!$E$3:$E$250))*Area!G86</f>
        <v>179.50603925026587</v>
      </c>
      <c r="H86" s="19">
        <f t="array" ref="H86">MIN(IF(Lookups!$H$3:$H$250&gt;Data!H86,Lookups!$E$3:$E$250))*Area!H86</f>
        <v>143.01180001260065</v>
      </c>
      <c r="I86" s="19">
        <f t="array" ref="I86">MIN(IF(Lookups!$H$3:$H$250&gt;Data!I86,Lookups!$E$3:$E$250))*Area!I86</f>
        <v>310.01400054406139</v>
      </c>
      <c r="J86" s="19">
        <f t="array" ref="J86">MIN(IF(Lookups!$H$3:$H$250&gt;Data!J86,Lookups!$E$3:$E$250))*Area!J86</f>
        <v>183.22520939571586</v>
      </c>
      <c r="K86" s="19">
        <f t="array" ref="K86">MIN(IF(Lookups!$H$3:$H$250&gt;Data!K86,Lookups!$E$3:$E$250))*Area!K86</f>
        <v>112.53081610386883</v>
      </c>
      <c r="L86" s="19">
        <f t="array" ref="L86">MIN(IF(Lookups!$H$3:$H$250&gt;Data!L86,Lookups!$E$3:$E$250))*Area!L86</f>
        <v>187.15714288333999</v>
      </c>
    </row>
    <row r="87" spans="1:12">
      <c r="A87" s="14" t="str">
        <f>Capacity!A87</f>
        <v>JPN</v>
      </c>
      <c r="B87" s="14" t="str">
        <f>Capacity!B87</f>
        <v>Japan</v>
      </c>
      <c r="C87" s="19">
        <f t="array" ref="C87">MIN(IF(Lookups!$H$3:$H$250&gt;Data!C87,Lookups!$E$3:$E$250))*Area!C87</f>
        <v>134093.06412090576</v>
      </c>
      <c r="D87" s="19">
        <f t="array" ref="D87">MIN(IF(Lookups!$H$3:$H$250&gt;Data!D87,Lookups!$E$3:$E$250))*Area!D87</f>
        <v>31650.085156855654</v>
      </c>
      <c r="E87" s="19">
        <f t="array" ref="E87">MIN(IF(Lookups!$H$3:$H$250&gt;Data!E87,Lookups!$E$3:$E$250))*Area!E87</f>
        <v>22983.159515900628</v>
      </c>
      <c r="F87" s="19">
        <f t="array" ref="F87">MIN(IF(Lookups!$H$3:$H$250&gt;Data!F87,Lookups!$E$3:$E$250))*Area!F87</f>
        <v>13063.512090863935</v>
      </c>
      <c r="G87" s="19">
        <f t="array" ref="G87">MIN(IF(Lookups!$H$3:$H$250&gt;Data!G87,Lookups!$E$3:$E$250))*Area!G87</f>
        <v>10115.46539133684</v>
      </c>
      <c r="H87" s="19">
        <f t="array" ref="H87">MIN(IF(Lookups!$H$3:$H$250&gt;Data!H87,Lookups!$E$3:$E$250))*Area!H87</f>
        <v>7127.18122704902</v>
      </c>
      <c r="I87" s="19">
        <f t="array" ref="I87">MIN(IF(Lookups!$H$3:$H$250&gt;Data!I87,Lookups!$E$3:$E$250))*Area!I87</f>
        <v>5897.1839495626555</v>
      </c>
      <c r="J87" s="19">
        <f t="array" ref="J87">MIN(IF(Lookups!$H$3:$H$250&gt;Data!J87,Lookups!$E$3:$E$250))*Area!J87</f>
        <v>3909.960360519442</v>
      </c>
      <c r="K87" s="19">
        <f t="array" ref="K87">MIN(IF(Lookups!$H$3:$H$250&gt;Data!K87,Lookups!$E$3:$E$250))*Area!K87</f>
        <v>2076.1706539652014</v>
      </c>
      <c r="L87" s="19">
        <f t="array" ref="L87">MIN(IF(Lookups!$H$3:$H$250&gt;Data!L87,Lookups!$E$3:$E$250))*Area!L87</f>
        <v>915.98650991904219</v>
      </c>
    </row>
    <row r="88" spans="1:12">
      <c r="A88" s="14" t="str">
        <f>Capacity!A88</f>
        <v>JOR</v>
      </c>
      <c r="B88" s="14" t="str">
        <f>Capacity!B88</f>
        <v>Jordan</v>
      </c>
      <c r="C88" s="19">
        <f t="array" ref="C88">MIN(IF(Lookups!$H$3:$H$250&gt;Data!C88,Lookups!$E$3:$E$250))*Area!C88</f>
        <v>3667.3289098925034</v>
      </c>
      <c r="D88" s="19">
        <f t="array" ref="D88">MIN(IF(Lookups!$H$3:$H$250&gt;Data!D88,Lookups!$E$3:$E$250))*Area!D88</f>
        <v>2529.0507791702016</v>
      </c>
      <c r="E88" s="19">
        <f t="array" ref="E88">MIN(IF(Lookups!$H$3:$H$250&gt;Data!E88,Lookups!$E$3:$E$250))*Area!E88</f>
        <v>1262.2262525131275</v>
      </c>
      <c r="F88" s="19">
        <f t="array" ref="F88">MIN(IF(Lookups!$H$3:$H$250&gt;Data!F88,Lookups!$E$3:$E$250))*Area!F88</f>
        <v>331.42261983195488</v>
      </c>
      <c r="G88" s="19">
        <f t="array" ref="G88">MIN(IF(Lookups!$H$3:$H$250&gt;Data!G88,Lookups!$E$3:$E$250))*Area!G88</f>
        <v>654.1378549918461</v>
      </c>
      <c r="H88" s="19">
        <f t="array" ref="H88">MIN(IF(Lookups!$H$3:$H$250&gt;Data!H88,Lookups!$E$3:$E$250))*Area!H88</f>
        <v>405.90033325107441</v>
      </c>
      <c r="I88" s="19">
        <f t="array" ref="I88">MIN(IF(Lookups!$H$3:$H$250&gt;Data!I88,Lookups!$E$3:$E$250))*Area!I88</f>
        <v>275.32166436875565</v>
      </c>
      <c r="J88" s="19">
        <f t="array" ref="J88">MIN(IF(Lookups!$H$3:$H$250&gt;Data!J88,Lookups!$E$3:$E$250))*Area!J88</f>
        <v>257.52700760662117</v>
      </c>
      <c r="K88" s="19">
        <f t="array" ref="K88">MIN(IF(Lookups!$H$3:$H$250&gt;Data!K88,Lookups!$E$3:$E$250))*Area!K88</f>
        <v>77.043393946181922</v>
      </c>
      <c r="L88" s="19">
        <f t="array" ref="L88">MIN(IF(Lookups!$H$3:$H$250&gt;Data!L88,Lookups!$E$3:$E$250))*Area!L88</f>
        <v>188.51636868102395</v>
      </c>
    </row>
    <row r="89" spans="1:12">
      <c r="A89" s="14" t="str">
        <f>Capacity!A89</f>
        <v>KAZ</v>
      </c>
      <c r="B89" s="14" t="str">
        <f>Capacity!B89</f>
        <v>Kazakhstan</v>
      </c>
      <c r="C89" s="19">
        <f t="array" ref="C89">MIN(IF(Lookups!$H$3:$H$250&gt;Data!C89,Lookups!$E$3:$E$250))*Area!C89</f>
        <v>10565.681699803956</v>
      </c>
      <c r="D89" s="19">
        <f t="array" ref="D89">MIN(IF(Lookups!$H$3:$H$250&gt;Data!D89,Lookups!$E$3:$E$250))*Area!D89</f>
        <v>4146.4445041686658</v>
      </c>
      <c r="E89" s="19">
        <f t="array" ref="E89">MIN(IF(Lookups!$H$3:$H$250&gt;Data!E89,Lookups!$E$3:$E$250))*Area!E89</f>
        <v>1691.1495967631336</v>
      </c>
      <c r="F89" s="19">
        <f t="array" ref="F89">MIN(IF(Lookups!$H$3:$H$250&gt;Data!F89,Lookups!$E$3:$E$250))*Area!F89</f>
        <v>1032.973990765503</v>
      </c>
      <c r="G89" s="19">
        <f t="array" ref="G89">MIN(IF(Lookups!$H$3:$H$250&gt;Data!G89,Lookups!$E$3:$E$250))*Area!G89</f>
        <v>744.81361910306782</v>
      </c>
      <c r="H89" s="19">
        <f t="array" ref="H89">MIN(IF(Lookups!$H$3:$H$250&gt;Data!H89,Lookups!$E$3:$E$250))*Area!H89</f>
        <v>670.04385490801349</v>
      </c>
      <c r="I89" s="19">
        <f t="array" ref="I89">MIN(IF(Lookups!$H$3:$H$250&gt;Data!I89,Lookups!$E$3:$E$250))*Area!I89</f>
        <v>787.43154015950392</v>
      </c>
      <c r="J89" s="19">
        <f t="array" ref="J89">MIN(IF(Lookups!$H$3:$H$250&gt;Data!J89,Lookups!$E$3:$E$250))*Area!J89</f>
        <v>529.32388805348421</v>
      </c>
      <c r="K89" s="19">
        <f t="array" ref="K89">MIN(IF(Lookups!$H$3:$H$250&gt;Data!K89,Lookups!$E$3:$E$250))*Area!K89</f>
        <v>507.51462609392416</v>
      </c>
      <c r="L89" s="19">
        <f t="array" ref="L89">MIN(IF(Lookups!$H$3:$H$250&gt;Data!L89,Lookups!$E$3:$E$250))*Area!L89</f>
        <v>365.90347750822463</v>
      </c>
    </row>
    <row r="90" spans="1:12">
      <c r="A90" s="14" t="str">
        <f>Capacity!A90</f>
        <v>KEN</v>
      </c>
      <c r="B90" s="14" t="str">
        <f>Capacity!B90</f>
        <v>Kenya</v>
      </c>
      <c r="C90" s="19">
        <f t="array" ref="C90">MIN(IF(Lookups!$H$3:$H$250&gt;Data!C90,Lookups!$E$3:$E$250))*Area!C90</f>
        <v>28876.751063788332</v>
      </c>
      <c r="D90" s="19">
        <f t="array" ref="D90">MIN(IF(Lookups!$H$3:$H$250&gt;Data!D90,Lookups!$E$3:$E$250))*Area!D90</f>
        <v>5812.7625102011543</v>
      </c>
      <c r="E90" s="19">
        <f t="array" ref="E90">MIN(IF(Lookups!$H$3:$H$250&gt;Data!E90,Lookups!$E$3:$E$250))*Area!E90</f>
        <v>9032.0676112025085</v>
      </c>
      <c r="F90" s="19">
        <f t="array" ref="F90">MIN(IF(Lookups!$H$3:$H$250&gt;Data!F90,Lookups!$E$3:$E$250))*Area!F90</f>
        <v>7420.3827877542817</v>
      </c>
      <c r="G90" s="19">
        <f t="array" ref="G90">MIN(IF(Lookups!$H$3:$H$250&gt;Data!G90,Lookups!$E$3:$E$250))*Area!G90</f>
        <v>6589.4910723509292</v>
      </c>
      <c r="H90" s="19">
        <f t="array" ref="H90">MIN(IF(Lookups!$H$3:$H$250&gt;Data!H90,Lookups!$E$3:$E$250))*Area!H90</f>
        <v>6234.8173396373222</v>
      </c>
      <c r="I90" s="19">
        <f t="array" ref="I90">MIN(IF(Lookups!$H$3:$H$250&gt;Data!I90,Lookups!$E$3:$E$250))*Area!I90</f>
        <v>5800.0750598411823</v>
      </c>
      <c r="J90" s="19">
        <f t="array" ref="J90">MIN(IF(Lookups!$H$3:$H$250&gt;Data!J90,Lookups!$E$3:$E$250))*Area!J90</f>
        <v>6853.0193952210357</v>
      </c>
      <c r="K90" s="19">
        <f t="array" ref="K90">MIN(IF(Lookups!$H$3:$H$250&gt;Data!K90,Lookups!$E$3:$E$250))*Area!K90</f>
        <v>6627.2262168147454</v>
      </c>
      <c r="L90" s="19">
        <f t="array" ref="L90">MIN(IF(Lookups!$H$3:$H$250&gt;Data!L90,Lookups!$E$3:$E$250))*Area!L90</f>
        <v>4882.9599321907999</v>
      </c>
    </row>
    <row r="91" spans="1:12">
      <c r="A91" s="14" t="str">
        <f>Capacity!A91</f>
        <v>PRK</v>
      </c>
      <c r="B91" s="14" t="str">
        <f>Capacity!B91</f>
        <v>Korea (the Democratic People's Republic of)</v>
      </c>
      <c r="C91" s="19">
        <f t="array" ref="C91">MIN(IF(Lookups!$H$3:$H$250&gt;Data!C91,Lookups!$E$3:$E$250))*Area!C91</f>
        <v>8014.1349365912884</v>
      </c>
      <c r="D91" s="19">
        <f t="array" ref="D91">MIN(IF(Lookups!$H$3:$H$250&gt;Data!D91,Lookups!$E$3:$E$250))*Area!D91</f>
        <v>5072.5532770785167</v>
      </c>
      <c r="E91" s="19">
        <f t="array" ref="E91">MIN(IF(Lookups!$H$3:$H$250&gt;Data!E91,Lookups!$E$3:$E$250))*Area!E91</f>
        <v>3511.8292373907639</v>
      </c>
      <c r="F91" s="19">
        <f t="array" ref="F91">MIN(IF(Lookups!$H$3:$H$250&gt;Data!F91,Lookups!$E$3:$E$250))*Area!F91</f>
        <v>3074.8025764841777</v>
      </c>
      <c r="G91" s="19">
        <f t="array" ref="G91">MIN(IF(Lookups!$H$3:$H$250&gt;Data!G91,Lookups!$E$3:$E$250))*Area!G91</f>
        <v>3014.6344305736311</v>
      </c>
      <c r="H91" s="19">
        <f t="array" ref="H91">MIN(IF(Lookups!$H$3:$H$250&gt;Data!H91,Lookups!$E$3:$E$250))*Area!H91</f>
        <v>2217.2097857743029</v>
      </c>
      <c r="I91" s="19">
        <f t="array" ref="I91">MIN(IF(Lookups!$H$3:$H$250&gt;Data!I91,Lookups!$E$3:$E$250))*Area!I91</f>
        <v>1706.3907956048934</v>
      </c>
      <c r="J91" s="19">
        <f t="array" ref="J91">MIN(IF(Lookups!$H$3:$H$250&gt;Data!J91,Lookups!$E$3:$E$250))*Area!J91</f>
        <v>1505.0696731674689</v>
      </c>
      <c r="K91" s="19">
        <f t="array" ref="K91">MIN(IF(Lookups!$H$3:$H$250&gt;Data!K91,Lookups!$E$3:$E$250))*Area!K91</f>
        <v>1231.1265311063037</v>
      </c>
      <c r="L91" s="19">
        <f t="array" ref="L91">MIN(IF(Lookups!$H$3:$H$250&gt;Data!L91,Lookups!$E$3:$E$250))*Area!L91</f>
        <v>906.40281504897348</v>
      </c>
    </row>
    <row r="92" spans="1:12">
      <c r="A92" s="14" t="str">
        <f>Capacity!A92</f>
        <v>KOR</v>
      </c>
      <c r="B92" s="14" t="str">
        <f>Capacity!B92</f>
        <v>Korea (the Republic of)</v>
      </c>
      <c r="C92" s="19">
        <f t="array" ref="C92">MIN(IF(Lookups!$H$3:$H$250&gt;Data!C92,Lookups!$E$3:$E$250))*Area!C92</f>
        <v>0</v>
      </c>
      <c r="D92" s="19">
        <f t="array" ref="D92">MIN(IF(Lookups!$H$3:$H$250&gt;Data!D92,Lookups!$E$3:$E$250))*Area!D92</f>
        <v>18807.762369121254</v>
      </c>
      <c r="E92" s="19">
        <f t="array" ref="E92">MIN(IF(Lookups!$H$3:$H$250&gt;Data!E92,Lookups!$E$3:$E$250))*Area!E92</f>
        <v>8872.7189369061707</v>
      </c>
      <c r="F92" s="19">
        <f t="array" ref="F92">MIN(IF(Lookups!$H$3:$H$250&gt;Data!F92,Lookups!$E$3:$E$250))*Area!F92</f>
        <v>13610.070345696782</v>
      </c>
      <c r="G92" s="19">
        <f t="array" ref="G92">MIN(IF(Lookups!$H$3:$H$250&gt;Data!G92,Lookups!$E$3:$E$250))*Area!G92</f>
        <v>6042.8712334893698</v>
      </c>
      <c r="H92" s="19">
        <f t="array" ref="H92">MIN(IF(Lookups!$H$3:$H$250&gt;Data!H92,Lookups!$E$3:$E$250))*Area!H92</f>
        <v>6100.2122483062549</v>
      </c>
      <c r="I92" s="19">
        <f t="array" ref="I92">MIN(IF(Lookups!$H$3:$H$250&gt;Data!I92,Lookups!$E$3:$E$250))*Area!I92</f>
        <v>1965.8538091415348</v>
      </c>
      <c r="J92" s="19">
        <f t="array" ref="J92">MIN(IF(Lookups!$H$3:$H$250&gt;Data!J92,Lookups!$E$3:$E$250))*Area!J92</f>
        <v>1283.9327374092875</v>
      </c>
      <c r="K92" s="19">
        <f t="array" ref="K92">MIN(IF(Lookups!$H$3:$H$250&gt;Data!K92,Lookups!$E$3:$E$250))*Area!K92</f>
        <v>971.31698620998327</v>
      </c>
      <c r="L92" s="19">
        <f t="array" ref="L92">MIN(IF(Lookups!$H$3:$H$250&gt;Data!L92,Lookups!$E$3:$E$250))*Area!L92</f>
        <v>644.59263846138685</v>
      </c>
    </row>
    <row r="93" spans="1:12">
      <c r="A93" s="14" t="str">
        <f>Capacity!A93</f>
        <v>KWT</v>
      </c>
      <c r="B93" s="14" t="str">
        <f>Capacity!B93</f>
        <v>Kuwait</v>
      </c>
      <c r="C93" s="19">
        <f t="array" ref="C93">MIN(IF(Lookups!$H$3:$H$250&gt;Data!C93,Lookups!$E$3:$E$250))*Area!C93</f>
        <v>1016.1364737737417</v>
      </c>
      <c r="D93" s="19">
        <f t="array" ref="D93">MIN(IF(Lookups!$H$3:$H$250&gt;Data!D93,Lookups!$E$3:$E$250))*Area!D93</f>
        <v>0</v>
      </c>
      <c r="E93" s="19">
        <f t="array" ref="E93">MIN(IF(Lookups!$H$3:$H$250&gt;Data!E93,Lookups!$E$3:$E$250))*Area!E93</f>
        <v>849.85959624712939</v>
      </c>
      <c r="F93" s="19">
        <f t="array" ref="F93">MIN(IF(Lookups!$H$3:$H$250&gt;Data!F93,Lookups!$E$3:$E$250))*Area!F93</f>
        <v>0</v>
      </c>
      <c r="G93" s="19">
        <f t="array" ref="G93">MIN(IF(Lookups!$H$3:$H$250&gt;Data!G93,Lookups!$E$3:$E$250))*Area!G93</f>
        <v>1330.2150202128983</v>
      </c>
      <c r="H93" s="19">
        <f t="array" ref="H93">MIN(IF(Lookups!$H$3:$H$250&gt;Data!H93,Lookups!$E$3:$E$250))*Area!H93</f>
        <v>0</v>
      </c>
      <c r="I93" s="19">
        <f t="array" ref="I93">MIN(IF(Lookups!$H$3:$H$250&gt;Data!I93,Lookups!$E$3:$E$250))*Area!I93</f>
        <v>4027.5954778668306</v>
      </c>
      <c r="J93" s="19">
        <f t="array" ref="J93">MIN(IF(Lookups!$H$3:$H$250&gt;Data!J93,Lookups!$E$3:$E$250))*Area!J93</f>
        <v>0</v>
      </c>
      <c r="K93" s="19">
        <f t="array" ref="K93">MIN(IF(Lookups!$H$3:$H$250&gt;Data!K93,Lookups!$E$3:$E$250))*Area!K93</f>
        <v>853.0003817115205</v>
      </c>
      <c r="L93" s="19">
        <f t="array" ref="L93">MIN(IF(Lookups!$H$3:$H$250&gt;Data!L93,Lookups!$E$3:$E$250))*Area!L93</f>
        <v>396.51133487345288</v>
      </c>
    </row>
    <row r="94" spans="1:12">
      <c r="A94" s="14" t="str">
        <f>Capacity!A94</f>
        <v>KGZ</v>
      </c>
      <c r="B94" s="14" t="str">
        <f>Capacity!B94</f>
        <v>Kyrgyzstan</v>
      </c>
      <c r="C94" s="19">
        <f t="array" ref="C94">MIN(IF(Lookups!$H$3:$H$250&gt;Data!C94,Lookups!$E$3:$E$250))*Area!C94</f>
        <v>2433.0718609506312</v>
      </c>
      <c r="D94" s="19">
        <f t="array" ref="D94">MIN(IF(Lookups!$H$3:$H$250&gt;Data!D94,Lookups!$E$3:$E$250))*Area!D94</f>
        <v>862.30208368109265</v>
      </c>
      <c r="E94" s="19">
        <f t="array" ref="E94">MIN(IF(Lookups!$H$3:$H$250&gt;Data!E94,Lookups!$E$3:$E$250))*Area!E94</f>
        <v>553.82324572014841</v>
      </c>
      <c r="F94" s="19">
        <f t="array" ref="F94">MIN(IF(Lookups!$H$3:$H$250&gt;Data!F94,Lookups!$E$3:$E$250))*Area!F94</f>
        <v>790.41561253136422</v>
      </c>
      <c r="G94" s="19">
        <f t="array" ref="G94">MIN(IF(Lookups!$H$3:$H$250&gt;Data!G94,Lookups!$E$3:$E$250))*Area!G94</f>
        <v>459.33802664640422</v>
      </c>
      <c r="H94" s="19">
        <f t="array" ref="H94">MIN(IF(Lookups!$H$3:$H$250&gt;Data!H94,Lookups!$E$3:$E$250))*Area!H94</f>
        <v>298.02568567667225</v>
      </c>
      <c r="I94" s="19">
        <f t="array" ref="I94">MIN(IF(Lookups!$H$3:$H$250&gt;Data!I94,Lookups!$E$3:$E$250))*Area!I94</f>
        <v>463.4625827561436</v>
      </c>
      <c r="J94" s="19">
        <f t="array" ref="J94">MIN(IF(Lookups!$H$3:$H$250&gt;Data!J94,Lookups!$E$3:$E$250))*Area!J94</f>
        <v>222.8885661440402</v>
      </c>
      <c r="K94" s="19">
        <f t="array" ref="K94">MIN(IF(Lookups!$H$3:$H$250&gt;Data!K94,Lookups!$E$3:$E$250))*Area!K94</f>
        <v>214.6978407935261</v>
      </c>
      <c r="L94" s="19">
        <f t="array" ref="L94">MIN(IF(Lookups!$H$3:$H$250&gt;Data!L94,Lookups!$E$3:$E$250))*Area!L94</f>
        <v>139.46015437066299</v>
      </c>
    </row>
    <row r="95" spans="1:12">
      <c r="A95" s="14" t="str">
        <f>Capacity!A95</f>
        <v>LAO</v>
      </c>
      <c r="B95" s="14" t="str">
        <f>Capacity!B95</f>
        <v>Lao People's Democratic Republic (the)</v>
      </c>
      <c r="C95" s="19">
        <f t="array" ref="C95">MIN(IF(Lookups!$H$3:$H$250&gt;Data!C95,Lookups!$E$3:$E$250))*Area!C95</f>
        <v>1893.4202078073779</v>
      </c>
      <c r="D95" s="19">
        <f t="array" ref="D95">MIN(IF(Lookups!$H$3:$H$250&gt;Data!D95,Lookups!$E$3:$E$250))*Area!D95</f>
        <v>1197.3902955614619</v>
      </c>
      <c r="E95" s="19">
        <f t="array" ref="E95">MIN(IF(Lookups!$H$3:$H$250&gt;Data!E95,Lookups!$E$3:$E$250))*Area!E95</f>
        <v>1186.3768908646164</v>
      </c>
      <c r="F95" s="19">
        <f t="array" ref="F95">MIN(IF(Lookups!$H$3:$H$250&gt;Data!F95,Lookups!$E$3:$E$250))*Area!F95</f>
        <v>765.33551683776693</v>
      </c>
      <c r="G95" s="19">
        <f t="array" ref="G95">MIN(IF(Lookups!$H$3:$H$250&gt;Data!G95,Lookups!$E$3:$E$250))*Area!G95</f>
        <v>897.42714659185538</v>
      </c>
      <c r="H95" s="19">
        <f t="array" ref="H95">MIN(IF(Lookups!$H$3:$H$250&gt;Data!H95,Lookups!$E$3:$E$250))*Area!H95</f>
        <v>745.54117832865438</v>
      </c>
      <c r="I95" s="19">
        <f t="array" ref="I95">MIN(IF(Lookups!$H$3:$H$250&gt;Data!I95,Lookups!$E$3:$E$250))*Area!I95</f>
        <v>759.88721552198524</v>
      </c>
      <c r="J95" s="19">
        <f t="array" ref="J95">MIN(IF(Lookups!$H$3:$H$250&gt;Data!J95,Lookups!$E$3:$E$250))*Area!J95</f>
        <v>414.25993258682325</v>
      </c>
      <c r="K95" s="19">
        <f t="array" ref="K95">MIN(IF(Lookups!$H$3:$H$250&gt;Data!K95,Lookups!$E$3:$E$250))*Area!K95</f>
        <v>465.06513078845495</v>
      </c>
      <c r="L95" s="19">
        <f t="array" ref="L95">MIN(IF(Lookups!$H$3:$H$250&gt;Data!L95,Lookups!$E$3:$E$250))*Area!L95</f>
        <v>319.39780070739749</v>
      </c>
    </row>
    <row r="96" spans="1:12">
      <c r="A96" s="14" t="str">
        <f>Capacity!A96</f>
        <v>LVA</v>
      </c>
      <c r="B96" s="14" t="str">
        <f>Capacity!B96</f>
        <v>Latvia</v>
      </c>
      <c r="C96" s="19">
        <f t="array" ref="C96">MIN(IF(Lookups!$H$3:$H$250&gt;Data!C96,Lookups!$E$3:$E$250))*Area!C96</f>
        <v>1421.2977986802528</v>
      </c>
      <c r="D96" s="19">
        <f t="array" ref="D96">MIN(IF(Lookups!$H$3:$H$250&gt;Data!D96,Lookups!$E$3:$E$250))*Area!D96</f>
        <v>234.31256639111626</v>
      </c>
      <c r="E96" s="19">
        <f t="array" ref="E96">MIN(IF(Lookups!$H$3:$H$250&gt;Data!E96,Lookups!$E$3:$E$250))*Area!E96</f>
        <v>202.23296929114386</v>
      </c>
      <c r="F96" s="19">
        <f t="array" ref="F96">MIN(IF(Lookups!$H$3:$H$250&gt;Data!F96,Lookups!$E$3:$E$250))*Area!F96</f>
        <v>133.12535674426789</v>
      </c>
      <c r="G96" s="19">
        <f t="array" ref="G96">MIN(IF(Lookups!$H$3:$H$250&gt;Data!G96,Lookups!$E$3:$E$250))*Area!G96</f>
        <v>180.03902271872377</v>
      </c>
      <c r="H96" s="19">
        <f t="array" ref="H96">MIN(IF(Lookups!$H$3:$H$250&gt;Data!H96,Lookups!$E$3:$E$250))*Area!H96</f>
        <v>99.417150353256716</v>
      </c>
      <c r="I96" s="19">
        <f t="array" ref="I96">MIN(IF(Lookups!$H$3:$H$250&gt;Data!I96,Lookups!$E$3:$E$250))*Area!I96</f>
        <v>156.26066141014013</v>
      </c>
      <c r="J96" s="19">
        <f t="array" ref="J96">MIN(IF(Lookups!$H$3:$H$250&gt;Data!J96,Lookups!$E$3:$E$250))*Area!J96</f>
        <v>82.027211798914976</v>
      </c>
      <c r="K96" s="19">
        <f t="array" ref="K96">MIN(IF(Lookups!$H$3:$H$250&gt;Data!K96,Lookups!$E$3:$E$250))*Area!K96</f>
        <v>121.92678764422526</v>
      </c>
      <c r="L96" s="19">
        <f t="array" ref="L96">MIN(IF(Lookups!$H$3:$H$250&gt;Data!L96,Lookups!$E$3:$E$250))*Area!L96</f>
        <v>96.883508137614058</v>
      </c>
    </row>
    <row r="97" spans="1:12">
      <c r="A97" s="14" t="str">
        <f>Capacity!A97</f>
        <v>LBN</v>
      </c>
      <c r="B97" s="14" t="str">
        <f>Capacity!B97</f>
        <v>Lebanon</v>
      </c>
      <c r="C97" s="19">
        <f t="array" ref="C97">MIN(IF(Lookups!$H$3:$H$250&gt;Data!C97,Lookups!$E$3:$E$250))*Area!C97</f>
        <v>4489.475693218531</v>
      </c>
      <c r="D97" s="19">
        <f t="array" ref="D97">MIN(IF(Lookups!$H$3:$H$250&gt;Data!D97,Lookups!$E$3:$E$250))*Area!D97</f>
        <v>3685.8041185065713</v>
      </c>
      <c r="E97" s="19">
        <f t="array" ref="E97">MIN(IF(Lookups!$H$3:$H$250&gt;Data!E97,Lookups!$E$3:$E$250))*Area!E97</f>
        <v>1471.8582862540864</v>
      </c>
      <c r="F97" s="19">
        <f t="array" ref="F97">MIN(IF(Lookups!$H$3:$H$250&gt;Data!F97,Lookups!$E$3:$E$250))*Area!F97</f>
        <v>1458.3867799729951</v>
      </c>
      <c r="G97" s="19">
        <f t="array" ref="G97">MIN(IF(Lookups!$H$3:$H$250&gt;Data!G97,Lookups!$E$3:$E$250))*Area!G97</f>
        <v>623.53829072479607</v>
      </c>
      <c r="H97" s="19">
        <f t="array" ref="H97">MIN(IF(Lookups!$H$3:$H$250&gt;Data!H97,Lookups!$E$3:$E$250))*Area!H97</f>
        <v>523.95691629496923</v>
      </c>
      <c r="I97" s="19">
        <f t="array" ref="I97">MIN(IF(Lookups!$H$3:$H$250&gt;Data!I97,Lookups!$E$3:$E$250))*Area!I97</f>
        <v>260.19252131479135</v>
      </c>
      <c r="J97" s="19">
        <f t="array" ref="J97">MIN(IF(Lookups!$H$3:$H$250&gt;Data!J97,Lookups!$E$3:$E$250))*Area!J97</f>
        <v>933.57538527962504</v>
      </c>
      <c r="K97" s="19">
        <f t="array" ref="K97">MIN(IF(Lookups!$H$3:$H$250&gt;Data!K97,Lookups!$E$3:$E$250))*Area!K97</f>
        <v>253.40687370653797</v>
      </c>
      <c r="L97" s="19">
        <f t="array" ref="L97">MIN(IF(Lookups!$H$3:$H$250&gt;Data!L97,Lookups!$E$3:$E$250))*Area!L97</f>
        <v>143.31116681884706</v>
      </c>
    </row>
    <row r="98" spans="1:12">
      <c r="A98" s="14" t="str">
        <f>Capacity!A98</f>
        <v>LSO</v>
      </c>
      <c r="B98" s="14" t="str">
        <f>Capacity!B98</f>
        <v>Lesotho</v>
      </c>
      <c r="C98" s="19">
        <f t="array" ref="C98">MIN(IF(Lookups!$H$3:$H$250&gt;Data!C98,Lookups!$E$3:$E$250))*Area!C98</f>
        <v>304.15384759688834</v>
      </c>
      <c r="D98" s="19">
        <f t="array" ref="D98">MIN(IF(Lookups!$H$3:$H$250&gt;Data!D98,Lookups!$E$3:$E$250))*Area!D98</f>
        <v>575.32715750254783</v>
      </c>
      <c r="E98" s="19">
        <f t="array" ref="E98">MIN(IF(Lookups!$H$3:$H$250&gt;Data!E98,Lookups!$E$3:$E$250))*Area!E98</f>
        <v>308.06590458250707</v>
      </c>
      <c r="F98" s="19">
        <f t="array" ref="F98">MIN(IF(Lookups!$H$3:$H$250&gt;Data!F98,Lookups!$E$3:$E$250))*Area!F98</f>
        <v>191.2472766690635</v>
      </c>
      <c r="G98" s="19">
        <f t="array" ref="G98">MIN(IF(Lookups!$H$3:$H$250&gt;Data!G98,Lookups!$E$3:$E$250))*Area!G98</f>
        <v>129.10995394753002</v>
      </c>
      <c r="H98" s="19">
        <f t="array" ref="H98">MIN(IF(Lookups!$H$3:$H$250&gt;Data!H98,Lookups!$E$3:$E$250))*Area!H98</f>
        <v>176.0518493972132</v>
      </c>
      <c r="I98" s="19">
        <f t="array" ref="I98">MIN(IF(Lookups!$H$3:$H$250&gt;Data!I98,Lookups!$E$3:$E$250))*Area!I98</f>
        <v>136.94748385177905</v>
      </c>
      <c r="J98" s="19">
        <f t="array" ref="J98">MIN(IF(Lookups!$H$3:$H$250&gt;Data!J98,Lookups!$E$3:$E$250))*Area!J98</f>
        <v>74.145307916193531</v>
      </c>
      <c r="K98" s="19">
        <f t="array" ref="K98">MIN(IF(Lookups!$H$3:$H$250&gt;Data!K98,Lookups!$E$3:$E$250))*Area!K98</f>
        <v>123.23703153927919</v>
      </c>
      <c r="L98" s="19">
        <f t="array" ref="L98">MIN(IF(Lookups!$H$3:$H$250&gt;Data!L98,Lookups!$E$3:$E$250))*Area!L98</f>
        <v>142.83553283708252</v>
      </c>
    </row>
    <row r="99" spans="1:12">
      <c r="A99" s="14" t="str">
        <f>Capacity!A99</f>
        <v>LBR</v>
      </c>
      <c r="B99" s="14" t="str">
        <f>Capacity!B99</f>
        <v>Liberia</v>
      </c>
      <c r="C99" s="19">
        <f t="array" ref="C99">MIN(IF(Lookups!$H$3:$H$250&gt;Data!C99,Lookups!$E$3:$E$250))*Area!C99</f>
        <v>2876.3590411027167</v>
      </c>
      <c r="D99" s="19">
        <f t="array" ref="D99">MIN(IF(Lookups!$H$3:$H$250&gt;Data!D99,Lookups!$E$3:$E$250))*Area!D99</f>
        <v>827.33115309017819</v>
      </c>
      <c r="E99" s="19">
        <f t="array" ref="E99">MIN(IF(Lookups!$H$3:$H$250&gt;Data!E99,Lookups!$E$3:$E$250))*Area!E99</f>
        <v>463.03491589007973</v>
      </c>
      <c r="F99" s="19">
        <f t="array" ref="F99">MIN(IF(Lookups!$H$3:$H$250&gt;Data!F99,Lookups!$E$3:$E$250))*Area!F99</f>
        <v>298.11105312173453</v>
      </c>
      <c r="G99" s="19">
        <f t="array" ref="G99">MIN(IF(Lookups!$H$3:$H$250&gt;Data!G99,Lookups!$E$3:$E$250))*Area!G99</f>
        <v>342.32576622099515</v>
      </c>
      <c r="H99" s="19">
        <f t="array" ref="H99">MIN(IF(Lookups!$H$3:$H$250&gt;Data!H99,Lookups!$E$3:$E$250))*Area!H99</f>
        <v>266.96034947029187</v>
      </c>
      <c r="I99" s="19">
        <f t="array" ref="I99">MIN(IF(Lookups!$H$3:$H$250&gt;Data!I99,Lookups!$E$3:$E$250))*Area!I99</f>
        <v>247.15304584737893</v>
      </c>
      <c r="J99" s="19">
        <f t="array" ref="J99">MIN(IF(Lookups!$H$3:$H$250&gt;Data!J99,Lookups!$E$3:$E$250))*Area!J99</f>
        <v>337.56258938859247</v>
      </c>
      <c r="K99" s="19">
        <f t="array" ref="K99">MIN(IF(Lookups!$H$3:$H$250&gt;Data!K99,Lookups!$E$3:$E$250))*Area!K99</f>
        <v>176.66823975934096</v>
      </c>
      <c r="L99" s="19">
        <f t="array" ref="L99">MIN(IF(Lookups!$H$3:$H$250&gt;Data!L99,Lookups!$E$3:$E$250))*Area!L99</f>
        <v>164.57823747015252</v>
      </c>
    </row>
    <row r="100" spans="1:12">
      <c r="A100" s="14" t="str">
        <f>Capacity!A100</f>
        <v>LBY</v>
      </c>
      <c r="B100" s="14" t="str">
        <f>Capacity!B100</f>
        <v>Libya</v>
      </c>
      <c r="C100" s="19">
        <f t="array" ref="C100">MIN(IF(Lookups!$H$3:$H$250&gt;Data!C100,Lookups!$E$3:$E$250))*Area!C100</f>
        <v>2771.6583371839597</v>
      </c>
      <c r="D100" s="19">
        <f t="array" ref="D100">MIN(IF(Lookups!$H$3:$H$250&gt;Data!D100,Lookups!$E$3:$E$250))*Area!D100</f>
        <v>1934.0669497589238</v>
      </c>
      <c r="E100" s="19">
        <f t="array" ref="E100">MIN(IF(Lookups!$H$3:$H$250&gt;Data!E100,Lookups!$E$3:$E$250))*Area!E100</f>
        <v>686.90825627104823</v>
      </c>
      <c r="F100" s="19">
        <f t="array" ref="F100">MIN(IF(Lookups!$H$3:$H$250&gt;Data!F100,Lookups!$E$3:$E$250))*Area!F100</f>
        <v>691.03414563224533</v>
      </c>
      <c r="G100" s="19">
        <f t="array" ref="G100">MIN(IF(Lookups!$H$3:$H$250&gt;Data!G100,Lookups!$E$3:$E$250))*Area!G100</f>
        <v>373.52598640142907</v>
      </c>
      <c r="H100" s="19">
        <f t="array" ref="H100">MIN(IF(Lookups!$H$3:$H$250&gt;Data!H100,Lookups!$E$3:$E$250))*Area!H100</f>
        <v>489.25348612295187</v>
      </c>
      <c r="I100" s="19">
        <f t="array" ref="I100">MIN(IF(Lookups!$H$3:$H$250&gt;Data!I100,Lookups!$E$3:$E$250))*Area!I100</f>
        <v>394.06699752687899</v>
      </c>
      <c r="J100" s="19">
        <f t="array" ref="J100">MIN(IF(Lookups!$H$3:$H$250&gt;Data!J100,Lookups!$E$3:$E$250))*Area!J100</f>
        <v>377.59946495859373</v>
      </c>
      <c r="K100" s="19">
        <f t="array" ref="K100">MIN(IF(Lookups!$H$3:$H$250&gt;Data!K100,Lookups!$E$3:$E$250))*Area!K100</f>
        <v>165.95843723954462</v>
      </c>
      <c r="L100" s="19">
        <f t="array" ref="L100">MIN(IF(Lookups!$H$3:$H$250&gt;Data!L100,Lookups!$E$3:$E$250))*Area!L100</f>
        <v>227.1806545239904</v>
      </c>
    </row>
    <row r="101" spans="1:12">
      <c r="A101" s="14" t="str">
        <f>Capacity!A101</f>
        <v>LTU</v>
      </c>
      <c r="B101" s="14" t="str">
        <f>Capacity!B101</f>
        <v>Lithuania</v>
      </c>
      <c r="C101" s="19">
        <f t="array" ref="C101">MIN(IF(Lookups!$H$3:$H$250&gt;Data!C101,Lookups!$E$3:$E$250))*Area!C101</f>
        <v>1287.790467099112</v>
      </c>
      <c r="D101" s="19">
        <f t="array" ref="D101">MIN(IF(Lookups!$H$3:$H$250&gt;Data!D101,Lookups!$E$3:$E$250))*Area!D101</f>
        <v>466.67481966330962</v>
      </c>
      <c r="E101" s="19">
        <f t="array" ref="E101">MIN(IF(Lookups!$H$3:$H$250&gt;Data!E101,Lookups!$E$3:$E$250))*Area!E101</f>
        <v>265.07305559034063</v>
      </c>
      <c r="F101" s="19">
        <f t="array" ref="F101">MIN(IF(Lookups!$H$3:$H$250&gt;Data!F101,Lookups!$E$3:$E$250))*Area!F101</f>
        <v>196.17079146465278</v>
      </c>
      <c r="G101" s="19">
        <f t="array" ref="G101">MIN(IF(Lookups!$H$3:$H$250&gt;Data!G101,Lookups!$E$3:$E$250))*Area!G101</f>
        <v>166.89764453604468</v>
      </c>
      <c r="H101" s="19">
        <f t="array" ref="H101">MIN(IF(Lookups!$H$3:$H$250&gt;Data!H101,Lookups!$E$3:$E$250))*Area!H101</f>
        <v>172.48596684135333</v>
      </c>
      <c r="I101" s="19">
        <f t="array" ref="I101">MIN(IF(Lookups!$H$3:$H$250&gt;Data!I101,Lookups!$E$3:$E$250))*Area!I101</f>
        <v>118.78175145810404</v>
      </c>
      <c r="J101" s="19">
        <f t="array" ref="J101">MIN(IF(Lookups!$H$3:$H$250&gt;Data!J101,Lookups!$E$3:$E$250))*Area!J101</f>
        <v>123.23214070361691</v>
      </c>
      <c r="K101" s="19">
        <f t="array" ref="K101">MIN(IF(Lookups!$H$3:$H$250&gt;Data!K101,Lookups!$E$3:$E$250))*Area!K101</f>
        <v>121.59028479065638</v>
      </c>
      <c r="L101" s="19">
        <f t="array" ref="L101">MIN(IF(Lookups!$H$3:$H$250&gt;Data!L101,Lookups!$E$3:$E$250))*Area!L101</f>
        <v>118.90800810705078</v>
      </c>
    </row>
    <row r="102" spans="1:12">
      <c r="A102" s="14" t="str">
        <f>Capacity!A102</f>
        <v>LUX</v>
      </c>
      <c r="B102" s="14" t="str">
        <f>Capacity!B102</f>
        <v>Luxembourg</v>
      </c>
      <c r="C102" s="19">
        <f t="array" ref="C102">MIN(IF(Lookups!$H$3:$H$250&gt;Data!C102,Lookups!$E$3:$E$250))*Area!C102</f>
        <v>563.49386272907498</v>
      </c>
      <c r="D102" s="19">
        <f t="array" ref="D102">MIN(IF(Lookups!$H$3:$H$250&gt;Data!D102,Lookups!$E$3:$E$250))*Area!D102</f>
        <v>53.693575034635202</v>
      </c>
      <c r="E102" s="19">
        <f t="array" ref="E102">MIN(IF(Lookups!$H$3:$H$250&gt;Data!E102,Lookups!$E$3:$E$250))*Area!E102</f>
        <v>29.195391390132187</v>
      </c>
      <c r="F102" s="19">
        <f t="array" ref="F102">MIN(IF(Lookups!$H$3:$H$250&gt;Data!F102,Lookups!$E$3:$E$250))*Area!F102</f>
        <v>41.199715209371682</v>
      </c>
      <c r="G102" s="19">
        <f t="array" ref="G102">MIN(IF(Lookups!$H$3:$H$250&gt;Data!G102,Lookups!$E$3:$E$250))*Area!G102</f>
        <v>32.522474667739566</v>
      </c>
      <c r="H102" s="19">
        <f t="array" ref="H102">MIN(IF(Lookups!$H$3:$H$250&gt;Data!H102,Lookups!$E$3:$E$250))*Area!H102</f>
        <v>35.576228157668162</v>
      </c>
      <c r="I102" s="19">
        <f t="array" ref="I102">MIN(IF(Lookups!$H$3:$H$250&gt;Data!I102,Lookups!$E$3:$E$250))*Area!I102</f>
        <v>20.224340790547835</v>
      </c>
      <c r="J102" s="19">
        <f t="array" ref="J102">MIN(IF(Lookups!$H$3:$H$250&gt;Data!J102,Lookups!$E$3:$E$250))*Area!J102</f>
        <v>21.267017915749395</v>
      </c>
      <c r="K102" s="19">
        <f t="array" ref="K102">MIN(IF(Lookups!$H$3:$H$250&gt;Data!K102,Lookups!$E$3:$E$250))*Area!K102</f>
        <v>6.0762908330712557</v>
      </c>
      <c r="L102" s="19">
        <f t="array" ref="L102">MIN(IF(Lookups!$H$3:$H$250&gt;Data!L102,Lookups!$E$3:$E$250))*Area!L102</f>
        <v>37.845410032969767</v>
      </c>
    </row>
    <row r="103" spans="1:12">
      <c r="A103" s="14" t="str">
        <f>Capacity!A103</f>
        <v>MDG</v>
      </c>
      <c r="B103" s="14" t="str">
        <f>Capacity!B103</f>
        <v>Madagascar</v>
      </c>
      <c r="C103" s="19">
        <f t="array" ref="C103">MIN(IF(Lookups!$H$3:$H$250&gt;Data!C103,Lookups!$E$3:$E$250))*Area!C103</f>
        <v>9546.6648955779892</v>
      </c>
      <c r="D103" s="19">
        <f t="array" ref="D103">MIN(IF(Lookups!$H$3:$H$250&gt;Data!D103,Lookups!$E$3:$E$250))*Area!D103</f>
        <v>3507.7445824250653</v>
      </c>
      <c r="E103" s="19">
        <f t="array" ref="E103">MIN(IF(Lookups!$H$3:$H$250&gt;Data!E103,Lookups!$E$3:$E$250))*Area!E103</f>
        <v>2943.8368538142522</v>
      </c>
      <c r="F103" s="19">
        <f t="array" ref="F103">MIN(IF(Lookups!$H$3:$H$250&gt;Data!F103,Lookups!$E$3:$E$250))*Area!F103</f>
        <v>2730.0476950303614</v>
      </c>
      <c r="G103" s="19">
        <f t="array" ref="G103">MIN(IF(Lookups!$H$3:$H$250&gt;Data!G103,Lookups!$E$3:$E$250))*Area!G103</f>
        <v>2241.1298072538843</v>
      </c>
      <c r="H103" s="19">
        <f t="array" ref="H103">MIN(IF(Lookups!$H$3:$H$250&gt;Data!H103,Lookups!$E$3:$E$250))*Area!H103</f>
        <v>2030.1482985568623</v>
      </c>
      <c r="I103" s="19">
        <f t="array" ref="I103">MIN(IF(Lookups!$H$3:$H$250&gt;Data!I103,Lookups!$E$3:$E$250))*Area!I103</f>
        <v>2015.305919228437</v>
      </c>
      <c r="J103" s="19">
        <f t="array" ref="J103">MIN(IF(Lookups!$H$3:$H$250&gt;Data!J103,Lookups!$E$3:$E$250))*Area!J103</f>
        <v>2819.2679398147934</v>
      </c>
      <c r="K103" s="19">
        <f t="array" ref="K103">MIN(IF(Lookups!$H$3:$H$250&gt;Data!K103,Lookups!$E$3:$E$250))*Area!K103</f>
        <v>2535.3944199977391</v>
      </c>
      <c r="L103" s="19">
        <f t="array" ref="L103">MIN(IF(Lookups!$H$3:$H$250&gt;Data!L103,Lookups!$E$3:$E$250))*Area!L103</f>
        <v>2023.9090560445004</v>
      </c>
    </row>
    <row r="104" spans="1:12">
      <c r="A104" s="14" t="str">
        <f>Capacity!A104</f>
        <v>MWI</v>
      </c>
      <c r="B104" s="14" t="str">
        <f>Capacity!B104</f>
        <v>Malawi</v>
      </c>
      <c r="C104" s="19">
        <f t="array" ref="C104">MIN(IF(Lookups!$H$3:$H$250&gt;Data!C104,Lookups!$E$3:$E$250))*Area!C104</f>
        <v>5459.424145457102</v>
      </c>
      <c r="D104" s="19">
        <f t="array" ref="D104">MIN(IF(Lookups!$H$3:$H$250&gt;Data!D104,Lookups!$E$3:$E$250))*Area!D104</f>
        <v>2753.5450918406987</v>
      </c>
      <c r="E104" s="19">
        <f t="array" ref="E104">MIN(IF(Lookups!$H$3:$H$250&gt;Data!E104,Lookups!$E$3:$E$250))*Area!E104</f>
        <v>3215.712699326396</v>
      </c>
      <c r="F104" s="19">
        <f t="array" ref="F104">MIN(IF(Lookups!$H$3:$H$250&gt;Data!F104,Lookups!$E$3:$E$250))*Area!F104</f>
        <v>2965.4595050947955</v>
      </c>
      <c r="G104" s="19">
        <f t="array" ref="G104">MIN(IF(Lookups!$H$3:$H$250&gt;Data!G104,Lookups!$E$3:$E$250))*Area!G104</f>
        <v>2775.6114191291263</v>
      </c>
      <c r="H104" s="19">
        <f t="array" ref="H104">MIN(IF(Lookups!$H$3:$H$250&gt;Data!H104,Lookups!$E$3:$E$250))*Area!H104</f>
        <v>2613.671796402537</v>
      </c>
      <c r="I104" s="19">
        <f t="array" ref="I104">MIN(IF(Lookups!$H$3:$H$250&gt;Data!I104,Lookups!$E$3:$E$250))*Area!I104</f>
        <v>2491.9361378654944</v>
      </c>
      <c r="J104" s="19">
        <f t="array" ref="J104">MIN(IF(Lookups!$H$3:$H$250&gt;Data!J104,Lookups!$E$3:$E$250))*Area!J104</f>
        <v>1873.0525733109653</v>
      </c>
      <c r="K104" s="19">
        <f t="array" ref="K104">MIN(IF(Lookups!$H$3:$H$250&gt;Data!K104,Lookups!$E$3:$E$250))*Area!K104</f>
        <v>931.94322206188053</v>
      </c>
      <c r="L104" s="19">
        <f t="array" ref="L104">MIN(IF(Lookups!$H$3:$H$250&gt;Data!L104,Lookups!$E$3:$E$250))*Area!L104</f>
        <v>429.98284663339308</v>
      </c>
    </row>
    <row r="105" spans="1:12">
      <c r="A105" s="14" t="str">
        <f>Capacity!A105</f>
        <v>MYS</v>
      </c>
      <c r="B105" s="14" t="str">
        <f>Capacity!B105</f>
        <v>Malaysia</v>
      </c>
      <c r="C105" s="19">
        <f t="array" ref="C105">MIN(IF(Lookups!$H$3:$H$250&gt;Data!C105,Lookups!$E$3:$E$250))*Area!C105</f>
        <v>26558.112382722789</v>
      </c>
      <c r="D105" s="19">
        <f t="array" ref="D105">MIN(IF(Lookups!$H$3:$H$250&gt;Data!D105,Lookups!$E$3:$E$250))*Area!D105</f>
        <v>7401.9075791402138</v>
      </c>
      <c r="E105" s="19">
        <f t="array" ref="E105">MIN(IF(Lookups!$H$3:$H$250&gt;Data!E105,Lookups!$E$3:$E$250))*Area!E105</f>
        <v>4033.6281990469324</v>
      </c>
      <c r="F105" s="19">
        <f t="array" ref="F105">MIN(IF(Lookups!$H$3:$H$250&gt;Data!F105,Lookups!$E$3:$E$250))*Area!F105</f>
        <v>3497.516652939742</v>
      </c>
      <c r="G105" s="19">
        <f t="array" ref="G105">MIN(IF(Lookups!$H$3:$H$250&gt;Data!G105,Lookups!$E$3:$E$250))*Area!G105</f>
        <v>3112.1745510517217</v>
      </c>
      <c r="H105" s="19">
        <f t="array" ref="H105">MIN(IF(Lookups!$H$3:$H$250&gt;Data!H105,Lookups!$E$3:$E$250))*Area!H105</f>
        <v>2385.1083760570373</v>
      </c>
      <c r="I105" s="19">
        <f t="array" ref="I105">MIN(IF(Lookups!$H$3:$H$250&gt;Data!I105,Lookups!$E$3:$E$250))*Area!I105</f>
        <v>1527.340934345098</v>
      </c>
      <c r="J105" s="19">
        <f t="array" ref="J105">MIN(IF(Lookups!$H$3:$H$250&gt;Data!J105,Lookups!$E$3:$E$250))*Area!J105</f>
        <v>1637.1172459507181</v>
      </c>
      <c r="K105" s="19">
        <f t="array" ref="K105">MIN(IF(Lookups!$H$3:$H$250&gt;Data!K105,Lookups!$E$3:$E$250))*Area!K105</f>
        <v>1085.1384122479205</v>
      </c>
      <c r="L105" s="19">
        <f t="array" ref="L105">MIN(IF(Lookups!$H$3:$H$250&gt;Data!L105,Lookups!$E$3:$E$250))*Area!L105</f>
        <v>785.29202176378431</v>
      </c>
    </row>
    <row r="106" spans="1:12">
      <c r="A106" s="14" t="str">
        <f>Capacity!A106</f>
        <v>MLI</v>
      </c>
      <c r="B106" s="14" t="str">
        <f>Capacity!B106</f>
        <v>Mali</v>
      </c>
      <c r="C106" s="19">
        <f t="array" ref="C106">MIN(IF(Lookups!$H$3:$H$250&gt;Data!C106,Lookups!$E$3:$E$250))*Area!C106</f>
        <v>8751.5466581873588</v>
      </c>
      <c r="D106" s="19">
        <f t="array" ref="D106">MIN(IF(Lookups!$H$3:$H$250&gt;Data!D106,Lookups!$E$3:$E$250))*Area!D106</f>
        <v>3126.6621938065846</v>
      </c>
      <c r="E106" s="19">
        <f t="array" ref="E106">MIN(IF(Lookups!$H$3:$H$250&gt;Data!E106,Lookups!$E$3:$E$250))*Area!E106</f>
        <v>2981.2202837442806</v>
      </c>
      <c r="F106" s="19">
        <f t="array" ref="F106">MIN(IF(Lookups!$H$3:$H$250&gt;Data!F106,Lookups!$E$3:$E$250))*Area!F106</f>
        <v>2093.0016425289091</v>
      </c>
      <c r="G106" s="19">
        <f t="array" ref="G106">MIN(IF(Lookups!$H$3:$H$250&gt;Data!G106,Lookups!$E$3:$E$250))*Area!G106</f>
        <v>3053.4785828683889</v>
      </c>
      <c r="H106" s="19">
        <f t="array" ref="H106">MIN(IF(Lookups!$H$3:$H$250&gt;Data!H106,Lookups!$E$3:$E$250))*Area!H106</f>
        <v>1487.900401862267</v>
      </c>
      <c r="I106" s="19">
        <f t="array" ref="I106">MIN(IF(Lookups!$H$3:$H$250&gt;Data!I106,Lookups!$E$3:$E$250))*Area!I106</f>
        <v>1817.6222182156594</v>
      </c>
      <c r="J106" s="19">
        <f t="array" ref="J106">MIN(IF(Lookups!$H$3:$H$250&gt;Data!J106,Lookups!$E$3:$E$250))*Area!J106</f>
        <v>1873.4436887182296</v>
      </c>
      <c r="K106" s="19">
        <f t="array" ref="K106">MIN(IF(Lookups!$H$3:$H$250&gt;Data!K106,Lookups!$E$3:$E$250))*Area!K106</f>
        <v>962.09728767828915</v>
      </c>
      <c r="L106" s="19">
        <f t="array" ref="L106">MIN(IF(Lookups!$H$3:$H$250&gt;Data!L106,Lookups!$E$3:$E$250))*Area!L106</f>
        <v>450.19142745055484</v>
      </c>
    </row>
    <row r="107" spans="1:12">
      <c r="A107" s="14" t="str">
        <f>Capacity!A107</f>
        <v>MLT</v>
      </c>
      <c r="B107" s="14" t="str">
        <f>Capacity!B107</f>
        <v>Malta</v>
      </c>
      <c r="C107" s="19">
        <f t="array" ref="C107">MIN(IF(Lookups!$H$3:$H$250&gt;Data!C107,Lookups!$E$3:$E$250))*Area!C107</f>
        <v>184.75208614068032</v>
      </c>
      <c r="D107" s="19">
        <f t="array" ref="D107">MIN(IF(Lookups!$H$3:$H$250&gt;Data!D107,Lookups!$E$3:$E$250))*Area!D107</f>
        <v>73.900834456272108</v>
      </c>
      <c r="E107" s="19">
        <f t="array" ref="E107">MIN(IF(Lookups!$H$3:$H$250&gt;Data!E107,Lookups!$E$3:$E$250))*Area!E107</f>
        <v>96.994845223857141</v>
      </c>
      <c r="F107" s="19">
        <f t="array" ref="F107">MIN(IF(Lookups!$H$3:$H$250&gt;Data!F107,Lookups!$E$3:$E$250))*Area!F107</f>
        <v>78.519636609789117</v>
      </c>
      <c r="G107" s="19">
        <f t="array" ref="G107">MIN(IF(Lookups!$H$3:$H$250&gt;Data!G107,Lookups!$E$3:$E$250))*Area!G107</f>
        <v>61.584028713560102</v>
      </c>
      <c r="H107" s="19">
        <f t="array" ref="H107">MIN(IF(Lookups!$H$3:$H$250&gt;Data!H107,Lookups!$E$3:$E$250))*Area!H107</f>
        <v>90.323242113221482</v>
      </c>
      <c r="I107" s="19">
        <f t="array" ref="I107">MIN(IF(Lookups!$H$3:$H$250&gt;Data!I107,Lookups!$E$3:$E$250))*Area!I107</f>
        <v>36.950417228136061</v>
      </c>
      <c r="J107" s="19">
        <f t="array" ref="J107">MIN(IF(Lookups!$H$3:$H$250&gt;Data!J107,Lookups!$E$3:$E$250))*Area!J107</f>
        <v>54.686617497641357</v>
      </c>
      <c r="K107" s="19">
        <f t="array" ref="K107">MIN(IF(Lookups!$H$3:$H$250&gt;Data!K107,Lookups!$E$3:$E$250))*Area!K107</f>
        <v>26.016110089197824</v>
      </c>
      <c r="L107" s="19">
        <f t="array" ref="L107">MIN(IF(Lookups!$H$3:$H$250&gt;Data!L107,Lookups!$E$3:$E$250))*Area!L107</f>
        <v>5.9120667565017682</v>
      </c>
    </row>
    <row r="108" spans="1:12">
      <c r="A108" s="14" t="str">
        <f>Capacity!A108</f>
        <v>MTQ</v>
      </c>
      <c r="B108" s="14" t="str">
        <f>Capacity!B108</f>
        <v>Martinique</v>
      </c>
      <c r="C108" s="19">
        <f t="array" ref="C108">MIN(IF(Lookups!$H$3:$H$250&gt;Data!C108,Lookups!$E$3:$E$250))*Area!C108</f>
        <v>163.96747644985376</v>
      </c>
      <c r="D108" s="19">
        <f t="array" ref="D108">MIN(IF(Lookups!$H$3:$H$250&gt;Data!D108,Lookups!$E$3:$E$250))*Area!D108</f>
        <v>106.41720161703182</v>
      </c>
      <c r="E108" s="19">
        <f t="array" ref="E108">MIN(IF(Lookups!$H$3:$H$250&gt;Data!E108,Lookups!$E$3:$E$250))*Area!E108</f>
        <v>63.123629431399088</v>
      </c>
      <c r="F108" s="19">
        <f t="array" ref="F108">MIN(IF(Lookups!$H$3:$H$250&gt;Data!F108,Lookups!$E$3:$E$250))*Area!F108</f>
        <v>43.108820099492064</v>
      </c>
      <c r="G108" s="19">
        <f t="array" ref="G108">MIN(IF(Lookups!$H$3:$H$250&gt;Data!G108,Lookups!$E$3:$E$250))*Area!G108</f>
        <v>47.884724367074256</v>
      </c>
      <c r="H108" s="19">
        <f t="array" ref="H108">MIN(IF(Lookups!$H$3:$H$250&gt;Data!H108,Lookups!$E$3:$E$250))*Area!H108</f>
        <v>40.125843708678993</v>
      </c>
      <c r="I108" s="19">
        <f t="array" ref="I108">MIN(IF(Lookups!$H$3:$H$250&gt;Data!I108,Lookups!$E$3:$E$250))*Area!I108</f>
        <v>11.176360766534978</v>
      </c>
      <c r="J108" s="19">
        <f t="array" ref="J108">MIN(IF(Lookups!$H$3:$H$250&gt;Data!J108,Lookups!$E$3:$E$250))*Area!J108</f>
        <v>16.442935666520537</v>
      </c>
      <c r="K108" s="19">
        <f t="array" ref="K108">MIN(IF(Lookups!$H$3:$H$250&gt;Data!K108,Lookups!$E$3:$E$250))*Area!K108</f>
        <v>14.35264140266441</v>
      </c>
      <c r="L108" s="19">
        <f t="array" ref="L108">MIN(IF(Lookups!$H$3:$H$250&gt;Data!L108,Lookups!$E$3:$E$250))*Area!L108</f>
        <v>9.2376043070340099</v>
      </c>
    </row>
    <row r="109" spans="1:12">
      <c r="A109" s="14" t="str">
        <f>Capacity!A109</f>
        <v>MRT</v>
      </c>
      <c r="B109" s="14" t="str">
        <f>Capacity!B109</f>
        <v>Mauritania</v>
      </c>
      <c r="C109" s="19">
        <f t="array" ref="C109">MIN(IF(Lookups!$H$3:$H$250&gt;Data!C109,Lookups!$E$3:$E$250))*Area!C109</f>
        <v>1708.090771397508</v>
      </c>
      <c r="D109" s="19">
        <f t="array" ref="D109">MIN(IF(Lookups!$H$3:$H$250&gt;Data!D109,Lookups!$E$3:$E$250))*Area!D109</f>
        <v>588.49646942786376</v>
      </c>
      <c r="E109" s="19">
        <f t="array" ref="E109">MIN(IF(Lookups!$H$3:$H$250&gt;Data!E109,Lookups!$E$3:$E$250))*Area!E109</f>
        <v>336.77194681587457</v>
      </c>
      <c r="F109" s="19">
        <f t="array" ref="F109">MIN(IF(Lookups!$H$3:$H$250&gt;Data!F109,Lookups!$E$3:$E$250))*Area!F109</f>
        <v>733.40590861724706</v>
      </c>
      <c r="G109" s="19">
        <f t="array" ref="G109">MIN(IF(Lookups!$H$3:$H$250&gt;Data!G109,Lookups!$E$3:$E$250))*Area!G109</f>
        <v>536.59077407155212</v>
      </c>
      <c r="H109" s="19">
        <f t="array" ref="H109">MIN(IF(Lookups!$H$3:$H$250&gt;Data!H109,Lookups!$E$3:$E$250))*Area!H109</f>
        <v>493.32504039684113</v>
      </c>
      <c r="I109" s="19">
        <f t="array" ref="I109">MIN(IF(Lookups!$H$3:$H$250&gt;Data!I109,Lookups!$E$3:$E$250))*Area!I109</f>
        <v>291.73779735090142</v>
      </c>
      <c r="J109" s="19">
        <f t="array" ref="J109">MIN(IF(Lookups!$H$3:$H$250&gt;Data!J109,Lookups!$E$3:$E$250))*Area!J109</f>
        <v>162.42787573201466</v>
      </c>
      <c r="K109" s="19">
        <f t="array" ref="K109">MIN(IF(Lookups!$H$3:$H$250&gt;Data!K109,Lookups!$E$3:$E$250))*Area!K109</f>
        <v>47.160485256004677</v>
      </c>
      <c r="L109" s="19">
        <f t="array" ref="L109">MIN(IF(Lookups!$H$3:$H$250&gt;Data!L109,Lookups!$E$3:$E$250))*Area!L109</f>
        <v>191.32798732005384</v>
      </c>
    </row>
    <row r="110" spans="1:12">
      <c r="A110" s="14" t="str">
        <f>Capacity!A110</f>
        <v>MUS</v>
      </c>
      <c r="B110" s="14" t="str">
        <f>Capacity!B110</f>
        <v>Mauritius</v>
      </c>
      <c r="C110" s="19">
        <f t="array" ref="C110">MIN(IF(Lookups!$H$3:$H$250&gt;Data!C110,Lookups!$E$3:$E$250))*Area!C110</f>
        <v>1113.1313189975986</v>
      </c>
      <c r="D110" s="19">
        <f t="array" ref="D110">MIN(IF(Lookups!$H$3:$H$250&gt;Data!D110,Lookups!$E$3:$E$250))*Area!D110</f>
        <v>211.3101985234031</v>
      </c>
      <c r="E110" s="19">
        <f t="array" ref="E110">MIN(IF(Lookups!$H$3:$H$250&gt;Data!E110,Lookups!$E$3:$E$250))*Area!E110</f>
        <v>169.74097914175002</v>
      </c>
      <c r="F110" s="19">
        <f t="array" ref="F110">MIN(IF(Lookups!$H$3:$H$250&gt;Data!F110,Lookups!$E$3:$E$250))*Area!F110</f>
        <v>219.48547833512814</v>
      </c>
      <c r="G110" s="19">
        <f t="array" ref="G110">MIN(IF(Lookups!$H$3:$H$250&gt;Data!G110,Lookups!$E$3:$E$250))*Area!G110</f>
        <v>132.40566173415419</v>
      </c>
      <c r="H110" s="19">
        <f t="array" ref="H110">MIN(IF(Lookups!$H$3:$H$250&gt;Data!H110,Lookups!$E$3:$E$250))*Area!H110</f>
        <v>121.62845670928118</v>
      </c>
      <c r="I110" s="19">
        <f t="array" ref="I110">MIN(IF(Lookups!$H$3:$H$250&gt;Data!I110,Lookups!$E$3:$E$250))*Area!I110</f>
        <v>58.504827277882086</v>
      </c>
      <c r="J110" s="19">
        <f t="array" ref="J110">MIN(IF(Lookups!$H$3:$H$250&gt;Data!J110,Lookups!$E$3:$E$250))*Area!J110</f>
        <v>97.654674102930969</v>
      </c>
      <c r="K110" s="19">
        <f t="array" ref="K110">MIN(IF(Lookups!$H$3:$H$250&gt;Data!K110,Lookups!$E$3:$E$250))*Area!K110</f>
        <v>92.753088144096594</v>
      </c>
      <c r="L110" s="19">
        <f t="array" ref="L110">MIN(IF(Lookups!$H$3:$H$250&gt;Data!L110,Lookups!$E$3:$E$250))*Area!L110</f>
        <v>0.22729975995777599</v>
      </c>
    </row>
    <row r="111" spans="1:12">
      <c r="A111" s="14" t="str">
        <f>Capacity!A111</f>
        <v>MEX</v>
      </c>
      <c r="B111" s="14" t="str">
        <f>Capacity!B111</f>
        <v>Mexico</v>
      </c>
      <c r="C111" s="19">
        <f t="array" ref="C111">MIN(IF(Lookups!$H$3:$H$250&gt;Data!C111,Lookups!$E$3:$E$250))*Area!C111</f>
        <v>79878.590843401689</v>
      </c>
      <c r="D111" s="19">
        <f t="array" ref="D111">MIN(IF(Lookups!$H$3:$H$250&gt;Data!D111,Lookups!$E$3:$E$250))*Area!D111</f>
        <v>20170.026220603442</v>
      </c>
      <c r="E111" s="19">
        <f t="array" ref="E111">MIN(IF(Lookups!$H$3:$H$250&gt;Data!E111,Lookups!$E$3:$E$250))*Area!E111</f>
        <v>15212.623626220753</v>
      </c>
      <c r="F111" s="19">
        <f t="array" ref="F111">MIN(IF(Lookups!$H$3:$H$250&gt;Data!F111,Lookups!$E$3:$E$250))*Area!F111</f>
        <v>12365.0465652043</v>
      </c>
      <c r="G111" s="19">
        <f t="array" ref="G111">MIN(IF(Lookups!$H$3:$H$250&gt;Data!G111,Lookups!$E$3:$E$250))*Area!G111</f>
        <v>10693.092553002496</v>
      </c>
      <c r="H111" s="19">
        <f t="array" ref="H111">MIN(IF(Lookups!$H$3:$H$250&gt;Data!H111,Lookups!$E$3:$E$250))*Area!H111</f>
        <v>10019.76409040121</v>
      </c>
      <c r="I111" s="19">
        <f t="array" ref="I111">MIN(IF(Lookups!$H$3:$H$250&gt;Data!I111,Lookups!$E$3:$E$250))*Area!I111</f>
        <v>6703.3706295795</v>
      </c>
      <c r="J111" s="19">
        <f t="array" ref="J111">MIN(IF(Lookups!$H$3:$H$250&gt;Data!J111,Lookups!$E$3:$E$250))*Area!J111</f>
        <v>6522.0342266304187</v>
      </c>
      <c r="K111" s="19">
        <f t="array" ref="K111">MIN(IF(Lookups!$H$3:$H$250&gt;Data!K111,Lookups!$E$3:$E$250))*Area!K111</f>
        <v>3756.3702918524978</v>
      </c>
      <c r="L111" s="19">
        <f t="array" ref="L111">MIN(IF(Lookups!$H$3:$H$250&gt;Data!L111,Lookups!$E$3:$E$250))*Area!L111</f>
        <v>1352.9593109688346</v>
      </c>
    </row>
    <row r="112" spans="1:12">
      <c r="A112" s="14" t="str">
        <f>Capacity!A112</f>
        <v>MDA</v>
      </c>
      <c r="B112" s="14" t="str">
        <f>Capacity!B112</f>
        <v>Moldova (the Republic of)</v>
      </c>
      <c r="C112" s="19">
        <f t="array" ref="C112">MIN(IF(Lookups!$H$3:$H$250&gt;Data!C112,Lookups!$E$3:$E$250))*Area!C112</f>
        <v>1173.545251165601</v>
      </c>
      <c r="D112" s="19">
        <f t="array" ref="D112">MIN(IF(Lookups!$H$3:$H$250&gt;Data!D112,Lookups!$E$3:$E$250))*Area!D112</f>
        <v>811.53498994852487</v>
      </c>
      <c r="E112" s="19">
        <f t="array" ref="E112">MIN(IF(Lookups!$H$3:$H$250&gt;Data!E112,Lookups!$E$3:$E$250))*Area!E112</f>
        <v>385.15677957939022</v>
      </c>
      <c r="F112" s="19">
        <f t="array" ref="F112">MIN(IF(Lookups!$H$3:$H$250&gt;Data!F112,Lookups!$E$3:$E$250))*Area!F112</f>
        <v>495.66033050996697</v>
      </c>
      <c r="G112" s="19">
        <f t="array" ref="G112">MIN(IF(Lookups!$H$3:$H$250&gt;Data!G112,Lookups!$E$3:$E$250))*Area!G112</f>
        <v>247.34156838425744</v>
      </c>
      <c r="H112" s="19">
        <f t="array" ref="H112">MIN(IF(Lookups!$H$3:$H$250&gt;Data!H112,Lookups!$E$3:$E$250))*Area!H112</f>
        <v>331.98818744258944</v>
      </c>
      <c r="I112" s="19">
        <f t="array" ref="I112">MIN(IF(Lookups!$H$3:$H$250&gt;Data!I112,Lookups!$E$3:$E$250))*Area!I112</f>
        <v>236.89323045149422</v>
      </c>
      <c r="J112" s="19">
        <f t="array" ref="J112">MIN(IF(Lookups!$H$3:$H$250&gt;Data!J112,Lookups!$E$3:$E$250))*Area!J112</f>
        <v>200.05186827420528</v>
      </c>
      <c r="K112" s="19">
        <f t="array" ref="K112">MIN(IF(Lookups!$H$3:$H$250&gt;Data!K112,Lookups!$E$3:$E$250))*Area!K112</f>
        <v>290.8401981042739</v>
      </c>
      <c r="L112" s="19">
        <f t="array" ref="L112">MIN(IF(Lookups!$H$3:$H$250&gt;Data!L112,Lookups!$E$3:$E$250))*Area!L112</f>
        <v>209.04356413325107</v>
      </c>
    </row>
    <row r="113" spans="1:12">
      <c r="A113" s="14" t="str">
        <f>Capacity!A113</f>
        <v>MNG</v>
      </c>
      <c r="B113" s="14" t="str">
        <f>Capacity!B113</f>
        <v>Mongolia</v>
      </c>
      <c r="C113" s="19">
        <f t="array" ref="C113">MIN(IF(Lookups!$H$3:$H$250&gt;Data!C113,Lookups!$E$3:$E$250))*Area!C113</f>
        <v>2729.5410059821229</v>
      </c>
      <c r="D113" s="19">
        <f t="array" ref="D113">MIN(IF(Lookups!$H$3:$H$250&gt;Data!D113,Lookups!$E$3:$E$250))*Area!D113</f>
        <v>177.63544219754417</v>
      </c>
      <c r="E113" s="19">
        <f t="array" ref="E113">MIN(IF(Lookups!$H$3:$H$250&gt;Data!E113,Lookups!$E$3:$E$250))*Area!E113</f>
        <v>114.64765045447336</v>
      </c>
      <c r="F113" s="19">
        <f t="array" ref="F113">MIN(IF(Lookups!$H$3:$H$250&gt;Data!F113,Lookups!$E$3:$E$250))*Area!F113</f>
        <v>119.81176231436906</v>
      </c>
      <c r="G113" s="19">
        <f t="array" ref="G113">MIN(IF(Lookups!$H$3:$H$250&gt;Data!G113,Lookups!$E$3:$E$250))*Area!G113</f>
        <v>88.933443647865275</v>
      </c>
      <c r="H113" s="19">
        <f t="array" ref="H113">MIN(IF(Lookups!$H$3:$H$250&gt;Data!H113,Lookups!$E$3:$E$250))*Area!H113</f>
        <v>84.261505667442478</v>
      </c>
      <c r="I113" s="19">
        <f t="array" ref="I113">MIN(IF(Lookups!$H$3:$H$250&gt;Data!I113,Lookups!$E$3:$E$250))*Area!I113</f>
        <v>73.616153718515719</v>
      </c>
      <c r="J113" s="19">
        <f t="array" ref="J113">MIN(IF(Lookups!$H$3:$H$250&gt;Data!J113,Lookups!$E$3:$E$250))*Area!J113</f>
        <v>69.526559409429552</v>
      </c>
      <c r="K113" s="19">
        <f t="array" ref="K113">MIN(IF(Lookups!$H$3:$H$250&gt;Data!K113,Lookups!$E$3:$E$250))*Area!K113</f>
        <v>66.875537129017232</v>
      </c>
      <c r="L113" s="19">
        <f t="array" ref="L113">MIN(IF(Lookups!$H$3:$H$250&gt;Data!L113,Lookups!$E$3:$E$250))*Area!L113</f>
        <v>121.99984951629501</v>
      </c>
    </row>
    <row r="114" spans="1:12">
      <c r="A114" s="14" t="str">
        <f>Capacity!A114</f>
        <v>MNE</v>
      </c>
      <c r="B114" s="14" t="str">
        <f>Capacity!B114</f>
        <v>Montenegro</v>
      </c>
      <c r="C114" s="19">
        <f t="array" ref="C114">MIN(IF(Lookups!$H$3:$H$250&gt;Data!C114,Lookups!$E$3:$E$250))*Area!C114</f>
        <v>41.056019142373387</v>
      </c>
      <c r="D114" s="19">
        <f t="array" ref="D114">MIN(IF(Lookups!$H$3:$H$250&gt;Data!D114,Lookups!$E$3:$E$250))*Area!D114</f>
        <v>254.8357287345415</v>
      </c>
      <c r="E114" s="19">
        <f t="array" ref="E114">MIN(IF(Lookups!$H$3:$H$250&gt;Data!E114,Lookups!$E$3:$E$250))*Area!E114</f>
        <v>77.765546462276063</v>
      </c>
      <c r="F114" s="19">
        <f t="array" ref="F114">MIN(IF(Lookups!$H$3:$H$250&gt;Data!F114,Lookups!$E$3:$E$250))*Area!F114</f>
        <v>50.590317337740942</v>
      </c>
      <c r="G114" s="19">
        <f t="array" ref="G114">MIN(IF(Lookups!$H$3:$H$250&gt;Data!G114,Lookups!$E$3:$E$250))*Area!G114</f>
        <v>59.878099940331232</v>
      </c>
      <c r="H114" s="19">
        <f t="array" ref="H114">MIN(IF(Lookups!$H$3:$H$250&gt;Data!H114,Lookups!$E$3:$E$250))*Area!H114</f>
        <v>115.96230712866259</v>
      </c>
      <c r="I114" s="19">
        <f t="array" ref="I114">MIN(IF(Lookups!$H$3:$H$250&gt;Data!I114,Lookups!$E$3:$E$250))*Area!I114</f>
        <v>22.672776011184247</v>
      </c>
      <c r="J114" s="19">
        <f t="array" ref="J114">MIN(IF(Lookups!$H$3:$H$250&gt;Data!J114,Lookups!$E$3:$E$250))*Area!J114</f>
        <v>46.393301630881716</v>
      </c>
      <c r="K114" s="19">
        <f t="array" ref="K114">MIN(IF(Lookups!$H$3:$H$250&gt;Data!K114,Lookups!$E$3:$E$250))*Area!K114</f>
        <v>11.709344234993205</v>
      </c>
      <c r="L114" s="19">
        <f t="array" ref="L114">MIN(IF(Lookups!$H$3:$H$250&gt;Data!L114,Lookups!$E$3:$E$250))*Area!L114</f>
        <v>7.4995602440754539</v>
      </c>
    </row>
    <row r="115" spans="1:12">
      <c r="A115" s="14" t="str">
        <f>Capacity!A115</f>
        <v>MAR</v>
      </c>
      <c r="B115" s="14" t="str">
        <f>Capacity!B115</f>
        <v>Morocco</v>
      </c>
      <c r="C115" s="19">
        <f t="array" ref="C115">MIN(IF(Lookups!$H$3:$H$250&gt;Data!C115,Lookups!$E$3:$E$250))*Area!C115</f>
        <v>9985.8502559037679</v>
      </c>
      <c r="D115" s="19">
        <f t="array" ref="D115">MIN(IF(Lookups!$H$3:$H$250&gt;Data!D115,Lookups!$E$3:$E$250))*Area!D115</f>
        <v>5184.8825454520511</v>
      </c>
      <c r="E115" s="19">
        <f t="array" ref="E115">MIN(IF(Lookups!$H$3:$H$250&gt;Data!E115,Lookups!$E$3:$E$250))*Area!E115</f>
        <v>6575.6346658903785</v>
      </c>
      <c r="F115" s="19">
        <f t="array" ref="F115">MIN(IF(Lookups!$H$3:$H$250&gt;Data!F115,Lookups!$E$3:$E$250))*Area!F115</f>
        <v>4653.1660415391716</v>
      </c>
      <c r="G115" s="19">
        <f t="array" ref="G115">MIN(IF(Lookups!$H$3:$H$250&gt;Data!G115,Lookups!$E$3:$E$250))*Area!G115</f>
        <v>4682.0148507585263</v>
      </c>
      <c r="H115" s="19">
        <f t="array" ref="H115">MIN(IF(Lookups!$H$3:$H$250&gt;Data!H115,Lookups!$E$3:$E$250))*Area!H115</f>
        <v>3002.9912001449725</v>
      </c>
      <c r="I115" s="19">
        <f t="array" ref="I115">MIN(IF(Lookups!$H$3:$H$250&gt;Data!I115,Lookups!$E$3:$E$250))*Area!I115</f>
        <v>4332.5595880563751</v>
      </c>
      <c r="J115" s="19">
        <f t="array" ref="J115">MIN(IF(Lookups!$H$3:$H$250&gt;Data!J115,Lookups!$E$3:$E$250))*Area!J115</f>
        <v>2334.890021976059</v>
      </c>
      <c r="K115" s="19">
        <f t="array" ref="K115">MIN(IF(Lookups!$H$3:$H$250&gt;Data!K115,Lookups!$E$3:$E$250))*Area!K115</f>
        <v>2332.7414236409318</v>
      </c>
      <c r="L115" s="19">
        <f t="array" ref="L115">MIN(IF(Lookups!$H$3:$H$250&gt;Data!L115,Lookups!$E$3:$E$250))*Area!L115</f>
        <v>560.47658146015385</v>
      </c>
    </row>
    <row r="116" spans="1:12">
      <c r="A116" s="14" t="str">
        <f>Capacity!A116</f>
        <v>MOZ</v>
      </c>
      <c r="B116" s="14" t="str">
        <f>Capacity!B116</f>
        <v>Mozambique</v>
      </c>
      <c r="C116" s="19">
        <f t="array" ref="C116">MIN(IF(Lookups!$H$3:$H$250&gt;Data!C116,Lookups!$E$3:$E$250))*Area!C116</f>
        <v>9809.958728996362</v>
      </c>
      <c r="D116" s="19">
        <f t="array" ref="D116">MIN(IF(Lookups!$H$3:$H$250&gt;Data!D116,Lookups!$E$3:$E$250))*Area!D116</f>
        <v>5952.734079604923</v>
      </c>
      <c r="E116" s="19">
        <f t="array" ref="E116">MIN(IF(Lookups!$H$3:$H$250&gt;Data!E116,Lookups!$E$3:$E$250))*Area!E116</f>
        <v>4884.5167094064418</v>
      </c>
      <c r="F116" s="19">
        <f t="array" ref="F116">MIN(IF(Lookups!$H$3:$H$250&gt;Data!F116,Lookups!$E$3:$E$250))*Area!F116</f>
        <v>3980.224787268126</v>
      </c>
      <c r="G116" s="19">
        <f t="array" ref="G116">MIN(IF(Lookups!$H$3:$H$250&gt;Data!G116,Lookups!$E$3:$E$250))*Area!G116</f>
        <v>3692.2781182009717</v>
      </c>
      <c r="H116" s="19">
        <f t="array" ref="H116">MIN(IF(Lookups!$H$3:$H$250&gt;Data!H116,Lookups!$E$3:$E$250))*Area!H116</f>
        <v>2528.7286950880793</v>
      </c>
      <c r="I116" s="19">
        <f t="array" ref="I116">MIN(IF(Lookups!$H$3:$H$250&gt;Data!I116,Lookups!$E$3:$E$250))*Area!I116</f>
        <v>2031.070419176147</v>
      </c>
      <c r="J116" s="19">
        <f t="array" ref="J116">MIN(IF(Lookups!$H$3:$H$250&gt;Data!J116,Lookups!$E$3:$E$250))*Area!J116</f>
        <v>1833.5753871361185</v>
      </c>
      <c r="K116" s="19">
        <f t="array" ref="K116">MIN(IF(Lookups!$H$3:$H$250&gt;Data!K116,Lookups!$E$3:$E$250))*Area!K116</f>
        <v>935.57463951755551</v>
      </c>
      <c r="L116" s="19">
        <f t="array" ref="L116">MIN(IF(Lookups!$H$3:$H$250&gt;Data!L116,Lookups!$E$3:$E$250))*Area!L116</f>
        <v>658.55537553001261</v>
      </c>
    </row>
    <row r="117" spans="1:12">
      <c r="A117" s="14" t="str">
        <f>Capacity!A117</f>
        <v>MMR</v>
      </c>
      <c r="B117" s="14" t="str">
        <f>Capacity!B117</f>
        <v>Myanmar</v>
      </c>
      <c r="C117" s="19">
        <f t="array" ref="C117">MIN(IF(Lookups!$H$3:$H$250&gt;Data!C117,Lookups!$E$3:$E$250))*Area!C117</f>
        <v>14497.126695286899</v>
      </c>
      <c r="D117" s="19">
        <f t="array" ref="D117">MIN(IF(Lookups!$H$3:$H$250&gt;Data!D117,Lookups!$E$3:$E$250))*Area!D117</f>
        <v>7023.0882522934389</v>
      </c>
      <c r="E117" s="19">
        <f t="array" ref="E117">MIN(IF(Lookups!$H$3:$H$250&gt;Data!E117,Lookups!$E$3:$E$250))*Area!E117</f>
        <v>7525.975475929029</v>
      </c>
      <c r="F117" s="19">
        <f t="array" ref="F117">MIN(IF(Lookups!$H$3:$H$250&gt;Data!F117,Lookups!$E$3:$E$250))*Area!F117</f>
        <v>6902.6715183713432</v>
      </c>
      <c r="G117" s="19">
        <f t="array" ref="G117">MIN(IF(Lookups!$H$3:$H$250&gt;Data!G117,Lookups!$E$3:$E$250))*Area!G117</f>
        <v>7085.9023323741558</v>
      </c>
      <c r="H117" s="19">
        <f t="array" ref="H117">MIN(IF(Lookups!$H$3:$H$250&gt;Data!H117,Lookups!$E$3:$E$250))*Area!H117</f>
        <v>3416.5176889517406</v>
      </c>
      <c r="I117" s="19">
        <f t="array" ref="I117">MIN(IF(Lookups!$H$3:$H$250&gt;Data!I117,Lookups!$E$3:$E$250))*Area!I117</f>
        <v>3305.4657189515269</v>
      </c>
      <c r="J117" s="19">
        <f t="array" ref="J117">MIN(IF(Lookups!$H$3:$H$250&gt;Data!J117,Lookups!$E$3:$E$250))*Area!J117</f>
        <v>3862.6580529647322</v>
      </c>
      <c r="K117" s="19">
        <f t="array" ref="K117">MIN(IF(Lookups!$H$3:$H$250&gt;Data!K117,Lookups!$E$3:$E$250))*Area!K117</f>
        <v>3868.7382441196214</v>
      </c>
      <c r="L117" s="19">
        <f t="array" ref="L117">MIN(IF(Lookups!$H$3:$H$250&gt;Data!L117,Lookups!$E$3:$E$250))*Area!L117</f>
        <v>1697.3035151078957</v>
      </c>
    </row>
    <row r="118" spans="1:12">
      <c r="A118" s="14" t="str">
        <f>Capacity!A118</f>
        <v>NAM</v>
      </c>
      <c r="B118" s="14" t="str">
        <f>Capacity!B118</f>
        <v>Namibia</v>
      </c>
      <c r="C118" s="19">
        <f t="array" ref="C118">MIN(IF(Lookups!$H$3:$H$250&gt;Data!C118,Lookups!$E$3:$E$250))*Area!C118</f>
        <v>757.4835531767892</v>
      </c>
      <c r="D118" s="19">
        <f t="array" ref="D118">MIN(IF(Lookups!$H$3:$H$250&gt;Data!D118,Lookups!$E$3:$E$250))*Area!D118</f>
        <v>381.26112321758546</v>
      </c>
      <c r="E118" s="19">
        <f t="array" ref="E118">MIN(IF(Lookups!$H$3:$H$250&gt;Data!E118,Lookups!$E$3:$E$250))*Area!E118</f>
        <v>333.3848198005698</v>
      </c>
      <c r="F118" s="19">
        <f t="array" ref="F118">MIN(IF(Lookups!$H$3:$H$250&gt;Data!F118,Lookups!$E$3:$E$250))*Area!F118</f>
        <v>179.48436137055299</v>
      </c>
      <c r="G118" s="19">
        <f t="array" ref="G118">MIN(IF(Lookups!$H$3:$H$250&gt;Data!G118,Lookups!$E$3:$E$250))*Area!G118</f>
        <v>252.0131816355767</v>
      </c>
      <c r="H118" s="19">
        <f t="array" ref="H118">MIN(IF(Lookups!$H$3:$H$250&gt;Data!H118,Lookups!$E$3:$E$250))*Area!H118</f>
        <v>259.53713836949998</v>
      </c>
      <c r="I118" s="19">
        <f t="array" ref="I118">MIN(IF(Lookups!$H$3:$H$250&gt;Data!I118,Lookups!$E$3:$E$250))*Area!I118</f>
        <v>248.35587854595289</v>
      </c>
      <c r="J118" s="19">
        <f t="array" ref="J118">MIN(IF(Lookups!$H$3:$H$250&gt;Data!J118,Lookups!$E$3:$E$250))*Area!J118</f>
        <v>176.45970382650319</v>
      </c>
      <c r="K118" s="19">
        <f t="array" ref="K118">MIN(IF(Lookups!$H$3:$H$250&gt;Data!K118,Lookups!$E$3:$E$250))*Area!K118</f>
        <v>149.1306940474368</v>
      </c>
      <c r="L118" s="19">
        <f t="array" ref="L118">MIN(IF(Lookups!$H$3:$H$250&gt;Data!L118,Lookups!$E$3:$E$250))*Area!L118</f>
        <v>128.18521207691748</v>
      </c>
    </row>
    <row r="119" spans="1:12">
      <c r="A119" s="14" t="str">
        <f>Capacity!A119</f>
        <v>NPL</v>
      </c>
      <c r="B119" s="14" t="str">
        <f>Capacity!B119</f>
        <v>Nepal</v>
      </c>
      <c r="C119" s="19">
        <f t="array" ref="C119">MIN(IF(Lookups!$H$3:$H$250&gt;Data!C119,Lookups!$E$3:$E$250))*Area!C119</f>
        <v>21931.227325437132</v>
      </c>
      <c r="D119" s="19">
        <f t="array" ref="D119">MIN(IF(Lookups!$H$3:$H$250&gt;Data!D119,Lookups!$E$3:$E$250))*Area!D119</f>
        <v>6211.3651360496706</v>
      </c>
      <c r="E119" s="19">
        <f t="array" ref="E119">MIN(IF(Lookups!$H$3:$H$250&gt;Data!E119,Lookups!$E$3:$E$250))*Area!E119</f>
        <v>4576.7197338960741</v>
      </c>
      <c r="F119" s="19">
        <f t="array" ref="F119">MIN(IF(Lookups!$H$3:$H$250&gt;Data!F119,Lookups!$E$3:$E$250))*Area!F119</f>
        <v>6258.9482243577377</v>
      </c>
      <c r="G119" s="19">
        <f t="array" ref="G119">MIN(IF(Lookups!$H$3:$H$250&gt;Data!G119,Lookups!$E$3:$E$250))*Area!G119</f>
        <v>3099.5049201445063</v>
      </c>
      <c r="H119" s="19">
        <f t="array" ref="H119">MIN(IF(Lookups!$H$3:$H$250&gt;Data!H119,Lookups!$E$3:$E$250))*Area!H119</f>
        <v>1863.2590020780456</v>
      </c>
      <c r="I119" s="19">
        <f t="array" ref="I119">MIN(IF(Lookups!$H$3:$H$250&gt;Data!I119,Lookups!$E$3:$E$250))*Area!I119</f>
        <v>5214.1144310814207</v>
      </c>
      <c r="J119" s="19">
        <f t="array" ref="J119">MIN(IF(Lookups!$H$3:$H$250&gt;Data!J119,Lookups!$E$3:$E$250))*Area!J119</f>
        <v>2040.0325351653908</v>
      </c>
      <c r="K119" s="19">
        <f t="array" ref="K119">MIN(IF(Lookups!$H$3:$H$250&gt;Data!K119,Lookups!$E$3:$E$250))*Area!K119</f>
        <v>1881.722900494002</v>
      </c>
      <c r="L119" s="19">
        <f t="array" ref="L119">MIN(IF(Lookups!$H$3:$H$250&gt;Data!L119,Lookups!$E$3:$E$250))*Area!L119</f>
        <v>875.45884530278056</v>
      </c>
    </row>
    <row r="120" spans="1:12">
      <c r="A120" s="14" t="str">
        <f>Capacity!A120</f>
        <v>NLD</v>
      </c>
      <c r="B120" s="14" t="str">
        <f>Capacity!B120</f>
        <v>Netherlands (the)</v>
      </c>
      <c r="C120" s="19">
        <f t="array" ref="C120">MIN(IF(Lookups!$H$3:$H$250&gt;Data!C120,Lookups!$E$3:$E$250))*Area!C120</f>
        <v>8618.6848184627343</v>
      </c>
      <c r="D120" s="19">
        <f t="array" ref="D120">MIN(IF(Lookups!$H$3:$H$250&gt;Data!D120,Lookups!$E$3:$E$250))*Area!D120</f>
        <v>3553.3984567724178</v>
      </c>
      <c r="E120" s="19">
        <f t="array" ref="E120">MIN(IF(Lookups!$H$3:$H$250&gt;Data!E120,Lookups!$E$3:$E$250))*Area!E120</f>
        <v>2520.7112752819071</v>
      </c>
      <c r="F120" s="19">
        <f t="array" ref="F120">MIN(IF(Lookups!$H$3:$H$250&gt;Data!F120,Lookups!$E$3:$E$250))*Area!F120</f>
        <v>1491.3188393275709</v>
      </c>
      <c r="G120" s="19">
        <f t="array" ref="G120">MIN(IF(Lookups!$H$3:$H$250&gt;Data!G120,Lookups!$E$3:$E$250))*Area!G120</f>
        <v>1324.0566173415418</v>
      </c>
      <c r="H120" s="19">
        <f t="array" ref="H120">MIN(IF(Lookups!$H$3:$H$250&gt;Data!H120,Lookups!$E$3:$E$250))*Area!H120</f>
        <v>1232.18330103621</v>
      </c>
      <c r="I120" s="19">
        <f t="array" ref="I120">MIN(IF(Lookups!$H$3:$H$250&gt;Data!I120,Lookups!$E$3:$E$250))*Area!I120</f>
        <v>1330.9691103604105</v>
      </c>
      <c r="J120" s="19">
        <f t="array" ref="J120">MIN(IF(Lookups!$H$3:$H$250&gt;Data!J120,Lookups!$E$3:$E$250))*Area!J120</f>
        <v>1260.9329879101429</v>
      </c>
      <c r="K120" s="19">
        <f t="array" ref="K120">MIN(IF(Lookups!$H$3:$H$250&gt;Data!K120,Lookups!$E$3:$E$250))*Area!K120</f>
        <v>1064.5415203425994</v>
      </c>
      <c r="L120" s="19">
        <f t="array" ref="L120">MIN(IF(Lookups!$H$3:$H$250&gt;Data!L120,Lookups!$E$3:$E$250))*Area!L120</f>
        <v>978.52622766653064</v>
      </c>
    </row>
    <row r="121" spans="1:12">
      <c r="A121" s="14" t="str">
        <f>Capacity!A121</f>
        <v>NCL</v>
      </c>
      <c r="B121" s="14" t="str">
        <f>Capacity!B121</f>
        <v>New Caledonia</v>
      </c>
      <c r="C121" s="19">
        <f t="array" ref="C121">MIN(IF(Lookups!$H$3:$H$250&gt;Data!C121,Lookups!$E$3:$E$250))*Area!C121</f>
        <v>216.57050097601956</v>
      </c>
      <c r="D121" s="19">
        <f t="array" ref="D121">MIN(IF(Lookups!$H$3:$H$250&gt;Data!D121,Lookups!$E$3:$E$250))*Area!D121</f>
        <v>10.222948766450928</v>
      </c>
      <c r="E121" s="19">
        <f t="array" ref="E121">MIN(IF(Lookups!$H$3:$H$250&gt;Data!E121,Lookups!$E$3:$E$250))*Area!E121</f>
        <v>12.110310971877537</v>
      </c>
      <c r="F121" s="19">
        <f t="array" ref="F121">MIN(IF(Lookups!$H$3:$H$250&gt;Data!F121,Lookups!$E$3:$E$250))*Area!F121</f>
        <v>10.078146844704339</v>
      </c>
      <c r="G121" s="19">
        <f t="array" ref="G121">MIN(IF(Lookups!$H$3:$H$250&gt;Data!G121,Lookups!$E$3:$E$250))*Area!G121</f>
        <v>10.462892075556375</v>
      </c>
      <c r="H121" s="19">
        <f t="array" ref="H121">MIN(IF(Lookups!$H$3:$H$250&gt;Data!H121,Lookups!$E$3:$E$250))*Area!H121</f>
        <v>16.102781653284094</v>
      </c>
      <c r="I121" s="19">
        <f t="array" ref="I121">MIN(IF(Lookups!$H$3:$H$250&gt;Data!I121,Lookups!$E$3:$E$250))*Area!I121</f>
        <v>8.6741711736246607</v>
      </c>
      <c r="J121" s="19">
        <f t="array" ref="J121">MIN(IF(Lookups!$H$3:$H$250&gt;Data!J121,Lookups!$E$3:$E$250))*Area!J121</f>
        <v>7.5977928915840272</v>
      </c>
      <c r="K121" s="19">
        <f t="array" ref="K121">MIN(IF(Lookups!$H$3:$H$250&gt;Data!K121,Lookups!$E$3:$E$250))*Area!K121</f>
        <v>5.5299944150951807</v>
      </c>
      <c r="L121" s="19">
        <f t="array" ref="L121">MIN(IF(Lookups!$H$3:$H$250&gt;Data!L121,Lookups!$E$3:$E$250))*Area!L121</f>
        <v>5.3961938954771815</v>
      </c>
    </row>
    <row r="122" spans="1:12">
      <c r="A122" s="14" t="str">
        <f>Capacity!A122</f>
        <v>NZL</v>
      </c>
      <c r="B122" s="14" t="str">
        <f>Capacity!B122</f>
        <v>New Zealand</v>
      </c>
      <c r="C122" s="19">
        <f t="array" ref="C122">MIN(IF(Lookups!$H$3:$H$250&gt;Data!C122,Lookups!$E$3:$E$250))*Area!C122</f>
        <v>2956.0333782508842</v>
      </c>
      <c r="D122" s="19">
        <f t="array" ref="D122">MIN(IF(Lookups!$H$3:$H$250&gt;Data!D122,Lookups!$E$3:$E$250))*Area!D122</f>
        <v>711.18148714400127</v>
      </c>
      <c r="E122" s="19">
        <f t="array" ref="E122">MIN(IF(Lookups!$H$3:$H$250&gt;Data!E122,Lookups!$E$3:$E$250))*Area!E122</f>
        <v>595.52174704983327</v>
      </c>
      <c r="F122" s="19">
        <f t="array" ref="F122">MIN(IF(Lookups!$H$3:$H$250&gt;Data!F122,Lookups!$E$3:$E$250))*Area!F122</f>
        <v>405.39721544729633</v>
      </c>
      <c r="G122" s="19">
        <f t="array" ref="G122">MIN(IF(Lookups!$H$3:$H$250&gt;Data!G122,Lookups!$E$3:$E$250))*Area!G122</f>
        <v>138.66731199092675</v>
      </c>
      <c r="H122" s="19">
        <f t="array" ref="H122">MIN(IF(Lookups!$H$3:$H$250&gt;Data!H122,Lookups!$E$3:$E$250))*Area!H122</f>
        <v>308.83838939368184</v>
      </c>
      <c r="I122" s="19">
        <f t="array" ref="I122">MIN(IF(Lookups!$H$3:$H$250&gt;Data!I122,Lookups!$E$3:$E$250))*Area!I122</f>
        <v>183.73423670077503</v>
      </c>
      <c r="J122" s="19">
        <f t="array" ref="J122">MIN(IF(Lookups!$H$3:$H$250&gt;Data!J122,Lookups!$E$3:$E$250))*Area!J122</f>
        <v>141.36098716596641</v>
      </c>
      <c r="K122" s="19">
        <f t="array" ref="K122">MIN(IF(Lookups!$H$3:$H$250&gt;Data!K122,Lookups!$E$3:$E$250))*Area!K122</f>
        <v>77.964981905536135</v>
      </c>
      <c r="L122" s="19">
        <f t="array" ref="L122">MIN(IF(Lookups!$H$3:$H$250&gt;Data!L122,Lookups!$E$3:$E$250))*Area!L122</f>
        <v>47.301775245944768</v>
      </c>
    </row>
    <row r="123" spans="1:12">
      <c r="A123" s="14" t="str">
        <f>Capacity!A123</f>
        <v>NIC</v>
      </c>
      <c r="B123" s="14" t="str">
        <f>Capacity!B123</f>
        <v>Nicaragua</v>
      </c>
      <c r="C123" s="19">
        <f t="array" ref="C123">MIN(IF(Lookups!$H$3:$H$250&gt;Data!C123,Lookups!$E$3:$E$250))*Area!C123</f>
        <v>2783.5980978529165</v>
      </c>
      <c r="D123" s="19">
        <f t="array" ref="D123">MIN(IF(Lookups!$H$3:$H$250&gt;Data!D123,Lookups!$E$3:$E$250))*Area!D123</f>
        <v>974.56725439208844</v>
      </c>
      <c r="E123" s="19">
        <f t="array" ref="E123">MIN(IF(Lookups!$H$3:$H$250&gt;Data!E123,Lookups!$E$3:$E$250))*Area!E123</f>
        <v>1122.7384274769136</v>
      </c>
      <c r="F123" s="19">
        <f t="array" ref="F123">MIN(IF(Lookups!$H$3:$H$250&gt;Data!F123,Lookups!$E$3:$E$250))*Area!F123</f>
        <v>494.72503066559915</v>
      </c>
      <c r="G123" s="19">
        <f t="array" ref="G123">MIN(IF(Lookups!$H$3:$H$250&gt;Data!G123,Lookups!$E$3:$E$250))*Area!G123</f>
        <v>391.84409290143225</v>
      </c>
      <c r="H123" s="19">
        <f t="array" ref="H123">MIN(IF(Lookups!$H$3:$H$250&gt;Data!H123,Lookups!$E$3:$E$250))*Area!H123</f>
        <v>525.02790104431585</v>
      </c>
      <c r="I123" s="19">
        <f t="array" ref="I123">MIN(IF(Lookups!$H$3:$H$250&gt;Data!I123,Lookups!$E$3:$E$250))*Area!I123</f>
        <v>585.56147301810017</v>
      </c>
      <c r="J123" s="19">
        <f t="array" ref="J123">MIN(IF(Lookups!$H$3:$H$250&gt;Data!J123,Lookups!$E$3:$E$250))*Area!J123</f>
        <v>614.72057752262549</v>
      </c>
      <c r="K123" s="19">
        <f t="array" ref="K123">MIN(IF(Lookups!$H$3:$H$250&gt;Data!K123,Lookups!$E$3:$E$250))*Area!K123</f>
        <v>825.35270087016659</v>
      </c>
      <c r="L123" s="19">
        <f t="array" ref="L123">MIN(IF(Lookups!$H$3:$H$250&gt;Data!L123,Lookups!$E$3:$E$250))*Area!L123</f>
        <v>482.13590213083569</v>
      </c>
    </row>
    <row r="124" spans="1:12">
      <c r="A124" s="14" t="str">
        <f>Capacity!A124</f>
        <v>NER</v>
      </c>
      <c r="B124" s="14" t="str">
        <f>Capacity!B124</f>
        <v>Niger (the)</v>
      </c>
      <c r="C124" s="19">
        <f t="array" ref="C124">MIN(IF(Lookups!$H$3:$H$250&gt;Data!C124,Lookups!$E$3:$E$250))*Area!C124</f>
        <v>4143.7253605838278</v>
      </c>
      <c r="D124" s="19">
        <f t="array" ref="D124">MIN(IF(Lookups!$H$3:$H$250&gt;Data!D124,Lookups!$E$3:$E$250))*Area!D124</f>
        <v>3498.8851869111541</v>
      </c>
      <c r="E124" s="19">
        <f t="array" ref="E124">MIN(IF(Lookups!$H$3:$H$250&gt;Data!E124,Lookups!$E$3:$E$250))*Area!E124</f>
        <v>4961.8867774802484</v>
      </c>
      <c r="F124" s="19">
        <f t="array" ref="F124">MIN(IF(Lookups!$H$3:$H$250&gt;Data!F124,Lookups!$E$3:$E$250))*Area!F124</f>
        <v>1988.7792272685303</v>
      </c>
      <c r="G124" s="19">
        <f t="array" ref="G124">MIN(IF(Lookups!$H$3:$H$250&gt;Data!G124,Lookups!$E$3:$E$250))*Area!G124</f>
        <v>2631.3975697465435</v>
      </c>
      <c r="H124" s="19">
        <f t="array" ref="H124">MIN(IF(Lookups!$H$3:$H$250&gt;Data!H124,Lookups!$E$3:$E$250))*Area!H124</f>
        <v>1880.7762369121231</v>
      </c>
      <c r="I124" s="19">
        <f t="array" ref="I124">MIN(IF(Lookups!$H$3:$H$250&gt;Data!I124,Lookups!$E$3:$E$250))*Area!I124</f>
        <v>2979.6867595214881</v>
      </c>
      <c r="J124" s="19">
        <f t="array" ref="J124">MIN(IF(Lookups!$H$3:$H$250&gt;Data!J124,Lookups!$E$3:$E$250))*Area!J124</f>
        <v>2082.145533371468</v>
      </c>
      <c r="K124" s="19">
        <f t="array" ref="K124">MIN(IF(Lookups!$H$3:$H$250&gt;Data!K124,Lookups!$E$3:$E$250))*Area!K124</f>
        <v>2840.553202859649</v>
      </c>
      <c r="L124" s="19">
        <f t="array" ref="L124">MIN(IF(Lookups!$H$3:$H$250&gt;Data!L124,Lookups!$E$3:$E$250))*Area!L124</f>
        <v>1008.7876892822183</v>
      </c>
    </row>
    <row r="125" spans="1:12">
      <c r="A125" s="14" t="str">
        <f>Capacity!A125</f>
        <v>NGA</v>
      </c>
      <c r="B125" s="14" t="str">
        <f>Capacity!B125</f>
        <v>Nigeria</v>
      </c>
      <c r="C125" s="19">
        <f t="array" ref="C125">MIN(IF(Lookups!$H$3:$H$250&gt;Data!C125,Lookups!$E$3:$E$250))*Area!C125</f>
        <v>109687.3135417219</v>
      </c>
      <c r="D125" s="19">
        <f t="array" ref="D125">MIN(IF(Lookups!$H$3:$H$250&gt;Data!D125,Lookups!$E$3:$E$250))*Area!D125</f>
        <v>32881.765731126856</v>
      </c>
      <c r="E125" s="19">
        <f t="array" ref="E125">MIN(IF(Lookups!$H$3:$H$250&gt;Data!E125,Lookups!$E$3:$E$250))*Area!E125</f>
        <v>30059.164415088686</v>
      </c>
      <c r="F125" s="19">
        <f t="array" ref="F125">MIN(IF(Lookups!$H$3:$H$250&gt;Data!F125,Lookups!$E$3:$E$250))*Area!F125</f>
        <v>24912.710303553889</v>
      </c>
      <c r="G125" s="19">
        <f t="array" ref="G125">MIN(IF(Lookups!$H$3:$H$250&gt;Data!G125,Lookups!$E$3:$E$250))*Area!G125</f>
        <v>23140.711989359483</v>
      </c>
      <c r="H125" s="19">
        <f t="array" ref="H125">MIN(IF(Lookups!$H$3:$H$250&gt;Data!H125,Lookups!$E$3:$E$250))*Area!H125</f>
        <v>25707.687218865016</v>
      </c>
      <c r="I125" s="19">
        <f t="array" ref="I125">MIN(IF(Lookups!$H$3:$H$250&gt;Data!I125,Lookups!$E$3:$E$250))*Area!I125</f>
        <v>27821.066096575094</v>
      </c>
      <c r="J125" s="19">
        <f t="array" ref="J125">MIN(IF(Lookups!$H$3:$H$250&gt;Data!J125,Lookups!$E$3:$E$250))*Area!J125</f>
        <v>22182.628726653049</v>
      </c>
      <c r="K125" s="19">
        <f t="array" ref="K125">MIN(IF(Lookups!$H$3:$H$250&gt;Data!K125,Lookups!$E$3:$E$250))*Area!K125</f>
        <v>23233.601232669094</v>
      </c>
      <c r="L125" s="19">
        <f t="array" ref="L125">MIN(IF(Lookups!$H$3:$H$250&gt;Data!L125,Lookups!$E$3:$E$250))*Area!L125</f>
        <v>20196.535489993254</v>
      </c>
    </row>
    <row r="126" spans="1:12">
      <c r="A126" s="14" t="str">
        <f>Capacity!A126</f>
        <v>NOR</v>
      </c>
      <c r="B126" s="14" t="str">
        <f>Capacity!B126</f>
        <v>Norway</v>
      </c>
      <c r="C126" s="19">
        <f t="array" ref="C126">MIN(IF(Lookups!$H$3:$H$250&gt;Data!C126,Lookups!$E$3:$E$250))*Area!C126</f>
        <v>6283.8803298598887</v>
      </c>
      <c r="D126" s="19">
        <f t="array" ref="D126">MIN(IF(Lookups!$H$3:$H$250&gt;Data!D126,Lookups!$E$3:$E$250))*Area!D126</f>
        <v>2973.7544967174381</v>
      </c>
      <c r="E126" s="19">
        <f t="array" ref="E126">MIN(IF(Lookups!$H$3:$H$250&gt;Data!E126,Lookups!$E$3:$E$250))*Area!E126</f>
        <v>2339.8081909358225</v>
      </c>
      <c r="F126" s="19">
        <f t="array" ref="F126">MIN(IF(Lookups!$H$3:$H$250&gt;Data!F126,Lookups!$E$3:$E$250))*Area!F126</f>
        <v>1223.1272369498733</v>
      </c>
      <c r="G126" s="19">
        <f t="array" ref="G126">MIN(IF(Lookups!$H$3:$H$250&gt;Data!G126,Lookups!$E$3:$E$250))*Area!G126</f>
        <v>582.99547182170033</v>
      </c>
      <c r="H126" s="19">
        <f t="array" ref="H126">MIN(IF(Lookups!$H$3:$H$250&gt;Data!H126,Lookups!$E$3:$E$250))*Area!H126</f>
        <v>400.37721825486631</v>
      </c>
      <c r="I126" s="19">
        <f t="array" ref="I126">MIN(IF(Lookups!$H$3:$H$250&gt;Data!I126,Lookups!$E$3:$E$250))*Area!I126</f>
        <v>275.31750410645839</v>
      </c>
      <c r="J126" s="19">
        <f t="array" ref="J126">MIN(IF(Lookups!$H$3:$H$250&gt;Data!J126,Lookups!$E$3:$E$250))*Area!J126</f>
        <v>165.2674423452153</v>
      </c>
      <c r="K126" s="19">
        <f t="array" ref="K126">MIN(IF(Lookups!$H$3:$H$250&gt;Data!K126,Lookups!$E$3:$E$250))*Area!K126</f>
        <v>122.52365855354037</v>
      </c>
      <c r="L126" s="19">
        <f t="array" ref="L126">MIN(IF(Lookups!$H$3:$H$250&gt;Data!L126,Lookups!$E$3:$E$250))*Area!L126</f>
        <v>73.523806596039051</v>
      </c>
    </row>
    <row r="127" spans="1:12">
      <c r="A127" s="14" t="str">
        <f>Capacity!A127</f>
        <v>OMN</v>
      </c>
      <c r="B127" s="14" t="str">
        <f>Capacity!B127</f>
        <v>Oman</v>
      </c>
      <c r="C127" s="19">
        <f t="array" ref="C127">MIN(IF(Lookups!$H$3:$H$250&gt;Data!C127,Lookups!$E$3:$E$250))*Area!C127</f>
        <v>1228.2318686632423</v>
      </c>
      <c r="D127" s="19">
        <f t="array" ref="D127">MIN(IF(Lookups!$H$3:$H$250&gt;Data!D127,Lookups!$E$3:$E$250))*Area!D127</f>
        <v>609.22382124075523</v>
      </c>
      <c r="E127" s="19">
        <f t="array" ref="E127">MIN(IF(Lookups!$H$3:$H$250&gt;Data!E127,Lookups!$E$3:$E$250))*Area!E127</f>
        <v>518.32869011371429</v>
      </c>
      <c r="F127" s="19">
        <f t="array" ref="F127">MIN(IF(Lookups!$H$3:$H$250&gt;Data!F127,Lookups!$E$3:$E$250))*Area!F127</f>
        <v>339.29720619735883</v>
      </c>
      <c r="G127" s="19">
        <f t="array" ref="G127">MIN(IF(Lookups!$H$3:$H$250&gt;Data!G127,Lookups!$E$3:$E$250))*Area!G127</f>
        <v>151.46617310045815</v>
      </c>
      <c r="H127" s="19">
        <f t="array" ref="H127">MIN(IF(Lookups!$H$3:$H$250&gt;Data!H127,Lookups!$E$3:$E$250))*Area!H127</f>
        <v>349.1789084837153</v>
      </c>
      <c r="I127" s="19">
        <f t="array" ref="I127">MIN(IF(Lookups!$H$3:$H$250&gt;Data!I127,Lookups!$E$3:$E$250))*Area!I127</f>
        <v>376.40216931443581</v>
      </c>
      <c r="J127" s="19">
        <f t="array" ref="J127">MIN(IF(Lookups!$H$3:$H$250&gt;Data!J127,Lookups!$E$3:$E$250))*Area!J127</f>
        <v>102.39410979112566</v>
      </c>
      <c r="K127" s="19">
        <f t="array" ref="K127">MIN(IF(Lookups!$H$3:$H$250&gt;Data!K127,Lookups!$E$3:$E$250))*Area!K127</f>
        <v>277.65245751671011</v>
      </c>
      <c r="L127" s="19">
        <f t="array" ref="L127">MIN(IF(Lookups!$H$3:$H$250&gt;Data!L127,Lookups!$E$3:$E$250))*Area!L127</f>
        <v>297.17030422404952</v>
      </c>
    </row>
    <row r="128" spans="1:12">
      <c r="A128" s="14" t="str">
        <f>Capacity!A128</f>
        <v>PAK</v>
      </c>
      <c r="B128" s="14" t="str">
        <f>Capacity!B128</f>
        <v>Pakistan</v>
      </c>
      <c r="C128" s="19">
        <f t="array" ref="C128">MIN(IF(Lookups!$H$3:$H$250&gt;Data!C128,Lookups!$E$3:$E$250))*Area!C128</f>
        <v>113677.95860236057</v>
      </c>
      <c r="D128" s="19">
        <f t="array" ref="D128">MIN(IF(Lookups!$H$3:$H$250&gt;Data!D128,Lookups!$E$3:$E$250))*Area!D128</f>
        <v>46387.784728309685</v>
      </c>
      <c r="E128" s="19">
        <f t="array" ref="E128">MIN(IF(Lookups!$H$3:$H$250&gt;Data!E128,Lookups!$E$3:$E$250))*Area!E128</f>
        <v>55454.493355663573</v>
      </c>
      <c r="F128" s="19">
        <f t="array" ref="F128">MIN(IF(Lookups!$H$3:$H$250&gt;Data!F128,Lookups!$E$3:$E$250))*Area!F128</f>
        <v>30277.787717021816</v>
      </c>
      <c r="G128" s="19">
        <f t="array" ref="G128">MIN(IF(Lookups!$H$3:$H$250&gt;Data!G128,Lookups!$E$3:$E$250))*Area!G128</f>
        <v>34427.98568470512</v>
      </c>
      <c r="H128" s="19">
        <f t="array" ref="H128">MIN(IF(Lookups!$H$3:$H$250&gt;Data!H128,Lookups!$E$3:$E$250))*Area!H128</f>
        <v>21869.450846633838</v>
      </c>
      <c r="I128" s="19">
        <f t="array" ref="I128">MIN(IF(Lookups!$H$3:$H$250&gt;Data!I128,Lookups!$E$3:$E$250))*Area!I128</f>
        <v>23698.785174561166</v>
      </c>
      <c r="J128" s="19">
        <f t="array" ref="J128">MIN(IF(Lookups!$H$3:$H$250&gt;Data!J128,Lookups!$E$3:$E$250))*Area!J128</f>
        <v>7507.5857724126809</v>
      </c>
      <c r="K128" s="19">
        <f t="array" ref="K128">MIN(IF(Lookups!$H$3:$H$250&gt;Data!K128,Lookups!$E$3:$E$250))*Area!K128</f>
        <v>5258.773325373013</v>
      </c>
      <c r="L128" s="19">
        <f t="array" ref="L128">MIN(IF(Lookups!$H$3:$H$250&gt;Data!L128,Lookups!$E$3:$E$250))*Area!L128</f>
        <v>5176.071458656379</v>
      </c>
    </row>
    <row r="129" spans="1:12">
      <c r="A129" s="14" t="str">
        <f>Capacity!A129</f>
        <v>PSE</v>
      </c>
      <c r="B129" s="14" t="str">
        <f>Capacity!B129</f>
        <v>Palestine, State of</v>
      </c>
      <c r="C129" s="19">
        <f t="array" ref="C129">MIN(IF(Lookups!$H$3:$H$250&gt;Data!C129,Lookups!$E$3:$E$250))*Area!C129</f>
        <v>2253.9754509162999</v>
      </c>
      <c r="D129" s="19">
        <f t="array" ref="D129">MIN(IF(Lookups!$H$3:$H$250&gt;Data!D129,Lookups!$E$3:$E$250))*Area!D129</f>
        <v>1034.6116823878097</v>
      </c>
      <c r="E129" s="19">
        <f t="array" ref="E129">MIN(IF(Lookups!$H$3:$H$250&gt;Data!E129,Lookups!$E$3:$E$250))*Area!E129</f>
        <v>757.48355317678909</v>
      </c>
      <c r="F129" s="19">
        <f t="array" ref="F129">MIN(IF(Lookups!$H$3:$H$250&gt;Data!F129,Lookups!$E$3:$E$250))*Area!F129</f>
        <v>761.58915509102656</v>
      </c>
      <c r="G129" s="19">
        <f t="array" ref="G129">MIN(IF(Lookups!$H$3:$H$250&gt;Data!G129,Lookups!$E$3:$E$250))*Area!G129</f>
        <v>528.85284657769739</v>
      </c>
      <c r="H129" s="19">
        <f t="array" ref="H129">MIN(IF(Lookups!$H$3:$H$250&gt;Data!H129,Lookups!$E$3:$E$250))*Area!H129</f>
        <v>153.71373566904597</v>
      </c>
      <c r="I129" s="19">
        <f t="array" ref="I129">MIN(IF(Lookups!$H$3:$H$250&gt;Data!I129,Lookups!$E$3:$E$250))*Area!I129</f>
        <v>1064.9110245148811</v>
      </c>
      <c r="J129" s="19">
        <f t="array" ref="J129">MIN(IF(Lookups!$H$3:$H$250&gt;Data!J129,Lookups!$E$3:$E$250))*Area!J129</f>
        <v>770.04669503435525</v>
      </c>
      <c r="K129" s="19">
        <f t="array" ref="K129">MIN(IF(Lookups!$H$3:$H$250&gt;Data!K129,Lookups!$E$3:$E$250))*Area!K129</f>
        <v>708.72953044522069</v>
      </c>
      <c r="L129" s="19">
        <f t="array" ref="L129">MIN(IF(Lookups!$H$3:$H$250&gt;Data!L129,Lookups!$E$3:$E$250))*Area!L129</f>
        <v>180.50278815944455</v>
      </c>
    </row>
    <row r="130" spans="1:12">
      <c r="A130" s="14" t="str">
        <f>Capacity!A130</f>
        <v>PAN</v>
      </c>
      <c r="B130" s="14" t="str">
        <f>Capacity!B130</f>
        <v>Panama</v>
      </c>
      <c r="C130" s="19">
        <f t="array" ref="C130">MIN(IF(Lookups!$H$3:$H$250&gt;Data!C130,Lookups!$E$3:$E$250))*Area!C130</f>
        <v>2902.6605533657989</v>
      </c>
      <c r="D130" s="19">
        <f t="array" ref="D130">MIN(IF(Lookups!$H$3:$H$250&gt;Data!D130,Lookups!$E$3:$E$250))*Area!D130</f>
        <v>481.01134853194856</v>
      </c>
      <c r="E130" s="19">
        <f t="array" ref="E130">MIN(IF(Lookups!$H$3:$H$250&gt;Data!E130,Lookups!$E$3:$E$250))*Area!E130</f>
        <v>281.66702129267702</v>
      </c>
      <c r="F130" s="19">
        <f t="array" ref="F130">MIN(IF(Lookups!$H$3:$H$250&gt;Data!F130,Lookups!$E$3:$E$250))*Area!F130</f>
        <v>209.52217192796243</v>
      </c>
      <c r="G130" s="19">
        <f t="array" ref="G130">MIN(IF(Lookups!$H$3:$H$250&gt;Data!G130,Lookups!$E$3:$E$250))*Area!G130</f>
        <v>250.44595809276862</v>
      </c>
      <c r="H130" s="19">
        <f t="array" ref="H130">MIN(IF(Lookups!$H$3:$H$250&gt;Data!H130,Lookups!$E$3:$E$250))*Area!H130</f>
        <v>126.75471125939772</v>
      </c>
      <c r="I130" s="19">
        <f t="array" ref="I130">MIN(IF(Lookups!$H$3:$H$250&gt;Data!I130,Lookups!$E$3:$E$250))*Area!I130</f>
        <v>170.8682195008569</v>
      </c>
      <c r="J130" s="19">
        <f t="array" ref="J130">MIN(IF(Lookups!$H$3:$H$250&gt;Data!J130,Lookups!$E$3:$E$250))*Area!J130</f>
        <v>113.08873369649206</v>
      </c>
      <c r="K130" s="19">
        <f t="array" ref="K130">MIN(IF(Lookups!$H$3:$H$250&gt;Data!K130,Lookups!$E$3:$E$250))*Area!K130</f>
        <v>129.99446887439709</v>
      </c>
      <c r="L130" s="19">
        <f t="array" ref="L130">MIN(IF(Lookups!$H$3:$H$250&gt;Data!L130,Lookups!$E$3:$E$250))*Area!L130</f>
        <v>82.211481929726446</v>
      </c>
    </row>
    <row r="131" spans="1:12">
      <c r="A131" s="14" t="str">
        <f>Capacity!A131</f>
        <v>PNG</v>
      </c>
      <c r="B131" s="14" t="str">
        <f>Capacity!B131</f>
        <v>Papua New Guinea</v>
      </c>
      <c r="C131" s="19">
        <f t="array" ref="C131">MIN(IF(Lookups!$H$3:$H$250&gt;Data!C131,Lookups!$E$3:$E$250))*Area!C131</f>
        <v>1549.351522385316</v>
      </c>
      <c r="D131" s="19">
        <f t="array" ref="D131">MIN(IF(Lookups!$H$3:$H$250&gt;Data!D131,Lookups!$E$3:$E$250))*Area!D131</f>
        <v>1617.1350099893739</v>
      </c>
      <c r="E131" s="19">
        <f t="array" ref="E131">MIN(IF(Lookups!$H$3:$H$250&gt;Data!E131,Lookups!$E$3:$E$250))*Area!E131</f>
        <v>1042.2468451313775</v>
      </c>
      <c r="F131" s="19">
        <f t="array" ref="F131">MIN(IF(Lookups!$H$3:$H$250&gt;Data!F131,Lookups!$E$3:$E$250))*Area!F131</f>
        <v>1345.3829383960517</v>
      </c>
      <c r="G131" s="19">
        <f t="array" ref="G131">MIN(IF(Lookups!$H$3:$H$250&gt;Data!G131,Lookups!$E$3:$E$250))*Area!G131</f>
        <v>975.25434892731994</v>
      </c>
      <c r="H131" s="19">
        <f t="array" ref="H131">MIN(IF(Lookups!$H$3:$H$250&gt;Data!H131,Lookups!$E$3:$E$250))*Area!H131</f>
        <v>963.37127797196172</v>
      </c>
      <c r="I131" s="19">
        <f t="array" ref="I131">MIN(IF(Lookups!$H$3:$H$250&gt;Data!I131,Lookups!$E$3:$E$250))*Area!I131</f>
        <v>717.98808170079531</v>
      </c>
      <c r="J131" s="19">
        <f t="array" ref="J131">MIN(IF(Lookups!$H$3:$H$250&gt;Data!J131,Lookups!$E$3:$E$250))*Area!J131</f>
        <v>924.67655675037474</v>
      </c>
      <c r="K131" s="19">
        <f t="array" ref="K131">MIN(IF(Lookups!$H$3:$H$250&gt;Data!K131,Lookups!$E$3:$E$250))*Area!K131</f>
        <v>777.9271858562762</v>
      </c>
      <c r="L131" s="19">
        <f t="array" ref="L131">MIN(IF(Lookups!$H$3:$H$250&gt;Data!L131,Lookups!$E$3:$E$250))*Area!L131</f>
        <v>658.65333295547532</v>
      </c>
    </row>
    <row r="132" spans="1:12">
      <c r="A132" s="14" t="str">
        <f>Capacity!A132</f>
        <v>PRY</v>
      </c>
      <c r="B132" s="14" t="str">
        <f>Capacity!B132</f>
        <v>Paraguay</v>
      </c>
      <c r="C132" s="19">
        <f t="array" ref="C132">MIN(IF(Lookups!$H$3:$H$250&gt;Data!C132,Lookups!$E$3:$E$250))*Area!C132</f>
        <v>4195.9251563505613</v>
      </c>
      <c r="D132" s="19">
        <f t="array" ref="D132">MIN(IF(Lookups!$H$3:$H$250&gt;Data!D132,Lookups!$E$3:$E$250))*Area!D132</f>
        <v>886.19926277727905</v>
      </c>
      <c r="E132" s="19">
        <f t="array" ref="E132">MIN(IF(Lookups!$H$3:$H$250&gt;Data!E132,Lookups!$E$3:$E$250))*Area!E132</f>
        <v>516.29547822282268</v>
      </c>
      <c r="F132" s="19">
        <f t="array" ref="F132">MIN(IF(Lookups!$H$3:$H$250&gt;Data!F132,Lookups!$E$3:$E$250))*Area!F132</f>
        <v>410.19057352286734</v>
      </c>
      <c r="G132" s="19">
        <f t="array" ref="G132">MIN(IF(Lookups!$H$3:$H$250&gt;Data!G132,Lookups!$E$3:$E$250))*Area!G132</f>
        <v>535.15264135171094</v>
      </c>
      <c r="H132" s="19">
        <f t="array" ref="H132">MIN(IF(Lookups!$H$3:$H$250&gt;Data!H132,Lookups!$E$3:$E$250))*Area!H132</f>
        <v>795.2320994170517</v>
      </c>
      <c r="I132" s="19">
        <f t="array" ref="I132">MIN(IF(Lookups!$H$3:$H$250&gt;Data!I132,Lookups!$E$3:$E$250))*Area!I132</f>
        <v>426.26411874568976</v>
      </c>
      <c r="J132" s="19">
        <f t="array" ref="J132">MIN(IF(Lookups!$H$3:$H$250&gt;Data!J132,Lookups!$E$3:$E$250))*Area!J132</f>
        <v>347.84997329619699</v>
      </c>
      <c r="K132" s="19">
        <f t="array" ref="K132">MIN(IF(Lookups!$H$3:$H$250&gt;Data!K132,Lookups!$E$3:$E$250))*Area!K132</f>
        <v>344.68404345640101</v>
      </c>
      <c r="L132" s="19">
        <f t="array" ref="L132">MIN(IF(Lookups!$H$3:$H$250&gt;Data!L132,Lookups!$E$3:$E$250))*Area!L132</f>
        <v>294.63427424471877</v>
      </c>
    </row>
    <row r="133" spans="1:12">
      <c r="A133" s="14" t="str">
        <f>Capacity!A133</f>
        <v>PER</v>
      </c>
      <c r="B133" s="14" t="str">
        <f>Capacity!B133</f>
        <v>Peru</v>
      </c>
      <c r="C133" s="19">
        <f t="array" ref="C133">MIN(IF(Lookups!$H$3:$H$250&gt;Data!C133,Lookups!$E$3:$E$250))*Area!C133</f>
        <v>25685.158775708074</v>
      </c>
      <c r="D133" s="19">
        <f t="array" ref="D133">MIN(IF(Lookups!$H$3:$H$250&gt;Data!D133,Lookups!$E$3:$E$250))*Area!D133</f>
        <v>4492.0737694298823</v>
      </c>
      <c r="E133" s="19">
        <f t="array" ref="E133">MIN(IF(Lookups!$H$3:$H$250&gt;Data!E133,Lookups!$E$3:$E$250))*Area!E133</f>
        <v>2798.9173382365084</v>
      </c>
      <c r="F133" s="19">
        <f t="array" ref="F133">MIN(IF(Lookups!$H$3:$H$250&gt;Data!F133,Lookups!$E$3:$E$250))*Area!F133</f>
        <v>2578.8207289060529</v>
      </c>
      <c r="G133" s="19">
        <f t="array" ref="G133">MIN(IF(Lookups!$H$3:$H$250&gt;Data!G133,Lookups!$E$3:$E$250))*Area!G133</f>
        <v>1633.0606398146986</v>
      </c>
      <c r="H133" s="19">
        <f t="array" ref="H133">MIN(IF(Lookups!$H$3:$H$250&gt;Data!H133,Lookups!$E$3:$E$250))*Area!H133</f>
        <v>1642.9974461904201</v>
      </c>
      <c r="I133" s="19">
        <f t="array" ref="I133">MIN(IF(Lookups!$H$3:$H$250&gt;Data!I133,Lookups!$E$3:$E$250))*Area!I133</f>
        <v>1613.4730411708606</v>
      </c>
      <c r="J133" s="19">
        <f t="array" ref="J133">MIN(IF(Lookups!$H$3:$H$250&gt;Data!J133,Lookups!$E$3:$E$250))*Area!J133</f>
        <v>925.93657068292703</v>
      </c>
      <c r="K133" s="19">
        <f t="array" ref="K133">MIN(IF(Lookups!$H$3:$H$250&gt;Data!K133,Lookups!$E$3:$E$250))*Area!K133</f>
        <v>1553.2140294493579</v>
      </c>
      <c r="L133" s="19">
        <f t="array" ref="L133">MIN(IF(Lookups!$H$3:$H$250&gt;Data!L133,Lookups!$E$3:$E$250))*Area!L133</f>
        <v>1158.1677624944723</v>
      </c>
    </row>
    <row r="134" spans="1:12">
      <c r="A134" s="14" t="str">
        <f>Capacity!A134</f>
        <v>PHL</v>
      </c>
      <c r="B134" s="14" t="str">
        <f>Capacity!B134</f>
        <v>Philippines (the)</v>
      </c>
      <c r="C134" s="19">
        <f t="array" ref="C134">MIN(IF(Lookups!$H$3:$H$250&gt;Data!C134,Lookups!$E$3:$E$250))*Area!C134</f>
        <v>46548.28810314439</v>
      </c>
      <c r="D134" s="19">
        <f t="array" ref="D134">MIN(IF(Lookups!$H$3:$H$250&gt;Data!D134,Lookups!$E$3:$E$250))*Area!D134</f>
        <v>18965.956342879213</v>
      </c>
      <c r="E134" s="19">
        <f t="array" ref="E134">MIN(IF(Lookups!$H$3:$H$250&gt;Data!E134,Lookups!$E$3:$E$250))*Area!E134</f>
        <v>14390.709493669867</v>
      </c>
      <c r="F134" s="19">
        <f t="array" ref="F134">MIN(IF(Lookups!$H$3:$H$250&gt;Data!F134,Lookups!$E$3:$E$250))*Area!F134</f>
        <v>10270.676388703983</v>
      </c>
      <c r="G134" s="19">
        <f t="array" ref="G134">MIN(IF(Lookups!$H$3:$H$250&gt;Data!G134,Lookups!$E$3:$E$250))*Area!G134</f>
        <v>7847.0620750200742</v>
      </c>
      <c r="H134" s="19">
        <f t="array" ref="H134">MIN(IF(Lookups!$H$3:$H$250&gt;Data!H134,Lookups!$E$3:$E$250))*Area!H134</f>
        <v>7109.4912148010526</v>
      </c>
      <c r="I134" s="19">
        <f t="array" ref="I134">MIN(IF(Lookups!$H$3:$H$250&gt;Data!I134,Lookups!$E$3:$E$250))*Area!I134</f>
        <v>6646.0571431693097</v>
      </c>
      <c r="J134" s="19">
        <f t="array" ref="J134">MIN(IF(Lookups!$H$3:$H$250&gt;Data!J134,Lookups!$E$3:$E$250))*Area!J134</f>
        <v>7741.1124092945001</v>
      </c>
      <c r="K134" s="19">
        <f t="array" ref="K134">MIN(IF(Lookups!$H$3:$H$250&gt;Data!K134,Lookups!$E$3:$E$250))*Area!K134</f>
        <v>5353.0003845944075</v>
      </c>
      <c r="L134" s="19">
        <f t="array" ref="L134">MIN(IF(Lookups!$H$3:$H$250&gt;Data!L134,Lookups!$E$3:$E$250))*Area!L134</f>
        <v>3250.6643366752296</v>
      </c>
    </row>
    <row r="135" spans="1:12">
      <c r="A135" s="14" t="str">
        <f>Capacity!A135</f>
        <v>POL</v>
      </c>
      <c r="B135" s="14" t="str">
        <f>Capacity!B135</f>
        <v>Poland</v>
      </c>
      <c r="C135" s="19">
        <f t="array" ref="C135">MIN(IF(Lookups!$H$3:$H$250&gt;Data!C135,Lookups!$E$3:$E$250))*Area!C135</f>
        <v>22770.694616838842</v>
      </c>
      <c r="D135" s="19">
        <f t="array" ref="D135">MIN(IF(Lookups!$H$3:$H$250&gt;Data!D135,Lookups!$E$3:$E$250))*Area!D135</f>
        <v>5486.3979500336409</v>
      </c>
      <c r="E135" s="19">
        <f t="array" ref="E135">MIN(IF(Lookups!$H$3:$H$250&gt;Data!E135,Lookups!$E$3:$E$250))*Area!E135</f>
        <v>5825.6210273075485</v>
      </c>
      <c r="F135" s="19">
        <f t="array" ref="F135">MIN(IF(Lookups!$H$3:$H$250&gt;Data!F135,Lookups!$E$3:$E$250))*Area!F135</f>
        <v>4791.6446010469626</v>
      </c>
      <c r="G135" s="19">
        <f t="array" ref="G135">MIN(IF(Lookups!$H$3:$H$250&gt;Data!G135,Lookups!$E$3:$E$250))*Area!G135</f>
        <v>4375.8018402180824</v>
      </c>
      <c r="H135" s="19">
        <f t="array" ref="H135">MIN(IF(Lookups!$H$3:$H$250&gt;Data!H135,Lookups!$E$3:$E$250))*Area!H135</f>
        <v>3582.7765521026072</v>
      </c>
      <c r="I135" s="19">
        <f t="array" ref="I135">MIN(IF(Lookups!$H$3:$H$250&gt;Data!I135,Lookups!$E$3:$E$250))*Area!I135</f>
        <v>3250.9798197696914</v>
      </c>
      <c r="J135" s="19">
        <f t="array" ref="J135">MIN(IF(Lookups!$H$3:$H$250&gt;Data!J135,Lookups!$E$3:$E$250))*Area!J135</f>
        <v>2805.4892955596883</v>
      </c>
      <c r="K135" s="19">
        <f t="array" ref="K135">MIN(IF(Lookups!$H$3:$H$250&gt;Data!K135,Lookups!$E$3:$E$250))*Area!K135</f>
        <v>2561.2113274983917</v>
      </c>
      <c r="L135" s="19">
        <f t="array" ref="L135">MIN(IF(Lookups!$H$3:$H$250&gt;Data!L135,Lookups!$E$3:$E$250))*Area!L135</f>
        <v>2181.9179479317213</v>
      </c>
    </row>
    <row r="136" spans="1:12">
      <c r="A136" s="14" t="str">
        <f>Capacity!A136</f>
        <v>PRT</v>
      </c>
      <c r="B136" s="14" t="str">
        <f>Capacity!B136</f>
        <v>Portugal</v>
      </c>
      <c r="C136" s="19">
        <f t="array" ref="C136">MIN(IF(Lookups!$H$3:$H$250&gt;Data!C136,Lookups!$E$3:$E$250))*Area!C136</f>
        <v>6150.1916675275352</v>
      </c>
      <c r="D136" s="19">
        <f t="array" ref="D136">MIN(IF(Lookups!$H$3:$H$250&gt;Data!D136,Lookups!$E$3:$E$250))*Area!D136</f>
        <v>2528.0243786916417</v>
      </c>
      <c r="E136" s="19">
        <f t="array" ref="E136">MIN(IF(Lookups!$H$3:$H$250&gt;Data!E136,Lookups!$E$3:$E$250))*Area!E136</f>
        <v>1443.8033398401308</v>
      </c>
      <c r="F136" s="19">
        <f t="array" ref="F136">MIN(IF(Lookups!$H$3:$H$250&gt;Data!F136,Lookups!$E$3:$E$250))*Area!F136</f>
        <v>1021.3278547066195</v>
      </c>
      <c r="G136" s="19">
        <f t="array" ref="G136">MIN(IF(Lookups!$H$3:$H$250&gt;Data!G136,Lookups!$E$3:$E$250))*Area!G136</f>
        <v>590.92389184485899</v>
      </c>
      <c r="H136" s="19">
        <f t="array" ref="H136">MIN(IF(Lookups!$H$3:$H$250&gt;Data!H136,Lookups!$E$3:$E$250))*Area!H136</f>
        <v>542.81313613166606</v>
      </c>
      <c r="I136" s="19">
        <f t="array" ref="I136">MIN(IF(Lookups!$H$3:$H$250&gt;Data!I136,Lookups!$E$3:$E$250))*Area!I136</f>
        <v>423.92434459354649</v>
      </c>
      <c r="J136" s="19">
        <f t="array" ref="J136">MIN(IF(Lookups!$H$3:$H$250&gt;Data!J136,Lookups!$E$3:$E$250))*Area!J136</f>
        <v>310.61998738660247</v>
      </c>
      <c r="K136" s="19">
        <f t="array" ref="K136">MIN(IF(Lookups!$H$3:$H$250&gt;Data!K136,Lookups!$E$3:$E$250))*Area!K136</f>
        <v>288.32522534075696</v>
      </c>
      <c r="L136" s="19">
        <f t="array" ref="L136">MIN(IF(Lookups!$H$3:$H$250&gt;Data!L136,Lookups!$E$3:$E$250))*Area!L136</f>
        <v>184.82203014300353</v>
      </c>
    </row>
    <row r="137" spans="1:12">
      <c r="A137" s="14" t="str">
        <f>Capacity!A137</f>
        <v>PRI</v>
      </c>
      <c r="B137" s="14" t="str">
        <f>Capacity!B137</f>
        <v>Puerto Rico</v>
      </c>
      <c r="C137" s="19">
        <f t="array" ref="C137">MIN(IF(Lookups!$H$3:$H$250&gt;Data!C137,Lookups!$E$3:$E$250))*Area!C137</f>
        <v>1315.8454135130676</v>
      </c>
      <c r="D137" s="19">
        <f t="array" ref="D137">MIN(IF(Lookups!$H$3:$H$250&gt;Data!D137,Lookups!$E$3:$E$250))*Area!D137</f>
        <v>733.23484187082499</v>
      </c>
      <c r="E137" s="19">
        <f t="array" ref="E137">MIN(IF(Lookups!$H$3:$H$250&gt;Data!E137,Lookups!$E$3:$E$250))*Area!E137</f>
        <v>626.67907618918741</v>
      </c>
      <c r="F137" s="19">
        <f t="array" ref="F137">MIN(IF(Lookups!$H$3:$H$250&gt;Data!F137,Lookups!$E$3:$E$250))*Area!F137</f>
        <v>334.60655601034313</v>
      </c>
      <c r="G137" s="19">
        <f t="array" ref="G137">MIN(IF(Lookups!$H$3:$H$250&gt;Data!G137,Lookups!$E$3:$E$250))*Area!G137</f>
        <v>425.95619860212395</v>
      </c>
      <c r="H137" s="19">
        <f t="array" ref="H137">MIN(IF(Lookups!$H$3:$H$250&gt;Data!H137,Lookups!$E$3:$E$250))*Area!H137</f>
        <v>335.94716071703277</v>
      </c>
      <c r="I137" s="19">
        <f t="array" ref="I137">MIN(IF(Lookups!$H$3:$H$250&gt;Data!I137,Lookups!$E$3:$E$250))*Area!I137</f>
        <v>410.60208532081782</v>
      </c>
      <c r="J137" s="19">
        <f t="array" ref="J137">MIN(IF(Lookups!$H$3:$H$250&gt;Data!J137,Lookups!$E$3:$E$250))*Area!J137</f>
        <v>333.41978045700893</v>
      </c>
      <c r="K137" s="19">
        <f t="array" ref="K137">MIN(IF(Lookups!$H$3:$H$250&gt;Data!K137,Lookups!$E$3:$E$250))*Area!K137</f>
        <v>197.8694842566685</v>
      </c>
      <c r="L137" s="19">
        <f t="array" ref="L137">MIN(IF(Lookups!$H$3:$H$250&gt;Data!L137,Lookups!$E$3:$E$250))*Area!L137</f>
        <v>125.50023366242658</v>
      </c>
    </row>
    <row r="138" spans="1:12">
      <c r="A138" s="14" t="str">
        <f>Capacity!A138</f>
        <v>QAT</v>
      </c>
      <c r="B138" s="14" t="str">
        <f>Capacity!B138</f>
        <v>Qatar</v>
      </c>
      <c r="C138" s="19">
        <f t="array" ref="C138">MIN(IF(Lookups!$H$3:$H$250&gt;Data!C138,Lookups!$E$3:$E$250))*Area!C138</f>
        <v>4009.1202692527627</v>
      </c>
      <c r="D138" s="19">
        <f t="array" ref="D138">MIN(IF(Lookups!$H$3:$H$250&gt;Data!D138,Lookups!$E$3:$E$250))*Area!D138</f>
        <v>353.33836474405109</v>
      </c>
      <c r="E138" s="19">
        <f t="array" ref="E138">MIN(IF(Lookups!$H$3:$H$250&gt;Data!E138,Lookups!$E$3:$E$250))*Area!E138</f>
        <v>0</v>
      </c>
      <c r="F138" s="19">
        <f t="array" ref="F138">MIN(IF(Lookups!$H$3:$H$250&gt;Data!F138,Lookups!$E$3:$E$250))*Area!F138</f>
        <v>1157.2870675852212</v>
      </c>
      <c r="G138" s="19">
        <f t="array" ref="G138">MIN(IF(Lookups!$H$3:$H$250&gt;Data!G138,Lookups!$E$3:$E$250))*Area!G138</f>
        <v>0</v>
      </c>
      <c r="H138" s="19">
        <f t="array" ref="H138">MIN(IF(Lookups!$H$3:$H$250&gt;Data!H138,Lookups!$E$3:$E$250))*Area!H138</f>
        <v>127.78685958063718</v>
      </c>
      <c r="I138" s="19">
        <f t="array" ref="I138">MIN(IF(Lookups!$H$3:$H$250&gt;Data!I138,Lookups!$E$3:$E$250))*Area!I138</f>
        <v>2204.2055011804418</v>
      </c>
      <c r="J138" s="19">
        <f t="array" ref="J138">MIN(IF(Lookups!$H$3:$H$250&gt;Data!J138,Lookups!$E$3:$E$250))*Area!J138</f>
        <v>0</v>
      </c>
      <c r="K138" s="19">
        <f t="array" ref="K138">MIN(IF(Lookups!$H$3:$H$250&gt;Data!K138,Lookups!$E$3:$E$250))*Area!K138</f>
        <v>736.98761862055744</v>
      </c>
      <c r="L138" s="19">
        <f t="array" ref="L138">MIN(IF(Lookups!$H$3:$H$250&gt;Data!L138,Lookups!$E$3:$E$250))*Area!L138</f>
        <v>37.034205022304093</v>
      </c>
    </row>
    <row r="139" spans="1:12">
      <c r="A139" s="14" t="str">
        <f>Capacity!A139</f>
        <v>REU</v>
      </c>
      <c r="B139" s="14" t="str">
        <f>Capacity!B139</f>
        <v>Réunion</v>
      </c>
      <c r="C139" s="19">
        <f t="array" ref="C139">MIN(IF(Lookups!$H$3:$H$250&gt;Data!C139,Lookups!$E$3:$E$250))*Area!C139</f>
        <v>431.08820099492073</v>
      </c>
      <c r="D139" s="19">
        <f t="array" ref="D139">MIN(IF(Lookups!$H$3:$H$250&gt;Data!D139,Lookups!$E$3:$E$250))*Area!D139</f>
        <v>219.39310229205788</v>
      </c>
      <c r="E139" s="19">
        <f t="array" ref="E139">MIN(IF(Lookups!$H$3:$H$250&gt;Data!E139,Lookups!$E$3:$E$250))*Area!E139</f>
        <v>53.947609153078638</v>
      </c>
      <c r="F139" s="19">
        <f t="array" ref="F139">MIN(IF(Lookups!$H$3:$H$250&gt;Data!F139,Lookups!$E$3:$E$250))*Area!F139</f>
        <v>356.94103042379425</v>
      </c>
      <c r="G139" s="19">
        <f t="array" ref="G139">MIN(IF(Lookups!$H$3:$H$250&gt;Data!G139,Lookups!$E$3:$E$250))*Area!G139</f>
        <v>40.542818903093725</v>
      </c>
      <c r="H139" s="19">
        <f t="array" ref="H139">MIN(IF(Lookups!$H$3:$H$250&gt;Data!H139,Lookups!$E$3:$E$250))*Area!H139</f>
        <v>94.26126843912256</v>
      </c>
      <c r="I139" s="19">
        <f t="array" ref="I139">MIN(IF(Lookups!$H$3:$H$250&gt;Data!I139,Lookups!$E$3:$E$250))*Area!I139</f>
        <v>101.95578087022724</v>
      </c>
      <c r="J139" s="19">
        <f t="array" ref="J139">MIN(IF(Lookups!$H$3:$H$250&gt;Data!J139,Lookups!$E$3:$E$250))*Area!J139</f>
        <v>29.929837954790191</v>
      </c>
      <c r="K139" s="19">
        <f t="array" ref="K139">MIN(IF(Lookups!$H$3:$H$250&gt;Data!K139,Lookups!$E$3:$E$250))*Area!K139</f>
        <v>17.819284047888093</v>
      </c>
      <c r="L139" s="19">
        <f t="array" ref="L139">MIN(IF(Lookups!$H$3:$H$250&gt;Data!L139,Lookups!$E$3:$E$250))*Area!L139</f>
        <v>23.285927754573255</v>
      </c>
    </row>
    <row r="140" spans="1:12">
      <c r="A140" s="14" t="str">
        <f>Capacity!A140</f>
        <v>ROU</v>
      </c>
      <c r="B140" s="14" t="str">
        <f>Capacity!B140</f>
        <v>Romania</v>
      </c>
      <c r="C140" s="19">
        <f t="array" ref="C140">MIN(IF(Lookups!$H$3:$H$250&gt;Data!C140,Lookups!$E$3:$E$250))*Area!C140</f>
        <v>37317.8685994603</v>
      </c>
      <c r="D140" s="19">
        <f t="array" ref="D140">MIN(IF(Lookups!$H$3:$H$250&gt;Data!D140,Lookups!$E$3:$E$250))*Area!D140</f>
        <v>2046.5142541874927</v>
      </c>
      <c r="E140" s="19">
        <f t="array" ref="E140">MIN(IF(Lookups!$H$3:$H$250&gt;Data!E140,Lookups!$E$3:$E$250))*Area!E140</f>
        <v>1623.3675650585676</v>
      </c>
      <c r="F140" s="19">
        <f t="array" ref="F140">MIN(IF(Lookups!$H$3:$H$250&gt;Data!F140,Lookups!$E$3:$E$250))*Area!F140</f>
        <v>1512.2968613585756</v>
      </c>
      <c r="G140" s="19">
        <f t="array" ref="G140">MIN(IF(Lookups!$H$3:$H$250&gt;Data!G140,Lookups!$E$3:$E$250))*Area!G140</f>
        <v>1102.0690027286807</v>
      </c>
      <c r="H140" s="19">
        <f t="array" ref="H140">MIN(IF(Lookups!$H$3:$H$250&gt;Data!H140,Lookups!$E$3:$E$250))*Area!H140</f>
        <v>1098.1234106151173</v>
      </c>
      <c r="I140" s="19">
        <f t="array" ref="I140">MIN(IF(Lookups!$H$3:$H$250&gt;Data!I140,Lookups!$E$3:$E$250))*Area!I140</f>
        <v>1021.7502559830028</v>
      </c>
      <c r="J140" s="19">
        <f t="array" ref="J140">MIN(IF(Lookups!$H$3:$H$250&gt;Data!J140,Lookups!$E$3:$E$250))*Area!J140</f>
        <v>885.30824793574652</v>
      </c>
      <c r="K140" s="19">
        <f t="array" ref="K140">MIN(IF(Lookups!$H$3:$H$250&gt;Data!K140,Lookups!$E$3:$E$250))*Area!K140</f>
        <v>770.45928268351201</v>
      </c>
      <c r="L140" s="19">
        <f t="array" ref="L140">MIN(IF(Lookups!$H$3:$H$250&gt;Data!L140,Lookups!$E$3:$E$250))*Area!L140</f>
        <v>577.32468025802359</v>
      </c>
    </row>
    <row r="141" spans="1:12">
      <c r="A141" s="14" t="str">
        <f>Capacity!A141</f>
        <v>RUS</v>
      </c>
      <c r="B141" s="14" t="str">
        <f>Capacity!B141</f>
        <v>Russian Federation (the)</v>
      </c>
      <c r="C141" s="19">
        <f t="array" ref="C141">MIN(IF(Lookups!$H$3:$H$250&gt;Data!C141,Lookups!$E$3:$E$250))*Area!C141</f>
        <v>59761.14146363872</v>
      </c>
      <c r="D141" s="19">
        <f t="array" ref="D141">MIN(IF(Lookups!$H$3:$H$250&gt;Data!D141,Lookups!$E$3:$E$250))*Area!D141</f>
        <v>36788.702130514146</v>
      </c>
      <c r="E141" s="19">
        <f t="array" ref="E141">MIN(IF(Lookups!$H$3:$H$250&gt;Data!E141,Lookups!$E$3:$E$250))*Area!E141</f>
        <v>24353.713140388511</v>
      </c>
      <c r="F141" s="19">
        <f t="array" ref="F141">MIN(IF(Lookups!$H$3:$H$250&gt;Data!F141,Lookups!$E$3:$E$250))*Area!F141</f>
        <v>12704.29245137772</v>
      </c>
      <c r="G141" s="19">
        <f t="array" ref="G141">MIN(IF(Lookups!$H$3:$H$250&gt;Data!G141,Lookups!$E$3:$E$250))*Area!G141</f>
        <v>10024.71355893532</v>
      </c>
      <c r="H141" s="19">
        <f t="array" ref="H141">MIN(IF(Lookups!$H$3:$H$250&gt;Data!H141,Lookups!$E$3:$E$250))*Area!H141</f>
        <v>7108.353383518127</v>
      </c>
      <c r="I141" s="19">
        <f t="array" ref="I141">MIN(IF(Lookups!$H$3:$H$250&gt;Data!I141,Lookups!$E$3:$E$250))*Area!I141</f>
        <v>6203.1630557809985</v>
      </c>
      <c r="J141" s="19">
        <f t="array" ref="J141">MIN(IF(Lookups!$H$3:$H$250&gt;Data!J141,Lookups!$E$3:$E$250))*Area!J141</f>
        <v>5997.5110423235155</v>
      </c>
      <c r="K141" s="19">
        <f t="array" ref="K141">MIN(IF(Lookups!$H$3:$H$250&gt;Data!K141,Lookups!$E$3:$E$250))*Area!K141</f>
        <v>5386.377830613993</v>
      </c>
      <c r="L141" s="19">
        <f t="array" ref="L141">MIN(IF(Lookups!$H$3:$H$250&gt;Data!L141,Lookups!$E$3:$E$250))*Area!L141</f>
        <v>3748.6012605855999</v>
      </c>
    </row>
    <row r="142" spans="1:12">
      <c r="A142" s="14" t="str">
        <f>Capacity!A142</f>
        <v>RWA</v>
      </c>
      <c r="B142" s="14" t="str">
        <f>Capacity!B142</f>
        <v>Rwanda</v>
      </c>
      <c r="C142" s="19">
        <f t="array" ref="C142">MIN(IF(Lookups!$H$3:$H$250&gt;Data!C142,Lookups!$E$3:$E$250))*Area!C142</f>
        <v>3362.4879677603808</v>
      </c>
      <c r="D142" s="19">
        <f t="array" ref="D142">MIN(IF(Lookups!$H$3:$H$250&gt;Data!D142,Lookups!$E$3:$E$250))*Area!D142</f>
        <v>1697.4097914175004</v>
      </c>
      <c r="E142" s="19">
        <f t="array" ref="E142">MIN(IF(Lookups!$H$3:$H$250&gt;Data!E142,Lookups!$E$3:$E$250))*Area!E142</f>
        <v>1446.2393303092451</v>
      </c>
      <c r="F142" s="19">
        <f t="array" ref="F142">MIN(IF(Lookups!$H$3:$H$250&gt;Data!F142,Lookups!$E$3:$E$250))*Area!F142</f>
        <v>1398.9427962572308</v>
      </c>
      <c r="G142" s="19">
        <f t="array" ref="G142">MIN(IF(Lookups!$H$3:$H$250&gt;Data!G142,Lookups!$E$3:$E$250))*Area!G142</f>
        <v>1530.4862815893953</v>
      </c>
      <c r="H142" s="19">
        <f t="array" ref="H142">MIN(IF(Lookups!$H$3:$H$250&gt;Data!H142,Lookups!$E$3:$E$250))*Area!H142</f>
        <v>1596.2580242554775</v>
      </c>
      <c r="I142" s="19">
        <f t="array" ref="I142">MIN(IF(Lookups!$H$3:$H$250&gt;Data!I142,Lookups!$E$3:$E$250))*Area!I142</f>
        <v>1843.9284597318449</v>
      </c>
      <c r="J142" s="19">
        <f t="array" ref="J142">MIN(IF(Lookups!$H$3:$H$250&gt;Data!J142,Lookups!$E$3:$E$250))*Area!J142</f>
        <v>1926.5536982558715</v>
      </c>
      <c r="K142" s="19">
        <f t="array" ref="K142">MIN(IF(Lookups!$H$3:$H$250&gt;Data!K142,Lookups!$E$3:$E$250))*Area!K142</f>
        <v>1824.4268506392177</v>
      </c>
      <c r="L142" s="19">
        <f t="array" ref="L142">MIN(IF(Lookups!$H$3:$H$250&gt;Data!L142,Lookups!$E$3:$E$250))*Area!L142</f>
        <v>1545.1307122540968</v>
      </c>
    </row>
    <row r="143" spans="1:12">
      <c r="A143" s="14" t="str">
        <f>Capacity!A143</f>
        <v>WSM</v>
      </c>
      <c r="B143" s="14" t="str">
        <f>Capacity!B143</f>
        <v>Samoa</v>
      </c>
      <c r="C143" s="19">
        <f t="array" ref="C143">MIN(IF(Lookups!$H$3:$H$250&gt;Data!C143,Lookups!$E$3:$E$250))*Area!C143</f>
        <v>85.19123972042479</v>
      </c>
      <c r="D143" s="19">
        <f t="array" ref="D143">MIN(IF(Lookups!$H$3:$H$250&gt;Data!D143,Lookups!$E$3:$E$250))*Area!D143</f>
        <v>27.370679428248927</v>
      </c>
      <c r="E143" s="19">
        <f t="array" ref="E143">MIN(IF(Lookups!$H$3:$H$250&gt;Data!E143,Lookups!$E$3:$E$250))*Area!E143</f>
        <v>30.232159550293119</v>
      </c>
      <c r="F143" s="19">
        <f t="array" ref="F143">MIN(IF(Lookups!$H$3:$H$250&gt;Data!F143,Lookups!$E$3:$E$250))*Area!F143</f>
        <v>12.481029819281497</v>
      </c>
      <c r="G143" s="19">
        <f t="array" ref="G143">MIN(IF(Lookups!$H$3:$H$250&gt;Data!G143,Lookups!$E$3:$E$250))*Area!G143</f>
        <v>12.785611497624922</v>
      </c>
      <c r="H143" s="19">
        <f t="array" ref="H143">MIN(IF(Lookups!$H$3:$H$250&gt;Data!H143,Lookups!$E$3:$E$250))*Area!H143</f>
        <v>15.738140671243125</v>
      </c>
      <c r="I143" s="19">
        <f t="array" ref="I143">MIN(IF(Lookups!$H$3:$H$250&gt;Data!I143,Lookups!$E$3:$E$250))*Area!I143</f>
        <v>8.8219121132174703</v>
      </c>
      <c r="J143" s="19">
        <f t="array" ref="J143">MIN(IF(Lookups!$H$3:$H$250&gt;Data!J143,Lookups!$E$3:$E$250))*Area!J143</f>
        <v>11.29888791273579</v>
      </c>
      <c r="K143" s="19">
        <f t="array" ref="K143">MIN(IF(Lookups!$H$3:$H$250&gt;Data!K143,Lookups!$E$3:$E$250))*Area!K143</f>
        <v>11.943293142526189</v>
      </c>
      <c r="L143" s="19">
        <f t="array" ref="L143">MIN(IF(Lookups!$H$3:$H$250&gt;Data!L143,Lookups!$E$3:$E$250))*Area!L143</f>
        <v>11.661049881410152</v>
      </c>
    </row>
    <row r="144" spans="1:12">
      <c r="A144" s="14" t="str">
        <f>Capacity!A144</f>
        <v>SMR</v>
      </c>
      <c r="B144" s="14" t="str">
        <f>Capacity!B144</f>
        <v>San Marino</v>
      </c>
      <c r="C144" s="19">
        <f t="array" ref="C144">MIN(IF(Lookups!$H$3:$H$250&gt;Data!C144,Lookups!$E$3:$E$250))*Area!C144</f>
        <v>20.528009571186701</v>
      </c>
      <c r="D144" s="19">
        <f t="array" ref="D144">MIN(IF(Lookups!$H$3:$H$250&gt;Data!D144,Lookups!$E$3:$E$250))*Area!D144</f>
        <v>11.54700538379252</v>
      </c>
      <c r="E144" s="19">
        <f t="array" ref="E144">MIN(IF(Lookups!$H$3:$H$250&gt;Data!E144,Lookups!$E$3:$E$250))*Area!E144</f>
        <v>4.4340500673763259</v>
      </c>
      <c r="F144" s="19">
        <f t="array" ref="F144">MIN(IF(Lookups!$H$3:$H$250&gt;Data!F144,Lookups!$E$3:$E$250))*Area!F144</f>
        <v>3.6950417228136052</v>
      </c>
      <c r="G144" s="19">
        <f t="array" ref="G144">MIN(IF(Lookups!$H$3:$H$250&gt;Data!G144,Lookups!$E$3:$E$250))*Area!G144</f>
        <v>0</v>
      </c>
      <c r="H144" s="19">
        <f t="array" ref="H144">MIN(IF(Lookups!$H$3:$H$250&gt;Data!H144,Lookups!$E$3:$E$250))*Area!H144</f>
        <v>3.5924016749576717</v>
      </c>
      <c r="I144" s="19">
        <f t="array" ref="I144">MIN(IF(Lookups!$H$3:$H$250&gt;Data!I144,Lookups!$E$3:$E$250))*Area!I144</f>
        <v>3.5924016749576717</v>
      </c>
      <c r="J144" s="19">
        <f t="array" ref="J144">MIN(IF(Lookups!$H$3:$H$250&gt;Data!J144,Lookups!$E$3:$E$250))*Area!J144</f>
        <v>1.5396007178390021</v>
      </c>
      <c r="K144" s="19">
        <f t="array" ref="K144">MIN(IF(Lookups!$H$3:$H$250&gt;Data!K144,Lookups!$E$3:$E$250))*Area!K144</f>
        <v>1.8247119618832617</v>
      </c>
      <c r="L144" s="19">
        <f t="array" ref="L144">MIN(IF(Lookups!$H$3:$H$250&gt;Data!L144,Lookups!$E$3:$E$250))*Area!L144</f>
        <v>1.1404449761770385</v>
      </c>
    </row>
    <row r="145" spans="1:12">
      <c r="A145" s="14" t="str">
        <f>Capacity!A145</f>
        <v>SAU</v>
      </c>
      <c r="B145" s="14" t="str">
        <f>Capacity!B145</f>
        <v>Saudi Arabia</v>
      </c>
      <c r="C145" s="19">
        <f t="array" ref="C145">MIN(IF(Lookups!$H$3:$H$250&gt;Data!C145,Lookups!$E$3:$E$250))*Area!C145</f>
        <v>12609.370935120556</v>
      </c>
      <c r="D145" s="19">
        <f t="array" ref="D145">MIN(IF(Lookups!$H$3:$H$250&gt;Data!D145,Lookups!$E$3:$E$250))*Area!D145</f>
        <v>588.2415187121162</v>
      </c>
      <c r="E145" s="19">
        <f t="array" ref="E145">MIN(IF(Lookups!$H$3:$H$250&gt;Data!E145,Lookups!$E$3:$E$250))*Area!E145</f>
        <v>1901.3399473695206</v>
      </c>
      <c r="F145" s="19">
        <f t="array" ref="F145">MIN(IF(Lookups!$H$3:$H$250&gt;Data!F145,Lookups!$E$3:$E$250))*Area!F145</f>
        <v>2476.3836046141241</v>
      </c>
      <c r="G145" s="19">
        <f t="array" ref="G145">MIN(IF(Lookups!$H$3:$H$250&gt;Data!G145,Lookups!$E$3:$E$250))*Area!G145</f>
        <v>11164.376423311705</v>
      </c>
      <c r="H145" s="19">
        <f t="array" ref="H145">MIN(IF(Lookups!$H$3:$H$250&gt;Data!H145,Lookups!$E$3:$E$250))*Area!H145</f>
        <v>8952.53081456162</v>
      </c>
      <c r="I145" s="19">
        <f t="array" ref="I145">MIN(IF(Lookups!$H$3:$H$250&gt;Data!I145,Lookups!$E$3:$E$250))*Area!I145</f>
        <v>864.78993969233454</v>
      </c>
      <c r="J145" s="19">
        <f t="array" ref="J145">MIN(IF(Lookups!$H$3:$H$250&gt;Data!J145,Lookups!$E$3:$E$250))*Area!J145</f>
        <v>707.99180510125586</v>
      </c>
      <c r="K145" s="19">
        <f t="array" ref="K145">MIN(IF(Lookups!$H$3:$H$250&gt;Data!K145,Lookups!$E$3:$E$250))*Area!K145</f>
        <v>899.92194828507775</v>
      </c>
      <c r="L145" s="19">
        <f t="array" ref="L145">MIN(IF(Lookups!$H$3:$H$250&gt;Data!L145,Lookups!$E$3:$E$250))*Area!L145</f>
        <v>1406.0894499770993</v>
      </c>
    </row>
    <row r="146" spans="1:12">
      <c r="A146" s="14" t="str">
        <f>Capacity!A146</f>
        <v>SEN</v>
      </c>
      <c r="B146" s="14" t="str">
        <f>Capacity!B146</f>
        <v>Senegal</v>
      </c>
      <c r="C146" s="19">
        <f t="array" ref="C146">MIN(IF(Lookups!$H$3:$H$250&gt;Data!C146,Lookups!$E$3:$E$250))*Area!C146</f>
        <v>9759.5289503814347</v>
      </c>
      <c r="D146" s="19">
        <f t="array" ref="D146">MIN(IF(Lookups!$H$3:$H$250&gt;Data!D146,Lookups!$E$3:$E$250))*Area!D146</f>
        <v>3538.5156498333067</v>
      </c>
      <c r="E146" s="19">
        <f t="array" ref="E146">MIN(IF(Lookups!$H$3:$H$250&gt;Data!E146,Lookups!$E$3:$E$250))*Area!E146</f>
        <v>2683.5240511933807</v>
      </c>
      <c r="F146" s="19">
        <f t="array" ref="F146">MIN(IF(Lookups!$H$3:$H$250&gt;Data!F146,Lookups!$E$3:$E$250))*Area!F146</f>
        <v>1288.9893480988612</v>
      </c>
      <c r="G146" s="19">
        <f t="array" ref="G146">MIN(IF(Lookups!$H$3:$H$250&gt;Data!G146,Lookups!$E$3:$E$250))*Area!G146</f>
        <v>929.22646875490057</v>
      </c>
      <c r="H146" s="19">
        <f t="array" ref="H146">MIN(IF(Lookups!$H$3:$H$250&gt;Data!H146,Lookups!$E$3:$E$250))*Area!H146</f>
        <v>1499.2837070411899</v>
      </c>
      <c r="I146" s="19">
        <f t="array" ref="I146">MIN(IF(Lookups!$H$3:$H$250&gt;Data!I146,Lookups!$E$3:$E$250))*Area!I146</f>
        <v>1393.795718607405</v>
      </c>
      <c r="J146" s="19">
        <f t="array" ref="J146">MIN(IF(Lookups!$H$3:$H$250&gt;Data!J146,Lookups!$E$3:$E$250))*Area!J146</f>
        <v>1345.3310999880412</v>
      </c>
      <c r="K146" s="19">
        <f t="array" ref="K146">MIN(IF(Lookups!$H$3:$H$250&gt;Data!K146,Lookups!$E$3:$E$250))*Area!K146</f>
        <v>1155.1924818038833</v>
      </c>
      <c r="L146" s="19">
        <f t="array" ref="L146">MIN(IF(Lookups!$H$3:$H$250&gt;Data!L146,Lookups!$E$3:$E$250))*Area!L146</f>
        <v>424.78382116661351</v>
      </c>
    </row>
    <row r="147" spans="1:12">
      <c r="A147" s="14" t="str">
        <f>Capacity!A147</f>
        <v>SRB</v>
      </c>
      <c r="B147" s="14" t="str">
        <f>Capacity!B147</f>
        <v>Serbia</v>
      </c>
      <c r="C147" s="19">
        <f t="array" ref="C147">MIN(IF(Lookups!$H$3:$H$250&gt;Data!C147,Lookups!$E$3:$E$250))*Area!C147</f>
        <v>2978.2036285877657</v>
      </c>
      <c r="D147" s="19">
        <f t="array" ref="D147">MIN(IF(Lookups!$H$3:$H$250&gt;Data!D147,Lookups!$E$3:$E$250))*Area!D147</f>
        <v>1403.3768463246067</v>
      </c>
      <c r="E147" s="19">
        <f t="array" ref="E147">MIN(IF(Lookups!$H$3:$H$250&gt;Data!E147,Lookups!$E$3:$E$250))*Area!E147</f>
        <v>1245.5369807317522</v>
      </c>
      <c r="F147" s="19">
        <f t="array" ref="F147">MIN(IF(Lookups!$H$3:$H$250&gt;Data!F147,Lookups!$E$3:$E$250))*Area!F147</f>
        <v>640.69384158071557</v>
      </c>
      <c r="G147" s="19">
        <f t="array" ref="G147">MIN(IF(Lookups!$H$3:$H$250&gt;Data!G147,Lookups!$E$3:$E$250))*Area!G147</f>
        <v>539.82250169229997</v>
      </c>
      <c r="H147" s="19">
        <f t="array" ref="H147">MIN(IF(Lookups!$H$3:$H$250&gt;Data!H147,Lookups!$E$3:$E$250))*Area!H147</f>
        <v>421.9076189366952</v>
      </c>
      <c r="I147" s="19">
        <f t="array" ref="I147">MIN(IF(Lookups!$H$3:$H$250&gt;Data!I147,Lookups!$E$3:$E$250))*Area!I147</f>
        <v>382.48300633274278</v>
      </c>
      <c r="J147" s="19">
        <f t="array" ref="J147">MIN(IF(Lookups!$H$3:$H$250&gt;Data!J147,Lookups!$E$3:$E$250))*Area!J147</f>
        <v>247.01048541659895</v>
      </c>
      <c r="K147" s="19">
        <f t="array" ref="K147">MIN(IF(Lookups!$H$3:$H$250&gt;Data!K147,Lookups!$E$3:$E$250))*Area!K147</f>
        <v>283.27742201895643</v>
      </c>
      <c r="L147" s="19">
        <f t="array" ref="L147">MIN(IF(Lookups!$H$3:$H$250&gt;Data!L147,Lookups!$E$3:$E$250))*Area!L147</f>
        <v>161.48227321500224</v>
      </c>
    </row>
    <row r="148" spans="1:12">
      <c r="A148" s="14" t="str">
        <f>Capacity!A148</f>
        <v>SYC</v>
      </c>
      <c r="B148" s="14" t="str">
        <f>Capacity!B148</f>
        <v>Seychelles</v>
      </c>
      <c r="C148" s="19">
        <f t="array" ref="C148">MIN(IF(Lookups!$H$3:$H$250&gt;Data!C148,Lookups!$E$3:$E$250))*Area!C148</f>
        <v>23.094010767585033</v>
      </c>
      <c r="D148" s="19">
        <f t="array" ref="D148">MIN(IF(Lookups!$H$3:$H$250&gt;Data!D148,Lookups!$E$3:$E$250))*Area!D148</f>
        <v>6.1584028713560102</v>
      </c>
      <c r="E148" s="19">
        <f t="array" ref="E148">MIN(IF(Lookups!$H$3:$H$250&gt;Data!E148,Lookups!$E$3:$E$250))*Area!E148</f>
        <v>16.165807537309526</v>
      </c>
      <c r="F148" s="19">
        <f t="array" ref="F148">MIN(IF(Lookups!$H$3:$H$250&gt;Data!F148,Lookups!$E$3:$E$250))*Area!F148</f>
        <v>15.011106998930275</v>
      </c>
      <c r="G148" s="19">
        <f t="array" ref="G148">MIN(IF(Lookups!$H$3:$H$250&gt;Data!G148,Lookups!$E$3:$E$250))*Area!G148</f>
        <v>14.041158546691699</v>
      </c>
      <c r="H148" s="19">
        <f t="array" ref="H148">MIN(IF(Lookups!$H$3:$H$250&gt;Data!H148,Lookups!$E$3:$E$250))*Area!H148</f>
        <v>7.1848033499153434</v>
      </c>
      <c r="I148" s="19">
        <f t="array" ref="I148">MIN(IF(Lookups!$H$3:$H$250&gt;Data!I148,Lookups!$E$3:$E$250))*Area!I148</f>
        <v>15.396007178390022</v>
      </c>
      <c r="J148" s="19">
        <f t="array" ref="J148">MIN(IF(Lookups!$H$3:$H$250&gt;Data!J148,Lookups!$E$3:$E$250))*Area!J148</f>
        <v>10.180216991425235</v>
      </c>
      <c r="K148" s="19">
        <f t="array" ref="K148">MIN(IF(Lookups!$H$3:$H$250&gt;Data!K148,Lookups!$E$3:$E$250))*Area!K148</f>
        <v>13.685339714124463</v>
      </c>
      <c r="L148" s="19">
        <f t="array" ref="L148">MIN(IF(Lookups!$H$3:$H$250&gt;Data!L148,Lookups!$E$3:$E$250))*Area!L148</f>
        <v>3.7662959709119179</v>
      </c>
    </row>
    <row r="149" spans="1:12">
      <c r="A149" s="14" t="str">
        <f>Capacity!A149</f>
        <v>SLE</v>
      </c>
      <c r="B149" s="14" t="str">
        <f>Capacity!B149</f>
        <v>Sierra Leone</v>
      </c>
      <c r="C149" s="19">
        <f t="array" ref="C149">MIN(IF(Lookups!$H$3:$H$250&gt;Data!C149,Lookups!$E$3:$E$250))*Area!C149</f>
        <v>3283.9683311505919</v>
      </c>
      <c r="D149" s="19">
        <f t="array" ref="D149">MIN(IF(Lookups!$H$3:$H$250&gt;Data!D149,Lookups!$E$3:$E$250))*Area!D149</f>
        <v>852.30259903907165</v>
      </c>
      <c r="E149" s="19">
        <f t="array" ref="E149">MIN(IF(Lookups!$H$3:$H$250&gt;Data!E149,Lookups!$E$3:$E$250))*Area!E149</f>
        <v>633.80653683468051</v>
      </c>
      <c r="F149" s="19">
        <f t="array" ref="F149">MIN(IF(Lookups!$H$3:$H$250&gt;Data!F149,Lookups!$E$3:$E$250))*Area!F149</f>
        <v>1191.0094553082877</v>
      </c>
      <c r="G149" s="19">
        <f t="array" ref="G149">MIN(IF(Lookups!$H$3:$H$250&gt;Data!G149,Lookups!$E$3:$E$250))*Area!G149</f>
        <v>499.72873299857594</v>
      </c>
      <c r="H149" s="19">
        <f t="array" ref="H149">MIN(IF(Lookups!$H$3:$H$250&gt;Data!H149,Lookups!$E$3:$E$250))*Area!H149</f>
        <v>647.28822605856078</v>
      </c>
      <c r="I149" s="19">
        <f t="array" ref="I149">MIN(IF(Lookups!$H$3:$H$250&gt;Data!I149,Lookups!$E$3:$E$250))*Area!I149</f>
        <v>1052.1486968144441</v>
      </c>
      <c r="J149" s="19">
        <f t="array" ref="J149">MIN(IF(Lookups!$H$3:$H$250&gt;Data!J149,Lookups!$E$3:$E$250))*Area!J149</f>
        <v>343.74116511364599</v>
      </c>
      <c r="K149" s="19">
        <f t="array" ref="K149">MIN(IF(Lookups!$H$3:$H$250&gt;Data!K149,Lookups!$E$3:$E$250))*Area!K149</f>
        <v>208.53036389397138</v>
      </c>
      <c r="L149" s="19">
        <f t="array" ref="L149">MIN(IF(Lookups!$H$3:$H$250&gt;Data!L149,Lookups!$E$3:$E$250))*Area!L149</f>
        <v>738.77931305097457</v>
      </c>
    </row>
    <row r="150" spans="1:12">
      <c r="A150" s="14" t="str">
        <f>Capacity!A150</f>
        <v>SGP</v>
      </c>
      <c r="B150" s="14" t="str">
        <f>Capacity!B150</f>
        <v>Singapore</v>
      </c>
      <c r="C150" s="19">
        <f t="array" ref="C150">MIN(IF(Lookups!$H$3:$H$250&gt;Data!C150,Lookups!$E$3:$E$250))*Area!C150</f>
        <v>1902.9464872490071</v>
      </c>
      <c r="D150" s="19">
        <f t="array" ref="D150">MIN(IF(Lookups!$H$3:$H$250&gt;Data!D150,Lookups!$E$3:$E$250))*Area!D150</f>
        <v>0</v>
      </c>
      <c r="E150" s="19">
        <f t="array" ref="E150">MIN(IF(Lookups!$H$3:$H$250&gt;Data!E150,Lookups!$E$3:$E$250))*Area!E150</f>
        <v>2309.4010767585037</v>
      </c>
      <c r="F150" s="19">
        <f t="array" ref="F150">MIN(IF(Lookups!$H$3:$H$250&gt;Data!F150,Lookups!$E$3:$E$250))*Area!F150</f>
        <v>0</v>
      </c>
      <c r="G150" s="19">
        <f t="array" ref="G150">MIN(IF(Lookups!$H$3:$H$250&gt;Data!G150,Lookups!$E$3:$E$250))*Area!G150</f>
        <v>0</v>
      </c>
      <c r="H150" s="19">
        <f t="array" ref="H150">MIN(IF(Lookups!$H$3:$H$250&gt;Data!H150,Lookups!$E$3:$E$250))*Area!H150</f>
        <v>1884.4712786349392</v>
      </c>
      <c r="I150" s="19">
        <f t="array" ref="I150">MIN(IF(Lookups!$H$3:$H$250&gt;Data!I150,Lookups!$E$3:$E$250))*Area!I150</f>
        <v>0</v>
      </c>
      <c r="J150" s="19">
        <f t="array" ref="J150">MIN(IF(Lookups!$H$3:$H$250&gt;Data!J150,Lookups!$E$3:$E$250))*Area!J150</f>
        <v>2401.7771198288438</v>
      </c>
      <c r="K150" s="19">
        <f t="array" ref="K150">MIN(IF(Lookups!$H$3:$H$250&gt;Data!K150,Lookups!$E$3:$E$250))*Area!K150</f>
        <v>0</v>
      </c>
      <c r="L150" s="19">
        <f t="array" ref="L150">MIN(IF(Lookups!$H$3:$H$250&gt;Data!L150,Lookups!$E$3:$E$250))*Area!L150</f>
        <v>3990.6450606386948</v>
      </c>
    </row>
    <row r="151" spans="1:12">
      <c r="A151" s="14" t="str">
        <f>Capacity!A151</f>
        <v>SVK</v>
      </c>
      <c r="B151" s="14" t="str">
        <f>Capacity!B151</f>
        <v>Slovakia</v>
      </c>
      <c r="C151" s="19">
        <f t="array" ref="C151">MIN(IF(Lookups!$H$3:$H$250&gt;Data!C151,Lookups!$E$3:$E$250))*Area!C151</f>
        <v>1057.192492916115</v>
      </c>
      <c r="D151" s="19">
        <f t="array" ref="D151">MIN(IF(Lookups!$H$3:$H$250&gt;Data!D151,Lookups!$E$3:$E$250))*Area!D151</f>
        <v>980.09841252654689</v>
      </c>
      <c r="E151" s="19">
        <f t="array" ref="E151">MIN(IF(Lookups!$H$3:$H$250&gt;Data!E151,Lookups!$E$3:$E$250))*Area!E151</f>
        <v>685.79974375420488</v>
      </c>
      <c r="F151" s="19">
        <f t="array" ref="F151">MIN(IF(Lookups!$H$3:$H$250&gt;Data!F151,Lookups!$E$3:$E$250))*Area!F151</f>
        <v>800.23610203578903</v>
      </c>
      <c r="G151" s="19">
        <f t="array" ref="G151">MIN(IF(Lookups!$H$3:$H$250&gt;Data!G151,Lookups!$E$3:$E$250))*Area!G151</f>
        <v>696.79762488196809</v>
      </c>
      <c r="H151" s="19">
        <f t="array" ref="H151">MIN(IF(Lookups!$H$3:$H$250&gt;Data!H151,Lookups!$E$3:$E$250))*Area!H151</f>
        <v>723.5941172574926</v>
      </c>
      <c r="I151" s="19">
        <f t="array" ref="I151">MIN(IF(Lookups!$H$3:$H$250&gt;Data!I151,Lookups!$E$3:$E$250))*Area!I151</f>
        <v>498.26506496920155</v>
      </c>
      <c r="J151" s="19">
        <f t="array" ref="J151">MIN(IF(Lookups!$H$3:$H$250&gt;Data!J151,Lookups!$E$3:$E$250))*Area!J151</f>
        <v>553.68147415404701</v>
      </c>
      <c r="K151" s="19">
        <f t="array" ref="K151">MIN(IF(Lookups!$H$3:$H$250&gt;Data!K151,Lookups!$E$3:$E$250))*Area!K151</f>
        <v>417.9616398573587</v>
      </c>
      <c r="L151" s="19">
        <f t="array" ref="L151">MIN(IF(Lookups!$H$3:$H$250&gt;Data!L151,Lookups!$E$3:$E$250))*Area!L151</f>
        <v>266.53431152926925</v>
      </c>
    </row>
    <row r="152" spans="1:12">
      <c r="A152" s="14" t="str">
        <f>Capacity!A152</f>
        <v>SVN</v>
      </c>
      <c r="B152" s="14" t="str">
        <f>Capacity!B152</f>
        <v>Slovenia</v>
      </c>
      <c r="C152" s="19">
        <f t="array" ref="C152">MIN(IF(Lookups!$H$3:$H$250&gt;Data!C152,Lookups!$E$3:$E$250))*Area!C152</f>
        <v>1017.6144904628668</v>
      </c>
      <c r="D152" s="19">
        <f t="array" ref="D152">MIN(IF(Lookups!$H$3:$H$250&gt;Data!D152,Lookups!$E$3:$E$250))*Area!D152</f>
        <v>298.56849476314869</v>
      </c>
      <c r="E152" s="19">
        <f t="array" ref="E152">MIN(IF(Lookups!$H$3:$H$250&gt;Data!E152,Lookups!$E$3:$E$250))*Area!E152</f>
        <v>265.21849060029871</v>
      </c>
      <c r="F152" s="19">
        <f t="array" ref="F152">MIN(IF(Lookups!$H$3:$H$250&gt;Data!F152,Lookups!$E$3:$E$250))*Area!F152</f>
        <v>240.17771198288423</v>
      </c>
      <c r="G152" s="19">
        <f t="array" ref="G152">MIN(IF(Lookups!$H$3:$H$250&gt;Data!G152,Lookups!$E$3:$E$250))*Area!G152</f>
        <v>218.31355977688665</v>
      </c>
      <c r="H152" s="19">
        <f t="array" ref="H152">MIN(IF(Lookups!$H$3:$H$250&gt;Data!H152,Lookups!$E$3:$E$250))*Area!H152</f>
        <v>189.65367209951447</v>
      </c>
      <c r="I152" s="19">
        <f t="array" ref="I152">MIN(IF(Lookups!$H$3:$H$250&gt;Data!I152,Lookups!$E$3:$E$250))*Area!I152</f>
        <v>129.97597935131446</v>
      </c>
      <c r="J152" s="19">
        <f t="array" ref="J152">MIN(IF(Lookups!$H$3:$H$250&gt;Data!J152,Lookups!$E$3:$E$250))*Area!J152</f>
        <v>105.83582109111538</v>
      </c>
      <c r="K152" s="19">
        <f t="array" ref="K152">MIN(IF(Lookups!$H$3:$H$250&gt;Data!K152,Lookups!$E$3:$E$250))*Area!K152</f>
        <v>106.24118072588824</v>
      </c>
      <c r="L152" s="19">
        <f t="array" ref="L152">MIN(IF(Lookups!$H$3:$H$250&gt;Data!L152,Lookups!$E$3:$E$250))*Area!L152</f>
        <v>56.801002483473326</v>
      </c>
    </row>
    <row r="153" spans="1:12">
      <c r="A153" s="14" t="str">
        <f>Capacity!A153</f>
        <v>SLB</v>
      </c>
      <c r="B153" s="14" t="str">
        <f>Capacity!B153</f>
        <v>Solomon Islands</v>
      </c>
      <c r="C153" s="19">
        <f t="array" ref="C153">MIN(IF(Lookups!$H$3:$H$250&gt;Data!C153,Lookups!$E$3:$E$250))*Area!C153</f>
        <v>206.69139636988609</v>
      </c>
      <c r="D153" s="19">
        <f t="array" ref="D153">MIN(IF(Lookups!$H$3:$H$250&gt;Data!D153,Lookups!$E$3:$E$250))*Area!D153</f>
        <v>74.994042066571978</v>
      </c>
      <c r="E153" s="19">
        <f t="array" ref="E153">MIN(IF(Lookups!$H$3:$H$250&gt;Data!E153,Lookups!$E$3:$E$250))*Area!E153</f>
        <v>110.33982722450307</v>
      </c>
      <c r="F153" s="19">
        <f t="array" ref="F153">MIN(IF(Lookups!$H$3:$H$250&gt;Data!F153,Lookups!$E$3:$E$250))*Area!F153</f>
        <v>68.213218581279918</v>
      </c>
      <c r="G153" s="19">
        <f t="array" ref="G153">MIN(IF(Lookups!$H$3:$H$250&gt;Data!G153,Lookups!$E$3:$E$250))*Area!G153</f>
        <v>67.013276684947442</v>
      </c>
      <c r="H153" s="19">
        <f t="array" ref="H153">MIN(IF(Lookups!$H$3:$H$250&gt;Data!H153,Lookups!$E$3:$E$250))*Area!H153</f>
        <v>71.212547265357884</v>
      </c>
      <c r="I153" s="19">
        <f t="array" ref="I153">MIN(IF(Lookups!$H$3:$H$250&gt;Data!I153,Lookups!$E$3:$E$250))*Area!I153</f>
        <v>44.998136215842671</v>
      </c>
      <c r="J153" s="19">
        <f t="array" ref="J153">MIN(IF(Lookups!$H$3:$H$250&gt;Data!J153,Lookups!$E$3:$E$250))*Area!J153</f>
        <v>40.652443906947376</v>
      </c>
      <c r="K153" s="19">
        <f t="array" ref="K153">MIN(IF(Lookups!$H$3:$H$250&gt;Data!K153,Lookups!$E$3:$E$250))*Area!K153</f>
        <v>31.265284475401145</v>
      </c>
      <c r="L153" s="19">
        <f t="array" ref="L153">MIN(IF(Lookups!$H$3:$H$250&gt;Data!L153,Lookups!$E$3:$E$250))*Area!L153</f>
        <v>11.376290626555788</v>
      </c>
    </row>
    <row r="154" spans="1:12">
      <c r="A154" s="14" t="str">
        <f>Capacity!A154</f>
        <v>SOM</v>
      </c>
      <c r="B154" s="14" t="str">
        <f>Capacity!B154</f>
        <v>Somalia</v>
      </c>
      <c r="C154" s="19">
        <f t="array" ref="C154">MIN(IF(Lookups!$H$3:$H$250&gt;Data!C154,Lookups!$E$3:$E$250))*Area!C154</f>
        <v>4801.874675238224</v>
      </c>
      <c r="D154" s="19">
        <f t="array" ref="D154">MIN(IF(Lookups!$H$3:$H$250&gt;Data!D154,Lookups!$E$3:$E$250))*Area!D154</f>
        <v>1544.2090465182453</v>
      </c>
      <c r="E154" s="19">
        <f t="array" ref="E154">MIN(IF(Lookups!$H$3:$H$250&gt;Data!E154,Lookups!$E$3:$E$250))*Area!E154</f>
        <v>1499.4427991153675</v>
      </c>
      <c r="F154" s="19">
        <f t="array" ref="F154">MIN(IF(Lookups!$H$3:$H$250&gt;Data!F154,Lookups!$E$3:$E$250))*Area!F154</f>
        <v>879.46098604877636</v>
      </c>
      <c r="G154" s="19">
        <f t="array" ref="G154">MIN(IF(Lookups!$H$3:$H$250&gt;Data!G154,Lookups!$E$3:$E$250))*Area!G154</f>
        <v>697.89534972031277</v>
      </c>
      <c r="H154" s="19">
        <f t="array" ref="H154">MIN(IF(Lookups!$H$3:$H$250&gt;Data!H154,Lookups!$E$3:$E$250))*Area!H154</f>
        <v>886.14194215785551</v>
      </c>
      <c r="I154" s="19">
        <f t="array" ref="I154">MIN(IF(Lookups!$H$3:$H$250&gt;Data!I154,Lookups!$E$3:$E$250))*Area!I154</f>
        <v>881.35867292048817</v>
      </c>
      <c r="J154" s="19">
        <f t="array" ref="J154">MIN(IF(Lookups!$H$3:$H$250&gt;Data!J154,Lookups!$E$3:$E$250))*Area!J154</f>
        <v>659.29480300514376</v>
      </c>
      <c r="K154" s="19">
        <f t="array" ref="K154">MIN(IF(Lookups!$H$3:$H$250&gt;Data!K154,Lookups!$E$3:$E$250))*Area!K154</f>
        <v>508.25831104956131</v>
      </c>
      <c r="L154" s="19">
        <f t="array" ref="L154">MIN(IF(Lookups!$H$3:$H$250&gt;Data!L154,Lookups!$E$3:$E$250))*Area!L154</f>
        <v>441.63289489097673</v>
      </c>
    </row>
    <row r="155" spans="1:12">
      <c r="A155" s="14" t="str">
        <f>Capacity!A155</f>
        <v>ZAF</v>
      </c>
      <c r="B155" s="14" t="str">
        <f>Capacity!B155</f>
        <v>South Africa</v>
      </c>
      <c r="C155" s="19">
        <f t="array" ref="C155">MIN(IF(Lookups!$H$3:$H$250&gt;Data!C155,Lookups!$E$3:$E$250))*Area!C155</f>
        <v>37137.222115233861</v>
      </c>
      <c r="D155" s="19">
        <f t="array" ref="D155">MIN(IF(Lookups!$H$3:$H$250&gt;Data!D155,Lookups!$E$3:$E$250))*Area!D155</f>
        <v>5086.4558715606036</v>
      </c>
      <c r="E155" s="19">
        <f t="array" ref="E155">MIN(IF(Lookups!$H$3:$H$250&gt;Data!E155,Lookups!$E$3:$E$250))*Area!E155</f>
        <v>6980.4213546222127</v>
      </c>
      <c r="F155" s="19">
        <f t="array" ref="F155">MIN(IF(Lookups!$H$3:$H$250&gt;Data!F155,Lookups!$E$3:$E$250))*Area!F155</f>
        <v>7146.8893730542677</v>
      </c>
      <c r="G155" s="19">
        <f t="array" ref="G155">MIN(IF(Lookups!$H$3:$H$250&gt;Data!G155,Lookups!$E$3:$E$250))*Area!G155</f>
        <v>6295.1386601090826</v>
      </c>
      <c r="H155" s="19">
        <f t="array" ref="H155">MIN(IF(Lookups!$H$3:$H$250&gt;Data!H155,Lookups!$E$3:$E$250))*Area!H155</f>
        <v>4234.985396784622</v>
      </c>
      <c r="I155" s="19">
        <f t="array" ref="I155">MIN(IF(Lookups!$H$3:$H$250&gt;Data!I155,Lookups!$E$3:$E$250))*Area!I155</f>
        <v>4496.3084666522345</v>
      </c>
      <c r="J155" s="19">
        <f t="array" ref="J155">MIN(IF(Lookups!$H$3:$H$250&gt;Data!J155,Lookups!$E$3:$E$250))*Area!J155</f>
        <v>3402.0740800445597</v>
      </c>
      <c r="K155" s="19">
        <f t="array" ref="K155">MIN(IF(Lookups!$H$3:$H$250&gt;Data!K155,Lookups!$E$3:$E$250))*Area!K155</f>
        <v>2759.9660259347947</v>
      </c>
      <c r="L155" s="19">
        <f t="array" ref="L155">MIN(IF(Lookups!$H$3:$H$250&gt;Data!L155,Lookups!$E$3:$E$250))*Area!L155</f>
        <v>1495.4555460097638</v>
      </c>
    </row>
    <row r="156" spans="1:12">
      <c r="A156" s="14" t="str">
        <f>Capacity!A156</f>
        <v>SSD</v>
      </c>
      <c r="B156" s="14" t="str">
        <f>Capacity!B156</f>
        <v>South Sudan</v>
      </c>
      <c r="C156" s="19">
        <f t="array" ref="C156">MIN(IF(Lookups!$H$3:$H$250&gt;Data!C156,Lookups!$E$3:$E$250))*Area!C156</f>
        <v>5302.8980724768007</v>
      </c>
      <c r="D156" s="19">
        <f t="array" ref="D156">MIN(IF(Lookups!$H$3:$H$250&gt;Data!D156,Lookups!$E$3:$E$250))*Area!D156</f>
        <v>3766.6411472003019</v>
      </c>
      <c r="E156" s="19">
        <f t="array" ref="E156">MIN(IF(Lookups!$H$3:$H$250&gt;Data!E156,Lookups!$E$3:$E$250))*Area!E156</f>
        <v>2096.7976136321126</v>
      </c>
      <c r="F156" s="19">
        <f t="array" ref="F156">MIN(IF(Lookups!$H$3:$H$250&gt;Data!F156,Lookups!$E$3:$E$250))*Area!F156</f>
        <v>888.83073941742862</v>
      </c>
      <c r="G156" s="19">
        <f t="array" ref="G156">MIN(IF(Lookups!$H$3:$H$250&gt;Data!G156,Lookups!$E$3:$E$250))*Area!G156</f>
        <v>1169.1855392157217</v>
      </c>
      <c r="H156" s="19">
        <f t="array" ref="H156">MIN(IF(Lookups!$H$3:$H$250&gt;Data!H156,Lookups!$E$3:$E$250))*Area!H156</f>
        <v>1541.5959146876273</v>
      </c>
      <c r="I156" s="19">
        <f t="array" ref="I156">MIN(IF(Lookups!$H$3:$H$250&gt;Data!I156,Lookups!$E$3:$E$250))*Area!I156</f>
        <v>1426.6332016720426</v>
      </c>
      <c r="J156" s="19">
        <f t="array" ref="J156">MIN(IF(Lookups!$H$3:$H$250&gt;Data!J156,Lookups!$E$3:$E$250))*Area!J156</f>
        <v>1020.1959054242332</v>
      </c>
      <c r="K156" s="19">
        <f t="array" ref="K156">MIN(IF(Lookups!$H$3:$H$250&gt;Data!K156,Lookups!$E$3:$E$250))*Area!K156</f>
        <v>605.53650933146253</v>
      </c>
      <c r="L156" s="19">
        <f t="array" ref="L156">MIN(IF(Lookups!$H$3:$H$250&gt;Data!L156,Lookups!$E$3:$E$250))*Area!L156</f>
        <v>1129.6045911752933</v>
      </c>
    </row>
    <row r="157" spans="1:12">
      <c r="A157" s="14" t="str">
        <f>Capacity!A157</f>
        <v>ESP</v>
      </c>
      <c r="B157" s="14" t="str">
        <f>Capacity!B157</f>
        <v>Spain</v>
      </c>
      <c r="C157" s="19">
        <f t="array" ref="C157">MIN(IF(Lookups!$H$3:$H$250&gt;Data!C157,Lookups!$E$3:$E$250))*Area!C157</f>
        <v>27528.060834961365</v>
      </c>
      <c r="D157" s="19">
        <f t="array" ref="D157">MIN(IF(Lookups!$H$3:$H$250&gt;Data!D157,Lookups!$E$3:$E$250))*Area!D157</f>
        <v>9539.2403660392029</v>
      </c>
      <c r="E157" s="19">
        <f t="array" ref="E157">MIN(IF(Lookups!$H$3:$H$250&gt;Data!E157,Lookups!$E$3:$E$250))*Area!E157</f>
        <v>7167.2404972822169</v>
      </c>
      <c r="F157" s="19">
        <f t="array" ref="F157">MIN(IF(Lookups!$H$3:$H$250&gt;Data!F157,Lookups!$E$3:$E$250))*Area!F157</f>
        <v>6915.3774656178066</v>
      </c>
      <c r="G157" s="19">
        <f t="array" ref="G157">MIN(IF(Lookups!$H$3:$H$250&gt;Data!G157,Lookups!$E$3:$E$250))*Area!G157</f>
        <v>4450.0108984867038</v>
      </c>
      <c r="H157" s="19">
        <f t="array" ref="H157">MIN(IF(Lookups!$H$3:$H$250&gt;Data!H157,Lookups!$E$3:$E$250))*Area!H157</f>
        <v>4683.9705651517843</v>
      </c>
      <c r="I157" s="19">
        <f t="array" ref="I157">MIN(IF(Lookups!$H$3:$H$250&gt;Data!I157,Lookups!$E$3:$E$250))*Area!I157</f>
        <v>2705.3642043126406</v>
      </c>
      <c r="J157" s="19">
        <f t="array" ref="J157">MIN(IF(Lookups!$H$3:$H$250&gt;Data!J157,Lookups!$E$3:$E$250))*Area!J157</f>
        <v>2944.9971477744248</v>
      </c>
      <c r="K157" s="19">
        <f t="array" ref="K157">MIN(IF(Lookups!$H$3:$H$250&gt;Data!K157,Lookups!$E$3:$E$250))*Area!K157</f>
        <v>1680.615389504263</v>
      </c>
      <c r="L157" s="19">
        <f t="array" ref="L157">MIN(IF(Lookups!$H$3:$H$250&gt;Data!L157,Lookups!$E$3:$E$250))*Area!L157</f>
        <v>1222.3044591729386</v>
      </c>
    </row>
    <row r="158" spans="1:12">
      <c r="A158" s="14" t="str">
        <f>Capacity!A158</f>
        <v>LKA</v>
      </c>
      <c r="B158" s="14" t="str">
        <f>Capacity!B158</f>
        <v>Sri Lanka</v>
      </c>
      <c r="C158" s="19">
        <f t="array" ref="C158">MIN(IF(Lookups!$H$3:$H$250&gt;Data!C158,Lookups!$E$3:$E$250))*Area!C158</f>
        <v>7048.2920862669525</v>
      </c>
      <c r="D158" s="19">
        <f t="array" ref="D158">MIN(IF(Lookups!$H$3:$H$250&gt;Data!D158,Lookups!$E$3:$E$250))*Area!D158</f>
        <v>4583.9045372459905</v>
      </c>
      <c r="E158" s="19">
        <f t="array" ref="E158">MIN(IF(Lookups!$H$3:$H$250&gt;Data!E158,Lookups!$E$3:$E$250))*Area!E158</f>
        <v>3301.2888392262812</v>
      </c>
      <c r="F158" s="19">
        <f t="array" ref="F158">MIN(IF(Lookups!$H$3:$H$250&gt;Data!F158,Lookups!$E$3:$E$250))*Area!F158</f>
        <v>2559.1858972207028</v>
      </c>
      <c r="G158" s="19">
        <f t="array" ref="G158">MIN(IF(Lookups!$H$3:$H$250&gt;Data!G158,Lookups!$E$3:$E$250))*Area!G158</f>
        <v>2585.5028054909644</v>
      </c>
      <c r="H158" s="19">
        <f t="array" ref="H158">MIN(IF(Lookups!$H$3:$H$250&gt;Data!H158,Lookups!$E$3:$E$250))*Area!H158</f>
        <v>2192.8941489677472</v>
      </c>
      <c r="I158" s="19">
        <f t="array" ref="I158">MIN(IF(Lookups!$H$3:$H$250&gt;Data!I158,Lookups!$E$3:$E$250))*Area!I158</f>
        <v>1810.5704441786665</v>
      </c>
      <c r="J158" s="19">
        <f t="array" ref="J158">MIN(IF(Lookups!$H$3:$H$250&gt;Data!J158,Lookups!$E$3:$E$250))*Area!J158</f>
        <v>1657.0414605957608</v>
      </c>
      <c r="K158" s="19">
        <f t="array" ref="K158">MIN(IF(Lookups!$H$3:$H$250&gt;Data!K158,Lookups!$E$3:$E$250))*Area!K158</f>
        <v>1617.3505540898711</v>
      </c>
      <c r="L158" s="19">
        <f t="array" ref="L158">MIN(IF(Lookups!$H$3:$H$250&gt;Data!L158,Lookups!$E$3:$E$250))*Area!L158</f>
        <v>649.26616387744275</v>
      </c>
    </row>
    <row r="159" spans="1:12">
      <c r="A159" s="14" t="str">
        <f>Capacity!A159</f>
        <v>SDN</v>
      </c>
      <c r="B159" s="14" t="str">
        <f>Capacity!B159</f>
        <v>Sudan (the)</v>
      </c>
      <c r="C159" s="19">
        <f t="array" ref="C159">MIN(IF(Lookups!$H$3:$H$250&gt;Data!C159,Lookups!$E$3:$E$250))*Area!C159</f>
        <v>11923.899639519504</v>
      </c>
      <c r="D159" s="19">
        <f t="array" ref="D159">MIN(IF(Lookups!$H$3:$H$250&gt;Data!D159,Lookups!$E$3:$E$250))*Area!D159</f>
        <v>5231.0705669872195</v>
      </c>
      <c r="E159" s="19">
        <f t="array" ref="E159">MIN(IF(Lookups!$H$3:$H$250&gt;Data!E159,Lookups!$E$3:$E$250))*Area!E159</f>
        <v>6057.3233711664507</v>
      </c>
      <c r="F159" s="19">
        <f t="array" ref="F159">MIN(IF(Lookups!$H$3:$H$250&gt;Data!F159,Lookups!$E$3:$E$250))*Area!F159</f>
        <v>7240.300006932529</v>
      </c>
      <c r="G159" s="19">
        <f t="array" ref="G159">MIN(IF(Lookups!$H$3:$H$250&gt;Data!G159,Lookups!$E$3:$E$250))*Area!G159</f>
        <v>6542.6536954109442</v>
      </c>
      <c r="H159" s="19">
        <f t="array" ref="H159">MIN(IF(Lookups!$H$3:$H$250&gt;Data!H159,Lookups!$E$3:$E$250))*Area!H159</f>
        <v>4175.561127920907</v>
      </c>
      <c r="I159" s="19">
        <f t="array" ref="I159">MIN(IF(Lookups!$H$3:$H$250&gt;Data!I159,Lookups!$E$3:$E$250))*Area!I159</f>
        <v>2781.2987655085481</v>
      </c>
      <c r="J159" s="19">
        <f t="array" ref="J159">MIN(IF(Lookups!$H$3:$H$250&gt;Data!J159,Lookups!$E$3:$E$250))*Area!J159</f>
        <v>3496.5501141852355</v>
      </c>
      <c r="K159" s="19">
        <f t="array" ref="K159">MIN(IF(Lookups!$H$3:$H$250&gt;Data!K159,Lookups!$E$3:$E$250))*Area!K159</f>
        <v>1750.8567452260349</v>
      </c>
      <c r="L159" s="19">
        <f t="array" ref="L159">MIN(IF(Lookups!$H$3:$H$250&gt;Data!L159,Lookups!$E$3:$E$250))*Area!L159</f>
        <v>2340.9637548938695</v>
      </c>
    </row>
    <row r="160" spans="1:12">
      <c r="A160" s="14" t="str">
        <f>Capacity!A160</f>
        <v>SUR</v>
      </c>
      <c r="B160" s="14" t="str">
        <f>Capacity!B160</f>
        <v>Suriname</v>
      </c>
      <c r="C160" s="19">
        <f t="array" ref="C160">MIN(IF(Lookups!$H$3:$H$250&gt;Data!C160,Lookups!$E$3:$E$250))*Area!C160</f>
        <v>217.08370121529933</v>
      </c>
      <c r="D160" s="19">
        <f t="array" ref="D160">MIN(IF(Lookups!$H$3:$H$250&gt;Data!D160,Lookups!$E$3:$E$250))*Area!D160</f>
        <v>166.27687752661228</v>
      </c>
      <c r="E160" s="19">
        <f t="array" ref="E160">MIN(IF(Lookups!$H$3:$H$250&gt;Data!E160,Lookups!$E$3:$E$250))*Area!E160</f>
        <v>143.18286675902721</v>
      </c>
      <c r="F160" s="19">
        <f t="array" ref="F160">MIN(IF(Lookups!$H$3:$H$250&gt;Data!F160,Lookups!$E$3:$E$250))*Area!F160</f>
        <v>72.261023040822266</v>
      </c>
      <c r="G160" s="19">
        <f t="array" ref="G160">MIN(IF(Lookups!$H$3:$H$250&gt;Data!G160,Lookups!$E$3:$E$250))*Area!G160</f>
        <v>59.469643727727586</v>
      </c>
      <c r="H160" s="19">
        <f t="array" ref="H160">MIN(IF(Lookups!$H$3:$H$250&gt;Data!H160,Lookups!$E$3:$E$250))*Area!H160</f>
        <v>46.094601384533711</v>
      </c>
      <c r="I160" s="19">
        <f t="array" ref="I160">MIN(IF(Lookups!$H$3:$H$250&gt;Data!I160,Lookups!$E$3:$E$250))*Area!I160</f>
        <v>54.021747501693973</v>
      </c>
      <c r="J160" s="19">
        <f t="array" ref="J160">MIN(IF(Lookups!$H$3:$H$250&gt;Data!J160,Lookups!$E$3:$E$250))*Area!J160</f>
        <v>9.5417229673476331</v>
      </c>
      <c r="K160" s="19">
        <f t="array" ref="K160">MIN(IF(Lookups!$H$3:$H$250&gt;Data!K160,Lookups!$E$3:$E$250))*Area!K160</f>
        <v>20.699930925733263</v>
      </c>
      <c r="L160" s="19">
        <f t="array" ref="L160">MIN(IF(Lookups!$H$3:$H$250&gt;Data!L160,Lookups!$E$3:$E$250))*Area!L160</f>
        <v>21.771486962572233</v>
      </c>
    </row>
    <row r="161" spans="1:12">
      <c r="A161" s="14" t="str">
        <f>Capacity!A161</f>
        <v>SWE</v>
      </c>
      <c r="B161" s="14" t="str">
        <f>Capacity!B161</f>
        <v>Sweden</v>
      </c>
      <c r="C161" s="19">
        <f t="array" ref="C161">MIN(IF(Lookups!$H$3:$H$250&gt;Data!C161,Lookups!$E$3:$E$250))*Area!C161</f>
        <v>4840.5046568858243</v>
      </c>
      <c r="D161" s="19">
        <f t="array" ref="D161">MIN(IF(Lookups!$H$3:$H$250&gt;Data!D161,Lookups!$E$3:$E$250))*Area!D161</f>
        <v>2332.7622909564561</v>
      </c>
      <c r="E161" s="19">
        <f t="array" ref="E161">MIN(IF(Lookups!$H$3:$H$250&gt;Data!E161,Lookups!$E$3:$E$250))*Area!E161</f>
        <v>1836.5178482766446</v>
      </c>
      <c r="F161" s="19">
        <f t="array" ref="F161">MIN(IF(Lookups!$H$3:$H$250&gt;Data!F161,Lookups!$E$3:$E$250))*Area!F161</f>
        <v>1366.0907023138986</v>
      </c>
      <c r="G161" s="19">
        <f t="array" ref="G161">MIN(IF(Lookups!$H$3:$H$250&gt;Data!G161,Lookups!$E$3:$E$250))*Area!G161</f>
        <v>732.91409172127464</v>
      </c>
      <c r="H161" s="19">
        <f t="array" ref="H161">MIN(IF(Lookups!$H$3:$H$250&gt;Data!H161,Lookups!$E$3:$E$250))*Area!H161</f>
        <v>586.14013247157288</v>
      </c>
      <c r="I161" s="19">
        <f t="array" ref="I161">MIN(IF(Lookups!$H$3:$H$250&gt;Data!I161,Lookups!$E$3:$E$250))*Area!I161</f>
        <v>528.51004485536578</v>
      </c>
      <c r="J161" s="19">
        <f t="array" ref="J161">MIN(IF(Lookups!$H$3:$H$250&gt;Data!J161,Lookups!$E$3:$E$250))*Area!J161</f>
        <v>520.91342630789188</v>
      </c>
      <c r="K161" s="19">
        <f t="array" ref="K161">MIN(IF(Lookups!$H$3:$H$250&gt;Data!K161,Lookups!$E$3:$E$250))*Area!K161</f>
        <v>292.1346159861879</v>
      </c>
      <c r="L161" s="19">
        <f t="array" ref="L161">MIN(IF(Lookups!$H$3:$H$250&gt;Data!L161,Lookups!$E$3:$E$250))*Area!L161</f>
        <v>236.11483499089283</v>
      </c>
    </row>
    <row r="162" spans="1:12">
      <c r="A162" s="14" t="str">
        <f>Capacity!A162</f>
        <v>CHE</v>
      </c>
      <c r="B162" s="14" t="str">
        <f>Capacity!B162</f>
        <v>Switzerland</v>
      </c>
      <c r="C162" s="19">
        <f t="array" ref="C162">MIN(IF(Lookups!$H$3:$H$250&gt;Data!C162,Lookups!$E$3:$E$250))*Area!C162</f>
        <v>3508.236835715807</v>
      </c>
      <c r="D162" s="19">
        <f t="array" ref="D162">MIN(IF(Lookups!$H$3:$H$250&gt;Data!D162,Lookups!$E$3:$E$250))*Area!D162</f>
        <v>1701.1972091833838</v>
      </c>
      <c r="E162" s="19">
        <f t="array" ref="E162">MIN(IF(Lookups!$H$3:$H$250&gt;Data!E162,Lookups!$E$3:$E$250))*Area!E162</f>
        <v>1137.7649304830227</v>
      </c>
      <c r="F162" s="19">
        <f t="array" ref="F162">MIN(IF(Lookups!$H$3:$H$250&gt;Data!F162,Lookups!$E$3:$E$250))*Area!F162</f>
        <v>1048.9393951905558</v>
      </c>
      <c r="G162" s="19">
        <f t="array" ref="G162">MIN(IF(Lookups!$H$3:$H$250&gt;Data!G162,Lookups!$E$3:$E$250))*Area!G162</f>
        <v>784.33034069410667</v>
      </c>
      <c r="H162" s="19">
        <f t="array" ref="H162">MIN(IF(Lookups!$H$3:$H$250&gt;Data!H162,Lookups!$E$3:$E$250))*Area!H162</f>
        <v>743.79821346266453</v>
      </c>
      <c r="I162" s="19">
        <f t="array" ref="I162">MIN(IF(Lookups!$H$3:$H$250&gt;Data!I162,Lookups!$E$3:$E$250))*Area!I162</f>
        <v>584.33573029783724</v>
      </c>
      <c r="J162" s="19">
        <f t="array" ref="J162">MIN(IF(Lookups!$H$3:$H$250&gt;Data!J162,Lookups!$E$3:$E$250))*Area!J162</f>
        <v>542.12165394771205</v>
      </c>
      <c r="K162" s="19">
        <f t="array" ref="K162">MIN(IF(Lookups!$H$3:$H$250&gt;Data!K162,Lookups!$E$3:$E$250))*Area!K162</f>
        <v>404.50983070801544</v>
      </c>
      <c r="L162" s="19">
        <f t="array" ref="L162">MIN(IF(Lookups!$H$3:$H$250&gt;Data!L162,Lookups!$E$3:$E$250))*Area!L162</f>
        <v>183.46401228309142</v>
      </c>
    </row>
    <row r="163" spans="1:12">
      <c r="A163" s="14" t="str">
        <f>Capacity!A163</f>
        <v>SYR</v>
      </c>
      <c r="B163" s="14" t="str">
        <f>Capacity!B163</f>
        <v>Syrian Arab Republic</v>
      </c>
      <c r="C163" s="19">
        <f t="array" ref="C163">MIN(IF(Lookups!$H$3:$H$250&gt;Data!C163,Lookups!$E$3:$E$250))*Area!C163</f>
        <v>10502.129696619117</v>
      </c>
      <c r="D163" s="19">
        <f t="array" ref="D163">MIN(IF(Lookups!$H$3:$H$250&gt;Data!D163,Lookups!$E$3:$E$250))*Area!D163</f>
        <v>3243.5076242857826</v>
      </c>
      <c r="E163" s="19">
        <f t="array" ref="E163">MIN(IF(Lookups!$H$3:$H$250&gt;Data!E163,Lookups!$E$3:$E$250))*Area!E163</f>
        <v>2988.3649933255033</v>
      </c>
      <c r="F163" s="19">
        <f t="array" ref="F163">MIN(IF(Lookups!$H$3:$H$250&gt;Data!F163,Lookups!$E$3:$E$250))*Area!F163</f>
        <v>1883.3401434136686</v>
      </c>
      <c r="G163" s="19">
        <f t="array" ref="G163">MIN(IF(Lookups!$H$3:$H$250&gt;Data!G163,Lookups!$E$3:$E$250))*Area!G163</f>
        <v>3764.7950614585548</v>
      </c>
      <c r="H163" s="19">
        <f t="array" ref="H163">MIN(IF(Lookups!$H$3:$H$250&gt;Data!H163,Lookups!$E$3:$E$250))*Area!H163</f>
        <v>1343.216092941316</v>
      </c>
      <c r="I163" s="19">
        <f t="array" ref="I163">MIN(IF(Lookups!$H$3:$H$250&gt;Data!I163,Lookups!$E$3:$E$250))*Area!I163</f>
        <v>2339.6332363087954</v>
      </c>
      <c r="J163" s="19">
        <f t="array" ref="J163">MIN(IF(Lookups!$H$3:$H$250&gt;Data!J163,Lookups!$E$3:$E$250))*Area!J163</f>
        <v>3088.7487821412897</v>
      </c>
      <c r="K163" s="19">
        <f t="array" ref="K163">MIN(IF(Lookups!$H$3:$H$250&gt;Data!K163,Lookups!$E$3:$E$250))*Area!K163</f>
        <v>2702.2843710514917</v>
      </c>
      <c r="L163" s="19">
        <f t="array" ref="L163">MIN(IF(Lookups!$H$3:$H$250&gt;Data!L163,Lookups!$E$3:$E$250))*Area!L163</f>
        <v>1078.0933745361529</v>
      </c>
    </row>
    <row r="164" spans="1:12">
      <c r="A164" s="14" t="str">
        <f>Capacity!A164</f>
        <v>TWN</v>
      </c>
      <c r="B164" s="14" t="str">
        <f>Capacity!B164</f>
        <v>Taiwan (Province of China)</v>
      </c>
      <c r="C164" s="19">
        <f t="array" ref="C164">MIN(IF(Lookups!$H$3:$H$250&gt;Data!C164,Lookups!$E$3:$E$250))*Area!C164</f>
        <v>8738.773674454178</v>
      </c>
      <c r="D164" s="19">
        <f t="array" ref="D164">MIN(IF(Lookups!$H$3:$H$250&gt;Data!D164,Lookups!$E$3:$E$250))*Area!D164</f>
        <v>6281.5709287831296</v>
      </c>
      <c r="E164" s="19">
        <f t="array" ref="E164">MIN(IF(Lookups!$H$3:$H$250&gt;Data!E164,Lookups!$E$3:$E$250))*Area!E164</f>
        <v>8829.0969165673996</v>
      </c>
      <c r="F164" s="19">
        <f t="array" ref="F164">MIN(IF(Lookups!$H$3:$H$250&gt;Data!F164,Lookups!$E$3:$E$250))*Area!F164</f>
        <v>4763.1397208144144</v>
      </c>
      <c r="G164" s="19">
        <f t="array" ref="G164">MIN(IF(Lookups!$H$3:$H$250&gt;Data!G164,Lookups!$E$3:$E$250))*Area!G164</f>
        <v>2698.5351581923119</v>
      </c>
      <c r="H164" s="19">
        <f t="array" ref="H164">MIN(IF(Lookups!$H$3:$H$250&gt;Data!H164,Lookups!$E$3:$E$250))*Area!H164</f>
        <v>1413.3534589762041</v>
      </c>
      <c r="I164" s="19">
        <f t="array" ref="I164">MIN(IF(Lookups!$H$3:$H$250&gt;Data!I164,Lookups!$E$3:$E$250))*Area!I164</f>
        <v>754.09014751298048</v>
      </c>
      <c r="J164" s="19">
        <f t="array" ref="J164">MIN(IF(Lookups!$H$3:$H$250&gt;Data!J164,Lookups!$E$3:$E$250))*Area!J164</f>
        <v>1390.5481233432138</v>
      </c>
      <c r="K164" s="19">
        <f t="array" ref="K164">MIN(IF(Lookups!$H$3:$H$250&gt;Data!K164,Lookups!$E$3:$E$250))*Area!K164</f>
        <v>947.73239559934029</v>
      </c>
      <c r="L164" s="19">
        <f t="array" ref="L164">MIN(IF(Lookups!$H$3:$H$250&gt;Data!L164,Lookups!$E$3:$E$250))*Area!L164</f>
        <v>584.06196606895503</v>
      </c>
    </row>
    <row r="165" spans="1:12">
      <c r="A165" s="14" t="str">
        <f>Capacity!A165</f>
        <v>TJK</v>
      </c>
      <c r="B165" s="14" t="str">
        <f>Capacity!B165</f>
        <v>Tajikistan</v>
      </c>
      <c r="C165" s="19">
        <f t="array" ref="C165">MIN(IF(Lookups!$H$3:$H$250&gt;Data!C165,Lookups!$E$3:$E$250))*Area!C165</f>
        <v>3167.3435767742881</v>
      </c>
      <c r="D165" s="19">
        <f t="array" ref="D165">MIN(IF(Lookups!$H$3:$H$250&gt;Data!D165,Lookups!$E$3:$E$250))*Area!D165</f>
        <v>2095.2394748648162</v>
      </c>
      <c r="E165" s="19">
        <f t="array" ref="E165">MIN(IF(Lookups!$H$3:$H$250&gt;Data!E165,Lookups!$E$3:$E$250))*Area!E165</f>
        <v>1828.7569776581399</v>
      </c>
      <c r="F165" s="19">
        <f t="array" ref="F165">MIN(IF(Lookups!$H$3:$H$250&gt;Data!F165,Lookups!$E$3:$E$250))*Area!F165</f>
        <v>916.3703472577738</v>
      </c>
      <c r="G165" s="19">
        <f t="array" ref="G165">MIN(IF(Lookups!$H$3:$H$250&gt;Data!G165,Lookups!$E$3:$E$250))*Area!G165</f>
        <v>1137.3800303035623</v>
      </c>
      <c r="H165" s="19">
        <f t="array" ref="H165">MIN(IF(Lookups!$H$3:$H$250&gt;Data!H165,Lookups!$E$3:$E$250))*Area!H165</f>
        <v>805.69400879101386</v>
      </c>
      <c r="I165" s="19">
        <f t="array" ref="I165">MIN(IF(Lookups!$H$3:$H$250&gt;Data!I165,Lookups!$E$3:$E$250))*Area!I165</f>
        <v>889.10915054723728</v>
      </c>
      <c r="J165" s="19">
        <f t="array" ref="J165">MIN(IF(Lookups!$H$3:$H$250&gt;Data!J165,Lookups!$E$3:$E$250))*Area!J165</f>
        <v>471.93475065187283</v>
      </c>
      <c r="K165" s="19">
        <f t="array" ref="K165">MIN(IF(Lookups!$H$3:$H$250&gt;Data!K165,Lookups!$E$3:$E$250))*Area!K165</f>
        <v>313.3800238912462</v>
      </c>
      <c r="L165" s="19">
        <f t="array" ref="L165">MIN(IF(Lookups!$H$3:$H$250&gt;Data!L165,Lookups!$E$3:$E$250))*Area!L165</f>
        <v>166.83201879284968</v>
      </c>
    </row>
    <row r="166" spans="1:12">
      <c r="A166" s="14" t="str">
        <f>Capacity!A166</f>
        <v>TZA</v>
      </c>
      <c r="B166" s="14" t="str">
        <f>Capacity!B166</f>
        <v>Tanzania</v>
      </c>
      <c r="C166" s="19">
        <f t="array" ref="C166">MIN(IF(Lookups!$H$3:$H$250&gt;Data!C166,Lookups!$E$3:$E$250))*Area!C166</f>
        <v>24054.72161551657</v>
      </c>
      <c r="D166" s="19">
        <f t="array" ref="D166">MIN(IF(Lookups!$H$3:$H$250&gt;Data!D166,Lookups!$E$3:$E$250))*Area!D166</f>
        <v>3978.9566633522413</v>
      </c>
      <c r="E166" s="19">
        <f t="array" ref="E166">MIN(IF(Lookups!$H$3:$H$250&gt;Data!E166,Lookups!$E$3:$E$250))*Area!E166</f>
        <v>9571.6014377602114</v>
      </c>
      <c r="F166" s="19">
        <f t="array" ref="F166">MIN(IF(Lookups!$H$3:$H$250&gt;Data!F166,Lookups!$E$3:$E$250))*Area!F166</f>
        <v>6201.7152750214927</v>
      </c>
      <c r="G166" s="19">
        <f t="array" ref="G166">MIN(IF(Lookups!$H$3:$H$250&gt;Data!G166,Lookups!$E$3:$E$250))*Area!G166</f>
        <v>6988.3759583310475</v>
      </c>
      <c r="H166" s="19">
        <f t="array" ref="H166">MIN(IF(Lookups!$H$3:$H$250&gt;Data!H166,Lookups!$E$3:$E$250))*Area!H166</f>
        <v>6766.3604028162672</v>
      </c>
      <c r="I166" s="19">
        <f t="array" ref="I166">MIN(IF(Lookups!$H$3:$H$250&gt;Data!I166,Lookups!$E$3:$E$250))*Area!I166</f>
        <v>6588.2936051259394</v>
      </c>
      <c r="J166" s="19">
        <f t="array" ref="J166">MIN(IF(Lookups!$H$3:$H$250&gt;Data!J166,Lookups!$E$3:$E$250))*Area!J166</f>
        <v>5612.7989144887515</v>
      </c>
      <c r="K166" s="19">
        <f t="array" ref="K166">MIN(IF(Lookups!$H$3:$H$250&gt;Data!K166,Lookups!$E$3:$E$250))*Area!K166</f>
        <v>5128.3411015994734</v>
      </c>
      <c r="L166" s="19">
        <f t="array" ref="L166">MIN(IF(Lookups!$H$3:$H$250&gt;Data!L166,Lookups!$E$3:$E$250))*Area!L166</f>
        <v>1397.7012622383636</v>
      </c>
    </row>
    <row r="167" spans="1:12">
      <c r="A167" s="14" t="str">
        <f>Capacity!A167</f>
        <v>THA</v>
      </c>
      <c r="B167" s="14" t="str">
        <f>Capacity!B167</f>
        <v>Thailand</v>
      </c>
      <c r="C167" s="19">
        <f t="array" ref="C167">MIN(IF(Lookups!$H$3:$H$250&gt;Data!C167,Lookups!$E$3:$E$250))*Area!C167</f>
        <v>54635.81067395267</v>
      </c>
      <c r="D167" s="19">
        <f t="array" ref="D167">MIN(IF(Lookups!$H$3:$H$250&gt;Data!D167,Lookups!$E$3:$E$250))*Area!D167</f>
        <v>10351.395454910682</v>
      </c>
      <c r="E167" s="19">
        <f t="array" ref="E167">MIN(IF(Lookups!$H$3:$H$250&gt;Data!E167,Lookups!$E$3:$E$250))*Area!E167</f>
        <v>8678.1020017215578</v>
      </c>
      <c r="F167" s="19">
        <f t="array" ref="F167">MIN(IF(Lookups!$H$3:$H$250&gt;Data!F167,Lookups!$E$3:$E$250))*Area!F167</f>
        <v>7462.1367592220731</v>
      </c>
      <c r="G167" s="19">
        <f t="array" ref="G167">MIN(IF(Lookups!$H$3:$H$250&gt;Data!G167,Lookups!$E$3:$E$250))*Area!G167</f>
        <v>7255.5656043958525</v>
      </c>
      <c r="H167" s="19">
        <f t="array" ref="H167">MIN(IF(Lookups!$H$3:$H$250&gt;Data!H167,Lookups!$E$3:$E$250))*Area!H167</f>
        <v>5623.1350217873132</v>
      </c>
      <c r="I167" s="19">
        <f t="array" ref="I167">MIN(IF(Lookups!$H$3:$H$250&gt;Data!I167,Lookups!$E$3:$E$250))*Area!I167</f>
        <v>5942.2392865460442</v>
      </c>
      <c r="J167" s="19">
        <f t="array" ref="J167">MIN(IF(Lookups!$H$3:$H$250&gt;Data!J167,Lookups!$E$3:$E$250))*Area!J167</f>
        <v>4899.0505401828423</v>
      </c>
      <c r="K167" s="19">
        <f t="array" ref="K167">MIN(IF(Lookups!$H$3:$H$250&gt;Data!K167,Lookups!$E$3:$E$250))*Area!K167</f>
        <v>4808.0292036818519</v>
      </c>
      <c r="L167" s="19">
        <f t="array" ref="L167">MIN(IF(Lookups!$H$3:$H$250&gt;Data!L167,Lookups!$E$3:$E$250))*Area!L167</f>
        <v>2929.7778005771102</v>
      </c>
    </row>
    <row r="168" spans="1:12">
      <c r="A168" s="14" t="str">
        <f>Capacity!A168</f>
        <v>TLS</v>
      </c>
      <c r="B168" s="14" t="str">
        <f>Capacity!B168</f>
        <v>Timor-Leste</v>
      </c>
      <c r="C168" s="19">
        <f t="array" ref="C168">MIN(IF(Lookups!$H$3:$H$250&gt;Data!C168,Lookups!$E$3:$E$250))*Area!C168</f>
        <v>668.80255182926248</v>
      </c>
      <c r="D168" s="19">
        <f t="array" ref="D168">MIN(IF(Lookups!$H$3:$H$250&gt;Data!D168,Lookups!$E$3:$E$250))*Area!D168</f>
        <v>257.54440808010821</v>
      </c>
      <c r="E168" s="19">
        <f t="array" ref="E168">MIN(IF(Lookups!$H$3:$H$250&gt;Data!E168,Lookups!$E$3:$E$250))*Area!E168</f>
        <v>125.73405862351846</v>
      </c>
      <c r="F168" s="19">
        <f t="array" ref="F168">MIN(IF(Lookups!$H$3:$H$250&gt;Data!F168,Lookups!$E$3:$E$250))*Area!F168</f>
        <v>128.12393192714629</v>
      </c>
      <c r="G168" s="19">
        <f t="array" ref="G168">MIN(IF(Lookups!$H$3:$H$250&gt;Data!G168,Lookups!$E$3:$E$250))*Area!G168</f>
        <v>131.70770940873371</v>
      </c>
      <c r="H168" s="19">
        <f t="array" ref="H168">MIN(IF(Lookups!$H$3:$H$250&gt;Data!H168,Lookups!$E$3:$E$250))*Area!H168</f>
        <v>123.31722289459236</v>
      </c>
      <c r="I168" s="19">
        <f t="array" ref="I168">MIN(IF(Lookups!$H$3:$H$250&gt;Data!I168,Lookups!$E$3:$E$250))*Area!I168</f>
        <v>91.691776084633858</v>
      </c>
      <c r="J168" s="19">
        <f t="array" ref="J168">MIN(IF(Lookups!$H$3:$H$250&gt;Data!J168,Lookups!$E$3:$E$250))*Area!J168</f>
        <v>53.372824885085308</v>
      </c>
      <c r="K168" s="19">
        <f t="array" ref="K168">MIN(IF(Lookups!$H$3:$H$250&gt;Data!K168,Lookups!$E$3:$E$250))*Area!K168</f>
        <v>51.7305841193904</v>
      </c>
      <c r="L168" s="19">
        <f t="array" ref="L168">MIN(IF(Lookups!$H$3:$H$250&gt;Data!L168,Lookups!$E$3:$E$250))*Area!L168</f>
        <v>43.69838624326384</v>
      </c>
    </row>
    <row r="169" spans="1:12">
      <c r="A169" s="14" t="str">
        <f>Capacity!A169</f>
        <v>TGO</v>
      </c>
      <c r="B169" s="14" t="str">
        <f>Capacity!B169</f>
        <v>Togo</v>
      </c>
      <c r="C169" s="19">
        <f t="array" ref="C169">MIN(IF(Lookups!$H$3:$H$250&gt;Data!C169,Lookups!$E$3:$E$250))*Area!C169</f>
        <v>4591.089340595905</v>
      </c>
      <c r="D169" s="19">
        <f t="array" ref="D169">MIN(IF(Lookups!$H$3:$H$250&gt;Data!D169,Lookups!$E$3:$E$250))*Area!D169</f>
        <v>1141.1328070532954</v>
      </c>
      <c r="E169" s="19">
        <f t="array" ref="E169">MIN(IF(Lookups!$H$3:$H$250&gt;Data!E169,Lookups!$E$3:$E$250))*Area!E169</f>
        <v>1281.8601532229914</v>
      </c>
      <c r="F169" s="19">
        <f t="array" ref="F169">MIN(IF(Lookups!$H$3:$H$250&gt;Data!F169,Lookups!$E$3:$E$250))*Area!F169</f>
        <v>324.60941534917509</v>
      </c>
      <c r="G169" s="19">
        <f t="array" ref="G169">MIN(IF(Lookups!$H$3:$H$250&gt;Data!G169,Lookups!$E$3:$E$250))*Area!G169</f>
        <v>968.65060700535128</v>
      </c>
      <c r="H169" s="19">
        <f t="array" ref="H169">MIN(IF(Lookups!$H$3:$H$250&gt;Data!H169,Lookups!$E$3:$E$250))*Area!H169</f>
        <v>997.33330287658328</v>
      </c>
      <c r="I169" s="19">
        <f t="array" ref="I169">MIN(IF(Lookups!$H$3:$H$250&gt;Data!I169,Lookups!$E$3:$E$250))*Area!I169</f>
        <v>393.16375065957993</v>
      </c>
      <c r="J169" s="19">
        <f t="array" ref="J169">MIN(IF(Lookups!$H$3:$H$250&gt;Data!J169,Lookups!$E$3:$E$250))*Area!J169</f>
        <v>404.89446078208596</v>
      </c>
      <c r="K169" s="19">
        <f t="array" ref="K169">MIN(IF(Lookups!$H$3:$H$250&gt;Data!K169,Lookups!$E$3:$E$250))*Area!K169</f>
        <v>450.79509018325939</v>
      </c>
      <c r="L169" s="19">
        <f t="array" ref="L169">MIN(IF(Lookups!$H$3:$H$250&gt;Data!L169,Lookups!$E$3:$E$250))*Area!L169</f>
        <v>933.98891990150048</v>
      </c>
    </row>
    <row r="170" spans="1:12">
      <c r="A170" s="14" t="str">
        <f>Capacity!A170</f>
        <v>TON</v>
      </c>
      <c r="B170" s="14" t="str">
        <f>Capacity!B170</f>
        <v>Tonga</v>
      </c>
      <c r="C170" s="19">
        <f t="array" ref="C170">MIN(IF(Lookups!$H$3:$H$250&gt;Data!C170,Lookups!$E$3:$E$250))*Area!C170</f>
        <v>104.06444035679129</v>
      </c>
      <c r="D170" s="19">
        <f t="array" ref="D170">MIN(IF(Lookups!$H$3:$H$250&gt;Data!D170,Lookups!$E$3:$E$250))*Area!D170</f>
        <v>0</v>
      </c>
      <c r="E170" s="19">
        <f t="array" ref="E170">MIN(IF(Lookups!$H$3:$H$250&gt;Data!E170,Lookups!$E$3:$E$250))*Area!E170</f>
        <v>13.495562542307498</v>
      </c>
      <c r="F170" s="19">
        <f t="array" ref="F170">MIN(IF(Lookups!$H$3:$H$250&gt;Data!F170,Lookups!$E$3:$E$250))*Area!F170</f>
        <v>0</v>
      </c>
      <c r="G170" s="19">
        <f t="array" ref="G170">MIN(IF(Lookups!$H$3:$H$250&gt;Data!G170,Lookups!$E$3:$E$250))*Area!G170</f>
        <v>0</v>
      </c>
      <c r="H170" s="19">
        <f t="array" ref="H170">MIN(IF(Lookups!$H$3:$H$250&gt;Data!H170,Lookups!$E$3:$E$250))*Area!H170</f>
        <v>5.3030691392232265</v>
      </c>
      <c r="I170" s="19">
        <f t="array" ref="I170">MIN(IF(Lookups!$H$3:$H$250&gt;Data!I170,Lookups!$E$3:$E$250))*Area!I170</f>
        <v>0</v>
      </c>
      <c r="J170" s="19">
        <f t="array" ref="J170">MIN(IF(Lookups!$H$3:$H$250&gt;Data!J170,Lookups!$E$3:$E$250))*Area!J170</f>
        <v>3.0150514057680446</v>
      </c>
      <c r="K170" s="19">
        <f t="array" ref="K170">MIN(IF(Lookups!$H$3:$H$250&gt;Data!K170,Lookups!$E$3:$E$250))*Area!K170</f>
        <v>0</v>
      </c>
      <c r="L170" s="19">
        <f t="array" ref="L170">MIN(IF(Lookups!$H$3:$H$250&gt;Data!L170,Lookups!$E$3:$E$250))*Area!L170</f>
        <v>0.73772534396452161</v>
      </c>
    </row>
    <row r="171" spans="1:12">
      <c r="A171" s="14" t="str">
        <f>Capacity!A171</f>
        <v>TTO</v>
      </c>
      <c r="B171" s="14" t="str">
        <f>Capacity!B171</f>
        <v>Trinidad and Tobago</v>
      </c>
      <c r="C171" s="19">
        <f t="array" ref="C171">MIN(IF(Lookups!$H$3:$H$250&gt;Data!C171,Lookups!$E$3:$E$250))*Area!C171</f>
        <v>157.03927321957823</v>
      </c>
      <c r="D171" s="19">
        <f t="array" ref="D171">MIN(IF(Lookups!$H$3:$H$250&gt;Data!D171,Lookups!$E$3:$E$250))*Area!D171</f>
        <v>28.739213399661381</v>
      </c>
      <c r="E171" s="19">
        <f t="array" ref="E171">MIN(IF(Lookups!$H$3:$H$250&gt;Data!E171,Lookups!$E$3:$E$250))*Area!E171</f>
        <v>387.97938089542862</v>
      </c>
      <c r="F171" s="19">
        <f t="array" ref="F171">MIN(IF(Lookups!$H$3:$H$250&gt;Data!F171,Lookups!$E$3:$E$250))*Area!F171</f>
        <v>247.1059152131599</v>
      </c>
      <c r="G171" s="19">
        <f t="array" ref="G171">MIN(IF(Lookups!$H$3:$H$250&gt;Data!G171,Lookups!$E$3:$E$250))*Area!G171</f>
        <v>21.43124199231891</v>
      </c>
      <c r="H171" s="19">
        <f t="array" ref="H171">MIN(IF(Lookups!$H$3:$H$250&gt;Data!H171,Lookups!$E$3:$E$250))*Area!H171</f>
        <v>415.17899357725094</v>
      </c>
      <c r="I171" s="19">
        <f t="array" ref="I171">MIN(IF(Lookups!$H$3:$H$250&gt;Data!I171,Lookups!$E$3:$E$250))*Area!I171</f>
        <v>214.19694986935119</v>
      </c>
      <c r="J171" s="19">
        <f t="array" ref="J171">MIN(IF(Lookups!$H$3:$H$250&gt;Data!J171,Lookups!$E$3:$E$250))*Area!J171</f>
        <v>184.06781915497402</v>
      </c>
      <c r="K171" s="19">
        <f t="array" ref="K171">MIN(IF(Lookups!$H$3:$H$250&gt;Data!K171,Lookups!$E$3:$E$250))*Area!K171</f>
        <v>140.27473206977575</v>
      </c>
      <c r="L171" s="19">
        <f t="array" ref="L171">MIN(IF(Lookups!$H$3:$H$250&gt;Data!L171,Lookups!$E$3:$E$250))*Area!L171</f>
        <v>141.06848177319483</v>
      </c>
    </row>
    <row r="172" spans="1:12">
      <c r="A172" s="14" t="str">
        <f>Capacity!A172</f>
        <v>TUN</v>
      </c>
      <c r="B172" s="14" t="str">
        <f>Capacity!B172</f>
        <v>Tunisia</v>
      </c>
      <c r="C172" s="19">
        <f t="array" ref="C172">MIN(IF(Lookups!$H$3:$H$250&gt;Data!C172,Lookups!$E$3:$E$250))*Area!C172</f>
        <v>4378.6244415341234</v>
      </c>
      <c r="D172" s="19">
        <f t="array" ref="D172">MIN(IF(Lookups!$H$3:$H$250&gt;Data!D172,Lookups!$E$3:$E$250))*Area!D172</f>
        <v>3330.1563526857617</v>
      </c>
      <c r="E172" s="19">
        <f t="array" ref="E172">MIN(IF(Lookups!$H$3:$H$250&gt;Data!E172,Lookups!$E$3:$E$250))*Area!E172</f>
        <v>1950.9820296455835</v>
      </c>
      <c r="F172" s="19">
        <f t="array" ref="F172">MIN(IF(Lookups!$H$3:$H$250&gt;Data!F172,Lookups!$E$3:$E$250))*Area!F172</f>
        <v>1573.5681586763253</v>
      </c>
      <c r="G172" s="19">
        <f t="array" ref="G172">MIN(IF(Lookups!$H$3:$H$250&gt;Data!G172,Lookups!$E$3:$E$250))*Area!G172</f>
        <v>1337.6051036585247</v>
      </c>
      <c r="H172" s="19">
        <f t="array" ref="H172">MIN(IF(Lookups!$H$3:$H$250&gt;Data!H172,Lookups!$E$3:$E$250))*Area!H172</f>
        <v>1339.4526245199313</v>
      </c>
      <c r="I172" s="19">
        <f t="array" ref="I172">MIN(IF(Lookups!$H$3:$H$250&gt;Data!I172,Lookups!$E$3:$E$250))*Area!I172</f>
        <v>1207.3754109389154</v>
      </c>
      <c r="J172" s="19">
        <f t="array" ref="J172">MIN(IF(Lookups!$H$3:$H$250&gt;Data!J172,Lookups!$E$3:$E$250))*Area!J172</f>
        <v>756.10175087047321</v>
      </c>
      <c r="K172" s="19">
        <f t="array" ref="K172">MIN(IF(Lookups!$H$3:$H$250&gt;Data!K172,Lookups!$E$3:$E$250))*Area!K172</f>
        <v>728.49598578609562</v>
      </c>
      <c r="L172" s="19">
        <f t="array" ref="L172">MIN(IF(Lookups!$H$3:$H$250&gt;Data!L172,Lookups!$E$3:$E$250))*Area!L172</f>
        <v>574.68244906575353</v>
      </c>
    </row>
    <row r="173" spans="1:12">
      <c r="A173" s="14" t="str">
        <f>Capacity!A173</f>
        <v>TUR</v>
      </c>
      <c r="B173" s="14" t="str">
        <f>Capacity!B173</f>
        <v>Turkey</v>
      </c>
      <c r="C173" s="19">
        <f t="array" ref="C173">MIN(IF(Lookups!$H$3:$H$250&gt;Data!C173,Lookups!$E$3:$E$250))*Area!C173</f>
        <v>67140.960904480336</v>
      </c>
      <c r="D173" s="19">
        <f t="array" ref="D173">MIN(IF(Lookups!$H$3:$H$250&gt;Data!D173,Lookups!$E$3:$E$250))*Area!D173</f>
        <v>18871.559573866703</v>
      </c>
      <c r="E173" s="19">
        <f t="array" ref="E173">MIN(IF(Lookups!$H$3:$H$250&gt;Data!E173,Lookups!$E$3:$E$250))*Area!E173</f>
        <v>9531.2831439617985</v>
      </c>
      <c r="F173" s="19">
        <f t="array" ref="F173">MIN(IF(Lookups!$H$3:$H$250&gt;Data!F173,Lookups!$E$3:$E$250))*Area!F173</f>
        <v>5925.7066566113708</v>
      </c>
      <c r="G173" s="19">
        <f t="array" ref="G173">MIN(IF(Lookups!$H$3:$H$250&gt;Data!G173,Lookups!$E$3:$E$250))*Area!G173</f>
        <v>4172.6847200299371</v>
      </c>
      <c r="H173" s="19">
        <f t="array" ref="H173">MIN(IF(Lookups!$H$3:$H$250&gt;Data!H173,Lookups!$E$3:$E$250))*Area!H173</f>
        <v>2957.3954446704438</v>
      </c>
      <c r="I173" s="19">
        <f t="array" ref="I173">MIN(IF(Lookups!$H$3:$H$250&gt;Data!I173,Lookups!$E$3:$E$250))*Area!I173</f>
        <v>2267.6861338521094</v>
      </c>
      <c r="J173" s="19">
        <f t="array" ref="J173">MIN(IF(Lookups!$H$3:$H$250&gt;Data!J173,Lookups!$E$3:$E$250))*Area!J173</f>
        <v>1463.1318774978965</v>
      </c>
      <c r="K173" s="19">
        <f t="array" ref="K173">MIN(IF(Lookups!$H$3:$H$250&gt;Data!K173,Lookups!$E$3:$E$250))*Area!K173</f>
        <v>980.05431441622318</v>
      </c>
      <c r="L173" s="19">
        <f t="array" ref="L173">MIN(IF(Lookups!$H$3:$H$250&gt;Data!L173,Lookups!$E$3:$E$250))*Area!L173</f>
        <v>569.592558093364</v>
      </c>
    </row>
    <row r="174" spans="1:12">
      <c r="A174" s="14" t="str">
        <f>Capacity!A174</f>
        <v>TKM</v>
      </c>
      <c r="B174" s="14" t="str">
        <f>Capacity!B174</f>
        <v>Turkmenistan</v>
      </c>
      <c r="C174" s="19">
        <f t="array" ref="C174">MIN(IF(Lookups!$H$3:$H$250&gt;Data!C174,Lookups!$E$3:$E$250))*Area!C174</f>
        <v>2327.8762853725721</v>
      </c>
      <c r="D174" s="19">
        <f t="array" ref="D174">MIN(IF(Lookups!$H$3:$H$250&gt;Data!D174,Lookups!$E$3:$E$250))*Area!D174</f>
        <v>0</v>
      </c>
      <c r="E174" s="19">
        <f t="array" ref="E174">MIN(IF(Lookups!$H$3:$H$250&gt;Data!E174,Lookups!$E$3:$E$250))*Area!E174</f>
        <v>2356.6154987722316</v>
      </c>
      <c r="F174" s="19">
        <f t="array" ref="F174">MIN(IF(Lookups!$H$3:$H$250&gt;Data!F174,Lookups!$E$3:$E$250))*Area!F174</f>
        <v>0</v>
      </c>
      <c r="G174" s="19">
        <f t="array" ref="G174">MIN(IF(Lookups!$H$3:$H$250&gt;Data!G174,Lookups!$E$3:$E$250))*Area!G174</f>
        <v>2362.8315987119031</v>
      </c>
      <c r="H174" s="19">
        <f t="array" ref="H174">MIN(IF(Lookups!$H$3:$H$250&gt;Data!H174,Lookups!$E$3:$E$250))*Area!H174</f>
        <v>0</v>
      </c>
      <c r="I174" s="19">
        <f t="array" ref="I174">MIN(IF(Lookups!$H$3:$H$250&gt;Data!I174,Lookups!$E$3:$E$250))*Area!I174</f>
        <v>2131.0417203522916</v>
      </c>
      <c r="J174" s="19">
        <f t="array" ref="J174">MIN(IF(Lookups!$H$3:$H$250&gt;Data!J174,Lookups!$E$3:$E$250))*Area!J174</f>
        <v>0</v>
      </c>
      <c r="K174" s="19">
        <f t="array" ref="K174">MIN(IF(Lookups!$H$3:$H$250&gt;Data!K174,Lookups!$E$3:$E$250))*Area!K174</f>
        <v>1900.4087894997244</v>
      </c>
      <c r="L174" s="19">
        <f t="array" ref="L174">MIN(IF(Lookups!$H$3:$H$250&gt;Data!L174,Lookups!$E$3:$E$250))*Area!L174</f>
        <v>915.02843491612157</v>
      </c>
    </row>
    <row r="175" spans="1:12">
      <c r="A175" s="14" t="str">
        <f>Capacity!A175</f>
        <v>TUV</v>
      </c>
      <c r="B175" s="14" t="str">
        <f>Capacity!B175</f>
        <v>Tuvalu</v>
      </c>
      <c r="C175" s="19">
        <f t="array" ref="C175">MIN(IF(Lookups!$H$3:$H$250&gt;Data!C175,Lookups!$E$3:$E$250))*Area!C175</f>
        <v>2.3094010767585034</v>
      </c>
      <c r="D175" s="19">
        <f t="array" ref="D175">MIN(IF(Lookups!$H$3:$H$250&gt;Data!D175,Lookups!$E$3:$E$250))*Area!D175</f>
        <v>1.596622966647854</v>
      </c>
      <c r="E175" s="19">
        <f t="array" ref="E175">MIN(IF(Lookups!$H$3:$H$250&gt;Data!E175,Lookups!$E$3:$E$250))*Area!E175</f>
        <v>0.68426698570622313</v>
      </c>
      <c r="F175" s="19">
        <f t="array" ref="F175">MIN(IF(Lookups!$H$3:$H$250&gt;Data!F175,Lookups!$E$3:$E$250))*Area!F175</f>
        <v>0.38490017945975041</v>
      </c>
      <c r="G175" s="19">
        <f t="array" ref="G175">MIN(IF(Lookups!$H$3:$H$250&gt;Data!G175,Lookups!$E$3:$E$250))*Area!G175</f>
        <v>0</v>
      </c>
      <c r="H175" s="19">
        <f t="array" ref="H175">MIN(IF(Lookups!$H$3:$H$250&gt;Data!H175,Lookups!$E$3:$E$250))*Area!H175</f>
        <v>0.43728304411995322</v>
      </c>
      <c r="I175" s="19">
        <f t="array" ref="I175">MIN(IF(Lookups!$H$3:$H$250&gt;Data!I175,Lookups!$E$3:$E$250))*Area!I175</f>
        <v>0.41056019142373346</v>
      </c>
      <c r="J175" s="19">
        <f t="array" ref="J175">MIN(IF(Lookups!$H$3:$H$250&gt;Data!J175,Lookups!$E$3:$E$250))*Area!J175</f>
        <v>0.44749640241687227</v>
      </c>
      <c r="K175" s="19">
        <f t="array" ref="K175">MIN(IF(Lookups!$H$3:$H$250&gt;Data!K175,Lookups!$E$3:$E$250))*Area!K175</f>
        <v>2.5343221692822999E-2</v>
      </c>
      <c r="L175" s="19">
        <f t="array" ref="L175">MIN(IF(Lookups!$H$3:$H$250&gt;Data!L175,Lookups!$E$3:$E$250))*Area!L175</f>
        <v>4.1893897084054402E-2</v>
      </c>
    </row>
    <row r="176" spans="1:12">
      <c r="A176" s="14" t="str">
        <f>Capacity!A176</f>
        <v>UGA</v>
      </c>
      <c r="B176" s="14" t="str">
        <f>Capacity!B176</f>
        <v>Uganda</v>
      </c>
      <c r="C176" s="19">
        <f t="array" ref="C176">MIN(IF(Lookups!$H$3:$H$250&gt;Data!C176,Lookups!$E$3:$E$250))*Area!C176</f>
        <v>12678.611911404183</v>
      </c>
      <c r="D176" s="19">
        <f t="array" ref="D176">MIN(IF(Lookups!$H$3:$H$250&gt;Data!D176,Lookups!$E$3:$E$250))*Area!D176</f>
        <v>6306.6972124982613</v>
      </c>
      <c r="E176" s="19">
        <f t="array" ref="E176">MIN(IF(Lookups!$H$3:$H$250&gt;Data!E176,Lookups!$E$3:$E$250))*Area!E176</f>
        <v>6646.969499150252</v>
      </c>
      <c r="F176" s="19">
        <f t="array" ref="F176">MIN(IF(Lookups!$H$3:$H$250&gt;Data!F176,Lookups!$E$3:$E$250))*Area!F176</f>
        <v>5487.8910485257147</v>
      </c>
      <c r="G176" s="19">
        <f t="array" ref="G176">MIN(IF(Lookups!$H$3:$H$250&gt;Data!G176,Lookups!$E$3:$E$250))*Area!G176</f>
        <v>4876.3003735755801</v>
      </c>
      <c r="H176" s="19">
        <f t="array" ref="H176">MIN(IF(Lookups!$H$3:$H$250&gt;Data!H176,Lookups!$E$3:$E$250))*Area!H176</f>
        <v>5936.3154678077326</v>
      </c>
      <c r="I176" s="19">
        <f t="array" ref="I176">MIN(IF(Lookups!$H$3:$H$250&gt;Data!I176,Lookups!$E$3:$E$250))*Area!I176</f>
        <v>5254.9423612285582</v>
      </c>
      <c r="J176" s="19">
        <f t="array" ref="J176">MIN(IF(Lookups!$H$3:$H$250&gt;Data!J176,Lookups!$E$3:$E$250))*Area!J176</f>
        <v>3333.9353726295467</v>
      </c>
      <c r="K176" s="19">
        <f t="array" ref="K176">MIN(IF(Lookups!$H$3:$H$250&gt;Data!K176,Lookups!$E$3:$E$250))*Area!K176</f>
        <v>3399.4383849885139</v>
      </c>
      <c r="L176" s="19">
        <f t="array" ref="L176">MIN(IF(Lookups!$H$3:$H$250&gt;Data!L176,Lookups!$E$3:$E$250))*Area!L176</f>
        <v>2779.973621163002</v>
      </c>
    </row>
    <row r="177" spans="1:12">
      <c r="A177" s="14" t="str">
        <f>Capacity!A177</f>
        <v>UKR</v>
      </c>
      <c r="B177" s="14" t="str">
        <f>Capacity!B177</f>
        <v>Ukraine</v>
      </c>
      <c r="C177" s="19">
        <f t="array" ref="C177">MIN(IF(Lookups!$H$3:$H$250&gt;Data!C177,Lookups!$E$3:$E$250))*Area!C177</f>
        <v>24608.977873938613</v>
      </c>
      <c r="D177" s="19">
        <f t="array" ref="D177">MIN(IF(Lookups!$H$3:$H$250&gt;Data!D177,Lookups!$E$3:$E$250))*Area!D177</f>
        <v>6347.3888594707478</v>
      </c>
      <c r="E177" s="19">
        <f t="array" ref="E177">MIN(IF(Lookups!$H$3:$H$250&gt;Data!E177,Lookups!$E$3:$E$250))*Area!E177</f>
        <v>6902.6715183713432</v>
      </c>
      <c r="F177" s="19">
        <f t="array" ref="F177">MIN(IF(Lookups!$H$3:$H$250&gt;Data!F177,Lookups!$E$3:$E$250))*Area!F177</f>
        <v>4364.624196944219</v>
      </c>
      <c r="G177" s="19">
        <f t="array" ref="G177">MIN(IF(Lookups!$H$3:$H$250&gt;Data!G177,Lookups!$E$3:$E$250))*Area!G177</f>
        <v>3711.3674611734023</v>
      </c>
      <c r="H177" s="19">
        <f t="array" ref="H177">MIN(IF(Lookups!$H$3:$H$250&gt;Data!H177,Lookups!$E$3:$E$250))*Area!H177</f>
        <v>2946.1464185390419</v>
      </c>
      <c r="I177" s="19">
        <f t="array" ref="I177">MIN(IF(Lookups!$H$3:$H$250&gt;Data!I177,Lookups!$E$3:$E$250))*Area!I177</f>
        <v>2477.9552803469178</v>
      </c>
      <c r="J177" s="19">
        <f t="array" ref="J177">MIN(IF(Lookups!$H$3:$H$250&gt;Data!J177,Lookups!$E$3:$E$250))*Area!J177</f>
        <v>2305.3015482198721</v>
      </c>
      <c r="K177" s="19">
        <f t="array" ref="K177">MIN(IF(Lookups!$H$3:$H$250&gt;Data!K177,Lookups!$E$3:$E$250))*Area!K177</f>
        <v>1825.6625587064427</v>
      </c>
      <c r="L177" s="19">
        <f t="array" ref="L177">MIN(IF(Lookups!$H$3:$H$250&gt;Data!L177,Lookups!$E$3:$E$250))*Area!L177</f>
        <v>1404.0679086260482</v>
      </c>
    </row>
    <row r="178" spans="1:12">
      <c r="A178" s="14" t="str">
        <f>Capacity!A178</f>
        <v>ARE</v>
      </c>
      <c r="B178" s="14" t="str">
        <f>Capacity!B178</f>
        <v>United Arab Emirates (the)</v>
      </c>
      <c r="C178" s="19">
        <f t="array" ref="C178">MIN(IF(Lookups!$H$3:$H$250&gt;Data!C178,Lookups!$E$3:$E$250))*Area!C178</f>
        <v>129.32646029847618</v>
      </c>
      <c r="D178" s="19">
        <f t="array" ref="D178">MIN(IF(Lookups!$H$3:$H$250&gt;Data!D178,Lookups!$E$3:$E$250))*Area!D178</f>
        <v>1473.3978869719251</v>
      </c>
      <c r="E178" s="19">
        <f t="array" ref="E178">MIN(IF(Lookups!$H$3:$H$250&gt;Data!E178,Lookups!$E$3:$E$250))*Area!E178</f>
        <v>2771.281292110204</v>
      </c>
      <c r="F178" s="19">
        <f t="array" ref="F178">MIN(IF(Lookups!$H$3:$H$250&gt;Data!F178,Lookups!$E$3:$E$250))*Area!F178</f>
        <v>424.92979812356464</v>
      </c>
      <c r="G178" s="19">
        <f t="array" ref="G178">MIN(IF(Lookups!$H$3:$H$250&gt;Data!G178,Lookups!$E$3:$E$250))*Area!G178</f>
        <v>1560.1287274101892</v>
      </c>
      <c r="H178" s="19">
        <f t="array" ref="H178">MIN(IF(Lookups!$H$3:$H$250&gt;Data!H178,Lookups!$E$3:$E$250))*Area!H178</f>
        <v>1572.6097572294702</v>
      </c>
      <c r="I178" s="19">
        <f t="array" ref="I178">MIN(IF(Lookups!$H$3:$H$250&gt;Data!I178,Lookups!$E$3:$E$250))*Area!I178</f>
        <v>153.44687154462056</v>
      </c>
      <c r="J178" s="19">
        <f t="array" ref="J178">MIN(IF(Lookups!$H$3:$H$250&gt;Data!J178,Lookups!$E$3:$E$250))*Area!J178</f>
        <v>574.27106775394782</v>
      </c>
      <c r="K178" s="19">
        <f t="array" ref="K178">MIN(IF(Lookups!$H$3:$H$250&gt;Data!K178,Lookups!$E$3:$E$250))*Area!K178</f>
        <v>2506.8262398823858</v>
      </c>
      <c r="L178" s="19">
        <f t="array" ref="L178">MIN(IF(Lookups!$H$3:$H$250&gt;Data!L178,Lookups!$E$3:$E$250))*Area!L178</f>
        <v>1344.9733229519425</v>
      </c>
    </row>
    <row r="179" spans="1:12">
      <c r="A179" s="14" t="str">
        <f>Capacity!A179</f>
        <v>GBR</v>
      </c>
      <c r="B179" s="14" t="str">
        <f>Capacity!B179</f>
        <v>United Kingdom</v>
      </c>
      <c r="C179" s="19">
        <f t="array" ref="C179">MIN(IF(Lookups!$H$3:$H$250&gt;Data!C179,Lookups!$E$3:$E$250))*Area!C179</f>
        <v>42770.10794156749</v>
      </c>
      <c r="D179" s="19">
        <f t="array" ref="D179">MIN(IF(Lookups!$H$3:$H$250&gt;Data!D179,Lookups!$E$3:$E$250))*Area!D179</f>
        <v>12156.687268056761</v>
      </c>
      <c r="E179" s="19">
        <f t="array" ref="E179">MIN(IF(Lookups!$H$3:$H$250&gt;Data!E179,Lookups!$E$3:$E$250))*Area!E179</f>
        <v>10405.648051634538</v>
      </c>
      <c r="F179" s="19">
        <f t="array" ref="F179">MIN(IF(Lookups!$H$3:$H$250&gt;Data!F179,Lookups!$E$3:$E$250))*Area!F179</f>
        <v>6602.5776784525624</v>
      </c>
      <c r="G179" s="19">
        <f t="array" ref="G179">MIN(IF(Lookups!$H$3:$H$250&gt;Data!G179,Lookups!$E$3:$E$250))*Area!G179</f>
        <v>7770.6727430770115</v>
      </c>
      <c r="H179" s="19">
        <f t="array" ref="H179">MIN(IF(Lookups!$H$3:$H$250&gt;Data!H179,Lookups!$E$3:$E$250))*Area!H179</f>
        <v>6485.8246240164362</v>
      </c>
      <c r="I179" s="19">
        <f t="array" ref="I179">MIN(IF(Lookups!$H$3:$H$250&gt;Data!I179,Lookups!$E$3:$E$250))*Area!I179</f>
        <v>8515.1859457165756</v>
      </c>
      <c r="J179" s="19">
        <f t="array" ref="J179">MIN(IF(Lookups!$H$3:$H$250&gt;Data!J179,Lookups!$E$3:$E$250))*Area!J179</f>
        <v>7555.2198781776451</v>
      </c>
      <c r="K179" s="19">
        <f t="array" ref="K179">MIN(IF(Lookups!$H$3:$H$250&gt;Data!K179,Lookups!$E$3:$E$250))*Area!K179</f>
        <v>4903.2433861377604</v>
      </c>
      <c r="L179" s="19">
        <f t="array" ref="L179">MIN(IF(Lookups!$H$3:$H$250&gt;Data!L179,Lookups!$E$3:$E$250))*Area!L179</f>
        <v>4291.3252636407778</v>
      </c>
    </row>
    <row r="180" spans="1:12">
      <c r="A180" s="14" t="str">
        <f>Capacity!A180</f>
        <v>USA</v>
      </c>
      <c r="B180" s="14" t="str">
        <f>Capacity!B180</f>
        <v>United States of America (the)</v>
      </c>
      <c r="C180" s="19">
        <f t="array" ref="C180">MIN(IF(Lookups!$H$3:$H$250&gt;Data!C180,Lookups!$E$3:$E$250))*Area!C180</f>
        <v>228710.76583641945</v>
      </c>
      <c r="D180" s="19">
        <f t="array" ref="D180">MIN(IF(Lookups!$H$3:$H$250&gt;Data!D180,Lookups!$E$3:$E$250))*Area!D180</f>
        <v>71541.011456004344</v>
      </c>
      <c r="E180" s="19">
        <f t="array" ref="E180">MIN(IF(Lookups!$H$3:$H$250&gt;Data!E180,Lookups!$E$3:$E$250))*Area!E180</f>
        <v>35034.754779402654</v>
      </c>
      <c r="F180" s="19">
        <f t="array" ref="F180">MIN(IF(Lookups!$H$3:$H$250&gt;Data!F180,Lookups!$E$3:$E$250))*Area!F180</f>
        <v>18925.703351143362</v>
      </c>
      <c r="G180" s="19">
        <f t="array" ref="G180">MIN(IF(Lookups!$H$3:$H$250&gt;Data!G180,Lookups!$E$3:$E$250))*Area!G180</f>
        <v>13525.078101987478</v>
      </c>
      <c r="H180" s="19">
        <f t="array" ref="H180">MIN(IF(Lookups!$H$3:$H$250&gt;Data!H180,Lookups!$E$3:$E$250))*Area!H180</f>
        <v>9953.9470145825417</v>
      </c>
      <c r="I180" s="19">
        <f t="array" ref="I180">MIN(IF(Lookups!$H$3:$H$250&gt;Data!I180,Lookups!$E$3:$E$250))*Area!I180</f>
        <v>7321.1613556695411</v>
      </c>
      <c r="J180" s="19">
        <f t="array" ref="J180">MIN(IF(Lookups!$H$3:$H$250&gt;Data!J180,Lookups!$E$3:$E$250))*Area!J180</f>
        <v>5765.2216442481777</v>
      </c>
      <c r="K180" s="19">
        <f t="array" ref="K180">MIN(IF(Lookups!$H$3:$H$250&gt;Data!K180,Lookups!$E$3:$E$250))*Area!K180</f>
        <v>4151.0279884214715</v>
      </c>
      <c r="L180" s="19">
        <f t="array" ref="L180">MIN(IF(Lookups!$H$3:$H$250&gt;Data!L180,Lookups!$E$3:$E$250))*Area!L180</f>
        <v>1656.649438163533</v>
      </c>
    </row>
    <row r="181" spans="1:12">
      <c r="A181" s="14" t="str">
        <f>Capacity!A181</f>
        <v>URY</v>
      </c>
      <c r="B181" s="14" t="str">
        <f>Capacity!B181</f>
        <v>Uruguay</v>
      </c>
      <c r="C181" s="19">
        <f t="array" ref="C181">MIN(IF(Lookups!$H$3:$H$250&gt;Data!C181,Lookups!$E$3:$E$250))*Area!C181</f>
        <v>3391.2271811600422</v>
      </c>
      <c r="D181" s="19">
        <f t="array" ref="D181">MIN(IF(Lookups!$H$3:$H$250&gt;Data!D181,Lookups!$E$3:$E$250))*Area!D181</f>
        <v>540.22180289888149</v>
      </c>
      <c r="E181" s="19">
        <f t="array" ref="E181">MIN(IF(Lookups!$H$3:$H$250&gt;Data!E181,Lookups!$E$3:$E$250))*Area!E181</f>
        <v>183.69727319212546</v>
      </c>
      <c r="F181" s="19">
        <f t="array" ref="F181">MIN(IF(Lookups!$H$3:$H$250&gt;Data!F181,Lookups!$E$3:$E$250))*Area!F181</f>
        <v>99.238566695156891</v>
      </c>
      <c r="G181" s="19">
        <f t="array" ref="G181">MIN(IF(Lookups!$H$3:$H$250&gt;Data!G181,Lookups!$E$3:$E$250))*Area!G181</f>
        <v>54.69348832663195</v>
      </c>
      <c r="H181" s="19">
        <f t="array" ref="H181">MIN(IF(Lookups!$H$3:$H$250&gt;Data!H181,Lookups!$E$3:$E$250))*Area!H181</f>
        <v>39.567840033955534</v>
      </c>
      <c r="I181" s="19">
        <f t="array" ref="I181">MIN(IF(Lookups!$H$3:$H$250&gt;Data!I181,Lookups!$E$3:$E$250))*Area!I181</f>
        <v>19.360616430674522</v>
      </c>
      <c r="J181" s="19">
        <f t="array" ref="J181">MIN(IF(Lookups!$H$3:$H$250&gt;Data!J181,Lookups!$E$3:$E$250))*Area!J181</f>
        <v>10.889752300928924</v>
      </c>
      <c r="K181" s="19">
        <f t="array" ref="K181">MIN(IF(Lookups!$H$3:$H$250&gt;Data!K181,Lookups!$E$3:$E$250))*Area!K181</f>
        <v>5.8136841281255984</v>
      </c>
      <c r="L181" s="19">
        <f t="array" ref="L181">MIN(IF(Lookups!$H$3:$H$250&gt;Data!L181,Lookups!$E$3:$E$250))*Area!L181</f>
        <v>6.6946095958158454</v>
      </c>
    </row>
    <row r="182" spans="1:12">
      <c r="A182" s="14" t="str">
        <f>Capacity!A182</f>
        <v>UZB</v>
      </c>
      <c r="B182" s="14" t="str">
        <f>Capacity!B182</f>
        <v>Uzbekistan</v>
      </c>
      <c r="C182" s="19">
        <f t="array" ref="C182">MIN(IF(Lookups!$H$3:$H$250&gt;Data!C182,Lookups!$E$3:$E$250))*Area!C182</f>
        <v>9695.3789204714794</v>
      </c>
      <c r="D182" s="19">
        <f t="array" ref="D182">MIN(IF(Lookups!$H$3:$H$250&gt;Data!D182,Lookups!$E$3:$E$250))*Area!D182</f>
        <v>7425.8791623169691</v>
      </c>
      <c r="E182" s="19">
        <f t="array" ref="E182">MIN(IF(Lookups!$H$3:$H$250&gt;Data!E182,Lookups!$E$3:$E$250))*Area!E182</f>
        <v>6239.4474531430533</v>
      </c>
      <c r="F182" s="19">
        <f t="array" ref="F182">MIN(IF(Lookups!$H$3:$H$250&gt;Data!F182,Lookups!$E$3:$E$250))*Area!F182</f>
        <v>5296.7396696054475</v>
      </c>
      <c r="G182" s="19">
        <f t="array" ref="G182">MIN(IF(Lookups!$H$3:$H$250&gt;Data!G182,Lookups!$E$3:$E$250))*Area!G182</f>
        <v>3581.3037197832491</v>
      </c>
      <c r="H182" s="19">
        <f t="array" ref="H182">MIN(IF(Lookups!$H$3:$H$250&gt;Data!H182,Lookups!$E$3:$E$250))*Area!H182</f>
        <v>2449.6279101392788</v>
      </c>
      <c r="I182" s="19">
        <f t="array" ref="I182">MIN(IF(Lookups!$H$3:$H$250&gt;Data!I182,Lookups!$E$3:$E$250))*Area!I182</f>
        <v>3654.2423037908702</v>
      </c>
      <c r="J182" s="19">
        <f t="array" ref="J182">MIN(IF(Lookups!$H$3:$H$250&gt;Data!J182,Lookups!$E$3:$E$250))*Area!J182</f>
        <v>2376.797883692474</v>
      </c>
      <c r="K182" s="19">
        <f t="array" ref="K182">MIN(IF(Lookups!$H$3:$H$250&gt;Data!K182,Lookups!$E$3:$E$250))*Area!K182</f>
        <v>2462.7914962767995</v>
      </c>
      <c r="L182" s="19">
        <f t="array" ref="L182">MIN(IF(Lookups!$H$3:$H$250&gt;Data!L182,Lookups!$E$3:$E$250))*Area!L182</f>
        <v>2192.9710969419716</v>
      </c>
    </row>
    <row r="183" spans="1:12">
      <c r="A183" s="14" t="str">
        <f>Capacity!A183</f>
        <v>VUT</v>
      </c>
      <c r="B183" s="14" t="str">
        <f>Capacity!B183</f>
        <v>Vanuatu</v>
      </c>
      <c r="C183" s="19">
        <f t="array" ref="C183">MIN(IF(Lookups!$H$3:$H$250&gt;Data!C183,Lookups!$E$3:$E$250))*Area!C183</f>
        <v>114.31535329954593</v>
      </c>
      <c r="D183" s="19">
        <f t="array" ref="D183">MIN(IF(Lookups!$H$3:$H$250&gt;Data!D183,Lookups!$E$3:$E$250))*Area!D183</f>
        <v>31.448910663057983</v>
      </c>
      <c r="E183" s="19">
        <f t="array" ref="E183">MIN(IF(Lookups!$H$3:$H$250&gt;Data!E183,Lookups!$E$3:$E$250))*Area!E183</f>
        <v>29.15119421458482</v>
      </c>
      <c r="F183" s="19">
        <f t="array" ref="F183">MIN(IF(Lookups!$H$3:$H$250&gt;Data!F183,Lookups!$E$3:$E$250))*Area!F183</f>
        <v>17.093406307752677</v>
      </c>
      <c r="G183" s="19">
        <f t="array" ref="G183">MIN(IF(Lookups!$H$3:$H$250&gt;Data!G183,Lookups!$E$3:$E$250))*Area!G183</f>
        <v>20.465921073428831</v>
      </c>
      <c r="H183" s="19">
        <f t="array" ref="H183">MIN(IF(Lookups!$H$3:$H$250&gt;Data!H183,Lookups!$E$3:$E$250))*Area!H183</f>
        <v>38.3879015718326</v>
      </c>
      <c r="I183" s="19">
        <f t="array" ref="I183">MIN(IF(Lookups!$H$3:$H$250&gt;Data!I183,Lookups!$E$3:$E$250))*Area!I183</f>
        <v>18.1434089491623</v>
      </c>
      <c r="J183" s="19">
        <f t="array" ref="J183">MIN(IF(Lookups!$H$3:$H$250&gt;Data!J183,Lookups!$E$3:$E$250))*Area!J183</f>
        <v>19.860024964676303</v>
      </c>
      <c r="K183" s="19">
        <f t="array" ref="K183">MIN(IF(Lookups!$H$3:$H$250&gt;Data!K183,Lookups!$E$3:$E$250))*Area!K183</f>
        <v>13.641043571545872</v>
      </c>
      <c r="L183" s="19">
        <f t="array" ref="L183">MIN(IF(Lookups!$H$3:$H$250&gt;Data!L183,Lookups!$E$3:$E$250))*Area!L183</f>
        <v>16.413528760075632</v>
      </c>
    </row>
    <row r="184" spans="1:12">
      <c r="A184" s="14" t="str">
        <f>Capacity!A184</f>
        <v>VEN</v>
      </c>
      <c r="B184" s="14" t="str">
        <f>Capacity!B184</f>
        <v>Venezuela (Bolivarian Republic of)</v>
      </c>
      <c r="C184" s="19">
        <f t="array" ref="C184">MIN(IF(Lookups!$H$3:$H$250&gt;Data!C184,Lookups!$E$3:$E$250))*Area!C184</f>
        <v>24022.390000441952</v>
      </c>
      <c r="D184" s="19">
        <f t="array" ref="D184">MIN(IF(Lookups!$H$3:$H$250&gt;Data!D184,Lookups!$E$3:$E$250))*Area!D184</f>
        <v>7322.3410140422948</v>
      </c>
      <c r="E184" s="19">
        <f t="array" ref="E184">MIN(IF(Lookups!$H$3:$H$250&gt;Data!E184,Lookups!$E$3:$E$250))*Area!E184</f>
        <v>3957.7360952948852</v>
      </c>
      <c r="F184" s="19">
        <f t="array" ref="F184">MIN(IF(Lookups!$H$3:$H$250&gt;Data!F184,Lookups!$E$3:$E$250))*Area!F184</f>
        <v>3164.4520539385094</v>
      </c>
      <c r="G184" s="19">
        <f t="array" ref="G184">MIN(IF(Lookups!$H$3:$H$250&gt;Data!G184,Lookups!$E$3:$E$250))*Area!G184</f>
        <v>2580.119439715661</v>
      </c>
      <c r="H184" s="19">
        <f t="array" ref="H184">MIN(IF(Lookups!$H$3:$H$250&gt;Data!H184,Lookups!$E$3:$E$250))*Area!H184</f>
        <v>2790.9072057590561</v>
      </c>
      <c r="I184" s="19">
        <f t="array" ref="I184">MIN(IF(Lookups!$H$3:$H$250&gt;Data!I184,Lookups!$E$3:$E$250))*Area!I184</f>
        <v>1823.8160999412273</v>
      </c>
      <c r="J184" s="19">
        <f t="array" ref="J184">MIN(IF(Lookups!$H$3:$H$250&gt;Data!J184,Lookups!$E$3:$E$250))*Area!J184</f>
        <v>1638.3814998955449</v>
      </c>
      <c r="K184" s="19">
        <f t="array" ref="K184">MIN(IF(Lookups!$H$3:$H$250&gt;Data!K184,Lookups!$E$3:$E$250))*Area!K184</f>
        <v>1549.6312165157212</v>
      </c>
      <c r="L184" s="19">
        <f t="array" ref="L184">MIN(IF(Lookups!$H$3:$H$250&gt;Data!L184,Lookups!$E$3:$E$250))*Area!L184</f>
        <v>1098.898550206743</v>
      </c>
    </row>
    <row r="185" spans="1:12">
      <c r="A185" s="14" t="str">
        <f>Capacity!A185</f>
        <v>VNM</v>
      </c>
      <c r="B185" s="14" t="str">
        <f>Capacity!B185</f>
        <v>Viet Nam</v>
      </c>
      <c r="C185" s="19">
        <f t="array" ref="C185">MIN(IF(Lookups!$H$3:$H$250&gt;Data!C185,Lookups!$E$3:$E$250))*Area!C185</f>
        <v>75582.078440152312</v>
      </c>
      <c r="D185" s="19">
        <f t="array" ref="D185">MIN(IF(Lookups!$H$3:$H$250&gt;Data!D185,Lookups!$E$3:$E$250))*Area!D185</f>
        <v>18023.592403501923</v>
      </c>
      <c r="E185" s="19">
        <f t="array" ref="E185">MIN(IF(Lookups!$H$3:$H$250&gt;Data!E185,Lookups!$E$3:$E$250))*Area!E185</f>
        <v>14690.100249260842</v>
      </c>
      <c r="F185" s="19">
        <f t="array" ref="F185">MIN(IF(Lookups!$H$3:$H$250&gt;Data!F185,Lookups!$E$3:$E$250))*Area!F185</f>
        <v>11269.877254581495</v>
      </c>
      <c r="G185" s="19">
        <f t="array" ref="G185">MIN(IF(Lookups!$H$3:$H$250&gt;Data!G185,Lookups!$E$3:$E$250))*Area!G185</f>
        <v>11065.110359108909</v>
      </c>
      <c r="H185" s="19">
        <f t="array" ref="H185">MIN(IF(Lookups!$H$3:$H$250&gt;Data!H185,Lookups!$E$3:$E$250))*Area!H185</f>
        <v>10880.766738464794</v>
      </c>
      <c r="I185" s="19">
        <f t="array" ref="I185">MIN(IF(Lookups!$H$3:$H$250&gt;Data!I185,Lookups!$E$3:$E$250))*Area!I185</f>
        <v>9559.8940573016425</v>
      </c>
      <c r="J185" s="19">
        <f t="array" ref="J185">MIN(IF(Lookups!$H$3:$H$250&gt;Data!J185,Lookups!$E$3:$E$250))*Area!J185</f>
        <v>6907.6752207043201</v>
      </c>
      <c r="K185" s="19">
        <f t="array" ref="K185">MIN(IF(Lookups!$H$3:$H$250&gt;Data!K185,Lookups!$E$3:$E$250))*Area!K185</f>
        <v>6015.5656292479198</v>
      </c>
      <c r="L185" s="19">
        <f t="array" ref="L185">MIN(IF(Lookups!$H$3:$H$250&gt;Data!L185,Lookups!$E$3:$E$250))*Area!L185</f>
        <v>3612.5499163517866</v>
      </c>
    </row>
    <row r="186" spans="1:12">
      <c r="A186" s="14" t="str">
        <f>Capacity!A186</f>
        <v>VIR</v>
      </c>
      <c r="B186" s="14" t="str">
        <f>Capacity!B186</f>
        <v>Virgin Islands (U.S.)</v>
      </c>
      <c r="C186" s="19">
        <f t="array" ref="C186">MIN(IF(Lookups!$H$3:$H$250&gt;Data!C186,Lookups!$E$3:$E$250))*Area!C186</f>
        <v>28.739213399661381</v>
      </c>
      <c r="D186" s="19">
        <f t="array" ref="D186">MIN(IF(Lookups!$H$3:$H$250&gt;Data!D186,Lookups!$E$3:$E$250))*Area!D186</f>
        <v>6.9282032302755114</v>
      </c>
      <c r="E186" s="19">
        <f t="array" ref="E186">MIN(IF(Lookups!$H$3:$H$250&gt;Data!E186,Lookups!$E$3:$E$250))*Area!E186</f>
        <v>30.299342127071561</v>
      </c>
      <c r="F186" s="19">
        <f t="array" ref="F186">MIN(IF(Lookups!$H$3:$H$250&gt;Data!F186,Lookups!$E$3:$E$250))*Area!F186</f>
        <v>24.120411246144368</v>
      </c>
      <c r="G186" s="19">
        <f t="array" ref="G186">MIN(IF(Lookups!$H$3:$H$250&gt;Data!G186,Lookups!$E$3:$E$250))*Area!G186</f>
        <v>9.750804546313681</v>
      </c>
      <c r="H186" s="19">
        <f t="array" ref="H186">MIN(IF(Lookups!$H$3:$H$250&gt;Data!H186,Lookups!$E$3:$E$250))*Area!H186</f>
        <v>13.685339714124463</v>
      </c>
      <c r="I186" s="19">
        <f t="array" ref="I186">MIN(IF(Lookups!$H$3:$H$250&gt;Data!I186,Lookups!$E$3:$E$250))*Area!I186</f>
        <v>7.1763207013322052</v>
      </c>
      <c r="J186" s="19">
        <f t="array" ref="J186">MIN(IF(Lookups!$H$3:$H$250&gt;Data!J186,Lookups!$E$3:$E$250))*Area!J186</f>
        <v>5.4660380514994156</v>
      </c>
      <c r="K186" s="19">
        <f t="array" ref="K186">MIN(IF(Lookups!$H$3:$H$250&gt;Data!K186,Lookups!$E$3:$E$250))*Area!K186</f>
        <v>3.7704507375649001</v>
      </c>
      <c r="L186" s="19">
        <f t="array" ref="L186">MIN(IF(Lookups!$H$3:$H$250&gt;Data!L186,Lookups!$E$3:$E$250))*Area!L186</f>
        <v>1.3969911995514561</v>
      </c>
    </row>
    <row r="187" spans="1:12">
      <c r="A187" s="14" t="str">
        <f>Capacity!A187</f>
        <v>YEM</v>
      </c>
      <c r="B187" s="14" t="str">
        <f>Capacity!B187</f>
        <v>Yemen</v>
      </c>
      <c r="C187" s="19">
        <f t="array" ref="C187">MIN(IF(Lookups!$H$3:$H$250&gt;Data!C187,Lookups!$E$3:$E$250))*Area!C187</f>
        <v>19879.324468737203</v>
      </c>
      <c r="D187" s="19">
        <f t="array" ref="D187">MIN(IF(Lookups!$H$3:$H$250&gt;Data!D187,Lookups!$E$3:$E$250))*Area!D187</f>
        <v>7074.8501986496767</v>
      </c>
      <c r="E187" s="19">
        <f t="array" ref="E187">MIN(IF(Lookups!$H$3:$H$250&gt;Data!E187,Lookups!$E$3:$E$250))*Area!E187</f>
        <v>4018.3578735597957</v>
      </c>
      <c r="F187" s="19">
        <f t="array" ref="F187">MIN(IF(Lookups!$H$3:$H$250&gt;Data!F187,Lookups!$E$3:$E$250))*Area!F187</f>
        <v>4598.0646744603982</v>
      </c>
      <c r="G187" s="19">
        <f t="array" ref="G187">MIN(IF(Lookups!$H$3:$H$250&gt;Data!G187,Lookups!$E$3:$E$250))*Area!G187</f>
        <v>4116.7960944566266</v>
      </c>
      <c r="H187" s="19">
        <f t="array" ref="H187">MIN(IF(Lookups!$H$3:$H$250&gt;Data!H187,Lookups!$E$3:$E$250))*Area!H187</f>
        <v>3630.5632447505068</v>
      </c>
      <c r="I187" s="19">
        <f t="array" ref="I187">MIN(IF(Lookups!$H$3:$H$250&gt;Data!I187,Lookups!$E$3:$E$250))*Area!I187</f>
        <v>2302.7325103356739</v>
      </c>
      <c r="J187" s="19">
        <f t="array" ref="J187">MIN(IF(Lookups!$H$3:$H$250&gt;Data!J187,Lookups!$E$3:$E$250))*Area!J187</f>
        <v>2123.7277890802779</v>
      </c>
      <c r="K187" s="19">
        <f t="array" ref="K187">MIN(IF(Lookups!$H$3:$H$250&gt;Data!K187,Lookups!$E$3:$E$250))*Area!K187</f>
        <v>1385.8998645433069</v>
      </c>
      <c r="L187" s="19">
        <f t="array" ref="L187">MIN(IF(Lookups!$H$3:$H$250&gt;Data!L187,Lookups!$E$3:$E$250))*Area!L187</f>
        <v>862.49413122384942</v>
      </c>
    </row>
    <row r="188" spans="1:12">
      <c r="A188" s="14" t="str">
        <f>Capacity!A188</f>
        <v>ZMB</v>
      </c>
      <c r="B188" s="14" t="str">
        <f>Capacity!B188</f>
        <v>Zambia</v>
      </c>
      <c r="C188" s="19">
        <f t="array" ref="C188">MIN(IF(Lookups!$H$3:$H$250&gt;Data!C188,Lookups!$E$3:$E$250))*Area!C188</f>
        <v>6507.7074822193217</v>
      </c>
      <c r="D188" s="19">
        <f t="array" ref="D188">MIN(IF(Lookups!$H$3:$H$250&gt;Data!D188,Lookups!$E$3:$E$250))*Area!D188</f>
        <v>3777.7088552347122</v>
      </c>
      <c r="E188" s="19">
        <f t="array" ref="E188">MIN(IF(Lookups!$H$3:$H$250&gt;Data!E188,Lookups!$E$3:$E$250))*Area!E188</f>
        <v>1873.0098066243584</v>
      </c>
      <c r="F188" s="19">
        <f t="array" ref="F188">MIN(IF(Lookups!$H$3:$H$250&gt;Data!F188,Lookups!$E$3:$E$250))*Area!F188</f>
        <v>2036.4289963661463</v>
      </c>
      <c r="G188" s="19">
        <f t="array" ref="G188">MIN(IF(Lookups!$H$3:$H$250&gt;Data!G188,Lookups!$E$3:$E$250))*Area!G188</f>
        <v>1166.1430029735575</v>
      </c>
      <c r="H188" s="19">
        <f t="array" ref="H188">MIN(IF(Lookups!$H$3:$H$250&gt;Data!H188,Lookups!$E$3:$E$250))*Area!H188</f>
        <v>1568.8988984433911</v>
      </c>
      <c r="I188" s="19">
        <f t="array" ref="I188">MIN(IF(Lookups!$H$3:$H$250&gt;Data!I188,Lookups!$E$3:$E$250))*Area!I188</f>
        <v>1758.4326513796175</v>
      </c>
      <c r="J188" s="19">
        <f t="array" ref="J188">MIN(IF(Lookups!$H$3:$H$250&gt;Data!J188,Lookups!$E$3:$E$250))*Area!J188</f>
        <v>1237.1346098141446</v>
      </c>
      <c r="K188" s="19">
        <f t="array" ref="K188">MIN(IF(Lookups!$H$3:$H$250&gt;Data!K188,Lookups!$E$3:$E$250))*Area!K188</f>
        <v>1064.0680993668559</v>
      </c>
      <c r="L188" s="19">
        <f t="array" ref="L188">MIN(IF(Lookups!$H$3:$H$250&gt;Data!L188,Lookups!$E$3:$E$250))*Area!L188</f>
        <v>1070.7333789732215</v>
      </c>
    </row>
    <row r="189" spans="1:12">
      <c r="A189" s="14" t="str">
        <f>Capacity!A189</f>
        <v>ZWE</v>
      </c>
      <c r="B189" s="14" t="str">
        <f>Capacity!B189</f>
        <v>Zimbabwe</v>
      </c>
      <c r="C189" s="19">
        <f t="array" ref="C189">MIN(IF(Lookups!$H$3:$H$250&gt;Data!C189,Lookups!$E$3:$E$250))*Area!C189</f>
        <v>5403.0559069305045</v>
      </c>
      <c r="D189" s="19">
        <f t="array" ref="D189">MIN(IF(Lookups!$H$3:$H$250&gt;Data!D189,Lookups!$E$3:$E$250))*Area!D189</f>
        <v>1815.1892463321828</v>
      </c>
      <c r="E189" s="19">
        <f t="array" ref="E189">MIN(IF(Lookups!$H$3:$H$250&gt;Data!E189,Lookups!$E$3:$E$250))*Area!E189</f>
        <v>1417.4590608904405</v>
      </c>
      <c r="F189" s="19">
        <f t="array" ref="F189">MIN(IF(Lookups!$H$3:$H$250&gt;Data!F189,Lookups!$E$3:$E$250))*Area!F189</f>
        <v>1510.1052093498749</v>
      </c>
      <c r="G189" s="19">
        <f t="array" ref="G189">MIN(IF(Lookups!$H$3:$H$250&gt;Data!G189,Lookups!$E$3:$E$250))*Area!G189</f>
        <v>1550.531882935657</v>
      </c>
      <c r="H189" s="19">
        <f t="array" ref="H189">MIN(IF(Lookups!$H$3:$H$250&gt;Data!H189,Lookups!$E$3:$E$250))*Area!H189</f>
        <v>1435.1496245105659</v>
      </c>
      <c r="I189" s="19">
        <f t="array" ref="I189">MIN(IF(Lookups!$H$3:$H$250&gt;Data!I189,Lookups!$E$3:$E$250))*Area!I189</f>
        <v>1088.2411073925343</v>
      </c>
      <c r="J189" s="19">
        <f t="array" ref="J189">MIN(IF(Lookups!$H$3:$H$250&gt;Data!J189,Lookups!$E$3:$E$250))*Area!J189</f>
        <v>1373.7778486096793</v>
      </c>
      <c r="K189" s="19">
        <f t="array" ref="K189">MIN(IF(Lookups!$H$3:$H$250&gt;Data!K189,Lookups!$E$3:$E$250))*Area!K189</f>
        <v>781.40329265590015</v>
      </c>
      <c r="L189" s="19">
        <f t="array" ref="L189">MIN(IF(Lookups!$H$3:$H$250&gt;Data!L189,Lookups!$E$3:$E$250))*Area!L189</f>
        <v>738.55028153922615</v>
      </c>
    </row>
    <row r="190" spans="1:12">
      <c r="C190" s="20"/>
      <c r="D190" s="20"/>
      <c r="E190" s="20"/>
      <c r="F190" s="20"/>
      <c r="G190" s="20"/>
      <c r="H190" s="20"/>
      <c r="I190" s="20"/>
      <c r="J190" s="20"/>
      <c r="K190" s="20"/>
      <c r="L190" s="20"/>
    </row>
    <row r="191" spans="1:12">
      <c r="C191" s="20"/>
      <c r="D191" s="20"/>
      <c r="E191" s="20"/>
      <c r="F191" s="20"/>
      <c r="G191" s="20"/>
      <c r="H191" s="20"/>
      <c r="I191" s="20"/>
      <c r="J191" s="20"/>
      <c r="K191" s="20"/>
      <c r="L191" s="20"/>
    </row>
    <row r="192" spans="1:12">
      <c r="C192" s="20"/>
      <c r="D192" s="20"/>
      <c r="E192" s="20"/>
      <c r="F192" s="20"/>
      <c r="G192" s="20"/>
      <c r="H192" s="20"/>
      <c r="I192" s="20"/>
      <c r="J192" s="20"/>
      <c r="K192" s="20"/>
      <c r="L192" s="20"/>
    </row>
    <row r="193" spans="3:12">
      <c r="C193" s="20"/>
      <c r="D193" s="20"/>
      <c r="E193" s="20"/>
      <c r="F193" s="20"/>
      <c r="G193" s="20"/>
      <c r="H193" s="20"/>
      <c r="I193" s="20"/>
      <c r="J193" s="20"/>
      <c r="K193" s="20"/>
      <c r="L193" s="20"/>
    </row>
    <row r="194" spans="3:12">
      <c r="C194" s="20"/>
      <c r="D194" s="20"/>
      <c r="E194" s="20"/>
      <c r="F194" s="20"/>
      <c r="G194" s="20"/>
      <c r="H194" s="20"/>
      <c r="I194" s="20"/>
      <c r="J194" s="20"/>
      <c r="K194" s="20"/>
      <c r="L194" s="20"/>
    </row>
    <row r="195" spans="3:12">
      <c r="C195" s="20"/>
      <c r="D195" s="20"/>
      <c r="E195" s="20"/>
      <c r="F195" s="20"/>
      <c r="G195" s="20"/>
      <c r="H195" s="20"/>
      <c r="I195" s="20"/>
      <c r="J195" s="20"/>
      <c r="K195" s="20"/>
      <c r="L195" s="20"/>
    </row>
    <row r="196" spans="3:12">
      <c r="C196" s="20"/>
      <c r="D196" s="20"/>
      <c r="E196" s="20"/>
      <c r="F196" s="20"/>
      <c r="G196" s="20"/>
      <c r="H196" s="20"/>
      <c r="I196" s="20"/>
      <c r="J196" s="20"/>
      <c r="K196" s="20"/>
      <c r="L196" s="20"/>
    </row>
    <row r="197" spans="3:12">
      <c r="C197" s="20"/>
      <c r="D197" s="20"/>
      <c r="E197" s="20"/>
      <c r="F197" s="20"/>
      <c r="G197" s="20"/>
      <c r="H197" s="20"/>
      <c r="I197" s="20"/>
      <c r="J197" s="20"/>
      <c r="K197" s="20"/>
      <c r="L197" s="20"/>
    </row>
    <row r="198" spans="3:12">
      <c r="C198" s="20"/>
      <c r="D198" s="20"/>
      <c r="E198" s="20"/>
      <c r="F198" s="20"/>
      <c r="G198" s="20"/>
      <c r="H198" s="20"/>
      <c r="I198" s="20"/>
      <c r="J198" s="20"/>
      <c r="K198" s="20"/>
      <c r="L198" s="20"/>
    </row>
    <row r="199" spans="3:12">
      <c r="C199" s="20"/>
      <c r="D199" s="20"/>
      <c r="E199" s="20"/>
      <c r="F199" s="20"/>
      <c r="G199" s="20"/>
      <c r="H199" s="20"/>
      <c r="I199" s="20"/>
      <c r="J199" s="20"/>
      <c r="K199" s="20"/>
      <c r="L199" s="20"/>
    </row>
    <row r="200" spans="3:12">
      <c r="C200" s="20"/>
      <c r="D200" s="20"/>
      <c r="E200" s="20"/>
      <c r="F200" s="20"/>
      <c r="G200" s="20"/>
      <c r="H200" s="20"/>
      <c r="I200" s="20"/>
      <c r="J200" s="20"/>
      <c r="K200" s="20"/>
      <c r="L200" s="20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00FF"/>
  </sheetPr>
  <dimension ref="A1:L200"/>
  <sheetViews>
    <sheetView workbookViewId="0"/>
  </sheetViews>
  <sheetFormatPr defaultRowHeight="15"/>
  <sheetData>
    <row r="1" spans="1:12">
      <c r="A1" s="14" t="str">
        <f>'Total Sites'!A1</f>
        <v>ISO3</v>
      </c>
      <c r="B1" s="14" t="str">
        <f>'Total Sites'!B1</f>
        <v>country_name</v>
      </c>
      <c r="C1" s="19" t="str">
        <f>'Total Sites'!C1</f>
        <v>10</v>
      </c>
      <c r="D1" s="19" t="str">
        <f>'Total Sites'!D1</f>
        <v>20</v>
      </c>
      <c r="E1" s="19" t="str">
        <f>'Total Sites'!E1</f>
        <v>30</v>
      </c>
      <c r="F1" s="19" t="str">
        <f>'Total Sites'!F1</f>
        <v>40</v>
      </c>
      <c r="G1" s="19" t="str">
        <f>'Total Sites'!G1</f>
        <v>50</v>
      </c>
      <c r="H1" s="19" t="str">
        <f>'Total Sites'!H1</f>
        <v>60</v>
      </c>
      <c r="I1" s="19" t="str">
        <f>'Total Sites'!I1</f>
        <v>70</v>
      </c>
      <c r="J1" s="19" t="str">
        <f>'Total Sites'!J1</f>
        <v>80</v>
      </c>
      <c r="K1" s="19" t="str">
        <f>'Total Sites'!K1</f>
        <v>90</v>
      </c>
      <c r="L1" s="19" t="str">
        <f>'Total Sites'!L1</f>
        <v>100</v>
      </c>
    </row>
    <row r="2" spans="1:12">
      <c r="A2" s="14" t="str">
        <f>'Total Sites'!A2</f>
        <v>AFG</v>
      </c>
      <c r="B2" s="14" t="str">
        <f>'Total Sites'!B2</f>
        <v>Afghanistan</v>
      </c>
      <c r="C2" s="19">
        <f>IF(P_Density!C2&gt;Settings!$C$26,IF(Towers!C2*(Settings!$C$16/100)&lt;'Total Sites'!C2,('Total Sites'!C2-Towers!C2*(Settings!$C$16/100)),0),"-")</f>
        <v>12639.661121210585</v>
      </c>
      <c r="D2" s="19">
        <f>IF(P_Density!D2&gt;Settings!$C$26,IF(Towers!D2*(Settings!$C$16/100)&lt;'Total Sites'!D2,('Total Sites'!D2-Towers!D2*(Settings!$C$16/100)),0),"-")</f>
        <v>3015.1986209455945</v>
      </c>
      <c r="E2" s="19">
        <f>IF(P_Density!E2&gt;Settings!$C$26,IF(Towers!E2*(Settings!$C$16/100)&lt;'Total Sites'!E2,('Total Sites'!E2-Towers!E2*(Settings!$C$16/100)),0),"-")</f>
        <v>3472.1565874787816</v>
      </c>
      <c r="F2" s="19">
        <f>IF(P_Density!F2&gt;Settings!$C$26,IF(Towers!F2*(Settings!$C$16/100)&lt;'Total Sites'!F2,('Total Sites'!F2-Towers!F2*(Settings!$C$16/100)),0),"-")</f>
        <v>2611.5348862583678</v>
      </c>
      <c r="G2" s="19">
        <f>IF(P_Density!G2&gt;Settings!$C$26,IF(Towers!G2*(Settings!$C$16/100)&lt;'Total Sites'!G2,('Total Sites'!G2-Towers!G2*(Settings!$C$16/100)),0),"-")</f>
        <v>2854.8953758142361</v>
      </c>
      <c r="H2" s="19">
        <f>IF(P_Density!H2&gt;Settings!$C$26,IF(Towers!H2*(Settings!$C$16/100)&lt;'Total Sites'!H2,('Total Sites'!H2-Towers!H2*(Settings!$C$16/100)),0),"-")</f>
        <v>2700.6799444030412</v>
      </c>
      <c r="I2" s="19">
        <f>IF(P_Density!I2&gt;Settings!$C$26,IF(Towers!I2*(Settings!$C$16/100)&lt;'Total Sites'!I2,('Total Sites'!I2-Towers!I2*(Settings!$C$16/100)),0),"-")</f>
        <v>2599.3247049402971</v>
      </c>
      <c r="J2" s="19">
        <f>IF(P_Density!J2&gt;Settings!$C$26,IF(Towers!J2*(Settings!$C$16/100)&lt;'Total Sites'!J2,('Total Sites'!J2-Towers!J2*(Settings!$C$16/100)),0),"-")</f>
        <v>2405.7662994419984</v>
      </c>
      <c r="K2" s="19">
        <f>IF(P_Density!K2&gt;Settings!$C$26,IF(Towers!K2*(Settings!$C$16/100)&lt;'Total Sites'!K2,('Total Sites'!K2-Towers!K2*(Settings!$C$16/100)),0),"-")</f>
        <v>2141.0286760904373</v>
      </c>
      <c r="L2" s="19">
        <f>IF(P_Density!L2&gt;Settings!$C$26,IF(Towers!L2*(Settings!$C$16/100)&lt;'Total Sites'!L2,('Total Sites'!L2-Towers!L2*(Settings!$C$16/100)),0),"-")</f>
        <v>1122.9105556901254</v>
      </c>
    </row>
    <row r="3" spans="1:12">
      <c r="A3" s="14" t="str">
        <f>'Total Sites'!A3</f>
        <v>ALB</v>
      </c>
      <c r="B3" s="14" t="str">
        <f>'Total Sites'!B3</f>
        <v>Albania</v>
      </c>
      <c r="C3" s="19">
        <f>IF(P_Density!C3&gt;Settings!$C$26,IF(Towers!C3*(Settings!$C$16/100)&lt;'Total Sites'!C3,('Total Sites'!C3-Towers!C3*(Settings!$C$16/100)),0),"-")</f>
        <v>1776.6467746288954</v>
      </c>
      <c r="D3" s="19">
        <f>IF(P_Density!D3&gt;Settings!$C$26,IF(Towers!D3*(Settings!$C$16/100)&lt;'Total Sites'!D3,('Total Sites'!D3-Towers!D3*(Settings!$C$16/100)),0),"-")</f>
        <v>356.56545513720374</v>
      </c>
      <c r="E3" s="19">
        <f>IF(P_Density!E3&gt;Settings!$C$26,IF(Towers!E3*(Settings!$C$16/100)&lt;'Total Sites'!E3,('Total Sites'!E3-Towers!E3*(Settings!$C$16/100)),0),"-")</f>
        <v>133.71582514369894</v>
      </c>
      <c r="F3" s="19">
        <f>IF(P_Density!F3&gt;Settings!$C$26,IF(Towers!F3*(Settings!$C$16/100)&lt;'Total Sites'!F3,('Total Sites'!F3-Towers!F3*(Settings!$C$16/100)),0),"-")</f>
        <v>310.02121859466251</v>
      </c>
      <c r="G3" s="19">
        <f>IF(P_Density!G3&gt;Settings!$C$26,IF(Towers!G3*(Settings!$C$16/100)&lt;'Total Sites'!G3,('Total Sites'!G3-Towers!G3*(Settings!$C$16/100)),0),"-")</f>
        <v>266.56288878707812</v>
      </c>
      <c r="H3" s="19">
        <f>IF(P_Density!H3&gt;Settings!$C$26,IF(Towers!H3*(Settings!$C$16/100)&lt;'Total Sites'!H3,('Total Sites'!H3-Towers!H3*(Settings!$C$16/100)),0),"-")</f>
        <v>144.20683618483483</v>
      </c>
      <c r="I3" s="19">
        <f>IF(P_Density!I3&gt;Settings!$C$26,IF(Towers!I3*(Settings!$C$16/100)&lt;'Total Sites'!I3,('Total Sites'!I3-Towers!I3*(Settings!$C$16/100)),0),"-")</f>
        <v>101.9112799674942</v>
      </c>
      <c r="J3" s="19">
        <f>IF(P_Density!J3&gt;Settings!$C$26,IF(Towers!J3*(Settings!$C$16/100)&lt;'Total Sites'!J3,('Total Sites'!J3-Towers!J3*(Settings!$C$16/100)),0),"-")</f>
        <v>87.959540857313442</v>
      </c>
      <c r="K3" s="19">
        <f>IF(P_Density!K3&gt;Settings!$C$26,IF(Towers!K3*(Settings!$C$16/100)&lt;'Total Sites'!K3,('Total Sites'!K3-Towers!K3*(Settings!$C$16/100)),0),"-")</f>
        <v>61.604450293059116</v>
      </c>
      <c r="L3" s="19">
        <f>IF(P_Density!L3&gt;Settings!$C$26,IF(Towers!L3*(Settings!$C$16/100)&lt;'Total Sites'!L3,('Total Sites'!L3-Towers!L3*(Settings!$C$16/100)),0),"-")</f>
        <v>44.45710948552837</v>
      </c>
    </row>
    <row r="4" spans="1:12">
      <c r="A4" s="14" t="str">
        <f>'Total Sites'!A4</f>
        <v>DZA</v>
      </c>
      <c r="B4" s="14" t="str">
        <f>'Total Sites'!B4</f>
        <v>Algeria</v>
      </c>
      <c r="C4" s="19">
        <f>IF(P_Density!C4&gt;Settings!$C$26,IF(Towers!C4*(Settings!$C$16/100)&lt;'Total Sites'!C4,('Total Sites'!C4-Towers!C4*(Settings!$C$16/100)),0),"-")</f>
        <v>41566.206631417626</v>
      </c>
      <c r="D4" s="19">
        <f>IF(P_Density!D4&gt;Settings!$C$26,IF(Towers!D4*(Settings!$C$16/100)&lt;'Total Sites'!D4,('Total Sites'!D4-Towers!D4*(Settings!$C$16/100)),0),"-")</f>
        <v>8090.4826657443909</v>
      </c>
      <c r="E4" s="19">
        <f>IF(P_Density!E4&gt;Settings!$C$26,IF(Towers!E4*(Settings!$C$16/100)&lt;'Total Sites'!E4,('Total Sites'!E4-Towers!E4*(Settings!$C$16/100)),0),"-")</f>
        <v>4987.5186279772252</v>
      </c>
      <c r="F4" s="19">
        <f>IF(P_Density!F4&gt;Settings!$C$26,IF(Towers!F4*(Settings!$C$16/100)&lt;'Total Sites'!F4,('Total Sites'!F4-Towers!F4*(Settings!$C$16/100)),0),"-")</f>
        <v>3427.5796293506601</v>
      </c>
      <c r="G4" s="19">
        <f>IF(P_Density!G4&gt;Settings!$C$26,IF(Towers!G4*(Settings!$C$16/100)&lt;'Total Sites'!G4,('Total Sites'!G4-Towers!G4*(Settings!$C$16/100)),0),"-")</f>
        <v>2722.948977528215</v>
      </c>
      <c r="H4" s="19">
        <f>IF(P_Density!H4&gt;Settings!$C$26,IF(Towers!H4*(Settings!$C$16/100)&lt;'Total Sites'!H4,('Total Sites'!H4-Towers!H4*(Settings!$C$16/100)),0),"-")</f>
        <v>2233.3374923208476</v>
      </c>
      <c r="I4" s="19">
        <f>IF(P_Density!I4&gt;Settings!$C$26,IF(Towers!I4*(Settings!$C$16/100)&lt;'Total Sites'!I4,('Total Sites'!I4-Towers!I4*(Settings!$C$16/100)),0),"-")</f>
        <v>2255.6166969525907</v>
      </c>
      <c r="J4" s="19">
        <f>IF(P_Density!J4&gt;Settings!$C$26,IF(Towers!J4*(Settings!$C$16/100)&lt;'Total Sites'!J4,('Total Sites'!J4-Towers!J4*(Settings!$C$16/100)),0),"-")</f>
        <v>1699.0693410964241</v>
      </c>
      <c r="K4" s="19">
        <f>IF(P_Density!K4&gt;Settings!$C$26,IF(Towers!K4*(Settings!$C$16/100)&lt;'Total Sites'!K4,('Total Sites'!K4-Towers!K4*(Settings!$C$16/100)),0),"-")</f>
        <v>1877.2949579335959</v>
      </c>
      <c r="L4" s="19" t="str">
        <f>IF(P_Density!L4&gt;Settings!$C$26,IF(Towers!L4*(Settings!$C$16/100)&lt;'Total Sites'!L4,('Total Sites'!L4-Towers!L4*(Settings!$C$16/100)),0),"-")</f>
        <v>-</v>
      </c>
    </row>
    <row r="5" spans="1:12">
      <c r="A5" s="14" t="str">
        <f>'Total Sites'!A5</f>
        <v>AGO</v>
      </c>
      <c r="B5" s="14" t="str">
        <f>'Total Sites'!B5</f>
        <v>Angola</v>
      </c>
      <c r="C5" s="19">
        <f>IF(P_Density!C5&gt;Settings!$C$26,IF(Towers!C5*(Settings!$C$16/100)&lt;'Total Sites'!C5,('Total Sites'!C5-Towers!C5*(Settings!$C$16/100)),0),"-")</f>
        <v>30000.020594076246</v>
      </c>
      <c r="D5" s="19">
        <f>IF(P_Density!D5&gt;Settings!$C$26,IF(Towers!D5*(Settings!$C$16/100)&lt;'Total Sites'!D5,('Total Sites'!D5-Towers!D5*(Settings!$C$16/100)),0),"-")</f>
        <v>4069.0203596811839</v>
      </c>
      <c r="E5" s="19">
        <f>IF(P_Density!E5&gt;Settings!$C$26,IF(Towers!E5*(Settings!$C$16/100)&lt;'Total Sites'!E5,('Total Sites'!E5-Towers!E5*(Settings!$C$16/100)),0),"-")</f>
        <v>3065.7953886111013</v>
      </c>
      <c r="F5" s="19">
        <f>IF(P_Density!F5&gt;Settings!$C$26,IF(Towers!F5*(Settings!$C$16/100)&lt;'Total Sites'!F5,('Total Sites'!F5-Towers!F5*(Settings!$C$16/100)),0),"-")</f>
        <v>2199.1237590694959</v>
      </c>
      <c r="G5" s="19">
        <f>IF(P_Density!G5&gt;Settings!$C$26,IF(Towers!G5*(Settings!$C$16/100)&lt;'Total Sites'!G5,('Total Sites'!G5-Towers!G5*(Settings!$C$16/100)),0),"-")</f>
        <v>1695.9122891567888</v>
      </c>
      <c r="H5" s="19">
        <f>IF(P_Density!H5&gt;Settings!$C$26,IF(Towers!H5*(Settings!$C$16/100)&lt;'Total Sites'!H5,('Total Sites'!H5-Towers!H5*(Settings!$C$16/100)),0),"-")</f>
        <v>1406.8610204461386</v>
      </c>
      <c r="I5" s="19">
        <f>IF(P_Density!I5&gt;Settings!$C$26,IF(Towers!I5*(Settings!$C$16/100)&lt;'Total Sites'!I5,('Total Sites'!I5-Towers!I5*(Settings!$C$16/100)),0),"-")</f>
        <v>1056.919855288997</v>
      </c>
      <c r="J5" s="19" t="str">
        <f>IF(P_Density!J5&gt;Settings!$C$26,IF(Towers!J5*(Settings!$C$16/100)&lt;'Total Sites'!J5,('Total Sites'!J5-Towers!J5*(Settings!$C$16/100)),0),"-")</f>
        <v>-</v>
      </c>
      <c r="K5" s="19" t="str">
        <f>IF(P_Density!K5&gt;Settings!$C$26,IF(Towers!K5*(Settings!$C$16/100)&lt;'Total Sites'!K5,('Total Sites'!K5-Towers!K5*(Settings!$C$16/100)),0),"-")</f>
        <v>-</v>
      </c>
      <c r="L5" s="19" t="str">
        <f>IF(P_Density!L5&gt;Settings!$C$26,IF(Towers!L5*(Settings!$C$16/100)&lt;'Total Sites'!L5,('Total Sites'!L5-Towers!L5*(Settings!$C$16/100)),0),"-")</f>
        <v>-</v>
      </c>
    </row>
    <row r="6" spans="1:12">
      <c r="A6" s="14" t="str">
        <f>'Total Sites'!A6</f>
        <v>ARG</v>
      </c>
      <c r="B6" s="14" t="str">
        <f>'Total Sites'!B6</f>
        <v>Argentina</v>
      </c>
      <c r="C6" s="19">
        <f>IF(P_Density!C6&gt;Settings!$C$26,IF(Towers!C6*(Settings!$C$16/100)&lt;'Total Sites'!C6,('Total Sites'!C6-Towers!C6*(Settings!$C$16/100)),0),"-")</f>
        <v>32297.215315959078</v>
      </c>
      <c r="D6" s="19">
        <f>IF(P_Density!D6&gt;Settings!$C$26,IF(Towers!D6*(Settings!$C$16/100)&lt;'Total Sites'!D6,('Total Sites'!D6-Towers!D6*(Settings!$C$16/100)),0),"-")</f>
        <v>7927.8149515696969</v>
      </c>
      <c r="E6" s="19">
        <f>IF(P_Density!E6&gt;Settings!$C$26,IF(Towers!E6*(Settings!$C$16/100)&lt;'Total Sites'!E6,('Total Sites'!E6-Towers!E6*(Settings!$C$16/100)),0),"-")</f>
        <v>3936.6833111755086</v>
      </c>
      <c r="F6" s="19">
        <f>IF(P_Density!F6&gt;Settings!$C$26,IF(Towers!F6*(Settings!$C$16/100)&lt;'Total Sites'!F6,('Total Sites'!F6-Towers!F6*(Settings!$C$16/100)),0),"-")</f>
        <v>4005.6239160314199</v>
      </c>
      <c r="G6" s="19">
        <f>IF(P_Density!G6&gt;Settings!$C$26,IF(Towers!G6*(Settings!$C$16/100)&lt;'Total Sites'!G6,('Total Sites'!G6-Towers!G6*(Settings!$C$16/100)),0),"-")</f>
        <v>2237.1487213066025</v>
      </c>
      <c r="H6" s="19">
        <f>IF(P_Density!H6&gt;Settings!$C$26,IF(Towers!H6*(Settings!$C$16/100)&lt;'Total Sites'!H6,('Total Sites'!H6-Towers!H6*(Settings!$C$16/100)),0),"-")</f>
        <v>1785.4723822588676</v>
      </c>
      <c r="I6" s="19" t="str">
        <f>IF(P_Density!I6&gt;Settings!$C$26,IF(Towers!I6*(Settings!$C$16/100)&lt;'Total Sites'!I6,('Total Sites'!I6-Towers!I6*(Settings!$C$16/100)),0),"-")</f>
        <v>-</v>
      </c>
      <c r="J6" s="19" t="str">
        <f>IF(P_Density!J6&gt;Settings!$C$26,IF(Towers!J6*(Settings!$C$16/100)&lt;'Total Sites'!J6,('Total Sites'!J6-Towers!J6*(Settings!$C$16/100)),0),"-")</f>
        <v>-</v>
      </c>
      <c r="K6" s="19" t="str">
        <f>IF(P_Density!K6&gt;Settings!$C$26,IF(Towers!K6*(Settings!$C$16/100)&lt;'Total Sites'!K6,('Total Sites'!K6-Towers!K6*(Settings!$C$16/100)),0),"-")</f>
        <v>-</v>
      </c>
      <c r="L6" s="19" t="str">
        <f>IF(P_Density!L6&gt;Settings!$C$26,IF(Towers!L6*(Settings!$C$16/100)&lt;'Total Sites'!L6,('Total Sites'!L6-Towers!L6*(Settings!$C$16/100)),0),"-")</f>
        <v>-</v>
      </c>
    </row>
    <row r="7" spans="1:12">
      <c r="A7" s="14" t="str">
        <f>'Total Sites'!A7</f>
        <v>ARM</v>
      </c>
      <c r="B7" s="14" t="str">
        <f>'Total Sites'!B7</f>
        <v>Armenia</v>
      </c>
      <c r="C7" s="19">
        <f>IF(P_Density!C7&gt;Settings!$C$26,IF(Towers!C7*(Settings!$C$16/100)&lt;'Total Sites'!C7,('Total Sites'!C7-Towers!C7*(Settings!$C$16/100)),0),"-")</f>
        <v>1108.2942556344572</v>
      </c>
      <c r="D7" s="19">
        <f>IF(P_Density!D7&gt;Settings!$C$26,IF(Towers!D7*(Settings!$C$16/100)&lt;'Total Sites'!D7,('Total Sites'!D7-Towers!D7*(Settings!$C$16/100)),0),"-")</f>
        <v>315.64882846545061</v>
      </c>
      <c r="E7" s="19">
        <f>IF(P_Density!E7&gt;Settings!$C$26,IF(Towers!E7*(Settings!$C$16/100)&lt;'Total Sites'!E7,('Total Sites'!E7-Towers!E7*(Settings!$C$16/100)),0),"-")</f>
        <v>233.61320178214442</v>
      </c>
      <c r="F7" s="19">
        <f>IF(P_Density!F7&gt;Settings!$C$26,IF(Towers!F7*(Settings!$C$16/100)&lt;'Total Sites'!F7,('Total Sites'!F7-Towers!F7*(Settings!$C$16/100)),0),"-")</f>
        <v>210.71302081478831</v>
      </c>
      <c r="G7" s="19">
        <f>IF(P_Density!G7&gt;Settings!$C$26,IF(Towers!G7*(Settings!$C$16/100)&lt;'Total Sites'!G7,('Total Sites'!G7-Towers!G7*(Settings!$C$16/100)),0),"-")</f>
        <v>201.27168297388732</v>
      </c>
      <c r="H7" s="19">
        <f>IF(P_Density!H7&gt;Settings!$C$26,IF(Towers!H7*(Settings!$C$16/100)&lt;'Total Sites'!H7,('Total Sites'!H7-Towers!H7*(Settings!$C$16/100)),0),"-")</f>
        <v>190.91947902884087</v>
      </c>
      <c r="I7" s="19">
        <f>IF(P_Density!I7&gt;Settings!$C$26,IF(Towers!I7*(Settings!$C$16/100)&lt;'Total Sites'!I7,('Total Sites'!I7-Towers!I7*(Settings!$C$16/100)),0),"-")</f>
        <v>121.65094863484913</v>
      </c>
      <c r="J7" s="19">
        <f>IF(P_Density!J7&gt;Settings!$C$26,IF(Towers!J7*(Settings!$C$16/100)&lt;'Total Sites'!J7,('Total Sites'!J7-Towers!J7*(Settings!$C$16/100)),0),"-")</f>
        <v>109.61182795941238</v>
      </c>
      <c r="K7" s="19">
        <f>IF(P_Density!K7&gt;Settings!$C$26,IF(Towers!K7*(Settings!$C$16/100)&lt;'Total Sites'!K7,('Total Sites'!K7-Towers!K7*(Settings!$C$16/100)),0),"-")</f>
        <v>195.06103111668892</v>
      </c>
      <c r="L7" s="19">
        <f>IF(P_Density!L7&gt;Settings!$C$26,IF(Towers!L7*(Settings!$C$16/100)&lt;'Total Sites'!L7,('Total Sites'!L7-Towers!L7*(Settings!$C$16/100)),0),"-")</f>
        <v>141.96146359580592</v>
      </c>
    </row>
    <row r="8" spans="1:12">
      <c r="A8" s="14" t="str">
        <f>'Total Sites'!A8</f>
        <v>AUS</v>
      </c>
      <c r="B8" s="14" t="str">
        <f>'Total Sites'!B8</f>
        <v>Australia</v>
      </c>
      <c r="C8" s="19">
        <f>IF(P_Density!C8&gt;Settings!$C$26,IF(Towers!C8*(Settings!$C$16/100)&lt;'Total Sites'!C8,('Total Sites'!C8-Towers!C8*(Settings!$C$16/100)),0),"-")</f>
        <v>7150.1771005585042</v>
      </c>
      <c r="D8" s="19">
        <f>IF(P_Density!D8&gt;Settings!$C$26,IF(Towers!D8*(Settings!$C$16/100)&lt;'Total Sites'!D8,('Total Sites'!D8-Towers!D8*(Settings!$C$16/100)),0),"-")</f>
        <v>6569.0222155408519</v>
      </c>
      <c r="E8" s="19">
        <f>IF(P_Density!E8&gt;Settings!$C$26,IF(Towers!E8*(Settings!$C$16/100)&lt;'Total Sites'!E8,('Total Sites'!E8-Towers!E8*(Settings!$C$16/100)),0),"-")</f>
        <v>6647.5521339804118</v>
      </c>
      <c r="F8" s="19">
        <f>IF(P_Density!F8&gt;Settings!$C$26,IF(Towers!F8*(Settings!$C$16/100)&lt;'Total Sites'!F8,('Total Sites'!F8-Towers!F8*(Settings!$C$16/100)),0),"-")</f>
        <v>2876.2500969379435</v>
      </c>
      <c r="G8" s="19">
        <f>IF(P_Density!G8&gt;Settings!$C$26,IF(Towers!G8*(Settings!$C$16/100)&lt;'Total Sites'!G8,('Total Sites'!G8-Towers!G8*(Settings!$C$16/100)),0),"-")</f>
        <v>1460.7789338851321</v>
      </c>
      <c r="H8" s="19" t="str">
        <f>IF(P_Density!H8&gt;Settings!$C$26,IF(Towers!H8*(Settings!$C$16/100)&lt;'Total Sites'!H8,('Total Sites'!H8-Towers!H8*(Settings!$C$16/100)),0),"-")</f>
        <v>-</v>
      </c>
      <c r="I8" s="19" t="str">
        <f>IF(P_Density!I8&gt;Settings!$C$26,IF(Towers!I8*(Settings!$C$16/100)&lt;'Total Sites'!I8,('Total Sites'!I8-Towers!I8*(Settings!$C$16/100)),0),"-")</f>
        <v>-</v>
      </c>
      <c r="J8" s="19" t="str">
        <f>IF(P_Density!J8&gt;Settings!$C$26,IF(Towers!J8*(Settings!$C$16/100)&lt;'Total Sites'!J8,('Total Sites'!J8-Towers!J8*(Settings!$C$16/100)),0),"-")</f>
        <v>-</v>
      </c>
      <c r="K8" s="19" t="str">
        <f>IF(P_Density!K8&gt;Settings!$C$26,IF(Towers!K8*(Settings!$C$16/100)&lt;'Total Sites'!K8,('Total Sites'!K8-Towers!K8*(Settings!$C$16/100)),0),"-")</f>
        <v>-</v>
      </c>
      <c r="L8" s="19" t="str">
        <f>IF(P_Density!L8&gt;Settings!$C$26,IF(Towers!L8*(Settings!$C$16/100)&lt;'Total Sites'!L8,('Total Sites'!L8-Towers!L8*(Settings!$C$16/100)),0),"-")</f>
        <v>-</v>
      </c>
    </row>
    <row r="9" spans="1:12">
      <c r="A9" s="14" t="str">
        <f>'Total Sites'!A9</f>
        <v>AUT</v>
      </c>
      <c r="B9" s="14" t="str">
        <f>'Total Sites'!B9</f>
        <v>Austria</v>
      </c>
      <c r="C9" s="19">
        <f>IF(P_Density!C9&gt;Settings!$C$26,IF(Towers!C9*(Settings!$C$16/100)&lt;'Total Sites'!C9,('Total Sites'!C9-Towers!C9*(Settings!$C$16/100)),0),"-")</f>
        <v>7716.4787978090808</v>
      </c>
      <c r="D9" s="19">
        <f>IF(P_Density!D9&gt;Settings!$C$26,IF(Towers!D9*(Settings!$C$16/100)&lt;'Total Sites'!D9,('Total Sites'!D9-Towers!D9*(Settings!$C$16/100)),0),"-")</f>
        <v>1240.1483782193163</v>
      </c>
      <c r="E9" s="19">
        <f>IF(P_Density!E9&gt;Settings!$C$26,IF(Towers!E9*(Settings!$C$16/100)&lt;'Total Sites'!E9,('Total Sites'!E9-Towers!E9*(Settings!$C$16/100)),0),"-")</f>
        <v>819.62743669683562</v>
      </c>
      <c r="F9" s="19">
        <f>IF(P_Density!F9&gt;Settings!$C$26,IF(Towers!F9*(Settings!$C$16/100)&lt;'Total Sites'!F9,('Total Sites'!F9-Towers!F9*(Settings!$C$16/100)),0),"-")</f>
        <v>559.72229647354015</v>
      </c>
      <c r="G9" s="19">
        <f>IF(P_Density!G9&gt;Settings!$C$26,IF(Towers!G9*(Settings!$C$16/100)&lt;'Total Sites'!G9,('Total Sites'!G9-Towers!G9*(Settings!$C$16/100)),0),"-")</f>
        <v>631.55049854212075</v>
      </c>
      <c r="H9" s="19">
        <f>IF(P_Density!H9&gt;Settings!$C$26,IF(Towers!H9*(Settings!$C$16/100)&lt;'Total Sites'!H9,('Total Sites'!H9-Towers!H9*(Settings!$C$16/100)),0),"-")</f>
        <v>518.89355443417605</v>
      </c>
      <c r="I9" s="19">
        <f>IF(P_Density!I9&gt;Settings!$C$26,IF(Towers!I9*(Settings!$C$16/100)&lt;'Total Sites'!I9,('Total Sites'!I9-Towers!I9*(Settings!$C$16/100)),0),"-")</f>
        <v>409.59081319398319</v>
      </c>
      <c r="J9" s="19">
        <f>IF(P_Density!J9&gt;Settings!$C$26,IF(Towers!J9*(Settings!$C$16/100)&lt;'Total Sites'!J9,('Total Sites'!J9-Towers!J9*(Settings!$C$16/100)),0),"-")</f>
        <v>431.13009489200385</v>
      </c>
      <c r="K9" s="19">
        <f>IF(P_Density!K9&gt;Settings!$C$26,IF(Towers!K9*(Settings!$C$16/100)&lt;'Total Sites'!K9,('Total Sites'!K9-Towers!K9*(Settings!$C$16/100)),0),"-")</f>
        <v>355.37446391823352</v>
      </c>
      <c r="L9" s="19">
        <f>IF(P_Density!L9&gt;Settings!$C$26,IF(Towers!L9*(Settings!$C$16/100)&lt;'Total Sites'!L9,('Total Sites'!L9-Towers!L9*(Settings!$C$16/100)),0),"-")</f>
        <v>254.40155766800714</v>
      </c>
    </row>
    <row r="10" spans="1:12">
      <c r="A10" s="14" t="str">
        <f>'Total Sites'!A10</f>
        <v>AZE</v>
      </c>
      <c r="B10" s="14" t="str">
        <f>'Total Sites'!B10</f>
        <v>Azerbaijan</v>
      </c>
      <c r="C10" s="19">
        <f>IF(P_Density!C10&gt;Settings!$C$26,IF(Towers!C10*(Settings!$C$16/100)&lt;'Total Sites'!C10,('Total Sites'!C10-Towers!C10*(Settings!$C$16/100)),0),"-")</f>
        <v>5470.7145507212554</v>
      </c>
      <c r="D10" s="19">
        <f>IF(P_Density!D10&gt;Settings!$C$26,IF(Towers!D10*(Settings!$C$16/100)&lt;'Total Sites'!D10,('Total Sites'!D10-Towers!D10*(Settings!$C$16/100)),0),"-")</f>
        <v>1322.7094667134329</v>
      </c>
      <c r="E10" s="19">
        <f>IF(P_Density!E10&gt;Settings!$C$26,IF(Towers!E10*(Settings!$C$16/100)&lt;'Total Sites'!E10,('Total Sites'!E10-Towers!E10*(Settings!$C$16/100)),0),"-")</f>
        <v>1498.8936748593385</v>
      </c>
      <c r="F10" s="19">
        <f>IF(P_Density!F10&gt;Settings!$C$26,IF(Towers!F10*(Settings!$C$16/100)&lt;'Total Sites'!F10,('Total Sites'!F10-Towers!F10*(Settings!$C$16/100)),0),"-")</f>
        <v>984.70295911786138</v>
      </c>
      <c r="G10" s="19">
        <f>IF(P_Density!G10&gt;Settings!$C$26,IF(Towers!G10*(Settings!$C$16/100)&lt;'Total Sites'!G10,('Total Sites'!G10-Towers!G10*(Settings!$C$16/100)),0),"-")</f>
        <v>748.71725521195003</v>
      </c>
      <c r="H10" s="19">
        <f>IF(P_Density!H10&gt;Settings!$C$26,IF(Towers!H10*(Settings!$C$16/100)&lt;'Total Sites'!H10,('Total Sites'!H10-Towers!H10*(Settings!$C$16/100)),0),"-")</f>
        <v>946.47739639722897</v>
      </c>
      <c r="I10" s="19">
        <f>IF(P_Density!I10&gt;Settings!$C$26,IF(Towers!I10*(Settings!$C$16/100)&lt;'Total Sites'!I10,('Total Sites'!I10-Towers!I10*(Settings!$C$16/100)),0),"-")</f>
        <v>973.19187775081787</v>
      </c>
      <c r="J10" s="19">
        <f>IF(P_Density!J10&gt;Settings!$C$26,IF(Towers!J10*(Settings!$C$16/100)&lt;'Total Sites'!J10,('Total Sites'!J10-Towers!J10*(Settings!$C$16/100)),0),"-")</f>
        <v>816.9506309033203</v>
      </c>
      <c r="K10" s="19">
        <f>IF(P_Density!K10&gt;Settings!$C$26,IF(Towers!K10*(Settings!$C$16/100)&lt;'Total Sites'!K10,('Total Sites'!K10-Towers!K10*(Settings!$C$16/100)),0),"-")</f>
        <v>577.59336403981047</v>
      </c>
      <c r="L10" s="19">
        <f>IF(P_Density!L10&gt;Settings!$C$26,IF(Towers!L10*(Settings!$C$16/100)&lt;'Total Sites'!L10,('Total Sites'!L10-Towers!L10*(Settings!$C$16/100)),0),"-")</f>
        <v>364.30801985865372</v>
      </c>
    </row>
    <row r="11" spans="1:12">
      <c r="A11" s="14" t="str">
        <f>'Total Sites'!A11</f>
        <v>BHR</v>
      </c>
      <c r="B11" s="14" t="str">
        <f>'Total Sites'!B11</f>
        <v>Bahrain</v>
      </c>
      <c r="C11" s="19">
        <f>IF(P_Density!C11&gt;Settings!$C$26,IF(Towers!C11*(Settings!$C$16/100)&lt;'Total Sites'!C11,('Total Sites'!C11-Towers!C11*(Settings!$C$16/100)),0),"-")</f>
        <v>0</v>
      </c>
      <c r="D11" s="19" t="str">
        <f>IF(P_Density!D11&gt;Settings!$C$26,IF(Towers!D11*(Settings!$C$16/100)&lt;'Total Sites'!D11,('Total Sites'!D11-Towers!D11*(Settings!$C$16/100)),0),"-")</f>
        <v>-</v>
      </c>
      <c r="E11" s="19">
        <f>IF(P_Density!E11&gt;Settings!$C$26,IF(Towers!E11*(Settings!$C$16/100)&lt;'Total Sites'!E11,('Total Sites'!E11-Towers!E11*(Settings!$C$16/100)),0),"-")</f>
        <v>594.40097066348051</v>
      </c>
      <c r="F11" s="19" t="str">
        <f>IF(P_Density!F11&gt;Settings!$C$26,IF(Towers!F11*(Settings!$C$16/100)&lt;'Total Sites'!F11,('Total Sites'!F11-Towers!F11*(Settings!$C$16/100)),0),"-")</f>
        <v>-</v>
      </c>
      <c r="G11" s="19" t="str">
        <f>IF(P_Density!G11&gt;Settings!$C$26,IF(Towers!G11*(Settings!$C$16/100)&lt;'Total Sites'!G11,('Total Sites'!G11-Towers!G11*(Settings!$C$16/100)),0),"-")</f>
        <v>-</v>
      </c>
      <c r="H11" s="19">
        <f>IF(P_Density!H11&gt;Settings!$C$26,IF(Towers!H11*(Settings!$C$16/100)&lt;'Total Sites'!H11,('Total Sites'!H11-Towers!H11*(Settings!$C$16/100)),0),"-")</f>
        <v>1319.7306924045467</v>
      </c>
      <c r="I11" s="19" t="str">
        <f>IF(P_Density!I11&gt;Settings!$C$26,IF(Towers!I11*(Settings!$C$16/100)&lt;'Total Sites'!I11,('Total Sites'!I11-Towers!I11*(Settings!$C$16/100)),0),"-")</f>
        <v>-</v>
      </c>
      <c r="J11" s="19">
        <f>IF(P_Density!J11&gt;Settings!$C$26,IF(Towers!J11*(Settings!$C$16/100)&lt;'Total Sites'!J11,('Total Sites'!J11-Towers!J11*(Settings!$C$16/100)),0),"-")</f>
        <v>617.57611181225229</v>
      </c>
      <c r="K11" s="19" t="str">
        <f>IF(P_Density!K11&gt;Settings!$C$26,IF(Towers!K11*(Settings!$C$16/100)&lt;'Total Sites'!K11,('Total Sites'!K11-Towers!K11*(Settings!$C$16/100)),0),"-")</f>
        <v>-</v>
      </c>
      <c r="L11" s="19">
        <f>IF(P_Density!L11&gt;Settings!$C$26,IF(Towers!L11*(Settings!$C$16/100)&lt;'Total Sites'!L11,('Total Sites'!L11-Towers!L11*(Settings!$C$16/100)),0),"-")</f>
        <v>256.31069325295732</v>
      </c>
    </row>
    <row r="12" spans="1:12">
      <c r="A12" s="14" t="str">
        <f>'Total Sites'!A12</f>
        <v>BGD</v>
      </c>
      <c r="B12" s="14" t="str">
        <f>'Total Sites'!B12</f>
        <v>Bangladesh</v>
      </c>
      <c r="C12" s="19">
        <f>IF(P_Density!C12&gt;Settings!$C$26,IF(Towers!C12*(Settings!$C$16/100)&lt;'Total Sites'!C12,('Total Sites'!C12-Towers!C12*(Settings!$C$16/100)),0),"-")</f>
        <v>0</v>
      </c>
      <c r="D12" s="19">
        <f>IF(P_Density!D12&gt;Settings!$C$26,IF(Towers!D12*(Settings!$C$16/100)&lt;'Total Sites'!D12,('Total Sites'!D12-Towers!D12*(Settings!$C$16/100)),0),"-")</f>
        <v>40009.804172311779</v>
      </c>
      <c r="E12" s="19">
        <f>IF(P_Density!E12&gt;Settings!$C$26,IF(Towers!E12*(Settings!$C$16/100)&lt;'Total Sites'!E12,('Total Sites'!E12-Towers!E12*(Settings!$C$16/100)),0),"-")</f>
        <v>24662.141345168908</v>
      </c>
      <c r="F12" s="19">
        <f>IF(P_Density!F12&gt;Settings!$C$26,IF(Towers!F12*(Settings!$C$16/100)&lt;'Total Sites'!F12,('Total Sites'!F12-Towers!F12*(Settings!$C$16/100)),0),"-")</f>
        <v>27482.949118811837</v>
      </c>
      <c r="G12" s="19">
        <f>IF(P_Density!G12&gt;Settings!$C$26,IF(Towers!G12*(Settings!$C$16/100)&lt;'Total Sites'!G12,('Total Sites'!G12-Towers!G12*(Settings!$C$16/100)),0),"-")</f>
        <v>28318.782492154496</v>
      </c>
      <c r="H12" s="19">
        <f>IF(P_Density!H12&gt;Settings!$C$26,IF(Towers!H12*(Settings!$C$16/100)&lt;'Total Sites'!H12,('Total Sites'!H12-Towers!H12*(Settings!$C$16/100)),0),"-")</f>
        <v>17562.668113541735</v>
      </c>
      <c r="I12" s="19">
        <f>IF(P_Density!I12&gt;Settings!$C$26,IF(Towers!I12*(Settings!$C$16/100)&lt;'Total Sites'!I12,('Total Sites'!I12-Towers!I12*(Settings!$C$16/100)),0),"-")</f>
        <v>15521.249456954658</v>
      </c>
      <c r="J12" s="19">
        <f>IF(P_Density!J12&gt;Settings!$C$26,IF(Towers!J12*(Settings!$C$16/100)&lt;'Total Sites'!J12,('Total Sites'!J12-Towers!J12*(Settings!$C$16/100)),0),"-")</f>
        <v>17814.688672158569</v>
      </c>
      <c r="K12" s="19">
        <f>IF(P_Density!K12&gt;Settings!$C$26,IF(Towers!K12*(Settings!$C$16/100)&lt;'Total Sites'!K12,('Total Sites'!K12-Towers!K12*(Settings!$C$16/100)),0),"-")</f>
        <v>18198.292653790861</v>
      </c>
      <c r="L12" s="19">
        <f>IF(P_Density!L12&gt;Settings!$C$26,IF(Towers!L12*(Settings!$C$16/100)&lt;'Total Sites'!L12,('Total Sites'!L12-Towers!L12*(Settings!$C$16/100)),0),"-")</f>
        <v>7731.5861298528744</v>
      </c>
    </row>
    <row r="13" spans="1:12">
      <c r="A13" s="14" t="str">
        <f>'Total Sites'!A13</f>
        <v>BRB</v>
      </c>
      <c r="B13" s="14" t="str">
        <f>'Total Sites'!B13</f>
        <v>Barbados</v>
      </c>
      <c r="C13" s="19">
        <f>IF(P_Density!C13&gt;Settings!$C$26,IF(Towers!C13*(Settings!$C$16/100)&lt;'Total Sites'!C13,('Total Sites'!C13-Towers!C13*(Settings!$C$16/100)),0),"-")</f>
        <v>189.37088829419727</v>
      </c>
      <c r="D13" s="19">
        <f>IF(P_Density!D13&gt;Settings!$C$26,IF(Towers!D13*(Settings!$C$16/100)&lt;'Total Sites'!D13,('Total Sites'!D13-Towers!D13*(Settings!$C$16/100)),0),"-")</f>
        <v>69.282032302755113</v>
      </c>
      <c r="E13" s="19">
        <f>IF(P_Density!E13&gt;Settings!$C$26,IF(Towers!E13*(Settings!$C$16/100)&lt;'Total Sites'!E13,('Total Sites'!E13-Towers!E13*(Settings!$C$16/100)),0),"-")</f>
        <v>38.105117766515313</v>
      </c>
      <c r="F13" s="19">
        <f>IF(P_Density!F13&gt;Settings!$C$26,IF(Towers!F13*(Settings!$C$16/100)&lt;'Total Sites'!F13,('Total Sites'!F13-Towers!F13*(Settings!$C$16/100)),0),"-")</f>
        <v>45.818517362888706</v>
      </c>
      <c r="G13" s="19">
        <f>IF(P_Density!G13&gt;Settings!$C$26,IF(Towers!G13*(Settings!$C$16/100)&lt;'Total Sites'!G13,('Total Sites'!G13-Towers!G13*(Settings!$C$16/100)),0),"-")</f>
        <v>25.126283715132516</v>
      </c>
      <c r="H13" s="19">
        <f>IF(P_Density!H13&gt;Settings!$C$26,IF(Towers!H13*(Settings!$C$16/100)&lt;'Total Sites'!H13,('Total Sites'!H13-Towers!H13*(Settings!$C$16/100)),0),"-")</f>
        <v>31.777358816197005</v>
      </c>
      <c r="I13" s="19">
        <f>IF(P_Density!I13&gt;Settings!$C$26,IF(Towers!I13*(Settings!$C$16/100)&lt;'Total Sites'!I13,('Total Sites'!I13-Towers!I13*(Settings!$C$16/100)),0),"-")</f>
        <v>12.819532507720668</v>
      </c>
      <c r="J13" s="19">
        <f>IF(P_Density!J13&gt;Settings!$C$26,IF(Towers!J13*(Settings!$C$16/100)&lt;'Total Sites'!J13,('Total Sites'!J13-Towers!J13*(Settings!$C$16/100)),0),"-")</f>
        <v>10.103629710818453</v>
      </c>
      <c r="K13" s="19">
        <f>IF(P_Density!K13&gt;Settings!$C$26,IF(Towers!K13*(Settings!$C$16/100)&lt;'Total Sites'!K13,('Total Sites'!K13-Towers!K13*(Settings!$C$16/100)),0),"-")</f>
        <v>10.392304845413266</v>
      </c>
      <c r="L13" s="19">
        <f>IF(P_Density!L13&gt;Settings!$C$26,IF(Towers!L13*(Settings!$C$16/100)&lt;'Total Sites'!L13,('Total Sites'!L13-Towers!L13*(Settings!$C$16/100)),0),"-")</f>
        <v>13.229161723653647</v>
      </c>
    </row>
    <row r="14" spans="1:12">
      <c r="A14" s="14" t="str">
        <f>'Total Sites'!A14</f>
        <v>BLR</v>
      </c>
      <c r="B14" s="14" t="str">
        <f>'Total Sites'!B14</f>
        <v>Belarus</v>
      </c>
      <c r="C14" s="19">
        <f>IF(P_Density!C14&gt;Settings!$C$26,IF(Towers!C14*(Settings!$C$16/100)&lt;'Total Sites'!C14,('Total Sites'!C14-Towers!C14*(Settings!$C$16/100)),0),"-")</f>
        <v>6854.013720684643</v>
      </c>
      <c r="D14" s="19">
        <f>IF(P_Density!D14&gt;Settings!$C$26,IF(Towers!D14*(Settings!$C$16/100)&lt;'Total Sites'!D14,('Total Sites'!D14-Towers!D14*(Settings!$C$16/100)),0),"-")</f>
        <v>1536.4469336695868</v>
      </c>
      <c r="E14" s="19">
        <f>IF(P_Density!E14&gt;Settings!$C$26,IF(Towers!E14*(Settings!$C$16/100)&lt;'Total Sites'!E14,('Total Sites'!E14-Towers!E14*(Settings!$C$16/100)),0),"-")</f>
        <v>703.87401589400122</v>
      </c>
      <c r="F14" s="19">
        <f>IF(P_Density!F14&gt;Settings!$C$26,IF(Towers!F14*(Settings!$C$16/100)&lt;'Total Sites'!F14,('Total Sites'!F14-Towers!F14*(Settings!$C$16/100)),0),"-")</f>
        <v>455.305491878071</v>
      </c>
      <c r="G14" s="19">
        <f>IF(P_Density!G14&gt;Settings!$C$26,IF(Towers!G14*(Settings!$C$16/100)&lt;'Total Sites'!G14,('Total Sites'!G14-Towers!G14*(Settings!$C$16/100)),0),"-")</f>
        <v>394.18905038798141</v>
      </c>
      <c r="H14" s="19">
        <f>IF(P_Density!H14&gt;Settings!$C$26,IF(Towers!H14*(Settings!$C$16/100)&lt;'Total Sites'!H14,('Total Sites'!H14-Towers!H14*(Settings!$C$16/100)),0),"-")</f>
        <v>327.53202709200673</v>
      </c>
      <c r="I14" s="19">
        <f>IF(P_Density!I14&gt;Settings!$C$26,IF(Towers!I14*(Settings!$C$16/100)&lt;'Total Sites'!I14,('Total Sites'!I14-Towers!I14*(Settings!$C$16/100)),0),"-")</f>
        <v>235.42694405355235</v>
      </c>
      <c r="J14" s="19">
        <f>IF(P_Density!J14&gt;Settings!$C$26,IF(Towers!J14*(Settings!$C$16/100)&lt;'Total Sites'!J14,('Total Sites'!J14-Towers!J14*(Settings!$C$16/100)),0),"-")</f>
        <v>240.2020054853343</v>
      </c>
      <c r="K14" s="19">
        <f>IF(P_Density!K14&gt;Settings!$C$26,IF(Towers!K14*(Settings!$C$16/100)&lt;'Total Sites'!K14,('Total Sites'!K14-Towers!K14*(Settings!$C$16/100)),0),"-")</f>
        <v>212.12974788510945</v>
      </c>
      <c r="L14" s="19">
        <f>IF(P_Density!L14&gt;Settings!$C$26,IF(Towers!L14*(Settings!$C$16/100)&lt;'Total Sites'!L14,('Total Sites'!L14-Towers!L14*(Settings!$C$16/100)),0),"-")</f>
        <v>203.83783809056774</v>
      </c>
    </row>
    <row r="15" spans="1:12">
      <c r="A15" s="14" t="str">
        <f>'Total Sites'!A15</f>
        <v>BEL</v>
      </c>
      <c r="B15" s="14" t="str">
        <f>'Total Sites'!B15</f>
        <v>Belgium</v>
      </c>
      <c r="C15" s="19">
        <f>IF(P_Density!C15&gt;Settings!$C$26,IF(Towers!C15*(Settings!$C$16/100)&lt;'Total Sites'!C15,('Total Sites'!C15-Towers!C15*(Settings!$C$16/100)),0),"-")</f>
        <v>3548.2717242166982</v>
      </c>
      <c r="D15" s="19">
        <f>IF(P_Density!D15&gt;Settings!$C$26,IF(Towers!D15*(Settings!$C$16/100)&lt;'Total Sites'!D15,('Total Sites'!D15-Towers!D15*(Settings!$C$16/100)),0),"-")</f>
        <v>920.96860409389342</v>
      </c>
      <c r="E15" s="19">
        <f>IF(P_Density!E15&gt;Settings!$C$26,IF(Towers!E15*(Settings!$C$16/100)&lt;'Total Sites'!E15,('Total Sites'!E15-Towers!E15*(Settings!$C$16/100)),0),"-")</f>
        <v>860.83916608805225</v>
      </c>
      <c r="F15" s="19">
        <f>IF(P_Density!F15&gt;Settings!$C$26,IF(Towers!F15*(Settings!$C$16/100)&lt;'Total Sites'!F15,('Total Sites'!F15-Towers!F15*(Settings!$C$16/100)),0),"-")</f>
        <v>809.81670773269593</v>
      </c>
      <c r="G15" s="19">
        <f>IF(P_Density!G15&gt;Settings!$C$26,IF(Towers!G15*(Settings!$C$16/100)&lt;'Total Sites'!G15,('Total Sites'!G15-Towers!G15*(Settings!$C$16/100)),0),"-")</f>
        <v>1125.2545163516331</v>
      </c>
      <c r="H15" s="19">
        <f>IF(P_Density!H15&gt;Settings!$C$26,IF(Towers!H15*(Settings!$C$16/100)&lt;'Total Sites'!H15,('Total Sites'!H15-Towers!H15*(Settings!$C$16/100)),0),"-")</f>
        <v>769.33688591096006</v>
      </c>
      <c r="I15" s="19">
        <f>IF(P_Density!I15&gt;Settings!$C$26,IF(Towers!I15*(Settings!$C$16/100)&lt;'Total Sites'!I15,('Total Sites'!I15-Towers!I15*(Settings!$C$16/100)),0),"-")</f>
        <v>265.1603341937315</v>
      </c>
      <c r="J15" s="19">
        <f>IF(P_Density!J15&gt;Settings!$C$26,IF(Towers!J15*(Settings!$C$16/100)&lt;'Total Sites'!J15,('Total Sites'!J15-Towers!J15*(Settings!$C$16/100)),0),"-")</f>
        <v>259.41367422866301</v>
      </c>
      <c r="K15" s="19">
        <f>IF(P_Density!K15&gt;Settings!$C$26,IF(Towers!K15*(Settings!$C$16/100)&lt;'Total Sites'!K15,('Total Sites'!K15-Towers!K15*(Settings!$C$16/100)),0),"-")</f>
        <v>333.01511674813628</v>
      </c>
      <c r="L15" s="19">
        <f>IF(P_Density!L15&gt;Settings!$C$26,IF(Towers!L15*(Settings!$C$16/100)&lt;'Total Sites'!L15,('Total Sites'!L15-Towers!L15*(Settings!$C$16/100)),0),"-")</f>
        <v>228.84502185464876</v>
      </c>
    </row>
    <row r="16" spans="1:12">
      <c r="A16" s="14" t="str">
        <f>'Total Sites'!A16</f>
        <v>BLZ</v>
      </c>
      <c r="B16" s="14" t="str">
        <f>'Total Sites'!B16</f>
        <v>Belize</v>
      </c>
      <c r="C16" s="19">
        <f>IF(P_Density!C16&gt;Settings!$C$26,IF(Towers!C16*(Settings!$C$16/100)&lt;'Total Sites'!C16,('Total Sites'!C16-Towers!C16*(Settings!$C$16/100)),0),"-")</f>
        <v>151.26577052768175</v>
      </c>
      <c r="D16" s="19" t="str">
        <f>IF(P_Density!D16&gt;Settings!$C$26,IF(Towers!D16*(Settings!$C$16/100)&lt;'Total Sites'!D16,('Total Sites'!D16-Towers!D16*(Settings!$C$16/100)),0),"-")</f>
        <v>-</v>
      </c>
      <c r="E16" s="19">
        <f>IF(P_Density!E16&gt;Settings!$C$26,IF(Towers!E16*(Settings!$C$16/100)&lt;'Total Sites'!E16,('Total Sites'!E16-Towers!E16*(Settings!$C$16/100)),0),"-")</f>
        <v>58.884184894757524</v>
      </c>
      <c r="F16" s="19" t="str">
        <f>IF(P_Density!F16&gt;Settings!$C$26,IF(Towers!F16*(Settings!$C$16/100)&lt;'Total Sites'!F16,('Total Sites'!F16-Towers!F16*(Settings!$C$16/100)),0),"-")</f>
        <v>-</v>
      </c>
      <c r="G16" s="19">
        <f>IF(P_Density!G16&gt;Settings!$C$26,IF(Towers!G16*(Settings!$C$16/100)&lt;'Total Sites'!G16,('Total Sites'!G16-Towers!G16*(Settings!$C$16/100)),0),"-")</f>
        <v>50.658538720619177</v>
      </c>
      <c r="H16" s="19" t="str">
        <f>IF(P_Density!H16&gt;Settings!$C$26,IF(Towers!H16*(Settings!$C$16/100)&lt;'Total Sites'!H16,('Total Sites'!H16-Towers!H16*(Settings!$C$16/100)),0),"-")</f>
        <v>-</v>
      </c>
      <c r="I16" s="19">
        <f>IF(P_Density!I16&gt;Settings!$C$26,IF(Towers!I16*(Settings!$C$16/100)&lt;'Total Sites'!I16,('Total Sites'!I16-Towers!I16*(Settings!$C$16/100)),0),"-")</f>
        <v>108.65475466029068</v>
      </c>
      <c r="J16" s="19" t="str">
        <f>IF(P_Density!J16&gt;Settings!$C$26,IF(Towers!J16*(Settings!$C$16/100)&lt;'Total Sites'!J16,('Total Sites'!J16-Towers!J16*(Settings!$C$16/100)),0),"-")</f>
        <v>-</v>
      </c>
      <c r="K16" s="19">
        <f>IF(P_Density!K16&gt;Settings!$C$26,IF(Towers!K16*(Settings!$C$16/100)&lt;'Total Sites'!K16,('Total Sites'!K16-Towers!K16*(Settings!$C$16/100)),0),"-")</f>
        <v>50.611740432946526</v>
      </c>
      <c r="L16" s="19">
        <f>IF(P_Density!L16&gt;Settings!$C$26,IF(Towers!L16*(Settings!$C$16/100)&lt;'Total Sites'!L16,('Total Sites'!L16-Towers!L16*(Settings!$C$16/100)),0),"-")</f>
        <v>40.134539601622301</v>
      </c>
    </row>
    <row r="17" spans="1:12">
      <c r="A17" s="14" t="str">
        <f>'Total Sites'!A17</f>
        <v>BEN</v>
      </c>
      <c r="B17" s="14" t="str">
        <f>'Total Sites'!B17</f>
        <v>Benin</v>
      </c>
      <c r="C17" s="19">
        <f>IF(P_Density!C17&gt;Settings!$C$26,IF(Towers!C17*(Settings!$C$16/100)&lt;'Total Sites'!C17,('Total Sites'!C17-Towers!C17*(Settings!$C$16/100)),0),"-")</f>
        <v>5311.6224765445577</v>
      </c>
      <c r="D17" s="19">
        <f>IF(P_Density!D17&gt;Settings!$C$26,IF(Towers!D17*(Settings!$C$16/100)&lt;'Total Sites'!D17,('Total Sites'!D17-Towers!D17*(Settings!$C$16/100)),0),"-")</f>
        <v>1822.1174495624596</v>
      </c>
      <c r="E17" s="19">
        <f>IF(P_Density!E17&gt;Settings!$C$26,IF(Towers!E17*(Settings!$C$16/100)&lt;'Total Sites'!E17,('Total Sites'!E17-Towers!E17*(Settings!$C$16/100)),0),"-")</f>
        <v>1026.9136787986145</v>
      </c>
      <c r="F17" s="19">
        <f>IF(P_Density!F17&gt;Settings!$C$26,IF(Towers!F17*(Settings!$C$16/100)&lt;'Total Sites'!F17,('Total Sites'!F17-Towers!F17*(Settings!$C$16/100)),0),"-")</f>
        <v>1536.0083161640446</v>
      </c>
      <c r="G17" s="19">
        <f>IF(P_Density!G17&gt;Settings!$C$26,IF(Towers!G17*(Settings!$C$16/100)&lt;'Total Sites'!G17,('Total Sites'!G17-Towers!G17*(Settings!$C$16/100)),0),"-")</f>
        <v>1062.6131704435063</v>
      </c>
      <c r="H17" s="19">
        <f>IF(P_Density!H17&gt;Settings!$C$26,IF(Towers!H17*(Settings!$C$16/100)&lt;'Total Sites'!H17,('Total Sites'!H17-Towers!H17*(Settings!$C$16/100)),0),"-")</f>
        <v>835.04889182097509</v>
      </c>
      <c r="I17" s="19">
        <f>IF(P_Density!I17&gt;Settings!$C$26,IF(Towers!I17*(Settings!$C$16/100)&lt;'Total Sites'!I17,('Total Sites'!I17-Towers!I17*(Settings!$C$16/100)),0),"-")</f>
        <v>1548.9954242601</v>
      </c>
      <c r="J17" s="19">
        <f>IF(P_Density!J17&gt;Settings!$C$26,IF(Towers!J17*(Settings!$C$16/100)&lt;'Total Sites'!J17,('Total Sites'!J17-Towers!J17*(Settings!$C$16/100)),0),"-")</f>
        <v>1660.5517502324324</v>
      </c>
      <c r="K17" s="19">
        <f>IF(P_Density!K17&gt;Settings!$C$26,IF(Towers!K17*(Settings!$C$16/100)&lt;'Total Sites'!K17,('Total Sites'!K17-Towers!K17*(Settings!$C$16/100)),0),"-")</f>
        <v>1426.5826206998568</v>
      </c>
      <c r="L17" s="19">
        <f>IF(P_Density!L17&gt;Settings!$C$26,IF(Towers!L17*(Settings!$C$16/100)&lt;'Total Sites'!L17,('Total Sites'!L17-Towers!L17*(Settings!$C$16/100)),0),"-")</f>
        <v>1182.637876405038</v>
      </c>
    </row>
    <row r="18" spans="1:12">
      <c r="A18" s="14" t="str">
        <f>'Total Sites'!A18</f>
        <v>BTN</v>
      </c>
      <c r="B18" s="14" t="str">
        <f>'Total Sites'!B18</f>
        <v>Bhutan</v>
      </c>
      <c r="C18" s="19">
        <f>IF(P_Density!C18&gt;Settings!$C$26,IF(Towers!C18*(Settings!$C$16/100)&lt;'Total Sites'!C18,('Total Sites'!C18-Towers!C18*(Settings!$C$16/100)),0),"-")</f>
        <v>272.8768513195954</v>
      </c>
      <c r="D18" s="19">
        <f>IF(P_Density!D18&gt;Settings!$C$26,IF(Towers!D18*(Settings!$C$16/100)&lt;'Total Sites'!D18,('Total Sites'!D18-Towers!D18*(Settings!$C$16/100)),0),"-")</f>
        <v>122.51940077745638</v>
      </c>
      <c r="E18" s="19">
        <f>IF(P_Density!E18&gt;Settings!$C$26,IF(Towers!E18*(Settings!$C$16/100)&lt;'Total Sites'!E18,('Total Sites'!E18-Towers!E18*(Settings!$C$16/100)),0),"-")</f>
        <v>120.1891619670735</v>
      </c>
      <c r="F18" s="19">
        <f>IF(P_Density!F18&gt;Settings!$C$26,IF(Towers!F18*(Settings!$C$16/100)&lt;'Total Sites'!F18,('Total Sites'!F18-Towers!F18*(Settings!$C$16/100)),0),"-")</f>
        <v>76.559427213727901</v>
      </c>
      <c r="G18" s="19">
        <f>IF(P_Density!G18&gt;Settings!$C$26,IF(Towers!G18*(Settings!$C$16/100)&lt;'Total Sites'!G18,('Total Sites'!G18-Towers!G18*(Settings!$C$16/100)),0),"-")</f>
        <v>68.97629927504758</v>
      </c>
      <c r="H18" s="19">
        <f>IF(P_Density!H18&gt;Settings!$C$26,IF(Towers!H18*(Settings!$C$16/100)&lt;'Total Sites'!H18,('Total Sites'!H18-Towers!H18*(Settings!$C$16/100)),0),"-")</f>
        <v>78.461880507774666</v>
      </c>
      <c r="I18" s="19">
        <f>IF(P_Density!I18&gt;Settings!$C$26,IF(Towers!I18*(Settings!$C$16/100)&lt;'Total Sites'!I18,('Total Sites'!I18-Towers!I18*(Settings!$C$16/100)),0),"-")</f>
        <v>62.378192318768725</v>
      </c>
      <c r="J18" s="19">
        <f>IF(P_Density!J18&gt;Settings!$C$26,IF(Towers!J18*(Settings!$C$16/100)&lt;'Total Sites'!J18,('Total Sites'!J18-Towers!J18*(Settings!$C$16/100)),0),"-")</f>
        <v>53.629749627474233</v>
      </c>
      <c r="K18" s="19">
        <f>IF(P_Density!K18&gt;Settings!$C$26,IF(Towers!K18*(Settings!$C$16/100)&lt;'Total Sites'!K18,('Total Sites'!K18-Towers!K18*(Settings!$C$16/100)),0),"-")</f>
        <v>57.169685535372018</v>
      </c>
      <c r="L18" s="19" t="str">
        <f>IF(P_Density!L18&gt;Settings!$C$26,IF(Towers!L18*(Settings!$C$16/100)&lt;'Total Sites'!L18,('Total Sites'!L18-Towers!L18*(Settings!$C$16/100)),0),"-")</f>
        <v>-</v>
      </c>
    </row>
    <row r="19" spans="1:12">
      <c r="A19" s="14" t="str">
        <f>'Total Sites'!A19</f>
        <v>BOL</v>
      </c>
      <c r="B19" s="14" t="str">
        <f>'Total Sites'!B19</f>
        <v>Bolivia (Plurinational State of)</v>
      </c>
      <c r="C19" s="19">
        <f>IF(P_Density!C19&gt;Settings!$C$26,IF(Towers!C19*(Settings!$C$16/100)&lt;'Total Sites'!C19,('Total Sites'!C19-Towers!C19*(Settings!$C$16/100)),0),"-")</f>
        <v>8724.7898563523504</v>
      </c>
      <c r="D19" s="19">
        <f>IF(P_Density!D19&gt;Settings!$C$26,IF(Towers!D19*(Settings!$C$16/100)&lt;'Total Sites'!D19,('Total Sites'!D19-Towers!D19*(Settings!$C$16/100)),0),"-")</f>
        <v>908.58947717478691</v>
      </c>
      <c r="E19" s="19">
        <f>IF(P_Density!E19&gt;Settings!$C$26,IF(Towers!E19*(Settings!$C$16/100)&lt;'Total Sites'!E19,('Total Sites'!E19-Towers!E19*(Settings!$C$16/100)),0),"-")</f>
        <v>860.23505344740011</v>
      </c>
      <c r="F19" s="19">
        <f>IF(P_Density!F19&gt;Settings!$C$26,IF(Towers!F19*(Settings!$C$16/100)&lt;'Total Sites'!F19,('Total Sites'!F19-Towers!F19*(Settings!$C$16/100)),0),"-")</f>
        <v>520.31796919131796</v>
      </c>
      <c r="G19" s="19">
        <f>IF(P_Density!G19&gt;Settings!$C$26,IF(Towers!G19*(Settings!$C$16/100)&lt;'Total Sites'!G19,('Total Sites'!G19-Towers!G19*(Settings!$C$16/100)),0),"-")</f>
        <v>579.36736890242673</v>
      </c>
      <c r="H19" s="19">
        <f>IF(P_Density!H19&gt;Settings!$C$26,IF(Towers!H19*(Settings!$C$16/100)&lt;'Total Sites'!H19,('Total Sites'!H19-Towers!H19*(Settings!$C$16/100)),0),"-")</f>
        <v>744.66439265479198</v>
      </c>
      <c r="I19" s="19">
        <f>IF(P_Density!I19&gt;Settings!$C$26,IF(Towers!I19*(Settings!$C$16/100)&lt;'Total Sites'!I19,('Total Sites'!I19-Towers!I19*(Settings!$C$16/100)),0),"-")</f>
        <v>461.18031920395197</v>
      </c>
      <c r="J19" s="19" t="str">
        <f>IF(P_Density!J19&gt;Settings!$C$26,IF(Towers!J19*(Settings!$C$16/100)&lt;'Total Sites'!J19,('Total Sites'!J19-Towers!J19*(Settings!$C$16/100)),0),"-")</f>
        <v>-</v>
      </c>
      <c r="K19" s="19" t="str">
        <f>IF(P_Density!K19&gt;Settings!$C$26,IF(Towers!K19*(Settings!$C$16/100)&lt;'Total Sites'!K19,('Total Sites'!K19-Towers!K19*(Settings!$C$16/100)),0),"-")</f>
        <v>-</v>
      </c>
      <c r="L19" s="19" t="str">
        <f>IF(P_Density!L19&gt;Settings!$C$26,IF(Towers!L19*(Settings!$C$16/100)&lt;'Total Sites'!L19,('Total Sites'!L19-Towers!L19*(Settings!$C$16/100)),0),"-")</f>
        <v>-</v>
      </c>
    </row>
    <row r="20" spans="1:12">
      <c r="A20" s="14" t="str">
        <f>'Total Sites'!A20</f>
        <v>BIH</v>
      </c>
      <c r="B20" s="14" t="str">
        <f>'Total Sites'!B20</f>
        <v>Bosnia and Herzegovina</v>
      </c>
      <c r="C20" s="19">
        <f>IF(P_Density!C20&gt;Settings!$C$26,IF(Towers!C20*(Settings!$C$16/100)&lt;'Total Sites'!C20,('Total Sites'!C20-Towers!C20*(Settings!$C$16/100)),0),"-")</f>
        <v>666.99273547523114</v>
      </c>
      <c r="D20" s="19">
        <f>IF(P_Density!D20&gt;Settings!$C$26,IF(Towers!D20*(Settings!$C$16/100)&lt;'Total Sites'!D20,('Total Sites'!D20-Towers!D20*(Settings!$C$16/100)),0),"-")</f>
        <v>553.14774590519653</v>
      </c>
      <c r="E20" s="19">
        <f>IF(P_Density!E20&gt;Settings!$C$26,IF(Towers!E20*(Settings!$C$16/100)&lt;'Total Sites'!E20,('Total Sites'!E20-Towers!E20*(Settings!$C$16/100)),0),"-")</f>
        <v>595.31227756441388</v>
      </c>
      <c r="F20" s="19">
        <f>IF(P_Density!F20&gt;Settings!$C$26,IF(Towers!F20*(Settings!$C$16/100)&lt;'Total Sites'!F20,('Total Sites'!F20-Towers!F20*(Settings!$C$16/100)),0),"-")</f>
        <v>301.82458154207023</v>
      </c>
      <c r="G20" s="19">
        <f>IF(P_Density!G20&gt;Settings!$C$26,IF(Towers!G20*(Settings!$C$16/100)&lt;'Total Sites'!G20,('Total Sites'!G20-Towers!G20*(Settings!$C$16/100)),0),"-")</f>
        <v>298.47725916505425</v>
      </c>
      <c r="H20" s="19">
        <f>IF(P_Density!H20&gt;Settings!$C$26,IF(Towers!H20*(Settings!$C$16/100)&lt;'Total Sites'!H20,('Total Sites'!H20-Towers!H20*(Settings!$C$16/100)),0),"-")</f>
        <v>438.13668553127712</v>
      </c>
      <c r="I20" s="19">
        <f>IF(P_Density!I20&gt;Settings!$C$26,IF(Towers!I20*(Settings!$C$16/100)&lt;'Total Sites'!I20,('Total Sites'!I20-Towers!I20*(Settings!$C$16/100)),0),"-")</f>
        <v>621.18893461210678</v>
      </c>
      <c r="J20" s="19">
        <f>IF(P_Density!J20&gt;Settings!$C$26,IF(Towers!J20*(Settings!$C$16/100)&lt;'Total Sites'!J20,('Total Sites'!J20-Towers!J20*(Settings!$C$16/100)),0),"-")</f>
        <v>269.48714787063409</v>
      </c>
      <c r="K20" s="19">
        <f>IF(P_Density!K20&gt;Settings!$C$26,IF(Towers!K20*(Settings!$C$16/100)&lt;'Total Sites'!K20,('Total Sites'!K20-Towers!K20*(Settings!$C$16/100)),0),"-")</f>
        <v>172.73377441469179</v>
      </c>
      <c r="L20" s="19">
        <f>IF(P_Density!L20&gt;Settings!$C$26,IF(Towers!L20*(Settings!$C$16/100)&lt;'Total Sites'!L20,('Total Sites'!L20-Towers!L20*(Settings!$C$16/100)),0),"-")</f>
        <v>111.66633441738129</v>
      </c>
    </row>
    <row r="21" spans="1:12">
      <c r="A21" s="14" t="str">
        <f>'Total Sites'!A21</f>
        <v>BWA</v>
      </c>
      <c r="B21" s="14" t="str">
        <f>'Total Sites'!B21</f>
        <v>Botswana</v>
      </c>
      <c r="C21" s="19">
        <f>IF(P_Density!C21&gt;Settings!$C$26,IF(Towers!C21*(Settings!$C$16/100)&lt;'Total Sites'!C21,('Total Sites'!C21-Towers!C21*(Settings!$C$16/100)),0),"-")</f>
        <v>170.27145086552187</v>
      </c>
      <c r="D21" s="19">
        <f>IF(P_Density!D21&gt;Settings!$C$26,IF(Towers!D21*(Settings!$C$16/100)&lt;'Total Sites'!D21,('Total Sites'!D21-Towers!D21*(Settings!$C$16/100)),0),"-")</f>
        <v>421.73866359378917</v>
      </c>
      <c r="E21" s="19">
        <f>IF(P_Density!E21&gt;Settings!$C$26,IF(Towers!E21*(Settings!$C$16/100)&lt;'Total Sites'!E21,('Total Sites'!E21-Towers!E21*(Settings!$C$16/100)),0),"-")</f>
        <v>416.79552842559877</v>
      </c>
      <c r="F21" s="19">
        <f>IF(P_Density!F21&gt;Settings!$C$26,IF(Towers!F21*(Settings!$C$16/100)&lt;'Total Sites'!F21,('Total Sites'!F21-Towers!F21*(Settings!$C$16/100)),0),"-")</f>
        <v>283.4810728355551</v>
      </c>
      <c r="G21" s="19">
        <f>IF(P_Density!G21&gt;Settings!$C$26,IF(Towers!G21*(Settings!$C$16/100)&lt;'Total Sites'!G21,('Total Sites'!G21-Towers!G21*(Settings!$C$16/100)),0),"-")</f>
        <v>211.20751868632058</v>
      </c>
      <c r="H21" s="19">
        <f>IF(P_Density!H21&gt;Settings!$C$26,IF(Towers!H21*(Settings!$C$16/100)&lt;'Total Sites'!H21,('Total Sites'!H21-Towers!H21*(Settings!$C$16/100)),0),"-")</f>
        <v>188.47038031000582</v>
      </c>
      <c r="I21" s="19" t="str">
        <f>IF(P_Density!I21&gt;Settings!$C$26,IF(Towers!I21*(Settings!$C$16/100)&lt;'Total Sites'!I21,('Total Sites'!I21-Towers!I21*(Settings!$C$16/100)),0),"-")</f>
        <v>-</v>
      </c>
      <c r="J21" s="19" t="str">
        <f>IF(P_Density!J21&gt;Settings!$C$26,IF(Towers!J21*(Settings!$C$16/100)&lt;'Total Sites'!J21,('Total Sites'!J21-Towers!J21*(Settings!$C$16/100)),0),"-")</f>
        <v>-</v>
      </c>
      <c r="K21" s="19" t="str">
        <f>IF(P_Density!K21&gt;Settings!$C$26,IF(Towers!K21*(Settings!$C$16/100)&lt;'Total Sites'!K21,('Total Sites'!K21-Towers!K21*(Settings!$C$16/100)),0),"-")</f>
        <v>-</v>
      </c>
      <c r="L21" s="19" t="str">
        <f>IF(P_Density!L21&gt;Settings!$C$26,IF(Towers!L21*(Settings!$C$16/100)&lt;'Total Sites'!L21,('Total Sites'!L21-Towers!L21*(Settings!$C$16/100)),0),"-")</f>
        <v>-</v>
      </c>
    </row>
    <row r="22" spans="1:12">
      <c r="A22" s="14" t="str">
        <f>'Total Sites'!A22</f>
        <v>BRA</v>
      </c>
      <c r="B22" s="14" t="str">
        <f>'Total Sites'!B22</f>
        <v>Brazil</v>
      </c>
      <c r="C22" s="19">
        <f>IF(P_Density!C22&gt;Settings!$C$26,IF(Towers!C22*(Settings!$C$16/100)&lt;'Total Sites'!C22,('Total Sites'!C22-Towers!C22*(Settings!$C$16/100)),0),"-")</f>
        <v>197576.03196024796</v>
      </c>
      <c r="D22" s="19">
        <f>IF(P_Density!D22&gt;Settings!$C$26,IF(Towers!D22*(Settings!$C$16/100)&lt;'Total Sites'!D22,('Total Sites'!D22-Towers!D22*(Settings!$C$16/100)),0),"-")</f>
        <v>32034.627946639797</v>
      </c>
      <c r="E22" s="19">
        <f>IF(P_Density!E22&gt;Settings!$C$26,IF(Towers!E22*(Settings!$C$16/100)&lt;'Total Sites'!E22,('Total Sites'!E22-Towers!E22*(Settings!$C$16/100)),0),"-")</f>
        <v>17026.942946570056</v>
      </c>
      <c r="F22" s="19">
        <f>IF(P_Density!F22&gt;Settings!$C$26,IF(Towers!F22*(Settings!$C$16/100)&lt;'Total Sites'!F22,('Total Sites'!F22-Towers!F22*(Settings!$C$16/100)),0),"-")</f>
        <v>12100.983819363073</v>
      </c>
      <c r="G22" s="19">
        <f>IF(P_Density!G22&gt;Settings!$C$26,IF(Towers!G22*(Settings!$C$16/100)&lt;'Total Sites'!G22,('Total Sites'!G22-Towers!G22*(Settings!$C$16/100)),0),"-")</f>
        <v>9719.705148211915</v>
      </c>
      <c r="H22" s="19">
        <f>IF(P_Density!H22&gt;Settings!$C$26,IF(Towers!H22*(Settings!$C$16/100)&lt;'Total Sites'!H22,('Total Sites'!H22-Towers!H22*(Settings!$C$16/100)),0),"-")</f>
        <v>8445.4013032776711</v>
      </c>
      <c r="I22" s="19">
        <f>IF(P_Density!I22&gt;Settings!$C$26,IF(Towers!I22*(Settings!$C$16/100)&lt;'Total Sites'!I22,('Total Sites'!I22-Towers!I22*(Settings!$C$16/100)),0),"-")</f>
        <v>6761.1154006243132</v>
      </c>
      <c r="J22" s="19">
        <f>IF(P_Density!J22&gt;Settings!$C$26,IF(Towers!J22*(Settings!$C$16/100)&lt;'Total Sites'!J22,('Total Sites'!J22-Towers!J22*(Settings!$C$16/100)),0),"-")</f>
        <v>6210.9601212509806</v>
      </c>
      <c r="K22" s="19">
        <f>IF(P_Density!K22&gt;Settings!$C$26,IF(Towers!K22*(Settings!$C$16/100)&lt;'Total Sites'!K22,('Total Sites'!K22-Towers!K22*(Settings!$C$16/100)),0),"-")</f>
        <v>6000.1155538714356</v>
      </c>
      <c r="L22" s="19" t="str">
        <f>IF(P_Density!L22&gt;Settings!$C$26,IF(Towers!L22*(Settings!$C$16/100)&lt;'Total Sites'!L22,('Total Sites'!L22-Towers!L22*(Settings!$C$16/100)),0),"-")</f>
        <v>-</v>
      </c>
    </row>
    <row r="23" spans="1:12">
      <c r="A23" s="14" t="str">
        <f>'Total Sites'!A23</f>
        <v>BRN</v>
      </c>
      <c r="B23" s="14" t="str">
        <f>'Total Sites'!B23</f>
        <v>Brunei Darussalam</v>
      </c>
      <c r="C23" s="19">
        <f>IF(P_Density!C23&gt;Settings!$C$26,IF(Towers!C23*(Settings!$C$16/100)&lt;'Total Sites'!C23,('Total Sites'!C23-Towers!C23*(Settings!$C$16/100)),0),"-")</f>
        <v>279.56545589785117</v>
      </c>
      <c r="D23" s="19">
        <f>IF(P_Density!D23&gt;Settings!$C$26,IF(Towers!D23*(Settings!$C$16/100)&lt;'Total Sites'!D23,('Total Sites'!D23-Towers!D23*(Settings!$C$16/100)),0),"-")</f>
        <v>87.053605578895016</v>
      </c>
      <c r="E23" s="19">
        <f>IF(P_Density!E23&gt;Settings!$C$26,IF(Towers!E23*(Settings!$C$16/100)&lt;'Total Sites'!E23,('Total Sites'!E23-Towers!E23*(Settings!$C$16/100)),0),"-")</f>
        <v>58.566193345617762</v>
      </c>
      <c r="F23" s="19">
        <f>IF(P_Density!F23&gt;Settings!$C$26,IF(Towers!F23*(Settings!$C$16/100)&lt;'Total Sites'!F23,('Total Sites'!F23-Towers!F23*(Settings!$C$16/100)),0),"-")</f>
        <v>41.348413657375303</v>
      </c>
      <c r="G23" s="19">
        <f>IF(P_Density!G23&gt;Settings!$C$26,IF(Towers!G23*(Settings!$C$16/100)&lt;'Total Sites'!G23,('Total Sites'!G23-Towers!G23*(Settings!$C$16/100)),0),"-")</f>
        <v>28.95221729238321</v>
      </c>
      <c r="H23" s="19">
        <f>IF(P_Density!H23&gt;Settings!$C$26,IF(Towers!H23*(Settings!$C$16/100)&lt;'Total Sites'!H23,('Total Sites'!H23-Towers!H23*(Settings!$C$16/100)),0),"-")</f>
        <v>23.659578378219749</v>
      </c>
      <c r="I23" s="19">
        <f>IF(P_Density!I23&gt;Settings!$C$26,IF(Towers!I23*(Settings!$C$16/100)&lt;'Total Sites'!I23,('Total Sites'!I23-Towers!I23*(Settings!$C$16/100)),0),"-")</f>
        <v>12.782469475895823</v>
      </c>
      <c r="J23" s="19">
        <f>IF(P_Density!J23&gt;Settings!$C$26,IF(Towers!J23*(Settings!$C$16/100)&lt;'Total Sites'!J23,('Total Sites'!J23-Towers!J23*(Settings!$C$16/100)),0),"-")</f>
        <v>5.88965600049056</v>
      </c>
      <c r="K23" s="19" t="str">
        <f>IF(P_Density!K23&gt;Settings!$C$26,IF(Towers!K23*(Settings!$C$16/100)&lt;'Total Sites'!K23,('Total Sites'!K23-Towers!K23*(Settings!$C$16/100)),0),"-")</f>
        <v>-</v>
      </c>
      <c r="L23" s="19" t="str">
        <f>IF(P_Density!L23&gt;Settings!$C$26,IF(Towers!L23*(Settings!$C$16/100)&lt;'Total Sites'!L23,('Total Sites'!L23-Towers!L23*(Settings!$C$16/100)),0),"-")</f>
        <v>-</v>
      </c>
    </row>
    <row r="24" spans="1:12">
      <c r="A24" s="14" t="str">
        <f>'Total Sites'!A24</f>
        <v>BGR</v>
      </c>
      <c r="B24" s="14" t="str">
        <f>'Total Sites'!B24</f>
        <v>Bulgaria</v>
      </c>
      <c r="C24" s="19">
        <f>IF(P_Density!C24&gt;Settings!$C$26,IF(Towers!C24*(Settings!$C$16/100)&lt;'Total Sites'!C24,('Total Sites'!C24-Towers!C24*(Settings!$C$16/100)),0),"-")</f>
        <v>4525.6720202991519</v>
      </c>
      <c r="D24" s="19">
        <f>IF(P_Density!D24&gt;Settings!$C$26,IF(Towers!D24*(Settings!$C$16/100)&lt;'Total Sites'!D24,('Total Sites'!D24-Towers!D24*(Settings!$C$16/100)),0),"-")</f>
        <v>1065.2465946305233</v>
      </c>
      <c r="E24" s="19">
        <f>IF(P_Density!E24&gt;Settings!$C$26,IF(Towers!E24*(Settings!$C$16/100)&lt;'Total Sites'!E24,('Total Sites'!E24-Towers!E24*(Settings!$C$16/100)),0),"-")</f>
        <v>778.41071848963725</v>
      </c>
      <c r="F24" s="19">
        <f>IF(P_Density!F24&gt;Settings!$C$26,IF(Towers!F24*(Settings!$C$16/100)&lt;'Total Sites'!F24,('Total Sites'!F24-Towers!F24*(Settings!$C$16/100)),0),"-")</f>
        <v>444.24288467931285</v>
      </c>
      <c r="G24" s="19">
        <f>IF(P_Density!G24&gt;Settings!$C$26,IF(Towers!G24*(Settings!$C$16/100)&lt;'Total Sites'!G24,('Total Sites'!G24-Towers!G24*(Settings!$C$16/100)),0),"-")</f>
        <v>390.77336329453107</v>
      </c>
      <c r="H24" s="19">
        <f>IF(P_Density!H24&gt;Settings!$C$26,IF(Towers!H24*(Settings!$C$16/100)&lt;'Total Sites'!H24,('Total Sites'!H24-Towers!H24*(Settings!$C$16/100)),0),"-")</f>
        <v>368.509846817756</v>
      </c>
      <c r="I24" s="19">
        <f>IF(P_Density!I24&gt;Settings!$C$26,IF(Towers!I24*(Settings!$C$16/100)&lt;'Total Sites'!I24,('Total Sites'!I24-Towers!I24*(Settings!$C$16/100)),0),"-")</f>
        <v>246.46283096270366</v>
      </c>
      <c r="J24" s="19">
        <f>IF(P_Density!J24&gt;Settings!$C$26,IF(Towers!J24*(Settings!$C$16/100)&lt;'Total Sites'!J24,('Total Sites'!J24-Towers!J24*(Settings!$C$16/100)),0),"-")</f>
        <v>207.39448069769824</v>
      </c>
      <c r="K24" s="19">
        <f>IF(P_Density!K24&gt;Settings!$C$26,IF(Towers!K24*(Settings!$C$16/100)&lt;'Total Sites'!K24,('Total Sites'!K24-Towers!K24*(Settings!$C$16/100)),0),"-")</f>
        <v>168.75408975427638</v>
      </c>
      <c r="L24" s="19">
        <f>IF(P_Density!L24&gt;Settings!$C$26,IF(Towers!L24*(Settings!$C$16/100)&lt;'Total Sites'!L24,('Total Sites'!L24-Towers!L24*(Settings!$C$16/100)),0),"-")</f>
        <v>108.62773742455308</v>
      </c>
    </row>
    <row r="25" spans="1:12">
      <c r="A25" s="14" t="str">
        <f>'Total Sites'!A25</f>
        <v>BFA</v>
      </c>
      <c r="B25" s="14" t="str">
        <f>'Total Sites'!B25</f>
        <v>Burkina Faso</v>
      </c>
      <c r="C25" s="19">
        <f>IF(P_Density!C25&gt;Settings!$C$26,IF(Towers!C25*(Settings!$C$16/100)&lt;'Total Sites'!C25,('Total Sites'!C25-Towers!C25*(Settings!$C$16/100)),0),"-")</f>
        <v>10338.614565697088</v>
      </c>
      <c r="D25" s="19">
        <f>IF(P_Density!D25&gt;Settings!$C$26,IF(Towers!D25*(Settings!$C$16/100)&lt;'Total Sites'!D25,('Total Sites'!D25-Towers!D25*(Settings!$C$16/100)),0),"-")</f>
        <v>1649.4352535259277</v>
      </c>
      <c r="E25" s="19">
        <f>IF(P_Density!E25&gt;Settings!$C$26,IF(Towers!E25*(Settings!$C$16/100)&lt;'Total Sites'!E25,('Total Sites'!E25-Towers!E25*(Settings!$C$16/100)),0),"-")</f>
        <v>2673.7395633224182</v>
      </c>
      <c r="F25" s="19">
        <f>IF(P_Density!F25&gt;Settings!$C$26,IF(Towers!F25*(Settings!$C$16/100)&lt;'Total Sites'!F25,('Total Sites'!F25-Towers!F25*(Settings!$C$16/100)),0),"-")</f>
        <v>1558.7576568155341</v>
      </c>
      <c r="G25" s="19">
        <f>IF(P_Density!G25&gt;Settings!$C$26,IF(Towers!G25*(Settings!$C$16/100)&lt;'Total Sites'!G25,('Total Sites'!G25-Towers!G25*(Settings!$C$16/100)),0),"-")</f>
        <v>1762.4988477675533</v>
      </c>
      <c r="H25" s="19">
        <f>IF(P_Density!H25&gt;Settings!$C$26,IF(Towers!H25*(Settings!$C$16/100)&lt;'Total Sites'!H25,('Total Sites'!H25-Towers!H25*(Settings!$C$16/100)),0),"-")</f>
        <v>2282.7912657198708</v>
      </c>
      <c r="I25" s="19">
        <f>IF(P_Density!I25&gt;Settings!$C$26,IF(Towers!I25*(Settings!$C$16/100)&lt;'Total Sites'!I25,('Total Sites'!I25-Towers!I25*(Settings!$C$16/100)),0),"-")</f>
        <v>1553.9632214213329</v>
      </c>
      <c r="J25" s="19">
        <f>IF(P_Density!J25&gt;Settings!$C$26,IF(Towers!J25*(Settings!$C$16/100)&lt;'Total Sites'!J25,('Total Sites'!J25-Towers!J25*(Settings!$C$16/100)),0),"-")</f>
        <v>1872.1544728922256</v>
      </c>
      <c r="K25" s="19">
        <f>IF(P_Density!K25&gt;Settings!$C$26,IF(Towers!K25*(Settings!$C$16/100)&lt;'Total Sites'!K25,('Total Sites'!K25-Towers!K25*(Settings!$C$16/100)),0),"-")</f>
        <v>1669.8824982504852</v>
      </c>
      <c r="L25" s="19">
        <f>IF(P_Density!L25&gt;Settings!$C$26,IF(Towers!L25*(Settings!$C$16/100)&lt;'Total Sites'!L25,('Total Sites'!L25-Towers!L25*(Settings!$C$16/100)),0),"-")</f>
        <v>1657.2338470656227</v>
      </c>
    </row>
    <row r="26" spans="1:12">
      <c r="A26" s="14" t="str">
        <f>'Total Sites'!A26</f>
        <v>BDI</v>
      </c>
      <c r="B26" s="14" t="str">
        <f>'Total Sites'!B26</f>
        <v>Burundi</v>
      </c>
      <c r="C26" s="19">
        <f>IF(P_Density!C26&gt;Settings!$C$26,IF(Towers!C26*(Settings!$C$16/100)&lt;'Total Sites'!C26,('Total Sites'!C26-Towers!C26*(Settings!$C$16/100)),0),"-")</f>
        <v>1385.640646055102</v>
      </c>
      <c r="D26" s="19">
        <f>IF(P_Density!D26&gt;Settings!$C$26,IF(Towers!D26*(Settings!$C$16/100)&lt;'Total Sites'!D26,('Total Sites'!D26-Towers!D26*(Settings!$C$16/100)),0),"-")</f>
        <v>2332.4950875260888</v>
      </c>
      <c r="E26" s="19">
        <f>IF(P_Density!E26&gt;Settings!$C$26,IF(Towers!E26*(Settings!$C$16/100)&lt;'Total Sites'!E26,('Total Sites'!E26-Towers!E26*(Settings!$C$16/100)),0),"-")</f>
        <v>1294.7426196738872</v>
      </c>
      <c r="F26" s="19">
        <f>IF(P_Density!F26&gt;Settings!$C$26,IF(Towers!F26*(Settings!$C$16/100)&lt;'Total Sites'!F26,('Total Sites'!F26-Towers!F26*(Settings!$C$16/100)),0),"-")</f>
        <v>1837.9137529274872</v>
      </c>
      <c r="G26" s="19">
        <f>IF(P_Density!G26&gt;Settings!$C$26,IF(Towers!G26*(Settings!$C$16/100)&lt;'Total Sites'!G26,('Total Sites'!G26-Towers!G26*(Settings!$C$16/100)),0),"-")</f>
        <v>1534.4687154462056</v>
      </c>
      <c r="H26" s="19">
        <f>IF(P_Density!H26&gt;Settings!$C$26,IF(Towers!H26*(Settings!$C$16/100)&lt;'Total Sites'!H26,('Total Sites'!H26-Towers!H26*(Settings!$C$16/100)),0),"-")</f>
        <v>1226.0353716391255</v>
      </c>
      <c r="I26" s="19">
        <f>IF(P_Density!I26&gt;Settings!$C$26,IF(Towers!I26*(Settings!$C$16/100)&lt;'Total Sites'!I26,('Total Sites'!I26-Towers!I26*(Settings!$C$16/100)),0),"-")</f>
        <v>1290.625287468466</v>
      </c>
      <c r="J26" s="19">
        <f>IF(P_Density!J26&gt;Settings!$C$26,IF(Towers!J26*(Settings!$C$16/100)&lt;'Total Sites'!J26,('Total Sites'!J26-Towers!J26*(Settings!$C$16/100)),0),"-")</f>
        <v>1100.5945702951949</v>
      </c>
      <c r="K26" s="19">
        <f>IF(P_Density!K26&gt;Settings!$C$26,IF(Towers!K26*(Settings!$C$16/100)&lt;'Total Sites'!K26,('Total Sites'!K26-Towers!K26*(Settings!$C$16/100)),0),"-")</f>
        <v>994.48583867913055</v>
      </c>
      <c r="L26" s="19">
        <f>IF(P_Density!L26&gt;Settings!$C$26,IF(Towers!L26*(Settings!$C$16/100)&lt;'Total Sites'!L26,('Total Sites'!L26-Towers!L26*(Settings!$C$16/100)),0),"-")</f>
        <v>668.95651190104616</v>
      </c>
    </row>
    <row r="27" spans="1:12">
      <c r="A27" s="14" t="str">
        <f>'Total Sites'!A27</f>
        <v>CPV</v>
      </c>
      <c r="B27" s="14" t="str">
        <f>'Total Sites'!B27</f>
        <v>Cabo Verde</v>
      </c>
      <c r="C27" s="19">
        <f>IF(P_Density!C27&gt;Settings!$C$26,IF(Towers!C27*(Settings!$C$16/100)&lt;'Total Sites'!C27,('Total Sites'!C27-Towers!C27*(Settings!$C$16/100)),0),"-")</f>
        <v>250.44171676847776</v>
      </c>
      <c r="D27" s="19">
        <f>IF(P_Density!D27&gt;Settings!$C$26,IF(Towers!D27*(Settings!$C$16/100)&lt;'Total Sites'!D27,('Total Sites'!D27-Towers!D27*(Settings!$C$16/100)),0),"-")</f>
        <v>85.704439959704459</v>
      </c>
      <c r="E27" s="19">
        <f>IF(P_Density!E27&gt;Settings!$C$26,IF(Towers!E27*(Settings!$C$16/100)&lt;'Total Sites'!E27,('Total Sites'!E27-Towers!E27*(Settings!$C$16/100)),0),"-")</f>
        <v>140.87346568226872</v>
      </c>
      <c r="F27" s="19">
        <f>IF(P_Density!F27&gt;Settings!$C$26,IF(Towers!F27*(Settings!$C$16/100)&lt;'Total Sites'!F27,('Total Sites'!F27-Towers!F27*(Settings!$C$16/100)),0),"-")</f>
        <v>49.698311171842974</v>
      </c>
      <c r="G27" s="19">
        <f>IF(P_Density!G27&gt;Settings!$C$26,IF(Towers!G27*(Settings!$C$16/100)&lt;'Total Sites'!G27,('Total Sites'!G27-Towers!G27*(Settings!$C$16/100)),0),"-")</f>
        <v>48.882322791388297</v>
      </c>
      <c r="H27" s="19">
        <f>IF(P_Density!H27&gt;Settings!$C$26,IF(Towers!H27*(Settings!$C$16/100)&lt;'Total Sites'!H27,('Total Sites'!H27-Towers!H27*(Settings!$C$16/100)),0),"-")</f>
        <v>18.380947345628886</v>
      </c>
      <c r="I27" s="19">
        <f>IF(P_Density!I27&gt;Settings!$C$26,IF(Towers!I27*(Settings!$C$16/100)&lt;'Total Sites'!I27,('Total Sites'!I27-Towers!I27*(Settings!$C$16/100)),0),"-")</f>
        <v>17.325640078081552</v>
      </c>
      <c r="J27" s="19">
        <f>IF(P_Density!J27&gt;Settings!$C$26,IF(Towers!J27*(Settings!$C$16/100)&lt;'Total Sites'!J27,('Total Sites'!J27-Towers!J27*(Settings!$C$16/100)),0),"-")</f>
        <v>11.119338517726121</v>
      </c>
      <c r="K27" s="19">
        <f>IF(P_Density!K27&gt;Settings!$C$26,IF(Towers!K27*(Settings!$C$16/100)&lt;'Total Sites'!K27,('Total Sites'!K27-Towers!K27*(Settings!$C$16/100)),0),"-")</f>
        <v>30.175009910311452</v>
      </c>
      <c r="L27" s="19">
        <f>IF(P_Density!L27&gt;Settings!$C$26,IF(Towers!L27*(Settings!$C$16/100)&lt;'Total Sites'!L27,('Total Sites'!L27-Towers!L27*(Settings!$C$16/100)),0),"-")</f>
        <v>26.098154379920029</v>
      </c>
    </row>
    <row r="28" spans="1:12">
      <c r="A28" s="14" t="str">
        <f>'Total Sites'!A28</f>
        <v>KHM</v>
      </c>
      <c r="B28" s="14" t="str">
        <f>'Total Sites'!B28</f>
        <v>Cambodia</v>
      </c>
      <c r="C28" s="19">
        <f>IF(P_Density!C28&gt;Settings!$C$26,IF(Towers!C28*(Settings!$C$16/100)&lt;'Total Sites'!C28,('Total Sites'!C28-Towers!C28*(Settings!$C$16/100)),0),"-")</f>
        <v>5525.315996382782</v>
      </c>
      <c r="D28" s="19">
        <f>IF(P_Density!D28&gt;Settings!$C$26,IF(Towers!D28*(Settings!$C$16/100)&lt;'Total Sites'!D28,('Total Sites'!D28-Towers!D28*(Settings!$C$16/100)),0),"-")</f>
        <v>4546.2383029510502</v>
      </c>
      <c r="E28" s="19">
        <f>IF(P_Density!E28&gt;Settings!$C$26,IF(Towers!E28*(Settings!$C$16/100)&lt;'Total Sites'!E28,('Total Sites'!E28-Towers!E28*(Settings!$C$16/100)),0),"-")</f>
        <v>1775.4194567001841</v>
      </c>
      <c r="F28" s="19">
        <f>IF(P_Density!F28&gt;Settings!$C$26,IF(Towers!F28*(Settings!$C$16/100)&lt;'Total Sites'!F28,('Total Sites'!F28-Towers!F28*(Settings!$C$16/100)),0),"-")</f>
        <v>1995.815482580043</v>
      </c>
      <c r="G28" s="19">
        <f>IF(P_Density!G28&gt;Settings!$C$26,IF(Towers!G28*(Settings!$C$16/100)&lt;'Total Sites'!G28,('Total Sites'!G28-Towers!G28*(Settings!$C$16/100)),0),"-")</f>
        <v>1577.5656983155184</v>
      </c>
      <c r="H28" s="19">
        <f>IF(P_Density!H28&gt;Settings!$C$26,IF(Towers!H28*(Settings!$C$16/100)&lt;'Total Sites'!H28,('Total Sites'!H28-Towers!H28*(Settings!$C$16/100)),0),"-")</f>
        <v>1944.2972282609683</v>
      </c>
      <c r="I28" s="19">
        <f>IF(P_Density!I28&gt;Settings!$C$26,IF(Towers!I28*(Settings!$C$16/100)&lt;'Total Sites'!I28,('Total Sites'!I28-Towers!I28*(Settings!$C$16/100)),0),"-")</f>
        <v>1934.6336284889417</v>
      </c>
      <c r="J28" s="19">
        <f>IF(P_Density!J28&gt;Settings!$C$26,IF(Towers!J28*(Settings!$C$16/100)&lt;'Total Sites'!J28,('Total Sites'!J28-Towers!J28*(Settings!$C$16/100)),0),"-")</f>
        <v>1344.5288182546963</v>
      </c>
      <c r="K28" s="19">
        <f>IF(P_Density!K28&gt;Settings!$C$26,IF(Towers!K28*(Settings!$C$16/100)&lt;'Total Sites'!K28,('Total Sites'!K28-Towers!K28*(Settings!$C$16/100)),0),"-")</f>
        <v>1089.5052222219267</v>
      </c>
      <c r="L28" s="19">
        <f>IF(P_Density!L28&gt;Settings!$C$26,IF(Towers!L28*(Settings!$C$16/100)&lt;'Total Sites'!L28,('Total Sites'!L28-Towers!L28*(Settings!$C$16/100)),0),"-")</f>
        <v>473.83064774889823</v>
      </c>
    </row>
    <row r="29" spans="1:12">
      <c r="A29" s="14" t="str">
        <f>'Total Sites'!A29</f>
        <v>CMR</v>
      </c>
      <c r="B29" s="14" t="str">
        <f>'Total Sites'!B29</f>
        <v>Cameroon</v>
      </c>
      <c r="C29" s="19">
        <f>IF(P_Density!C29&gt;Settings!$C$26,IF(Towers!C29*(Settings!$C$16/100)&lt;'Total Sites'!C29,('Total Sites'!C29-Towers!C29*(Settings!$C$16/100)),0),"-")</f>
        <v>13658.681092501101</v>
      </c>
      <c r="D29" s="19">
        <f>IF(P_Density!D29&gt;Settings!$C$26,IF(Towers!D29*(Settings!$C$16/100)&lt;'Total Sites'!D29,('Total Sites'!D29-Towers!D29*(Settings!$C$16/100)),0),"-")</f>
        <v>3806.2903398172252</v>
      </c>
      <c r="E29" s="19">
        <f>IF(P_Density!E29&gt;Settings!$C$26,IF(Towers!E29*(Settings!$C$16/100)&lt;'Total Sites'!E29,('Total Sites'!E29-Towers!E29*(Settings!$C$16/100)),0),"-")</f>
        <v>3427.7137068123934</v>
      </c>
      <c r="F29" s="19">
        <f>IF(P_Density!F29&gt;Settings!$C$26,IF(Towers!F29*(Settings!$C$16/100)&lt;'Total Sites'!F29,('Total Sites'!F29-Towers!F29*(Settings!$C$16/100)),0),"-")</f>
        <v>2280.5697752275091</v>
      </c>
      <c r="G29" s="19">
        <f>IF(P_Density!G29&gt;Settings!$C$26,IF(Towers!G29*(Settings!$C$16/100)&lt;'Total Sites'!G29,('Total Sites'!G29-Towers!G29*(Settings!$C$16/100)),0),"-")</f>
        <v>3242.9973659222364</v>
      </c>
      <c r="H29" s="19">
        <f>IF(P_Density!H29&gt;Settings!$C$26,IF(Towers!H29*(Settings!$C$16/100)&lt;'Total Sites'!H29,('Total Sites'!H29-Towers!H29*(Settings!$C$16/100)),0),"-")</f>
        <v>2254.7272405922877</v>
      </c>
      <c r="I29" s="19">
        <f>IF(P_Density!I29&gt;Settings!$C$26,IF(Towers!I29*(Settings!$C$16/100)&lt;'Total Sites'!I29,('Total Sites'!I29-Towers!I29*(Settings!$C$16/100)),0),"-")</f>
        <v>1599.2056756865295</v>
      </c>
      <c r="J29" s="19">
        <f>IF(P_Density!J29&gt;Settings!$C$26,IF(Towers!J29*(Settings!$C$16/100)&lt;'Total Sites'!J29,('Total Sites'!J29-Towers!J29*(Settings!$C$16/100)),0),"-")</f>
        <v>1890.6689570348074</v>
      </c>
      <c r="K29" s="19">
        <f>IF(P_Density!K29&gt;Settings!$C$26,IF(Towers!K29*(Settings!$C$16/100)&lt;'Total Sites'!K29,('Total Sites'!K29-Towers!K29*(Settings!$C$16/100)),0),"-")</f>
        <v>1598.6229866804465</v>
      </c>
      <c r="L29" s="19">
        <f>IF(P_Density!L29&gt;Settings!$C$26,IF(Towers!L29*(Settings!$C$16/100)&lt;'Total Sites'!L29,('Total Sites'!L29-Towers!L29*(Settings!$C$16/100)),0),"-")</f>
        <v>984.24589015475294</v>
      </c>
    </row>
    <row r="30" spans="1:12">
      <c r="A30" s="14" t="str">
        <f>'Total Sites'!A30</f>
        <v>CAN</v>
      </c>
      <c r="B30" s="14" t="str">
        <f>'Total Sites'!B30</f>
        <v>Canada</v>
      </c>
      <c r="C30" s="19">
        <f>IF(P_Density!C30&gt;Settings!$C$26,IF(Towers!C30*(Settings!$C$16/100)&lt;'Total Sites'!C30,('Total Sites'!C30-Towers!C30*(Settings!$C$16/100)),0),"-")</f>
        <v>44588.889589574632</v>
      </c>
      <c r="D30" s="19">
        <f>IF(P_Density!D30&gt;Settings!$C$26,IF(Towers!D30*(Settings!$C$16/100)&lt;'Total Sites'!D30,('Total Sites'!D30-Towers!D30*(Settings!$C$16/100)),0),"-")</f>
        <v>3820.6154063623489</v>
      </c>
      <c r="E30" s="19">
        <f>IF(P_Density!E30&gt;Settings!$C$26,IF(Towers!E30*(Settings!$C$16/100)&lt;'Total Sites'!E30,('Total Sites'!E30-Towers!E30*(Settings!$C$16/100)),0),"-")</f>
        <v>2873.8375521719668</v>
      </c>
      <c r="F30" s="19">
        <f>IF(P_Density!F30&gt;Settings!$C$26,IF(Towers!F30*(Settings!$C$16/100)&lt;'Total Sites'!F30,('Total Sites'!F30-Towers!F30*(Settings!$C$16/100)),0),"-")</f>
        <v>2196.2595099566433</v>
      </c>
      <c r="G30" s="19">
        <f>IF(P_Density!G30&gt;Settings!$C$26,IF(Towers!G30*(Settings!$C$16/100)&lt;'Total Sites'!G30,('Total Sites'!G30-Towers!G30*(Settings!$C$16/100)),0),"-")</f>
        <v>1737.1567490120226</v>
      </c>
      <c r="H30" s="19">
        <f>IF(P_Density!H30&gt;Settings!$C$26,IF(Towers!H30*(Settings!$C$16/100)&lt;'Total Sites'!H30,('Total Sites'!H30-Towers!H30*(Settings!$C$16/100)),0),"-")</f>
        <v>939.59223395274273</v>
      </c>
      <c r="I30" s="19" t="str">
        <f>IF(P_Density!I30&gt;Settings!$C$26,IF(Towers!I30*(Settings!$C$16/100)&lt;'Total Sites'!I30,('Total Sites'!I30-Towers!I30*(Settings!$C$16/100)),0),"-")</f>
        <v>-</v>
      </c>
      <c r="J30" s="19" t="str">
        <f>IF(P_Density!J30&gt;Settings!$C$26,IF(Towers!J30*(Settings!$C$16/100)&lt;'Total Sites'!J30,('Total Sites'!J30-Towers!J30*(Settings!$C$16/100)),0),"-")</f>
        <v>-</v>
      </c>
      <c r="K30" s="19" t="str">
        <f>IF(P_Density!K30&gt;Settings!$C$26,IF(Towers!K30*(Settings!$C$16/100)&lt;'Total Sites'!K30,('Total Sites'!K30-Towers!K30*(Settings!$C$16/100)),0),"-")</f>
        <v>-</v>
      </c>
      <c r="L30" s="19" t="str">
        <f>IF(P_Density!L30&gt;Settings!$C$26,IF(Towers!L30*(Settings!$C$16/100)&lt;'Total Sites'!L30,('Total Sites'!L30-Towers!L30*(Settings!$C$16/100)),0),"-")</f>
        <v>-</v>
      </c>
    </row>
    <row r="31" spans="1:12">
      <c r="A31" s="14" t="str">
        <f>'Total Sites'!A31</f>
        <v>CAF</v>
      </c>
      <c r="B31" s="14" t="str">
        <f>'Total Sites'!B31</f>
        <v>Central African Republic (the)</v>
      </c>
      <c r="C31" s="19">
        <f>IF(P_Density!C31&gt;Settings!$C$26,IF(Towers!C31*(Settings!$C$16/100)&lt;'Total Sites'!C31,('Total Sites'!C31-Towers!C31*(Settings!$C$16/100)),0),"-")</f>
        <v>1930.1460999308283</v>
      </c>
      <c r="D31" s="19">
        <f>IF(P_Density!D31&gt;Settings!$C$26,IF(Towers!D31*(Settings!$C$16/100)&lt;'Total Sites'!D31,('Total Sites'!D31-Towers!D31*(Settings!$C$16/100)),0),"-")</f>
        <v>1009.8513547939181</v>
      </c>
      <c r="E31" s="19">
        <f>IF(P_Density!E31&gt;Settings!$C$26,IF(Towers!E31*(Settings!$C$16/100)&lt;'Total Sites'!E31,('Total Sites'!E31-Towers!E31*(Settings!$C$16/100)),0),"-")</f>
        <v>899.00653791189575</v>
      </c>
      <c r="F31" s="19">
        <f>IF(P_Density!F31&gt;Settings!$C$26,IF(Towers!F31*(Settings!$C$16/100)&lt;'Total Sites'!F31,('Total Sites'!F31-Towers!F31*(Settings!$C$16/100)),0),"-")</f>
        <v>504.80909672594953</v>
      </c>
      <c r="G31" s="19">
        <f>IF(P_Density!G31&gt;Settings!$C$26,IF(Towers!G31*(Settings!$C$16/100)&lt;'Total Sites'!G31,('Total Sites'!G31-Towers!G31*(Settings!$C$16/100)),0),"-")</f>
        <v>400.44272805090264</v>
      </c>
      <c r="H31" s="19">
        <f>IF(P_Density!H31&gt;Settings!$C$26,IF(Towers!H31*(Settings!$C$16/100)&lt;'Total Sites'!H31,('Total Sites'!H31-Towers!H31*(Settings!$C$16/100)),0),"-")</f>
        <v>610.06360345048131</v>
      </c>
      <c r="I31" s="19">
        <f>IF(P_Density!I31&gt;Settings!$C$26,IF(Towers!I31*(Settings!$C$16/100)&lt;'Total Sites'!I31,('Total Sites'!I31-Towers!I31*(Settings!$C$16/100)),0),"-")</f>
        <v>313.57068980919695</v>
      </c>
      <c r="J31" s="19" t="str">
        <f>IF(P_Density!J31&gt;Settings!$C$26,IF(Towers!J31*(Settings!$C$16/100)&lt;'Total Sites'!J31,('Total Sites'!J31-Towers!J31*(Settings!$C$16/100)),0),"-")</f>
        <v>-</v>
      </c>
      <c r="K31" s="19" t="str">
        <f>IF(P_Density!K31&gt;Settings!$C$26,IF(Towers!K31*(Settings!$C$16/100)&lt;'Total Sites'!K31,('Total Sites'!K31-Towers!K31*(Settings!$C$16/100)),0),"-")</f>
        <v>-</v>
      </c>
      <c r="L31" s="19" t="str">
        <f>IF(P_Density!L31&gt;Settings!$C$26,IF(Towers!L31*(Settings!$C$16/100)&lt;'Total Sites'!L31,('Total Sites'!L31-Towers!L31*(Settings!$C$16/100)),0),"-")</f>
        <v>-</v>
      </c>
    </row>
    <row r="32" spans="1:12">
      <c r="A32" s="14" t="str">
        <f>'Total Sites'!A32</f>
        <v>TCD</v>
      </c>
      <c r="B32" s="14" t="str">
        <f>'Total Sites'!B32</f>
        <v>Chad</v>
      </c>
      <c r="C32" s="19">
        <f>IF(P_Density!C32&gt;Settings!$C$26,IF(Towers!C32*(Settings!$C$16/100)&lt;'Total Sites'!C32,('Total Sites'!C32-Towers!C32*(Settings!$C$16/100)),0),"-")</f>
        <v>3552.4362063237677</v>
      </c>
      <c r="D32" s="19">
        <f>IF(P_Density!D32&gt;Settings!$C$26,IF(Towers!D32*(Settings!$C$16/100)&lt;'Total Sites'!D32,('Total Sites'!D32-Towers!D32*(Settings!$C$16/100)),0),"-")</f>
        <v>1823.2957154179464</v>
      </c>
      <c r="E32" s="19">
        <f>IF(P_Density!E32&gt;Settings!$C$26,IF(Towers!E32*(Settings!$C$16/100)&lt;'Total Sites'!E32,('Total Sites'!E32-Towers!E32*(Settings!$C$16/100)),0),"-")</f>
        <v>2236.2673789920868</v>
      </c>
      <c r="F32" s="19">
        <f>IF(P_Density!F32&gt;Settings!$C$26,IF(Towers!F32*(Settings!$C$16/100)&lt;'Total Sites'!F32,('Total Sites'!F32-Towers!F32*(Settings!$C$16/100)),0),"-")</f>
        <v>1860.9615756735345</v>
      </c>
      <c r="G32" s="19">
        <f>IF(P_Density!G32&gt;Settings!$C$26,IF(Towers!G32*(Settings!$C$16/100)&lt;'Total Sites'!G32,('Total Sites'!G32-Towers!G32*(Settings!$C$16/100)),0),"-")</f>
        <v>1862.3638929020349</v>
      </c>
      <c r="H32" s="19">
        <f>IF(P_Density!H32&gt;Settings!$C$26,IF(Towers!H32*(Settings!$C$16/100)&lt;'Total Sites'!H32,('Total Sites'!H32-Towers!H32*(Settings!$C$16/100)),0),"-")</f>
        <v>2226.5730214999103</v>
      </c>
      <c r="I32" s="19">
        <f>IF(P_Density!I32&gt;Settings!$C$26,IF(Towers!I32*(Settings!$C$16/100)&lt;'Total Sites'!I32,('Total Sites'!I32-Towers!I32*(Settings!$C$16/100)),0),"-")</f>
        <v>1686.4155042934906</v>
      </c>
      <c r="J32" s="19">
        <f>IF(P_Density!J32&gt;Settings!$C$26,IF(Towers!J32*(Settings!$C$16/100)&lt;'Total Sites'!J32,('Total Sites'!J32-Towers!J32*(Settings!$C$16/100)),0),"-")</f>
        <v>1555.9093969110593</v>
      </c>
      <c r="K32" s="19">
        <f>IF(P_Density!K32&gt;Settings!$C$26,IF(Towers!K32*(Settings!$C$16/100)&lt;'Total Sites'!K32,('Total Sites'!K32-Towers!K32*(Settings!$C$16/100)),0),"-")</f>
        <v>1356.2802575704993</v>
      </c>
      <c r="L32" s="19" t="str">
        <f>IF(P_Density!L32&gt;Settings!$C$26,IF(Towers!L32*(Settings!$C$16/100)&lt;'Total Sites'!L32,('Total Sites'!L32-Towers!L32*(Settings!$C$16/100)),0),"-")</f>
        <v>-</v>
      </c>
    </row>
    <row r="33" spans="1:12">
      <c r="A33" s="14" t="str">
        <f>'Total Sites'!A33</f>
        <v>CHL</v>
      </c>
      <c r="B33" s="14" t="str">
        <f>'Total Sites'!B33</f>
        <v>Chile</v>
      </c>
      <c r="C33" s="19">
        <f>IF(P_Density!C33&gt;Settings!$C$26,IF(Towers!C33*(Settings!$C$16/100)&lt;'Total Sites'!C33,('Total Sites'!C33-Towers!C33*(Settings!$C$16/100)),0),"-")</f>
        <v>11656.925763545347</v>
      </c>
      <c r="D33" s="19">
        <f>IF(P_Density!D33&gt;Settings!$C$26,IF(Towers!D33*(Settings!$C$16/100)&lt;'Total Sites'!D33,('Total Sites'!D33-Towers!D33*(Settings!$C$16/100)),0),"-")</f>
        <v>1514.4977616542269</v>
      </c>
      <c r="E33" s="19">
        <f>IF(P_Density!E33&gt;Settings!$C$26,IF(Towers!E33*(Settings!$C$16/100)&lt;'Total Sites'!E33,('Total Sites'!E33-Towers!E33*(Settings!$C$16/100)),0),"-")</f>
        <v>2409.9045754915605</v>
      </c>
      <c r="F33" s="19">
        <f>IF(P_Density!F33&gt;Settings!$C$26,IF(Towers!F33*(Settings!$C$16/100)&lt;'Total Sites'!F33,('Total Sites'!F33-Towers!F33*(Settings!$C$16/100)),0),"-")</f>
        <v>1785.7753540729291</v>
      </c>
      <c r="G33" s="19">
        <f>IF(P_Density!G33&gt;Settings!$C$26,IF(Towers!G33*(Settings!$C$16/100)&lt;'Total Sites'!G33,('Total Sites'!G33-Towers!G33*(Settings!$C$16/100)),0),"-")</f>
        <v>1462.0074673479517</v>
      </c>
      <c r="H33" s="19">
        <f>IF(P_Density!H33&gt;Settings!$C$26,IF(Towers!H33*(Settings!$C$16/100)&lt;'Total Sites'!H33,('Total Sites'!H33-Towers!H33*(Settings!$C$16/100)),0),"-")</f>
        <v>434.79172624846171</v>
      </c>
      <c r="I33" s="19">
        <f>IF(P_Density!I33&gt;Settings!$C$26,IF(Towers!I33*(Settings!$C$16/100)&lt;'Total Sites'!I33,('Total Sites'!I33-Towers!I33*(Settings!$C$16/100)),0),"-")</f>
        <v>1037.5391932132304</v>
      </c>
      <c r="J33" s="19">
        <f>IF(P_Density!J33&gt;Settings!$C$26,IF(Towers!J33*(Settings!$C$16/100)&lt;'Total Sites'!J33,('Total Sites'!J33-Towers!J33*(Settings!$C$16/100)),0),"-")</f>
        <v>1105.7111349365186</v>
      </c>
      <c r="K33" s="19" t="str">
        <f>IF(P_Density!K33&gt;Settings!$C$26,IF(Towers!K33*(Settings!$C$16/100)&lt;'Total Sites'!K33,('Total Sites'!K33-Towers!K33*(Settings!$C$16/100)),0),"-")</f>
        <v>-</v>
      </c>
      <c r="L33" s="19" t="str">
        <f>IF(P_Density!L33&gt;Settings!$C$26,IF(Towers!L33*(Settings!$C$16/100)&lt;'Total Sites'!L33,('Total Sites'!L33-Towers!L33*(Settings!$C$16/100)),0),"-")</f>
        <v>-</v>
      </c>
    </row>
    <row r="34" spans="1:12">
      <c r="A34" s="14" t="str">
        <f>'Total Sites'!A34</f>
        <v>CHN</v>
      </c>
      <c r="B34" s="14" t="str">
        <f>'Total Sites'!B34</f>
        <v>China</v>
      </c>
      <c r="C34" s="19">
        <f>IF(P_Density!C34&gt;Settings!$C$26,IF(Towers!C34*(Settings!$C$16/100)&lt;'Total Sites'!C34,('Total Sites'!C34-Towers!C34*(Settings!$C$16/100)),0),"-")</f>
        <v>558545.38077305746</v>
      </c>
      <c r="D34" s="19">
        <f>IF(P_Density!D34&gt;Settings!$C$26,IF(Towers!D34*(Settings!$C$16/100)&lt;'Total Sites'!D34,('Total Sites'!D34-Towers!D34*(Settings!$C$16/100)),0),"-")</f>
        <v>229370.90552411144</v>
      </c>
      <c r="E34" s="19">
        <f>IF(P_Density!E34&gt;Settings!$C$26,IF(Towers!E34*(Settings!$C$16/100)&lt;'Total Sites'!E34,('Total Sites'!E34-Towers!E34*(Settings!$C$16/100)),0),"-")</f>
        <v>188021.49343863805</v>
      </c>
      <c r="F34" s="19">
        <f>IF(P_Density!F34&gt;Settings!$C$26,IF(Towers!F34*(Settings!$C$16/100)&lt;'Total Sites'!F34,('Total Sites'!F34-Towers!F34*(Settings!$C$16/100)),0),"-")</f>
        <v>156050.89556467798</v>
      </c>
      <c r="G34" s="19">
        <f>IF(P_Density!G34&gt;Settings!$C$26,IF(Towers!G34*(Settings!$C$16/100)&lt;'Total Sites'!G34,('Total Sites'!G34-Towers!G34*(Settings!$C$16/100)),0),"-")</f>
        <v>131211.85082963167</v>
      </c>
      <c r="H34" s="19">
        <f>IF(P_Density!H34&gt;Settings!$C$26,IF(Towers!H34*(Settings!$C$16/100)&lt;'Total Sites'!H34,('Total Sites'!H34-Towers!H34*(Settings!$C$16/100)),0),"-")</f>
        <v>94509.842206255911</v>
      </c>
      <c r="I34" s="19">
        <f>IF(P_Density!I34&gt;Settings!$C$26,IF(Towers!I34*(Settings!$C$16/100)&lt;'Total Sites'!I34,('Total Sites'!I34-Towers!I34*(Settings!$C$16/100)),0),"-")</f>
        <v>61242.218648787064</v>
      </c>
      <c r="J34" s="19">
        <f>IF(P_Density!J34&gt;Settings!$C$26,IF(Towers!J34*(Settings!$C$16/100)&lt;'Total Sites'!J34,('Total Sites'!J34-Towers!J34*(Settings!$C$16/100)),0),"-")</f>
        <v>53011.506226055513</v>
      </c>
      <c r="K34" s="19">
        <f>IF(P_Density!K34&gt;Settings!$C$26,IF(Towers!K34*(Settings!$C$16/100)&lt;'Total Sites'!K34,('Total Sites'!K34-Towers!K34*(Settings!$C$16/100)),0),"-")</f>
        <v>41017.518337882357</v>
      </c>
      <c r="L34" s="19">
        <f>IF(P_Density!L34&gt;Settings!$C$26,IF(Towers!L34*(Settings!$C$16/100)&lt;'Total Sites'!L34,('Total Sites'!L34-Towers!L34*(Settings!$C$16/100)),0),"-")</f>
        <v>26630.50915664382</v>
      </c>
    </row>
    <row r="35" spans="1:12">
      <c r="A35" s="14" t="str">
        <f>'Total Sites'!A35</f>
        <v>COL</v>
      </c>
      <c r="B35" s="14" t="str">
        <f>'Total Sites'!B35</f>
        <v>Colombia</v>
      </c>
      <c r="C35" s="19">
        <f>IF(P_Density!C35&gt;Settings!$C$26,IF(Towers!C35*(Settings!$C$16/100)&lt;'Total Sites'!C35,('Total Sites'!C35-Towers!C35*(Settings!$C$16/100)),0),"-")</f>
        <v>59691.284534828897</v>
      </c>
      <c r="D35" s="19">
        <f>IF(P_Density!D35&gt;Settings!$C$26,IF(Towers!D35*(Settings!$C$16/100)&lt;'Total Sites'!D35,('Total Sites'!D35-Towers!D35*(Settings!$C$16/100)),0),"-")</f>
        <v>6491.9726894089963</v>
      </c>
      <c r="E35" s="19">
        <f>IF(P_Density!E35&gt;Settings!$C$26,IF(Towers!E35*(Settings!$C$16/100)&lt;'Total Sites'!E35,('Total Sites'!E35-Towers!E35*(Settings!$C$16/100)),0),"-")</f>
        <v>4702.8069355677808</v>
      </c>
      <c r="F35" s="19">
        <f>IF(P_Density!F35&gt;Settings!$C$26,IF(Towers!F35*(Settings!$C$16/100)&lt;'Total Sites'!F35,('Total Sites'!F35-Towers!F35*(Settings!$C$16/100)),0),"-")</f>
        <v>4008.4802075510697</v>
      </c>
      <c r="G35" s="19">
        <f>IF(P_Density!G35&gt;Settings!$C$26,IF(Towers!G35*(Settings!$C$16/100)&lt;'Total Sites'!G35,('Total Sites'!G35-Towers!G35*(Settings!$C$16/100)),0),"-")</f>
        <v>3326.0991332721915</v>
      </c>
      <c r="H35" s="19">
        <f>IF(P_Density!H35&gt;Settings!$C$26,IF(Towers!H35*(Settings!$C$16/100)&lt;'Total Sites'!H35,('Total Sites'!H35-Towers!H35*(Settings!$C$16/100)),0),"-")</f>
        <v>2158.4905401380497</v>
      </c>
      <c r="I35" s="19">
        <f>IF(P_Density!I35&gt;Settings!$C$26,IF(Towers!I35*(Settings!$C$16/100)&lt;'Total Sites'!I35,('Total Sites'!I35-Towers!I35*(Settings!$C$16/100)),0),"-")</f>
        <v>2555.856652126377</v>
      </c>
      <c r="J35" s="19">
        <f>IF(P_Density!J35&gt;Settings!$C$26,IF(Towers!J35*(Settings!$C$16/100)&lt;'Total Sites'!J35,('Total Sites'!J35-Towers!J35*(Settings!$C$16/100)),0),"-")</f>
        <v>1974.8016240484471</v>
      </c>
      <c r="K35" s="19">
        <f>IF(P_Density!K35&gt;Settings!$C$26,IF(Towers!K35*(Settings!$C$16/100)&lt;'Total Sites'!K35,('Total Sites'!K35-Towers!K35*(Settings!$C$16/100)),0),"-")</f>
        <v>1663.2293407870272</v>
      </c>
      <c r="L35" s="19" t="str">
        <f>IF(P_Density!L35&gt;Settings!$C$26,IF(Towers!L35*(Settings!$C$16/100)&lt;'Total Sites'!L35,('Total Sites'!L35-Towers!L35*(Settings!$C$16/100)),0),"-")</f>
        <v>-</v>
      </c>
    </row>
    <row r="36" spans="1:12">
      <c r="A36" s="14" t="str">
        <f>'Total Sites'!A36</f>
        <v>COD</v>
      </c>
      <c r="B36" s="14" t="str">
        <f>'Total Sites'!B36</f>
        <v>Congo (the Democratic Republic of the)</v>
      </c>
      <c r="C36" s="19">
        <f>IF(P_Density!C36&gt;Settings!$C$26,IF(Towers!C36*(Settings!$C$16/100)&lt;'Total Sites'!C36,('Total Sites'!C36-Towers!C36*(Settings!$C$16/100)),0),"-")</f>
        <v>18772.357427460563</v>
      </c>
      <c r="D36" s="19">
        <f>IF(P_Density!D36&gt;Settings!$C$26,IF(Towers!D36*(Settings!$C$16/100)&lt;'Total Sites'!D36,('Total Sites'!D36-Towers!D36*(Settings!$C$16/100)),0),"-")</f>
        <v>16569.895516669541</v>
      </c>
      <c r="E36" s="19">
        <f>IF(P_Density!E36&gt;Settings!$C$26,IF(Towers!E36*(Settings!$C$16/100)&lt;'Total Sites'!E36,('Total Sites'!E36-Towers!E36*(Settings!$C$16/100)),0),"-")</f>
        <v>4705.7426207402586</v>
      </c>
      <c r="F36" s="19">
        <f>IF(P_Density!F36&gt;Settings!$C$26,IF(Towers!F36*(Settings!$C$16/100)&lt;'Total Sites'!F36,('Total Sites'!F36-Towers!F36*(Settings!$C$16/100)),0),"-")</f>
        <v>16012.576506962016</v>
      </c>
      <c r="G36" s="19">
        <f>IF(P_Density!G36&gt;Settings!$C$26,IF(Towers!G36*(Settings!$C$16/100)&lt;'Total Sites'!G36,('Total Sites'!G36-Towers!G36*(Settings!$C$16/100)),0),"-")</f>
        <v>24988.168844592514</v>
      </c>
      <c r="H36" s="19">
        <f>IF(P_Density!H36&gt;Settings!$C$26,IF(Towers!H36*(Settings!$C$16/100)&lt;'Total Sites'!H36,('Total Sites'!H36-Towers!H36*(Settings!$C$16/100)),0),"-")</f>
        <v>19326.870009238344</v>
      </c>
      <c r="I36" s="19">
        <f>IF(P_Density!I36&gt;Settings!$C$26,IF(Towers!I36*(Settings!$C$16/100)&lt;'Total Sites'!I36,('Total Sites'!I36-Towers!I36*(Settings!$C$16/100)),0),"-")</f>
        <v>16003.259216623361</v>
      </c>
      <c r="J36" s="19">
        <f>IF(P_Density!J36&gt;Settings!$C$26,IF(Towers!J36*(Settings!$C$16/100)&lt;'Total Sites'!J36,('Total Sites'!J36-Towers!J36*(Settings!$C$16/100)),0),"-")</f>
        <v>10296.539858750964</v>
      </c>
      <c r="K36" s="19">
        <f>IF(P_Density!K36&gt;Settings!$C$26,IF(Towers!K36*(Settings!$C$16/100)&lt;'Total Sites'!K36,('Total Sites'!K36-Towers!K36*(Settings!$C$16/100)),0),"-")</f>
        <v>7087.8127460157384</v>
      </c>
      <c r="L36" s="19">
        <f>IF(P_Density!L36&gt;Settings!$C$26,IF(Towers!L36*(Settings!$C$16/100)&lt;'Total Sites'!L36,('Total Sites'!L36-Towers!L36*(Settings!$C$16/100)),0),"-")</f>
        <v>4079.5974010746595</v>
      </c>
    </row>
    <row r="37" spans="1:12">
      <c r="A37" s="14" t="str">
        <f>'Total Sites'!A37</f>
        <v>COG</v>
      </c>
      <c r="B37" s="14" t="str">
        <f>'Total Sites'!B37</f>
        <v>Congo (the)</v>
      </c>
      <c r="C37" s="19">
        <f>IF(P_Density!C37&gt;Settings!$C$26,IF(Towers!C37*(Settings!$C$16/100)&lt;'Total Sites'!C37,('Total Sites'!C37-Towers!C37*(Settings!$C$16/100)),0),"-")</f>
        <v>2076.3445478880844</v>
      </c>
      <c r="D37" s="19">
        <f>IF(P_Density!D37&gt;Settings!$C$26,IF(Towers!D37*(Settings!$C$16/100)&lt;'Total Sites'!D37,('Total Sites'!D37-Towers!D37*(Settings!$C$16/100)),0),"-")</f>
        <v>394.1735071203795</v>
      </c>
      <c r="E37" s="19">
        <f>IF(P_Density!E37&gt;Settings!$C$26,IF(Towers!E37*(Settings!$C$16/100)&lt;'Total Sites'!E37,('Total Sites'!E37-Towers!E37*(Settings!$C$16/100)),0),"-")</f>
        <v>1068.7146180887905</v>
      </c>
      <c r="F37" s="19">
        <f>IF(P_Density!F37&gt;Settings!$C$26,IF(Towers!F37*(Settings!$C$16/100)&lt;'Total Sites'!F37,('Total Sites'!F37-Towers!F37*(Settings!$C$16/100)),0),"-")</f>
        <v>229.22879345639956</v>
      </c>
      <c r="G37" s="19">
        <f>IF(P_Density!G37&gt;Settings!$C$26,IF(Towers!G37*(Settings!$C$16/100)&lt;'Total Sites'!G37,('Total Sites'!G37-Towers!G37*(Settings!$C$16/100)),0),"-")</f>
        <v>165.34580703835547</v>
      </c>
      <c r="H37" s="19">
        <f>IF(P_Density!H37&gt;Settings!$C$26,IF(Towers!H37*(Settings!$C$16/100)&lt;'Total Sites'!H37,('Total Sites'!H37-Towers!H37*(Settings!$C$16/100)),0),"-")</f>
        <v>171.42550591062908</v>
      </c>
      <c r="I37" s="19" t="str">
        <f>IF(P_Density!I37&gt;Settings!$C$26,IF(Towers!I37*(Settings!$C$16/100)&lt;'Total Sites'!I37,('Total Sites'!I37-Towers!I37*(Settings!$C$16/100)),0),"-")</f>
        <v>-</v>
      </c>
      <c r="J37" s="19" t="str">
        <f>IF(P_Density!J37&gt;Settings!$C$26,IF(Towers!J37*(Settings!$C$16/100)&lt;'Total Sites'!J37,('Total Sites'!J37-Towers!J37*(Settings!$C$16/100)),0),"-")</f>
        <v>-</v>
      </c>
      <c r="K37" s="19" t="str">
        <f>IF(P_Density!K37&gt;Settings!$C$26,IF(Towers!K37*(Settings!$C$16/100)&lt;'Total Sites'!K37,('Total Sites'!K37-Towers!K37*(Settings!$C$16/100)),0),"-")</f>
        <v>-</v>
      </c>
      <c r="L37" s="19" t="str">
        <f>IF(P_Density!L37&gt;Settings!$C$26,IF(Towers!L37*(Settings!$C$16/100)&lt;'Total Sites'!L37,('Total Sites'!L37-Towers!L37*(Settings!$C$16/100)),0),"-")</f>
        <v>-</v>
      </c>
    </row>
    <row r="38" spans="1:12">
      <c r="A38" s="14" t="str">
        <f>'Total Sites'!A38</f>
        <v>CRI</v>
      </c>
      <c r="B38" s="14" t="str">
        <f>'Total Sites'!B38</f>
        <v>Costa Rica</v>
      </c>
      <c r="C38" s="19">
        <f>IF(P_Density!C38&gt;Settings!$C$26,IF(Towers!C38*(Settings!$C$16/100)&lt;'Total Sites'!C38,('Total Sites'!C38-Towers!C38*(Settings!$C$16/100)),0),"-")</f>
        <v>727.53652786854991</v>
      </c>
      <c r="D38" s="19">
        <f>IF(P_Density!D38&gt;Settings!$C$26,IF(Towers!D38*(Settings!$C$16/100)&lt;'Total Sites'!D38,('Total Sites'!D38-Towers!D38*(Settings!$C$16/100)),0),"-")</f>
        <v>625.80889870621104</v>
      </c>
      <c r="E38" s="19">
        <f>IF(P_Density!E38&gt;Settings!$C$26,IF(Towers!E38*(Settings!$C$16/100)&lt;'Total Sites'!E38,('Total Sites'!E38-Towers!E38*(Settings!$C$16/100)),0),"-")</f>
        <v>793.62400249626069</v>
      </c>
      <c r="F38" s="19">
        <f>IF(P_Density!F38&gt;Settings!$C$26,IF(Towers!F38*(Settings!$C$16/100)&lt;'Total Sites'!F38,('Total Sites'!F38-Towers!F38*(Settings!$C$16/100)),0),"-")</f>
        <v>367.0540581713218</v>
      </c>
      <c r="G38" s="19">
        <f>IF(P_Density!G38&gt;Settings!$C$26,IF(Towers!G38*(Settings!$C$16/100)&lt;'Total Sites'!G38,('Total Sites'!G38-Towers!G38*(Settings!$C$16/100)),0),"-")</f>
        <v>303.63722131407252</v>
      </c>
      <c r="H38" s="19">
        <f>IF(P_Density!H38&gt;Settings!$C$26,IF(Towers!H38*(Settings!$C$16/100)&lt;'Total Sites'!H38,('Total Sites'!H38-Towers!H38*(Settings!$C$16/100)),0),"-")</f>
        <v>363.43506275217806</v>
      </c>
      <c r="I38" s="19">
        <f>IF(P_Density!I38&gt;Settings!$C$26,IF(Towers!I38*(Settings!$C$16/100)&lt;'Total Sites'!I38,('Total Sites'!I38-Towers!I38*(Settings!$C$16/100)),0),"-")</f>
        <v>522.52095052162338</v>
      </c>
      <c r="J38" s="19">
        <f>IF(P_Density!J38&gt;Settings!$C$26,IF(Towers!J38*(Settings!$C$16/100)&lt;'Total Sites'!J38,('Total Sites'!J38-Towers!J38*(Settings!$C$16/100)),0),"-")</f>
        <v>425.90703386039888</v>
      </c>
      <c r="K38" s="19">
        <f>IF(P_Density!K38&gt;Settings!$C$26,IF(Towers!K38*(Settings!$C$16/100)&lt;'Total Sites'!K38,('Total Sites'!K38-Towers!K38*(Settings!$C$16/100)),0),"-")</f>
        <v>244.28633477911885</v>
      </c>
      <c r="L38" s="19">
        <f>IF(P_Density!L38&gt;Settings!$C$26,IF(Towers!L38*(Settings!$C$16/100)&lt;'Total Sites'!L38,('Total Sites'!L38-Towers!L38*(Settings!$C$16/100)),0),"-")</f>
        <v>264.17495517160035</v>
      </c>
    </row>
    <row r="39" spans="1:12">
      <c r="A39" s="14" t="str">
        <f>'Total Sites'!A39</f>
        <v>CIV</v>
      </c>
      <c r="B39" s="14" t="str">
        <f>'Total Sites'!B39</f>
        <v>Côte d'Ivoire</v>
      </c>
      <c r="C39" s="19">
        <f>IF(P_Density!C39&gt;Settings!$C$26,IF(Towers!C39*(Settings!$C$16/100)&lt;'Total Sites'!C39,('Total Sites'!C39-Towers!C39*(Settings!$C$16/100)),0),"-")</f>
        <v>8928.2710397992087</v>
      </c>
      <c r="D39" s="19">
        <f>IF(P_Density!D39&gt;Settings!$C$26,IF(Towers!D39*(Settings!$C$16/100)&lt;'Total Sites'!D39,('Total Sites'!D39-Towers!D39*(Settings!$C$16/100)),0),"-")</f>
        <v>3890.309845480785</v>
      </c>
      <c r="E39" s="19">
        <f>IF(P_Density!E39&gt;Settings!$C$26,IF(Towers!E39*(Settings!$C$16/100)&lt;'Total Sites'!E39,('Total Sites'!E39-Towers!E39*(Settings!$C$16/100)),0),"-")</f>
        <v>3605.7767917879114</v>
      </c>
      <c r="F39" s="19">
        <f>IF(P_Density!F39&gt;Settings!$C$26,IF(Towers!F39*(Settings!$C$16/100)&lt;'Total Sites'!F39,('Total Sites'!F39-Towers!F39*(Settings!$C$16/100)),0),"-")</f>
        <v>2100.0087684780624</v>
      </c>
      <c r="G39" s="19">
        <f>IF(P_Density!G39&gt;Settings!$C$26,IF(Towers!G39*(Settings!$C$16/100)&lt;'Total Sites'!G39,('Total Sites'!G39-Towers!G39*(Settings!$C$16/100)),0),"-")</f>
        <v>2421.3673303178989</v>
      </c>
      <c r="H39" s="19">
        <f>IF(P_Density!H39&gt;Settings!$C$26,IF(Towers!H39*(Settings!$C$16/100)&lt;'Total Sites'!H39,('Total Sites'!H39-Towers!H39*(Settings!$C$16/100)),0),"-")</f>
        <v>2529.8118880052057</v>
      </c>
      <c r="I39" s="19">
        <f>IF(P_Density!I39&gt;Settings!$C$26,IF(Towers!I39*(Settings!$C$16/100)&lt;'Total Sites'!I39,('Total Sites'!I39-Towers!I39*(Settings!$C$16/100)),0),"-")</f>
        <v>1850.428996096053</v>
      </c>
      <c r="J39" s="19">
        <f>IF(P_Density!J39&gt;Settings!$C$26,IF(Towers!J39*(Settings!$C$16/100)&lt;'Total Sites'!J39,('Total Sites'!J39-Towers!J39*(Settings!$C$16/100)),0),"-")</f>
        <v>1559.0312465660772</v>
      </c>
      <c r="K39" s="19">
        <f>IF(P_Density!K39&gt;Settings!$C$26,IF(Towers!K39*(Settings!$C$16/100)&lt;'Total Sites'!K39,('Total Sites'!K39-Towers!K39*(Settings!$C$16/100)),0),"-")</f>
        <v>1670.8713242235192</v>
      </c>
      <c r="L39" s="19">
        <f>IF(P_Density!L39&gt;Settings!$C$26,IF(Towers!L39*(Settings!$C$16/100)&lt;'Total Sites'!L39,('Total Sites'!L39-Towers!L39*(Settings!$C$16/100)),0),"-")</f>
        <v>997.48824031312995</v>
      </c>
    </row>
    <row r="40" spans="1:12">
      <c r="A40" s="14" t="str">
        <f>'Total Sites'!A40</f>
        <v>HRV</v>
      </c>
      <c r="B40" s="14" t="str">
        <f>'Total Sites'!B40</f>
        <v>Croatia</v>
      </c>
      <c r="C40" s="19">
        <f>IF(P_Density!C40&gt;Settings!$C$26,IF(Towers!C40*(Settings!$C$16/100)&lt;'Total Sites'!C40,('Total Sites'!C40-Towers!C40*(Settings!$C$16/100)),0),"-")</f>
        <v>3229.6974058467677</v>
      </c>
      <c r="D40" s="19">
        <f>IF(P_Density!D40&gt;Settings!$C$26,IF(Towers!D40*(Settings!$C$16/100)&lt;'Total Sites'!D40,('Total Sites'!D40-Towers!D40*(Settings!$C$16/100)),0),"-")</f>
        <v>601.18328830177336</v>
      </c>
      <c r="E40" s="19">
        <f>IF(P_Density!E40&gt;Settings!$C$26,IF(Towers!E40*(Settings!$C$16/100)&lt;'Total Sites'!E40,('Total Sites'!E40-Towers!E40*(Settings!$C$16/100)),0),"-")</f>
        <v>423.39930746914473</v>
      </c>
      <c r="F40" s="19">
        <f>IF(P_Density!F40&gt;Settings!$C$26,IF(Towers!F40*(Settings!$C$16/100)&lt;'Total Sites'!F40,('Total Sites'!F40-Towers!F40*(Settings!$C$16/100)),0),"-")</f>
        <v>384.12011509604503</v>
      </c>
      <c r="G40" s="19">
        <f>IF(P_Density!G40&gt;Settings!$C$26,IF(Towers!G40*(Settings!$C$16/100)&lt;'Total Sites'!G40,('Total Sites'!G40-Towers!G40*(Settings!$C$16/100)),0),"-")</f>
        <v>228.54517322587841</v>
      </c>
      <c r="H40" s="19">
        <f>IF(P_Density!H40&gt;Settings!$C$26,IF(Towers!H40*(Settings!$C$16/100)&lt;'Total Sites'!H40,('Total Sites'!H40-Towers!H40*(Settings!$C$16/100)),0),"-")</f>
        <v>213.8505397078371</v>
      </c>
      <c r="I40" s="19">
        <f>IF(P_Density!I40&gt;Settings!$C$26,IF(Towers!I40*(Settings!$C$16/100)&lt;'Total Sites'!I40,('Total Sites'!I40-Towers!I40*(Settings!$C$16/100)),0),"-")</f>
        <v>179.7578426022836</v>
      </c>
      <c r="J40" s="19">
        <f>IF(P_Density!J40&gt;Settings!$C$26,IF(Towers!J40*(Settings!$C$16/100)&lt;'Total Sites'!J40,('Total Sites'!J40-Towers!J40*(Settings!$C$16/100)),0),"-")</f>
        <v>195.79348300470852</v>
      </c>
      <c r="K40" s="19">
        <f>IF(P_Density!K40&gt;Settings!$C$26,IF(Towers!K40*(Settings!$C$16/100)&lt;'Total Sites'!K40,('Total Sites'!K40-Towers!K40*(Settings!$C$16/100)),0),"-")</f>
        <v>153.37670744940647</v>
      </c>
      <c r="L40" s="19">
        <f>IF(P_Density!L40&gt;Settings!$C$26,IF(Towers!L40*(Settings!$C$16/100)&lt;'Total Sites'!L40,('Total Sites'!L40-Towers!L40*(Settings!$C$16/100)),0),"-")</f>
        <v>117.77603357975501</v>
      </c>
    </row>
    <row r="41" spans="1:12">
      <c r="A41" s="14" t="str">
        <f>'Total Sites'!A41</f>
        <v>CUB</v>
      </c>
      <c r="B41" s="14" t="str">
        <f>'Total Sites'!B41</f>
        <v>Cuba</v>
      </c>
      <c r="C41" s="19">
        <f>IF(P_Density!C41&gt;Settings!$C$26,IF(Towers!C41*(Settings!$C$16/100)&lt;'Total Sites'!C41,('Total Sites'!C41-Towers!C41*(Settings!$C$16/100)),0),"-")</f>
        <v>3077.1486347208865</v>
      </c>
      <c r="D41" s="19">
        <f>IF(P_Density!D41&gt;Settings!$C$26,IF(Towers!D41*(Settings!$C$16/100)&lt;'Total Sites'!D41,('Total Sites'!D41-Towers!D41*(Settings!$C$16/100)),0),"-")</f>
        <v>3600.0263642269683</v>
      </c>
      <c r="E41" s="19">
        <f>IF(P_Density!E41&gt;Settings!$C$26,IF(Towers!E41*(Settings!$C$16/100)&lt;'Total Sites'!E41,('Total Sites'!E41-Towers!E41*(Settings!$C$16/100)),0),"-")</f>
        <v>1384.7245200081227</v>
      </c>
      <c r="F41" s="19">
        <f>IF(P_Density!F41&gt;Settings!$C$26,IF(Towers!F41*(Settings!$C$16/100)&lt;'Total Sites'!F41,('Total Sites'!F41-Towers!F41*(Settings!$C$16/100)),0),"-")</f>
        <v>850.62484157433903</v>
      </c>
      <c r="G41" s="19">
        <f>IF(P_Density!G41&gt;Settings!$C$26,IF(Towers!G41*(Settings!$C$16/100)&lt;'Total Sites'!G41,('Total Sites'!G41-Towers!G41*(Settings!$C$16/100)),0),"-")</f>
        <v>868.24054359275738</v>
      </c>
      <c r="H41" s="19">
        <f>IF(P_Density!H41&gt;Settings!$C$26,IF(Towers!H41*(Settings!$C$16/100)&lt;'Total Sites'!H41,('Total Sites'!H41-Towers!H41*(Settings!$C$16/100)),0),"-")</f>
        <v>932.38219472329877</v>
      </c>
      <c r="I41" s="19">
        <f>IF(P_Density!I41&gt;Settings!$C$26,IF(Towers!I41*(Settings!$C$16/100)&lt;'Total Sites'!I41,('Total Sites'!I41-Towers!I41*(Settings!$C$16/100)),0),"-")</f>
        <v>648.55014321702413</v>
      </c>
      <c r="J41" s="19">
        <f>IF(P_Density!J41&gt;Settings!$C$26,IF(Towers!J41*(Settings!$C$16/100)&lt;'Total Sites'!J41,('Total Sites'!J41-Towers!J41*(Settings!$C$16/100)),0),"-")</f>
        <v>675.03601556664012</v>
      </c>
      <c r="K41" s="19">
        <f>IF(P_Density!K41&gt;Settings!$C$26,IF(Towers!K41*(Settings!$C$16/100)&lt;'Total Sites'!K41,('Total Sites'!K41-Towers!K41*(Settings!$C$16/100)),0),"-")</f>
        <v>661.50463495721897</v>
      </c>
      <c r="L41" s="19">
        <f>IF(P_Density!L41&gt;Settings!$C$26,IF(Towers!L41*(Settings!$C$16/100)&lt;'Total Sites'!L41,('Total Sites'!L41-Towers!L41*(Settings!$C$16/100)),0),"-")</f>
        <v>429.63991894608898</v>
      </c>
    </row>
    <row r="42" spans="1:12">
      <c r="A42" s="14" t="str">
        <f>'Total Sites'!A42</f>
        <v>CYP</v>
      </c>
      <c r="B42" s="14" t="str">
        <f>'Total Sites'!B42</f>
        <v>Cyprus</v>
      </c>
      <c r="C42" s="19">
        <f>IF(P_Density!C42&gt;Settings!$C$26,IF(Towers!C42*(Settings!$C$16/100)&lt;'Total Sites'!C42,('Total Sites'!C42-Towers!C42*(Settings!$C$16/100)),0),"-")</f>
        <v>58.889727457341834</v>
      </c>
      <c r="D42" s="19" t="str">
        <f>IF(P_Density!D42&gt;Settings!$C$26,IF(Towers!D42*(Settings!$C$16/100)&lt;'Total Sites'!D42,('Total Sites'!D42-Towers!D42*(Settings!$C$16/100)),0),"-")</f>
        <v>-</v>
      </c>
      <c r="E42" s="19">
        <f>IF(P_Density!E42&gt;Settings!$C$26,IF(Towers!E42*(Settings!$C$16/100)&lt;'Total Sites'!E42,('Total Sites'!E42-Towers!E42*(Settings!$C$16/100)),0),"-")</f>
        <v>364.88537012784354</v>
      </c>
      <c r="F42" s="19" t="str">
        <f>IF(P_Density!F42&gt;Settings!$C$26,IF(Towers!F42*(Settings!$C$16/100)&lt;'Total Sites'!F42,('Total Sites'!F42-Towers!F42*(Settings!$C$16/100)),0),"-")</f>
        <v>-</v>
      </c>
      <c r="G42" s="19" t="str">
        <f>IF(P_Density!G42&gt;Settings!$C$26,IF(Towers!G42*(Settings!$C$16/100)&lt;'Total Sites'!G42,('Total Sites'!G42-Towers!G42*(Settings!$C$16/100)),0),"-")</f>
        <v>-</v>
      </c>
      <c r="H42" s="19">
        <f>IF(P_Density!H42&gt;Settings!$C$26,IF(Towers!H42*(Settings!$C$16/100)&lt;'Total Sites'!H42,('Total Sites'!H42-Towers!H42*(Settings!$C$16/100)),0),"-")</f>
        <v>449.79149860422399</v>
      </c>
      <c r="I42" s="19" t="str">
        <f>IF(P_Density!I42&gt;Settings!$C$26,IF(Towers!I42*(Settings!$C$16/100)&lt;'Total Sites'!I42,('Total Sites'!I42-Towers!I42*(Settings!$C$16/100)),0),"-")</f>
        <v>-</v>
      </c>
      <c r="J42" s="19">
        <f>IF(P_Density!J42&gt;Settings!$C$26,IF(Towers!J42*(Settings!$C$16/100)&lt;'Total Sites'!J42,('Total Sites'!J42-Towers!J42*(Settings!$C$16/100)),0),"-")</f>
        <v>208.24525264992724</v>
      </c>
      <c r="K42" s="19" t="str">
        <f>IF(P_Density!K42&gt;Settings!$C$26,IF(Towers!K42*(Settings!$C$16/100)&lt;'Total Sites'!K42,('Total Sites'!K42-Towers!K42*(Settings!$C$16/100)),0),"-")</f>
        <v>-</v>
      </c>
      <c r="L42" s="19">
        <f>IF(P_Density!L42&gt;Settings!$C$26,IF(Towers!L42*(Settings!$C$16/100)&lt;'Total Sites'!L42,('Total Sites'!L42-Towers!L42*(Settings!$C$16/100)),0),"-")</f>
        <v>128.85515395628045</v>
      </c>
    </row>
    <row r="43" spans="1:12">
      <c r="A43" s="14" t="str">
        <f>'Total Sites'!A43</f>
        <v>CZE</v>
      </c>
      <c r="B43" s="14" t="str">
        <f>'Total Sites'!B43</f>
        <v>Czechia</v>
      </c>
      <c r="C43" s="19">
        <f>IF(P_Density!C43&gt;Settings!$C$26,IF(Towers!C43*(Settings!$C$16/100)&lt;'Total Sites'!C43,('Total Sites'!C43-Towers!C43*(Settings!$C$16/100)),0),"-")</f>
        <v>601.85748859713726</v>
      </c>
      <c r="D43" s="19">
        <f>IF(P_Density!D43&gt;Settings!$C$26,IF(Towers!D43*(Settings!$C$16/100)&lt;'Total Sites'!D43,('Total Sites'!D43-Towers!D43*(Settings!$C$16/100)),0),"-")</f>
        <v>1030.2956659298641</v>
      </c>
      <c r="E43" s="19">
        <f>IF(P_Density!E43&gt;Settings!$C$26,IF(Towers!E43*(Settings!$C$16/100)&lt;'Total Sites'!E43,('Total Sites'!E43-Towers!E43*(Settings!$C$16/100)),0),"-")</f>
        <v>1702.7440320662636</v>
      </c>
      <c r="F43" s="19">
        <f>IF(P_Density!F43&gt;Settings!$C$26,IF(Towers!F43*(Settings!$C$16/100)&lt;'Total Sites'!F43,('Total Sites'!F43-Towers!F43*(Settings!$C$16/100)),0),"-")</f>
        <v>1251.2354843715511</v>
      </c>
      <c r="G43" s="19">
        <f>IF(P_Density!G43&gt;Settings!$C$26,IF(Towers!G43*(Settings!$C$16/100)&lt;'Total Sites'!G43,('Total Sites'!G43-Towers!G43*(Settings!$C$16/100)),0),"-")</f>
        <v>1437.4048529087115</v>
      </c>
      <c r="H43" s="19">
        <f>IF(P_Density!H43&gt;Settings!$C$26,IF(Towers!H43*(Settings!$C$16/100)&lt;'Total Sites'!H43,('Total Sites'!H43-Towers!H43*(Settings!$C$16/100)),0),"-")</f>
        <v>1179.6187247703353</v>
      </c>
      <c r="I43" s="19">
        <f>IF(P_Density!I43&gt;Settings!$C$26,IF(Towers!I43*(Settings!$C$16/100)&lt;'Total Sites'!I43,('Total Sites'!I43-Towers!I43*(Settings!$C$16/100)),0),"-")</f>
        <v>957.29755427860619</v>
      </c>
      <c r="J43" s="19">
        <f>IF(P_Density!J43&gt;Settings!$C$26,IF(Towers!J43*(Settings!$C$16/100)&lt;'Total Sites'!J43,('Total Sites'!J43-Towers!J43*(Settings!$C$16/100)),0),"-")</f>
        <v>746.40846690432795</v>
      </c>
      <c r="K43" s="19">
        <f>IF(P_Density!K43&gt;Settings!$C$26,IF(Towers!K43*(Settings!$C$16/100)&lt;'Total Sites'!K43,('Total Sites'!K43-Towers!K43*(Settings!$C$16/100)),0),"-")</f>
        <v>1134.3778089037755</v>
      </c>
      <c r="L43" s="19">
        <f>IF(P_Density!L43&gt;Settings!$C$26,IF(Towers!L43*(Settings!$C$16/100)&lt;'Total Sites'!L43,('Total Sites'!L43-Towers!L43*(Settings!$C$16/100)),0),"-")</f>
        <v>722.42671688693645</v>
      </c>
    </row>
    <row r="44" spans="1:12">
      <c r="A44" s="14" t="str">
        <f>'Total Sites'!A44</f>
        <v>DNK</v>
      </c>
      <c r="B44" s="14" t="str">
        <f>'Total Sites'!B44</f>
        <v>Denmark</v>
      </c>
      <c r="C44" s="19">
        <f>IF(P_Density!C44&gt;Settings!$C$26,IF(Towers!C44*(Settings!$C$16/100)&lt;'Total Sites'!C44,('Total Sites'!C44-Towers!C44*(Settings!$C$16/100)),0),"-")</f>
        <v>4534.2740410904053</v>
      </c>
      <c r="D44" s="19">
        <f>IF(P_Density!D44&gt;Settings!$C$26,IF(Towers!D44*(Settings!$C$16/100)&lt;'Total Sites'!D44,('Total Sites'!D44-Towers!D44*(Settings!$C$16/100)),0),"-")</f>
        <v>854.6695672911078</v>
      </c>
      <c r="E44" s="19">
        <f>IF(P_Density!E44&gt;Settings!$C$26,IF(Towers!E44*(Settings!$C$16/100)&lt;'Total Sites'!E44,('Total Sites'!E44-Towers!E44*(Settings!$C$16/100)),0),"-")</f>
        <v>820.41730362687156</v>
      </c>
      <c r="F44" s="19">
        <f>IF(P_Density!F44&gt;Settings!$C$26,IF(Towers!F44*(Settings!$C$16/100)&lt;'Total Sites'!F44,('Total Sites'!F44-Towers!F44*(Settings!$C$16/100)),0),"-")</f>
        <v>922.44597576716262</v>
      </c>
      <c r="G44" s="19">
        <f>IF(P_Density!G44&gt;Settings!$C$26,IF(Towers!G44*(Settings!$C$16/100)&lt;'Total Sites'!G44,('Total Sites'!G44-Towers!G44*(Settings!$C$16/100)),0),"-")</f>
        <v>554.53013990503075</v>
      </c>
      <c r="H44" s="19">
        <f>IF(P_Density!H44&gt;Settings!$C$26,IF(Towers!H44*(Settings!$C$16/100)&lt;'Total Sites'!H44,('Total Sites'!H44-Towers!H44*(Settings!$C$16/100)),0),"-")</f>
        <v>491.0861834764068</v>
      </c>
      <c r="I44" s="19">
        <f>IF(P_Density!I44&gt;Settings!$C$26,IF(Towers!I44*(Settings!$C$16/100)&lt;'Total Sites'!I44,('Total Sites'!I44-Towers!I44*(Settings!$C$16/100)),0),"-")</f>
        <v>517.26255420546852</v>
      </c>
      <c r="J44" s="19">
        <f>IF(P_Density!J44&gt;Settings!$C$26,IF(Towers!J44*(Settings!$C$16/100)&lt;'Total Sites'!J44,('Total Sites'!J44-Towers!J44*(Settings!$C$16/100)),0),"-")</f>
        <v>432.44226527307904</v>
      </c>
      <c r="K44" s="19">
        <f>IF(P_Density!K44&gt;Settings!$C$26,IF(Towers!K44*(Settings!$C$16/100)&lt;'Total Sites'!K44,('Total Sites'!K44-Towers!K44*(Settings!$C$16/100)),0),"-")</f>
        <v>369.98453788109555</v>
      </c>
      <c r="L44" s="19">
        <f>IF(P_Density!L44&gt;Settings!$C$26,IF(Towers!L44*(Settings!$C$16/100)&lt;'Total Sites'!L44,('Total Sites'!L44-Towers!L44*(Settings!$C$16/100)),0),"-")</f>
        <v>269.93344496125405</v>
      </c>
    </row>
    <row r="45" spans="1:12">
      <c r="A45" s="14" t="str">
        <f>'Total Sites'!A45</f>
        <v>DJI</v>
      </c>
      <c r="B45" s="14" t="str">
        <f>'Total Sites'!B45</f>
        <v>Djibouti</v>
      </c>
      <c r="C45" s="19">
        <f>IF(P_Density!C45&gt;Settings!$C$26,IF(Towers!C45*(Settings!$C$16/100)&lt;'Total Sites'!C45,('Total Sites'!C45-Towers!C45*(Settings!$C$16/100)),0),"-")</f>
        <v>896.04761778229943</v>
      </c>
      <c r="D45" s="19">
        <f>IF(P_Density!D45&gt;Settings!$C$26,IF(Towers!D45*(Settings!$C$16/100)&lt;'Total Sites'!D45,('Total Sites'!D45-Towers!D45*(Settings!$C$16/100)),0),"-")</f>
        <v>151.48227687862803</v>
      </c>
      <c r="E45" s="19">
        <f>IF(P_Density!E45&gt;Settings!$C$26,IF(Towers!E45*(Settings!$C$16/100)&lt;'Total Sites'!E45,('Total Sites'!E45-Towers!E45*(Settings!$C$16/100)),0),"-")</f>
        <v>70.725407975729141</v>
      </c>
      <c r="F45" s="19">
        <f>IF(P_Density!F45&gt;Settings!$C$26,IF(Towers!F45*(Settings!$C$16/100)&lt;'Total Sites'!F45,('Total Sites'!F45-Towers!F45*(Settings!$C$16/100)),0),"-")</f>
        <v>54.686617497641279</v>
      </c>
      <c r="G45" s="19">
        <f>IF(P_Density!G45&gt;Settings!$C$26,IF(Towers!G45*(Settings!$C$16/100)&lt;'Total Sites'!G45,('Total Sites'!G45-Towers!G45*(Settings!$C$16/100)),0),"-")</f>
        <v>52.499152797735626</v>
      </c>
      <c r="H45" s="19">
        <f>IF(P_Density!H45&gt;Settings!$C$26,IF(Towers!H45*(Settings!$C$16/100)&lt;'Total Sites'!H45,('Total Sites'!H45-Towers!H45*(Settings!$C$16/100)),0),"-")</f>
        <v>40.509256461761389</v>
      </c>
      <c r="I45" s="19">
        <f>IF(P_Density!I45&gt;Settings!$C$26,IF(Towers!I45*(Settings!$C$16/100)&lt;'Total Sites'!I45,('Total Sites'!I45-Towers!I45*(Settings!$C$16/100)),0),"-")</f>
        <v>36.642497084568085</v>
      </c>
      <c r="J45" s="19">
        <f>IF(P_Density!J45&gt;Settings!$C$26,IF(Towers!J45*(Settings!$C$16/100)&lt;'Total Sites'!J45,('Total Sites'!J45-Towers!J45*(Settings!$C$16/100)),0),"-")</f>
        <v>58.627995335308931</v>
      </c>
      <c r="K45" s="19">
        <f>IF(P_Density!K45&gt;Settings!$C$26,IF(Towers!K45*(Settings!$C$16/100)&lt;'Total Sites'!K45,('Total Sites'!K45-Towers!K45*(Settings!$C$16/100)),0),"-")</f>
        <v>31.445559151291267</v>
      </c>
      <c r="L45" s="19">
        <f>IF(P_Density!L45&gt;Settings!$C$26,IF(Towers!L45*(Settings!$C$16/100)&lt;'Total Sites'!L45,('Total Sites'!L45-Towers!L45*(Settings!$C$16/100)),0),"-")</f>
        <v>74.335846293444959</v>
      </c>
    </row>
    <row r="46" spans="1:12">
      <c r="A46" s="14" t="str">
        <f>'Total Sites'!A46</f>
        <v>DMA</v>
      </c>
      <c r="B46" s="14" t="str">
        <f>'Total Sites'!B46</f>
        <v>Dominica</v>
      </c>
      <c r="C46" s="19">
        <f>IF(P_Density!C46&gt;Settings!$C$26,IF(Towers!C46*(Settings!$C$16/100)&lt;'Total Sites'!C46,('Total Sites'!C46-Towers!C46*(Settings!$C$16/100)),0),"-")</f>
        <v>28.739213399661374</v>
      </c>
      <c r="D46" s="19">
        <f>IF(P_Density!D46&gt;Settings!$C$26,IF(Towers!D46*(Settings!$C$16/100)&lt;'Total Sites'!D46,('Total Sites'!D46-Towers!D46*(Settings!$C$16/100)),0),"-")</f>
        <v>1.4780166891254416</v>
      </c>
      <c r="E46" s="19">
        <f>IF(P_Density!E46&gt;Settings!$C$26,IF(Towers!E46*(Settings!$C$16/100)&lt;'Total Sites'!E46,('Total Sites'!E46-Towers!E46*(Settings!$C$16/100)),0),"-")</f>
        <v>12.563141857566254</v>
      </c>
      <c r="F46" s="19">
        <f>IF(P_Density!F46&gt;Settings!$C$26,IF(Towers!F46*(Settings!$C$16/100)&lt;'Total Sites'!F46,('Total Sites'!F46-Towers!F46*(Settings!$C$16/100)),0),"-")</f>
        <v>2.0322729475474821</v>
      </c>
      <c r="G46" s="19">
        <f>IF(P_Density!G46&gt;Settings!$C$26,IF(Towers!G46*(Settings!$C$16/100)&lt;'Total Sites'!G46,('Total Sites'!G46-Towers!G46*(Settings!$C$16/100)),0),"-")</f>
        <v>7.5697035293750909</v>
      </c>
      <c r="H46" s="19">
        <f>IF(P_Density!H46&gt;Settings!$C$26,IF(Towers!H46*(Settings!$C$16/100)&lt;'Total Sites'!H46,('Total Sites'!H46-Towers!H46*(Settings!$C$16/100)),0),"-")</f>
        <v>7.2258593690577095</v>
      </c>
      <c r="I46" s="19">
        <f>IF(P_Density!I46&gt;Settings!$C$26,IF(Towers!I46*(Settings!$C$16/100)&lt;'Total Sites'!I46,('Total Sites'!I46-Towers!I46*(Settings!$C$16/100)),0),"-")</f>
        <v>9.3655489650261661</v>
      </c>
      <c r="J46" s="19">
        <f>IF(P_Density!J46&gt;Settings!$C$26,IF(Towers!J46*(Settings!$C$16/100)&lt;'Total Sites'!J46,('Total Sites'!J46-Towers!J46*(Settings!$C$16/100)),0),"-")</f>
        <v>5.7735026918962502</v>
      </c>
      <c r="K46" s="19">
        <f>IF(P_Density!K46&gt;Settings!$C$26,IF(Towers!K46*(Settings!$C$16/100)&lt;'Total Sites'!K46,('Total Sites'!K46-Towers!K46*(Settings!$C$16/100)),0),"-")</f>
        <v>5.6811266488259102</v>
      </c>
      <c r="L46" s="19">
        <f>IF(P_Density!L46&gt;Settings!$C$26,IF(Towers!L46*(Settings!$C$16/100)&lt;'Total Sites'!L46,('Total Sites'!L46-Towers!L46*(Settings!$C$16/100)),0),"-")</f>
        <v>1.57039273219578</v>
      </c>
    </row>
    <row r="47" spans="1:12">
      <c r="A47" s="14" t="str">
        <f>'Total Sites'!A47</f>
        <v>DOM</v>
      </c>
      <c r="B47" s="14" t="str">
        <f>'Total Sites'!B47</f>
        <v>Dominican Republic (the)</v>
      </c>
      <c r="C47" s="19">
        <f>IF(P_Density!C47&gt;Settings!$C$26,IF(Towers!C47*(Settings!$C$16/100)&lt;'Total Sites'!C47,('Total Sites'!C47-Towers!C47*(Settings!$C$16/100)),0),"-")</f>
        <v>9907.3306192939799</v>
      </c>
      <c r="D47" s="19">
        <f>IF(P_Density!D47&gt;Settings!$C$26,IF(Towers!D47*(Settings!$C$16/100)&lt;'Total Sites'!D47,('Total Sites'!D47-Towers!D47*(Settings!$C$16/100)),0),"-")</f>
        <v>1565.2607298029857</v>
      </c>
      <c r="E47" s="19">
        <f>IF(P_Density!E47&gt;Settings!$C$26,IF(Towers!E47*(Settings!$C$16/100)&lt;'Total Sites'!E47,('Total Sites'!E47-Towers!E47*(Settings!$C$16/100)),0),"-")</f>
        <v>1849.7831318493411</v>
      </c>
      <c r="F47" s="19">
        <f>IF(P_Density!F47&gt;Settings!$C$26,IF(Towers!F47*(Settings!$C$16/100)&lt;'Total Sites'!F47,('Total Sites'!F47-Towers!F47*(Settings!$C$16/100)),0),"-")</f>
        <v>901.40770917033126</v>
      </c>
      <c r="G47" s="19">
        <f>IF(P_Density!G47&gt;Settings!$C$26,IF(Towers!G47*(Settings!$C$16/100)&lt;'Total Sites'!G47,('Total Sites'!G47-Towers!G47*(Settings!$C$16/100)),0),"-")</f>
        <v>587.69485913675862</v>
      </c>
      <c r="H47" s="19">
        <f>IF(P_Density!H47&gt;Settings!$C$26,IF(Towers!H47*(Settings!$C$16/100)&lt;'Total Sites'!H47,('Total Sites'!H47-Towers!H47*(Settings!$C$16/100)),0),"-")</f>
        <v>599.93107971793097</v>
      </c>
      <c r="I47" s="19">
        <f>IF(P_Density!I47&gt;Settings!$C$26,IF(Towers!I47*(Settings!$C$16/100)&lt;'Total Sites'!I47,('Total Sites'!I47-Towers!I47*(Settings!$C$16/100)),0),"-")</f>
        <v>548.17996758896891</v>
      </c>
      <c r="J47" s="19">
        <f>IF(P_Density!J47&gt;Settings!$C$26,IF(Towers!J47*(Settings!$C$16/100)&lt;'Total Sites'!J47,('Total Sites'!J47-Towers!J47*(Settings!$C$16/100)),0),"-")</f>
        <v>332.68161116820045</v>
      </c>
      <c r="K47" s="19">
        <f>IF(P_Density!K47&gt;Settings!$C$26,IF(Towers!K47*(Settings!$C$16/100)&lt;'Total Sites'!K47,('Total Sites'!K47-Towers!K47*(Settings!$C$16/100)),0),"-")</f>
        <v>246.7284784720828</v>
      </c>
      <c r="L47" s="19">
        <f>IF(P_Density!L47&gt;Settings!$C$26,IF(Towers!L47*(Settings!$C$16/100)&lt;'Total Sites'!L47,('Total Sites'!L47-Towers!L47*(Settings!$C$16/100)),0),"-")</f>
        <v>287.90533423589329</v>
      </c>
    </row>
    <row r="48" spans="1:12">
      <c r="A48" s="14" t="str">
        <f>'Total Sites'!A48</f>
        <v>ECU</v>
      </c>
      <c r="B48" s="14" t="str">
        <f>'Total Sites'!B48</f>
        <v>Ecuador</v>
      </c>
      <c r="C48" s="19">
        <f>IF(P_Density!C48&gt;Settings!$C$26,IF(Towers!C48*(Settings!$C$16/100)&lt;'Total Sites'!C48,('Total Sites'!C48-Towers!C48*(Settings!$C$16/100)),0),"-")</f>
        <v>11337.127013936702</v>
      </c>
      <c r="D48" s="19">
        <f>IF(P_Density!D48&gt;Settings!$C$26,IF(Towers!D48*(Settings!$C$16/100)&lt;'Total Sites'!D48,('Total Sites'!D48-Towers!D48*(Settings!$C$16/100)),0),"-")</f>
        <v>3071.5034320888085</v>
      </c>
      <c r="E48" s="19">
        <f>IF(P_Density!E48&gt;Settings!$C$26,IF(Towers!E48*(Settings!$C$16/100)&lt;'Total Sites'!E48,('Total Sites'!E48-Towers!E48*(Settings!$C$16/100)),0),"-")</f>
        <v>1371.1353169779404</v>
      </c>
      <c r="F48" s="19">
        <f>IF(P_Density!F48&gt;Settings!$C$26,IF(Towers!F48*(Settings!$C$16/100)&lt;'Total Sites'!F48,('Total Sites'!F48-Towers!F48*(Settings!$C$16/100)),0),"-")</f>
        <v>1027.3535647179961</v>
      </c>
      <c r="G48" s="19">
        <f>IF(P_Density!G48&gt;Settings!$C$26,IF(Towers!G48*(Settings!$C$16/100)&lt;'Total Sites'!G48,('Total Sites'!G48-Towers!G48*(Settings!$C$16/100)),0),"-")</f>
        <v>1129.4169916426974</v>
      </c>
      <c r="H48" s="19">
        <f>IF(P_Density!H48&gt;Settings!$C$26,IF(Towers!H48*(Settings!$C$16/100)&lt;'Total Sites'!H48,('Total Sites'!H48-Towers!H48*(Settings!$C$16/100)),0),"-")</f>
        <v>1251.6058223425134</v>
      </c>
      <c r="I48" s="19">
        <f>IF(P_Density!I48&gt;Settings!$C$26,IF(Towers!I48*(Settings!$C$16/100)&lt;'Total Sites'!I48,('Total Sites'!I48-Towers!I48*(Settings!$C$16/100)),0),"-")</f>
        <v>684.66538690016864</v>
      </c>
      <c r="J48" s="19">
        <f>IF(P_Density!J48&gt;Settings!$C$26,IF(Towers!J48*(Settings!$C$16/100)&lt;'Total Sites'!J48,('Total Sites'!J48-Towers!J48*(Settings!$C$16/100)),0),"-")</f>
        <v>564.53240995885801</v>
      </c>
      <c r="K48" s="19">
        <f>IF(P_Density!K48&gt;Settings!$C$26,IF(Towers!K48*(Settings!$C$16/100)&lt;'Total Sites'!K48,('Total Sites'!K48-Towers!K48*(Settings!$C$16/100)),0),"-")</f>
        <v>626.17532309617843</v>
      </c>
      <c r="L48" s="19" t="str">
        <f>IF(P_Density!L48&gt;Settings!$C$26,IF(Towers!L48*(Settings!$C$16/100)&lt;'Total Sites'!L48,('Total Sites'!L48-Towers!L48*(Settings!$C$16/100)),0),"-")</f>
        <v>-</v>
      </c>
    </row>
    <row r="49" spans="1:12">
      <c r="A49" s="14" t="str">
        <f>'Total Sites'!A49</f>
        <v>EGY</v>
      </c>
      <c r="B49" s="14" t="str">
        <f>'Total Sites'!B49</f>
        <v>Egypt</v>
      </c>
      <c r="C49" s="19">
        <f>IF(P_Density!C49&gt;Settings!$C$26,IF(Towers!C49*(Settings!$C$16/100)&lt;'Total Sites'!C49,('Total Sites'!C49-Towers!C49*(Settings!$C$16/100)),0),"-")</f>
        <v>0</v>
      </c>
      <c r="D49" s="19">
        <f>IF(P_Density!D49&gt;Settings!$C$26,IF(Towers!D49*(Settings!$C$16/100)&lt;'Total Sites'!D49,('Total Sites'!D49-Towers!D49*(Settings!$C$16/100)),0),"-")</f>
        <v>15376.973838855394</v>
      </c>
      <c r="E49" s="19">
        <f>IF(P_Density!E49&gt;Settings!$C$26,IF(Towers!E49*(Settings!$C$16/100)&lt;'Total Sites'!E49,('Total Sites'!E49-Towers!E49*(Settings!$C$16/100)),0),"-")</f>
        <v>37711.113986975965</v>
      </c>
      <c r="F49" s="19">
        <f>IF(P_Density!F49&gt;Settings!$C$26,IF(Towers!F49*(Settings!$C$16/100)&lt;'Total Sites'!F49,('Total Sites'!F49-Towers!F49*(Settings!$C$16/100)),0),"-")</f>
        <v>20146.777464962361</v>
      </c>
      <c r="G49" s="19">
        <f>IF(P_Density!G49&gt;Settings!$C$26,IF(Towers!G49*(Settings!$C$16/100)&lt;'Total Sites'!G49,('Total Sites'!G49-Towers!G49*(Settings!$C$16/100)),0),"-")</f>
        <v>30024.748019412717</v>
      </c>
      <c r="H49" s="19">
        <f>IF(P_Density!H49&gt;Settings!$C$26,IF(Towers!H49*(Settings!$C$16/100)&lt;'Total Sites'!H49,('Total Sites'!H49-Towers!H49*(Settings!$C$16/100)),0),"-")</f>
        <v>15870.960017098469</v>
      </c>
      <c r="I49" s="19">
        <f>IF(P_Density!I49&gt;Settings!$C$26,IF(Towers!I49*(Settings!$C$16/100)&lt;'Total Sites'!I49,('Total Sites'!I49-Towers!I49*(Settings!$C$16/100)),0),"-")</f>
        <v>15881.617091435823</v>
      </c>
      <c r="J49" s="19">
        <f>IF(P_Density!J49&gt;Settings!$C$26,IF(Towers!J49*(Settings!$C$16/100)&lt;'Total Sites'!J49,('Total Sites'!J49-Towers!J49*(Settings!$C$16/100)),0),"-")</f>
        <v>6866.4138496301957</v>
      </c>
      <c r="K49" s="19">
        <f>IF(P_Density!K49&gt;Settings!$C$26,IF(Towers!K49*(Settings!$C$16/100)&lt;'Total Sites'!K49,('Total Sites'!K49-Towers!K49*(Settings!$C$16/100)),0),"-")</f>
        <v>2234.1175244050023</v>
      </c>
      <c r="L49" s="19" t="str">
        <f>IF(P_Density!L49&gt;Settings!$C$26,IF(Towers!L49*(Settings!$C$16/100)&lt;'Total Sites'!L49,('Total Sites'!L49-Towers!L49*(Settings!$C$16/100)),0),"-")</f>
        <v>-</v>
      </c>
    </row>
    <row r="50" spans="1:12">
      <c r="A50" s="14" t="str">
        <f>'Total Sites'!A50</f>
        <v>SLV</v>
      </c>
      <c r="B50" s="14" t="str">
        <f>'Total Sites'!B50</f>
        <v>El Salvador</v>
      </c>
      <c r="C50" s="19">
        <f>IF(P_Density!C50&gt;Settings!$C$26,IF(Towers!C50*(Settings!$C$16/100)&lt;'Total Sites'!C50,('Total Sites'!C50-Towers!C50*(Settings!$C$16/100)),0),"-")</f>
        <v>4038.154346022191</v>
      </c>
      <c r="D50" s="19">
        <f>IF(P_Density!D50&gt;Settings!$C$26,IF(Towers!D50*(Settings!$C$16/100)&lt;'Total Sites'!D50,('Total Sites'!D50-Towers!D50*(Settings!$C$16/100)),0),"-")</f>
        <v>985.59534516507711</v>
      </c>
      <c r="E50" s="19">
        <f>IF(P_Density!E50&gt;Settings!$C$26,IF(Towers!E50*(Settings!$C$16/100)&lt;'Total Sites'!E50,('Total Sites'!E50-Towers!E50*(Settings!$C$16/100)),0),"-")</f>
        <v>1276.4743907627553</v>
      </c>
      <c r="F50" s="19">
        <f>IF(P_Density!F50&gt;Settings!$C$26,IF(Towers!F50*(Settings!$C$16/100)&lt;'Total Sites'!F50,('Total Sites'!F50-Towers!F50*(Settings!$C$16/100)),0),"-")</f>
        <v>513.70236998428868</v>
      </c>
      <c r="G50" s="19">
        <f>IF(P_Density!G50&gt;Settings!$C$26,IF(Towers!G50*(Settings!$C$16/100)&lt;'Total Sites'!G50,('Total Sites'!G50-Towers!G50*(Settings!$C$16/100)),0),"-")</f>
        <v>567.78326373692289</v>
      </c>
      <c r="H50" s="19">
        <f>IF(P_Density!H50&gt;Settings!$C$26,IF(Towers!H50*(Settings!$C$16/100)&lt;'Total Sites'!H50,('Total Sites'!H50-Towers!H50*(Settings!$C$16/100)),0),"-")</f>
        <v>433.30504125449784</v>
      </c>
      <c r="I50" s="19">
        <f>IF(P_Density!I50&gt;Settings!$C$26,IF(Towers!I50*(Settings!$C$16/100)&lt;'Total Sites'!I50,('Total Sites'!I50-Towers!I50*(Settings!$C$16/100)),0),"-")</f>
        <v>356.70198759753629</v>
      </c>
      <c r="J50" s="19">
        <f>IF(P_Density!J50&gt;Settings!$C$26,IF(Towers!J50*(Settings!$C$16/100)&lt;'Total Sites'!J50,('Total Sites'!J50-Towers!J50*(Settings!$C$16/100)),0),"-")</f>
        <v>378.50403976232485</v>
      </c>
      <c r="K50" s="19">
        <f>IF(P_Density!K50&gt;Settings!$C$26,IF(Towers!K50*(Settings!$C$16/100)&lt;'Total Sites'!K50,('Total Sites'!K50-Towers!K50*(Settings!$C$16/100)),0),"-")</f>
        <v>217.30408597673818</v>
      </c>
      <c r="L50" s="19">
        <f>IF(P_Density!L50&gt;Settings!$C$26,IF(Towers!L50*(Settings!$C$16/100)&lt;'Total Sites'!L50,('Total Sites'!L50-Towers!L50*(Settings!$C$16/100)),0),"-")</f>
        <v>164.48689191694461</v>
      </c>
    </row>
    <row r="51" spans="1:12">
      <c r="A51" s="14" t="str">
        <f>'Total Sites'!A51</f>
        <v>GNQ</v>
      </c>
      <c r="B51" s="14" t="str">
        <f>'Total Sites'!B51</f>
        <v>Equatorial Guinea</v>
      </c>
      <c r="C51" s="19">
        <f>IF(P_Density!C51&gt;Settings!$C$26,IF(Towers!C51*(Settings!$C$16/100)&lt;'Total Sites'!C51,('Total Sites'!C51-Towers!C51*(Settings!$C$16/100)),0),"-")</f>
        <v>445.62203177132079</v>
      </c>
      <c r="D51" s="19">
        <f>IF(P_Density!D51&gt;Settings!$C$26,IF(Towers!D51*(Settings!$C$16/100)&lt;'Total Sites'!D51,('Total Sites'!D51-Towers!D51*(Settings!$C$16/100)),0),"-")</f>
        <v>73.654498341417792</v>
      </c>
      <c r="E51" s="19">
        <f>IF(P_Density!E51&gt;Settings!$C$26,IF(Towers!E51*(Settings!$C$16/100)&lt;'Total Sites'!E51,('Total Sites'!E51-Towers!E51*(Settings!$C$16/100)),0),"-")</f>
        <v>248.40495331883642</v>
      </c>
      <c r="F51" s="19">
        <f>IF(P_Density!F51&gt;Settings!$C$26,IF(Towers!F51*(Settings!$C$16/100)&lt;'Total Sites'!F51,('Total Sites'!F51-Towers!F51*(Settings!$C$16/100)),0),"-")</f>
        <v>235.95846018866791</v>
      </c>
      <c r="G51" s="19">
        <f>IF(P_Density!G51&gt;Settings!$C$26,IF(Towers!G51*(Settings!$C$16/100)&lt;'Total Sites'!G51,('Total Sites'!G51-Towers!G51*(Settings!$C$16/100)),0),"-")</f>
        <v>93.143711018293018</v>
      </c>
      <c r="H51" s="19">
        <f>IF(P_Density!H51&gt;Settings!$C$26,IF(Towers!H51*(Settings!$C$16/100)&lt;'Total Sites'!H51,('Total Sites'!H51-Towers!H51*(Settings!$C$16/100)),0),"-")</f>
        <v>102.8607239588236</v>
      </c>
      <c r="I51" s="19">
        <f>IF(P_Density!I51&gt;Settings!$C$26,IF(Towers!I51*(Settings!$C$16/100)&lt;'Total Sites'!I51,('Total Sites'!I51-Towers!I51*(Settings!$C$16/100)),0),"-")</f>
        <v>64.357854800245065</v>
      </c>
      <c r="J51" s="19">
        <f>IF(P_Density!J51&gt;Settings!$C$26,IF(Towers!J51*(Settings!$C$16/100)&lt;'Total Sites'!J51,('Total Sites'!J51-Towers!J51*(Settings!$C$16/100)),0),"-")</f>
        <v>70.693332960774157</v>
      </c>
      <c r="K51" s="19">
        <f>IF(P_Density!K51&gt;Settings!$C$26,IF(Towers!K51*(Settings!$C$16/100)&lt;'Total Sites'!K51,('Total Sites'!K51-Towers!K51*(Settings!$C$16/100)),0),"-")</f>
        <v>85.964207982055612</v>
      </c>
      <c r="L51" s="19">
        <f>IF(P_Density!L51&gt;Settings!$C$26,IF(Towers!L51*(Settings!$C$16/100)&lt;'Total Sites'!L51,('Total Sites'!L51-Towers!L51*(Settings!$C$16/100)),0),"-")</f>
        <v>126.18711820975754</v>
      </c>
    </row>
    <row r="52" spans="1:12">
      <c r="A52" s="14" t="str">
        <f>'Total Sites'!A52</f>
        <v>ERI</v>
      </c>
      <c r="B52" s="14" t="str">
        <f>'Total Sites'!B52</f>
        <v>Eritrea</v>
      </c>
      <c r="C52" s="19">
        <f>IF(P_Density!C52&gt;Settings!$C$26,IF(Towers!C52*(Settings!$C$16/100)&lt;'Total Sites'!C52,('Total Sites'!C52-Towers!C52*(Settings!$C$16/100)),0),"-")</f>
        <v>995.44424012598517</v>
      </c>
      <c r="D52" s="19" t="e">
        <f>IF(P_Density!D52&gt;Settings!$C$26,IF(Towers!D52*(Settings!$C$16/100)&lt;'Total Sites'!D52,('Total Sites'!D52-Towers!D52*(Settings!$C$16/100)),0),"-")</f>
        <v>#N/A</v>
      </c>
      <c r="E52" s="19" t="e">
        <f>IF(P_Density!E52&gt;Settings!$C$26,IF(Towers!E52*(Settings!$C$16/100)&lt;'Total Sites'!E52,('Total Sites'!E52-Towers!E52*(Settings!$C$16/100)),0),"-")</f>
        <v>#N/A</v>
      </c>
      <c r="F52" s="19" t="e">
        <f>IF(P_Density!F52&gt;Settings!$C$26,IF(Towers!F52*(Settings!$C$16/100)&lt;'Total Sites'!F52,('Total Sites'!F52-Towers!F52*(Settings!$C$16/100)),0),"-")</f>
        <v>#N/A</v>
      </c>
      <c r="G52" s="19" t="e">
        <f>IF(P_Density!G52&gt;Settings!$C$26,IF(Towers!G52*(Settings!$C$16/100)&lt;'Total Sites'!G52,('Total Sites'!G52-Towers!G52*(Settings!$C$16/100)),0),"-")</f>
        <v>#N/A</v>
      </c>
      <c r="H52" s="19" t="e">
        <f>IF(P_Density!H52&gt;Settings!$C$26,IF(Towers!H52*(Settings!$C$16/100)&lt;'Total Sites'!H52,('Total Sites'!H52-Towers!H52*(Settings!$C$16/100)),0),"-")</f>
        <v>#N/A</v>
      </c>
      <c r="I52" s="19" t="e">
        <f>IF(P_Density!I52&gt;Settings!$C$26,IF(Towers!I52*(Settings!$C$16/100)&lt;'Total Sites'!I52,('Total Sites'!I52-Towers!I52*(Settings!$C$16/100)),0),"-")</f>
        <v>#N/A</v>
      </c>
      <c r="J52" s="19" t="e">
        <f>IF(P_Density!J52&gt;Settings!$C$26,IF(Towers!J52*(Settings!$C$16/100)&lt;'Total Sites'!J52,('Total Sites'!J52-Towers!J52*(Settings!$C$16/100)),0),"-")</f>
        <v>#N/A</v>
      </c>
      <c r="K52" s="19" t="e">
        <f>IF(P_Density!K52&gt;Settings!$C$26,IF(Towers!K52*(Settings!$C$16/100)&lt;'Total Sites'!K52,('Total Sites'!K52-Towers!K52*(Settings!$C$16/100)),0),"-")</f>
        <v>#N/A</v>
      </c>
      <c r="L52" s="19" t="e">
        <f>IF(P_Density!L52&gt;Settings!$C$26,IF(Towers!L52*(Settings!$C$16/100)&lt;'Total Sites'!L52,('Total Sites'!L52-Towers!L52*(Settings!$C$16/100)),0),"-")</f>
        <v>#N/A</v>
      </c>
    </row>
    <row r="53" spans="1:12">
      <c r="A53" s="14" t="str">
        <f>'Total Sites'!A53</f>
        <v>EST</v>
      </c>
      <c r="B53" s="14" t="str">
        <f>'Total Sites'!B53</f>
        <v>Estonia</v>
      </c>
      <c r="C53" s="19">
        <f>IF(P_Density!C53&gt;Settings!$C$26,IF(Towers!C53*(Settings!$C$16/100)&lt;'Total Sites'!C53,('Total Sites'!C53-Towers!C53*(Settings!$C$16/100)),0),"-")</f>
        <v>1261.6622067133358</v>
      </c>
      <c r="D53" s="19">
        <f>IF(P_Density!D53&gt;Settings!$C$26,IF(Towers!D53*(Settings!$C$16/100)&lt;'Total Sites'!D53,('Total Sites'!D53-Towers!D53*(Settings!$C$16/100)),0),"-")</f>
        <v>323.10936205485996</v>
      </c>
      <c r="E53" s="19">
        <f>IF(P_Density!E53&gt;Settings!$C$26,IF(Towers!E53*(Settings!$C$16/100)&lt;'Total Sites'!E53,('Total Sites'!E53-Towers!E53*(Settings!$C$16/100)),0),"-")</f>
        <v>95.904286219920237</v>
      </c>
      <c r="F53" s="19">
        <f>IF(P_Density!F53&gt;Settings!$C$26,IF(Towers!F53*(Settings!$C$16/100)&lt;'Total Sites'!F53,('Total Sites'!F53-Towers!F53*(Settings!$C$16/100)),0),"-")</f>
        <v>74.77965315080715</v>
      </c>
      <c r="G53" s="19">
        <f>IF(P_Density!G53&gt;Settings!$C$26,IF(Towers!G53*(Settings!$C$16/100)&lt;'Total Sites'!G53,('Total Sites'!G53-Towers!G53*(Settings!$C$16/100)),0),"-")</f>
        <v>58.082194350904736</v>
      </c>
      <c r="H53" s="19">
        <f>IF(P_Density!H53&gt;Settings!$C$26,IF(Towers!H53*(Settings!$C$16/100)&lt;'Total Sites'!H53,('Total Sites'!H53-Towers!H53*(Settings!$C$16/100)),0),"-")</f>
        <v>45.69839158462262</v>
      </c>
      <c r="I53" s="19">
        <f>IF(P_Density!I53&gt;Settings!$C$26,IF(Towers!I53*(Settings!$C$16/100)&lt;'Total Sites'!I53,('Total Sites'!I53-Towers!I53*(Settings!$C$16/100)),0),"-")</f>
        <v>22.441969822425037</v>
      </c>
      <c r="J53" s="19" t="str">
        <f>IF(P_Density!J53&gt;Settings!$C$26,IF(Towers!J53*(Settings!$C$16/100)&lt;'Total Sites'!J53,('Total Sites'!J53-Towers!J53*(Settings!$C$16/100)),0),"-")</f>
        <v>-</v>
      </c>
      <c r="K53" s="19" t="str">
        <f>IF(P_Density!K53&gt;Settings!$C$26,IF(Towers!K53*(Settings!$C$16/100)&lt;'Total Sites'!K53,('Total Sites'!K53-Towers!K53*(Settings!$C$16/100)),0),"-")</f>
        <v>-</v>
      </c>
      <c r="L53" s="19" t="str">
        <f>IF(P_Density!L53&gt;Settings!$C$26,IF(Towers!L53*(Settings!$C$16/100)&lt;'Total Sites'!L53,('Total Sites'!L53-Towers!L53*(Settings!$C$16/100)),0),"-")</f>
        <v>-</v>
      </c>
    </row>
    <row r="54" spans="1:12">
      <c r="A54" s="14" t="str">
        <f>'Total Sites'!A54</f>
        <v>SWZ</v>
      </c>
      <c r="B54" s="14" t="str">
        <f>'Total Sites'!B54</f>
        <v>Eswatini</v>
      </c>
      <c r="C54" s="19">
        <f>IF(P_Density!C54&gt;Settings!$C$26,IF(Towers!C54*(Settings!$C$16/100)&lt;'Total Sites'!C54,('Total Sites'!C54-Towers!C54*(Settings!$C$16/100)),0),"-")</f>
        <v>212.83440323406364</v>
      </c>
      <c r="D54" s="19">
        <f>IF(P_Density!D54&gt;Settings!$C$26,IF(Towers!D54*(Settings!$C$16/100)&lt;'Total Sites'!D54,('Total Sites'!D54-Towers!D54*(Settings!$C$16/100)),0),"-")</f>
        <v>139.85732920849492</v>
      </c>
      <c r="E54" s="19">
        <f>IF(P_Density!E54&gt;Settings!$C$26,IF(Towers!E54*(Settings!$C$16/100)&lt;'Total Sites'!E54,('Total Sites'!E54-Towers!E54*(Settings!$C$16/100)),0),"-")</f>
        <v>159.60831110378294</v>
      </c>
      <c r="F54" s="19">
        <f>IF(P_Density!F54&gt;Settings!$C$26,IF(Towers!F54*(Settings!$C$16/100)&lt;'Total Sites'!F54,('Total Sites'!F54-Towers!F54*(Settings!$C$16/100)),0),"-")</f>
        <v>103.62539231535033</v>
      </c>
      <c r="G54" s="19">
        <f>IF(P_Density!G54&gt;Settings!$C$26,IF(Towers!G54*(Settings!$C$16/100)&lt;'Total Sites'!G54,('Total Sites'!G54-Towers!G54*(Settings!$C$16/100)),0),"-")</f>
        <v>124.89241023109973</v>
      </c>
      <c r="H54" s="19">
        <f>IF(P_Density!H54&gt;Settings!$C$26,IF(Towers!H54*(Settings!$C$16/100)&lt;'Total Sites'!H54,('Total Sites'!H54-Towers!H54*(Settings!$C$16/100)),0),"-")</f>
        <v>96.056651036423958</v>
      </c>
      <c r="I54" s="19">
        <f>IF(P_Density!I54&gt;Settings!$C$26,IF(Towers!I54*(Settings!$C$16/100)&lt;'Total Sites'!I54,('Total Sites'!I54-Towers!I54*(Settings!$C$16/100)),0),"-")</f>
        <v>155.44265025293029</v>
      </c>
      <c r="J54" s="19">
        <f>IF(P_Density!J54&gt;Settings!$C$26,IF(Towers!J54*(Settings!$C$16/100)&lt;'Total Sites'!J54,('Total Sites'!J54-Towers!J54*(Settings!$C$16/100)),0),"-")</f>
        <v>122.70722455919534</v>
      </c>
      <c r="K54" s="19">
        <f>IF(P_Density!K54&gt;Settings!$C$26,IF(Towers!K54*(Settings!$C$16/100)&lt;'Total Sites'!K54,('Total Sites'!K54-Towers!K54*(Settings!$C$16/100)),0),"-")</f>
        <v>69.378257347620007</v>
      </c>
      <c r="L54" s="19">
        <f>IF(P_Density!L54&gt;Settings!$C$26,IF(Towers!L54*(Settings!$C$16/100)&lt;'Total Sites'!L54,('Total Sites'!L54-Towers!L54*(Settings!$C$16/100)),0),"-")</f>
        <v>69.470554839633209</v>
      </c>
    </row>
    <row r="55" spans="1:12">
      <c r="A55" s="14" t="str">
        <f>'Total Sites'!A55</f>
        <v>ETH</v>
      </c>
      <c r="B55" s="14" t="str">
        <f>'Total Sites'!B55</f>
        <v>Ethiopia</v>
      </c>
      <c r="C55" s="19">
        <f>IF(P_Density!C55&gt;Settings!$C$26,IF(Towers!C55*(Settings!$C$16/100)&lt;'Total Sites'!C55,('Total Sites'!C55-Towers!C55*(Settings!$C$16/100)),0),"-")</f>
        <v>21256.999050513361</v>
      </c>
      <c r="D55" s="19">
        <f>IF(P_Density!D55&gt;Settings!$C$26,IF(Towers!D55*(Settings!$C$16/100)&lt;'Total Sites'!D55,('Total Sites'!D55-Towers!D55*(Settings!$C$16/100)),0),"-")</f>
        <v>16456.521365944493</v>
      </c>
      <c r="E55" s="19">
        <f>IF(P_Density!E55&gt;Settings!$C$26,IF(Towers!E55*(Settings!$C$16/100)&lt;'Total Sites'!E55,('Total Sites'!E55-Towers!E55*(Settings!$C$16/100)),0),"-")</f>
        <v>23719.508914980906</v>
      </c>
      <c r="F55" s="19">
        <f>IF(P_Density!F55&gt;Settings!$C$26,IF(Towers!F55*(Settings!$C$16/100)&lt;'Total Sites'!F55,('Total Sites'!F55-Towers!F55*(Settings!$C$16/100)),0),"-")</f>
        <v>14432.36043537779</v>
      </c>
      <c r="G55" s="19">
        <f>IF(P_Density!G55&gt;Settings!$C$26,IF(Towers!G55*(Settings!$C$16/100)&lt;'Total Sites'!G55,('Total Sites'!G55-Towers!G55*(Settings!$C$16/100)),0),"-")</f>
        <v>10972.598298608282</v>
      </c>
      <c r="H55" s="19">
        <f>IF(P_Density!H55&gt;Settings!$C$26,IF(Towers!H55*(Settings!$C$16/100)&lt;'Total Sites'!H55,('Total Sites'!H55-Towers!H55*(Settings!$C$16/100)),0),"-")</f>
        <v>11183.141975348288</v>
      </c>
      <c r="I55" s="19">
        <f>IF(P_Density!I55&gt;Settings!$C$26,IF(Towers!I55*(Settings!$C$16/100)&lt;'Total Sites'!I55,('Total Sites'!I55-Towers!I55*(Settings!$C$16/100)),0),"-")</f>
        <v>10324.582024716401</v>
      </c>
      <c r="J55" s="19">
        <f>IF(P_Density!J55&gt;Settings!$C$26,IF(Towers!J55*(Settings!$C$16/100)&lt;'Total Sites'!J55,('Total Sites'!J55-Towers!J55*(Settings!$C$16/100)),0),"-")</f>
        <v>6322.6782679494218</v>
      </c>
      <c r="K55" s="19">
        <f>IF(P_Density!K55&gt;Settings!$C$26,IF(Towers!K55*(Settings!$C$16/100)&lt;'Total Sites'!K55,('Total Sites'!K55-Towers!K55*(Settings!$C$16/100)),0),"-")</f>
        <v>6142.9941925667526</v>
      </c>
      <c r="L55" s="19">
        <f>IF(P_Density!L55&gt;Settings!$C$26,IF(Towers!L55*(Settings!$C$16/100)&lt;'Total Sites'!L55,('Total Sites'!L55-Towers!L55*(Settings!$C$16/100)),0),"-")</f>
        <v>3688.2988418919372</v>
      </c>
    </row>
    <row r="56" spans="1:12">
      <c r="A56" s="14" t="str">
        <f>'Total Sites'!A56</f>
        <v>FRO</v>
      </c>
      <c r="B56" s="14" t="str">
        <f>'Total Sites'!B56</f>
        <v>Faroe Islands (the)</v>
      </c>
      <c r="C56" s="19">
        <f>IF(P_Density!C56&gt;Settings!$C$26,IF(Towers!C56*(Settings!$C$16/100)&lt;'Total Sites'!C56,('Total Sites'!C56-Towers!C56*(Settings!$C$16/100)),0),"-")</f>
        <v>32.064411644250278</v>
      </c>
      <c r="D56" s="19">
        <f>IF(P_Density!D56&gt;Settings!$C$26,IF(Towers!D56*(Settings!$C$16/100)&lt;'Total Sites'!D56,('Total Sites'!D56-Towers!D56*(Settings!$C$16/100)),0),"-")</f>
        <v>4.8468911487524116</v>
      </c>
      <c r="E56" s="19">
        <f>IF(P_Density!E56&gt;Settings!$C$26,IF(Towers!E56*(Settings!$C$16/100)&lt;'Total Sites'!E56,('Total Sites'!E56-Towers!E56*(Settings!$C$16/100)),0),"-")</f>
        <v>7.5286475102327106</v>
      </c>
      <c r="F56" s="19">
        <f>IF(P_Density!F56&gt;Settings!$C$26,IF(Towers!F56*(Settings!$C$16/100)&lt;'Total Sites'!F56,('Total Sites'!F56-Towers!F56*(Settings!$C$16/100)),0),"-")</f>
        <v>6.55924566179928</v>
      </c>
      <c r="G56" s="19">
        <f>IF(P_Density!G56&gt;Settings!$C$26,IF(Towers!G56*(Settings!$C$16/100)&lt;'Total Sites'!G56,('Total Sites'!G56-Towers!G56*(Settings!$C$16/100)),0),"-")</f>
        <v>2.0762981585008777</v>
      </c>
      <c r="H56" s="19">
        <f>IF(P_Density!H56&gt;Settings!$C$26,IF(Towers!H56*(Settings!$C$16/100)&lt;'Total Sites'!H56,('Total Sites'!H56-Towers!H56*(Settings!$C$16/100)),0),"-")</f>
        <v>2.8288165438495048</v>
      </c>
      <c r="I56" s="19">
        <f>IF(P_Density!I56&gt;Settings!$C$26,IF(Towers!I56*(Settings!$C$16/100)&lt;'Total Sites'!I56,('Total Sites'!I56-Towers!I56*(Settings!$C$16/100)),0),"-")</f>
        <v>1.5538562800412061</v>
      </c>
      <c r="J56" s="19">
        <f>IF(P_Density!J56&gt;Settings!$C$26,IF(Towers!J56*(Settings!$C$16/100)&lt;'Total Sites'!J56,('Total Sites'!J56-Towers!J56*(Settings!$C$16/100)),0),"-")</f>
        <v>2.5641268346770683</v>
      </c>
      <c r="K56" s="19" t="str">
        <f>IF(P_Density!K56&gt;Settings!$C$26,IF(Towers!K56*(Settings!$C$16/100)&lt;'Total Sites'!K56,('Total Sites'!K56-Towers!K56*(Settings!$C$16/100)),0),"-")</f>
        <v>-</v>
      </c>
      <c r="L56" s="19" t="str">
        <f>IF(P_Density!L56&gt;Settings!$C$26,IF(Towers!L56*(Settings!$C$16/100)&lt;'Total Sites'!L56,('Total Sites'!L56-Towers!L56*(Settings!$C$16/100)),0),"-")</f>
        <v>-</v>
      </c>
    </row>
    <row r="57" spans="1:12">
      <c r="A57" s="14" t="str">
        <f>'Total Sites'!A57</f>
        <v>FJI</v>
      </c>
      <c r="B57" s="14" t="str">
        <f>'Total Sites'!B57</f>
        <v>Fiji</v>
      </c>
      <c r="C57" s="19">
        <f>IF(P_Density!C57&gt;Settings!$C$26,IF(Towers!C57*(Settings!$C$16/100)&lt;'Total Sites'!C57,('Total Sites'!C57-Towers!C57*(Settings!$C$16/100)),0),"-")</f>
        <v>597.67299866510041</v>
      </c>
      <c r="D57" s="19">
        <f>IF(P_Density!D57&gt;Settings!$C$26,IF(Towers!D57*(Settings!$C$16/100)&lt;'Total Sites'!D57,('Total Sites'!D57-Towers!D57*(Settings!$C$16/100)),0),"-")</f>
        <v>48.77250362661168</v>
      </c>
      <c r="E57" s="19">
        <f>IF(P_Density!E57&gt;Settings!$C$26,IF(Towers!E57*(Settings!$C$16/100)&lt;'Total Sites'!E57,('Total Sites'!E57-Towers!E57*(Settings!$C$16/100)),0),"-")</f>
        <v>17.062847624976005</v>
      </c>
      <c r="F57" s="19">
        <f>IF(P_Density!F57&gt;Settings!$C$26,IF(Towers!F57*(Settings!$C$16/100)&lt;'Total Sites'!F57,('Total Sites'!F57-Towers!F57*(Settings!$C$16/100)),0),"-")</f>
        <v>70.436732841134315</v>
      </c>
      <c r="G57" s="19">
        <f>IF(P_Density!G57&gt;Settings!$C$26,IF(Towers!G57*(Settings!$C$16/100)&lt;'Total Sites'!G57,('Total Sites'!G57-Towers!G57*(Settings!$C$16/100)),0),"-")</f>
        <v>61.431969383402951</v>
      </c>
      <c r="H57" s="19">
        <f>IF(P_Density!H57&gt;Settings!$C$26,IF(Towers!H57*(Settings!$C$16/100)&lt;'Total Sites'!H57,('Total Sites'!H57-Towers!H57*(Settings!$C$16/100)),0),"-")</f>
        <v>60.570299845846968</v>
      </c>
      <c r="I57" s="19">
        <f>IF(P_Density!I57&gt;Settings!$C$26,IF(Towers!I57*(Settings!$C$16/100)&lt;'Total Sites'!I57,('Total Sites'!I57-Towers!I57*(Settings!$C$16/100)),0),"-")</f>
        <v>30.304997803177852</v>
      </c>
      <c r="J57" s="19">
        <f>IF(P_Density!J57&gt;Settings!$C$26,IF(Towers!J57*(Settings!$C$16/100)&lt;'Total Sites'!J57,('Total Sites'!J57-Towers!J57*(Settings!$C$16/100)),0),"-")</f>
        <v>23.571817886914303</v>
      </c>
      <c r="K57" s="19">
        <f>IF(P_Density!K57&gt;Settings!$C$26,IF(Towers!K57*(Settings!$C$16/100)&lt;'Total Sites'!K57,('Total Sites'!K57-Towers!K57*(Settings!$C$16/100)),0),"-")</f>
        <v>56.267274234622477</v>
      </c>
      <c r="L57" s="19">
        <f>IF(P_Density!L57&gt;Settings!$C$26,IF(Towers!L57*(Settings!$C$16/100)&lt;'Total Sites'!L57,('Total Sites'!L57-Towers!L57*(Settings!$C$16/100)),0),"-")</f>
        <v>19.606343835337459</v>
      </c>
    </row>
    <row r="58" spans="1:12">
      <c r="A58" s="14" t="str">
        <f>'Total Sites'!A58</f>
        <v>FIN</v>
      </c>
      <c r="B58" s="14" t="str">
        <f>'Total Sites'!B58</f>
        <v>Finland</v>
      </c>
      <c r="C58" s="19">
        <f>IF(P_Density!C58&gt;Settings!$C$26,IF(Towers!C58*(Settings!$C$16/100)&lt;'Total Sites'!C58,('Total Sites'!C58-Towers!C58*(Settings!$C$16/100)),0),"-")</f>
        <v>2204.2572405103128</v>
      </c>
      <c r="D58" s="19">
        <f>IF(P_Density!D58&gt;Settings!$C$26,IF(Towers!D58*(Settings!$C$16/100)&lt;'Total Sites'!D58,('Total Sites'!D58-Towers!D58*(Settings!$C$16/100)),0),"-")</f>
        <v>457.04638964140156</v>
      </c>
      <c r="E58" s="19">
        <f>IF(P_Density!E58&gt;Settings!$C$26,IF(Towers!E58*(Settings!$C$16/100)&lt;'Total Sites'!E58,('Total Sites'!E58-Towers!E58*(Settings!$C$16/100)),0),"-")</f>
        <v>496.93014338884882</v>
      </c>
      <c r="F58" s="19">
        <f>IF(P_Density!F58&gt;Settings!$C$26,IF(Towers!F58*(Settings!$C$16/100)&lt;'Total Sites'!F58,('Total Sites'!F58-Towers!F58*(Settings!$C$16/100)),0),"-")</f>
        <v>266.2964237642492</v>
      </c>
      <c r="G58" s="19">
        <f>IF(P_Density!G58&gt;Settings!$C$26,IF(Towers!G58*(Settings!$C$16/100)&lt;'Total Sites'!G58,('Total Sites'!G58-Towers!G58*(Settings!$C$16/100)),0),"-")</f>
        <v>180.4811476572367</v>
      </c>
      <c r="H58" s="19">
        <f>IF(P_Density!H58&gt;Settings!$C$26,IF(Towers!H58*(Settings!$C$16/100)&lt;'Total Sites'!H58,('Total Sites'!H58-Towers!H58*(Settings!$C$16/100)),0),"-")</f>
        <v>497.49087169976553</v>
      </c>
      <c r="I58" s="19">
        <f>IF(P_Density!I58&gt;Settings!$C$26,IF(Towers!I58*(Settings!$C$16/100)&lt;'Total Sites'!I58,('Total Sites'!I58-Towers!I58*(Settings!$C$16/100)),0),"-")</f>
        <v>358.05427799982976</v>
      </c>
      <c r="J58" s="19">
        <f>IF(P_Density!J58&gt;Settings!$C$26,IF(Towers!J58*(Settings!$C$16/100)&lt;'Total Sites'!J58,('Total Sites'!J58-Towers!J58*(Settings!$C$16/100)),0),"-")</f>
        <v>244.72179848507517</v>
      </c>
      <c r="K58" s="19">
        <f>IF(P_Density!K58&gt;Settings!$C$26,IF(Towers!K58*(Settings!$C$16/100)&lt;'Total Sites'!K58,('Total Sites'!K58-Towers!K58*(Settings!$C$16/100)),0),"-")</f>
        <v>139.67650807114558</v>
      </c>
      <c r="L58" s="19" t="str">
        <f>IF(P_Density!L58&gt;Settings!$C$26,IF(Towers!L58*(Settings!$C$16/100)&lt;'Total Sites'!L58,('Total Sites'!L58-Towers!L58*(Settings!$C$16/100)),0),"-")</f>
        <v>-</v>
      </c>
    </row>
    <row r="59" spans="1:12">
      <c r="A59" s="14" t="str">
        <f>'Total Sites'!A59</f>
        <v>FRA</v>
      </c>
      <c r="B59" s="14" t="str">
        <f>'Total Sites'!B59</f>
        <v>France</v>
      </c>
      <c r="C59" s="19">
        <f>IF(P_Density!C59&gt;Settings!$C$26,IF(Towers!C59*(Settings!$C$16/100)&lt;'Total Sites'!C59,('Total Sites'!C59-Towers!C59*(Settings!$C$16/100)),0),"-")</f>
        <v>20103.849867044984</v>
      </c>
      <c r="D59" s="19">
        <f>IF(P_Density!D59&gt;Settings!$C$26,IF(Towers!D59*(Settings!$C$16/100)&lt;'Total Sites'!D59,('Total Sites'!D59-Towers!D59*(Settings!$C$16/100)),0),"-")</f>
        <v>11114.540639304036</v>
      </c>
      <c r="E59" s="19">
        <f>IF(P_Density!E59&gt;Settings!$C$26,IF(Towers!E59*(Settings!$C$16/100)&lt;'Total Sites'!E59,('Total Sites'!E59-Towers!E59*(Settings!$C$16/100)),0),"-")</f>
        <v>9491.1146397651901</v>
      </c>
      <c r="F59" s="19">
        <f>IF(P_Density!F59&gt;Settings!$C$26,IF(Towers!F59*(Settings!$C$16/100)&lt;'Total Sites'!F59,('Total Sites'!F59-Towers!F59*(Settings!$C$16/100)),0),"-")</f>
        <v>6978.3556873448833</v>
      </c>
      <c r="G59" s="19">
        <f>IF(P_Density!G59&gt;Settings!$C$26,IF(Towers!G59*(Settings!$C$16/100)&lt;'Total Sites'!G59,('Total Sites'!G59-Towers!G59*(Settings!$C$16/100)),0),"-")</f>
        <v>5818.6616140453516</v>
      </c>
      <c r="H59" s="19">
        <f>IF(P_Density!H59&gt;Settings!$C$26,IF(Towers!H59*(Settings!$C$16/100)&lt;'Total Sites'!H59,('Total Sites'!H59-Towers!H59*(Settings!$C$16/100)),0),"-")</f>
        <v>3899.4306595335183</v>
      </c>
      <c r="I59" s="19">
        <f>IF(P_Density!I59&gt;Settings!$C$26,IF(Towers!I59*(Settings!$C$16/100)&lt;'Total Sites'!I59,('Total Sites'!I59-Towers!I59*(Settings!$C$16/100)),0),"-")</f>
        <v>3865.6331230782698</v>
      </c>
      <c r="J59" s="19">
        <f>IF(P_Density!J59&gt;Settings!$C$26,IF(Towers!J59*(Settings!$C$16/100)&lt;'Total Sites'!J59,('Total Sites'!J59-Towers!J59*(Settings!$C$16/100)),0),"-")</f>
        <v>2688.5479264859027</v>
      </c>
      <c r="K59" s="19">
        <f>IF(P_Density!K59&gt;Settings!$C$26,IF(Towers!K59*(Settings!$C$16/100)&lt;'Total Sites'!K59,('Total Sites'!K59-Towers!K59*(Settings!$C$16/100)),0),"-")</f>
        <v>2255.904339607378</v>
      </c>
      <c r="L59" s="19">
        <f>IF(P_Density!L59&gt;Settings!$C$26,IF(Towers!L59*(Settings!$C$16/100)&lt;'Total Sites'!L59,('Total Sites'!L59-Towers!L59*(Settings!$C$16/100)),0),"-")</f>
        <v>1698.1814295680288</v>
      </c>
    </row>
    <row r="60" spans="1:12">
      <c r="A60" s="14" t="str">
        <f>'Total Sites'!A60</f>
        <v>GUF</v>
      </c>
      <c r="B60" s="14" t="str">
        <f>'Total Sites'!B60</f>
        <v>French Guiana</v>
      </c>
      <c r="C60" s="19">
        <f>IF(P_Density!C60&gt;Settings!$C$26,IF(Towers!C60*(Settings!$C$16/100)&lt;'Total Sites'!C60,('Total Sites'!C60-Towers!C60*(Settings!$C$16/100)),0),"-")</f>
        <v>163.32084414836135</v>
      </c>
      <c r="D60" s="19">
        <f>IF(P_Density!D60&gt;Settings!$C$26,IF(Towers!D60*(Settings!$C$16/100)&lt;'Total Sites'!D60,('Total Sites'!D60-Towers!D60*(Settings!$C$16/100)),0),"-")</f>
        <v>104.84209582141389</v>
      </c>
      <c r="E60" s="19">
        <f>IF(P_Density!E60&gt;Settings!$C$26,IF(Towers!E60*(Settings!$C$16/100)&lt;'Total Sites'!E60,('Total Sites'!E60-Towers!E60*(Settings!$C$16/100)),0),"-")</f>
        <v>41.497116868696182</v>
      </c>
      <c r="F60" s="19">
        <f>IF(P_Density!F60&gt;Settings!$C$26,IF(Towers!F60*(Settings!$C$16/100)&lt;'Total Sites'!F60,('Total Sites'!F60-Towers!F60*(Settings!$C$16/100)),0),"-")</f>
        <v>18.967152038702778</v>
      </c>
      <c r="G60" s="19" t="str">
        <f>IF(P_Density!G60&gt;Settings!$C$26,IF(Towers!G60*(Settings!$C$16/100)&lt;'Total Sites'!G60,('Total Sites'!G60-Towers!G60*(Settings!$C$16/100)),0),"-")</f>
        <v>-</v>
      </c>
      <c r="H60" s="19" t="str">
        <f>IF(P_Density!H60&gt;Settings!$C$26,IF(Towers!H60*(Settings!$C$16/100)&lt;'Total Sites'!H60,('Total Sites'!H60-Towers!H60*(Settings!$C$16/100)),0),"-")</f>
        <v>-</v>
      </c>
      <c r="I60" s="19" t="str">
        <f>IF(P_Density!I60&gt;Settings!$C$26,IF(Towers!I60*(Settings!$C$16/100)&lt;'Total Sites'!I60,('Total Sites'!I60-Towers!I60*(Settings!$C$16/100)),0),"-")</f>
        <v>-</v>
      </c>
      <c r="J60" s="19" t="str">
        <f>IF(P_Density!J60&gt;Settings!$C$26,IF(Towers!J60*(Settings!$C$16/100)&lt;'Total Sites'!J60,('Total Sites'!J60-Towers!J60*(Settings!$C$16/100)),0),"-")</f>
        <v>-</v>
      </c>
      <c r="K60" s="19" t="str">
        <f>IF(P_Density!K60&gt;Settings!$C$26,IF(Towers!K60*(Settings!$C$16/100)&lt;'Total Sites'!K60,('Total Sites'!K60-Towers!K60*(Settings!$C$16/100)),0),"-")</f>
        <v>-</v>
      </c>
      <c r="L60" s="19" t="str">
        <f>IF(P_Density!L60&gt;Settings!$C$26,IF(Towers!L60*(Settings!$C$16/100)&lt;'Total Sites'!L60,('Total Sites'!L60-Towers!L60*(Settings!$C$16/100)),0),"-")</f>
        <v>-</v>
      </c>
    </row>
    <row r="61" spans="1:12">
      <c r="A61" s="14" t="str">
        <f>'Total Sites'!A61</f>
        <v>GAB</v>
      </c>
      <c r="B61" s="14" t="str">
        <f>'Total Sites'!B61</f>
        <v>Gabon</v>
      </c>
      <c r="C61" s="19">
        <f>IF(P_Density!C61&gt;Settings!$C$26,IF(Towers!C61*(Settings!$C$16/100)&lt;'Total Sites'!C61,('Total Sites'!C61-Towers!C61*(Settings!$C$16/100)),0),"-")</f>
        <v>1915.1883952632172</v>
      </c>
      <c r="D61" s="19">
        <f>IF(P_Density!D61&gt;Settings!$C$26,IF(Towers!D61*(Settings!$C$16/100)&lt;'Total Sites'!D61,('Total Sites'!D61-Towers!D61*(Settings!$C$16/100)),0),"-")</f>
        <v>425.49364141001479</v>
      </c>
      <c r="E61" s="19">
        <f>IF(P_Density!E61&gt;Settings!$C$26,IF(Towers!E61*(Settings!$C$16/100)&lt;'Total Sites'!E61,('Total Sites'!E61-Towers!E61*(Settings!$C$16/100)),0),"-")</f>
        <v>181.66016073212617</v>
      </c>
      <c r="F61" s="19">
        <f>IF(P_Density!F61&gt;Settings!$C$26,IF(Towers!F61*(Settings!$C$16/100)&lt;'Total Sites'!F61,('Total Sites'!F61-Towers!F61*(Settings!$C$16/100)),0),"-")</f>
        <v>156.99827793419036</v>
      </c>
      <c r="G61" s="19" t="str">
        <f>IF(P_Density!G61&gt;Settings!$C$26,IF(Towers!G61*(Settings!$C$16/100)&lt;'Total Sites'!G61,('Total Sites'!G61-Towers!G61*(Settings!$C$16/100)),0),"-")</f>
        <v>-</v>
      </c>
      <c r="H61" s="19" t="str">
        <f>IF(P_Density!H61&gt;Settings!$C$26,IF(Towers!H61*(Settings!$C$16/100)&lt;'Total Sites'!H61,('Total Sites'!H61-Towers!H61*(Settings!$C$16/100)),0),"-")</f>
        <v>-</v>
      </c>
      <c r="I61" s="19" t="str">
        <f>IF(P_Density!I61&gt;Settings!$C$26,IF(Towers!I61*(Settings!$C$16/100)&lt;'Total Sites'!I61,('Total Sites'!I61-Towers!I61*(Settings!$C$16/100)),0),"-")</f>
        <v>-</v>
      </c>
      <c r="J61" s="19" t="str">
        <f>IF(P_Density!J61&gt;Settings!$C$26,IF(Towers!J61*(Settings!$C$16/100)&lt;'Total Sites'!J61,('Total Sites'!J61-Towers!J61*(Settings!$C$16/100)),0),"-")</f>
        <v>-</v>
      </c>
      <c r="K61" s="19" t="str">
        <f>IF(P_Density!K61&gt;Settings!$C$26,IF(Towers!K61*(Settings!$C$16/100)&lt;'Total Sites'!K61,('Total Sites'!K61-Towers!K61*(Settings!$C$16/100)),0),"-")</f>
        <v>-</v>
      </c>
      <c r="L61" s="19" t="str">
        <f>IF(P_Density!L61&gt;Settings!$C$26,IF(Towers!L61*(Settings!$C$16/100)&lt;'Total Sites'!L61,('Total Sites'!L61-Towers!L61*(Settings!$C$16/100)),0),"-")</f>
        <v>-</v>
      </c>
    </row>
    <row r="62" spans="1:12">
      <c r="A62" s="14" t="str">
        <f>'Total Sites'!A62</f>
        <v>GMB</v>
      </c>
      <c r="B62" s="14" t="str">
        <f>'Total Sites'!B62</f>
        <v>Gambia (the)</v>
      </c>
      <c r="C62" s="19">
        <f>IF(P_Density!C62&gt;Settings!$C$26,IF(Towers!C62*(Settings!$C$16/100)&lt;'Total Sites'!C62,('Total Sites'!C62-Towers!C62*(Settings!$C$16/100)),0),"-")</f>
        <v>1992.4766667739477</v>
      </c>
      <c r="D62" s="19">
        <f>IF(P_Density!D62&gt;Settings!$C$26,IF(Towers!D62*(Settings!$C$16/100)&lt;'Total Sites'!D62,('Total Sites'!D62-Towers!D62*(Settings!$C$16/100)),0),"-")</f>
        <v>531.98793962937202</v>
      </c>
      <c r="E62" s="19">
        <f>IF(P_Density!E62&gt;Settings!$C$26,IF(Towers!E62*(Settings!$C$16/100)&lt;'Total Sites'!E62,('Total Sites'!E62-Towers!E62*(Settings!$C$16/100)),0),"-")</f>
        <v>135.23852705497791</v>
      </c>
      <c r="F62" s="19">
        <f>IF(P_Density!F62&gt;Settings!$C$26,IF(Towers!F62*(Settings!$C$16/100)&lt;'Total Sites'!F62,('Total Sites'!F62-Towers!F62*(Settings!$C$16/100)),0),"-")</f>
        <v>240.56261216234398</v>
      </c>
      <c r="G62" s="19">
        <f>IF(P_Density!G62&gt;Settings!$C$26,IF(Towers!G62*(Settings!$C$16/100)&lt;'Total Sites'!G62,('Total Sites'!G62-Towers!G62*(Settings!$C$16/100)),0),"-")</f>
        <v>79.930937267808162</v>
      </c>
      <c r="H62" s="19">
        <f>IF(P_Density!H62&gt;Settings!$C$26,IF(Towers!H62*(Settings!$C$16/100)&lt;'Total Sites'!H62,('Total Sites'!H62-Towers!H62*(Settings!$C$16/100)),0),"-")</f>
        <v>123.96974300800674</v>
      </c>
      <c r="I62" s="19">
        <f>IF(P_Density!I62&gt;Settings!$C$26,IF(Towers!I62*(Settings!$C$16/100)&lt;'Total Sites'!I62,('Total Sites'!I62-Towers!I62*(Settings!$C$16/100)),0),"-")</f>
        <v>129.23219903003695</v>
      </c>
      <c r="J62" s="19">
        <f>IF(P_Density!J62&gt;Settings!$C$26,IF(Towers!J62*(Settings!$C$16/100)&lt;'Total Sites'!J62,('Total Sites'!J62-Towers!J62*(Settings!$C$16/100)),0),"-")</f>
        <v>66.346526934075328</v>
      </c>
      <c r="K62" s="19">
        <f>IF(P_Density!K62&gt;Settings!$C$26,IF(Towers!K62*(Settings!$C$16/100)&lt;'Total Sites'!K62,('Total Sites'!K62-Towers!K62*(Settings!$C$16/100)),0),"-")</f>
        <v>77.220598504112431</v>
      </c>
      <c r="L62" s="19">
        <f>IF(P_Density!L62&gt;Settings!$C$26,IF(Towers!L62*(Settings!$C$16/100)&lt;'Total Sites'!L62,('Total Sites'!L62-Towers!L62*(Settings!$C$16/100)),0),"-")</f>
        <v>42.828892696248502</v>
      </c>
    </row>
    <row r="63" spans="1:12">
      <c r="A63" s="14" t="str">
        <f>'Total Sites'!A63</f>
        <v>GEO</v>
      </c>
      <c r="B63" s="14" t="str">
        <f>'Total Sites'!B63</f>
        <v>Georgia</v>
      </c>
      <c r="C63" s="19">
        <f>IF(P_Density!C63&gt;Settings!$C$26,IF(Towers!C63*(Settings!$C$16/100)&lt;'Total Sites'!C63,('Total Sites'!C63-Towers!C63*(Settings!$C$16/100)),0),"-")</f>
        <v>2261.7869634311146</v>
      </c>
      <c r="D63" s="19">
        <f>IF(P_Density!D63&gt;Settings!$C$26,IF(Towers!D63*(Settings!$C$16/100)&lt;'Total Sites'!D63,('Total Sites'!D63-Towers!D63*(Settings!$C$16/100)),0),"-")</f>
        <v>374.63018271500749</v>
      </c>
      <c r="E63" s="19">
        <f>IF(P_Density!E63&gt;Settings!$C$26,IF(Towers!E63*(Settings!$C$16/100)&lt;'Total Sites'!E63,('Total Sites'!E63-Towers!E63*(Settings!$C$16/100)),0),"-")</f>
        <v>315.93200639734835</v>
      </c>
      <c r="F63" s="19">
        <f>IF(P_Density!F63&gt;Settings!$C$26,IF(Towers!F63*(Settings!$C$16/100)&lt;'Total Sites'!F63,('Total Sites'!F63-Towers!F63*(Settings!$C$16/100)),0),"-")</f>
        <v>320.72185973429487</v>
      </c>
      <c r="G63" s="19">
        <f>IF(P_Density!G63&gt;Settings!$C$26,IF(Towers!G63*(Settings!$C$16/100)&lt;'Total Sites'!G63,('Total Sites'!G63-Towers!G63*(Settings!$C$16/100)),0),"-")</f>
        <v>163.67809865152054</v>
      </c>
      <c r="H63" s="19">
        <f>IF(P_Density!H63&gt;Settings!$C$26,IF(Towers!H63*(Settings!$C$16/100)&lt;'Total Sites'!H63,('Total Sites'!H63-Towers!H63*(Settings!$C$16/100)),0),"-")</f>
        <v>190.48198169000574</v>
      </c>
      <c r="I63" s="19">
        <f>IF(P_Density!I63&gt;Settings!$C$26,IF(Towers!I63*(Settings!$C$16/100)&lt;'Total Sites'!I63,('Total Sites'!I63-Towers!I63*(Settings!$C$16/100)),0),"-")</f>
        <v>115.90757900690511</v>
      </c>
      <c r="J63" s="19">
        <f>IF(P_Density!J63&gt;Settings!$C$26,IF(Towers!J63*(Settings!$C$16/100)&lt;'Total Sites'!J63,('Total Sites'!J63-Towers!J63*(Settings!$C$16/100)),0),"-")</f>
        <v>164.39282919760188</v>
      </c>
      <c r="K63" s="19">
        <f>IF(P_Density!K63&gt;Settings!$C$26,IF(Towers!K63*(Settings!$C$16/100)&lt;'Total Sites'!K63,('Total Sites'!K63-Towers!K63*(Settings!$C$16/100)),0),"-")</f>
        <v>114.71596369041197</v>
      </c>
      <c r="L63" s="19" t="str">
        <f>IF(P_Density!L63&gt;Settings!$C$26,IF(Towers!L63*(Settings!$C$16/100)&lt;'Total Sites'!L63,('Total Sites'!L63-Towers!L63*(Settings!$C$16/100)),0),"-")</f>
        <v>-</v>
      </c>
    </row>
    <row r="64" spans="1:12">
      <c r="A64" s="14" t="str">
        <f>'Total Sites'!A64</f>
        <v>DEU</v>
      </c>
      <c r="B64" s="14" t="str">
        <f>'Total Sites'!B64</f>
        <v>Germany</v>
      </c>
      <c r="C64" s="19">
        <f>IF(P_Density!C64&gt;Settings!$C$26,IF(Towers!C64*(Settings!$C$16/100)&lt;'Total Sites'!C64,('Total Sites'!C64-Towers!C64*(Settings!$C$16/100)),0),"-")</f>
        <v>30713.476823623118</v>
      </c>
      <c r="D64" s="19">
        <f>IF(P_Density!D64&gt;Settings!$C$26,IF(Towers!D64*(Settings!$C$16/100)&lt;'Total Sites'!D64,('Total Sites'!D64-Towers!D64*(Settings!$C$16/100)),0),"-")</f>
        <v>9523.1146748932715</v>
      </c>
      <c r="E64" s="19">
        <f>IF(P_Density!E64&gt;Settings!$C$26,IF(Towers!E64*(Settings!$C$16/100)&lt;'Total Sites'!E64,('Total Sites'!E64-Towers!E64*(Settings!$C$16/100)),0),"-")</f>
        <v>10005.01617484985</v>
      </c>
      <c r="F64" s="19">
        <f>IF(P_Density!F64&gt;Settings!$C$26,IF(Towers!F64*(Settings!$C$16/100)&lt;'Total Sites'!F64,('Total Sites'!F64-Towers!F64*(Settings!$C$16/100)),0),"-")</f>
        <v>6675.8580079115482</v>
      </c>
      <c r="G64" s="19">
        <f>IF(P_Density!G64&gt;Settings!$C$26,IF(Towers!G64*(Settings!$C$16/100)&lt;'Total Sites'!G64,('Total Sites'!G64-Towers!G64*(Settings!$C$16/100)),0),"-")</f>
        <v>9232.7202637680493</v>
      </c>
      <c r="H64" s="19">
        <f>IF(P_Density!H64&gt;Settings!$C$26,IF(Towers!H64*(Settings!$C$16/100)&lt;'Total Sites'!H64,('Total Sites'!H64-Towers!H64*(Settings!$C$16/100)),0),"-")</f>
        <v>5735.4880306094256</v>
      </c>
      <c r="I64" s="19">
        <f>IF(P_Density!I64&gt;Settings!$C$26,IF(Towers!I64*(Settings!$C$16/100)&lt;'Total Sites'!I64,('Total Sites'!I64-Towers!I64*(Settings!$C$16/100)),0),"-")</f>
        <v>5416.6125086701995</v>
      </c>
      <c r="J64" s="19">
        <f>IF(P_Density!J64&gt;Settings!$C$26,IF(Towers!J64*(Settings!$C$16/100)&lt;'Total Sites'!J64,('Total Sites'!J64-Towers!J64*(Settings!$C$16/100)),0),"-")</f>
        <v>4904.7856152768136</v>
      </c>
      <c r="K64" s="19">
        <f>IF(P_Density!K64&gt;Settings!$C$26,IF(Towers!K64*(Settings!$C$16/100)&lt;'Total Sites'!K64,('Total Sites'!K64-Towers!K64*(Settings!$C$16/100)),0),"-")</f>
        <v>4621.9081928850046</v>
      </c>
      <c r="L64" s="19">
        <f>IF(P_Density!L64&gt;Settings!$C$26,IF(Towers!L64*(Settings!$C$16/100)&lt;'Total Sites'!L64,('Total Sites'!L64-Towers!L64*(Settings!$C$16/100)),0),"-")</f>
        <v>4008.1862156537918</v>
      </c>
    </row>
    <row r="65" spans="1:12">
      <c r="A65" s="14" t="str">
        <f>'Total Sites'!A65</f>
        <v>GHA</v>
      </c>
      <c r="B65" s="14" t="str">
        <f>'Total Sites'!B65</f>
        <v>Ghana</v>
      </c>
      <c r="C65" s="19">
        <f>IF(P_Density!C65&gt;Settings!$C$26,IF(Towers!C65*(Settings!$C$16/100)&lt;'Total Sites'!C65,('Total Sites'!C65-Towers!C65*(Settings!$C$16/100)),0),"-")</f>
        <v>25685.728209271525</v>
      </c>
      <c r="D65" s="19">
        <f>IF(P_Density!D65&gt;Settings!$C$26,IF(Towers!D65*(Settings!$C$16/100)&lt;'Total Sites'!D65,('Total Sites'!D65-Towers!D65*(Settings!$C$16/100)),0),"-")</f>
        <v>4542.4084056629081</v>
      </c>
      <c r="E65" s="19">
        <f>IF(P_Density!E65&gt;Settings!$C$26,IF(Towers!E65*(Settings!$C$16/100)&lt;'Total Sites'!E65,('Total Sites'!E65-Towers!E65*(Settings!$C$16/100)),0),"-")</f>
        <v>2589.145569623709</v>
      </c>
      <c r="F65" s="19">
        <f>IF(P_Density!F65&gt;Settings!$C$26,IF(Towers!F65*(Settings!$C$16/100)&lt;'Total Sites'!F65,('Total Sites'!F65-Towers!F65*(Settings!$C$16/100)),0),"-")</f>
        <v>2933.8777615823628</v>
      </c>
      <c r="G65" s="19">
        <f>IF(P_Density!G65&gt;Settings!$C$26,IF(Towers!G65*(Settings!$C$16/100)&lt;'Total Sites'!G65,('Total Sites'!G65-Towers!G65*(Settings!$C$16/100)),0),"-")</f>
        <v>1960.7410359921814</v>
      </c>
      <c r="H65" s="19">
        <f>IF(P_Density!H65&gt;Settings!$C$26,IF(Towers!H65*(Settings!$C$16/100)&lt;'Total Sites'!H65,('Total Sites'!H65-Towers!H65*(Settings!$C$16/100)),0),"-")</f>
        <v>2449.2296117735996</v>
      </c>
      <c r="I65" s="19">
        <f>IF(P_Density!I65&gt;Settings!$C$26,IF(Towers!I65*(Settings!$C$16/100)&lt;'Total Sites'!I65,('Total Sites'!I65-Towers!I65*(Settings!$C$16/100)),0),"-")</f>
        <v>2323.7170929407121</v>
      </c>
      <c r="J65" s="19">
        <f>IF(P_Density!J65&gt;Settings!$C$26,IF(Towers!J65*(Settings!$C$16/100)&lt;'Total Sites'!J65,('Total Sites'!J65-Towers!J65*(Settings!$C$16/100)),0),"-")</f>
        <v>2407.4723087166494</v>
      </c>
      <c r="K65" s="19">
        <f>IF(P_Density!K65&gt;Settings!$C$26,IF(Towers!K65*(Settings!$C$16/100)&lt;'Total Sites'!K65,('Total Sites'!K65-Towers!K65*(Settings!$C$16/100)),0),"-")</f>
        <v>2666.3114217147013</v>
      </c>
      <c r="L65" s="19">
        <f>IF(P_Density!L65&gt;Settings!$C$26,IF(Towers!L65*(Settings!$C$16/100)&lt;'Total Sites'!L65,('Total Sites'!L65-Towers!L65*(Settings!$C$16/100)),0),"-")</f>
        <v>1966.6258305489691</v>
      </c>
    </row>
    <row r="66" spans="1:12">
      <c r="A66" s="14" t="str">
        <f>'Total Sites'!A66</f>
        <v>GRC</v>
      </c>
      <c r="B66" s="14" t="str">
        <f>'Total Sites'!B66</f>
        <v>Greece</v>
      </c>
      <c r="C66" s="19">
        <f>IF(P_Density!C66&gt;Settings!$C$26,IF(Towers!C66*(Settings!$C$16/100)&lt;'Total Sites'!C66,('Total Sites'!C66-Towers!C66*(Settings!$C$16/100)),0),"-")</f>
        <v>4941.4160003280913</v>
      </c>
      <c r="D66" s="19">
        <f>IF(P_Density!D66&gt;Settings!$C$26,IF(Towers!D66*(Settings!$C$16/100)&lt;'Total Sites'!D66,('Total Sites'!D66-Towers!D66*(Settings!$C$16/100)),0),"-")</f>
        <v>160.77417727621642</v>
      </c>
      <c r="E66" s="19">
        <f>IF(P_Density!E66&gt;Settings!$C$26,IF(Towers!E66*(Settings!$C$16/100)&lt;'Total Sites'!E66,('Total Sites'!E66-Towers!E66*(Settings!$C$16/100)),0),"-")</f>
        <v>504.57672426955628</v>
      </c>
      <c r="F66" s="19">
        <f>IF(P_Density!F66&gt;Settings!$C$26,IF(Towers!F66*(Settings!$C$16/100)&lt;'Total Sites'!F66,('Total Sites'!F66-Towers!F66*(Settings!$C$16/100)),0),"-")</f>
        <v>791.15621751462186</v>
      </c>
      <c r="G66" s="19">
        <f>IF(P_Density!G66&gt;Settings!$C$26,IF(Towers!G66*(Settings!$C$16/100)&lt;'Total Sites'!G66,('Total Sites'!G66-Towers!G66*(Settings!$C$16/100)),0),"-")</f>
        <v>595.53187633861478</v>
      </c>
      <c r="H66" s="19">
        <f>IF(P_Density!H66&gt;Settings!$C$26,IF(Towers!H66*(Settings!$C$16/100)&lt;'Total Sites'!H66,('Total Sites'!H66-Towers!H66*(Settings!$C$16/100)),0),"-")</f>
        <v>145.34714436289755</v>
      </c>
      <c r="I66" s="19">
        <f>IF(P_Density!I66&gt;Settings!$C$26,IF(Towers!I66*(Settings!$C$16/100)&lt;'Total Sites'!I66,('Total Sites'!I66-Towers!I66*(Settings!$C$16/100)),0),"-")</f>
        <v>811.25397204445653</v>
      </c>
      <c r="J66" s="19">
        <f>IF(P_Density!J66&gt;Settings!$C$26,IF(Towers!J66*(Settings!$C$16/100)&lt;'Total Sites'!J66,('Total Sites'!J66-Towers!J66*(Settings!$C$16/100)),0),"-")</f>
        <v>435.54981629337306</v>
      </c>
      <c r="K66" s="19">
        <f>IF(P_Density!K66&gt;Settings!$C$26,IF(Towers!K66*(Settings!$C$16/100)&lt;'Total Sites'!K66,('Total Sites'!K66-Towers!K66*(Settings!$C$16/100)),0),"-")</f>
        <v>443.63754416572453</v>
      </c>
      <c r="L66" s="19">
        <f>IF(P_Density!L66&gt;Settings!$C$26,IF(Towers!L66*(Settings!$C$16/100)&lt;'Total Sites'!L66,('Total Sites'!L66-Towers!L66*(Settings!$C$16/100)),0),"-")</f>
        <v>236.32221348856618</v>
      </c>
    </row>
    <row r="67" spans="1:12">
      <c r="A67" s="14" t="str">
        <f>'Total Sites'!A67</f>
        <v>GRD</v>
      </c>
      <c r="B67" s="14" t="str">
        <f>'Total Sites'!B67</f>
        <v>Grenada</v>
      </c>
      <c r="C67" s="19">
        <f>IF(P_Density!C67&gt;Settings!$C$26,IF(Towers!C67*(Settings!$C$16/100)&lt;'Total Sites'!C67,('Total Sites'!C67-Towers!C67*(Settings!$C$16/100)),0),"-")</f>
        <v>37.976817706695385</v>
      </c>
      <c r="D67" s="19">
        <f>IF(P_Density!D67&gt;Settings!$C$26,IF(Towers!D67*(Settings!$C$16/100)&lt;'Total Sites'!D67,('Total Sites'!D67-Towers!D67*(Settings!$C$16/100)),0),"-")</f>
        <v>15.081802950259608</v>
      </c>
      <c r="E67" s="19" t="str">
        <f>IF(P_Density!E67&gt;Settings!$C$26,IF(Towers!E67*(Settings!$C$16/100)&lt;'Total Sites'!E67,('Total Sites'!E67-Towers!E67*(Settings!$C$16/100)),0),"-")</f>
        <v>-</v>
      </c>
      <c r="F67" s="19">
        <f>IF(P_Density!F67&gt;Settings!$C$26,IF(Towers!F67*(Settings!$C$16/100)&lt;'Total Sites'!F67,('Total Sites'!F67-Towers!F67*(Settings!$C$16/100)),0),"-")</f>
        <v>27.424137786507227</v>
      </c>
      <c r="G67" s="19" t="str">
        <f>IF(P_Density!G67&gt;Settings!$C$26,IF(Towers!G67*(Settings!$C$16/100)&lt;'Total Sites'!G67,('Total Sites'!G67-Towers!G67*(Settings!$C$16/100)),0),"-")</f>
        <v>-</v>
      </c>
      <c r="H67" s="19">
        <f>IF(P_Density!H67&gt;Settings!$C$26,IF(Towers!H67*(Settings!$C$16/100)&lt;'Total Sites'!H67,('Total Sites'!H67-Towers!H67*(Settings!$C$16/100)),0),"-")</f>
        <v>12.088716747476608</v>
      </c>
      <c r="I67" s="19">
        <f>IF(P_Density!I67&gt;Settings!$C$26,IF(Towers!I67*(Settings!$C$16/100)&lt;'Total Sites'!I67,('Total Sites'!I67-Towers!I67*(Settings!$C$16/100)),0),"-")</f>
        <v>8.6673818189454934</v>
      </c>
      <c r="J67" s="19" t="str">
        <f>IF(P_Density!J67&gt;Settings!$C$26,IF(Towers!J67*(Settings!$C$16/100)&lt;'Total Sites'!J67,('Total Sites'!J67-Towers!J67*(Settings!$C$16/100)),0),"-")</f>
        <v>-</v>
      </c>
      <c r="K67" s="19">
        <f>IF(P_Density!K67&gt;Settings!$C$26,IF(Towers!K67*(Settings!$C$16/100)&lt;'Total Sites'!K67,('Total Sites'!K67-Towers!K67*(Settings!$C$16/100)),0),"-")</f>
        <v>4.434050067376325</v>
      </c>
      <c r="L67" s="19">
        <f>IF(P_Density!L67&gt;Settings!$C$26,IF(Towers!L67*(Settings!$C$16/100)&lt;'Total Sites'!L67,('Total Sites'!L67-Towers!L67*(Settings!$C$16/100)),0),"-")</f>
        <v>4.618802153517005</v>
      </c>
    </row>
    <row r="68" spans="1:12">
      <c r="A68" s="14" t="str">
        <f>'Total Sites'!A68</f>
        <v>GLP</v>
      </c>
      <c r="B68" s="14" t="str">
        <f>'Total Sites'!B68</f>
        <v>Guadeloupe</v>
      </c>
      <c r="C68" s="19">
        <f>IF(P_Density!C68&gt;Settings!$C$26,IF(Towers!C68*(Settings!$C$16/100)&lt;'Total Sites'!C68,('Total Sites'!C68-Towers!C68*(Settings!$C$16/100)),0),"-")</f>
        <v>147.80166891254424</v>
      </c>
      <c r="D68" s="19">
        <f>IF(P_Density!D68&gt;Settings!$C$26,IF(Towers!D68*(Settings!$C$16/100)&lt;'Total Sites'!D68,('Total Sites'!D68-Towers!D68*(Settings!$C$16/100)),0),"-")</f>
        <v>76.980035891950109</v>
      </c>
      <c r="E68" s="19">
        <f>IF(P_Density!E68&gt;Settings!$C$26,IF(Towers!E68*(Settings!$C$16/100)&lt;'Total Sites'!E68,('Total Sites'!E68-Towers!E68*(Settings!$C$16/100)),0),"-")</f>
        <v>61.081301948551413</v>
      </c>
      <c r="F68" s="19">
        <f>IF(P_Density!F68&gt;Settings!$C$26,IF(Towers!F68*(Settings!$C$16/100)&lt;'Total Sites'!F68,('Total Sites'!F68-Towers!F68*(Settings!$C$16/100)),0),"-")</f>
        <v>53.11622476544558</v>
      </c>
      <c r="G68" s="19">
        <f>IF(P_Density!G68&gt;Settings!$C$26,IF(Towers!G68*(Settings!$C$16/100)&lt;'Total Sites'!G68,('Total Sites'!G68-Towers!G68*(Settings!$C$16/100)),0),"-")</f>
        <v>20.98418756165751</v>
      </c>
      <c r="H68" s="19">
        <f>IF(P_Density!H68&gt;Settings!$C$26,IF(Towers!H68*(Settings!$C$16/100)&lt;'Total Sites'!H68,('Total Sites'!H68-Towers!H68*(Settings!$C$16/100)),0),"-")</f>
        <v>81.427771299040558</v>
      </c>
      <c r="I68" s="19">
        <f>IF(P_Density!I68&gt;Settings!$C$26,IF(Towers!I68*(Settings!$C$16/100)&lt;'Total Sites'!I68,('Total Sites'!I68-Towers!I68*(Settings!$C$16/100)),0),"-")</f>
        <v>15.334423149676457</v>
      </c>
      <c r="J68" s="19">
        <f>IF(P_Density!J68&gt;Settings!$C$26,IF(Towers!J68*(Settings!$C$16/100)&lt;'Total Sites'!J68,('Total Sites'!J68-Towers!J68*(Settings!$C$16/100)),0),"-")</f>
        <v>22.965710707765105</v>
      </c>
      <c r="K68" s="19">
        <f>IF(P_Density!K68&gt;Settings!$C$26,IF(Towers!K68*(Settings!$C$16/100)&lt;'Total Sites'!K68,('Total Sites'!K68-Towers!K68*(Settings!$C$16/100)),0),"-")</f>
        <v>15.086265022138386</v>
      </c>
      <c r="L68" s="19">
        <f>IF(P_Density!L68&gt;Settings!$C$26,IF(Towers!L68*(Settings!$C$16/100)&lt;'Total Sites'!L68,('Total Sites'!L68-Towers!L68*(Settings!$C$16/100)),0),"-")</f>
        <v>10.092938039166786</v>
      </c>
    </row>
    <row r="69" spans="1:12">
      <c r="A69" s="14" t="str">
        <f>'Total Sites'!A69</f>
        <v>GTM</v>
      </c>
      <c r="B69" s="14" t="str">
        <f>'Total Sites'!B69</f>
        <v>Guatemala</v>
      </c>
      <c r="C69" s="19">
        <f>IF(P_Density!C69&gt;Settings!$C$26,IF(Towers!C69*(Settings!$C$16/100)&lt;'Total Sites'!C69,('Total Sites'!C69-Towers!C69*(Settings!$C$16/100)),0),"-")</f>
        <v>12877.220404005417</v>
      </c>
      <c r="D69" s="19">
        <f>IF(P_Density!D69&gt;Settings!$C$26,IF(Towers!D69*(Settings!$C$16/100)&lt;'Total Sites'!D69,('Total Sites'!D69-Towers!D69*(Settings!$C$16/100)),0),"-")</f>
        <v>3612.9296845288591</v>
      </c>
      <c r="E69" s="19">
        <f>IF(P_Density!E69&gt;Settings!$C$26,IF(Towers!E69*(Settings!$C$16/100)&lt;'Total Sites'!E69,('Total Sites'!E69-Towers!E69*(Settings!$C$16/100)),0),"-")</f>
        <v>2333.0493437845103</v>
      </c>
      <c r="F69" s="19">
        <f>IF(P_Density!F69&gt;Settings!$C$26,IF(Towers!F69*(Settings!$C$16/100)&lt;'Total Sites'!F69,('Total Sites'!F69-Towers!F69*(Settings!$C$16/100)),0),"-")</f>
        <v>2070.2497652541783</v>
      </c>
      <c r="G69" s="19">
        <f>IF(P_Density!G69&gt;Settings!$C$26,IF(Towers!G69*(Settings!$C$16/100)&lt;'Total Sites'!G69,('Total Sites'!G69-Towers!G69*(Settings!$C$16/100)),0),"-")</f>
        <v>2569.5621776504809</v>
      </c>
      <c r="H69" s="19">
        <f>IF(P_Density!H69&gt;Settings!$C$26,IF(Towers!H69*(Settings!$C$16/100)&lt;'Total Sites'!H69,('Total Sites'!H69-Towers!H69*(Settings!$C$16/100)),0),"-")</f>
        <v>2052.191531834525</v>
      </c>
      <c r="I69" s="19">
        <f>IF(P_Density!I69&gt;Settings!$C$26,IF(Towers!I69*(Settings!$C$16/100)&lt;'Total Sites'!I69,('Total Sites'!I69-Towers!I69*(Settings!$C$16/100)),0),"-")</f>
        <v>2045.0459312806656</v>
      </c>
      <c r="J69" s="19">
        <f>IF(P_Density!J69&gt;Settings!$C$26,IF(Towers!J69*(Settings!$C$16/100)&lt;'Total Sites'!J69,('Total Sites'!J69-Towers!J69*(Settings!$C$16/100)),0),"-")</f>
        <v>1607.8012124474067</v>
      </c>
      <c r="K69" s="19">
        <f>IF(P_Density!K69&gt;Settings!$C$26,IF(Towers!K69*(Settings!$C$16/100)&lt;'Total Sites'!K69,('Total Sites'!K69-Towers!K69*(Settings!$C$16/100)),0),"-")</f>
        <v>1630.9564338063956</v>
      </c>
      <c r="L69" s="19">
        <f>IF(P_Density!L69&gt;Settings!$C$26,IF(Towers!L69*(Settings!$C$16/100)&lt;'Total Sites'!L69,('Total Sites'!L69-Towers!L69*(Settings!$C$16/100)),0),"-")</f>
        <v>1787.0660672462116</v>
      </c>
    </row>
    <row r="70" spans="1:12">
      <c r="A70" s="14" t="str">
        <f>'Total Sites'!A70</f>
        <v>GIN</v>
      </c>
      <c r="B70" s="14" t="str">
        <f>'Total Sites'!B70</f>
        <v>Guinea</v>
      </c>
      <c r="C70" s="19">
        <f>IF(P_Density!C70&gt;Settings!$C$26,IF(Towers!C70*(Settings!$C$16/100)&lt;'Total Sites'!C70,('Total Sites'!C70-Towers!C70*(Settings!$C$16/100)),0),"-")</f>
        <v>4030.1614790632279</v>
      </c>
      <c r="D70" s="19">
        <f>IF(P_Density!D70&gt;Settings!$C$26,IF(Towers!D70*(Settings!$C$16/100)&lt;'Total Sites'!D70,('Total Sites'!D70-Towers!D70*(Settings!$C$16/100)),0),"-")</f>
        <v>743.98799063448132</v>
      </c>
      <c r="E70" s="19">
        <f>IF(P_Density!E70&gt;Settings!$C$26,IF(Towers!E70*(Settings!$C$16/100)&lt;'Total Sites'!E70,('Total Sites'!E70-Towers!E70*(Settings!$C$16/100)),0),"-")</f>
        <v>1137.5965366545086</v>
      </c>
      <c r="F70" s="19">
        <f>IF(P_Density!F70&gt;Settings!$C$26,IF(Towers!F70*(Settings!$C$16/100)&lt;'Total Sites'!F70,('Total Sites'!F70-Towers!F70*(Settings!$C$16/100)),0),"-")</f>
        <v>2193.474844930106</v>
      </c>
      <c r="G70" s="19">
        <f>IF(P_Density!G70&gt;Settings!$C$26,IF(Towers!G70*(Settings!$C$16/100)&lt;'Total Sites'!G70,('Total Sites'!G70-Towers!G70*(Settings!$C$16/100)),0),"-")</f>
        <v>653.79720233994146</v>
      </c>
      <c r="H70" s="19">
        <f>IF(P_Density!H70&gt;Settings!$C$26,IF(Towers!H70*(Settings!$C$16/100)&lt;'Total Sites'!H70,('Total Sites'!H70-Towers!H70*(Settings!$C$16/100)),0),"-")</f>
        <v>979.78650082556123</v>
      </c>
      <c r="I70" s="19">
        <f>IF(P_Density!I70&gt;Settings!$C$26,IF(Towers!I70*(Settings!$C$16/100)&lt;'Total Sites'!I70,('Total Sites'!I70-Towers!I70*(Settings!$C$16/100)),0),"-")</f>
        <v>1262.4216927364798</v>
      </c>
      <c r="J70" s="19">
        <f>IF(P_Density!J70&gt;Settings!$C$26,IF(Towers!J70*(Settings!$C$16/100)&lt;'Total Sites'!J70,('Total Sites'!J70-Towers!J70*(Settings!$C$16/100)),0),"-")</f>
        <v>1271.9646723925066</v>
      </c>
      <c r="K70" s="19">
        <f>IF(P_Density!K70&gt;Settings!$C$26,IF(Towers!K70*(Settings!$C$16/100)&lt;'Total Sites'!K70,('Total Sites'!K70-Towers!K70*(Settings!$C$16/100)),0),"-")</f>
        <v>814.38719570811736</v>
      </c>
      <c r="L70" s="19">
        <f>IF(P_Density!L70&gt;Settings!$C$26,IF(Towers!L70*(Settings!$C$16/100)&lt;'Total Sites'!L70,('Total Sites'!L70-Towers!L70*(Settings!$C$16/100)),0),"-")</f>
        <v>976.00067575007324</v>
      </c>
    </row>
    <row r="71" spans="1:12">
      <c r="A71" s="14" t="str">
        <f>'Total Sites'!A71</f>
        <v>GNB</v>
      </c>
      <c r="B71" s="14" t="str">
        <f>'Total Sites'!B71</f>
        <v>Guinea-Bissau</v>
      </c>
      <c r="C71" s="19">
        <f>IF(P_Density!C71&gt;Settings!$C$26,IF(Towers!C71*(Settings!$C$16/100)&lt;'Total Sites'!C71,('Total Sites'!C71-Towers!C71*(Settings!$C$16/100)),0),"-")</f>
        <v>755.26652814310091</v>
      </c>
      <c r="D71" s="19">
        <f>IF(P_Density!D71&gt;Settings!$C$26,IF(Towers!D71*(Settings!$C$16/100)&lt;'Total Sites'!D71,('Total Sites'!D71-Towers!D71*(Settings!$C$16/100)),0),"-")</f>
        <v>188.33401434136675</v>
      </c>
      <c r="E71" s="19">
        <f>IF(P_Density!E71&gt;Settings!$C$26,IF(Towers!E71*(Settings!$C$16/100)&lt;'Total Sites'!E71,('Total Sites'!E71-Towers!E71*(Settings!$C$16/100)),0),"-")</f>
        <v>175.58665061729488</v>
      </c>
      <c r="F71" s="19">
        <f>IF(P_Density!F71&gt;Settings!$C$26,IF(Towers!F71*(Settings!$C$16/100)&lt;'Total Sites'!F71,('Total Sites'!F71-Towers!F71*(Settings!$C$16/100)),0),"-")</f>
        <v>231.96650815440952</v>
      </c>
      <c r="G71" s="19">
        <f>IF(P_Density!G71&gt;Settings!$C$26,IF(Towers!G71*(Settings!$C$16/100)&lt;'Total Sites'!G71,('Total Sites'!G71-Towers!G71*(Settings!$C$16/100)),0),"-")</f>
        <v>222.48769973491389</v>
      </c>
      <c r="H71" s="19">
        <f>IF(P_Density!H71&gt;Settings!$C$26,IF(Towers!H71*(Settings!$C$16/100)&lt;'Total Sites'!H71,('Total Sites'!H71-Towers!H71*(Settings!$C$16/100)),0),"-")</f>
        <v>157.68819583618765</v>
      </c>
      <c r="I71" s="19">
        <f>IF(P_Density!I71&gt;Settings!$C$26,IF(Towers!I71*(Settings!$C$16/100)&lt;'Total Sites'!I71,('Total Sites'!I71-Towers!I71*(Settings!$C$16/100)),0),"-")</f>
        <v>154.22782843048077</v>
      </c>
      <c r="J71" s="19">
        <f>IF(P_Density!J71&gt;Settings!$C$26,IF(Towers!J71*(Settings!$C$16/100)&lt;'Total Sites'!J71,('Total Sites'!J71-Towers!J71*(Settings!$C$16/100)),0),"-")</f>
        <v>67.068286891897642</v>
      </c>
      <c r="K71" s="19">
        <f>IF(P_Density!K71&gt;Settings!$C$26,IF(Towers!K71*(Settings!$C$16/100)&lt;'Total Sites'!K71,('Total Sites'!K71-Towers!K71*(Settings!$C$16/100)),0),"-")</f>
        <v>83.369104269188981</v>
      </c>
      <c r="L71" s="19">
        <f>IF(P_Density!L71&gt;Settings!$C$26,IF(Towers!L71*(Settings!$C$16/100)&lt;'Total Sites'!L71,('Total Sites'!L71-Towers!L71*(Settings!$C$16/100)),0),"-")</f>
        <v>56.360925686571484</v>
      </c>
    </row>
    <row r="72" spans="1:12">
      <c r="A72" s="14" t="str">
        <f>'Total Sites'!A72</f>
        <v>GUY</v>
      </c>
      <c r="B72" s="14" t="str">
        <f>'Total Sites'!B72</f>
        <v>Guyana</v>
      </c>
      <c r="C72" s="19">
        <f>IF(P_Density!C72&gt;Settings!$C$26,IF(Towers!C72*(Settings!$C$16/100)&lt;'Total Sites'!C72,('Total Sites'!C72-Towers!C72*(Settings!$C$16/100)),0),"-")</f>
        <v>392.08498280966597</v>
      </c>
      <c r="D72" s="19">
        <f>IF(P_Density!D72&gt;Settings!$C$26,IF(Towers!D72*(Settings!$C$16/100)&lt;'Total Sites'!D72,('Total Sites'!D72-Towers!D72*(Settings!$C$16/100)),0),"-")</f>
        <v>119.5756557521625</v>
      </c>
      <c r="E72" s="19">
        <f>IF(P_Density!E72&gt;Settings!$C$26,IF(Towers!E72*(Settings!$C$16/100)&lt;'Total Sites'!E72,('Total Sites'!E72-Towers!E72*(Settings!$C$16/100)),0),"-")</f>
        <v>100.74762197358972</v>
      </c>
      <c r="F72" s="19">
        <f>IF(P_Density!F72&gt;Settings!$C$26,IF(Towers!F72*(Settings!$C$16/100)&lt;'Total Sites'!F72,('Total Sites'!F72-Towers!F72*(Settings!$C$16/100)),0),"-")</f>
        <v>110.08781331192596</v>
      </c>
      <c r="G72" s="19">
        <f>IF(P_Density!G72&gt;Settings!$C$26,IF(Towers!G72*(Settings!$C$16/100)&lt;'Total Sites'!G72,('Total Sites'!G72-Towers!G72*(Settings!$C$16/100)),0),"-")</f>
        <v>47.70709424343783</v>
      </c>
      <c r="H72" s="19">
        <f>IF(P_Density!H72&gt;Settings!$C$26,IF(Towers!H72*(Settings!$C$16/100)&lt;'Total Sites'!H72,('Total Sites'!H72-Towers!H72*(Settings!$C$16/100)),0),"-")</f>
        <v>47.444335720926624</v>
      </c>
      <c r="I72" s="19">
        <f>IF(P_Density!I72&gt;Settings!$C$26,IF(Towers!I72*(Settings!$C$16/100)&lt;'Total Sites'!I72,('Total Sites'!I72-Towers!I72*(Settings!$C$16/100)),0),"-")</f>
        <v>51.896719605013885</v>
      </c>
      <c r="J72" s="19" t="str">
        <f>IF(P_Density!J72&gt;Settings!$C$26,IF(Towers!J72*(Settings!$C$16/100)&lt;'Total Sites'!J72,('Total Sites'!J72-Towers!J72*(Settings!$C$16/100)),0),"-")</f>
        <v>-</v>
      </c>
      <c r="K72" s="19" t="str">
        <f>IF(P_Density!K72&gt;Settings!$C$26,IF(Towers!K72*(Settings!$C$16/100)&lt;'Total Sites'!K72,('Total Sites'!K72-Towers!K72*(Settings!$C$16/100)),0),"-")</f>
        <v>-</v>
      </c>
      <c r="L72" s="19" t="str">
        <f>IF(P_Density!L72&gt;Settings!$C$26,IF(Towers!L72*(Settings!$C$16/100)&lt;'Total Sites'!L72,('Total Sites'!L72-Towers!L72*(Settings!$C$16/100)),0),"-")</f>
        <v>-</v>
      </c>
    </row>
    <row r="73" spans="1:12">
      <c r="A73" s="14" t="str">
        <f>'Total Sites'!A73</f>
        <v>HTI</v>
      </c>
      <c r="B73" s="14" t="str">
        <f>'Total Sites'!B73</f>
        <v>Haiti</v>
      </c>
      <c r="C73" s="19">
        <f>IF(P_Density!C73&gt;Settings!$C$26,IF(Towers!C73*(Settings!$C$16/100)&lt;'Total Sites'!C73,('Total Sites'!C73-Towers!C73*(Settings!$C$16/100)),0),"-")</f>
        <v>6143.0068641776188</v>
      </c>
      <c r="D73" s="19">
        <f>IF(P_Density!D73&gt;Settings!$C$26,IF(Towers!D73*(Settings!$C$16/100)&lt;'Total Sites'!D73,('Total Sites'!D73-Towers!D73*(Settings!$C$16/100)),0),"-")</f>
        <v>3512.5990377496842</v>
      </c>
      <c r="E73" s="19">
        <f>IF(P_Density!E73&gt;Settings!$C$26,IF(Towers!E73*(Settings!$C$16/100)&lt;'Total Sites'!E73,('Total Sites'!E73-Towers!E73*(Settings!$C$16/100)),0),"-")</f>
        <v>2290.9258681444353</v>
      </c>
      <c r="F73" s="19">
        <f>IF(P_Density!F73&gt;Settings!$C$26,IF(Towers!F73*(Settings!$C$16/100)&lt;'Total Sites'!F73,('Total Sites'!F73-Towers!F73*(Settings!$C$16/100)),0),"-")</f>
        <v>1401.5498534727717</v>
      </c>
      <c r="G73" s="19">
        <f>IF(P_Density!G73&gt;Settings!$C$26,IF(Towers!G73*(Settings!$C$16/100)&lt;'Total Sites'!G73,('Total Sites'!G73-Towers!G73*(Settings!$C$16/100)),0),"-")</f>
        <v>670.75271273852525</v>
      </c>
      <c r="H73" s="19">
        <f>IF(P_Density!H73&gt;Settings!$C$26,IF(Towers!H73*(Settings!$C$16/100)&lt;'Total Sites'!H73,('Total Sites'!H73-Towers!H73*(Settings!$C$16/100)),0),"-")</f>
        <v>830.8711873937815</v>
      </c>
      <c r="I73" s="19">
        <f>IF(P_Density!I73&gt;Settings!$C$26,IF(Towers!I73*(Settings!$C$16/100)&lt;'Total Sites'!I73,('Total Sites'!I73-Towers!I73*(Settings!$C$16/100)),0),"-")</f>
        <v>1714.4239503707611</v>
      </c>
      <c r="J73" s="19">
        <f>IF(P_Density!J73&gt;Settings!$C$26,IF(Towers!J73*(Settings!$C$16/100)&lt;'Total Sites'!J73,('Total Sites'!J73-Towers!J73*(Settings!$C$16/100)),0),"-")</f>
        <v>1222.3801291185412</v>
      </c>
      <c r="K73" s="19">
        <f>IF(P_Density!K73&gt;Settings!$C$26,IF(Towers!K73*(Settings!$C$16/100)&lt;'Total Sites'!K73,('Total Sites'!K73-Towers!K73*(Settings!$C$16/100)),0),"-")</f>
        <v>971.6805030461403</v>
      </c>
      <c r="L73" s="19">
        <f>IF(P_Density!L73&gt;Settings!$C$26,IF(Towers!L73*(Settings!$C$16/100)&lt;'Total Sites'!L73,('Total Sites'!L73-Towers!L73*(Settings!$C$16/100)),0),"-")</f>
        <v>812.9091790189932</v>
      </c>
    </row>
    <row r="74" spans="1:12">
      <c r="A74" s="14" t="str">
        <f>'Total Sites'!A74</f>
        <v>HND</v>
      </c>
      <c r="B74" s="14" t="str">
        <f>'Total Sites'!B74</f>
        <v>Honduras</v>
      </c>
      <c r="C74" s="19">
        <f>IF(P_Density!C74&gt;Settings!$C$26,IF(Towers!C74*(Settings!$C$16/100)&lt;'Total Sites'!C74,('Total Sites'!C74-Towers!C74*(Settings!$C$16/100)),0),"-")</f>
        <v>5909.4061958408729</v>
      </c>
      <c r="D74" s="19">
        <f>IF(P_Density!D74&gt;Settings!$C$26,IF(Towers!D74*(Settings!$C$16/100)&lt;'Total Sites'!D74,('Total Sites'!D74-Towers!D74*(Settings!$C$16/100)),0),"-")</f>
        <v>1040.211329556859</v>
      </c>
      <c r="E74" s="19">
        <f>IF(P_Density!E74&gt;Settings!$C$26,IF(Towers!E74*(Settings!$C$16/100)&lt;'Total Sites'!E74,('Total Sites'!E74-Towers!E74*(Settings!$C$16/100)),0),"-")</f>
        <v>722.3558302429916</v>
      </c>
      <c r="F74" s="19">
        <f>IF(P_Density!F74&gt;Settings!$C$26,IF(Towers!F74*(Settings!$C$16/100)&lt;'Total Sites'!F74,('Total Sites'!F74-Towers!F74*(Settings!$C$16/100)),0),"-")</f>
        <v>780.68763887121668</v>
      </c>
      <c r="G74" s="19">
        <f>IF(P_Density!G74&gt;Settings!$C$26,IF(Towers!G74*(Settings!$C$16/100)&lt;'Total Sites'!G74,('Total Sites'!G74-Towers!G74*(Settings!$C$16/100)),0),"-")</f>
        <v>1019.3852834308292</v>
      </c>
      <c r="H74" s="19">
        <f>IF(P_Density!H74&gt;Settings!$C$26,IF(Towers!H74*(Settings!$C$16/100)&lt;'Total Sites'!H74,('Total Sites'!H74-Towers!H74*(Settings!$C$16/100)),0),"-")</f>
        <v>482.73687301227488</v>
      </c>
      <c r="I74" s="19">
        <f>IF(P_Density!I74&gt;Settings!$C$26,IF(Towers!I74*(Settings!$C$16/100)&lt;'Total Sites'!I74,('Total Sites'!I74-Towers!I74*(Settings!$C$16/100)),0),"-")</f>
        <v>782.03633961823243</v>
      </c>
      <c r="J74" s="19">
        <f>IF(P_Density!J74&gt;Settings!$C$26,IF(Towers!J74*(Settings!$C$16/100)&lt;'Total Sites'!J74,('Total Sites'!J74-Towers!J74*(Settings!$C$16/100)),0),"-")</f>
        <v>503.10967545294096</v>
      </c>
      <c r="K74" s="19">
        <f>IF(P_Density!K74&gt;Settings!$C$26,IF(Towers!K74*(Settings!$C$16/100)&lt;'Total Sites'!K74,('Total Sites'!K74-Towers!K74*(Settings!$C$16/100)),0),"-")</f>
        <v>420.36336334140185</v>
      </c>
      <c r="L74" s="19">
        <f>IF(P_Density!L74&gt;Settings!$C$26,IF(Towers!L74*(Settings!$C$16/100)&lt;'Total Sites'!L74,('Total Sites'!L74-Towers!L74*(Settings!$C$16/100)),0),"-")</f>
        <v>555.2684137515156</v>
      </c>
    </row>
    <row r="75" spans="1:12">
      <c r="A75" s="14" t="str">
        <f>'Total Sites'!A75</f>
        <v>HKG</v>
      </c>
      <c r="B75" s="14" t="str">
        <f>'Total Sites'!B75</f>
        <v>Hong Kong</v>
      </c>
      <c r="C75" s="19">
        <f>IF(P_Density!C75&gt;Settings!$C$26,IF(Towers!C75*(Settings!$C$16/100)&lt;'Total Sites'!C75,('Total Sites'!C75-Towers!C75*(Settings!$C$16/100)),0),"-")</f>
        <v>0</v>
      </c>
      <c r="D75" s="19">
        <f>IF(P_Density!D75&gt;Settings!$C$26,IF(Towers!D75*(Settings!$C$16/100)&lt;'Total Sites'!D75,('Total Sites'!D75-Towers!D75*(Settings!$C$16/100)),0),"-")</f>
        <v>0</v>
      </c>
      <c r="E75" s="19">
        <f>IF(P_Density!E75&gt;Settings!$C$26,IF(Towers!E75*(Settings!$C$16/100)&lt;'Total Sites'!E75,('Total Sites'!E75-Towers!E75*(Settings!$C$16/100)),0),"-")</f>
        <v>0</v>
      </c>
      <c r="F75" s="19">
        <f>IF(P_Density!F75&gt;Settings!$C$26,IF(Towers!F75*(Settings!$C$16/100)&lt;'Total Sites'!F75,('Total Sites'!F75-Towers!F75*(Settings!$C$16/100)),0),"-")</f>
        <v>0</v>
      </c>
      <c r="G75" s="19">
        <f>IF(P_Density!G75&gt;Settings!$C$26,IF(Towers!G75*(Settings!$C$16/100)&lt;'Total Sites'!G75,('Total Sites'!G75-Towers!G75*(Settings!$C$16/100)),0),"-")</f>
        <v>0</v>
      </c>
      <c r="H75" s="19">
        <f>IF(P_Density!H75&gt;Settings!$C$26,IF(Towers!H75*(Settings!$C$16/100)&lt;'Total Sites'!H75,('Total Sites'!H75-Towers!H75*(Settings!$C$16/100)),0),"-")</f>
        <v>3787.4177658839462</v>
      </c>
      <c r="I75" s="19">
        <f>IF(P_Density!I75&gt;Settings!$C$26,IF(Towers!I75*(Settings!$C$16/100)&lt;'Total Sites'!I75,('Total Sites'!I75-Towers!I75*(Settings!$C$16/100)),0),"-")</f>
        <v>1681.2439838801909</v>
      </c>
      <c r="J75" s="19">
        <f>IF(P_Density!J75&gt;Settings!$C$26,IF(Towers!J75*(Settings!$C$16/100)&lt;'Total Sites'!J75,('Total Sites'!J75-Towers!J75*(Settings!$C$16/100)),0),"-")</f>
        <v>1921.4216958630752</v>
      </c>
      <c r="K75" s="19">
        <f>IF(P_Density!K75&gt;Settings!$C$26,IF(Towers!K75*(Settings!$C$16/100)&lt;'Total Sites'!K75,('Total Sites'!K75-Towers!K75*(Settings!$C$16/100)),0),"-")</f>
        <v>1196.2697577609047</v>
      </c>
      <c r="L75" s="19">
        <f>IF(P_Density!L75&gt;Settings!$C$26,IF(Towers!L75*(Settings!$C$16/100)&lt;'Total Sites'!L75,('Total Sites'!L75-Towers!L75*(Settings!$C$16/100)),0),"-")</f>
        <v>640.473898621025</v>
      </c>
    </row>
    <row r="76" spans="1:12">
      <c r="A76" s="14" t="str">
        <f>'Total Sites'!A76</f>
        <v>HUN</v>
      </c>
      <c r="B76" s="14" t="str">
        <f>'Total Sites'!B76</f>
        <v>Hungary</v>
      </c>
      <c r="C76" s="19">
        <f>IF(P_Density!C76&gt;Settings!$C$26,IF(Towers!C76*(Settings!$C$16/100)&lt;'Total Sites'!C76,('Total Sites'!C76-Towers!C76*(Settings!$C$16/100)),0),"-")</f>
        <v>5982.2725492352265</v>
      </c>
      <c r="D76" s="19">
        <f>IF(P_Density!D76&gt;Settings!$C$26,IF(Towers!D76*(Settings!$C$16/100)&lt;'Total Sites'!D76,('Total Sites'!D76-Towers!D76*(Settings!$C$16/100)),0),"-")</f>
        <v>1309.1532823928599</v>
      </c>
      <c r="E76" s="19">
        <f>IF(P_Density!E76&gt;Settings!$C$26,IF(Towers!E76*(Settings!$C$16/100)&lt;'Total Sites'!E76,('Total Sites'!E76-Towers!E76*(Settings!$C$16/100)),0),"-")</f>
        <v>1010.8890772443019</v>
      </c>
      <c r="F76" s="19">
        <f>IF(P_Density!F76&gt;Settings!$C$26,IF(Towers!F76*(Settings!$C$16/100)&lt;'Total Sites'!F76,('Total Sites'!F76-Towers!F76*(Settings!$C$16/100)),0),"-")</f>
        <v>890.09449500665414</v>
      </c>
      <c r="G76" s="19">
        <f>IF(P_Density!G76&gt;Settings!$C$26,IF(Towers!G76*(Settings!$C$16/100)&lt;'Total Sites'!G76,('Total Sites'!G76-Towers!G76*(Settings!$C$16/100)),0),"-")</f>
        <v>689.06754627781822</v>
      </c>
      <c r="H76" s="19">
        <f>IF(P_Density!H76&gt;Settings!$C$26,IF(Towers!H76*(Settings!$C$16/100)&lt;'Total Sites'!H76,('Total Sites'!H76-Towers!H76*(Settings!$C$16/100)),0),"-")</f>
        <v>682.24022951326583</v>
      </c>
      <c r="I76" s="19">
        <f>IF(P_Density!I76&gt;Settings!$C$26,IF(Towers!I76*(Settings!$C$16/100)&lt;'Total Sites'!I76,('Total Sites'!I76-Towers!I76*(Settings!$C$16/100)),0),"-")</f>
        <v>501.33961152742592</v>
      </c>
      <c r="J76" s="19">
        <f>IF(P_Density!J76&gt;Settings!$C$26,IF(Towers!J76*(Settings!$C$16/100)&lt;'Total Sites'!J76,('Total Sites'!J76-Towers!J76*(Settings!$C$16/100)),0),"-")</f>
        <v>494.37815848170914</v>
      </c>
      <c r="K76" s="19">
        <f>IF(P_Density!K76&gt;Settings!$C$26,IF(Towers!K76*(Settings!$C$16/100)&lt;'Total Sites'!K76,('Total Sites'!K76-Towers!K76*(Settings!$C$16/100)),0),"-")</f>
        <v>419.86063657639323</v>
      </c>
      <c r="L76" s="19">
        <f>IF(P_Density!L76&gt;Settings!$C$26,IF(Towers!L76*(Settings!$C$16/100)&lt;'Total Sites'!L76,('Total Sites'!L76-Towers!L76*(Settings!$C$16/100)),0),"-")</f>
        <v>291.52981092580592</v>
      </c>
    </row>
    <row r="77" spans="1:12">
      <c r="A77" s="14" t="str">
        <f>'Total Sites'!A77</f>
        <v>ISL</v>
      </c>
      <c r="B77" s="14" t="str">
        <f>'Total Sites'!B77</f>
        <v>Iceland</v>
      </c>
      <c r="C77" s="19">
        <f>IF(P_Density!C77&gt;Settings!$C$26,IF(Towers!C77*(Settings!$C$16/100)&lt;'Total Sites'!C77,('Total Sites'!C77-Towers!C77*(Settings!$C$16/100)),0),"-")</f>
        <v>301.37684051698471</v>
      </c>
      <c r="D77" s="19">
        <f>IF(P_Density!D77&gt;Settings!$C$26,IF(Towers!D77*(Settings!$C$16/100)&lt;'Total Sites'!D77,('Total Sites'!D77-Towers!D77*(Settings!$C$16/100)),0),"-")</f>
        <v>25.906348078837492</v>
      </c>
      <c r="E77" s="19" t="str">
        <f>IF(P_Density!E77&gt;Settings!$C$26,IF(Towers!E77*(Settings!$C$16/100)&lt;'Total Sites'!E77,('Total Sites'!E77-Towers!E77*(Settings!$C$16/100)),0),"-")</f>
        <v>-</v>
      </c>
      <c r="F77" s="19" t="str">
        <f>IF(P_Density!F77&gt;Settings!$C$26,IF(Towers!F77*(Settings!$C$16/100)&lt;'Total Sites'!F77,('Total Sites'!F77-Towers!F77*(Settings!$C$16/100)),0),"-")</f>
        <v>-</v>
      </c>
      <c r="G77" s="19" t="str">
        <f>IF(P_Density!G77&gt;Settings!$C$26,IF(Towers!G77*(Settings!$C$16/100)&lt;'Total Sites'!G77,('Total Sites'!G77-Towers!G77*(Settings!$C$16/100)),0),"-")</f>
        <v>-</v>
      </c>
      <c r="H77" s="19" t="str">
        <f>IF(P_Density!H77&gt;Settings!$C$26,IF(Towers!H77*(Settings!$C$16/100)&lt;'Total Sites'!H77,('Total Sites'!H77-Towers!H77*(Settings!$C$16/100)),0),"-")</f>
        <v>-</v>
      </c>
      <c r="I77" s="19" t="str">
        <f>IF(P_Density!I77&gt;Settings!$C$26,IF(Towers!I77*(Settings!$C$16/100)&lt;'Total Sites'!I77,('Total Sites'!I77-Towers!I77*(Settings!$C$16/100)),0),"-")</f>
        <v>-</v>
      </c>
      <c r="J77" s="19" t="str">
        <f>IF(P_Density!J77&gt;Settings!$C$26,IF(Towers!J77*(Settings!$C$16/100)&lt;'Total Sites'!J77,('Total Sites'!J77-Towers!J77*(Settings!$C$16/100)),0),"-")</f>
        <v>-</v>
      </c>
      <c r="K77" s="19" t="str">
        <f>IF(P_Density!K77&gt;Settings!$C$26,IF(Towers!K77*(Settings!$C$16/100)&lt;'Total Sites'!K77,('Total Sites'!K77-Towers!K77*(Settings!$C$16/100)),0),"-")</f>
        <v>-</v>
      </c>
      <c r="L77" s="19" t="str">
        <f>IF(P_Density!L77&gt;Settings!$C$26,IF(Towers!L77*(Settings!$C$16/100)&lt;'Total Sites'!L77,('Total Sites'!L77-Towers!L77*(Settings!$C$16/100)),0),"-")</f>
        <v>-</v>
      </c>
    </row>
    <row r="78" spans="1:12">
      <c r="A78" s="14" t="str">
        <f>'Total Sites'!A78</f>
        <v>IND</v>
      </c>
      <c r="B78" s="14" t="str">
        <f>'Total Sites'!B78</f>
        <v>India</v>
      </c>
      <c r="C78" s="19">
        <f>IF(P_Density!C78&gt;Settings!$C$26,IF(Towers!C78*(Settings!$C$16/100)&lt;'Total Sites'!C78,('Total Sites'!C78-Towers!C78*(Settings!$C$16/100)),0),"-")</f>
        <v>906141.20803184423</v>
      </c>
      <c r="D78" s="19">
        <f>IF(P_Density!D78&gt;Settings!$C$26,IF(Towers!D78*(Settings!$C$16/100)&lt;'Total Sites'!D78,('Total Sites'!D78-Towers!D78*(Settings!$C$16/100)),0),"-")</f>
        <v>273685.90243937273</v>
      </c>
      <c r="E78" s="19">
        <f>IF(P_Density!E78&gt;Settings!$C$26,IF(Towers!E78*(Settings!$C$16/100)&lt;'Total Sites'!E78,('Total Sites'!E78-Towers!E78*(Settings!$C$16/100)),0),"-")</f>
        <v>177426.01875400604</v>
      </c>
      <c r="F78" s="19">
        <f>IF(P_Density!F78&gt;Settings!$C$26,IF(Towers!F78*(Settings!$C$16/100)&lt;'Total Sites'!F78,('Total Sites'!F78-Towers!F78*(Settings!$C$16/100)),0),"-")</f>
        <v>177162.64787386986</v>
      </c>
      <c r="G78" s="19">
        <f>IF(P_Density!G78&gt;Settings!$C$26,IF(Towers!G78*(Settings!$C$16/100)&lt;'Total Sites'!G78,('Total Sites'!G78-Towers!G78*(Settings!$C$16/100)),0),"-")</f>
        <v>131340.99164958191</v>
      </c>
      <c r="H78" s="19">
        <f>IF(P_Density!H78&gt;Settings!$C$26,IF(Towers!H78*(Settings!$C$16/100)&lt;'Total Sites'!H78,('Total Sites'!H78-Towers!H78*(Settings!$C$16/100)),0),"-")</f>
        <v>94973.773219759853</v>
      </c>
      <c r="I78" s="19">
        <f>IF(P_Density!I78&gt;Settings!$C$26,IF(Towers!I78*(Settings!$C$16/100)&lt;'Total Sites'!I78,('Total Sites'!I78-Towers!I78*(Settings!$C$16/100)),0),"-")</f>
        <v>78563.509407852107</v>
      </c>
      <c r="J78" s="19">
        <f>IF(P_Density!J78&gt;Settings!$C$26,IF(Towers!J78*(Settings!$C$16/100)&lt;'Total Sites'!J78,('Total Sites'!J78-Towers!J78*(Settings!$C$16/100)),0),"-")</f>
        <v>90143.505738851061</v>
      </c>
      <c r="K78" s="19">
        <f>IF(P_Density!K78&gt;Settings!$C$26,IF(Towers!K78*(Settings!$C$16/100)&lt;'Total Sites'!K78,('Total Sites'!K78-Towers!K78*(Settings!$C$16/100)),0),"-")</f>
        <v>75871.215454962439</v>
      </c>
      <c r="L78" s="19">
        <f>IF(P_Density!L78&gt;Settings!$C$26,IF(Towers!L78*(Settings!$C$16/100)&lt;'Total Sites'!L78,('Total Sites'!L78-Towers!L78*(Settings!$C$16/100)),0),"-")</f>
        <v>37649.662320941126</v>
      </c>
    </row>
    <row r="79" spans="1:12">
      <c r="A79" s="14" t="str">
        <f>'Total Sites'!A79</f>
        <v>IDN</v>
      </c>
      <c r="B79" s="14" t="str">
        <f>'Total Sites'!B79</f>
        <v>Indonesia</v>
      </c>
      <c r="C79" s="19">
        <f>IF(P_Density!C79&gt;Settings!$C$26,IF(Towers!C79*(Settings!$C$16/100)&lt;'Total Sites'!C79,('Total Sites'!C79-Towers!C79*(Settings!$C$16/100)),0),"-")</f>
        <v>149891.33640974687</v>
      </c>
      <c r="D79" s="19">
        <f>IF(P_Density!D79&gt;Settings!$C$26,IF(Towers!D79*(Settings!$C$16/100)&lt;'Total Sites'!D79,('Total Sites'!D79-Towers!D79*(Settings!$C$16/100)),0),"-")</f>
        <v>68413.61786051892</v>
      </c>
      <c r="E79" s="19">
        <f>IF(P_Density!E79&gt;Settings!$C$26,IF(Towers!E79*(Settings!$C$16/100)&lt;'Total Sites'!E79,('Total Sites'!E79-Towers!E79*(Settings!$C$16/100)),0),"-")</f>
        <v>75212.273222553864</v>
      </c>
      <c r="F79" s="19">
        <f>IF(P_Density!F79&gt;Settings!$C$26,IF(Towers!F79*(Settings!$C$16/100)&lt;'Total Sites'!F79,('Total Sites'!F79-Towers!F79*(Settings!$C$16/100)),0),"-")</f>
        <v>29857.607987381627</v>
      </c>
      <c r="G79" s="19">
        <f>IF(P_Density!G79&gt;Settings!$C$26,IF(Towers!G79*(Settings!$C$16/100)&lt;'Total Sites'!G79,('Total Sites'!G79-Towers!G79*(Settings!$C$16/100)),0),"-")</f>
        <v>18876.835108223982</v>
      </c>
      <c r="H79" s="19">
        <f>IF(P_Density!H79&gt;Settings!$C$26,IF(Towers!H79*(Settings!$C$16/100)&lt;'Total Sites'!H79,('Total Sites'!H79-Towers!H79*(Settings!$C$16/100)),0),"-")</f>
        <v>20618.482282287216</v>
      </c>
      <c r="I79" s="19">
        <f>IF(P_Density!I79&gt;Settings!$C$26,IF(Towers!I79*(Settings!$C$16/100)&lt;'Total Sites'!I79,('Total Sites'!I79-Towers!I79*(Settings!$C$16/100)),0),"-")</f>
        <v>15981.295736875996</v>
      </c>
      <c r="J79" s="19">
        <f>IF(P_Density!J79&gt;Settings!$C$26,IF(Towers!J79*(Settings!$C$16/100)&lt;'Total Sites'!J79,('Total Sites'!J79-Towers!J79*(Settings!$C$16/100)),0),"-")</f>
        <v>13447.320458663671</v>
      </c>
      <c r="K79" s="19">
        <f>IF(P_Density!K79&gt;Settings!$C$26,IF(Towers!K79*(Settings!$C$16/100)&lt;'Total Sites'!K79,('Total Sites'!K79-Towers!K79*(Settings!$C$16/100)),0),"-")</f>
        <v>13023.105723702856</v>
      </c>
      <c r="L79" s="19">
        <f>IF(P_Density!L79&gt;Settings!$C$26,IF(Towers!L79*(Settings!$C$16/100)&lt;'Total Sites'!L79,('Total Sites'!L79-Towers!L79*(Settings!$C$16/100)),0),"-")</f>
        <v>8244.9775362216624</v>
      </c>
    </row>
    <row r="80" spans="1:12">
      <c r="A80" s="14" t="str">
        <f>'Total Sites'!A80</f>
        <v>IRN</v>
      </c>
      <c r="B80" s="14" t="str">
        <f>'Total Sites'!B80</f>
        <v>Iran (Islamic Republic of)</v>
      </c>
      <c r="C80" s="19">
        <f>IF(P_Density!C80&gt;Settings!$C$26,IF(Towers!C80*(Settings!$C$16/100)&lt;'Total Sites'!C80,('Total Sites'!C80-Towers!C80*(Settings!$C$16/100)),0),"-")</f>
        <v>31249.600493277707</v>
      </c>
      <c r="D80" s="19">
        <f>IF(P_Density!D80&gt;Settings!$C$26,IF(Towers!D80*(Settings!$C$16/100)&lt;'Total Sites'!D80,('Total Sites'!D80-Towers!D80*(Settings!$C$16/100)),0),"-")</f>
        <v>18393.615080448559</v>
      </c>
      <c r="E80" s="19">
        <f>IF(P_Density!E80&gt;Settings!$C$26,IF(Towers!E80*(Settings!$C$16/100)&lt;'Total Sites'!E80,('Total Sites'!E80-Towers!E80*(Settings!$C$16/100)),0),"-")</f>
        <v>9131.9314369142085</v>
      </c>
      <c r="F80" s="19">
        <f>IF(P_Density!F80&gt;Settings!$C$26,IF(Towers!F80*(Settings!$C$16/100)&lt;'Total Sites'!F80,('Total Sites'!F80-Towers!F80*(Settings!$C$16/100)),0),"-")</f>
        <v>6598.3776429295467</v>
      </c>
      <c r="G80" s="19">
        <f>IF(P_Density!G80&gt;Settings!$C$26,IF(Towers!G80*(Settings!$C$16/100)&lt;'Total Sites'!G80,('Total Sites'!G80-Towers!G80*(Settings!$C$16/100)),0),"-")</f>
        <v>7141.0876415600269</v>
      </c>
      <c r="H80" s="19">
        <f>IF(P_Density!H80&gt;Settings!$C$26,IF(Towers!H80*(Settings!$C$16/100)&lt;'Total Sites'!H80,('Total Sites'!H80-Towers!H80*(Settings!$C$16/100)),0),"-")</f>
        <v>5399.2010650328302</v>
      </c>
      <c r="I80" s="19">
        <f>IF(P_Density!I80&gt;Settings!$C$26,IF(Towers!I80*(Settings!$C$16/100)&lt;'Total Sites'!I80,('Total Sites'!I80-Towers!I80*(Settings!$C$16/100)),0),"-")</f>
        <v>3799.9149905311588</v>
      </c>
      <c r="J80" s="19">
        <f>IF(P_Density!J80&gt;Settings!$C$26,IF(Towers!J80*(Settings!$C$16/100)&lt;'Total Sites'!J80,('Total Sites'!J80-Towers!J80*(Settings!$C$16/100)),0),"-")</f>
        <v>4512.9832134931939</v>
      </c>
      <c r="K80" s="19">
        <f>IF(P_Density!K80&gt;Settings!$C$26,IF(Towers!K80*(Settings!$C$16/100)&lt;'Total Sites'!K80,('Total Sites'!K80-Towers!K80*(Settings!$C$16/100)),0),"-")</f>
        <v>5711.347326978811</v>
      </c>
      <c r="L80" s="19">
        <f>IF(P_Density!L80&gt;Settings!$C$26,IF(Towers!L80*(Settings!$C$16/100)&lt;'Total Sites'!L80,('Total Sites'!L80-Towers!L80*(Settings!$C$16/100)),0),"-")</f>
        <v>3261.3380093140045</v>
      </c>
    </row>
    <row r="81" spans="1:12">
      <c r="A81" s="14" t="str">
        <f>'Total Sites'!A81</f>
        <v>IRQ</v>
      </c>
      <c r="B81" s="14" t="str">
        <f>'Total Sites'!B81</f>
        <v>Iraq</v>
      </c>
      <c r="C81" s="19">
        <f>IF(P_Density!C81&gt;Settings!$C$26,IF(Towers!C81*(Settings!$C$16/100)&lt;'Total Sites'!C81,('Total Sites'!C81-Towers!C81*(Settings!$C$16/100)),0),"-")</f>
        <v>17304.778516919825</v>
      </c>
      <c r="D81" s="19">
        <f>IF(P_Density!D81&gt;Settings!$C$26,IF(Towers!D81*(Settings!$C$16/100)&lt;'Total Sites'!D81,('Total Sites'!D81-Towers!D81*(Settings!$C$16/100)),0),"-")</f>
        <v>9999.216363366224</v>
      </c>
      <c r="E81" s="19">
        <f>IF(P_Density!E81&gt;Settings!$C$26,IF(Towers!E81*(Settings!$C$16/100)&lt;'Total Sites'!E81,('Total Sites'!E81-Towers!E81*(Settings!$C$16/100)),0),"-")</f>
        <v>4407.4547831987311</v>
      </c>
      <c r="F81" s="19">
        <f>IF(P_Density!F81&gt;Settings!$C$26,IF(Towers!F81*(Settings!$C$16/100)&lt;'Total Sites'!F81,('Total Sites'!F81-Towers!F81*(Settings!$C$16/100)),0),"-")</f>
        <v>4598.2390174617776</v>
      </c>
      <c r="G81" s="19">
        <f>IF(P_Density!G81&gt;Settings!$C$26,IF(Towers!G81*(Settings!$C$16/100)&lt;'Total Sites'!G81,('Total Sites'!G81-Towers!G81*(Settings!$C$16/100)),0),"-")</f>
        <v>3944.6619475043467</v>
      </c>
      <c r="H81" s="19">
        <f>IF(P_Density!H81&gt;Settings!$C$26,IF(Towers!H81*(Settings!$C$16/100)&lt;'Total Sites'!H81,('Total Sites'!H81-Towers!H81*(Settings!$C$16/100)),0),"-")</f>
        <v>3568.655208655674</v>
      </c>
      <c r="I81" s="19">
        <f>IF(P_Density!I81&gt;Settings!$C$26,IF(Towers!I81*(Settings!$C$16/100)&lt;'Total Sites'!I81,('Total Sites'!I81-Towers!I81*(Settings!$C$16/100)),0),"-")</f>
        <v>2094.9746609608837</v>
      </c>
      <c r="J81" s="19">
        <f>IF(P_Density!J81&gt;Settings!$C$26,IF(Towers!J81*(Settings!$C$16/100)&lt;'Total Sites'!J81,('Total Sites'!J81-Towers!J81*(Settings!$C$16/100)),0),"-")</f>
        <v>1820.5477432982407</v>
      </c>
      <c r="K81" s="19">
        <f>IF(P_Density!K81&gt;Settings!$C$26,IF(Towers!K81*(Settings!$C$16/100)&lt;'Total Sites'!K81,('Total Sites'!K81-Towers!K81*(Settings!$C$16/100)),0),"-")</f>
        <v>2134.8841860647804</v>
      </c>
      <c r="L81" s="19" t="str">
        <f>IF(P_Density!L81&gt;Settings!$C$26,IF(Towers!L81*(Settings!$C$16/100)&lt;'Total Sites'!L81,('Total Sites'!L81-Towers!L81*(Settings!$C$16/100)),0),"-")</f>
        <v>-</v>
      </c>
    </row>
    <row r="82" spans="1:12">
      <c r="A82" s="14" t="str">
        <f>'Total Sites'!A82</f>
        <v>IRL</v>
      </c>
      <c r="B82" s="14" t="str">
        <f>'Total Sites'!B82</f>
        <v>Ireland</v>
      </c>
      <c r="C82" s="19">
        <f>IF(P_Density!C82&gt;Settings!$C$26,IF(Towers!C82*(Settings!$C$16/100)&lt;'Total Sites'!C82,('Total Sites'!C82-Towers!C82*(Settings!$C$16/100)),0),"-")</f>
        <v>2291.2641881211193</v>
      </c>
      <c r="D82" s="19">
        <f>IF(P_Density!D82&gt;Settings!$C$26,IF(Towers!D82*(Settings!$C$16/100)&lt;'Total Sites'!D82,('Total Sites'!D82-Towers!D82*(Settings!$C$16/100)),0),"-")</f>
        <v>447.65053767681013</v>
      </c>
      <c r="E82" s="19">
        <f>IF(P_Density!E82&gt;Settings!$C$26,IF(Towers!E82*(Settings!$C$16/100)&lt;'Total Sites'!E82,('Total Sites'!E82-Towers!E82*(Settings!$C$16/100)),0),"-")</f>
        <v>1012.0922983196189</v>
      </c>
      <c r="F82" s="19">
        <f>IF(P_Density!F82&gt;Settings!$C$26,IF(Towers!F82*(Settings!$C$16/100)&lt;'Total Sites'!F82,('Total Sites'!F82-Towers!F82*(Settings!$C$16/100)),0),"-")</f>
        <v>241.72750797251487</v>
      </c>
      <c r="G82" s="19">
        <f>IF(P_Density!G82&gt;Settings!$C$26,IF(Towers!G82*(Settings!$C$16/100)&lt;'Total Sites'!G82,('Total Sites'!G82-Towers!G82*(Settings!$C$16/100)),0),"-")</f>
        <v>268.65814104946475</v>
      </c>
      <c r="H82" s="19">
        <f>IF(P_Density!H82&gt;Settings!$C$26,IF(Towers!H82*(Settings!$C$16/100)&lt;'Total Sites'!H82,('Total Sites'!H82-Towers!H82*(Settings!$C$16/100)),0),"-")</f>
        <v>184.57794857073085</v>
      </c>
      <c r="I82" s="19">
        <f>IF(P_Density!I82&gt;Settings!$C$26,IF(Towers!I82*(Settings!$C$16/100)&lt;'Total Sites'!I82,('Total Sites'!I82-Towers!I82*(Settings!$C$16/100)),0),"-")</f>
        <v>393.09762160766581</v>
      </c>
      <c r="J82" s="19">
        <f>IF(P_Density!J82&gt;Settings!$C$26,IF(Towers!J82*(Settings!$C$16/100)&lt;'Total Sites'!J82,('Total Sites'!J82-Towers!J82*(Settings!$C$16/100)),0),"-")</f>
        <v>244.90380474187543</v>
      </c>
      <c r="K82" s="19">
        <f>IF(P_Density!K82&gt;Settings!$C$26,IF(Towers!K82*(Settings!$C$16/100)&lt;'Total Sites'!K82,('Total Sites'!K82-Towers!K82*(Settings!$C$16/100)),0),"-")</f>
        <v>445.82179526790992</v>
      </c>
      <c r="L82" s="19">
        <f>IF(P_Density!L82&gt;Settings!$C$26,IF(Towers!L82*(Settings!$C$16/100)&lt;'Total Sites'!L82,('Total Sites'!L82-Towers!L82*(Settings!$C$16/100)),0),"-")</f>
        <v>237.95888753754662</v>
      </c>
    </row>
    <row r="83" spans="1:12">
      <c r="A83" s="14" t="str">
        <f>'Total Sites'!A83</f>
        <v>IMN</v>
      </c>
      <c r="B83" s="14" t="str">
        <f>'Total Sites'!B83</f>
        <v>Isle of Man</v>
      </c>
      <c r="C83" s="19">
        <f>IF(P_Density!C83&gt;Settings!$C$26,IF(Towers!C83*(Settings!$C$16/100)&lt;'Total Sites'!C83,('Total Sites'!C83-Towers!C83*(Settings!$C$16/100)),0),"-")</f>
        <v>78.519636609789117</v>
      </c>
      <c r="D83" s="19">
        <f>IF(P_Density!D83&gt;Settings!$C$26,IF(Towers!D83*(Settings!$C$16/100)&lt;'Total Sites'!D83,('Total Sites'!D83-Towers!D83*(Settings!$C$16/100)),0),"-")</f>
        <v>8.2112038284746802</v>
      </c>
      <c r="E83" s="19">
        <f>IF(P_Density!E83&gt;Settings!$C$26,IF(Towers!E83*(Settings!$C$16/100)&lt;'Total Sites'!E83,('Total Sites'!E83-Towers!E83*(Settings!$C$16/100)),0),"-")</f>
        <v>3.6950417228136052</v>
      </c>
      <c r="F83" s="19">
        <f>IF(P_Density!F83&gt;Settings!$C$26,IF(Towers!F83*(Settings!$C$16/100)&lt;'Total Sites'!F83,('Total Sites'!F83-Towers!F83*(Settings!$C$16/100)),0),"-")</f>
        <v>20.98418756165751</v>
      </c>
      <c r="G83" s="19">
        <f>IF(P_Density!G83&gt;Settings!$C$26,IF(Towers!G83*(Settings!$C$16/100)&lt;'Total Sites'!G83,('Total Sites'!G83-Towers!G83*(Settings!$C$16/100)),0),"-")</f>
        <v>5.7735026918962555</v>
      </c>
      <c r="H83" s="19">
        <f>IF(P_Density!H83&gt;Settings!$C$26,IF(Towers!H83*(Settings!$C$16/100)&lt;'Total Sites'!H83,('Total Sites'!H83-Towers!H83*(Settings!$C$16/100)),0),"-")</f>
        <v>4.2831798517043485</v>
      </c>
      <c r="I83" s="19">
        <f>IF(P_Density!I83&gt;Settings!$C$26,IF(Towers!I83*(Settings!$C$16/100)&lt;'Total Sites'!I83,('Total Sites'!I83-Towers!I83*(Settings!$C$16/100)),0),"-")</f>
        <v>6.3294696177825607</v>
      </c>
      <c r="J83" s="19">
        <f>IF(P_Density!J83&gt;Settings!$C$26,IF(Towers!J83*(Settings!$C$16/100)&lt;'Total Sites'!J83,('Total Sites'!J83-Towers!J83*(Settings!$C$16/100)),0),"-")</f>
        <v>2.8147824758275366</v>
      </c>
      <c r="K83" s="19">
        <f>IF(P_Density!K83&gt;Settings!$C$26,IF(Towers!K83*(Settings!$C$16/100)&lt;'Total Sites'!K83,('Total Sites'!K83-Towers!K83*(Settings!$C$16/100)),0),"-")</f>
        <v>2.6100710230400792</v>
      </c>
      <c r="L83" s="19">
        <f>IF(P_Density!L83&gt;Settings!$C$26,IF(Towers!L83*(Settings!$C$16/100)&lt;'Total Sites'!L83,('Total Sites'!L83-Towers!L83*(Settings!$C$16/100)),0),"-")</f>
        <v>4.6100709585198052</v>
      </c>
    </row>
    <row r="84" spans="1:12">
      <c r="A84" s="14" t="str">
        <f>'Total Sites'!A84</f>
        <v>ISR</v>
      </c>
      <c r="B84" s="14" t="str">
        <f>'Total Sites'!B84</f>
        <v>Israel</v>
      </c>
      <c r="C84" s="19">
        <f>IF(P_Density!C84&gt;Settings!$C$26,IF(Towers!C84*(Settings!$C$16/100)&lt;'Total Sites'!C84,('Total Sites'!C84-Towers!C84*(Settings!$C$16/100)),0),"-")</f>
        <v>3270.1119246900412</v>
      </c>
      <c r="D84" s="19">
        <f>IF(P_Density!D84&gt;Settings!$C$26,IF(Towers!D84*(Settings!$C$16/100)&lt;'Total Sites'!D84,('Total Sites'!D84-Towers!D84*(Settings!$C$16/100)),0),"-")</f>
        <v>2697.3804576539319</v>
      </c>
      <c r="E84" s="19" t="str">
        <f>IF(P_Density!E84&gt;Settings!$C$26,IF(Towers!E84*(Settings!$C$16/100)&lt;'Total Sites'!E84,('Total Sites'!E84-Towers!E84*(Settings!$C$16/100)),0),"-")</f>
        <v>-</v>
      </c>
      <c r="F84" s="19">
        <f>IF(P_Density!F84&gt;Settings!$C$26,IF(Towers!F84*(Settings!$C$16/100)&lt;'Total Sites'!F84,('Total Sites'!F84-Towers!F84*(Settings!$C$16/100)),0),"-")</f>
        <v>5722.695868207571</v>
      </c>
      <c r="G84" s="19" t="str">
        <f>IF(P_Density!G84&gt;Settings!$C$26,IF(Towers!G84*(Settings!$C$16/100)&lt;'Total Sites'!G84,('Total Sites'!G84-Towers!G84*(Settings!$C$16/100)),0),"-")</f>
        <v>-</v>
      </c>
      <c r="H84" s="19">
        <f>IF(P_Density!H84&gt;Settings!$C$26,IF(Towers!H84*(Settings!$C$16/100)&lt;'Total Sites'!H84,('Total Sites'!H84-Towers!H84*(Settings!$C$16/100)),0),"-")</f>
        <v>1814.6760460929042</v>
      </c>
      <c r="I84" s="19">
        <f>IF(P_Density!I84&gt;Settings!$C$26,IF(Towers!I84*(Settings!$C$16/100)&lt;'Total Sites'!I84,('Total Sites'!I84-Towers!I84*(Settings!$C$16/100)),0),"-")</f>
        <v>1810.5704441786665</v>
      </c>
      <c r="J84" s="19" t="str">
        <f>IF(P_Density!J84&gt;Settings!$C$26,IF(Towers!J84*(Settings!$C$16/100)&lt;'Total Sites'!J84,('Total Sites'!J84-Towers!J84*(Settings!$C$16/100)),0),"-")</f>
        <v>-</v>
      </c>
      <c r="K84" s="19">
        <f>IF(P_Density!K84&gt;Settings!$C$26,IF(Towers!K84*(Settings!$C$16/100)&lt;'Total Sites'!K84,('Total Sites'!K84-Towers!K84*(Settings!$C$16/100)),0),"-")</f>
        <v>1367.8252663201065</v>
      </c>
      <c r="L84" s="19">
        <f>IF(P_Density!L84&gt;Settings!$C$26,IF(Towers!L84*(Settings!$C$16/100)&lt;'Total Sites'!L84,('Total Sites'!L84-Towers!L84*(Settings!$C$16/100)),0),"-")</f>
        <v>51.738962898807188</v>
      </c>
    </row>
    <row r="85" spans="1:12">
      <c r="A85" s="14" t="str">
        <f>'Total Sites'!A85</f>
        <v>ITA</v>
      </c>
      <c r="B85" s="14" t="str">
        <f>'Total Sites'!B85</f>
        <v>Italy</v>
      </c>
      <c r="C85" s="19">
        <f>IF(P_Density!C85&gt;Settings!$C$26,IF(Towers!C85*(Settings!$C$16/100)&lt;'Total Sites'!C85,('Total Sites'!C85-Towers!C85*(Settings!$C$16/100)),0),"-")</f>
        <v>13979.198229803382</v>
      </c>
      <c r="D85" s="19">
        <f>IF(P_Density!D85&gt;Settings!$C$26,IF(Towers!D85*(Settings!$C$16/100)&lt;'Total Sites'!D85,('Total Sites'!D85-Towers!D85*(Settings!$C$16/100)),0),"-")</f>
        <v>11766.459648738903</v>
      </c>
      <c r="E85" s="19">
        <f>IF(P_Density!E85&gt;Settings!$C$26,IF(Towers!E85*(Settings!$C$16/100)&lt;'Total Sites'!E85,('Total Sites'!E85-Towers!E85*(Settings!$C$16/100)),0),"-")</f>
        <v>9396.126670491305</v>
      </c>
      <c r="F85" s="19">
        <f>IF(P_Density!F85&gt;Settings!$C$26,IF(Towers!F85*(Settings!$C$16/100)&lt;'Total Sites'!F85,('Total Sites'!F85-Towers!F85*(Settings!$C$16/100)),0),"-")</f>
        <v>6183.7380022655871</v>
      </c>
      <c r="G85" s="19">
        <f>IF(P_Density!G85&gt;Settings!$C$26,IF(Towers!G85*(Settings!$C$16/100)&lt;'Total Sites'!G85,('Total Sites'!G85-Towers!G85*(Settings!$C$16/100)),0),"-")</f>
        <v>4011.4536967554609</v>
      </c>
      <c r="H85" s="19">
        <f>IF(P_Density!H85&gt;Settings!$C$26,IF(Towers!H85*(Settings!$C$16/100)&lt;'Total Sites'!H85,('Total Sites'!H85-Towers!H85*(Settings!$C$16/100)),0),"-")</f>
        <v>3694.9353858064328</v>
      </c>
      <c r="I85" s="19">
        <f>IF(P_Density!I85&gt;Settings!$C$26,IF(Towers!I85*(Settings!$C$16/100)&lt;'Total Sites'!I85,('Total Sites'!I85-Towers!I85*(Settings!$C$16/100)),0),"-")</f>
        <v>3589.615056697814</v>
      </c>
      <c r="J85" s="19">
        <f>IF(P_Density!J85&gt;Settings!$C$26,IF(Towers!J85*(Settings!$C$16/100)&lt;'Total Sites'!J85,('Total Sites'!J85-Towers!J85*(Settings!$C$16/100)),0),"-")</f>
        <v>4420.3932523027452</v>
      </c>
      <c r="K85" s="19">
        <f>IF(P_Density!K85&gt;Settings!$C$26,IF(Towers!K85*(Settings!$C$16/100)&lt;'Total Sites'!K85,('Total Sites'!K85-Towers!K85*(Settings!$C$16/100)),0),"-")</f>
        <v>2381.0841700516517</v>
      </c>
      <c r="L85" s="19">
        <f>IF(P_Density!L85&gt;Settings!$C$26,IF(Towers!L85*(Settings!$C$16/100)&lt;'Total Sites'!L85,('Total Sites'!L85-Towers!L85*(Settings!$C$16/100)),0),"-")</f>
        <v>1785.9992079514279</v>
      </c>
    </row>
    <row r="86" spans="1:12">
      <c r="A86" s="14" t="str">
        <f>'Total Sites'!A86</f>
        <v>JAM</v>
      </c>
      <c r="B86" s="14" t="str">
        <f>'Total Sites'!B86</f>
        <v>Jamaica</v>
      </c>
      <c r="C86" s="19">
        <f>IF(P_Density!C86&gt;Settings!$C$26,IF(Towers!C86*(Settings!$C$16/100)&lt;'Total Sites'!C86,('Total Sites'!C86-Towers!C86*(Settings!$C$16/100)),0),"-")</f>
        <v>923.76043070340154</v>
      </c>
      <c r="D86" s="19">
        <f>IF(P_Density!D86&gt;Settings!$C$26,IF(Towers!D86*(Settings!$C$16/100)&lt;'Total Sites'!D86,('Total Sites'!D86-Towers!D86*(Settings!$C$16/100)),0),"-")</f>
        <v>608.65548378568553</v>
      </c>
      <c r="E86" s="19">
        <f>IF(P_Density!E86&gt;Settings!$C$26,IF(Towers!E86*(Settings!$C$16/100)&lt;'Total Sites'!E86,('Total Sites'!E86-Towers!E86*(Settings!$C$16/100)),0),"-")</f>
        <v>223.5877287375987</v>
      </c>
      <c r="F86" s="19">
        <f>IF(P_Density!F86&gt;Settings!$C$26,IF(Towers!F86*(Settings!$C$16/100)&lt;'Total Sites'!F86,('Total Sites'!F86-Towers!F86*(Settings!$C$16/100)),0),"-")</f>
        <v>583.98979728530651</v>
      </c>
      <c r="G86" s="19">
        <f>IF(P_Density!G86&gt;Settings!$C$26,IF(Towers!G86*(Settings!$C$16/100)&lt;'Total Sites'!G86,('Total Sites'!G86-Towers!G86*(Settings!$C$16/100)),0),"-")</f>
        <v>179.50603925026587</v>
      </c>
      <c r="H86" s="19">
        <f>IF(P_Density!H86&gt;Settings!$C$26,IF(Towers!H86*(Settings!$C$16/100)&lt;'Total Sites'!H86,('Total Sites'!H86-Towers!H86*(Settings!$C$16/100)),0),"-")</f>
        <v>143.01180001260065</v>
      </c>
      <c r="I86" s="19">
        <f>IF(P_Density!I86&gt;Settings!$C$26,IF(Towers!I86*(Settings!$C$16/100)&lt;'Total Sites'!I86,('Total Sites'!I86-Towers!I86*(Settings!$C$16/100)),0),"-")</f>
        <v>310.01400054406139</v>
      </c>
      <c r="J86" s="19">
        <f>IF(P_Density!J86&gt;Settings!$C$26,IF(Towers!J86*(Settings!$C$16/100)&lt;'Total Sites'!J86,('Total Sites'!J86-Towers!J86*(Settings!$C$16/100)),0),"-")</f>
        <v>183.22520939571586</v>
      </c>
      <c r="K86" s="19">
        <f>IF(P_Density!K86&gt;Settings!$C$26,IF(Towers!K86*(Settings!$C$16/100)&lt;'Total Sites'!K86,('Total Sites'!K86-Towers!K86*(Settings!$C$16/100)),0),"-")</f>
        <v>112.53081610386883</v>
      </c>
      <c r="L86" s="19">
        <f>IF(P_Density!L86&gt;Settings!$C$26,IF(Towers!L86*(Settings!$C$16/100)&lt;'Total Sites'!L86,('Total Sites'!L86-Towers!L86*(Settings!$C$16/100)),0),"-")</f>
        <v>187.15714288333999</v>
      </c>
    </row>
    <row r="87" spans="1:12">
      <c r="A87" s="14" t="str">
        <f>'Total Sites'!A87</f>
        <v>JPN</v>
      </c>
      <c r="B87" s="14" t="str">
        <f>'Total Sites'!B87</f>
        <v>Japan</v>
      </c>
      <c r="C87" s="19">
        <f>IF(P_Density!C87&gt;Settings!$C$26,IF(Towers!C87*(Settings!$C$16/100)&lt;'Total Sites'!C87,('Total Sites'!C87-Towers!C87*(Settings!$C$16/100)),0),"-")</f>
        <v>113171.4623965713</v>
      </c>
      <c r="D87" s="19">
        <f>IF(P_Density!D87&gt;Settings!$C$26,IF(Towers!D87*(Settings!$C$16/100)&lt;'Total Sites'!D87,('Total Sites'!D87-Towers!D87*(Settings!$C$16/100)),0),"-")</f>
        <v>20987.850690314888</v>
      </c>
      <c r="E87" s="19">
        <f>IF(P_Density!E87&gt;Settings!$C$26,IF(Towers!E87*(Settings!$C$16/100)&lt;'Total Sites'!E87,('Total Sites'!E87-Towers!E87*(Settings!$C$16/100)),0),"-")</f>
        <v>15912.356466311565</v>
      </c>
      <c r="F87" s="19">
        <f>IF(P_Density!F87&gt;Settings!$C$26,IF(Towers!F87*(Settings!$C$16/100)&lt;'Total Sites'!F87,('Total Sites'!F87-Towers!F87*(Settings!$C$16/100)),0),"-")</f>
        <v>8257.7945979704928</v>
      </c>
      <c r="G87" s="19">
        <f>IF(P_Density!G87&gt;Settings!$C$26,IF(Towers!G87*(Settings!$C$16/100)&lt;'Total Sites'!G87,('Total Sites'!G87-Towers!G87*(Settings!$C$16/100)),0),"-")</f>
        <v>6080.363217459424</v>
      </c>
      <c r="H87" s="19">
        <f>IF(P_Density!H87&gt;Settings!$C$26,IF(Towers!H87*(Settings!$C$16/100)&lt;'Total Sites'!H87,('Total Sites'!H87-Towers!H87*(Settings!$C$16/100)),0),"-")</f>
        <v>4299.596274662591</v>
      </c>
      <c r="I87" s="19">
        <f>IF(P_Density!I87&gt;Settings!$C$26,IF(Towers!I87*(Settings!$C$16/100)&lt;'Total Sites'!I87,('Total Sites'!I87-Towers!I87*(Settings!$C$16/100)),0),"-")</f>
        <v>3846.2722348887728</v>
      </c>
      <c r="J87" s="19">
        <f>IF(P_Density!J87&gt;Settings!$C$26,IF(Towers!J87*(Settings!$C$16/100)&lt;'Total Sites'!J87,('Total Sites'!J87-Towers!J87*(Settings!$C$16/100)),0),"-")</f>
        <v>2422.7061858095813</v>
      </c>
      <c r="K87" s="19">
        <f>IF(P_Density!K87&gt;Settings!$C$26,IF(Towers!K87*(Settings!$C$16/100)&lt;'Total Sites'!K87,('Total Sites'!K87-Towers!K87*(Settings!$C$16/100)),0),"-")</f>
        <v>1293.5297200313503</v>
      </c>
      <c r="L87" s="19">
        <f>IF(P_Density!L87&gt;Settings!$C$26,IF(Towers!L87*(Settings!$C$16/100)&lt;'Total Sites'!L87,('Total Sites'!L87-Towers!L87*(Settings!$C$16/100)),0),"-")</f>
        <v>559.8371928582261</v>
      </c>
    </row>
    <row r="88" spans="1:12">
      <c r="A88" s="14" t="str">
        <f>'Total Sites'!A88</f>
        <v>JOR</v>
      </c>
      <c r="B88" s="14" t="str">
        <f>'Total Sites'!B88</f>
        <v>Jordan</v>
      </c>
      <c r="C88" s="19">
        <f>IF(P_Density!C88&gt;Settings!$C$26,IF(Towers!C88*(Settings!$C$16/100)&lt;'Total Sites'!C88,('Total Sites'!C88-Towers!C88*(Settings!$C$16/100)),0),"-")</f>
        <v>3017.923233833706</v>
      </c>
      <c r="D88" s="19">
        <f>IF(P_Density!D88&gt;Settings!$C$26,IF(Towers!D88*(Settings!$C$16/100)&lt;'Total Sites'!D88,('Total Sites'!D88-Towers!D88*(Settings!$C$16/100)),0),"-")</f>
        <v>2152.5158712184993</v>
      </c>
      <c r="E88" s="19">
        <f>IF(P_Density!E88&gt;Settings!$C$26,IF(Towers!E88*(Settings!$C$16/100)&lt;'Total Sites'!E88,('Total Sites'!E88-Towers!E88*(Settings!$C$16/100)),0),"-")</f>
        <v>1028.7876665490055</v>
      </c>
      <c r="F88" s="19">
        <f>IF(P_Density!F88&gt;Settings!$C$26,IF(Towers!F88*(Settings!$C$16/100)&lt;'Total Sites'!F88,('Total Sites'!F88-Towers!F88*(Settings!$C$16/100)),0),"-")</f>
        <v>259.41400863262243</v>
      </c>
      <c r="G88" s="19">
        <f>IF(P_Density!G88&gt;Settings!$C$26,IF(Towers!G88*(Settings!$C$16/100)&lt;'Total Sites'!G88,('Total Sites'!G88-Towers!G88*(Settings!$C$16/100)),0),"-")</f>
        <v>520.6711058067865</v>
      </c>
      <c r="H88" s="19">
        <f>IF(P_Density!H88&gt;Settings!$C$26,IF(Towers!H88*(Settings!$C$16/100)&lt;'Total Sites'!H88,('Total Sites'!H88-Towers!H88*(Settings!$C$16/100)),0),"-")</f>
        <v>318.27677998946149</v>
      </c>
      <c r="I88" s="19">
        <f>IF(P_Density!I88&gt;Settings!$C$26,IF(Towers!I88*(Settings!$C$16/100)&lt;'Total Sites'!I88,('Total Sites'!I88-Towers!I88*(Settings!$C$16/100)),0),"-")</f>
        <v>216.51576790818064</v>
      </c>
      <c r="J88" s="19">
        <f>IF(P_Density!J88&gt;Settings!$C$26,IF(Towers!J88*(Settings!$C$16/100)&lt;'Total Sites'!J88,('Total Sites'!J88-Towers!J88*(Settings!$C$16/100)),0),"-")</f>
        <v>200.6160873200362</v>
      </c>
      <c r="K88" s="19">
        <f>IF(P_Density!K88&gt;Settings!$C$26,IF(Towers!K88*(Settings!$C$16/100)&lt;'Total Sites'!K88,('Total Sites'!K88-Towers!K88*(Settings!$C$16/100)),0),"-")</f>
        <v>60.299442482280597</v>
      </c>
      <c r="L88" s="19" t="str">
        <f>IF(P_Density!L88&gt;Settings!$C$26,IF(Towers!L88*(Settings!$C$16/100)&lt;'Total Sites'!L88,('Total Sites'!L88-Towers!L88*(Settings!$C$16/100)),0),"-")</f>
        <v>-</v>
      </c>
    </row>
    <row r="89" spans="1:12">
      <c r="A89" s="14" t="str">
        <f>'Total Sites'!A89</f>
        <v>KAZ</v>
      </c>
      <c r="B89" s="14" t="str">
        <f>'Total Sites'!B89</f>
        <v>Kazakhstan</v>
      </c>
      <c r="C89" s="19">
        <f>IF(P_Density!C89&gt;Settings!$C$26,IF(Towers!C89*(Settings!$C$16/100)&lt;'Total Sites'!C89,('Total Sites'!C89-Towers!C89*(Settings!$C$16/100)),0),"-")</f>
        <v>0</v>
      </c>
      <c r="D89" s="19">
        <f>IF(P_Density!D89&gt;Settings!$C$26,IF(Towers!D89*(Settings!$C$16/100)&lt;'Total Sites'!D89,('Total Sites'!D89-Towers!D89*(Settings!$C$16/100)),0),"-")</f>
        <v>0</v>
      </c>
      <c r="E89" s="19">
        <f>IF(P_Density!E89&gt;Settings!$C$26,IF(Towers!E89*(Settings!$C$16/100)&lt;'Total Sites'!E89,('Total Sites'!E89-Towers!E89*(Settings!$C$16/100)),0),"-")</f>
        <v>0</v>
      </c>
      <c r="F89" s="19">
        <f>IF(P_Density!F89&gt;Settings!$C$26,IF(Towers!F89*(Settings!$C$16/100)&lt;'Total Sites'!F89,('Total Sites'!F89-Towers!F89*(Settings!$C$16/100)),0),"-")</f>
        <v>0</v>
      </c>
      <c r="G89" s="19" t="str">
        <f>IF(P_Density!G89&gt;Settings!$C$26,IF(Towers!G89*(Settings!$C$16/100)&lt;'Total Sites'!G89,('Total Sites'!G89-Towers!G89*(Settings!$C$16/100)),0),"-")</f>
        <v>-</v>
      </c>
      <c r="H89" s="19" t="str">
        <f>IF(P_Density!H89&gt;Settings!$C$26,IF(Towers!H89*(Settings!$C$16/100)&lt;'Total Sites'!H89,('Total Sites'!H89-Towers!H89*(Settings!$C$16/100)),0),"-")</f>
        <v>-</v>
      </c>
      <c r="I89" s="19" t="str">
        <f>IF(P_Density!I89&gt;Settings!$C$26,IF(Towers!I89*(Settings!$C$16/100)&lt;'Total Sites'!I89,('Total Sites'!I89-Towers!I89*(Settings!$C$16/100)),0),"-")</f>
        <v>-</v>
      </c>
      <c r="J89" s="19" t="str">
        <f>IF(P_Density!J89&gt;Settings!$C$26,IF(Towers!J89*(Settings!$C$16/100)&lt;'Total Sites'!J89,('Total Sites'!J89-Towers!J89*(Settings!$C$16/100)),0),"-")</f>
        <v>-</v>
      </c>
      <c r="K89" s="19" t="str">
        <f>IF(P_Density!K89&gt;Settings!$C$26,IF(Towers!K89*(Settings!$C$16/100)&lt;'Total Sites'!K89,('Total Sites'!K89-Towers!K89*(Settings!$C$16/100)),0),"-")</f>
        <v>-</v>
      </c>
      <c r="L89" s="19" t="str">
        <f>IF(P_Density!L89&gt;Settings!$C$26,IF(Towers!L89*(Settings!$C$16/100)&lt;'Total Sites'!L89,('Total Sites'!L89-Towers!L89*(Settings!$C$16/100)),0),"-")</f>
        <v>-</v>
      </c>
    </row>
    <row r="90" spans="1:12">
      <c r="A90" s="14" t="str">
        <f>'Total Sites'!A90</f>
        <v>KEN</v>
      </c>
      <c r="B90" s="14" t="str">
        <f>'Total Sites'!B90</f>
        <v>Kenya</v>
      </c>
      <c r="C90" s="19">
        <f>IF(P_Density!C90&gt;Settings!$C$26,IF(Towers!C90*(Settings!$C$16/100)&lt;'Total Sites'!C90,('Total Sites'!C90-Towers!C90*(Settings!$C$16/100)),0),"-")</f>
        <v>28644.795638981548</v>
      </c>
      <c r="D90" s="19">
        <f>IF(P_Density!D90&gt;Settings!$C$26,IF(Towers!D90*(Settings!$C$16/100)&lt;'Total Sites'!D90,('Total Sites'!D90-Towers!D90*(Settings!$C$16/100)),0),"-")</f>
        <v>5647.4905150251197</v>
      </c>
      <c r="E90" s="19">
        <f>IF(P_Density!E90&gt;Settings!$C$26,IF(Towers!E90*(Settings!$C$16/100)&lt;'Total Sites'!E90,('Total Sites'!E90-Towers!E90*(Settings!$C$16/100)),0),"-")</f>
        <v>8862.0907480277074</v>
      </c>
      <c r="F90" s="19">
        <f>IF(P_Density!F90&gt;Settings!$C$26,IF(Towers!F90*(Settings!$C$16/100)&lt;'Total Sites'!F90,('Total Sites'!F90-Towers!F90*(Settings!$C$16/100)),0),"-")</f>
        <v>7252.4606073200357</v>
      </c>
      <c r="G90" s="19">
        <f>IF(P_Density!G90&gt;Settings!$C$26,IF(Towers!G90*(Settings!$C$16/100)&lt;'Total Sites'!G90,('Total Sites'!G90-Towers!G90*(Settings!$C$16/100)),0),"-")</f>
        <v>6426.5613076648033</v>
      </c>
      <c r="H90" s="19">
        <f>IF(P_Density!H90&gt;Settings!$C$26,IF(Towers!H90*(Settings!$C$16/100)&lt;'Total Sites'!H90,('Total Sites'!H90-Towers!H90*(Settings!$C$16/100)),0),"-")</f>
        <v>6079.1481477855714</v>
      </c>
      <c r="I90" s="19">
        <f>IF(P_Density!I90&gt;Settings!$C$26,IF(Towers!I90*(Settings!$C$16/100)&lt;'Total Sites'!I90,('Total Sites'!I90-Towers!I90*(Settings!$C$16/100)),0),"-")</f>
        <v>5641.4005817931757</v>
      </c>
      <c r="J90" s="19">
        <f>IF(P_Density!J90&gt;Settings!$C$26,IF(Towers!J90*(Settings!$C$16/100)&lt;'Total Sites'!J90,('Total Sites'!J90-Towers!J90*(Settings!$C$16/100)),0),"-")</f>
        <v>6659.8685595651559</v>
      </c>
      <c r="K90" s="19">
        <f>IF(P_Density!K90&gt;Settings!$C$26,IF(Towers!K90*(Settings!$C$16/100)&lt;'Total Sites'!K90,('Total Sites'!K90-Towers!K90*(Settings!$C$16/100)),0),"-")</f>
        <v>6438.7564252952643</v>
      </c>
      <c r="L90" s="19">
        <f>IF(P_Density!L90&gt;Settings!$C$26,IF(Towers!L90*(Settings!$C$16/100)&lt;'Total Sites'!L90,('Total Sites'!L90-Towers!L90*(Settings!$C$16/100)),0),"-")</f>
        <v>4747.4354773727537</v>
      </c>
    </row>
    <row r="91" spans="1:12">
      <c r="A91" s="14" t="str">
        <f>'Total Sites'!A91</f>
        <v>PRK</v>
      </c>
      <c r="B91" s="14" t="str">
        <f>'Total Sites'!B91</f>
        <v>Korea (the Democratic People's Republic of)</v>
      </c>
      <c r="C91" s="19">
        <f>IF(P_Density!C91&gt;Settings!$C$26,IF(Towers!C91*(Settings!$C$16/100)&lt;'Total Sites'!C91,('Total Sites'!C91-Towers!C91*(Settings!$C$16/100)),0),"-")</f>
        <v>8014.1349365912884</v>
      </c>
      <c r="D91" s="19">
        <f>IF(P_Density!D91&gt;Settings!$C$26,IF(Towers!D91*(Settings!$C$16/100)&lt;'Total Sites'!D91,('Total Sites'!D91-Towers!D91*(Settings!$C$16/100)),0),"-")</f>
        <v>5072.5532770785167</v>
      </c>
      <c r="E91" s="19">
        <f>IF(P_Density!E91&gt;Settings!$C$26,IF(Towers!E91*(Settings!$C$16/100)&lt;'Total Sites'!E91,('Total Sites'!E91-Towers!E91*(Settings!$C$16/100)),0),"-")</f>
        <v>3511.8292373907639</v>
      </c>
      <c r="F91" s="19">
        <f>IF(P_Density!F91&gt;Settings!$C$26,IF(Towers!F91*(Settings!$C$16/100)&lt;'Total Sites'!F91,('Total Sites'!F91-Towers!F91*(Settings!$C$16/100)),0),"-")</f>
        <v>3074.8025764841777</v>
      </c>
      <c r="G91" s="19">
        <f>IF(P_Density!G91&gt;Settings!$C$26,IF(Towers!G91*(Settings!$C$16/100)&lt;'Total Sites'!G91,('Total Sites'!G91-Towers!G91*(Settings!$C$16/100)),0),"-")</f>
        <v>3014.6344305736311</v>
      </c>
      <c r="H91" s="19">
        <f>IF(P_Density!H91&gt;Settings!$C$26,IF(Towers!H91*(Settings!$C$16/100)&lt;'Total Sites'!H91,('Total Sites'!H91-Towers!H91*(Settings!$C$16/100)),0),"-")</f>
        <v>2217.2097857743029</v>
      </c>
      <c r="I91" s="19">
        <f>IF(P_Density!I91&gt;Settings!$C$26,IF(Towers!I91*(Settings!$C$16/100)&lt;'Total Sites'!I91,('Total Sites'!I91-Towers!I91*(Settings!$C$16/100)),0),"-")</f>
        <v>1706.3907956048934</v>
      </c>
      <c r="J91" s="19">
        <f>IF(P_Density!J91&gt;Settings!$C$26,IF(Towers!J91*(Settings!$C$16/100)&lt;'Total Sites'!J91,('Total Sites'!J91-Towers!J91*(Settings!$C$16/100)),0),"-")</f>
        <v>1505.0696731674689</v>
      </c>
      <c r="K91" s="19">
        <f>IF(P_Density!K91&gt;Settings!$C$26,IF(Towers!K91*(Settings!$C$16/100)&lt;'Total Sites'!K91,('Total Sites'!K91-Towers!K91*(Settings!$C$16/100)),0),"-")</f>
        <v>1231.1265311063037</v>
      </c>
      <c r="L91" s="19">
        <f>IF(P_Density!L91&gt;Settings!$C$26,IF(Towers!L91*(Settings!$C$16/100)&lt;'Total Sites'!L91,('Total Sites'!L91-Towers!L91*(Settings!$C$16/100)),0),"-")</f>
        <v>906.40281504897348</v>
      </c>
    </row>
    <row r="92" spans="1:12">
      <c r="A92" s="14" t="str">
        <f>'Total Sites'!A92</f>
        <v>KOR</v>
      </c>
      <c r="B92" s="14" t="str">
        <f>'Total Sites'!B92</f>
        <v>Korea (the Republic of)</v>
      </c>
      <c r="C92" s="19">
        <f>IF(P_Density!C92&gt;Settings!$C$26,IF(Towers!C92*(Settings!$C$16/100)&lt;'Total Sites'!C92,('Total Sites'!C92-Towers!C92*(Settings!$C$16/100)),0),"-")</f>
        <v>0</v>
      </c>
      <c r="D92" s="19">
        <f>IF(P_Density!D92&gt;Settings!$C$26,IF(Towers!D92*(Settings!$C$16/100)&lt;'Total Sites'!D92,('Total Sites'!D92-Towers!D92*(Settings!$C$16/100)),0),"-")</f>
        <v>17358.625294648704</v>
      </c>
      <c r="E92" s="19">
        <f>IF(P_Density!E92&gt;Settings!$C$26,IF(Towers!E92*(Settings!$C$16/100)&lt;'Total Sites'!E92,('Total Sites'!E92-Towers!E92*(Settings!$C$16/100)),0),"-")</f>
        <v>7707.0100328234776</v>
      </c>
      <c r="F92" s="19">
        <f>IF(P_Density!F92&gt;Settings!$C$26,IF(Towers!F92*(Settings!$C$16/100)&lt;'Total Sites'!F92,('Total Sites'!F92-Towers!F92*(Settings!$C$16/100)),0),"-")</f>
        <v>11928.215369668009</v>
      </c>
      <c r="G92" s="19">
        <f>IF(P_Density!G92&gt;Settings!$C$26,IF(Towers!G92*(Settings!$C$16/100)&lt;'Total Sites'!G92,('Total Sites'!G92-Towers!G92*(Settings!$C$16/100)),0),"-")</f>
        <v>5314.8587506290041</v>
      </c>
      <c r="H92" s="19">
        <f>IF(P_Density!H92&gt;Settings!$C$26,IF(Towers!H92*(Settings!$C$16/100)&lt;'Total Sites'!H92,('Total Sites'!H92-Towers!H92*(Settings!$C$16/100)),0),"-")</f>
        <v>5434.6769096334783</v>
      </c>
      <c r="I92" s="19">
        <f>IF(P_Density!I92&gt;Settings!$C$26,IF(Towers!I92*(Settings!$C$16/100)&lt;'Total Sites'!I92,('Total Sites'!I92-Towers!I92*(Settings!$C$16/100)),0),"-")</f>
        <v>1724.9620575177582</v>
      </c>
      <c r="J92" s="19">
        <f>IF(P_Density!J92&gt;Settings!$C$26,IF(Towers!J92*(Settings!$C$16/100)&lt;'Total Sites'!J92,('Total Sites'!J92-Towers!J92*(Settings!$C$16/100)),0),"-")</f>
        <v>1123.4770936631535</v>
      </c>
      <c r="K92" s="19">
        <f>IF(P_Density!K92&gt;Settings!$C$26,IF(Towers!K92*(Settings!$C$16/100)&lt;'Total Sites'!K92,('Total Sites'!K92-Towers!K92*(Settings!$C$16/100)),0),"-")</f>
        <v>850.09056978425883</v>
      </c>
      <c r="L92" s="19">
        <f>IF(P_Density!L92&gt;Settings!$C$26,IF(Towers!L92*(Settings!$C$16/100)&lt;'Total Sites'!L92,('Total Sites'!L92-Towers!L92*(Settings!$C$16/100)),0),"-")</f>
        <v>558.94211723777312</v>
      </c>
    </row>
    <row r="93" spans="1:12">
      <c r="A93" s="14" t="str">
        <f>'Total Sites'!A93</f>
        <v>KWT</v>
      </c>
      <c r="B93" s="14" t="str">
        <f>'Total Sites'!B93</f>
        <v>Kuwait</v>
      </c>
      <c r="C93" s="19">
        <f>IF(P_Density!C93&gt;Settings!$C$26,IF(Towers!C93*(Settings!$C$16/100)&lt;'Total Sites'!C93,('Total Sites'!C93-Towers!C93*(Settings!$C$16/100)),0),"-")</f>
        <v>825.12750974355617</v>
      </c>
      <c r="D93" s="19" t="str">
        <f>IF(P_Density!D93&gt;Settings!$C$26,IF(Towers!D93*(Settings!$C$16/100)&lt;'Total Sites'!D93,('Total Sites'!D93-Towers!D93*(Settings!$C$16/100)),0),"-")</f>
        <v>-</v>
      </c>
      <c r="E93" s="19">
        <f>IF(P_Density!E93&gt;Settings!$C$26,IF(Towers!E93*(Settings!$C$16/100)&lt;'Total Sites'!E93,('Total Sites'!E93-Towers!E93*(Settings!$C$16/100)),0),"-")</f>
        <v>748.11638662553764</v>
      </c>
      <c r="F93" s="19" t="str">
        <f>IF(P_Density!F93&gt;Settings!$C$26,IF(Towers!F93*(Settings!$C$16/100)&lt;'Total Sites'!F93,('Total Sites'!F93-Towers!F93*(Settings!$C$16/100)),0),"-")</f>
        <v>-</v>
      </c>
      <c r="G93" s="19">
        <f>IF(P_Density!G93&gt;Settings!$C$26,IF(Towers!G93*(Settings!$C$16/100)&lt;'Total Sites'!G93,('Total Sites'!G93-Towers!G93*(Settings!$C$16/100)),0),"-")</f>
        <v>1220.8139745128201</v>
      </c>
      <c r="H93" s="19" t="str">
        <f>IF(P_Density!H93&gt;Settings!$C$26,IF(Towers!H93*(Settings!$C$16/100)&lt;'Total Sites'!H93,('Total Sites'!H93-Towers!H93*(Settings!$C$16/100)),0),"-")</f>
        <v>-</v>
      </c>
      <c r="I93" s="19">
        <f>IF(P_Density!I93&gt;Settings!$C$26,IF(Towers!I93*(Settings!$C$16/100)&lt;'Total Sites'!I93,('Total Sites'!I93-Towers!I93*(Settings!$C$16/100)),0),"-")</f>
        <v>3713.8601624824346</v>
      </c>
      <c r="J93" s="19" t="str">
        <f>IF(P_Density!J93&gt;Settings!$C$26,IF(Towers!J93*(Settings!$C$16/100)&lt;'Total Sites'!J93,('Total Sites'!J93-Towers!J93*(Settings!$C$16/100)),0),"-")</f>
        <v>-</v>
      </c>
      <c r="K93" s="19">
        <f>IF(P_Density!K93&gt;Settings!$C$26,IF(Towers!K93*(Settings!$C$16/100)&lt;'Total Sites'!K93,('Total Sites'!K93-Towers!K93*(Settings!$C$16/100)),0),"-")</f>
        <v>647.98829434847835</v>
      </c>
      <c r="L93" s="19">
        <f>IF(P_Density!L93&gt;Settings!$C$26,IF(Towers!L93*(Settings!$C$16/100)&lt;'Total Sites'!L93,('Total Sites'!L93-Towers!L93*(Settings!$C$16/100)),0),"-")</f>
        <v>292.41195697274668</v>
      </c>
    </row>
    <row r="94" spans="1:12">
      <c r="A94" s="14" t="str">
        <f>'Total Sites'!A94</f>
        <v>KGZ</v>
      </c>
      <c r="B94" s="14" t="str">
        <f>'Total Sites'!B94</f>
        <v>Kyrgyzstan</v>
      </c>
      <c r="C94" s="19">
        <f>IF(P_Density!C94&gt;Settings!$C$26,IF(Towers!C94*(Settings!$C$16/100)&lt;'Total Sites'!C94,('Total Sites'!C94-Towers!C94*(Settings!$C$16/100)),0),"-")</f>
        <v>2433.0718609506312</v>
      </c>
      <c r="D94" s="19">
        <f>IF(P_Density!D94&gt;Settings!$C$26,IF(Towers!D94*(Settings!$C$16/100)&lt;'Total Sites'!D94,('Total Sites'!D94-Towers!D94*(Settings!$C$16/100)),0),"-")</f>
        <v>862.30208368109265</v>
      </c>
      <c r="E94" s="19">
        <f>IF(P_Density!E94&gt;Settings!$C$26,IF(Towers!E94*(Settings!$C$16/100)&lt;'Total Sites'!E94,('Total Sites'!E94-Towers!E94*(Settings!$C$16/100)),0),"-")</f>
        <v>553.82324572014841</v>
      </c>
      <c r="F94" s="19">
        <f>IF(P_Density!F94&gt;Settings!$C$26,IF(Towers!F94*(Settings!$C$16/100)&lt;'Total Sites'!F94,('Total Sites'!F94-Towers!F94*(Settings!$C$16/100)),0),"-")</f>
        <v>790.41561253136422</v>
      </c>
      <c r="G94" s="19">
        <f>IF(P_Density!G94&gt;Settings!$C$26,IF(Towers!G94*(Settings!$C$16/100)&lt;'Total Sites'!G94,('Total Sites'!G94-Towers!G94*(Settings!$C$16/100)),0),"-")</f>
        <v>459.33802664640422</v>
      </c>
      <c r="H94" s="19">
        <f>IF(P_Density!H94&gt;Settings!$C$26,IF(Towers!H94*(Settings!$C$16/100)&lt;'Total Sites'!H94,('Total Sites'!H94-Towers!H94*(Settings!$C$16/100)),0),"-")</f>
        <v>298.02568567667225</v>
      </c>
      <c r="I94" s="19">
        <f>IF(P_Density!I94&gt;Settings!$C$26,IF(Towers!I94*(Settings!$C$16/100)&lt;'Total Sites'!I94,('Total Sites'!I94-Towers!I94*(Settings!$C$16/100)),0),"-")</f>
        <v>463.4625827561436</v>
      </c>
      <c r="J94" s="19">
        <f>IF(P_Density!J94&gt;Settings!$C$26,IF(Towers!J94*(Settings!$C$16/100)&lt;'Total Sites'!J94,('Total Sites'!J94-Towers!J94*(Settings!$C$16/100)),0),"-")</f>
        <v>222.8885661440402</v>
      </c>
      <c r="K94" s="19">
        <f>IF(P_Density!K94&gt;Settings!$C$26,IF(Towers!K94*(Settings!$C$16/100)&lt;'Total Sites'!K94,('Total Sites'!K94-Towers!K94*(Settings!$C$16/100)),0),"-")</f>
        <v>214.6978407935261</v>
      </c>
      <c r="L94" s="19" t="str">
        <f>IF(P_Density!L94&gt;Settings!$C$26,IF(Towers!L94*(Settings!$C$16/100)&lt;'Total Sites'!L94,('Total Sites'!L94-Towers!L94*(Settings!$C$16/100)),0),"-")</f>
        <v>-</v>
      </c>
    </row>
    <row r="95" spans="1:12">
      <c r="A95" s="14" t="str">
        <f>'Total Sites'!A95</f>
        <v>LAO</v>
      </c>
      <c r="B95" s="14" t="str">
        <f>'Total Sites'!B95</f>
        <v>Lao People's Democratic Republic (the)</v>
      </c>
      <c r="C95" s="19">
        <f>IF(P_Density!C95&gt;Settings!$C$26,IF(Towers!C95*(Settings!$C$16/100)&lt;'Total Sites'!C95,('Total Sites'!C95-Towers!C95*(Settings!$C$16/100)),0),"-")</f>
        <v>1461.5860880166281</v>
      </c>
      <c r="D95" s="19">
        <f>IF(P_Density!D95&gt;Settings!$C$26,IF(Towers!D95*(Settings!$C$16/100)&lt;'Total Sites'!D95,('Total Sites'!D95-Towers!D95*(Settings!$C$16/100)),0),"-")</f>
        <v>922.95668028144155</v>
      </c>
      <c r="E95" s="19">
        <f>IF(P_Density!E95&gt;Settings!$C$26,IF(Towers!E95*(Settings!$C$16/100)&lt;'Total Sites'!E95,('Total Sites'!E95-Towers!E95*(Settings!$C$16/100)),0),"-")</f>
        <v>904.74670650370172</v>
      </c>
      <c r="F95" s="19">
        <f>IF(P_Density!F95&gt;Settings!$C$26,IF(Towers!F95*(Settings!$C$16/100)&lt;'Total Sites'!F95,('Total Sites'!F95-Towers!F95*(Settings!$C$16/100)),0),"-")</f>
        <v>588.95366972983584</v>
      </c>
      <c r="G95" s="19">
        <f>IF(P_Density!G95&gt;Settings!$C$26,IF(Towers!G95*(Settings!$C$16/100)&lt;'Total Sites'!G95,('Total Sites'!G95-Towers!G95*(Settings!$C$16/100)),0),"-")</f>
        <v>675.28101913366777</v>
      </c>
      <c r="H95" s="19">
        <f>IF(P_Density!H95&gt;Settings!$C$26,IF(Towers!H95*(Settings!$C$16/100)&lt;'Total Sites'!H95,('Total Sites'!H95-Towers!H95*(Settings!$C$16/100)),0),"-")</f>
        <v>563.24439103522172</v>
      </c>
      <c r="I95" s="19">
        <f>IF(P_Density!I95&gt;Settings!$C$26,IF(Towers!I95*(Settings!$C$16/100)&lt;'Total Sites'!I95,('Total Sites'!I95-Towers!I95*(Settings!$C$16/100)),0),"-")</f>
        <v>574.01159095480057</v>
      </c>
      <c r="J95" s="19">
        <f>IF(P_Density!J95&gt;Settings!$C$26,IF(Towers!J95*(Settings!$C$16/100)&lt;'Total Sites'!J95,('Total Sites'!J95-Towers!J95*(Settings!$C$16/100)),0),"-")</f>
        <v>314.06275275696703</v>
      </c>
      <c r="K95" s="19">
        <f>IF(P_Density!K95&gt;Settings!$C$26,IF(Towers!K95*(Settings!$C$16/100)&lt;'Total Sites'!K95,('Total Sites'!K95-Towers!K95*(Settings!$C$16/100)),0),"-")</f>
        <v>465.06513078845495</v>
      </c>
      <c r="L95" s="19">
        <f>IF(P_Density!L95&gt;Settings!$C$26,IF(Towers!L95*(Settings!$C$16/100)&lt;'Total Sites'!L95,('Total Sites'!L95-Towers!L95*(Settings!$C$16/100)),0),"-")</f>
        <v>319.39780070739749</v>
      </c>
    </row>
    <row r="96" spans="1:12">
      <c r="A96" s="14" t="str">
        <f>'Total Sites'!A96</f>
        <v>LVA</v>
      </c>
      <c r="B96" s="14" t="str">
        <f>'Total Sites'!B96</f>
        <v>Latvia</v>
      </c>
      <c r="C96" s="19">
        <f>IF(P_Density!C96&gt;Settings!$C$26,IF(Towers!C96*(Settings!$C$16/100)&lt;'Total Sites'!C96,('Total Sites'!C96-Towers!C96*(Settings!$C$16/100)),0),"-")</f>
        <v>1298.8844226431918</v>
      </c>
      <c r="D96" s="19">
        <f>IF(P_Density!D96&gt;Settings!$C$26,IF(Towers!D96*(Settings!$C$16/100)&lt;'Total Sites'!D96,('Total Sites'!D96-Towers!D96*(Settings!$C$16/100)),0),"-")</f>
        <v>215.11216275925861</v>
      </c>
      <c r="E96" s="19">
        <f>IF(P_Density!E96&gt;Settings!$C$26,IF(Towers!E96*(Settings!$C$16/100)&lt;'Total Sites'!E96,('Total Sites'!E96-Towers!E96*(Settings!$C$16/100)),0),"-")</f>
        <v>185.67141240354152</v>
      </c>
      <c r="F96" s="19">
        <f>IF(P_Density!F96&gt;Settings!$C$26,IF(Towers!F96*(Settings!$C$16/100)&lt;'Total Sites'!F96,('Total Sites'!F96-Towers!F96*(Settings!$C$16/100)),0),"-")</f>
        <v>121.71797842533813</v>
      </c>
      <c r="G96" s="19">
        <f>IF(P_Density!G96&gt;Settings!$C$26,IF(Towers!G96*(Settings!$C$16/100)&lt;'Total Sites'!G96,('Total Sites'!G96-Towers!G96*(Settings!$C$16/100)),0),"-")</f>
        <v>164.8038030489889</v>
      </c>
      <c r="H96" s="19">
        <f>IF(P_Density!H96&gt;Settings!$C$26,IF(Towers!H96*(Settings!$C$16/100)&lt;'Total Sites'!H96,('Total Sites'!H96-Towers!H96*(Settings!$C$16/100)),0),"-")</f>
        <v>90.967216264700056</v>
      </c>
      <c r="I96" s="19">
        <f>IF(P_Density!I96&gt;Settings!$C$26,IF(Towers!I96*(Settings!$C$16/100)&lt;'Total Sites'!I96,('Total Sites'!I96-Towers!I96*(Settings!$C$16/100)),0),"-")</f>
        <v>143.20573233748576</v>
      </c>
      <c r="J96" s="19">
        <f>IF(P_Density!J96&gt;Settings!$C$26,IF(Towers!J96*(Settings!$C$16/100)&lt;'Total Sites'!J96,('Total Sites'!J96-Towers!J96*(Settings!$C$16/100)),0),"-")</f>
        <v>75.125605434682029</v>
      </c>
      <c r="K96" s="19">
        <f>IF(P_Density!K96&gt;Settings!$C$26,IF(Towers!K96*(Settings!$C$16/100)&lt;'Total Sites'!K96,('Total Sites'!K96-Towers!K96*(Settings!$C$16/100)),0),"-")</f>
        <v>111.94468928152035</v>
      </c>
      <c r="L96" s="19">
        <f>IF(P_Density!L96&gt;Settings!$C$26,IF(Towers!L96*(Settings!$C$16/100)&lt;'Total Sites'!L96,('Total Sites'!L96-Towers!L96*(Settings!$C$16/100)),0),"-")</f>
        <v>96.883508137614058</v>
      </c>
    </row>
    <row r="97" spans="1:12">
      <c r="A97" s="14" t="str">
        <f>'Total Sites'!A97</f>
        <v>LBN</v>
      </c>
      <c r="B97" s="14" t="str">
        <f>'Total Sites'!B97</f>
        <v>Lebanon</v>
      </c>
      <c r="C97" s="19">
        <f>IF(P_Density!C97&gt;Settings!$C$26,IF(Towers!C97*(Settings!$C$16/100)&lt;'Total Sites'!C97,('Total Sites'!C97-Towers!C97*(Settings!$C$16/100)),0),"-")</f>
        <v>4259.6534710304913</v>
      </c>
      <c r="D97" s="19">
        <f>IF(P_Density!D97&gt;Settings!$C$26,IF(Towers!D97*(Settings!$C$16/100)&lt;'Total Sites'!D97,('Total Sites'!D97-Towers!D97*(Settings!$C$16/100)),0),"-")</f>
        <v>3540.5476320257389</v>
      </c>
      <c r="E97" s="19">
        <f>IF(P_Density!E97&gt;Settings!$C$26,IF(Towers!E97*(Settings!$C$16/100)&lt;'Total Sites'!E97,('Total Sites'!E97-Towers!E97*(Settings!$C$16/100)),0),"-")</f>
        <v>1406.4078668789489</v>
      </c>
      <c r="F97" s="19">
        <f>IF(P_Density!F97&gt;Settings!$C$26,IF(Towers!F97*(Settings!$C$16/100)&lt;'Total Sites'!F97,('Total Sites'!F97-Towers!F97*(Settings!$C$16/100)),0),"-")</f>
        <v>1381.1581034700282</v>
      </c>
      <c r="G97" s="19">
        <f>IF(P_Density!G97&gt;Settings!$C$26,IF(Towers!G97*(Settings!$C$16/100)&lt;'Total Sites'!G97,('Total Sites'!G97-Towers!G97*(Settings!$C$16/100)),0),"-")</f>
        <v>595.77341393943698</v>
      </c>
      <c r="H97" s="19">
        <f>IF(P_Density!H97&gt;Settings!$C$26,IF(Towers!H97*(Settings!$C$16/100)&lt;'Total Sites'!H97,('Total Sites'!H97-Towers!H97*(Settings!$C$16/100)),0),"-")</f>
        <v>496.66300050798424</v>
      </c>
      <c r="I97" s="19">
        <f>IF(P_Density!I97&gt;Settings!$C$26,IF(Towers!I97*(Settings!$C$16/100)&lt;'Total Sites'!I97,('Total Sites'!I97-Towers!I97*(Settings!$C$16/100)),0),"-")</f>
        <v>245.3805267926335</v>
      </c>
      <c r="J97" s="19">
        <f>IF(P_Density!J97&gt;Settings!$C$26,IF(Towers!J97*(Settings!$C$16/100)&lt;'Total Sites'!J97,('Total Sites'!J97-Towers!J97*(Settings!$C$16/100)),0),"-")</f>
        <v>885.34506429027783</v>
      </c>
      <c r="K97" s="19">
        <f>IF(P_Density!K97&gt;Settings!$C$26,IF(Towers!K97*(Settings!$C$16/100)&lt;'Total Sites'!K97,('Total Sites'!K97-Towers!K97*(Settings!$C$16/100)),0),"-")</f>
        <v>240.60648176378751</v>
      </c>
      <c r="L97" s="19">
        <f>IF(P_Density!L97&gt;Settings!$C$26,IF(Towers!L97*(Settings!$C$16/100)&lt;'Total Sites'!L97,('Total Sites'!L97-Towers!L97*(Settings!$C$16/100)),0),"-")</f>
        <v>135.40481482676597</v>
      </c>
    </row>
    <row r="98" spans="1:12">
      <c r="A98" s="14" t="str">
        <f>'Total Sites'!A98</f>
        <v>LSO</v>
      </c>
      <c r="B98" s="14" t="str">
        <f>'Total Sites'!B98</f>
        <v>Lesotho</v>
      </c>
      <c r="C98" s="19">
        <f>IF(P_Density!C98&gt;Settings!$C$26,IF(Towers!C98*(Settings!$C$16/100)&lt;'Total Sites'!C98,('Total Sites'!C98-Towers!C98*(Settings!$C$16/100)),0),"-")</f>
        <v>297.16687825291473</v>
      </c>
      <c r="D98" s="19">
        <f>IF(P_Density!D98&gt;Settings!$C$26,IF(Towers!D98*(Settings!$C$16/100)&lt;'Total Sites'!D98,('Total Sites'!D98-Towers!D98*(Settings!$C$16/100)),0),"-")</f>
        <v>564.02249513010702</v>
      </c>
      <c r="E98" s="19">
        <f>IF(P_Density!E98&gt;Settings!$C$26,IF(Towers!E98*(Settings!$C$16/100)&lt;'Total Sites'!E98,('Total Sites'!E98-Towers!E98*(Settings!$C$16/100)),0),"-")</f>
        <v>301.19623773809542</v>
      </c>
      <c r="F98" s="19">
        <f>IF(P_Density!F98&gt;Settings!$C$26,IF(Towers!F98*(Settings!$C$16/100)&lt;'Total Sites'!F98,('Total Sites'!F98-Towers!F98*(Settings!$C$16/100)),0),"-")</f>
        <v>186.90740953890827</v>
      </c>
      <c r="G98" s="19">
        <f>IF(P_Density!G98&gt;Settings!$C$26,IF(Towers!G98*(Settings!$C$16/100)&lt;'Total Sites'!G98,('Total Sites'!G98-Towers!G98*(Settings!$C$16/100)),0),"-")</f>
        <v>126.43985173433093</v>
      </c>
      <c r="H98" s="19">
        <f>IF(P_Density!H98&gt;Settings!$C$26,IF(Towers!H98*(Settings!$C$16/100)&lt;'Total Sites'!H98,('Total Sites'!H98-Towers!H98*(Settings!$C$16/100)),0),"-")</f>
        <v>172.11196702233829</v>
      </c>
      <c r="I98" s="19">
        <f>IF(P_Density!I98&gt;Settings!$C$26,IF(Towers!I98*(Settings!$C$16/100)&lt;'Total Sites'!I98,('Total Sites'!I98-Towers!I98*(Settings!$C$16/100)),0),"-")</f>
        <v>133.96987239767586</v>
      </c>
      <c r="J98" s="19">
        <f>IF(P_Density!J98&gt;Settings!$C$26,IF(Towers!J98*(Settings!$C$16/100)&lt;'Total Sites'!J98,('Total Sites'!J98-Towers!J98*(Settings!$C$16/100)),0),"-")</f>
        <v>72.442156710691279</v>
      </c>
      <c r="K98" s="19">
        <f>IF(P_Density!K98&gt;Settings!$C$26,IF(Towers!K98*(Settings!$C$16/100)&lt;'Total Sites'!K98,('Total Sites'!K98-Towers!K98*(Settings!$C$16/100)),0),"-")</f>
        <v>120.40560397677856</v>
      </c>
      <c r="L98" s="19">
        <f>IF(P_Density!L98&gt;Settings!$C$26,IF(Towers!L98*(Settings!$C$16/100)&lt;'Total Sites'!L98,('Total Sites'!L98-Towers!L98*(Settings!$C$16/100)),0),"-")</f>
        <v>139.69484412948123</v>
      </c>
    </row>
    <row r="99" spans="1:12">
      <c r="A99" s="14" t="str">
        <f>'Total Sites'!A99</f>
        <v>LBR</v>
      </c>
      <c r="B99" s="14" t="str">
        <f>'Total Sites'!B99</f>
        <v>Liberia</v>
      </c>
      <c r="C99" s="19">
        <f>IF(P_Density!C99&gt;Settings!$C$26,IF(Towers!C99*(Settings!$C$16/100)&lt;'Total Sites'!C99,('Total Sites'!C99-Towers!C99*(Settings!$C$16/100)),0),"-")</f>
        <v>2876.3590411027167</v>
      </c>
      <c r="D99" s="19">
        <f>IF(P_Density!D99&gt;Settings!$C$26,IF(Towers!D99*(Settings!$C$16/100)&lt;'Total Sites'!D99,('Total Sites'!D99-Towers!D99*(Settings!$C$16/100)),0),"-")</f>
        <v>827.33115309017819</v>
      </c>
      <c r="E99" s="19">
        <f>IF(P_Density!E99&gt;Settings!$C$26,IF(Towers!E99*(Settings!$C$16/100)&lt;'Total Sites'!E99,('Total Sites'!E99-Towers!E99*(Settings!$C$16/100)),0),"-")</f>
        <v>463.03491589007973</v>
      </c>
      <c r="F99" s="19">
        <f>IF(P_Density!F99&gt;Settings!$C$26,IF(Towers!F99*(Settings!$C$16/100)&lt;'Total Sites'!F99,('Total Sites'!F99-Towers!F99*(Settings!$C$16/100)),0),"-")</f>
        <v>298.11105312173453</v>
      </c>
      <c r="G99" s="19">
        <f>IF(P_Density!G99&gt;Settings!$C$26,IF(Towers!G99*(Settings!$C$16/100)&lt;'Total Sites'!G99,('Total Sites'!G99-Towers!G99*(Settings!$C$16/100)),0),"-")</f>
        <v>342.32576622099515</v>
      </c>
      <c r="H99" s="19">
        <f>IF(P_Density!H99&gt;Settings!$C$26,IF(Towers!H99*(Settings!$C$16/100)&lt;'Total Sites'!H99,('Total Sites'!H99-Towers!H99*(Settings!$C$16/100)),0),"-")</f>
        <v>266.96034947029187</v>
      </c>
      <c r="I99" s="19">
        <f>IF(P_Density!I99&gt;Settings!$C$26,IF(Towers!I99*(Settings!$C$16/100)&lt;'Total Sites'!I99,('Total Sites'!I99-Towers!I99*(Settings!$C$16/100)),0),"-")</f>
        <v>247.15304584737893</v>
      </c>
      <c r="J99" s="19">
        <f>IF(P_Density!J99&gt;Settings!$C$26,IF(Towers!J99*(Settings!$C$16/100)&lt;'Total Sites'!J99,('Total Sites'!J99-Towers!J99*(Settings!$C$16/100)),0),"-")</f>
        <v>337.56258938859247</v>
      </c>
      <c r="K99" s="19">
        <f>IF(P_Density!K99&gt;Settings!$C$26,IF(Towers!K99*(Settings!$C$16/100)&lt;'Total Sites'!K99,('Total Sites'!K99-Towers!K99*(Settings!$C$16/100)),0),"-")</f>
        <v>176.66823975934096</v>
      </c>
      <c r="L99" s="19">
        <f>IF(P_Density!L99&gt;Settings!$C$26,IF(Towers!L99*(Settings!$C$16/100)&lt;'Total Sites'!L99,('Total Sites'!L99-Towers!L99*(Settings!$C$16/100)),0),"-")</f>
        <v>164.57823747015252</v>
      </c>
    </row>
    <row r="100" spans="1:12">
      <c r="A100" s="14" t="str">
        <f>'Total Sites'!A100</f>
        <v>LBY</v>
      </c>
      <c r="B100" s="14" t="str">
        <f>'Total Sites'!B100</f>
        <v>Libya</v>
      </c>
      <c r="C100" s="19">
        <f>IF(P_Density!C100&gt;Settings!$C$26,IF(Towers!C100*(Settings!$C$16/100)&lt;'Total Sites'!C100,('Total Sites'!C100-Towers!C100*(Settings!$C$16/100)),0),"-")</f>
        <v>2771.6583371839597</v>
      </c>
      <c r="D100" s="19">
        <f>IF(P_Density!D100&gt;Settings!$C$26,IF(Towers!D100*(Settings!$C$16/100)&lt;'Total Sites'!D100,('Total Sites'!D100-Towers!D100*(Settings!$C$16/100)),0),"-")</f>
        <v>1934.0669497589238</v>
      </c>
      <c r="E100" s="19">
        <f>IF(P_Density!E100&gt;Settings!$C$26,IF(Towers!E100*(Settings!$C$16/100)&lt;'Total Sites'!E100,('Total Sites'!E100-Towers!E100*(Settings!$C$16/100)),0),"-")</f>
        <v>686.90825627104823</v>
      </c>
      <c r="F100" s="19">
        <f>IF(P_Density!F100&gt;Settings!$C$26,IF(Towers!F100*(Settings!$C$16/100)&lt;'Total Sites'!F100,('Total Sites'!F100-Towers!F100*(Settings!$C$16/100)),0),"-")</f>
        <v>691.03414563224533</v>
      </c>
      <c r="G100" s="19">
        <f>IF(P_Density!G100&gt;Settings!$C$26,IF(Towers!G100*(Settings!$C$16/100)&lt;'Total Sites'!G100,('Total Sites'!G100-Towers!G100*(Settings!$C$16/100)),0),"-")</f>
        <v>373.52598640142907</v>
      </c>
      <c r="H100" s="19" t="str">
        <f>IF(P_Density!H100&gt;Settings!$C$26,IF(Towers!H100*(Settings!$C$16/100)&lt;'Total Sites'!H100,('Total Sites'!H100-Towers!H100*(Settings!$C$16/100)),0),"-")</f>
        <v>-</v>
      </c>
      <c r="I100" s="19" t="str">
        <f>IF(P_Density!I100&gt;Settings!$C$26,IF(Towers!I100*(Settings!$C$16/100)&lt;'Total Sites'!I100,('Total Sites'!I100-Towers!I100*(Settings!$C$16/100)),0),"-")</f>
        <v>-</v>
      </c>
      <c r="J100" s="19" t="str">
        <f>IF(P_Density!J100&gt;Settings!$C$26,IF(Towers!J100*(Settings!$C$16/100)&lt;'Total Sites'!J100,('Total Sites'!J100-Towers!J100*(Settings!$C$16/100)),0),"-")</f>
        <v>-</v>
      </c>
      <c r="K100" s="19" t="str">
        <f>IF(P_Density!K100&gt;Settings!$C$26,IF(Towers!K100*(Settings!$C$16/100)&lt;'Total Sites'!K100,('Total Sites'!K100-Towers!K100*(Settings!$C$16/100)),0),"-")</f>
        <v>-</v>
      </c>
      <c r="L100" s="19" t="str">
        <f>IF(P_Density!L100&gt;Settings!$C$26,IF(Towers!L100*(Settings!$C$16/100)&lt;'Total Sites'!L100,('Total Sites'!L100-Towers!L100*(Settings!$C$16/100)),0),"-")</f>
        <v>-</v>
      </c>
    </row>
    <row r="101" spans="1:12">
      <c r="A101" s="14" t="str">
        <f>'Total Sites'!A101</f>
        <v>LTU</v>
      </c>
      <c r="B101" s="14" t="str">
        <f>'Total Sites'!B101</f>
        <v>Lithuania</v>
      </c>
      <c r="C101" s="19">
        <f>IF(P_Density!C101&gt;Settings!$C$26,IF(Towers!C101*(Settings!$C$16/100)&lt;'Total Sites'!C101,('Total Sites'!C101-Towers!C101*(Settings!$C$16/100)),0),"-")</f>
        <v>1151.6275474380759</v>
      </c>
      <c r="D101" s="19">
        <f>IF(P_Density!D101&gt;Settings!$C$26,IF(Towers!D101*(Settings!$C$16/100)&lt;'Total Sites'!D101,('Total Sites'!D101-Towers!D101*(Settings!$C$16/100)),0),"-")</f>
        <v>419.25091237466694</v>
      </c>
      <c r="E101" s="19">
        <f>IF(P_Density!E101&gt;Settings!$C$26,IF(Towers!E101*(Settings!$C$16/100)&lt;'Total Sites'!E101,('Total Sites'!E101-Towers!E101*(Settings!$C$16/100)),0),"-")</f>
        <v>238.00569855084319</v>
      </c>
      <c r="F101" s="19">
        <f>IF(P_Density!F101&gt;Settings!$C$26,IF(Towers!F101*(Settings!$C$16/100)&lt;'Total Sites'!F101,('Total Sites'!F101-Towers!F101*(Settings!$C$16/100)),0),"-")</f>
        <v>176.05869434586137</v>
      </c>
      <c r="G101" s="19">
        <f>IF(P_Density!G101&gt;Settings!$C$26,IF(Towers!G101*(Settings!$C$16/100)&lt;'Total Sites'!G101,('Total Sites'!G101-Towers!G101*(Settings!$C$16/100)),0),"-")</f>
        <v>149.67650134682054</v>
      </c>
      <c r="H101" s="19">
        <f>IF(P_Density!H101&gt;Settings!$C$26,IF(Towers!H101*(Settings!$C$16/100)&lt;'Total Sites'!H101,('Total Sites'!H101-Towers!H101*(Settings!$C$16/100)),0),"-")</f>
        <v>154.57234040686666</v>
      </c>
      <c r="I101" s="19">
        <f>IF(P_Density!I101&gt;Settings!$C$26,IF(Towers!I101*(Settings!$C$16/100)&lt;'Total Sites'!I101,('Total Sites'!I101-Towers!I101*(Settings!$C$16/100)),0),"-")</f>
        <v>106.65634801763653</v>
      </c>
      <c r="J101" s="19">
        <f>IF(P_Density!J101&gt;Settings!$C$26,IF(Towers!J101*(Settings!$C$16/100)&lt;'Total Sites'!J101,('Total Sites'!J101-Towers!J101*(Settings!$C$16/100)),0),"-")</f>
        <v>110.62276828971521</v>
      </c>
      <c r="K101" s="19">
        <f>IF(P_Density!K101&gt;Settings!$C$26,IF(Towers!K101*(Settings!$C$16/100)&lt;'Total Sites'!K101,('Total Sites'!K101-Towers!K101*(Settings!$C$16/100)),0),"-")</f>
        <v>108.69500899743058</v>
      </c>
      <c r="L101" s="19">
        <f>IF(P_Density!L101&gt;Settings!$C$26,IF(Towers!L101*(Settings!$C$16/100)&lt;'Total Sites'!L101,('Total Sites'!L101-Towers!L101*(Settings!$C$16/100)),0),"-")</f>
        <v>106.45972904302528</v>
      </c>
    </row>
    <row r="102" spans="1:12">
      <c r="A102" s="14" t="str">
        <f>'Total Sites'!A102</f>
        <v>LUX</v>
      </c>
      <c r="B102" s="14" t="str">
        <f>'Total Sites'!B102</f>
        <v>Luxembourg</v>
      </c>
      <c r="C102" s="19">
        <f>IF(P_Density!C102&gt;Settings!$C$26,IF(Towers!C102*(Settings!$C$16/100)&lt;'Total Sites'!C102,('Total Sites'!C102-Towers!C102*(Settings!$C$16/100)),0),"-")</f>
        <v>563.49386272907498</v>
      </c>
      <c r="D102" s="19">
        <f>IF(P_Density!D102&gt;Settings!$C$26,IF(Towers!D102*(Settings!$C$16/100)&lt;'Total Sites'!D102,('Total Sites'!D102-Towers!D102*(Settings!$C$16/100)),0),"-")</f>
        <v>53.693575034635202</v>
      </c>
      <c r="E102" s="19">
        <f>IF(P_Density!E102&gt;Settings!$C$26,IF(Towers!E102*(Settings!$C$16/100)&lt;'Total Sites'!E102,('Total Sites'!E102-Towers!E102*(Settings!$C$16/100)),0),"-")</f>
        <v>29.195391390132187</v>
      </c>
      <c r="F102" s="19">
        <f>IF(P_Density!F102&gt;Settings!$C$26,IF(Towers!F102*(Settings!$C$16/100)&lt;'Total Sites'!F102,('Total Sites'!F102-Towers!F102*(Settings!$C$16/100)),0),"-")</f>
        <v>41.199715209371682</v>
      </c>
      <c r="G102" s="19">
        <f>IF(P_Density!G102&gt;Settings!$C$26,IF(Towers!G102*(Settings!$C$16/100)&lt;'Total Sites'!G102,('Total Sites'!G102-Towers!G102*(Settings!$C$16/100)),0),"-")</f>
        <v>32.522474667739566</v>
      </c>
      <c r="H102" s="19">
        <f>IF(P_Density!H102&gt;Settings!$C$26,IF(Towers!H102*(Settings!$C$16/100)&lt;'Total Sites'!H102,('Total Sites'!H102-Towers!H102*(Settings!$C$16/100)),0),"-")</f>
        <v>35.576228157668162</v>
      </c>
      <c r="I102" s="19">
        <f>IF(P_Density!I102&gt;Settings!$C$26,IF(Towers!I102*(Settings!$C$16/100)&lt;'Total Sites'!I102,('Total Sites'!I102-Towers!I102*(Settings!$C$16/100)),0),"-")</f>
        <v>20.224340790547835</v>
      </c>
      <c r="J102" s="19">
        <f>IF(P_Density!J102&gt;Settings!$C$26,IF(Towers!J102*(Settings!$C$16/100)&lt;'Total Sites'!J102,('Total Sites'!J102-Towers!J102*(Settings!$C$16/100)),0),"-")</f>
        <v>21.267017915749395</v>
      </c>
      <c r="K102" s="19">
        <f>IF(P_Density!K102&gt;Settings!$C$26,IF(Towers!K102*(Settings!$C$16/100)&lt;'Total Sites'!K102,('Total Sites'!K102-Towers!K102*(Settings!$C$16/100)),0),"-")</f>
        <v>6.0762908330712557</v>
      </c>
      <c r="L102" s="19">
        <f>IF(P_Density!L102&gt;Settings!$C$26,IF(Towers!L102*(Settings!$C$16/100)&lt;'Total Sites'!L102,('Total Sites'!L102-Towers!L102*(Settings!$C$16/100)),0),"-")</f>
        <v>37.845410032969767</v>
      </c>
    </row>
    <row r="103" spans="1:12">
      <c r="A103" s="14" t="str">
        <f>'Total Sites'!A103</f>
        <v>MDG</v>
      </c>
      <c r="B103" s="14" t="str">
        <f>'Total Sites'!B103</f>
        <v>Madagascar</v>
      </c>
      <c r="C103" s="19">
        <f>IF(P_Density!C103&gt;Settings!$C$26,IF(Towers!C103*(Settings!$C$16/100)&lt;'Total Sites'!C103,('Total Sites'!C103-Towers!C103*(Settings!$C$16/100)),0),"-")</f>
        <v>9361.5257042540907</v>
      </c>
      <c r="D103" s="19">
        <f>IF(P_Density!D103&gt;Settings!$C$26,IF(Towers!D103*(Settings!$C$16/100)&lt;'Total Sites'!D103,('Total Sites'!D103-Towers!D103*(Settings!$C$16/100)),0),"-")</f>
        <v>3425.8761094934712</v>
      </c>
      <c r="E103" s="19">
        <f>IF(P_Density!E103&gt;Settings!$C$26,IF(Towers!E103*(Settings!$C$16/100)&lt;'Total Sites'!E103,('Total Sites'!E103-Towers!E103*(Settings!$C$16/100)),0),"-")</f>
        <v>2881.8445885593242</v>
      </c>
      <c r="F103" s="19">
        <f>IF(P_Density!F103&gt;Settings!$C$26,IF(Towers!F103*(Settings!$C$16/100)&lt;'Total Sites'!F103,('Total Sites'!F103-Towers!F103*(Settings!$C$16/100)),0),"-")</f>
        <v>2668.4528314958461</v>
      </c>
      <c r="G103" s="19">
        <f>IF(P_Density!G103&gt;Settings!$C$26,IF(Towers!G103*(Settings!$C$16/100)&lt;'Total Sites'!G103,('Total Sites'!G103-Towers!G103*(Settings!$C$16/100)),0),"-")</f>
        <v>2189.1520653533539</v>
      </c>
      <c r="H103" s="19">
        <f>IF(P_Density!H103&gt;Settings!$C$26,IF(Towers!H103*(Settings!$C$16/100)&lt;'Total Sites'!H103,('Total Sites'!H103-Towers!H103*(Settings!$C$16/100)),0),"-")</f>
        <v>1983.2285117165798</v>
      </c>
      <c r="I103" s="19">
        <f>IF(P_Density!I103&gt;Settings!$C$26,IF(Towers!I103*(Settings!$C$16/100)&lt;'Total Sites'!I103,('Total Sites'!I103-Towers!I103*(Settings!$C$16/100)),0),"-")</f>
        <v>1968.1106325703943</v>
      </c>
      <c r="J103" s="19">
        <f>IF(P_Density!J103&gt;Settings!$C$26,IF(Towers!J103*(Settings!$C$16/100)&lt;'Total Sites'!J103,('Total Sites'!J103-Towers!J103*(Settings!$C$16/100)),0),"-")</f>
        <v>2819.2679398147934</v>
      </c>
      <c r="K103" s="19">
        <f>IF(P_Density!K103&gt;Settings!$C$26,IF(Towers!K103*(Settings!$C$16/100)&lt;'Total Sites'!K103,('Total Sites'!K103-Towers!K103*(Settings!$C$16/100)),0),"-")</f>
        <v>2535.3944199977391</v>
      </c>
      <c r="L103" s="19">
        <f>IF(P_Density!L103&gt;Settings!$C$26,IF(Towers!L103*(Settings!$C$16/100)&lt;'Total Sites'!L103,('Total Sites'!L103-Towers!L103*(Settings!$C$16/100)),0),"-")</f>
        <v>2023.9090560445004</v>
      </c>
    </row>
    <row r="104" spans="1:12">
      <c r="A104" s="14" t="str">
        <f>'Total Sites'!A104</f>
        <v>MWI</v>
      </c>
      <c r="B104" s="14" t="str">
        <f>'Total Sites'!B104</f>
        <v>Malawi</v>
      </c>
      <c r="C104" s="19">
        <f>IF(P_Density!C104&gt;Settings!$C$26,IF(Towers!C104*(Settings!$C$16/100)&lt;'Total Sites'!C104,('Total Sites'!C104-Towers!C104*(Settings!$C$16/100)),0),"-")</f>
        <v>5304.800879551397</v>
      </c>
      <c r="D104" s="19">
        <f>IF(P_Density!D104&gt;Settings!$C$26,IF(Towers!D104*(Settings!$C$16/100)&lt;'Total Sites'!D104,('Total Sites'!D104-Towers!D104*(Settings!$C$16/100)),0),"-")</f>
        <v>2659.0093100512781</v>
      </c>
      <c r="E104" s="19">
        <f>IF(P_Density!E104&gt;Settings!$C$26,IF(Towers!E104*(Settings!$C$16/100)&lt;'Total Sites'!E104,('Total Sites'!E104-Towers!E104*(Settings!$C$16/100)),0),"-")</f>
        <v>3102.9930579929064</v>
      </c>
      <c r="F104" s="19">
        <f>IF(P_Density!F104&gt;Settings!$C$26,IF(Towers!F104*(Settings!$C$16/100)&lt;'Total Sites'!F104,('Total Sites'!F104-Towers!F104*(Settings!$C$16/100)),0),"-")</f>
        <v>2965.4595050947955</v>
      </c>
      <c r="G104" s="19">
        <f>IF(P_Density!G104&gt;Settings!$C$26,IF(Towers!G104*(Settings!$C$16/100)&lt;'Total Sites'!G104,('Total Sites'!G104-Towers!G104*(Settings!$C$16/100)),0),"-")</f>
        <v>2775.6114191291263</v>
      </c>
      <c r="H104" s="19">
        <f>IF(P_Density!H104&gt;Settings!$C$26,IF(Towers!H104*(Settings!$C$16/100)&lt;'Total Sites'!H104,('Total Sites'!H104-Towers!H104*(Settings!$C$16/100)),0),"-")</f>
        <v>2613.671796402537</v>
      </c>
      <c r="I104" s="19">
        <f>IF(P_Density!I104&gt;Settings!$C$26,IF(Towers!I104*(Settings!$C$16/100)&lt;'Total Sites'!I104,('Total Sites'!I104-Towers!I104*(Settings!$C$16/100)),0),"-")</f>
        <v>2491.9361378654944</v>
      </c>
      <c r="J104" s="19">
        <f>IF(P_Density!J104&gt;Settings!$C$26,IF(Towers!J104*(Settings!$C$16/100)&lt;'Total Sites'!J104,('Total Sites'!J104-Towers!J104*(Settings!$C$16/100)),0),"-")</f>
        <v>1873.0525733109653</v>
      </c>
      <c r="K104" s="19">
        <f>IF(P_Density!K104&gt;Settings!$C$26,IF(Towers!K104*(Settings!$C$16/100)&lt;'Total Sites'!K104,('Total Sites'!K104-Towers!K104*(Settings!$C$16/100)),0),"-")</f>
        <v>931.94322206188053</v>
      </c>
      <c r="L104" s="19">
        <f>IF(P_Density!L104&gt;Settings!$C$26,IF(Towers!L104*(Settings!$C$16/100)&lt;'Total Sites'!L104,('Total Sites'!L104-Towers!L104*(Settings!$C$16/100)),0),"-")</f>
        <v>429.98284663339308</v>
      </c>
    </row>
    <row r="105" spans="1:12">
      <c r="A105" s="14" t="str">
        <f>'Total Sites'!A105</f>
        <v>MYS</v>
      </c>
      <c r="B105" s="14" t="str">
        <f>'Total Sites'!B105</f>
        <v>Malaysia</v>
      </c>
      <c r="C105" s="19">
        <f>IF(P_Density!C105&gt;Settings!$C$26,IF(Towers!C105*(Settings!$C$16/100)&lt;'Total Sites'!C105,('Total Sites'!C105-Towers!C105*(Settings!$C$16/100)),0),"-")</f>
        <v>24218.383540989347</v>
      </c>
      <c r="D105" s="19">
        <f>IF(P_Density!D105&gt;Settings!$C$26,IF(Towers!D105*(Settings!$C$16/100)&lt;'Total Sites'!D105,('Total Sites'!D105-Towers!D105*(Settings!$C$16/100)),0),"-")</f>
        <v>6389.4852526587792</v>
      </c>
      <c r="E105" s="19">
        <f>IF(P_Density!E105&gt;Settings!$C$26,IF(Towers!E105*(Settings!$C$16/100)&lt;'Total Sites'!E105,('Total Sites'!E105-Towers!E105*(Settings!$C$16/100)),0),"-")</f>
        <v>3518.3766636561477</v>
      </c>
      <c r="F105" s="19">
        <f>IF(P_Density!F105&gt;Settings!$C$26,IF(Towers!F105*(Settings!$C$16/100)&lt;'Total Sites'!F105,('Total Sites'!F105-Towers!F105*(Settings!$C$16/100)),0),"-")</f>
        <v>2987.9392954068799</v>
      </c>
      <c r="G105" s="19">
        <f>IF(P_Density!G105&gt;Settings!$C$26,IF(Towers!G105*(Settings!$C$16/100)&lt;'Total Sites'!G105,('Total Sites'!G105-Towers!G105*(Settings!$C$16/100)),0),"-")</f>
        <v>2647.9426822775204</v>
      </c>
      <c r="H105" s="19">
        <f>IF(P_Density!H105&gt;Settings!$C$26,IF(Towers!H105*(Settings!$C$16/100)&lt;'Total Sites'!H105,('Total Sites'!H105-Towers!H105*(Settings!$C$16/100)),0),"-")</f>
        <v>2008.1772363027358</v>
      </c>
      <c r="I105" s="19">
        <f>IF(P_Density!I105&gt;Settings!$C$26,IF(Towers!I105*(Settings!$C$16/100)&lt;'Total Sites'!I105,('Total Sites'!I105-Towers!I105*(Settings!$C$16/100)),0),"-")</f>
        <v>1282.8313321476001</v>
      </c>
      <c r="J105" s="19">
        <f>IF(P_Density!J105&gt;Settings!$C$26,IF(Towers!J105*(Settings!$C$16/100)&lt;'Total Sites'!J105,('Total Sites'!J105-Towers!J105*(Settings!$C$16/100)),0),"-")</f>
        <v>1390.6184655602851</v>
      </c>
      <c r="K105" s="19">
        <f>IF(P_Density!K105&gt;Settings!$C$26,IF(Towers!K105*(Settings!$C$16/100)&lt;'Total Sites'!K105,('Total Sites'!K105-Towers!K105*(Settings!$C$16/100)),0),"-")</f>
        <v>1085.1384122479205</v>
      </c>
      <c r="L105" s="19">
        <f>IF(P_Density!L105&gt;Settings!$C$26,IF(Towers!L105*(Settings!$C$16/100)&lt;'Total Sites'!L105,('Total Sites'!L105-Towers!L105*(Settings!$C$16/100)),0),"-")</f>
        <v>785.29202176378431</v>
      </c>
    </row>
    <row r="106" spans="1:12">
      <c r="A106" s="14" t="str">
        <f>'Total Sites'!A106</f>
        <v>MLI</v>
      </c>
      <c r="B106" s="14" t="str">
        <f>'Total Sites'!B106</f>
        <v>Mali</v>
      </c>
      <c r="C106" s="19">
        <f>IF(P_Density!C106&gt;Settings!$C$26,IF(Towers!C106*(Settings!$C$16/100)&lt;'Total Sites'!C106,('Total Sites'!C106-Towers!C106*(Settings!$C$16/100)),0),"-")</f>
        <v>8534.7436717237506</v>
      </c>
      <c r="D106" s="19">
        <f>IF(P_Density!D106&gt;Settings!$C$26,IF(Towers!D106*(Settings!$C$16/100)&lt;'Total Sites'!D106,('Total Sites'!D106-Towers!D106*(Settings!$C$16/100)),0),"-")</f>
        <v>3051.8415517861754</v>
      </c>
      <c r="E106" s="19">
        <f>IF(P_Density!E106&gt;Settings!$C$26,IF(Towers!E106*(Settings!$C$16/100)&lt;'Total Sites'!E106,('Total Sites'!E106-Towers!E106*(Settings!$C$16/100)),0),"-")</f>
        <v>2909.1836840040737</v>
      </c>
      <c r="F106" s="19">
        <f>IF(P_Density!F106&gt;Settings!$C$26,IF(Towers!F106*(Settings!$C$16/100)&lt;'Total Sites'!F106,('Total Sites'!F106-Towers!F106*(Settings!$C$16/100)),0),"-")</f>
        <v>2041.7349158869815</v>
      </c>
      <c r="G106" s="19">
        <f>IF(P_Density!G106&gt;Settings!$C$26,IF(Towers!G106*(Settings!$C$16/100)&lt;'Total Sites'!G106,('Total Sites'!G106-Towers!G106*(Settings!$C$16/100)),0),"-")</f>
        <v>2976.6670187878099</v>
      </c>
      <c r="H106" s="19">
        <f>IF(P_Density!H106&gt;Settings!$C$26,IF(Towers!H106*(Settings!$C$16/100)&lt;'Total Sites'!H106,('Total Sites'!H106-Towers!H106*(Settings!$C$16/100)),0),"-")</f>
        <v>1487.900401862267</v>
      </c>
      <c r="I106" s="19">
        <f>IF(P_Density!I106&gt;Settings!$C$26,IF(Towers!I106*(Settings!$C$16/100)&lt;'Total Sites'!I106,('Total Sites'!I106-Towers!I106*(Settings!$C$16/100)),0),"-")</f>
        <v>1817.6222182156594</v>
      </c>
      <c r="J106" s="19">
        <f>IF(P_Density!J106&gt;Settings!$C$26,IF(Towers!J106*(Settings!$C$16/100)&lt;'Total Sites'!J106,('Total Sites'!J106-Towers!J106*(Settings!$C$16/100)),0),"-")</f>
        <v>1873.4436887182296</v>
      </c>
      <c r="K106" s="19" t="str">
        <f>IF(P_Density!K106&gt;Settings!$C$26,IF(Towers!K106*(Settings!$C$16/100)&lt;'Total Sites'!K106,('Total Sites'!K106-Towers!K106*(Settings!$C$16/100)),0),"-")</f>
        <v>-</v>
      </c>
      <c r="L106" s="19" t="str">
        <f>IF(P_Density!L106&gt;Settings!$C$26,IF(Towers!L106*(Settings!$C$16/100)&lt;'Total Sites'!L106,('Total Sites'!L106-Towers!L106*(Settings!$C$16/100)),0),"-")</f>
        <v>-</v>
      </c>
    </row>
    <row r="107" spans="1:12">
      <c r="A107" s="14" t="str">
        <f>'Total Sites'!A107</f>
        <v>MLT</v>
      </c>
      <c r="B107" s="14" t="str">
        <f>'Total Sites'!B107</f>
        <v>Malta</v>
      </c>
      <c r="C107" s="19">
        <f>IF(P_Density!C107&gt;Settings!$C$26,IF(Towers!C107*(Settings!$C$16/100)&lt;'Total Sites'!C107,('Total Sites'!C107-Towers!C107*(Settings!$C$16/100)),0),"-")</f>
        <v>184.75208614068032</v>
      </c>
      <c r="D107" s="19">
        <f>IF(P_Density!D107&gt;Settings!$C$26,IF(Towers!D107*(Settings!$C$16/100)&lt;'Total Sites'!D107,('Total Sites'!D107-Towers!D107*(Settings!$C$16/100)),0),"-")</f>
        <v>73.900834456272108</v>
      </c>
      <c r="E107" s="19">
        <f>IF(P_Density!E107&gt;Settings!$C$26,IF(Towers!E107*(Settings!$C$16/100)&lt;'Total Sites'!E107,('Total Sites'!E107-Towers!E107*(Settings!$C$16/100)),0),"-")</f>
        <v>96.994845223857141</v>
      </c>
      <c r="F107" s="19">
        <f>IF(P_Density!F107&gt;Settings!$C$26,IF(Towers!F107*(Settings!$C$16/100)&lt;'Total Sites'!F107,('Total Sites'!F107-Towers!F107*(Settings!$C$16/100)),0),"-")</f>
        <v>78.519636609789117</v>
      </c>
      <c r="G107" s="19">
        <f>IF(P_Density!G107&gt;Settings!$C$26,IF(Towers!G107*(Settings!$C$16/100)&lt;'Total Sites'!G107,('Total Sites'!G107-Towers!G107*(Settings!$C$16/100)),0),"-")</f>
        <v>61.584028713560102</v>
      </c>
      <c r="H107" s="19">
        <f>IF(P_Density!H107&gt;Settings!$C$26,IF(Towers!H107*(Settings!$C$16/100)&lt;'Total Sites'!H107,('Total Sites'!H107-Towers!H107*(Settings!$C$16/100)),0),"-")</f>
        <v>90.323242113221482</v>
      </c>
      <c r="I107" s="19">
        <f>IF(P_Density!I107&gt;Settings!$C$26,IF(Towers!I107*(Settings!$C$16/100)&lt;'Total Sites'!I107,('Total Sites'!I107-Towers!I107*(Settings!$C$16/100)),0),"-")</f>
        <v>36.950417228136061</v>
      </c>
      <c r="J107" s="19">
        <f>IF(P_Density!J107&gt;Settings!$C$26,IF(Towers!J107*(Settings!$C$16/100)&lt;'Total Sites'!J107,('Total Sites'!J107-Towers!J107*(Settings!$C$16/100)),0),"-")</f>
        <v>54.686617497641357</v>
      </c>
      <c r="K107" s="19">
        <f>IF(P_Density!K107&gt;Settings!$C$26,IF(Towers!K107*(Settings!$C$16/100)&lt;'Total Sites'!K107,('Total Sites'!K107-Towers!K107*(Settings!$C$16/100)),0),"-")</f>
        <v>26.016110089197824</v>
      </c>
      <c r="L107" s="19">
        <f>IF(P_Density!L107&gt;Settings!$C$26,IF(Towers!L107*(Settings!$C$16/100)&lt;'Total Sites'!L107,('Total Sites'!L107-Towers!L107*(Settings!$C$16/100)),0),"-")</f>
        <v>5.9120667565017682</v>
      </c>
    </row>
    <row r="108" spans="1:12">
      <c r="A108" s="14" t="str">
        <f>'Total Sites'!A108</f>
        <v>MTQ</v>
      </c>
      <c r="B108" s="14" t="str">
        <f>'Total Sites'!B108</f>
        <v>Martinique</v>
      </c>
      <c r="C108" s="19">
        <f>IF(P_Density!C108&gt;Settings!$C$26,IF(Towers!C108*(Settings!$C$16/100)&lt;'Total Sites'!C108,('Total Sites'!C108-Towers!C108*(Settings!$C$16/100)),0),"-")</f>
        <v>163.96747644985376</v>
      </c>
      <c r="D108" s="19">
        <f>IF(P_Density!D108&gt;Settings!$C$26,IF(Towers!D108*(Settings!$C$16/100)&lt;'Total Sites'!D108,('Total Sites'!D108-Towers!D108*(Settings!$C$16/100)),0),"-")</f>
        <v>106.41720161703182</v>
      </c>
      <c r="E108" s="19">
        <f>IF(P_Density!E108&gt;Settings!$C$26,IF(Towers!E108*(Settings!$C$16/100)&lt;'Total Sites'!E108,('Total Sites'!E108-Towers!E108*(Settings!$C$16/100)),0),"-")</f>
        <v>63.123629431399088</v>
      </c>
      <c r="F108" s="19">
        <f>IF(P_Density!F108&gt;Settings!$C$26,IF(Towers!F108*(Settings!$C$16/100)&lt;'Total Sites'!F108,('Total Sites'!F108-Towers!F108*(Settings!$C$16/100)),0),"-")</f>
        <v>43.108820099492064</v>
      </c>
      <c r="G108" s="19">
        <f>IF(P_Density!G108&gt;Settings!$C$26,IF(Towers!G108*(Settings!$C$16/100)&lt;'Total Sites'!G108,('Total Sites'!G108-Towers!G108*(Settings!$C$16/100)),0),"-")</f>
        <v>47.884724367074256</v>
      </c>
      <c r="H108" s="19">
        <f>IF(P_Density!H108&gt;Settings!$C$26,IF(Towers!H108*(Settings!$C$16/100)&lt;'Total Sites'!H108,('Total Sites'!H108-Towers!H108*(Settings!$C$16/100)),0),"-")</f>
        <v>40.125843708678993</v>
      </c>
      <c r="I108" s="19">
        <f>IF(P_Density!I108&gt;Settings!$C$26,IF(Towers!I108*(Settings!$C$16/100)&lt;'Total Sites'!I108,('Total Sites'!I108-Towers!I108*(Settings!$C$16/100)),0),"-")</f>
        <v>11.176360766534978</v>
      </c>
      <c r="J108" s="19">
        <f>IF(P_Density!J108&gt;Settings!$C$26,IF(Towers!J108*(Settings!$C$16/100)&lt;'Total Sites'!J108,('Total Sites'!J108-Towers!J108*(Settings!$C$16/100)),0),"-")</f>
        <v>16.442935666520537</v>
      </c>
      <c r="K108" s="19">
        <f>IF(P_Density!K108&gt;Settings!$C$26,IF(Towers!K108*(Settings!$C$16/100)&lt;'Total Sites'!K108,('Total Sites'!K108-Towers!K108*(Settings!$C$16/100)),0),"-")</f>
        <v>14.35264140266441</v>
      </c>
      <c r="L108" s="19">
        <f>IF(P_Density!L108&gt;Settings!$C$26,IF(Towers!L108*(Settings!$C$16/100)&lt;'Total Sites'!L108,('Total Sites'!L108-Towers!L108*(Settings!$C$16/100)),0),"-")</f>
        <v>9.2376043070340099</v>
      </c>
    </row>
    <row r="109" spans="1:12">
      <c r="A109" s="14" t="str">
        <f>'Total Sites'!A109</f>
        <v>MRT</v>
      </c>
      <c r="B109" s="14" t="str">
        <f>'Total Sites'!B109</f>
        <v>Mauritania</v>
      </c>
      <c r="C109" s="19">
        <f>IF(P_Density!C109&gt;Settings!$C$26,IF(Towers!C109*(Settings!$C$16/100)&lt;'Total Sites'!C109,('Total Sites'!C109-Towers!C109*(Settings!$C$16/100)),0),"-")</f>
        <v>1708.090771397508</v>
      </c>
      <c r="D109" s="19">
        <f>IF(P_Density!D109&gt;Settings!$C$26,IF(Towers!D109*(Settings!$C$16/100)&lt;'Total Sites'!D109,('Total Sites'!D109-Towers!D109*(Settings!$C$16/100)),0),"-")</f>
        <v>588.49646942786376</v>
      </c>
      <c r="E109" s="19">
        <f>IF(P_Density!E109&gt;Settings!$C$26,IF(Towers!E109*(Settings!$C$16/100)&lt;'Total Sites'!E109,('Total Sites'!E109-Towers!E109*(Settings!$C$16/100)),0),"-")</f>
        <v>336.77194681587457</v>
      </c>
      <c r="F109" s="19">
        <f>IF(P_Density!F109&gt;Settings!$C$26,IF(Towers!F109*(Settings!$C$16/100)&lt;'Total Sites'!F109,('Total Sites'!F109-Towers!F109*(Settings!$C$16/100)),0),"-")</f>
        <v>733.40590861724706</v>
      </c>
      <c r="G109" s="19">
        <f>IF(P_Density!G109&gt;Settings!$C$26,IF(Towers!G109*(Settings!$C$16/100)&lt;'Total Sites'!G109,('Total Sites'!G109-Towers!G109*(Settings!$C$16/100)),0),"-")</f>
        <v>536.59077407155212</v>
      </c>
      <c r="H109" s="19">
        <f>IF(P_Density!H109&gt;Settings!$C$26,IF(Towers!H109*(Settings!$C$16/100)&lt;'Total Sites'!H109,('Total Sites'!H109-Towers!H109*(Settings!$C$16/100)),0),"-")</f>
        <v>493.32504039684113</v>
      </c>
      <c r="I109" s="19" t="str">
        <f>IF(P_Density!I109&gt;Settings!$C$26,IF(Towers!I109*(Settings!$C$16/100)&lt;'Total Sites'!I109,('Total Sites'!I109-Towers!I109*(Settings!$C$16/100)),0),"-")</f>
        <v>-</v>
      </c>
      <c r="J109" s="19" t="str">
        <f>IF(P_Density!J109&gt;Settings!$C$26,IF(Towers!J109*(Settings!$C$16/100)&lt;'Total Sites'!J109,('Total Sites'!J109-Towers!J109*(Settings!$C$16/100)),0),"-")</f>
        <v>-</v>
      </c>
      <c r="K109" s="19" t="str">
        <f>IF(P_Density!K109&gt;Settings!$C$26,IF(Towers!K109*(Settings!$C$16/100)&lt;'Total Sites'!K109,('Total Sites'!K109-Towers!K109*(Settings!$C$16/100)),0),"-")</f>
        <v>-</v>
      </c>
      <c r="L109" s="19" t="str">
        <f>IF(P_Density!L109&gt;Settings!$C$26,IF(Towers!L109*(Settings!$C$16/100)&lt;'Total Sites'!L109,('Total Sites'!L109-Towers!L109*(Settings!$C$16/100)),0),"-")</f>
        <v>-</v>
      </c>
    </row>
    <row r="110" spans="1:12">
      <c r="A110" s="14" t="str">
        <f>'Total Sites'!A110</f>
        <v>MUS</v>
      </c>
      <c r="B110" s="14" t="str">
        <f>'Total Sites'!B110</f>
        <v>Mauritius</v>
      </c>
      <c r="C110" s="19">
        <f>IF(P_Density!C110&gt;Settings!$C$26,IF(Towers!C110*(Settings!$C$16/100)&lt;'Total Sites'!C110,('Total Sites'!C110-Towers!C110*(Settings!$C$16/100)),0),"-")</f>
        <v>1113.1313189975986</v>
      </c>
      <c r="D110" s="19">
        <f>IF(P_Density!D110&gt;Settings!$C$26,IF(Towers!D110*(Settings!$C$16/100)&lt;'Total Sites'!D110,('Total Sites'!D110-Towers!D110*(Settings!$C$16/100)),0),"-")</f>
        <v>211.3101985234031</v>
      </c>
      <c r="E110" s="19">
        <f>IF(P_Density!E110&gt;Settings!$C$26,IF(Towers!E110*(Settings!$C$16/100)&lt;'Total Sites'!E110,('Total Sites'!E110-Towers!E110*(Settings!$C$16/100)),0),"-")</f>
        <v>169.74097914175002</v>
      </c>
      <c r="F110" s="19">
        <f>IF(P_Density!F110&gt;Settings!$C$26,IF(Towers!F110*(Settings!$C$16/100)&lt;'Total Sites'!F110,('Total Sites'!F110-Towers!F110*(Settings!$C$16/100)),0),"-")</f>
        <v>219.48547833512814</v>
      </c>
      <c r="G110" s="19">
        <f>IF(P_Density!G110&gt;Settings!$C$26,IF(Towers!G110*(Settings!$C$16/100)&lt;'Total Sites'!G110,('Total Sites'!G110-Towers!G110*(Settings!$C$16/100)),0),"-")</f>
        <v>132.40566173415419</v>
      </c>
      <c r="H110" s="19">
        <f>IF(P_Density!H110&gt;Settings!$C$26,IF(Towers!H110*(Settings!$C$16/100)&lt;'Total Sites'!H110,('Total Sites'!H110-Towers!H110*(Settings!$C$16/100)),0),"-")</f>
        <v>121.62845670928118</v>
      </c>
      <c r="I110" s="19">
        <f>IF(P_Density!I110&gt;Settings!$C$26,IF(Towers!I110*(Settings!$C$16/100)&lt;'Total Sites'!I110,('Total Sites'!I110-Towers!I110*(Settings!$C$16/100)),0),"-")</f>
        <v>58.504827277882086</v>
      </c>
      <c r="J110" s="19">
        <f>IF(P_Density!J110&gt;Settings!$C$26,IF(Towers!J110*(Settings!$C$16/100)&lt;'Total Sites'!J110,('Total Sites'!J110-Towers!J110*(Settings!$C$16/100)),0),"-")</f>
        <v>97.654674102930969</v>
      </c>
      <c r="K110" s="19">
        <f>IF(P_Density!K110&gt;Settings!$C$26,IF(Towers!K110*(Settings!$C$16/100)&lt;'Total Sites'!K110,('Total Sites'!K110-Towers!K110*(Settings!$C$16/100)),0),"-")</f>
        <v>92.753088144096594</v>
      </c>
      <c r="L110" s="19">
        <f>IF(P_Density!L110&gt;Settings!$C$26,IF(Towers!L110*(Settings!$C$16/100)&lt;'Total Sites'!L110,('Total Sites'!L110-Towers!L110*(Settings!$C$16/100)),0),"-")</f>
        <v>0.22729975995777599</v>
      </c>
    </row>
    <row r="111" spans="1:12">
      <c r="A111" s="14" t="str">
        <f>'Total Sites'!A111</f>
        <v>MEX</v>
      </c>
      <c r="B111" s="14" t="str">
        <f>'Total Sites'!B111</f>
        <v>Mexico</v>
      </c>
      <c r="C111" s="19">
        <f>IF(P_Density!C111&gt;Settings!$C$26,IF(Towers!C111*(Settings!$C$16/100)&lt;'Total Sites'!C111,('Total Sites'!C111-Towers!C111*(Settings!$C$16/100)),0),"-")</f>
        <v>75943.697433411755</v>
      </c>
      <c r="D111" s="19">
        <f>IF(P_Density!D111&gt;Settings!$C$26,IF(Towers!D111*(Settings!$C$16/100)&lt;'Total Sites'!D111,('Total Sites'!D111-Towers!D111*(Settings!$C$16/100)),0),"-")</f>
        <v>19076.628266794647</v>
      </c>
      <c r="E111" s="19">
        <f>IF(P_Density!E111&gt;Settings!$C$26,IF(Towers!E111*(Settings!$C$16/100)&lt;'Total Sites'!E111,('Total Sites'!E111-Towers!E111*(Settings!$C$16/100)),0),"-")</f>
        <v>14523.856991007176</v>
      </c>
      <c r="F111" s="19">
        <f>IF(P_Density!F111&gt;Settings!$C$26,IF(Towers!F111*(Settings!$C$16/100)&lt;'Total Sites'!F111,('Total Sites'!F111-Towers!F111*(Settings!$C$16/100)),0),"-")</f>
        <v>11719.349218614079</v>
      </c>
      <c r="G111" s="19">
        <f>IF(P_Density!G111&gt;Settings!$C$26,IF(Towers!G111*(Settings!$C$16/100)&lt;'Total Sites'!G111,('Total Sites'!G111-Towers!G111*(Settings!$C$16/100)),0),"-")</f>
        <v>10163.699203780148</v>
      </c>
      <c r="H111" s="19">
        <f>IF(P_Density!H111&gt;Settings!$C$26,IF(Towers!H111*(Settings!$C$16/100)&lt;'Total Sites'!H111,('Total Sites'!H111-Towers!H111*(Settings!$C$16/100)),0),"-")</f>
        <v>9499.9403222914025</v>
      </c>
      <c r="I111" s="19">
        <f>IF(P_Density!I111&gt;Settings!$C$26,IF(Towers!I111*(Settings!$C$16/100)&lt;'Total Sites'!I111,('Total Sites'!I111-Towers!I111*(Settings!$C$16/100)),0),"-")</f>
        <v>6343.1283289467137</v>
      </c>
      <c r="J111" s="19">
        <f>IF(P_Density!J111&gt;Settings!$C$26,IF(Towers!J111*(Settings!$C$16/100)&lt;'Total Sites'!J111,('Total Sites'!J111-Towers!J111*(Settings!$C$16/100)),0),"-")</f>
        <v>6175.9914229882497</v>
      </c>
      <c r="K111" s="19">
        <f>IF(P_Density!K111&gt;Settings!$C$26,IF(Towers!K111*(Settings!$C$16/100)&lt;'Total Sites'!K111,('Total Sites'!K111-Towers!K111*(Settings!$C$16/100)),0),"-")</f>
        <v>3550.6501202728277</v>
      </c>
      <c r="L111" s="19" t="str">
        <f>IF(P_Density!L111&gt;Settings!$C$26,IF(Towers!L111*(Settings!$C$16/100)&lt;'Total Sites'!L111,('Total Sites'!L111-Towers!L111*(Settings!$C$16/100)),0),"-")</f>
        <v>-</v>
      </c>
    </row>
    <row r="112" spans="1:12">
      <c r="A112" s="14" t="str">
        <f>'Total Sites'!A112</f>
        <v>MDA</v>
      </c>
      <c r="B112" s="14" t="str">
        <f>'Total Sites'!B112</f>
        <v>Moldova (the Republic of)</v>
      </c>
      <c r="C112" s="19">
        <f>IF(P_Density!C112&gt;Settings!$C$26,IF(Towers!C112*(Settings!$C$16/100)&lt;'Total Sites'!C112,('Total Sites'!C112-Towers!C112*(Settings!$C$16/100)),0),"-")</f>
        <v>1173.545251165601</v>
      </c>
      <c r="D112" s="19">
        <f>IF(P_Density!D112&gt;Settings!$C$26,IF(Towers!D112*(Settings!$C$16/100)&lt;'Total Sites'!D112,('Total Sites'!D112-Towers!D112*(Settings!$C$16/100)),0),"-")</f>
        <v>811.53498994852487</v>
      </c>
      <c r="E112" s="19">
        <f>IF(P_Density!E112&gt;Settings!$C$26,IF(Towers!E112*(Settings!$C$16/100)&lt;'Total Sites'!E112,('Total Sites'!E112-Towers!E112*(Settings!$C$16/100)),0),"-")</f>
        <v>385.15677957939022</v>
      </c>
      <c r="F112" s="19">
        <f>IF(P_Density!F112&gt;Settings!$C$26,IF(Towers!F112*(Settings!$C$16/100)&lt;'Total Sites'!F112,('Total Sites'!F112-Towers!F112*(Settings!$C$16/100)),0),"-")</f>
        <v>495.66033050996697</v>
      </c>
      <c r="G112" s="19">
        <f>IF(P_Density!G112&gt;Settings!$C$26,IF(Towers!G112*(Settings!$C$16/100)&lt;'Total Sites'!G112,('Total Sites'!G112-Towers!G112*(Settings!$C$16/100)),0),"-")</f>
        <v>247.34156838425744</v>
      </c>
      <c r="H112" s="19">
        <f>IF(P_Density!H112&gt;Settings!$C$26,IF(Towers!H112*(Settings!$C$16/100)&lt;'Total Sites'!H112,('Total Sites'!H112-Towers!H112*(Settings!$C$16/100)),0),"-")</f>
        <v>331.98818744258944</v>
      </c>
      <c r="I112" s="19">
        <f>IF(P_Density!I112&gt;Settings!$C$26,IF(Towers!I112*(Settings!$C$16/100)&lt;'Total Sites'!I112,('Total Sites'!I112-Towers!I112*(Settings!$C$16/100)),0),"-")</f>
        <v>236.89323045149422</v>
      </c>
      <c r="J112" s="19">
        <f>IF(P_Density!J112&gt;Settings!$C$26,IF(Towers!J112*(Settings!$C$16/100)&lt;'Total Sites'!J112,('Total Sites'!J112-Towers!J112*(Settings!$C$16/100)),0),"-")</f>
        <v>200.05186827420528</v>
      </c>
      <c r="K112" s="19">
        <f>IF(P_Density!K112&gt;Settings!$C$26,IF(Towers!K112*(Settings!$C$16/100)&lt;'Total Sites'!K112,('Total Sites'!K112-Towers!K112*(Settings!$C$16/100)),0),"-")</f>
        <v>290.8401981042739</v>
      </c>
      <c r="L112" s="19">
        <f>IF(P_Density!L112&gt;Settings!$C$26,IF(Towers!L112*(Settings!$C$16/100)&lt;'Total Sites'!L112,('Total Sites'!L112-Towers!L112*(Settings!$C$16/100)),0),"-")</f>
        <v>209.04356413325107</v>
      </c>
    </row>
    <row r="113" spans="1:12">
      <c r="A113" s="14" t="str">
        <f>'Total Sites'!A113</f>
        <v>MNG</v>
      </c>
      <c r="B113" s="14" t="str">
        <f>'Total Sites'!B113</f>
        <v>Mongolia</v>
      </c>
      <c r="C113" s="19">
        <f>IF(P_Density!C113&gt;Settings!$C$26,IF(Towers!C113*(Settings!$C$16/100)&lt;'Total Sites'!C113,('Total Sites'!C113-Towers!C113*(Settings!$C$16/100)),0),"-")</f>
        <v>2531.9526498179216</v>
      </c>
      <c r="D113" s="19" t="str">
        <f>IF(P_Density!D113&gt;Settings!$C$26,IF(Towers!D113*(Settings!$C$16/100)&lt;'Total Sites'!D113,('Total Sites'!D113-Towers!D113*(Settings!$C$16/100)),0),"-")</f>
        <v>-</v>
      </c>
      <c r="E113" s="19" t="str">
        <f>IF(P_Density!E113&gt;Settings!$C$26,IF(Towers!E113*(Settings!$C$16/100)&lt;'Total Sites'!E113,('Total Sites'!E113-Towers!E113*(Settings!$C$16/100)),0),"-")</f>
        <v>-</v>
      </c>
      <c r="F113" s="19" t="str">
        <f>IF(P_Density!F113&gt;Settings!$C$26,IF(Towers!F113*(Settings!$C$16/100)&lt;'Total Sites'!F113,('Total Sites'!F113-Towers!F113*(Settings!$C$16/100)),0),"-")</f>
        <v>-</v>
      </c>
      <c r="G113" s="19" t="str">
        <f>IF(P_Density!G113&gt;Settings!$C$26,IF(Towers!G113*(Settings!$C$16/100)&lt;'Total Sites'!G113,('Total Sites'!G113-Towers!G113*(Settings!$C$16/100)),0),"-")</f>
        <v>-</v>
      </c>
      <c r="H113" s="19" t="str">
        <f>IF(P_Density!H113&gt;Settings!$C$26,IF(Towers!H113*(Settings!$C$16/100)&lt;'Total Sites'!H113,('Total Sites'!H113-Towers!H113*(Settings!$C$16/100)),0),"-")</f>
        <v>-</v>
      </c>
      <c r="I113" s="19" t="str">
        <f>IF(P_Density!I113&gt;Settings!$C$26,IF(Towers!I113*(Settings!$C$16/100)&lt;'Total Sites'!I113,('Total Sites'!I113-Towers!I113*(Settings!$C$16/100)),0),"-")</f>
        <v>-</v>
      </c>
      <c r="J113" s="19" t="str">
        <f>IF(P_Density!J113&gt;Settings!$C$26,IF(Towers!J113*(Settings!$C$16/100)&lt;'Total Sites'!J113,('Total Sites'!J113-Towers!J113*(Settings!$C$16/100)),0),"-")</f>
        <v>-</v>
      </c>
      <c r="K113" s="19" t="str">
        <f>IF(P_Density!K113&gt;Settings!$C$26,IF(Towers!K113*(Settings!$C$16/100)&lt;'Total Sites'!K113,('Total Sites'!K113-Towers!K113*(Settings!$C$16/100)),0),"-")</f>
        <v>-</v>
      </c>
      <c r="L113" s="19" t="str">
        <f>IF(P_Density!L113&gt;Settings!$C$26,IF(Towers!L113*(Settings!$C$16/100)&lt;'Total Sites'!L113,('Total Sites'!L113-Towers!L113*(Settings!$C$16/100)),0),"-")</f>
        <v>-</v>
      </c>
    </row>
    <row r="114" spans="1:12">
      <c r="A114" s="14" t="str">
        <f>'Total Sites'!A114</f>
        <v>MNE</v>
      </c>
      <c r="B114" s="14" t="str">
        <f>'Total Sites'!B114</f>
        <v>Montenegro</v>
      </c>
      <c r="C114" s="19">
        <f>IF(P_Density!C114&gt;Settings!$C$26,IF(Towers!C114*(Settings!$C$16/100)&lt;'Total Sites'!C114,('Total Sites'!C114-Towers!C114*(Settings!$C$16/100)),0),"-")</f>
        <v>41.056019142373387</v>
      </c>
      <c r="D114" s="19">
        <f>IF(P_Density!D114&gt;Settings!$C$26,IF(Towers!D114*(Settings!$C$16/100)&lt;'Total Sites'!D114,('Total Sites'!D114-Towers!D114*(Settings!$C$16/100)),0),"-")</f>
        <v>254.8357287345415</v>
      </c>
      <c r="E114" s="19">
        <f>IF(P_Density!E114&gt;Settings!$C$26,IF(Towers!E114*(Settings!$C$16/100)&lt;'Total Sites'!E114,('Total Sites'!E114-Towers!E114*(Settings!$C$16/100)),0),"-")</f>
        <v>77.765546462276063</v>
      </c>
      <c r="F114" s="19">
        <f>IF(P_Density!F114&gt;Settings!$C$26,IF(Towers!F114*(Settings!$C$16/100)&lt;'Total Sites'!F114,('Total Sites'!F114-Towers!F114*(Settings!$C$16/100)),0),"-")</f>
        <v>50.590317337740942</v>
      </c>
      <c r="G114" s="19">
        <f>IF(P_Density!G114&gt;Settings!$C$26,IF(Towers!G114*(Settings!$C$16/100)&lt;'Total Sites'!G114,('Total Sites'!G114-Towers!G114*(Settings!$C$16/100)),0),"-")</f>
        <v>59.878099940331232</v>
      </c>
      <c r="H114" s="19">
        <f>IF(P_Density!H114&gt;Settings!$C$26,IF(Towers!H114*(Settings!$C$16/100)&lt;'Total Sites'!H114,('Total Sites'!H114-Towers!H114*(Settings!$C$16/100)),0),"-")</f>
        <v>115.96230712866259</v>
      </c>
      <c r="I114" s="19">
        <f>IF(P_Density!I114&gt;Settings!$C$26,IF(Towers!I114*(Settings!$C$16/100)&lt;'Total Sites'!I114,('Total Sites'!I114-Towers!I114*(Settings!$C$16/100)),0),"-")</f>
        <v>22.672776011184247</v>
      </c>
      <c r="J114" s="19">
        <f>IF(P_Density!J114&gt;Settings!$C$26,IF(Towers!J114*(Settings!$C$16/100)&lt;'Total Sites'!J114,('Total Sites'!J114-Towers!J114*(Settings!$C$16/100)),0),"-")</f>
        <v>46.393301630881716</v>
      </c>
      <c r="K114" s="19">
        <f>IF(P_Density!K114&gt;Settings!$C$26,IF(Towers!K114*(Settings!$C$16/100)&lt;'Total Sites'!K114,('Total Sites'!K114-Towers!K114*(Settings!$C$16/100)),0),"-")</f>
        <v>11.709344234993205</v>
      </c>
      <c r="L114" s="19" t="str">
        <f>IF(P_Density!L114&gt;Settings!$C$26,IF(Towers!L114*(Settings!$C$16/100)&lt;'Total Sites'!L114,('Total Sites'!L114-Towers!L114*(Settings!$C$16/100)),0),"-")</f>
        <v>-</v>
      </c>
    </row>
    <row r="115" spans="1:12">
      <c r="A115" s="14" t="str">
        <f>'Total Sites'!A115</f>
        <v>MAR</v>
      </c>
      <c r="B115" s="14" t="str">
        <f>'Total Sites'!B115</f>
        <v>Morocco</v>
      </c>
      <c r="C115" s="19">
        <f>IF(P_Density!C115&gt;Settings!$C$26,IF(Towers!C115*(Settings!$C$16/100)&lt;'Total Sites'!C115,('Total Sites'!C115-Towers!C115*(Settings!$C$16/100)),0),"-")</f>
        <v>9038.1925093239297</v>
      </c>
      <c r="D115" s="19">
        <f>IF(P_Density!D115&gt;Settings!$C$26,IF(Towers!D115*(Settings!$C$16/100)&lt;'Total Sites'!D115,('Total Sites'!D115-Towers!D115*(Settings!$C$16/100)),0),"-")</f>
        <v>4532.9380301264318</v>
      </c>
      <c r="E115" s="19">
        <f>IF(P_Density!E115&gt;Settings!$C$26,IF(Towers!E115*(Settings!$C$16/100)&lt;'Total Sites'!E115,('Total Sites'!E115-Towers!E115*(Settings!$C$16/100)),0),"-")</f>
        <v>5952.8561124115331</v>
      </c>
      <c r="F115" s="19">
        <f>IF(P_Density!F115&gt;Settings!$C$26,IF(Towers!F115*(Settings!$C$16/100)&lt;'Total Sites'!F115,('Total Sites'!F115-Towers!F115*(Settings!$C$16/100)),0),"-")</f>
        <v>4068.492868704494</v>
      </c>
      <c r="G115" s="19">
        <f>IF(P_Density!G115&gt;Settings!$C$26,IF(Towers!G115*(Settings!$C$16/100)&lt;'Total Sites'!G115,('Total Sites'!G115-Towers!G115*(Settings!$C$16/100)),0),"-")</f>
        <v>4144.6033693464396</v>
      </c>
      <c r="H115" s="19">
        <f>IF(P_Density!H115&gt;Settings!$C$26,IF(Towers!H115*(Settings!$C$16/100)&lt;'Total Sites'!H115,('Total Sites'!H115-Towers!H115*(Settings!$C$16/100)),0),"-")</f>
        <v>2658.6236889048382</v>
      </c>
      <c r="I115" s="19">
        <f>IF(P_Density!I115&gt;Settings!$C$26,IF(Towers!I115*(Settings!$C$16/100)&lt;'Total Sites'!I115,('Total Sites'!I115-Towers!I115*(Settings!$C$16/100)),0),"-")</f>
        <v>3811.127910168414</v>
      </c>
      <c r="J115" s="19">
        <f>IF(P_Density!J115&gt;Settings!$C$26,IF(Towers!J115*(Settings!$C$16/100)&lt;'Total Sites'!J115,('Total Sites'!J115-Towers!J115*(Settings!$C$16/100)),0),"-")</f>
        <v>2050.0338187217749</v>
      </c>
      <c r="K115" s="19">
        <f>IF(P_Density!K115&gt;Settings!$C$26,IF(Towers!K115*(Settings!$C$16/100)&lt;'Total Sites'!K115,('Total Sites'!K115-Towers!K115*(Settings!$C$16/100)),0),"-")</f>
        <v>2037.9826263687185</v>
      </c>
      <c r="L115" s="19" t="str">
        <f>IF(P_Density!L115&gt;Settings!$C$26,IF(Towers!L115*(Settings!$C$16/100)&lt;'Total Sites'!L115,('Total Sites'!L115-Towers!L115*(Settings!$C$16/100)),0),"-")</f>
        <v>-</v>
      </c>
    </row>
    <row r="116" spans="1:12">
      <c r="A116" s="14" t="str">
        <f>'Total Sites'!A116</f>
        <v>MOZ</v>
      </c>
      <c r="B116" s="14" t="str">
        <f>'Total Sites'!B116</f>
        <v>Mozambique</v>
      </c>
      <c r="C116" s="19">
        <f>IF(P_Density!C116&gt;Settings!$C$26,IF(Towers!C116*(Settings!$C$16/100)&lt;'Total Sites'!C116,('Total Sites'!C116-Towers!C116*(Settings!$C$16/100)),0),"-")</f>
        <v>9318.3116966428206</v>
      </c>
      <c r="D116" s="19">
        <f>IF(P_Density!D116&gt;Settings!$C$26,IF(Towers!D116*(Settings!$C$16/100)&lt;'Total Sites'!D116,('Total Sites'!D116-Towers!D116*(Settings!$C$16/100)),0),"-")</f>
        <v>5608.9370415296398</v>
      </c>
      <c r="E116" s="19">
        <f>IF(P_Density!E116&gt;Settings!$C$26,IF(Towers!E116*(Settings!$C$16/100)&lt;'Total Sites'!E116,('Total Sites'!E116-Towers!E116*(Settings!$C$16/100)),0),"-")</f>
        <v>4609.0085916372445</v>
      </c>
      <c r="F116" s="19">
        <f>IF(P_Density!F116&gt;Settings!$C$26,IF(Towers!F116*(Settings!$C$16/100)&lt;'Total Sites'!F116,('Total Sites'!F116-Towers!F116*(Settings!$C$16/100)),0),"-")</f>
        <v>3980.224787268126</v>
      </c>
      <c r="G116" s="19">
        <f>IF(P_Density!G116&gt;Settings!$C$26,IF(Towers!G116*(Settings!$C$16/100)&lt;'Total Sites'!G116,('Total Sites'!G116-Towers!G116*(Settings!$C$16/100)),0),"-")</f>
        <v>3692.2781182009717</v>
      </c>
      <c r="H116" s="19">
        <f>IF(P_Density!H116&gt;Settings!$C$26,IF(Towers!H116*(Settings!$C$16/100)&lt;'Total Sites'!H116,('Total Sites'!H116-Towers!H116*(Settings!$C$16/100)),0),"-")</f>
        <v>2528.7286950880793</v>
      </c>
      <c r="I116" s="19">
        <f>IF(P_Density!I116&gt;Settings!$C$26,IF(Towers!I116*(Settings!$C$16/100)&lt;'Total Sites'!I116,('Total Sites'!I116-Towers!I116*(Settings!$C$16/100)),0),"-")</f>
        <v>2031.070419176147</v>
      </c>
      <c r="J116" s="19">
        <f>IF(P_Density!J116&gt;Settings!$C$26,IF(Towers!J116*(Settings!$C$16/100)&lt;'Total Sites'!J116,('Total Sites'!J116-Towers!J116*(Settings!$C$16/100)),0),"-")</f>
        <v>1833.5753871361185</v>
      </c>
      <c r="K116" s="19">
        <f>IF(P_Density!K116&gt;Settings!$C$26,IF(Towers!K116*(Settings!$C$16/100)&lt;'Total Sites'!K116,('Total Sites'!K116-Towers!K116*(Settings!$C$16/100)),0),"-")</f>
        <v>935.57463951755551</v>
      </c>
      <c r="L116" s="19" t="str">
        <f>IF(P_Density!L116&gt;Settings!$C$26,IF(Towers!L116*(Settings!$C$16/100)&lt;'Total Sites'!L116,('Total Sites'!L116-Towers!L116*(Settings!$C$16/100)),0),"-")</f>
        <v>-</v>
      </c>
    </row>
    <row r="117" spans="1:12">
      <c r="A117" s="14" t="str">
        <f>'Total Sites'!A117</f>
        <v>MMR</v>
      </c>
      <c r="B117" s="14" t="str">
        <f>'Total Sites'!B117</f>
        <v>Myanmar</v>
      </c>
      <c r="C117" s="19">
        <f>IF(P_Density!C117&gt;Settings!$C$26,IF(Towers!C117*(Settings!$C$16/100)&lt;'Total Sites'!C117,('Total Sites'!C117-Towers!C117*(Settings!$C$16/100)),0),"-")</f>
        <v>13497.672449098012</v>
      </c>
      <c r="D117" s="19">
        <f>IF(P_Density!D117&gt;Settings!$C$26,IF(Towers!D117*(Settings!$C$16/100)&lt;'Total Sites'!D117,('Total Sites'!D117-Towers!D117*(Settings!$C$16/100)),0),"-")</f>
        <v>6541.8621702366518</v>
      </c>
      <c r="E117" s="19">
        <f>IF(P_Density!E117&gt;Settings!$C$26,IF(Towers!E117*(Settings!$C$16/100)&lt;'Total Sites'!E117,('Total Sites'!E117-Towers!E117*(Settings!$C$16/100)),0),"-")</f>
        <v>6922.3562602967504</v>
      </c>
      <c r="F117" s="19">
        <f>IF(P_Density!F117&gt;Settings!$C$26,IF(Towers!F117*(Settings!$C$16/100)&lt;'Total Sites'!F117,('Total Sites'!F117-Towers!F117*(Settings!$C$16/100)),0),"-")</f>
        <v>6389.9037811409271</v>
      </c>
      <c r="G117" s="19">
        <f>IF(P_Density!G117&gt;Settings!$C$26,IF(Towers!G117*(Settings!$C$16/100)&lt;'Total Sites'!G117,('Total Sites'!G117-Towers!G117*(Settings!$C$16/100)),0),"-")</f>
        <v>6535.4565979233039</v>
      </c>
      <c r="H117" s="19">
        <f>IF(P_Density!H117&gt;Settings!$C$26,IF(Towers!H117*(Settings!$C$16/100)&lt;'Total Sites'!H117,('Total Sites'!H117-Towers!H117*(Settings!$C$16/100)),0),"-")</f>
        <v>3167.3092734728384</v>
      </c>
      <c r="I117" s="19">
        <f>IF(P_Density!I117&gt;Settings!$C$26,IF(Towers!I117*(Settings!$C$16/100)&lt;'Total Sites'!I117,('Total Sites'!I117-Towers!I117*(Settings!$C$16/100)),0),"-")</f>
        <v>3043.3956364034666</v>
      </c>
      <c r="J117" s="19">
        <f>IF(P_Density!J117&gt;Settings!$C$26,IF(Towers!J117*(Settings!$C$16/100)&lt;'Total Sites'!J117,('Total Sites'!J117-Towers!J117*(Settings!$C$16/100)),0),"-")</f>
        <v>3562.0559873166517</v>
      </c>
      <c r="K117" s="19">
        <f>IF(P_Density!K117&gt;Settings!$C$26,IF(Towers!K117*(Settings!$C$16/100)&lt;'Total Sites'!K117,('Total Sites'!K117-Towers!K117*(Settings!$C$16/100)),0),"-")</f>
        <v>3868.7382441196214</v>
      </c>
      <c r="L117" s="19">
        <f>IF(P_Density!L117&gt;Settings!$C$26,IF(Towers!L117*(Settings!$C$16/100)&lt;'Total Sites'!L117,('Total Sites'!L117-Towers!L117*(Settings!$C$16/100)),0),"-")</f>
        <v>1697.3035151078957</v>
      </c>
    </row>
    <row r="118" spans="1:12">
      <c r="A118" s="14" t="str">
        <f>'Total Sites'!A118</f>
        <v>NAM</v>
      </c>
      <c r="B118" s="14" t="str">
        <f>'Total Sites'!B118</f>
        <v>Namibia</v>
      </c>
      <c r="C118" s="19">
        <f>IF(P_Density!C118&gt;Settings!$C$26,IF(Towers!C118*(Settings!$C$16/100)&lt;'Total Sites'!C118,('Total Sites'!C118-Towers!C118*(Settings!$C$16/100)),0),"-")</f>
        <v>735.93408698315625</v>
      </c>
      <c r="D118" s="19">
        <f>IF(P_Density!D118&gt;Settings!$C$26,IF(Towers!D118*(Settings!$C$16/100)&lt;'Total Sites'!D118,('Total Sites'!D118-Towers!D118*(Settings!$C$16/100)),0),"-")</f>
        <v>366.87039380205056</v>
      </c>
      <c r="E118" s="19">
        <f>IF(P_Density!E118&gt;Settings!$C$26,IF(Towers!E118*(Settings!$C$16/100)&lt;'Total Sites'!E118,('Total Sites'!E118-Towers!E118*(Settings!$C$16/100)),0),"-")</f>
        <v>321.58183410045865</v>
      </c>
      <c r="F118" s="19">
        <f>IF(P_Density!F118&gt;Settings!$C$26,IF(Towers!F118*(Settings!$C$16/100)&lt;'Total Sites'!F118,('Total Sites'!F118-Towers!F118*(Settings!$C$16/100)),0),"-")</f>
        <v>173.11664818182774</v>
      </c>
      <c r="G118" s="19">
        <f>IF(P_Density!G118&gt;Settings!$C$26,IF(Towers!G118*(Settings!$C$16/100)&lt;'Total Sites'!G118,('Total Sites'!G118-Towers!G118*(Settings!$C$16/100)),0),"-")</f>
        <v>242.44834116120086</v>
      </c>
      <c r="H118" s="19">
        <f>IF(P_Density!H118&gt;Settings!$C$26,IF(Towers!H118*(Settings!$C$16/100)&lt;'Total Sites'!H118,('Total Sites'!H118-Towers!H118*(Settings!$C$16/100)),0),"-")</f>
        <v>249.75824123379175</v>
      </c>
      <c r="I118" s="19" t="str">
        <f>IF(P_Density!I118&gt;Settings!$C$26,IF(Towers!I118*(Settings!$C$16/100)&lt;'Total Sites'!I118,('Total Sites'!I118-Towers!I118*(Settings!$C$16/100)),0),"-")</f>
        <v>-</v>
      </c>
      <c r="J118" s="19" t="str">
        <f>IF(P_Density!J118&gt;Settings!$C$26,IF(Towers!J118*(Settings!$C$16/100)&lt;'Total Sites'!J118,('Total Sites'!J118-Towers!J118*(Settings!$C$16/100)),0),"-")</f>
        <v>-</v>
      </c>
      <c r="K118" s="19" t="str">
        <f>IF(P_Density!K118&gt;Settings!$C$26,IF(Towers!K118*(Settings!$C$16/100)&lt;'Total Sites'!K118,('Total Sites'!K118-Towers!K118*(Settings!$C$16/100)),0),"-")</f>
        <v>-</v>
      </c>
      <c r="L118" s="19" t="str">
        <f>IF(P_Density!L118&gt;Settings!$C$26,IF(Towers!L118*(Settings!$C$16/100)&lt;'Total Sites'!L118,('Total Sites'!L118-Towers!L118*(Settings!$C$16/100)),0),"-")</f>
        <v>-</v>
      </c>
    </row>
    <row r="119" spans="1:12">
      <c r="A119" s="14" t="str">
        <f>'Total Sites'!A119</f>
        <v>NPL</v>
      </c>
      <c r="B119" s="14" t="str">
        <f>'Total Sites'!B119</f>
        <v>Nepal</v>
      </c>
      <c r="C119" s="19">
        <f>IF(P_Density!C119&gt;Settings!$C$26,IF(Towers!C119*(Settings!$C$16/100)&lt;'Total Sites'!C119,('Total Sites'!C119-Towers!C119*(Settings!$C$16/100)),0),"-")</f>
        <v>21315.830476487139</v>
      </c>
      <c r="D119" s="19">
        <f>IF(P_Density!D119&gt;Settings!$C$26,IF(Towers!D119*(Settings!$C$16/100)&lt;'Total Sites'!D119,('Total Sites'!D119-Towers!D119*(Settings!$C$16/100)),0),"-")</f>
        <v>6015.0693893272801</v>
      </c>
      <c r="E119" s="19">
        <f>IF(P_Density!E119&gt;Settings!$C$26,IF(Towers!E119*(Settings!$C$16/100)&lt;'Total Sites'!E119,('Total Sites'!E119-Towers!E119*(Settings!$C$16/100)),0),"-")</f>
        <v>4440.546665128707</v>
      </c>
      <c r="F119" s="19">
        <f>IF(P_Density!F119&gt;Settings!$C$26,IF(Towers!F119*(Settings!$C$16/100)&lt;'Total Sites'!F119,('Total Sites'!F119-Towers!F119*(Settings!$C$16/100)),0),"-")</f>
        <v>6041.7890469686663</v>
      </c>
      <c r="G119" s="19">
        <f>IF(P_Density!G119&gt;Settings!$C$26,IF(Towers!G119*(Settings!$C$16/100)&lt;'Total Sites'!G119,('Total Sites'!G119-Towers!G119*(Settings!$C$16/100)),0),"-")</f>
        <v>2991.9135442323632</v>
      </c>
      <c r="H119" s="19">
        <f>IF(P_Density!H119&gt;Settings!$C$26,IF(Towers!H119*(Settings!$C$16/100)&lt;'Total Sites'!H119,('Total Sites'!H119-Towers!H119*(Settings!$C$16/100)),0),"-")</f>
        <v>1799.9398852966376</v>
      </c>
      <c r="I119" s="19">
        <f>IF(P_Density!I119&gt;Settings!$C$26,IF(Towers!I119*(Settings!$C$16/100)&lt;'Total Sites'!I119,('Total Sites'!I119-Towers!I119*(Settings!$C$16/100)),0),"-")</f>
        <v>5044.885389680876</v>
      </c>
      <c r="J119" s="19">
        <f>IF(P_Density!J119&gt;Settings!$C$26,IF(Towers!J119*(Settings!$C$16/100)&lt;'Total Sites'!J119,('Total Sites'!J119-Towers!J119*(Settings!$C$16/100)),0),"-")</f>
        <v>2040.0325351653908</v>
      </c>
      <c r="K119" s="19">
        <f>IF(P_Density!K119&gt;Settings!$C$26,IF(Towers!K119*(Settings!$C$16/100)&lt;'Total Sites'!K119,('Total Sites'!K119-Towers!K119*(Settings!$C$16/100)),0),"-")</f>
        <v>1881.722900494002</v>
      </c>
      <c r="L119" s="19">
        <f>IF(P_Density!L119&gt;Settings!$C$26,IF(Towers!L119*(Settings!$C$16/100)&lt;'Total Sites'!L119,('Total Sites'!L119-Towers!L119*(Settings!$C$16/100)),0),"-")</f>
        <v>875.45884530278056</v>
      </c>
    </row>
    <row r="120" spans="1:12">
      <c r="A120" s="14" t="str">
        <f>'Total Sites'!A120</f>
        <v>NLD</v>
      </c>
      <c r="B120" s="14" t="str">
        <f>'Total Sites'!B120</f>
        <v>Netherlands (the)</v>
      </c>
      <c r="C120" s="19">
        <f>IF(P_Density!C120&gt;Settings!$C$26,IF(Towers!C120*(Settings!$C$16/100)&lt;'Total Sites'!C120,('Total Sites'!C120-Towers!C120*(Settings!$C$16/100)),0),"-")</f>
        <v>7403.061059487196</v>
      </c>
      <c r="D120" s="19">
        <f>IF(P_Density!D120&gt;Settings!$C$26,IF(Towers!D120*(Settings!$C$16/100)&lt;'Total Sites'!D120,('Total Sites'!D120-Towers!D120*(Settings!$C$16/100)),0),"-")</f>
        <v>2991.6603614887395</v>
      </c>
      <c r="E120" s="19">
        <f>IF(P_Density!E120&gt;Settings!$C$26,IF(Towers!E120*(Settings!$C$16/100)&lt;'Total Sites'!E120,('Total Sites'!E120-Towers!E120*(Settings!$C$16/100)),0),"-")</f>
        <v>2061.9659109438426</v>
      </c>
      <c r="F120" s="19">
        <f>IF(P_Density!F120&gt;Settings!$C$26,IF(Towers!F120*(Settings!$C$16/100)&lt;'Total Sites'!F120,('Total Sites'!F120-Towers!F120*(Settings!$C$16/100)),0),"-")</f>
        <v>1217.5750076234056</v>
      </c>
      <c r="G120" s="19">
        <f>IF(P_Density!G120&gt;Settings!$C$26,IF(Towers!G120*(Settings!$C$16/100)&lt;'Total Sites'!G120,('Total Sites'!G120-Towers!G120*(Settings!$C$16/100)),0),"-")</f>
        <v>1066.3824074915753</v>
      </c>
      <c r="H120" s="19">
        <f>IF(P_Density!H120&gt;Settings!$C$26,IF(Towers!H120*(Settings!$C$16/100)&lt;'Total Sites'!H120,('Total Sites'!H120-Towers!H120*(Settings!$C$16/100)),0),"-")</f>
        <v>983.11475823339015</v>
      </c>
      <c r="I120" s="19">
        <f>IF(P_Density!I120&gt;Settings!$C$26,IF(Towers!I120*(Settings!$C$16/100)&lt;'Total Sites'!I120,('Total Sites'!I120-Towers!I120*(Settings!$C$16/100)),0),"-")</f>
        <v>1118.0887837926343</v>
      </c>
      <c r="J120" s="19">
        <f>IF(P_Density!J120&gt;Settings!$C$26,IF(Towers!J120*(Settings!$C$16/100)&lt;'Total Sites'!J120,('Total Sites'!J120-Towers!J120*(Settings!$C$16/100)),0),"-")</f>
        <v>1051.6411520954557</v>
      </c>
      <c r="K120" s="19">
        <f>IF(P_Density!K120&gt;Settings!$C$26,IF(Towers!K120*(Settings!$C$16/100)&lt;'Total Sites'!K120,('Total Sites'!K120-Towers!K120*(Settings!$C$16/100)),0),"-")</f>
        <v>862.57324316622885</v>
      </c>
      <c r="L120" s="19">
        <f>IF(P_Density!L120&gt;Settings!$C$26,IF(Towers!L120*(Settings!$C$16/100)&lt;'Total Sites'!L120,('Total Sites'!L120-Towers!L120*(Settings!$C$16/100)),0),"-")</f>
        <v>799.15996766703415</v>
      </c>
    </row>
    <row r="121" spans="1:12">
      <c r="A121" s="14" t="str">
        <f>'Total Sites'!A121</f>
        <v>NCL</v>
      </c>
      <c r="B121" s="14" t="str">
        <f>'Total Sites'!B121</f>
        <v>New Caledonia</v>
      </c>
      <c r="C121" s="19">
        <f>IF(P_Density!C121&gt;Settings!$C$26,IF(Towers!C121*(Settings!$C$16/100)&lt;'Total Sites'!C121,('Total Sites'!C121-Towers!C121*(Settings!$C$16/100)),0),"-")</f>
        <v>216.57050097601956</v>
      </c>
      <c r="D121" s="19">
        <f>IF(P_Density!D121&gt;Settings!$C$26,IF(Towers!D121*(Settings!$C$16/100)&lt;'Total Sites'!D121,('Total Sites'!D121-Towers!D121*(Settings!$C$16/100)),0),"-")</f>
        <v>10.222948766450928</v>
      </c>
      <c r="E121" s="19">
        <f>IF(P_Density!E121&gt;Settings!$C$26,IF(Towers!E121*(Settings!$C$16/100)&lt;'Total Sites'!E121,('Total Sites'!E121-Towers!E121*(Settings!$C$16/100)),0),"-")</f>
        <v>12.110310971877537</v>
      </c>
      <c r="F121" s="19">
        <f>IF(P_Density!F121&gt;Settings!$C$26,IF(Towers!F121*(Settings!$C$16/100)&lt;'Total Sites'!F121,('Total Sites'!F121-Towers!F121*(Settings!$C$16/100)),0),"-")</f>
        <v>10.078146844704339</v>
      </c>
      <c r="G121" s="19">
        <f>IF(P_Density!G121&gt;Settings!$C$26,IF(Towers!G121*(Settings!$C$16/100)&lt;'Total Sites'!G121,('Total Sites'!G121-Towers!G121*(Settings!$C$16/100)),0),"-")</f>
        <v>10.462892075556375</v>
      </c>
      <c r="H121" s="19" t="str">
        <f>IF(P_Density!H121&gt;Settings!$C$26,IF(Towers!H121*(Settings!$C$16/100)&lt;'Total Sites'!H121,('Total Sites'!H121-Towers!H121*(Settings!$C$16/100)),0),"-")</f>
        <v>-</v>
      </c>
      <c r="I121" s="19" t="str">
        <f>IF(P_Density!I121&gt;Settings!$C$26,IF(Towers!I121*(Settings!$C$16/100)&lt;'Total Sites'!I121,('Total Sites'!I121-Towers!I121*(Settings!$C$16/100)),0),"-")</f>
        <v>-</v>
      </c>
      <c r="J121" s="19" t="str">
        <f>IF(P_Density!J121&gt;Settings!$C$26,IF(Towers!J121*(Settings!$C$16/100)&lt;'Total Sites'!J121,('Total Sites'!J121-Towers!J121*(Settings!$C$16/100)),0),"-")</f>
        <v>-</v>
      </c>
      <c r="K121" s="19" t="str">
        <f>IF(P_Density!K121&gt;Settings!$C$26,IF(Towers!K121*(Settings!$C$16/100)&lt;'Total Sites'!K121,('Total Sites'!K121-Towers!K121*(Settings!$C$16/100)),0),"-")</f>
        <v>-</v>
      </c>
      <c r="L121" s="19" t="str">
        <f>IF(P_Density!L121&gt;Settings!$C$26,IF(Towers!L121*(Settings!$C$16/100)&lt;'Total Sites'!L121,('Total Sites'!L121-Towers!L121*(Settings!$C$16/100)),0),"-")</f>
        <v>-</v>
      </c>
    </row>
    <row r="122" spans="1:12">
      <c r="A122" s="14" t="str">
        <f>'Total Sites'!A122</f>
        <v>NZL</v>
      </c>
      <c r="B122" s="14" t="str">
        <f>'Total Sites'!B122</f>
        <v>New Zealand</v>
      </c>
      <c r="C122" s="19">
        <f>IF(P_Density!C122&gt;Settings!$C$26,IF(Towers!C122*(Settings!$C$16/100)&lt;'Total Sites'!C122,('Total Sites'!C122-Towers!C122*(Settings!$C$16/100)),0),"-")</f>
        <v>2481.2356932995472</v>
      </c>
      <c r="D122" s="19">
        <f>IF(P_Density!D122&gt;Settings!$C$26,IF(Towers!D122*(Settings!$C$16/100)&lt;'Total Sites'!D122,('Total Sites'!D122-Towers!D122*(Settings!$C$16/100)),0),"-")</f>
        <v>567.27636801518202</v>
      </c>
      <c r="E122" s="19">
        <f>IF(P_Density!E122&gt;Settings!$C$26,IF(Towers!E122*(Settings!$C$16/100)&lt;'Total Sites'!E122,('Total Sites'!E122-Towers!E122*(Settings!$C$16/100)),0),"-")</f>
        <v>478.24094828529672</v>
      </c>
      <c r="F122" s="19">
        <f>IF(P_Density!F122&gt;Settings!$C$26,IF(Towers!F122*(Settings!$C$16/100)&lt;'Total Sites'!F122,('Total Sites'!F122-Towers!F122*(Settings!$C$16/100)),0),"-")</f>
        <v>319.29608245059285</v>
      </c>
      <c r="G122" s="19">
        <f>IF(P_Density!G122&gt;Settings!$C$26,IF(Towers!G122*(Settings!$C$16/100)&lt;'Total Sites'!G122,('Total Sites'!G122-Towers!G122*(Settings!$C$16/100)),0),"-")</f>
        <v>109.16439954616915</v>
      </c>
      <c r="H122" s="19">
        <f>IF(P_Density!H122&gt;Settings!$C$26,IF(Towers!H122*(Settings!$C$16/100)&lt;'Total Sites'!H122,('Total Sites'!H122-Towers!H122*(Settings!$C$16/100)),0),"-")</f>
        <v>245.36407118072049</v>
      </c>
      <c r="I122" s="19" t="str">
        <f>IF(P_Density!I122&gt;Settings!$C$26,IF(Towers!I122*(Settings!$C$16/100)&lt;'Total Sites'!I122,('Total Sites'!I122-Towers!I122*(Settings!$C$16/100)),0),"-")</f>
        <v>-</v>
      </c>
      <c r="J122" s="19" t="str">
        <f>IF(P_Density!J122&gt;Settings!$C$26,IF(Towers!J122*(Settings!$C$16/100)&lt;'Total Sites'!J122,('Total Sites'!J122-Towers!J122*(Settings!$C$16/100)),0),"-")</f>
        <v>-</v>
      </c>
      <c r="K122" s="19" t="str">
        <f>IF(P_Density!K122&gt;Settings!$C$26,IF(Towers!K122*(Settings!$C$16/100)&lt;'Total Sites'!K122,('Total Sites'!K122-Towers!K122*(Settings!$C$16/100)),0),"-")</f>
        <v>-</v>
      </c>
      <c r="L122" s="19" t="str">
        <f>IF(P_Density!L122&gt;Settings!$C$26,IF(Towers!L122*(Settings!$C$16/100)&lt;'Total Sites'!L122,('Total Sites'!L122-Towers!L122*(Settings!$C$16/100)),0),"-")</f>
        <v>-</v>
      </c>
    </row>
    <row r="123" spans="1:12">
      <c r="A123" s="14" t="str">
        <f>'Total Sites'!A123</f>
        <v>NIC</v>
      </c>
      <c r="B123" s="14" t="str">
        <f>'Total Sites'!B123</f>
        <v>Nicaragua</v>
      </c>
      <c r="C123" s="19">
        <f>IF(P_Density!C123&gt;Settings!$C$26,IF(Towers!C123*(Settings!$C$16/100)&lt;'Total Sites'!C123,('Total Sites'!C123-Towers!C123*(Settings!$C$16/100)),0),"-")</f>
        <v>2783.5980978529165</v>
      </c>
      <c r="D123" s="19">
        <f>IF(P_Density!D123&gt;Settings!$C$26,IF(Towers!D123*(Settings!$C$16/100)&lt;'Total Sites'!D123,('Total Sites'!D123-Towers!D123*(Settings!$C$16/100)),0),"-")</f>
        <v>974.56725439208844</v>
      </c>
      <c r="E123" s="19">
        <f>IF(P_Density!E123&gt;Settings!$C$26,IF(Towers!E123*(Settings!$C$16/100)&lt;'Total Sites'!E123,('Total Sites'!E123-Towers!E123*(Settings!$C$16/100)),0),"-")</f>
        <v>1122.7384274769136</v>
      </c>
      <c r="F123" s="19">
        <f>IF(P_Density!F123&gt;Settings!$C$26,IF(Towers!F123*(Settings!$C$16/100)&lt;'Total Sites'!F123,('Total Sites'!F123-Towers!F123*(Settings!$C$16/100)),0),"-")</f>
        <v>494.72503066559915</v>
      </c>
      <c r="G123" s="19">
        <f>IF(P_Density!G123&gt;Settings!$C$26,IF(Towers!G123*(Settings!$C$16/100)&lt;'Total Sites'!G123,('Total Sites'!G123-Towers!G123*(Settings!$C$16/100)),0),"-")</f>
        <v>391.84409290143225</v>
      </c>
      <c r="H123" s="19">
        <f>IF(P_Density!H123&gt;Settings!$C$26,IF(Towers!H123*(Settings!$C$16/100)&lt;'Total Sites'!H123,('Total Sites'!H123-Towers!H123*(Settings!$C$16/100)),0),"-")</f>
        <v>525.02790104431585</v>
      </c>
      <c r="I123" s="19">
        <f>IF(P_Density!I123&gt;Settings!$C$26,IF(Towers!I123*(Settings!$C$16/100)&lt;'Total Sites'!I123,('Total Sites'!I123-Towers!I123*(Settings!$C$16/100)),0),"-")</f>
        <v>585.56147301810017</v>
      </c>
      <c r="J123" s="19">
        <f>IF(P_Density!J123&gt;Settings!$C$26,IF(Towers!J123*(Settings!$C$16/100)&lt;'Total Sites'!J123,('Total Sites'!J123-Towers!J123*(Settings!$C$16/100)),0),"-")</f>
        <v>614.72057752262549</v>
      </c>
      <c r="K123" s="19">
        <f>IF(P_Density!K123&gt;Settings!$C$26,IF(Towers!K123*(Settings!$C$16/100)&lt;'Total Sites'!K123,('Total Sites'!K123-Towers!K123*(Settings!$C$16/100)),0),"-")</f>
        <v>825.35270087016659</v>
      </c>
      <c r="L123" s="19">
        <f>IF(P_Density!L123&gt;Settings!$C$26,IF(Towers!L123*(Settings!$C$16/100)&lt;'Total Sites'!L123,('Total Sites'!L123-Towers!L123*(Settings!$C$16/100)),0),"-")</f>
        <v>482.13590213083569</v>
      </c>
    </row>
    <row r="124" spans="1:12">
      <c r="A124" s="14" t="str">
        <f>'Total Sites'!A124</f>
        <v>NER</v>
      </c>
      <c r="B124" s="14" t="str">
        <f>'Total Sites'!B124</f>
        <v>Niger (the)</v>
      </c>
      <c r="C124" s="19">
        <f>IF(P_Density!C124&gt;Settings!$C$26,IF(Towers!C124*(Settings!$C$16/100)&lt;'Total Sites'!C124,('Total Sites'!C124-Towers!C124*(Settings!$C$16/100)),0),"-")</f>
        <v>4046.9245469600005</v>
      </c>
      <c r="D124" s="19">
        <f>IF(P_Density!D124&gt;Settings!$C$26,IF(Towers!D124*(Settings!$C$16/100)&lt;'Total Sites'!D124,('Total Sites'!D124-Towers!D124*(Settings!$C$16/100)),0),"-")</f>
        <v>3420.75702260256</v>
      </c>
      <c r="E124" s="19">
        <f>IF(P_Density!E124&gt;Settings!$C$26,IF(Towers!E124*(Settings!$C$16/100)&lt;'Total Sites'!E124,('Total Sites'!E124-Towers!E124*(Settings!$C$16/100)),0),"-")</f>
        <v>4850.9477040476831</v>
      </c>
      <c r="F124" s="19">
        <f>IF(P_Density!F124&gt;Settings!$C$26,IF(Towers!F124*(Settings!$C$16/100)&lt;'Total Sites'!F124,('Total Sites'!F124-Towers!F124*(Settings!$C$16/100)),0),"-")</f>
        <v>1940.6454127030356</v>
      </c>
      <c r="G124" s="19">
        <f>IF(P_Density!G124&gt;Settings!$C$26,IF(Towers!G124*(Settings!$C$16/100)&lt;'Total Sites'!G124,('Total Sites'!G124-Towers!G124*(Settings!$C$16/100)),0),"-")</f>
        <v>2565.5506389828633</v>
      </c>
      <c r="H124" s="19">
        <f>IF(P_Density!H124&gt;Settings!$C$26,IF(Towers!H124*(Settings!$C$16/100)&lt;'Total Sites'!H124,('Total Sites'!H124-Towers!H124*(Settings!$C$16/100)),0),"-")</f>
        <v>1835.3827375056826</v>
      </c>
      <c r="I124" s="19">
        <f>IF(P_Density!I124&gt;Settings!$C$26,IF(Towers!I124*(Settings!$C$16/100)&lt;'Total Sites'!I124,('Total Sites'!I124-Towers!I124*(Settings!$C$16/100)),0),"-")</f>
        <v>2907.5434211914062</v>
      </c>
      <c r="J124" s="19">
        <f>IF(P_Density!J124&gt;Settings!$C$26,IF(Towers!J124*(Settings!$C$16/100)&lt;'Total Sites'!J124,('Total Sites'!J124-Towers!J124*(Settings!$C$16/100)),0),"-")</f>
        <v>2082.145533371468</v>
      </c>
      <c r="K124" s="19">
        <f>IF(P_Density!K124&gt;Settings!$C$26,IF(Towers!K124*(Settings!$C$16/100)&lt;'Total Sites'!K124,('Total Sites'!K124-Towers!K124*(Settings!$C$16/100)),0),"-")</f>
        <v>2840.553202859649</v>
      </c>
      <c r="L124" s="19" t="str">
        <f>IF(P_Density!L124&gt;Settings!$C$26,IF(Towers!L124*(Settings!$C$16/100)&lt;'Total Sites'!L124,('Total Sites'!L124-Towers!L124*(Settings!$C$16/100)),0),"-")</f>
        <v>-</v>
      </c>
    </row>
    <row r="125" spans="1:12">
      <c r="A125" s="14" t="str">
        <f>'Total Sites'!A125</f>
        <v>NGA</v>
      </c>
      <c r="B125" s="14" t="str">
        <f>'Total Sites'!B125</f>
        <v>Nigeria</v>
      </c>
      <c r="C125" s="19">
        <f>IF(P_Density!C125&gt;Settings!$C$26,IF(Towers!C125*(Settings!$C$16/100)&lt;'Total Sites'!C125,('Total Sites'!C125-Towers!C125*(Settings!$C$16/100)),0),"-")</f>
        <v>108221.2947244492</v>
      </c>
      <c r="D125" s="19">
        <f>IF(P_Density!D125&gt;Settings!$C$26,IF(Towers!D125*(Settings!$C$16/100)&lt;'Total Sites'!D125,('Total Sites'!D125-Towers!D125*(Settings!$C$16/100)),0),"-")</f>
        <v>31867.266033659031</v>
      </c>
      <c r="E125" s="19">
        <f>IF(P_Density!E125&gt;Settings!$C$26,IF(Towers!E125*(Settings!$C$16/100)&lt;'Total Sites'!E125,('Total Sites'!E125-Towers!E125*(Settings!$C$16/100)),0),"-")</f>
        <v>29175.757709121226</v>
      </c>
      <c r="F125" s="19">
        <f>IF(P_Density!F125&gt;Settings!$C$26,IF(Towers!F125*(Settings!$C$16/100)&lt;'Total Sites'!F125,('Total Sites'!F125-Towers!F125*(Settings!$C$16/100)),0),"-")</f>
        <v>24112.457013479041</v>
      </c>
      <c r="G125" s="19">
        <f>IF(P_Density!G125&gt;Settings!$C$26,IF(Towers!G125*(Settings!$C$16/100)&lt;'Total Sites'!G125,('Total Sites'!G125-Towers!G125*(Settings!$C$16/100)),0),"-")</f>
        <v>22368.025795169833</v>
      </c>
      <c r="H125" s="19">
        <f>IF(P_Density!H125&gt;Settings!$C$26,IF(Towers!H125*(Settings!$C$16/100)&lt;'Total Sites'!H125,('Total Sites'!H125-Towers!H125*(Settings!$C$16/100)),0),"-")</f>
        <v>24849.724615527623</v>
      </c>
      <c r="I125" s="19">
        <f>IF(P_Density!I125&gt;Settings!$C$26,IF(Towers!I125*(Settings!$C$16/100)&lt;'Total Sites'!I125,('Total Sites'!I125-Towers!I125*(Settings!$C$16/100)),0),"-")</f>
        <v>26932.583916237356</v>
      </c>
      <c r="J125" s="19">
        <f>IF(P_Density!J125&gt;Settings!$C$26,IF(Towers!J125*(Settings!$C$16/100)&lt;'Total Sites'!J125,('Total Sites'!J125-Towers!J125*(Settings!$C$16/100)),0),"-")</f>
        <v>21364.600349849836</v>
      </c>
      <c r="K125" s="19">
        <f>IF(P_Density!K125&gt;Settings!$C$26,IF(Towers!K125*(Settings!$C$16/100)&lt;'Total Sites'!K125,('Total Sites'!K125-Towers!K125*(Settings!$C$16/100)),0),"-")</f>
        <v>23233.601232669094</v>
      </c>
      <c r="L125" s="19">
        <f>IF(P_Density!L125&gt;Settings!$C$26,IF(Towers!L125*(Settings!$C$16/100)&lt;'Total Sites'!L125,('Total Sites'!L125-Towers!L125*(Settings!$C$16/100)),0),"-")</f>
        <v>20196.535489993254</v>
      </c>
    </row>
    <row r="126" spans="1:12">
      <c r="A126" s="14" t="str">
        <f>'Total Sites'!A126</f>
        <v>NOR</v>
      </c>
      <c r="B126" s="14" t="str">
        <f>'Total Sites'!B126</f>
        <v>Norway</v>
      </c>
      <c r="C126" s="19">
        <f>IF(P_Density!C126&gt;Settings!$C$26,IF(Towers!C126*(Settings!$C$16/100)&lt;'Total Sites'!C126,('Total Sites'!C126-Towers!C126*(Settings!$C$16/100)),0),"-")</f>
        <v>5629.258978788238</v>
      </c>
      <c r="D126" s="19">
        <f>IF(P_Density!D126&gt;Settings!$C$26,IF(Towers!D126*(Settings!$C$16/100)&lt;'Total Sites'!D126,('Total Sites'!D126-Towers!D126*(Settings!$C$16/100)),0),"-")</f>
        <v>2550.735135240433</v>
      </c>
      <c r="E126" s="19">
        <f>IF(P_Density!E126&gt;Settings!$C$26,IF(Towers!E126*(Settings!$C$16/100)&lt;'Total Sites'!E126,('Total Sites'!E126-Towers!E126*(Settings!$C$16/100)),0),"-")</f>
        <v>2042.7496737657229</v>
      </c>
      <c r="F126" s="19">
        <f>IF(P_Density!F126&gt;Settings!$C$26,IF(Towers!F126*(Settings!$C$16/100)&lt;'Total Sites'!F126,('Total Sites'!F126-Towers!F126*(Settings!$C$16/100)),0),"-")</f>
        <v>1054.9166508935371</v>
      </c>
      <c r="G126" s="19">
        <f>IF(P_Density!G126&gt;Settings!$C$26,IF(Towers!G126*(Settings!$C$16/100)&lt;'Total Sites'!G126,('Total Sites'!G126-Towers!G126*(Settings!$C$16/100)),0),"-")</f>
        <v>498.5677457201557</v>
      </c>
      <c r="H126" s="19">
        <f>IF(P_Density!H126&gt;Settings!$C$26,IF(Towers!H126*(Settings!$C$16/100)&lt;'Total Sites'!H126,('Total Sites'!H126-Towers!H126*(Settings!$C$16/100)),0),"-")</f>
        <v>342.74383103551276</v>
      </c>
      <c r="I126" s="19">
        <f>IF(P_Density!I126&gt;Settings!$C$26,IF(Towers!I126*(Settings!$C$16/100)&lt;'Total Sites'!I126,('Total Sites'!I126-Towers!I126*(Settings!$C$16/100)),0),"-")</f>
        <v>236.1424005069841</v>
      </c>
      <c r="J126" s="19" t="str">
        <f>IF(P_Density!J126&gt;Settings!$C$26,IF(Towers!J126*(Settings!$C$16/100)&lt;'Total Sites'!J126,('Total Sites'!J126-Towers!J126*(Settings!$C$16/100)),0),"-")</f>
        <v>-</v>
      </c>
      <c r="K126" s="19" t="str">
        <f>IF(P_Density!K126&gt;Settings!$C$26,IF(Towers!K126*(Settings!$C$16/100)&lt;'Total Sites'!K126,('Total Sites'!K126-Towers!K126*(Settings!$C$16/100)),0),"-")</f>
        <v>-</v>
      </c>
      <c r="L126" s="19" t="str">
        <f>IF(P_Density!L126&gt;Settings!$C$26,IF(Towers!L126*(Settings!$C$16/100)&lt;'Total Sites'!L126,('Total Sites'!L126-Towers!L126*(Settings!$C$16/100)),0),"-")</f>
        <v>-</v>
      </c>
    </row>
    <row r="127" spans="1:12">
      <c r="A127" s="14" t="str">
        <f>'Total Sites'!A127</f>
        <v>OMN</v>
      </c>
      <c r="B127" s="14" t="str">
        <f>'Total Sites'!B127</f>
        <v>Oman</v>
      </c>
      <c r="C127" s="19">
        <f>IF(P_Density!C127&gt;Settings!$C$26,IF(Towers!C127*(Settings!$C$16/100)&lt;'Total Sites'!C127,('Total Sites'!C127-Towers!C127*(Settings!$C$16/100)),0),"-")</f>
        <v>167.76328257705836</v>
      </c>
      <c r="D127" s="19">
        <f>IF(P_Density!D127&gt;Settings!$C$26,IF(Towers!D127*(Settings!$C$16/100)&lt;'Total Sites'!D127,('Total Sites'!D127-Towers!D127*(Settings!$C$16/100)),0),"-")</f>
        <v>38.586146046003705</v>
      </c>
      <c r="E127" s="19">
        <f>IF(P_Density!E127&gt;Settings!$C$26,IF(Towers!E127*(Settings!$C$16/100)&lt;'Total Sites'!E127,('Total Sites'!E127-Towers!E127*(Settings!$C$16/100)),0),"-")</f>
        <v>28.188034907497922</v>
      </c>
      <c r="F127" s="19">
        <f>IF(P_Density!F127&gt;Settings!$C$26,IF(Towers!F127*(Settings!$C$16/100)&lt;'Total Sites'!F127,('Total Sites'!F127-Towers!F127*(Settings!$C$16/100)),0),"-")</f>
        <v>18.185170769879846</v>
      </c>
      <c r="G127" s="19">
        <f>IF(P_Density!G127&gt;Settings!$C$26,IF(Towers!G127*(Settings!$C$16/100)&lt;'Total Sites'!G127,('Total Sites'!G127-Towers!G127*(Settings!$C$16/100)),0),"-")</f>
        <v>15.437316312939657</v>
      </c>
      <c r="H127" s="19">
        <f>IF(P_Density!H127&gt;Settings!$C$26,IF(Towers!H127*(Settings!$C$16/100)&lt;'Total Sites'!H127,('Total Sites'!H127-Towers!H127*(Settings!$C$16/100)),0),"-")</f>
        <v>20.362895772368859</v>
      </c>
      <c r="I127" s="19">
        <f>IF(P_Density!I127&gt;Settings!$C$26,IF(Towers!I127*(Settings!$C$16/100)&lt;'Total Sites'!I127,('Total Sites'!I127-Towers!I127*(Settings!$C$16/100)),0),"-")</f>
        <v>35.816915551452155</v>
      </c>
      <c r="J127" s="19">
        <f>IF(P_Density!J127&gt;Settings!$C$26,IF(Towers!J127*(Settings!$C$16/100)&lt;'Total Sites'!J127,('Total Sites'!J127-Towers!J127*(Settings!$C$16/100)),0),"-")</f>
        <v>4.3063242892573328</v>
      </c>
      <c r="K127" s="19">
        <f>IF(P_Density!K127&gt;Settings!$C$26,IF(Towers!K127*(Settings!$C$16/100)&lt;'Total Sites'!K127,('Total Sites'!K127-Towers!K127*(Settings!$C$16/100)),0),"-")</f>
        <v>18.686395064508929</v>
      </c>
      <c r="L127" s="19" t="str">
        <f>IF(P_Density!L127&gt;Settings!$C$26,IF(Towers!L127*(Settings!$C$16/100)&lt;'Total Sites'!L127,('Total Sites'!L127-Towers!L127*(Settings!$C$16/100)),0),"-")</f>
        <v>-</v>
      </c>
    </row>
    <row r="128" spans="1:12">
      <c r="A128" s="14" t="str">
        <f>'Total Sites'!A128</f>
        <v>PAK</v>
      </c>
      <c r="B128" s="14" t="str">
        <f>'Total Sites'!B128</f>
        <v>Pakistan</v>
      </c>
      <c r="C128" s="19">
        <f>IF(P_Density!C128&gt;Settings!$C$26,IF(Towers!C128*(Settings!$C$16/100)&lt;'Total Sites'!C128,('Total Sites'!C128-Towers!C128*(Settings!$C$16/100)),0),"-")</f>
        <v>111462.9296611961</v>
      </c>
      <c r="D128" s="19">
        <f>IF(P_Density!D128&gt;Settings!$C$26,IF(Towers!D128*(Settings!$C$16/100)&lt;'Total Sites'!D128,('Total Sites'!D128-Towers!D128*(Settings!$C$16/100)),0),"-")</f>
        <v>44535.600938197997</v>
      </c>
      <c r="E128" s="19">
        <f>IF(P_Density!E128&gt;Settings!$C$26,IF(Towers!E128*(Settings!$C$16/100)&lt;'Total Sites'!E128,('Total Sites'!E128-Towers!E128*(Settings!$C$16/100)),0),"-")</f>
        <v>54012.566926817795</v>
      </c>
      <c r="F128" s="19">
        <f>IF(P_Density!F128&gt;Settings!$C$26,IF(Towers!F128*(Settings!$C$16/100)&lt;'Total Sites'!F128,('Total Sites'!F128-Towers!F128*(Settings!$C$16/100)),0),"-")</f>
        <v>29259.700116949574</v>
      </c>
      <c r="G128" s="19">
        <f>IF(P_Density!G128&gt;Settings!$C$26,IF(Towers!G128*(Settings!$C$16/100)&lt;'Total Sites'!G128,('Total Sites'!G128-Towers!G128*(Settings!$C$16/100)),0),"-")</f>
        <v>33257.568315789867</v>
      </c>
      <c r="H128" s="19">
        <f>IF(P_Density!H128&gt;Settings!$C$26,IF(Towers!H128*(Settings!$C$16/100)&lt;'Total Sites'!H128,('Total Sites'!H128-Towers!H128*(Settings!$C$16/100)),0),"-")</f>
        <v>21000.020351464766</v>
      </c>
      <c r="I128" s="19">
        <f>IF(P_Density!I128&gt;Settings!$C$26,IF(Towers!I128*(Settings!$C$16/100)&lt;'Total Sites'!I128,('Total Sites'!I128-Towers!I128*(Settings!$C$16/100)),0),"-")</f>
        <v>22869.562503003464</v>
      </c>
      <c r="J128" s="19">
        <f>IF(P_Density!J128&gt;Settings!$C$26,IF(Towers!J128*(Settings!$C$16/100)&lt;'Total Sites'!J128,('Total Sites'!J128-Towers!J128*(Settings!$C$16/100)),0),"-")</f>
        <v>7507.5857724126809</v>
      </c>
      <c r="K128" s="19">
        <f>IF(P_Density!K128&gt;Settings!$C$26,IF(Towers!K128*(Settings!$C$16/100)&lt;'Total Sites'!K128,('Total Sites'!K128-Towers!K128*(Settings!$C$16/100)),0),"-")</f>
        <v>5258.773325373013</v>
      </c>
      <c r="L128" s="19">
        <f>IF(P_Density!L128&gt;Settings!$C$26,IF(Towers!L128*(Settings!$C$16/100)&lt;'Total Sites'!L128,('Total Sites'!L128-Towers!L128*(Settings!$C$16/100)),0),"-")</f>
        <v>5176.071458656379</v>
      </c>
    </row>
    <row r="129" spans="1:12">
      <c r="A129" s="14" t="str">
        <f>'Total Sites'!A129</f>
        <v>PSE</v>
      </c>
      <c r="B129" s="14" t="str">
        <f>'Total Sites'!B129</f>
        <v>Palestine, State of</v>
      </c>
      <c r="C129" s="19">
        <f>IF(P_Density!C129&gt;Settings!$C$26,IF(Towers!C129*(Settings!$C$16/100)&lt;'Total Sites'!C129,('Total Sites'!C129-Towers!C129*(Settings!$C$16/100)),0),"-")</f>
        <v>2253.9754509162999</v>
      </c>
      <c r="D129" s="19">
        <f>IF(P_Density!D129&gt;Settings!$C$26,IF(Towers!D129*(Settings!$C$16/100)&lt;'Total Sites'!D129,('Total Sites'!D129-Towers!D129*(Settings!$C$16/100)),0),"-")</f>
        <v>1034.6116823878097</v>
      </c>
      <c r="E129" s="19">
        <f>IF(P_Density!E129&gt;Settings!$C$26,IF(Towers!E129*(Settings!$C$16/100)&lt;'Total Sites'!E129,('Total Sites'!E129-Towers!E129*(Settings!$C$16/100)),0),"-")</f>
        <v>757.48355317678909</v>
      </c>
      <c r="F129" s="19">
        <f>IF(P_Density!F129&gt;Settings!$C$26,IF(Towers!F129*(Settings!$C$16/100)&lt;'Total Sites'!F129,('Total Sites'!F129-Towers!F129*(Settings!$C$16/100)),0),"-")</f>
        <v>761.58915509102656</v>
      </c>
      <c r="G129" s="19">
        <f>IF(P_Density!G129&gt;Settings!$C$26,IF(Towers!G129*(Settings!$C$16/100)&lt;'Total Sites'!G129,('Total Sites'!G129-Towers!G129*(Settings!$C$16/100)),0),"-")</f>
        <v>528.85284657769739</v>
      </c>
      <c r="H129" s="19">
        <f>IF(P_Density!H129&gt;Settings!$C$26,IF(Towers!H129*(Settings!$C$16/100)&lt;'Total Sites'!H129,('Total Sites'!H129-Towers!H129*(Settings!$C$16/100)),0),"-")</f>
        <v>153.71373566904597</v>
      </c>
      <c r="I129" s="19">
        <f>IF(P_Density!I129&gt;Settings!$C$26,IF(Towers!I129*(Settings!$C$16/100)&lt;'Total Sites'!I129,('Total Sites'!I129-Towers!I129*(Settings!$C$16/100)),0),"-")</f>
        <v>1064.9110245148811</v>
      </c>
      <c r="J129" s="19">
        <f>IF(P_Density!J129&gt;Settings!$C$26,IF(Towers!J129*(Settings!$C$16/100)&lt;'Total Sites'!J129,('Total Sites'!J129-Towers!J129*(Settings!$C$16/100)),0),"-")</f>
        <v>770.04669503435525</v>
      </c>
      <c r="K129" s="19">
        <f>IF(P_Density!K129&gt;Settings!$C$26,IF(Towers!K129*(Settings!$C$16/100)&lt;'Total Sites'!K129,('Total Sites'!K129-Towers!K129*(Settings!$C$16/100)),0),"-")</f>
        <v>708.72953044522069</v>
      </c>
      <c r="L129" s="19">
        <f>IF(P_Density!L129&gt;Settings!$C$26,IF(Towers!L129*(Settings!$C$16/100)&lt;'Total Sites'!L129,('Total Sites'!L129-Towers!L129*(Settings!$C$16/100)),0),"-")</f>
        <v>180.50278815944455</v>
      </c>
    </row>
    <row r="130" spans="1:12">
      <c r="A130" s="14" t="str">
        <f>'Total Sites'!A130</f>
        <v>PAN</v>
      </c>
      <c r="B130" s="14" t="str">
        <f>'Total Sites'!B130</f>
        <v>Panama</v>
      </c>
      <c r="C130" s="19">
        <f>IF(P_Density!C130&gt;Settings!$C$26,IF(Towers!C130*(Settings!$C$16/100)&lt;'Total Sites'!C130,('Total Sites'!C130-Towers!C130*(Settings!$C$16/100)),0),"-")</f>
        <v>2902.6605533657989</v>
      </c>
      <c r="D130" s="19">
        <f>IF(P_Density!D130&gt;Settings!$C$26,IF(Towers!D130*(Settings!$C$16/100)&lt;'Total Sites'!D130,('Total Sites'!D130-Towers!D130*(Settings!$C$16/100)),0),"-")</f>
        <v>481.01134853194856</v>
      </c>
      <c r="E130" s="19">
        <f>IF(P_Density!E130&gt;Settings!$C$26,IF(Towers!E130*(Settings!$C$16/100)&lt;'Total Sites'!E130,('Total Sites'!E130-Towers!E130*(Settings!$C$16/100)),0),"-")</f>
        <v>281.66702129267702</v>
      </c>
      <c r="F130" s="19">
        <f>IF(P_Density!F130&gt;Settings!$C$26,IF(Towers!F130*(Settings!$C$16/100)&lt;'Total Sites'!F130,('Total Sites'!F130-Towers!F130*(Settings!$C$16/100)),0),"-")</f>
        <v>209.52217192796243</v>
      </c>
      <c r="G130" s="19">
        <f>IF(P_Density!G130&gt;Settings!$C$26,IF(Towers!G130*(Settings!$C$16/100)&lt;'Total Sites'!G130,('Total Sites'!G130-Towers!G130*(Settings!$C$16/100)),0),"-")</f>
        <v>250.44595809276862</v>
      </c>
      <c r="H130" s="19">
        <f>IF(P_Density!H130&gt;Settings!$C$26,IF(Towers!H130*(Settings!$C$16/100)&lt;'Total Sites'!H130,('Total Sites'!H130-Towers!H130*(Settings!$C$16/100)),0),"-")</f>
        <v>126.75471125939772</v>
      </c>
      <c r="I130" s="19">
        <f>IF(P_Density!I130&gt;Settings!$C$26,IF(Towers!I130*(Settings!$C$16/100)&lt;'Total Sites'!I130,('Total Sites'!I130-Towers!I130*(Settings!$C$16/100)),0),"-")</f>
        <v>170.8682195008569</v>
      </c>
      <c r="J130" s="19">
        <f>IF(P_Density!J130&gt;Settings!$C$26,IF(Towers!J130*(Settings!$C$16/100)&lt;'Total Sites'!J130,('Total Sites'!J130-Towers!J130*(Settings!$C$16/100)),0),"-")</f>
        <v>113.08873369649206</v>
      </c>
      <c r="K130" s="19">
        <f>IF(P_Density!K130&gt;Settings!$C$26,IF(Towers!K130*(Settings!$C$16/100)&lt;'Total Sites'!K130,('Total Sites'!K130-Towers!K130*(Settings!$C$16/100)),0),"-")</f>
        <v>129.99446887439709</v>
      </c>
      <c r="L130" s="19" t="str">
        <f>IF(P_Density!L130&gt;Settings!$C$26,IF(Towers!L130*(Settings!$C$16/100)&lt;'Total Sites'!L130,('Total Sites'!L130-Towers!L130*(Settings!$C$16/100)),0),"-")</f>
        <v>-</v>
      </c>
    </row>
    <row r="131" spans="1:12">
      <c r="A131" s="14" t="str">
        <f>'Total Sites'!A131</f>
        <v>PNG</v>
      </c>
      <c r="B131" s="14" t="str">
        <f>'Total Sites'!B131</f>
        <v>Papua New Guinea</v>
      </c>
      <c r="C131" s="19">
        <f>IF(P_Density!C131&gt;Settings!$C$26,IF(Towers!C131*(Settings!$C$16/100)&lt;'Total Sites'!C131,('Total Sites'!C131-Towers!C131*(Settings!$C$16/100)),0),"-")</f>
        <v>1485.0957696389369</v>
      </c>
      <c r="D131" s="19">
        <f>IF(P_Density!D131&gt;Settings!$C$26,IF(Towers!D131*(Settings!$C$16/100)&lt;'Total Sites'!D131,('Total Sites'!D131-Towers!D131*(Settings!$C$16/100)),0),"-")</f>
        <v>1553.9966053109806</v>
      </c>
      <c r="E131" s="19">
        <f>IF(P_Density!E131&gt;Settings!$C$26,IF(Towers!E131*(Settings!$C$16/100)&lt;'Total Sites'!E131,('Total Sites'!E131-Towers!E131*(Settings!$C$16/100)),0),"-")</f>
        <v>997.68115511114513</v>
      </c>
      <c r="F131" s="19">
        <f>IF(P_Density!F131&gt;Settings!$C$26,IF(Towers!F131*(Settings!$C$16/100)&lt;'Total Sites'!F131,('Total Sites'!F131-Towers!F131*(Settings!$C$16/100)),0),"-")</f>
        <v>1283.2589721381992</v>
      </c>
      <c r="G131" s="19">
        <f>IF(P_Density!G131&gt;Settings!$C$26,IF(Towers!G131*(Settings!$C$16/100)&lt;'Total Sites'!G131,('Total Sites'!G131-Towers!G131*(Settings!$C$16/100)),0),"-")</f>
        <v>930.13559536959087</v>
      </c>
      <c r="H131" s="19">
        <f>IF(P_Density!H131&gt;Settings!$C$26,IF(Towers!H131*(Settings!$C$16/100)&lt;'Total Sites'!H131,('Total Sites'!H131-Towers!H131*(Settings!$C$16/100)),0),"-")</f>
        <v>919.87805204774497</v>
      </c>
      <c r="I131" s="19">
        <f>IF(P_Density!I131&gt;Settings!$C$26,IF(Towers!I131*(Settings!$C$16/100)&lt;'Total Sites'!I131,('Total Sites'!I131-Towers!I131*(Settings!$C$16/100)),0),"-")</f>
        <v>685.56669043432828</v>
      </c>
      <c r="J131" s="19">
        <f>IF(P_Density!J131&gt;Settings!$C$26,IF(Towers!J131*(Settings!$C$16/100)&lt;'Total Sites'!J131,('Total Sites'!J131-Towers!J131*(Settings!$C$16/100)),0),"-")</f>
        <v>883.47564827749659</v>
      </c>
      <c r="K131" s="19">
        <f>IF(P_Density!K131&gt;Settings!$C$26,IF(Towers!K131*(Settings!$C$16/100)&lt;'Total Sites'!K131,('Total Sites'!K131-Towers!K131*(Settings!$C$16/100)),0),"-")</f>
        <v>777.9271858562762</v>
      </c>
      <c r="L131" s="19" t="str">
        <f>IF(P_Density!L131&gt;Settings!$C$26,IF(Towers!L131*(Settings!$C$16/100)&lt;'Total Sites'!L131,('Total Sites'!L131-Towers!L131*(Settings!$C$16/100)),0),"-")</f>
        <v>-</v>
      </c>
    </row>
    <row r="132" spans="1:12">
      <c r="A132" s="14" t="str">
        <f>'Total Sites'!A132</f>
        <v>PRY</v>
      </c>
      <c r="B132" s="14" t="str">
        <f>'Total Sites'!B132</f>
        <v>Paraguay</v>
      </c>
      <c r="C132" s="19">
        <f>IF(P_Density!C132&gt;Settings!$C$26,IF(Towers!C132*(Settings!$C$16/100)&lt;'Total Sites'!C132,('Total Sites'!C132-Towers!C132*(Settings!$C$16/100)),0),"-")</f>
        <v>3680.5863762813319</v>
      </c>
      <c r="D132" s="19">
        <f>IF(P_Density!D132&gt;Settings!$C$26,IF(Towers!D132*(Settings!$C$16/100)&lt;'Total Sites'!D132,('Total Sites'!D132-Towers!D132*(Settings!$C$16/100)),0),"-")</f>
        <v>768.78738331898921</v>
      </c>
      <c r="E132" s="19">
        <f>IF(P_Density!E132&gt;Settings!$C$26,IF(Towers!E132*(Settings!$C$16/100)&lt;'Total Sites'!E132,('Total Sites'!E132-Towers!E132*(Settings!$C$16/100)),0),"-")</f>
        <v>451.42590102640253</v>
      </c>
      <c r="F132" s="19">
        <f>IF(P_Density!F132&gt;Settings!$C$26,IF(Towers!F132*(Settings!$C$16/100)&lt;'Total Sites'!F132,('Total Sites'!F132-Towers!F132*(Settings!$C$16/100)),0),"-")</f>
        <v>353.65997818395385</v>
      </c>
      <c r="G132" s="19">
        <f>IF(P_Density!G132&gt;Settings!$C$26,IF(Towers!G132*(Settings!$C$16/100)&lt;'Total Sites'!G132,('Total Sites'!G132-Towers!G132*(Settings!$C$16/100)),0),"-")</f>
        <v>464.29517666362341</v>
      </c>
      <c r="H132" s="19">
        <f>IF(P_Density!H132&gt;Settings!$C$26,IF(Towers!H132*(Settings!$C$16/100)&lt;'Total Sites'!H132,('Total Sites'!H132-Towers!H132*(Settings!$C$16/100)),0),"-")</f>
        <v>692.07887891400571</v>
      </c>
      <c r="I132" s="19">
        <f>IF(P_Density!I132&gt;Settings!$C$26,IF(Towers!I132*(Settings!$C$16/100)&lt;'Total Sites'!I132,('Total Sites'!I132-Towers!I132*(Settings!$C$16/100)),0),"-")</f>
        <v>369.16410841149462</v>
      </c>
      <c r="J132" s="19">
        <f>IF(P_Density!J132&gt;Settings!$C$26,IF(Towers!J132*(Settings!$C$16/100)&lt;'Total Sites'!J132,('Total Sites'!J132-Towers!J132*(Settings!$C$16/100)),0),"-")</f>
        <v>301.11973392194699</v>
      </c>
      <c r="K132" s="19">
        <f>IF(P_Density!K132&gt;Settings!$C$26,IF(Towers!K132*(Settings!$C$16/100)&lt;'Total Sites'!K132,('Total Sites'!K132-Towers!K132*(Settings!$C$16/100)),0),"-")</f>
        <v>298.5394880772979</v>
      </c>
      <c r="L132" s="19" t="str">
        <f>IF(P_Density!L132&gt;Settings!$C$26,IF(Towers!L132*(Settings!$C$16/100)&lt;'Total Sites'!L132,('Total Sites'!L132-Towers!L132*(Settings!$C$16/100)),0),"-")</f>
        <v>-</v>
      </c>
    </row>
    <row r="133" spans="1:12">
      <c r="A133" s="14" t="str">
        <f>'Total Sites'!A133</f>
        <v>PER</v>
      </c>
      <c r="B133" s="14" t="str">
        <f>'Total Sites'!B133</f>
        <v>Peru</v>
      </c>
      <c r="C133" s="19">
        <f>IF(P_Density!C133&gt;Settings!$C$26,IF(Towers!C133*(Settings!$C$16/100)&lt;'Total Sites'!C133,('Total Sites'!C133-Towers!C133*(Settings!$C$16/100)),0),"-")</f>
        <v>24084.586488591238</v>
      </c>
      <c r="D133" s="19">
        <f>IF(P_Density!D133&gt;Settings!$C$26,IF(Towers!D133*(Settings!$C$16/100)&lt;'Total Sites'!D133,('Total Sites'!D133-Towers!D133*(Settings!$C$16/100)),0),"-")</f>
        <v>4180.0029442868399</v>
      </c>
      <c r="E133" s="19">
        <f>IF(P_Density!E133&gt;Settings!$C$26,IF(Towers!E133*(Settings!$C$16/100)&lt;'Total Sites'!E133,('Total Sites'!E133-Towers!E133*(Settings!$C$16/100)),0),"-")</f>
        <v>2598.1807768410067</v>
      </c>
      <c r="F133" s="19">
        <f>IF(P_Density!F133&gt;Settings!$C$26,IF(Towers!F133*(Settings!$C$16/100)&lt;'Total Sites'!F133,('Total Sites'!F133-Towers!F133*(Settings!$C$16/100)),0),"-")</f>
        <v>2395.1196367385955</v>
      </c>
      <c r="G133" s="19">
        <f>IF(P_Density!G133&gt;Settings!$C$26,IF(Towers!G133*(Settings!$C$16/100)&lt;'Total Sites'!G133,('Total Sites'!G133-Towers!G133*(Settings!$C$16/100)),0),"-")</f>
        <v>1508.7316305671882</v>
      </c>
      <c r="H133" s="19">
        <f>IF(P_Density!H133&gt;Settings!$C$26,IF(Towers!H133*(Settings!$C$16/100)&lt;'Total Sites'!H133,('Total Sites'!H133-Towers!H133*(Settings!$C$16/100)),0),"-")</f>
        <v>1517.6353738172961</v>
      </c>
      <c r="I133" s="19">
        <f>IF(P_Density!I133&gt;Settings!$C$26,IF(Towers!I133*(Settings!$C$16/100)&lt;'Total Sites'!I133,('Total Sites'!I133-Towers!I133*(Settings!$C$16/100)),0),"-")</f>
        <v>1489.9195606618762</v>
      </c>
      <c r="J133" s="19">
        <f>IF(P_Density!J133&gt;Settings!$C$26,IF(Towers!J133*(Settings!$C$16/100)&lt;'Total Sites'!J133,('Total Sites'!J133-Towers!J133*(Settings!$C$16/100)),0),"-")</f>
        <v>856.18412169337034</v>
      </c>
      <c r="K133" s="19">
        <f>IF(P_Density!K133&gt;Settings!$C$26,IF(Towers!K133*(Settings!$C$16/100)&lt;'Total Sites'!K133,('Total Sites'!K133-Towers!K133*(Settings!$C$16/100)),0),"-")</f>
        <v>1434.8213508206632</v>
      </c>
      <c r="L133" s="19" t="str">
        <f>IF(P_Density!L133&gt;Settings!$C$26,IF(Towers!L133*(Settings!$C$16/100)&lt;'Total Sites'!L133,('Total Sites'!L133-Towers!L133*(Settings!$C$16/100)),0),"-")</f>
        <v>-</v>
      </c>
    </row>
    <row r="134" spans="1:12">
      <c r="A134" s="14" t="str">
        <f>'Total Sites'!A134</f>
        <v>PHL</v>
      </c>
      <c r="B134" s="14" t="str">
        <f>'Total Sites'!B134</f>
        <v>Philippines (the)</v>
      </c>
      <c r="C134" s="19">
        <f>IF(P_Density!C134&gt;Settings!$C$26,IF(Towers!C134*(Settings!$C$16/100)&lt;'Total Sites'!C134,('Total Sites'!C134-Towers!C134*(Settings!$C$16/100)),0),"-")</f>
        <v>44754.407449789622</v>
      </c>
      <c r="D134" s="19">
        <f>IF(P_Density!D134&gt;Settings!$C$26,IF(Towers!D134*(Settings!$C$16/100)&lt;'Total Sites'!D134,('Total Sites'!D134-Towers!D134*(Settings!$C$16/100)),0),"-")</f>
        <v>18326.477856985744</v>
      </c>
      <c r="E134" s="19">
        <f>IF(P_Density!E134&gt;Settings!$C$26,IF(Towers!E134*(Settings!$C$16/100)&lt;'Total Sites'!E134,('Total Sites'!E134-Towers!E134*(Settings!$C$16/100)),0),"-")</f>
        <v>13898.504002586511</v>
      </c>
      <c r="F134" s="19">
        <f>IF(P_Density!F134&gt;Settings!$C$26,IF(Towers!F134*(Settings!$C$16/100)&lt;'Total Sites'!F134,('Total Sites'!F134-Towers!F134*(Settings!$C$16/100)),0),"-")</f>
        <v>9899.5354048668014</v>
      </c>
      <c r="G134" s="19">
        <f>IF(P_Density!G134&gt;Settings!$C$26,IF(Towers!G134*(Settings!$C$16/100)&lt;'Total Sites'!G134,('Total Sites'!G134-Towers!G134*(Settings!$C$16/100)),0),"-")</f>
        <v>7547.4441279431785</v>
      </c>
      <c r="H134" s="19">
        <f>IF(P_Density!H134&gt;Settings!$C$26,IF(Towers!H134*(Settings!$C$16/100)&lt;'Total Sites'!H134,('Total Sites'!H134-Towers!H134*(Settings!$C$16/100)),0),"-")</f>
        <v>6819.9323126094368</v>
      </c>
      <c r="I134" s="19">
        <f>IF(P_Density!I134&gt;Settings!$C$26,IF(Towers!I134*(Settings!$C$16/100)&lt;'Total Sites'!I134,('Total Sites'!I134-Towers!I134*(Settings!$C$16/100)),0),"-")</f>
        <v>6377.2358407318088</v>
      </c>
      <c r="J134" s="19">
        <f>IF(P_Density!J134&gt;Settings!$C$26,IF(Towers!J134*(Settings!$C$16/100)&lt;'Total Sites'!J134,('Total Sites'!J134-Towers!J134*(Settings!$C$16/100)),0),"-")</f>
        <v>7450.148182186027</v>
      </c>
      <c r="K134" s="19">
        <f>IF(P_Density!K134&gt;Settings!$C$26,IF(Towers!K134*(Settings!$C$16/100)&lt;'Total Sites'!K134,('Total Sites'!K134-Towers!K134*(Settings!$C$16/100)),0),"-")</f>
        <v>5132.181762393091</v>
      </c>
      <c r="L134" s="19">
        <f>IF(P_Density!L134&gt;Settings!$C$26,IF(Towers!L134*(Settings!$C$16/100)&lt;'Total Sites'!L134,('Total Sites'!L134-Towers!L134*(Settings!$C$16/100)),0),"-")</f>
        <v>3250.6643366752296</v>
      </c>
    </row>
    <row r="135" spans="1:12">
      <c r="A135" s="14" t="str">
        <f>'Total Sites'!A135</f>
        <v>POL</v>
      </c>
      <c r="B135" s="14" t="str">
        <f>'Total Sites'!B135</f>
        <v>Poland</v>
      </c>
      <c r="C135" s="19">
        <f>IF(P_Density!C135&gt;Settings!$C$26,IF(Towers!C135*(Settings!$C$16/100)&lt;'Total Sites'!C135,('Total Sites'!C135-Towers!C135*(Settings!$C$16/100)),0),"-")</f>
        <v>21358.057110446272</v>
      </c>
      <c r="D135" s="19">
        <f>IF(P_Density!D135&gt;Settings!$C$26,IF(Towers!D135*(Settings!$C$16/100)&lt;'Total Sites'!D135,('Total Sites'!D135-Towers!D135*(Settings!$C$16/100)),0),"-")</f>
        <v>4967.5214500523289</v>
      </c>
      <c r="E135" s="19">
        <f>IF(P_Density!E135&gt;Settings!$C$26,IF(Towers!E135*(Settings!$C$16/100)&lt;'Total Sites'!E135,('Total Sites'!E135-Towers!E135*(Settings!$C$16/100)),0),"-")</f>
        <v>5134.7217739289108</v>
      </c>
      <c r="F135" s="19">
        <f>IF(P_Density!F135&gt;Settings!$C$26,IF(Towers!F135*(Settings!$C$16/100)&lt;'Total Sites'!F135,('Total Sites'!F135-Towers!F135*(Settings!$C$16/100)),0),"-")</f>
        <v>4209.5498005824757</v>
      </c>
      <c r="G135" s="19">
        <f>IF(P_Density!G135&gt;Settings!$C$26,IF(Towers!G135*(Settings!$C$16/100)&lt;'Total Sites'!G135,('Total Sites'!G135-Towers!G135*(Settings!$C$16/100)),0),"-")</f>
        <v>3876.7304959029047</v>
      </c>
      <c r="H135" s="19">
        <f>IF(P_Density!H135&gt;Settings!$C$26,IF(Towers!H135*(Settings!$C$16/100)&lt;'Total Sites'!H135,('Total Sites'!H135-Towers!H135*(Settings!$C$16/100)),0),"-")</f>
        <v>3126.3941570539409</v>
      </c>
      <c r="I135" s="19">
        <f>IF(P_Density!I135&gt;Settings!$C$26,IF(Towers!I135*(Settings!$C$16/100)&lt;'Total Sites'!I135,('Total Sites'!I135-Towers!I135*(Settings!$C$16/100)),0),"-")</f>
        <v>2841.6713983925092</v>
      </c>
      <c r="J135" s="19">
        <f>IF(P_Density!J135&gt;Settings!$C$26,IF(Towers!J135*(Settings!$C$16/100)&lt;'Total Sites'!J135,('Total Sites'!J135-Towers!J135*(Settings!$C$16/100)),0),"-")</f>
        <v>2459.6577858649894</v>
      </c>
      <c r="K135" s="19">
        <f>IF(P_Density!K135&gt;Settings!$C$26,IF(Towers!K135*(Settings!$C$16/100)&lt;'Total Sites'!K135,('Total Sites'!K135-Towers!K135*(Settings!$C$16/100)),0),"-")</f>
        <v>2241.7834178736489</v>
      </c>
      <c r="L135" s="19">
        <f>IF(P_Density!L135&gt;Settings!$C$26,IF(Towers!L135*(Settings!$C$16/100)&lt;'Total Sites'!L135,('Total Sites'!L135-Towers!L135*(Settings!$C$16/100)),0),"-")</f>
        <v>1916.4475882091942</v>
      </c>
    </row>
    <row r="136" spans="1:12">
      <c r="A136" s="14" t="str">
        <f>'Total Sites'!A136</f>
        <v>PRT</v>
      </c>
      <c r="B136" s="14" t="str">
        <f>'Total Sites'!B136</f>
        <v>Portugal</v>
      </c>
      <c r="C136" s="19">
        <f>IF(P_Density!C136&gt;Settings!$C$26,IF(Towers!C136*(Settings!$C$16/100)&lt;'Total Sites'!C136,('Total Sites'!C136-Towers!C136*(Settings!$C$16/100)),0),"-")</f>
        <v>4809.724172730288</v>
      </c>
      <c r="D136" s="19">
        <f>IF(P_Density!D136&gt;Settings!$C$26,IF(Towers!D136*(Settings!$C$16/100)&lt;'Total Sites'!D136,('Total Sites'!D136-Towers!D136*(Settings!$C$16/100)),0),"-")</f>
        <v>1971.112835826284</v>
      </c>
      <c r="E136" s="19">
        <f>IF(P_Density!E136&gt;Settings!$C$26,IF(Towers!E136*(Settings!$C$16/100)&lt;'Total Sites'!E136,('Total Sites'!E136-Towers!E136*(Settings!$C$16/100)),0),"-")</f>
        <v>1092.2309869150492</v>
      </c>
      <c r="F136" s="19">
        <f>IF(P_Density!F136&gt;Settings!$C$26,IF(Towers!F136*(Settings!$C$16/100)&lt;'Total Sites'!F136,('Total Sites'!F136-Towers!F136*(Settings!$C$16/100)),0),"-")</f>
        <v>783.07463783020989</v>
      </c>
      <c r="G136" s="19">
        <f>IF(P_Density!G136&gt;Settings!$C$26,IF(Towers!G136*(Settings!$C$16/100)&lt;'Total Sites'!G136,('Total Sites'!G136-Towers!G136*(Settings!$C$16/100)),0),"-")</f>
        <v>434.76900310350391</v>
      </c>
      <c r="H136" s="19">
        <f>IF(P_Density!H136&gt;Settings!$C$26,IF(Towers!H136*(Settings!$C$16/100)&lt;'Total Sites'!H136,('Total Sites'!H136-Towers!H136*(Settings!$C$16/100)),0),"-")</f>
        <v>400.65258279439013</v>
      </c>
      <c r="I136" s="19">
        <f>IF(P_Density!I136&gt;Settings!$C$26,IF(Towers!I136*(Settings!$C$16/100)&lt;'Total Sites'!I136,('Total Sites'!I136-Towers!I136*(Settings!$C$16/100)),0),"-")</f>
        <v>309.49295593878264</v>
      </c>
      <c r="J136" s="19">
        <f>IF(P_Density!J136&gt;Settings!$C$26,IF(Towers!J136*(Settings!$C$16/100)&lt;'Total Sites'!J136,('Total Sites'!J136-Towers!J136*(Settings!$C$16/100)),0),"-")</f>
        <v>230.05122576239529</v>
      </c>
      <c r="K136" s="19">
        <f>IF(P_Density!K136&gt;Settings!$C$26,IF(Towers!K136*(Settings!$C$16/100)&lt;'Total Sites'!K136,('Total Sites'!K136-Towers!K136*(Settings!$C$16/100)),0),"-")</f>
        <v>288.32522534075696</v>
      </c>
      <c r="L136" s="19">
        <f>IF(P_Density!L136&gt;Settings!$C$26,IF(Towers!L136*(Settings!$C$16/100)&lt;'Total Sites'!L136,('Total Sites'!L136-Towers!L136*(Settings!$C$16/100)),0),"-")</f>
        <v>184.82203014300353</v>
      </c>
    </row>
    <row r="137" spans="1:12">
      <c r="A137" s="14" t="str">
        <f>'Total Sites'!A137</f>
        <v>PRI</v>
      </c>
      <c r="B137" s="14" t="str">
        <f>'Total Sites'!B137</f>
        <v>Puerto Rico</v>
      </c>
      <c r="C137" s="19">
        <f>IF(P_Density!C137&gt;Settings!$C$26,IF(Towers!C137*(Settings!$C$16/100)&lt;'Total Sites'!C137,('Total Sites'!C137-Towers!C137*(Settings!$C$16/100)),0),"-")</f>
        <v>1315.8454135130676</v>
      </c>
      <c r="D137" s="19">
        <f>IF(P_Density!D137&gt;Settings!$C$26,IF(Towers!D137*(Settings!$C$16/100)&lt;'Total Sites'!D137,('Total Sites'!D137-Towers!D137*(Settings!$C$16/100)),0),"-")</f>
        <v>733.23484187082499</v>
      </c>
      <c r="E137" s="19">
        <f>IF(P_Density!E137&gt;Settings!$C$26,IF(Towers!E137*(Settings!$C$16/100)&lt;'Total Sites'!E137,('Total Sites'!E137-Towers!E137*(Settings!$C$16/100)),0),"-")</f>
        <v>626.67907618918741</v>
      </c>
      <c r="F137" s="19">
        <f>IF(P_Density!F137&gt;Settings!$C$26,IF(Towers!F137*(Settings!$C$16/100)&lt;'Total Sites'!F137,('Total Sites'!F137-Towers!F137*(Settings!$C$16/100)),0),"-")</f>
        <v>334.60655601034313</v>
      </c>
      <c r="G137" s="19">
        <f>IF(P_Density!G137&gt;Settings!$C$26,IF(Towers!G137*(Settings!$C$16/100)&lt;'Total Sites'!G137,('Total Sites'!G137-Towers!G137*(Settings!$C$16/100)),0),"-")</f>
        <v>425.95619860212395</v>
      </c>
      <c r="H137" s="19">
        <f>IF(P_Density!H137&gt;Settings!$C$26,IF(Towers!H137*(Settings!$C$16/100)&lt;'Total Sites'!H137,('Total Sites'!H137-Towers!H137*(Settings!$C$16/100)),0),"-")</f>
        <v>335.94716071703277</v>
      </c>
      <c r="I137" s="19">
        <f>IF(P_Density!I137&gt;Settings!$C$26,IF(Towers!I137*(Settings!$C$16/100)&lt;'Total Sites'!I137,('Total Sites'!I137-Towers!I137*(Settings!$C$16/100)),0),"-")</f>
        <v>410.60208532081782</v>
      </c>
      <c r="J137" s="19">
        <f>IF(P_Density!J137&gt;Settings!$C$26,IF(Towers!J137*(Settings!$C$16/100)&lt;'Total Sites'!J137,('Total Sites'!J137-Towers!J137*(Settings!$C$16/100)),0),"-")</f>
        <v>333.41978045700893</v>
      </c>
      <c r="K137" s="19">
        <f>IF(P_Density!K137&gt;Settings!$C$26,IF(Towers!K137*(Settings!$C$16/100)&lt;'Total Sites'!K137,('Total Sites'!K137-Towers!K137*(Settings!$C$16/100)),0),"-")</f>
        <v>197.8694842566685</v>
      </c>
      <c r="L137" s="19">
        <f>IF(P_Density!L137&gt;Settings!$C$26,IF(Towers!L137*(Settings!$C$16/100)&lt;'Total Sites'!L137,('Total Sites'!L137-Towers!L137*(Settings!$C$16/100)),0),"-")</f>
        <v>125.50023366242658</v>
      </c>
    </row>
    <row r="138" spans="1:12">
      <c r="A138" s="14" t="str">
        <f>'Total Sites'!A138</f>
        <v>QAT</v>
      </c>
      <c r="B138" s="14" t="str">
        <f>'Total Sites'!B138</f>
        <v>Qatar</v>
      </c>
      <c r="C138" s="19">
        <f>IF(P_Density!C138&gt;Settings!$C$26,IF(Towers!C138*(Settings!$C$16/100)&lt;'Total Sites'!C138,('Total Sites'!C138-Towers!C138*(Settings!$C$16/100)),0),"-")</f>
        <v>3443.8928755292204</v>
      </c>
      <c r="D138" s="19">
        <f>IF(P_Density!D138&gt;Settings!$C$26,IF(Towers!D138*(Settings!$C$16/100)&lt;'Total Sites'!D138,('Total Sites'!D138-Towers!D138*(Settings!$C$16/100)),0),"-")</f>
        <v>313.61134670222924</v>
      </c>
      <c r="E138" s="19" t="str">
        <f>IF(P_Density!E138&gt;Settings!$C$26,IF(Towers!E138*(Settings!$C$16/100)&lt;'Total Sites'!E138,('Total Sites'!E138-Towers!E138*(Settings!$C$16/100)),0),"-")</f>
        <v>-</v>
      </c>
      <c r="F138" s="19">
        <f>IF(P_Density!F138&gt;Settings!$C$26,IF(Towers!F138*(Settings!$C$16/100)&lt;'Total Sites'!F138,('Total Sites'!F138-Towers!F138*(Settings!$C$16/100)),0),"-")</f>
        <v>1003.0470477636659</v>
      </c>
      <c r="G138" s="19" t="str">
        <f>IF(P_Density!G138&gt;Settings!$C$26,IF(Towers!G138*(Settings!$C$16/100)&lt;'Total Sites'!G138,('Total Sites'!G138-Towers!G138*(Settings!$C$16/100)),0),"-")</f>
        <v>-</v>
      </c>
      <c r="H138" s="19">
        <f>IF(P_Density!H138&gt;Settings!$C$26,IF(Towers!H138*(Settings!$C$16/100)&lt;'Total Sites'!H138,('Total Sites'!H138-Towers!H138*(Settings!$C$16/100)),0),"-")</f>
        <v>106.74342504569415</v>
      </c>
      <c r="I138" s="19">
        <f>IF(P_Density!I138&gt;Settings!$C$26,IF(Towers!I138*(Settings!$C$16/100)&lt;'Total Sites'!I138,('Total Sites'!I138-Towers!I138*(Settings!$C$16/100)),0),"-")</f>
        <v>1852.6462467680649</v>
      </c>
      <c r="J138" s="19" t="str">
        <f>IF(P_Density!J138&gt;Settings!$C$26,IF(Towers!J138*(Settings!$C$16/100)&lt;'Total Sites'!J138,('Total Sites'!J138-Towers!J138*(Settings!$C$16/100)),0),"-")</f>
        <v>-</v>
      </c>
      <c r="K138" s="19">
        <f>IF(P_Density!K138&gt;Settings!$C$26,IF(Towers!K138*(Settings!$C$16/100)&lt;'Total Sites'!K138,('Total Sites'!K138-Towers!K138*(Settings!$C$16/100)),0),"-")</f>
        <v>624.64297237222081</v>
      </c>
      <c r="L138" s="19">
        <f>IF(P_Density!L138&gt;Settings!$C$26,IF(Towers!L138*(Settings!$C$16/100)&lt;'Total Sites'!L138,('Total Sites'!L138-Towers!L138*(Settings!$C$16/100)),0),"-")</f>
        <v>31.175971804879921</v>
      </c>
    </row>
    <row r="139" spans="1:12">
      <c r="A139" s="14" t="str">
        <f>'Total Sites'!A139</f>
        <v>REU</v>
      </c>
      <c r="B139" s="14" t="str">
        <f>'Total Sites'!B139</f>
        <v>Réunion</v>
      </c>
      <c r="C139" s="19">
        <f>IF(P_Density!C139&gt;Settings!$C$26,IF(Towers!C139*(Settings!$C$16/100)&lt;'Total Sites'!C139,('Total Sites'!C139-Towers!C139*(Settings!$C$16/100)),0),"-")</f>
        <v>431.08820099492073</v>
      </c>
      <c r="D139" s="19">
        <f>IF(P_Density!D139&gt;Settings!$C$26,IF(Towers!D139*(Settings!$C$16/100)&lt;'Total Sites'!D139,('Total Sites'!D139-Towers!D139*(Settings!$C$16/100)),0),"-")</f>
        <v>219.39310229205788</v>
      </c>
      <c r="E139" s="19">
        <f>IF(P_Density!E139&gt;Settings!$C$26,IF(Towers!E139*(Settings!$C$16/100)&lt;'Total Sites'!E139,('Total Sites'!E139-Towers!E139*(Settings!$C$16/100)),0),"-")</f>
        <v>53.947609153078638</v>
      </c>
      <c r="F139" s="19">
        <f>IF(P_Density!F139&gt;Settings!$C$26,IF(Towers!F139*(Settings!$C$16/100)&lt;'Total Sites'!F139,('Total Sites'!F139-Towers!F139*(Settings!$C$16/100)),0),"-")</f>
        <v>356.94103042379425</v>
      </c>
      <c r="G139" s="19">
        <f>IF(P_Density!G139&gt;Settings!$C$26,IF(Towers!G139*(Settings!$C$16/100)&lt;'Total Sites'!G139,('Total Sites'!G139-Towers!G139*(Settings!$C$16/100)),0),"-")</f>
        <v>40.542818903093725</v>
      </c>
      <c r="H139" s="19">
        <f>IF(P_Density!H139&gt;Settings!$C$26,IF(Towers!H139*(Settings!$C$16/100)&lt;'Total Sites'!H139,('Total Sites'!H139-Towers!H139*(Settings!$C$16/100)),0),"-")</f>
        <v>94.26126843912256</v>
      </c>
      <c r="I139" s="19">
        <f>IF(P_Density!I139&gt;Settings!$C$26,IF(Towers!I139*(Settings!$C$16/100)&lt;'Total Sites'!I139,('Total Sites'!I139-Towers!I139*(Settings!$C$16/100)),0),"-")</f>
        <v>101.95578087022724</v>
      </c>
      <c r="J139" s="19">
        <f>IF(P_Density!J139&gt;Settings!$C$26,IF(Towers!J139*(Settings!$C$16/100)&lt;'Total Sites'!J139,('Total Sites'!J139-Towers!J139*(Settings!$C$16/100)),0),"-")</f>
        <v>29.929837954790191</v>
      </c>
      <c r="K139" s="19">
        <f>IF(P_Density!K139&gt;Settings!$C$26,IF(Towers!K139*(Settings!$C$16/100)&lt;'Total Sites'!K139,('Total Sites'!K139-Towers!K139*(Settings!$C$16/100)),0),"-")</f>
        <v>17.819284047888093</v>
      </c>
      <c r="L139" s="19">
        <f>IF(P_Density!L139&gt;Settings!$C$26,IF(Towers!L139*(Settings!$C$16/100)&lt;'Total Sites'!L139,('Total Sites'!L139-Towers!L139*(Settings!$C$16/100)),0),"-")</f>
        <v>23.285927754573255</v>
      </c>
    </row>
    <row r="140" spans="1:12">
      <c r="A140" s="14" t="str">
        <f>'Total Sites'!A140</f>
        <v>ROU</v>
      </c>
      <c r="B140" s="14" t="str">
        <f>'Total Sites'!B140</f>
        <v>Romania</v>
      </c>
      <c r="C140" s="19">
        <f>IF(P_Density!C140&gt;Settings!$C$26,IF(Towers!C140*(Settings!$C$16/100)&lt;'Total Sites'!C140,('Total Sites'!C140-Towers!C140*(Settings!$C$16/100)),0),"-")</f>
        <v>37317.8685994603</v>
      </c>
      <c r="D140" s="19">
        <f>IF(P_Density!D140&gt;Settings!$C$26,IF(Towers!D140*(Settings!$C$16/100)&lt;'Total Sites'!D140,('Total Sites'!D140-Towers!D140*(Settings!$C$16/100)),0),"-")</f>
        <v>2046.5142541874927</v>
      </c>
      <c r="E140" s="19">
        <f>IF(P_Density!E140&gt;Settings!$C$26,IF(Towers!E140*(Settings!$C$16/100)&lt;'Total Sites'!E140,('Total Sites'!E140-Towers!E140*(Settings!$C$16/100)),0),"-")</f>
        <v>1623.3675650585676</v>
      </c>
      <c r="F140" s="19">
        <f>IF(P_Density!F140&gt;Settings!$C$26,IF(Towers!F140*(Settings!$C$16/100)&lt;'Total Sites'!F140,('Total Sites'!F140-Towers!F140*(Settings!$C$16/100)),0),"-")</f>
        <v>1512.2968613585756</v>
      </c>
      <c r="G140" s="19">
        <f>IF(P_Density!G140&gt;Settings!$C$26,IF(Towers!G140*(Settings!$C$16/100)&lt;'Total Sites'!G140,('Total Sites'!G140-Towers!G140*(Settings!$C$16/100)),0),"-")</f>
        <v>1102.0690027286807</v>
      </c>
      <c r="H140" s="19">
        <f>IF(P_Density!H140&gt;Settings!$C$26,IF(Towers!H140*(Settings!$C$16/100)&lt;'Total Sites'!H140,('Total Sites'!H140-Towers!H140*(Settings!$C$16/100)),0),"-")</f>
        <v>1098.1234106151173</v>
      </c>
      <c r="I140" s="19">
        <f>IF(P_Density!I140&gt;Settings!$C$26,IF(Towers!I140*(Settings!$C$16/100)&lt;'Total Sites'!I140,('Total Sites'!I140-Towers!I140*(Settings!$C$16/100)),0),"-")</f>
        <v>1021.7502559830028</v>
      </c>
      <c r="J140" s="19">
        <f>IF(P_Density!J140&gt;Settings!$C$26,IF(Towers!J140*(Settings!$C$16/100)&lt;'Total Sites'!J140,('Total Sites'!J140-Towers!J140*(Settings!$C$16/100)),0),"-")</f>
        <v>885.30824793574652</v>
      </c>
      <c r="K140" s="19">
        <f>IF(P_Density!K140&gt;Settings!$C$26,IF(Towers!K140*(Settings!$C$16/100)&lt;'Total Sites'!K140,('Total Sites'!K140-Towers!K140*(Settings!$C$16/100)),0),"-")</f>
        <v>770.45928268351201</v>
      </c>
      <c r="L140" s="19">
        <f>IF(P_Density!L140&gt;Settings!$C$26,IF(Towers!L140*(Settings!$C$16/100)&lt;'Total Sites'!L140,('Total Sites'!L140-Towers!L140*(Settings!$C$16/100)),0),"-")</f>
        <v>577.32468025802359</v>
      </c>
    </row>
    <row r="141" spans="1:12">
      <c r="A141" s="14" t="str">
        <f>'Total Sites'!A141</f>
        <v>RUS</v>
      </c>
      <c r="B141" s="14" t="str">
        <f>'Total Sites'!B141</f>
        <v>Russian Federation (the)</v>
      </c>
      <c r="C141" s="19">
        <f>IF(P_Density!C141&gt;Settings!$C$26,IF(Towers!C141*(Settings!$C$16/100)&lt;'Total Sites'!C141,('Total Sites'!C141-Towers!C141*(Settings!$C$16/100)),0),"-")</f>
        <v>49355.781215590228</v>
      </c>
      <c r="D141" s="19">
        <f>IF(P_Density!D141&gt;Settings!$C$26,IF(Towers!D141*(Settings!$C$16/100)&lt;'Total Sites'!D141,('Total Sites'!D141-Towers!D141*(Settings!$C$16/100)),0),"-")</f>
        <v>30044.108635352317</v>
      </c>
      <c r="E141" s="19">
        <f>IF(P_Density!E141&gt;Settings!$C$26,IF(Towers!E141*(Settings!$C$16/100)&lt;'Total Sites'!E141,('Total Sites'!E141-Towers!E141*(Settings!$C$16/100)),0),"-")</f>
        <v>19201.873060251084</v>
      </c>
      <c r="F141" s="19">
        <f>IF(P_Density!F141&gt;Settings!$C$26,IF(Towers!F141*(Settings!$C$16/100)&lt;'Total Sites'!F141,('Total Sites'!F141-Towers!F141*(Settings!$C$16/100)),0),"-")</f>
        <v>9919.6720246438945</v>
      </c>
      <c r="G141" s="19">
        <f>IF(P_Density!G141&gt;Settings!$C$26,IF(Towers!G141*(Settings!$C$16/100)&lt;'Total Sites'!G141,('Total Sites'!G141-Towers!G141*(Settings!$C$16/100)),0),"-")</f>
        <v>7883.6312295144044</v>
      </c>
      <c r="H141" s="19">
        <f>IF(P_Density!H141&gt;Settings!$C$26,IF(Towers!H141*(Settings!$C$16/100)&lt;'Total Sites'!H141,('Total Sites'!H141-Towers!H141*(Settings!$C$16/100)),0),"-")</f>
        <v>5623.8992838420181</v>
      </c>
      <c r="I141" s="19">
        <f>IF(P_Density!I141&gt;Settings!$C$26,IF(Towers!I141*(Settings!$C$16/100)&lt;'Total Sites'!I141,('Total Sites'!I141-Towers!I141*(Settings!$C$16/100)),0),"-")</f>
        <v>4885.8285521696671</v>
      </c>
      <c r="J141" s="19">
        <f>IF(P_Density!J141&gt;Settings!$C$26,IF(Towers!J141*(Settings!$C$16/100)&lt;'Total Sites'!J141,('Total Sites'!J141-Towers!J141*(Settings!$C$16/100)),0),"-")</f>
        <v>4680.4691497691019</v>
      </c>
      <c r="K141" s="19" t="str">
        <f>IF(P_Density!K141&gt;Settings!$C$26,IF(Towers!K141*(Settings!$C$16/100)&lt;'Total Sites'!K141,('Total Sites'!K141-Towers!K141*(Settings!$C$16/100)),0),"-")</f>
        <v>-</v>
      </c>
      <c r="L141" s="19" t="str">
        <f>IF(P_Density!L141&gt;Settings!$C$26,IF(Towers!L141*(Settings!$C$16/100)&lt;'Total Sites'!L141,('Total Sites'!L141-Towers!L141*(Settings!$C$16/100)),0),"-")</f>
        <v>-</v>
      </c>
    </row>
    <row r="142" spans="1:12">
      <c r="A142" s="14" t="str">
        <f>'Total Sites'!A142</f>
        <v>RWA</v>
      </c>
      <c r="B142" s="14" t="str">
        <f>'Total Sites'!B142</f>
        <v>Rwanda</v>
      </c>
      <c r="C142" s="19">
        <f>IF(P_Density!C142&gt;Settings!$C$26,IF(Towers!C142*(Settings!$C$16/100)&lt;'Total Sites'!C142,('Total Sites'!C142-Towers!C142*(Settings!$C$16/100)),0),"-")</f>
        <v>3319.9070832228058</v>
      </c>
      <c r="D142" s="19">
        <f>IF(P_Density!D142&gt;Settings!$C$26,IF(Towers!D142*(Settings!$C$16/100)&lt;'Total Sites'!D142,('Total Sites'!D142-Towers!D142*(Settings!$C$16/100)),0),"-")</f>
        <v>1662.4177636513937</v>
      </c>
      <c r="E142" s="19">
        <f>IF(P_Density!E142&gt;Settings!$C$26,IF(Towers!E142*(Settings!$C$16/100)&lt;'Total Sites'!E142,('Total Sites'!E142-Towers!E142*(Settings!$C$16/100)),0),"-")</f>
        <v>1414.1365302395443</v>
      </c>
      <c r="F142" s="19">
        <f>IF(P_Density!F142&gt;Settings!$C$26,IF(Towers!F142*(Settings!$C$16/100)&lt;'Total Sites'!F142,('Total Sites'!F142-Towers!F142*(Settings!$C$16/100)),0),"-")</f>
        <v>1370.3981503916864</v>
      </c>
      <c r="G142" s="19">
        <f>IF(P_Density!G142&gt;Settings!$C$26,IF(Towers!G142*(Settings!$C$16/100)&lt;'Total Sites'!G142,('Total Sites'!G142-Towers!G142*(Settings!$C$16/100)),0),"-")</f>
        <v>1500.9761035155677</v>
      </c>
      <c r="H142" s="19">
        <f>IF(P_Density!H142&gt;Settings!$C$26,IF(Towers!H142*(Settings!$C$16/100)&lt;'Total Sites'!H142,('Total Sites'!H142-Towers!H142*(Settings!$C$16/100)),0),"-")</f>
        <v>1566.8580002666254</v>
      </c>
      <c r="I142" s="19">
        <f>IF(P_Density!I142&gt;Settings!$C$26,IF(Towers!I142*(Settings!$C$16/100)&lt;'Total Sites'!I142,('Total Sites'!I142-Towers!I142*(Settings!$C$16/100)),0),"-")</f>
        <v>1802.4984448158714</v>
      </c>
      <c r="J142" s="19">
        <f>IF(P_Density!J142&gt;Settings!$C$26,IF(Towers!J142*(Settings!$C$16/100)&lt;'Total Sites'!J142,('Total Sites'!J142-Towers!J142*(Settings!$C$16/100)),0),"-")</f>
        <v>1888.7948531029613</v>
      </c>
      <c r="K142" s="19">
        <f>IF(P_Density!K142&gt;Settings!$C$26,IF(Towers!K142*(Settings!$C$16/100)&lt;'Total Sites'!K142,('Total Sites'!K142-Towers!K142*(Settings!$C$16/100)),0),"-")</f>
        <v>1791.0547463144831</v>
      </c>
      <c r="L142" s="19">
        <f>IF(P_Density!L142&gt;Settings!$C$26,IF(Towers!L142*(Settings!$C$16/100)&lt;'Total Sites'!L142,('Total Sites'!L142-Towers!L142*(Settings!$C$16/100)),0),"-")</f>
        <v>1512.7169737914273</v>
      </c>
    </row>
    <row r="143" spans="1:12">
      <c r="A143" s="14" t="str">
        <f>'Total Sites'!A143</f>
        <v>WSM</v>
      </c>
      <c r="B143" s="14" t="str">
        <f>'Total Sites'!B143</f>
        <v>Samoa</v>
      </c>
      <c r="C143" s="19">
        <f>IF(P_Density!C143&gt;Settings!$C$26,IF(Towers!C143*(Settings!$C$16/100)&lt;'Total Sites'!C143,('Total Sites'!C143-Towers!C143*(Settings!$C$16/100)),0),"-")</f>
        <v>85.19123972042479</v>
      </c>
      <c r="D143" s="19">
        <f>IF(P_Density!D143&gt;Settings!$C$26,IF(Towers!D143*(Settings!$C$16/100)&lt;'Total Sites'!D143,('Total Sites'!D143-Towers!D143*(Settings!$C$16/100)),0),"-")</f>
        <v>27.370679428248927</v>
      </c>
      <c r="E143" s="19">
        <f>IF(P_Density!E143&gt;Settings!$C$26,IF(Towers!E143*(Settings!$C$16/100)&lt;'Total Sites'!E143,('Total Sites'!E143-Towers!E143*(Settings!$C$16/100)),0),"-")</f>
        <v>30.232159550293119</v>
      </c>
      <c r="F143" s="19">
        <f>IF(P_Density!F143&gt;Settings!$C$26,IF(Towers!F143*(Settings!$C$16/100)&lt;'Total Sites'!F143,('Total Sites'!F143-Towers!F143*(Settings!$C$16/100)),0),"-")</f>
        <v>12.481029819281497</v>
      </c>
      <c r="G143" s="19">
        <f>IF(P_Density!G143&gt;Settings!$C$26,IF(Towers!G143*(Settings!$C$16/100)&lt;'Total Sites'!G143,('Total Sites'!G143-Towers!G143*(Settings!$C$16/100)),0),"-")</f>
        <v>12.785611497624922</v>
      </c>
      <c r="H143" s="19">
        <f>IF(P_Density!H143&gt;Settings!$C$26,IF(Towers!H143*(Settings!$C$16/100)&lt;'Total Sites'!H143,('Total Sites'!H143-Towers!H143*(Settings!$C$16/100)),0),"-")</f>
        <v>15.738140671243125</v>
      </c>
      <c r="I143" s="19">
        <f>IF(P_Density!I143&gt;Settings!$C$26,IF(Towers!I143*(Settings!$C$16/100)&lt;'Total Sites'!I143,('Total Sites'!I143-Towers!I143*(Settings!$C$16/100)),0),"-")</f>
        <v>8.8219121132174703</v>
      </c>
      <c r="J143" s="19">
        <f>IF(P_Density!J143&gt;Settings!$C$26,IF(Towers!J143*(Settings!$C$16/100)&lt;'Total Sites'!J143,('Total Sites'!J143-Towers!J143*(Settings!$C$16/100)),0),"-")</f>
        <v>11.29888791273579</v>
      </c>
      <c r="K143" s="19">
        <f>IF(P_Density!K143&gt;Settings!$C$26,IF(Towers!K143*(Settings!$C$16/100)&lt;'Total Sites'!K143,('Total Sites'!K143-Towers!K143*(Settings!$C$16/100)),0),"-")</f>
        <v>11.943293142526189</v>
      </c>
      <c r="L143" s="19">
        <f>IF(P_Density!L143&gt;Settings!$C$26,IF(Towers!L143*(Settings!$C$16/100)&lt;'Total Sites'!L143,('Total Sites'!L143-Towers!L143*(Settings!$C$16/100)),0),"-")</f>
        <v>11.661049881410152</v>
      </c>
    </row>
    <row r="144" spans="1:12">
      <c r="A144" s="14" t="str">
        <f>'Total Sites'!A144</f>
        <v>SMR</v>
      </c>
      <c r="B144" s="14" t="str">
        <f>'Total Sites'!B144</f>
        <v>San Marino</v>
      </c>
      <c r="C144" s="19">
        <f>IF(P_Density!C144&gt;Settings!$C$26,IF(Towers!C144*(Settings!$C$16/100)&lt;'Total Sites'!C144,('Total Sites'!C144-Towers!C144*(Settings!$C$16/100)),0),"-")</f>
        <v>20.528009571186701</v>
      </c>
      <c r="D144" s="19" t="e">
        <f>IF(P_Density!D144&gt;Settings!$C$26,IF(Towers!D144*(Settings!$C$16/100)&lt;'Total Sites'!D144,('Total Sites'!D144-Towers!D144*(Settings!$C$16/100)),0),"-")</f>
        <v>#N/A</v>
      </c>
      <c r="E144" s="19" t="e">
        <f>IF(P_Density!E144&gt;Settings!$C$26,IF(Towers!E144*(Settings!$C$16/100)&lt;'Total Sites'!E144,('Total Sites'!E144-Towers!E144*(Settings!$C$16/100)),0),"-")</f>
        <v>#N/A</v>
      </c>
      <c r="F144" s="19" t="e">
        <f>IF(P_Density!F144&gt;Settings!$C$26,IF(Towers!F144*(Settings!$C$16/100)&lt;'Total Sites'!F144,('Total Sites'!F144-Towers!F144*(Settings!$C$16/100)),0),"-")</f>
        <v>#N/A</v>
      </c>
      <c r="G144" s="19" t="str">
        <f>IF(P_Density!G144&gt;Settings!$C$26,IF(Towers!G144*(Settings!$C$16/100)&lt;'Total Sites'!G144,('Total Sites'!G144-Towers!G144*(Settings!$C$16/100)),0),"-")</f>
        <v>-</v>
      </c>
      <c r="H144" s="19" t="e">
        <f>IF(P_Density!H144&gt;Settings!$C$26,IF(Towers!H144*(Settings!$C$16/100)&lt;'Total Sites'!H144,('Total Sites'!H144-Towers!H144*(Settings!$C$16/100)),0),"-")</f>
        <v>#N/A</v>
      </c>
      <c r="I144" s="19" t="e">
        <f>IF(P_Density!I144&gt;Settings!$C$26,IF(Towers!I144*(Settings!$C$16/100)&lt;'Total Sites'!I144,('Total Sites'!I144-Towers!I144*(Settings!$C$16/100)),0),"-")</f>
        <v>#N/A</v>
      </c>
      <c r="J144" s="19" t="e">
        <f>IF(P_Density!J144&gt;Settings!$C$26,IF(Towers!J144*(Settings!$C$16/100)&lt;'Total Sites'!J144,('Total Sites'!J144-Towers!J144*(Settings!$C$16/100)),0),"-")</f>
        <v>#N/A</v>
      </c>
      <c r="K144" s="19" t="e">
        <f>IF(P_Density!K144&gt;Settings!$C$26,IF(Towers!K144*(Settings!$C$16/100)&lt;'Total Sites'!K144,('Total Sites'!K144-Towers!K144*(Settings!$C$16/100)),0),"-")</f>
        <v>#N/A</v>
      </c>
      <c r="L144" s="19" t="e">
        <f>IF(P_Density!L144&gt;Settings!$C$26,IF(Towers!L144*(Settings!$C$16/100)&lt;'Total Sites'!L144,('Total Sites'!L144-Towers!L144*(Settings!$C$16/100)),0),"-")</f>
        <v>#N/A</v>
      </c>
    </row>
    <row r="145" spans="1:12">
      <c r="A145" s="14" t="str">
        <f>'Total Sites'!A145</f>
        <v>SAU</v>
      </c>
      <c r="B145" s="14" t="str">
        <f>'Total Sites'!B145</f>
        <v>Saudi Arabia</v>
      </c>
      <c r="C145" s="19">
        <f>IF(P_Density!C145&gt;Settings!$C$26,IF(Towers!C145*(Settings!$C$16/100)&lt;'Total Sites'!C145,('Total Sites'!C145-Towers!C145*(Settings!$C$16/100)),0),"-")</f>
        <v>9911.1638526065508</v>
      </c>
      <c r="D145" s="19">
        <f>IF(P_Density!D145&gt;Settings!$C$26,IF(Towers!D145*(Settings!$C$16/100)&lt;'Total Sites'!D145,('Total Sites'!D145-Towers!D145*(Settings!$C$16/100)),0),"-")</f>
        <v>467.81147462822298</v>
      </c>
      <c r="E145" s="19">
        <f>IF(P_Density!E145&gt;Settings!$C$26,IF(Towers!E145*(Settings!$C$16/100)&lt;'Total Sites'!E145,('Total Sites'!E145-Towers!E145*(Settings!$C$16/100)),0),"-")</f>
        <v>1500.4804326161652</v>
      </c>
      <c r="F145" s="19">
        <f>IF(P_Density!F145&gt;Settings!$C$26,IF(Towers!F145*(Settings!$C$16/100)&lt;'Total Sites'!F145,('Total Sites'!F145-Towers!F145*(Settings!$C$16/100)),0),"-")</f>
        <v>1923.9146292456417</v>
      </c>
      <c r="G145" s="19">
        <f>IF(P_Density!G145&gt;Settings!$C$26,IF(Towers!G145*(Settings!$C$16/100)&lt;'Total Sites'!G145,('Total Sites'!G145-Towers!G145*(Settings!$C$16/100)),0),"-")</f>
        <v>8792.1964103798309</v>
      </c>
      <c r="H145" s="19">
        <f>IF(P_Density!H145&gt;Settings!$C$26,IF(Towers!H145*(Settings!$C$16/100)&lt;'Total Sites'!H145,('Total Sites'!H145-Towers!H145*(Settings!$C$16/100)),0),"-")</f>
        <v>6979.9383809325145</v>
      </c>
      <c r="I145" s="19">
        <f>IF(P_Density!I145&gt;Settings!$C$26,IF(Towers!I145*(Settings!$C$16/100)&lt;'Total Sites'!I145,('Total Sites'!I145-Towers!I145*(Settings!$C$16/100)),0),"-")</f>
        <v>673.8354700685328</v>
      </c>
      <c r="J145" s="19">
        <f>IF(P_Density!J145&gt;Settings!$C$26,IF(Towers!J145*(Settings!$C$16/100)&lt;'Total Sites'!J145,('Total Sites'!J145-Towers!J145*(Settings!$C$16/100)),0),"-")</f>
        <v>552.33512261615806</v>
      </c>
      <c r="K145" s="19">
        <f>IF(P_Density!K145&gt;Settings!$C$26,IF(Towers!K145*(Settings!$C$16/100)&lt;'Total Sites'!K145,('Total Sites'!K145-Towers!K145*(Settings!$C$16/100)),0),"-")</f>
        <v>705.18324000875191</v>
      </c>
      <c r="L145" s="19">
        <f>IF(P_Density!L145&gt;Settings!$C$26,IF(Towers!L145*(Settings!$C$16/100)&lt;'Total Sites'!L145,('Total Sites'!L145-Towers!L145*(Settings!$C$16/100)),0),"-")</f>
        <v>1099.5309089965774</v>
      </c>
    </row>
    <row r="146" spans="1:12">
      <c r="A146" s="14" t="str">
        <f>'Total Sites'!A146</f>
        <v>SEN</v>
      </c>
      <c r="B146" s="14" t="str">
        <f>'Total Sites'!B146</f>
        <v>Senegal</v>
      </c>
      <c r="C146" s="19">
        <f>IF(P_Density!C146&gt;Settings!$C$26,IF(Towers!C146*(Settings!$C$16/100)&lt;'Total Sites'!C146,('Total Sites'!C146-Towers!C146*(Settings!$C$16/100)),0),"-")</f>
        <v>9532.8580137789195</v>
      </c>
      <c r="D146" s="19">
        <f>IF(P_Density!D146&gt;Settings!$C$26,IF(Towers!D146*(Settings!$C$16/100)&lt;'Total Sites'!D146,('Total Sites'!D146-Towers!D146*(Settings!$C$16/100)),0),"-")</f>
        <v>3392.731131199539</v>
      </c>
      <c r="E146" s="19">
        <f>IF(P_Density!E146&gt;Settings!$C$26,IF(Towers!E146*(Settings!$C$16/100)&lt;'Total Sites'!E146,('Total Sites'!E146-Towers!E146*(Settings!$C$16/100)),0),"-")</f>
        <v>2582.6327237161013</v>
      </c>
      <c r="F146" s="19">
        <f>IF(P_Density!F146&gt;Settings!$C$26,IF(Towers!F146*(Settings!$C$16/100)&lt;'Total Sites'!F146,('Total Sites'!F146-Towers!F146*(Settings!$C$16/100)),0),"-")</f>
        <v>1234.7198742973071</v>
      </c>
      <c r="G146" s="19">
        <f>IF(P_Density!G146&gt;Settings!$C$26,IF(Towers!G146*(Settings!$C$16/100)&lt;'Total Sites'!G146,('Total Sites'!G146-Towers!G146*(Settings!$C$16/100)),0),"-")</f>
        <v>887.72913069166725</v>
      </c>
      <c r="H146" s="19">
        <f>IF(P_Density!H146&gt;Settings!$C$26,IF(Towers!H146*(Settings!$C$16/100)&lt;'Total Sites'!H146,('Total Sites'!H146-Towers!H146*(Settings!$C$16/100)),0),"-")</f>
        <v>1431.2651782059306</v>
      </c>
      <c r="I146" s="19">
        <f>IF(P_Density!I146&gt;Settings!$C$26,IF(Towers!I146*(Settings!$C$16/100)&lt;'Total Sites'!I146,('Total Sites'!I146-Towers!I146*(Settings!$C$16/100)),0),"-")</f>
        <v>1334.9684954268689</v>
      </c>
      <c r="J146" s="19">
        <f>IF(P_Density!J146&gt;Settings!$C$26,IF(Towers!J146*(Settings!$C$16/100)&lt;'Total Sites'!J146,('Total Sites'!J146-Towers!J146*(Settings!$C$16/100)),0),"-")</f>
        <v>1282.8280585396772</v>
      </c>
      <c r="K146" s="19">
        <f>IF(P_Density!K146&gt;Settings!$C$26,IF(Towers!K146*(Settings!$C$16/100)&lt;'Total Sites'!K146,('Total Sites'!K146-Towers!K146*(Settings!$C$16/100)),0),"-")</f>
        <v>1104.5084293515449</v>
      </c>
      <c r="L146" s="19">
        <f>IF(P_Density!L146&gt;Settings!$C$26,IF(Towers!L146*(Settings!$C$16/100)&lt;'Total Sites'!L146,('Total Sites'!L146-Towers!L146*(Settings!$C$16/100)),0),"-")</f>
        <v>424.78382116661351</v>
      </c>
    </row>
    <row r="147" spans="1:12">
      <c r="A147" s="14" t="str">
        <f>'Total Sites'!A147</f>
        <v>SRB</v>
      </c>
      <c r="B147" s="14" t="str">
        <f>'Total Sites'!B147</f>
        <v>Serbia</v>
      </c>
      <c r="C147" s="19">
        <f>IF(P_Density!C147&gt;Settings!$C$26,IF(Towers!C147*(Settings!$C$16/100)&lt;'Total Sites'!C147,('Total Sites'!C147-Towers!C147*(Settings!$C$16/100)),0),"-")</f>
        <v>2978.2036285877657</v>
      </c>
      <c r="D147" s="19">
        <f>IF(P_Density!D147&gt;Settings!$C$26,IF(Towers!D147*(Settings!$C$16/100)&lt;'Total Sites'!D147,('Total Sites'!D147-Towers!D147*(Settings!$C$16/100)),0),"-")</f>
        <v>1403.3768463246067</v>
      </c>
      <c r="E147" s="19">
        <f>IF(P_Density!E147&gt;Settings!$C$26,IF(Towers!E147*(Settings!$C$16/100)&lt;'Total Sites'!E147,('Total Sites'!E147-Towers!E147*(Settings!$C$16/100)),0),"-")</f>
        <v>1245.5369807317522</v>
      </c>
      <c r="F147" s="19">
        <f>IF(P_Density!F147&gt;Settings!$C$26,IF(Towers!F147*(Settings!$C$16/100)&lt;'Total Sites'!F147,('Total Sites'!F147-Towers!F147*(Settings!$C$16/100)),0),"-")</f>
        <v>640.69384158071557</v>
      </c>
      <c r="G147" s="19">
        <f>IF(P_Density!G147&gt;Settings!$C$26,IF(Towers!G147*(Settings!$C$16/100)&lt;'Total Sites'!G147,('Total Sites'!G147-Towers!G147*(Settings!$C$16/100)),0),"-")</f>
        <v>539.82250169229997</v>
      </c>
      <c r="H147" s="19">
        <f>IF(P_Density!H147&gt;Settings!$C$26,IF(Towers!H147*(Settings!$C$16/100)&lt;'Total Sites'!H147,('Total Sites'!H147-Towers!H147*(Settings!$C$16/100)),0),"-")</f>
        <v>421.9076189366952</v>
      </c>
      <c r="I147" s="19">
        <f>IF(P_Density!I147&gt;Settings!$C$26,IF(Towers!I147*(Settings!$C$16/100)&lt;'Total Sites'!I147,('Total Sites'!I147-Towers!I147*(Settings!$C$16/100)),0),"-")</f>
        <v>382.48300633274278</v>
      </c>
      <c r="J147" s="19">
        <f>IF(P_Density!J147&gt;Settings!$C$26,IF(Towers!J147*(Settings!$C$16/100)&lt;'Total Sites'!J147,('Total Sites'!J147-Towers!J147*(Settings!$C$16/100)),0),"-")</f>
        <v>247.01048541659895</v>
      </c>
      <c r="K147" s="19">
        <f>IF(P_Density!K147&gt;Settings!$C$26,IF(Towers!K147*(Settings!$C$16/100)&lt;'Total Sites'!K147,('Total Sites'!K147-Towers!K147*(Settings!$C$16/100)),0),"-")</f>
        <v>283.27742201895643</v>
      </c>
      <c r="L147" s="19">
        <f>IF(P_Density!L147&gt;Settings!$C$26,IF(Towers!L147*(Settings!$C$16/100)&lt;'Total Sites'!L147,('Total Sites'!L147-Towers!L147*(Settings!$C$16/100)),0),"-")</f>
        <v>161.48227321500224</v>
      </c>
    </row>
    <row r="148" spans="1:12">
      <c r="A148" s="14" t="str">
        <f>'Total Sites'!A148</f>
        <v>SYC</v>
      </c>
      <c r="B148" s="14" t="str">
        <f>'Total Sites'!B148</f>
        <v>Seychelles</v>
      </c>
      <c r="C148" s="19">
        <f>IF(P_Density!C148&gt;Settings!$C$26,IF(Towers!C148*(Settings!$C$16/100)&lt;'Total Sites'!C148,('Total Sites'!C148-Towers!C148*(Settings!$C$16/100)),0),"-")</f>
        <v>23.094010767585033</v>
      </c>
      <c r="D148" s="19">
        <f>IF(P_Density!D148&gt;Settings!$C$26,IF(Towers!D148*(Settings!$C$16/100)&lt;'Total Sites'!D148,('Total Sites'!D148-Towers!D148*(Settings!$C$16/100)),0),"-")</f>
        <v>6.1584028713560102</v>
      </c>
      <c r="E148" s="19">
        <f>IF(P_Density!E148&gt;Settings!$C$26,IF(Towers!E148*(Settings!$C$16/100)&lt;'Total Sites'!E148,('Total Sites'!E148-Towers!E148*(Settings!$C$16/100)),0),"-")</f>
        <v>16.165807537309526</v>
      </c>
      <c r="F148" s="19">
        <f>IF(P_Density!F148&gt;Settings!$C$26,IF(Towers!F148*(Settings!$C$16/100)&lt;'Total Sites'!F148,('Total Sites'!F148-Towers!F148*(Settings!$C$16/100)),0),"-")</f>
        <v>15.011106998930275</v>
      </c>
      <c r="G148" s="19">
        <f>IF(P_Density!G148&gt;Settings!$C$26,IF(Towers!G148*(Settings!$C$16/100)&lt;'Total Sites'!G148,('Total Sites'!G148-Towers!G148*(Settings!$C$16/100)),0),"-")</f>
        <v>14.041158546691699</v>
      </c>
      <c r="H148" s="19">
        <f>IF(P_Density!H148&gt;Settings!$C$26,IF(Towers!H148*(Settings!$C$16/100)&lt;'Total Sites'!H148,('Total Sites'!H148-Towers!H148*(Settings!$C$16/100)),0),"-")</f>
        <v>7.1848033499153434</v>
      </c>
      <c r="I148" s="19">
        <f>IF(P_Density!I148&gt;Settings!$C$26,IF(Towers!I148*(Settings!$C$16/100)&lt;'Total Sites'!I148,('Total Sites'!I148-Towers!I148*(Settings!$C$16/100)),0),"-")</f>
        <v>15.396007178390022</v>
      </c>
      <c r="J148" s="19">
        <f>IF(P_Density!J148&gt;Settings!$C$26,IF(Towers!J148*(Settings!$C$16/100)&lt;'Total Sites'!J148,('Total Sites'!J148-Towers!J148*(Settings!$C$16/100)),0),"-")</f>
        <v>10.180216991425235</v>
      </c>
      <c r="K148" s="19">
        <f>IF(P_Density!K148&gt;Settings!$C$26,IF(Towers!K148*(Settings!$C$16/100)&lt;'Total Sites'!K148,('Total Sites'!K148-Towers!K148*(Settings!$C$16/100)),0),"-")</f>
        <v>13.685339714124463</v>
      </c>
      <c r="L148" s="19">
        <f>IF(P_Density!L148&gt;Settings!$C$26,IF(Towers!L148*(Settings!$C$16/100)&lt;'Total Sites'!L148,('Total Sites'!L148-Towers!L148*(Settings!$C$16/100)),0),"-")</f>
        <v>3.7662959709119179</v>
      </c>
    </row>
    <row r="149" spans="1:12">
      <c r="A149" s="14" t="str">
        <f>'Total Sites'!A149</f>
        <v>SLE</v>
      </c>
      <c r="B149" s="14" t="str">
        <f>'Total Sites'!B149</f>
        <v>Sierra Leone</v>
      </c>
      <c r="C149" s="19">
        <f>IF(P_Density!C149&gt;Settings!$C$26,IF(Towers!C149*(Settings!$C$16/100)&lt;'Total Sites'!C149,('Total Sites'!C149-Towers!C149*(Settings!$C$16/100)),0),"-")</f>
        <v>3283.9683311505919</v>
      </c>
      <c r="D149" s="19">
        <f>IF(P_Density!D149&gt;Settings!$C$26,IF(Towers!D149*(Settings!$C$16/100)&lt;'Total Sites'!D149,('Total Sites'!D149-Towers!D149*(Settings!$C$16/100)),0),"-")</f>
        <v>852.30259903907165</v>
      </c>
      <c r="E149" s="19">
        <f>IF(P_Density!E149&gt;Settings!$C$26,IF(Towers!E149*(Settings!$C$16/100)&lt;'Total Sites'!E149,('Total Sites'!E149-Towers!E149*(Settings!$C$16/100)),0),"-")</f>
        <v>633.80653683468051</v>
      </c>
      <c r="F149" s="19">
        <f>IF(P_Density!F149&gt;Settings!$C$26,IF(Towers!F149*(Settings!$C$16/100)&lt;'Total Sites'!F149,('Total Sites'!F149-Towers!F149*(Settings!$C$16/100)),0),"-")</f>
        <v>1191.0094553082877</v>
      </c>
      <c r="G149" s="19">
        <f>IF(P_Density!G149&gt;Settings!$C$26,IF(Towers!G149*(Settings!$C$16/100)&lt;'Total Sites'!G149,('Total Sites'!G149-Towers!G149*(Settings!$C$16/100)),0),"-")</f>
        <v>499.72873299857594</v>
      </c>
      <c r="H149" s="19">
        <f>IF(P_Density!H149&gt;Settings!$C$26,IF(Towers!H149*(Settings!$C$16/100)&lt;'Total Sites'!H149,('Total Sites'!H149-Towers!H149*(Settings!$C$16/100)),0),"-")</f>
        <v>647.28822605856078</v>
      </c>
      <c r="I149" s="19">
        <f>IF(P_Density!I149&gt;Settings!$C$26,IF(Towers!I149*(Settings!$C$16/100)&lt;'Total Sites'!I149,('Total Sites'!I149-Towers!I149*(Settings!$C$16/100)),0),"-")</f>
        <v>1052.1486968144441</v>
      </c>
      <c r="J149" s="19">
        <f>IF(P_Density!J149&gt;Settings!$C$26,IF(Towers!J149*(Settings!$C$16/100)&lt;'Total Sites'!J149,('Total Sites'!J149-Towers!J149*(Settings!$C$16/100)),0),"-")</f>
        <v>343.74116511364599</v>
      </c>
      <c r="K149" s="19">
        <f>IF(P_Density!K149&gt;Settings!$C$26,IF(Towers!K149*(Settings!$C$16/100)&lt;'Total Sites'!K149,('Total Sites'!K149-Towers!K149*(Settings!$C$16/100)),0),"-")</f>
        <v>208.53036389397138</v>
      </c>
      <c r="L149" s="19">
        <f>IF(P_Density!L149&gt;Settings!$C$26,IF(Towers!L149*(Settings!$C$16/100)&lt;'Total Sites'!L149,('Total Sites'!L149-Towers!L149*(Settings!$C$16/100)),0),"-")</f>
        <v>738.77931305097457</v>
      </c>
    </row>
    <row r="150" spans="1:12">
      <c r="A150" s="14" t="str">
        <f>'Total Sites'!A150</f>
        <v>SGP</v>
      </c>
      <c r="B150" s="14" t="str">
        <f>'Total Sites'!B150</f>
        <v>Singapore</v>
      </c>
      <c r="C150" s="19">
        <f>IF(P_Density!C150&gt;Settings!$C$26,IF(Towers!C150*(Settings!$C$16/100)&lt;'Total Sites'!C150,('Total Sites'!C150-Towers!C150*(Settings!$C$16/100)),0),"-")</f>
        <v>1843.3747580856696</v>
      </c>
      <c r="D150" s="19" t="str">
        <f>IF(P_Density!D150&gt;Settings!$C$26,IF(Towers!D150*(Settings!$C$16/100)&lt;'Total Sites'!D150,('Total Sites'!D150-Towers!D150*(Settings!$C$16/100)),0),"-")</f>
        <v>-</v>
      </c>
      <c r="E150" s="19">
        <f>IF(P_Density!E150&gt;Settings!$C$26,IF(Towers!E150*(Settings!$C$16/100)&lt;'Total Sites'!E150,('Total Sites'!E150-Towers!E150*(Settings!$C$16/100)),0),"-")</f>
        <v>2258.5551172613077</v>
      </c>
      <c r="F150" s="19" t="str">
        <f>IF(P_Density!F150&gt;Settings!$C$26,IF(Towers!F150*(Settings!$C$16/100)&lt;'Total Sites'!F150,('Total Sites'!F150-Towers!F150*(Settings!$C$16/100)),0),"-")</f>
        <v>-</v>
      </c>
      <c r="G150" s="19" t="str">
        <f>IF(P_Density!G150&gt;Settings!$C$26,IF(Towers!G150*(Settings!$C$16/100)&lt;'Total Sites'!G150,('Total Sites'!G150-Towers!G150*(Settings!$C$16/100)),0),"-")</f>
        <v>-</v>
      </c>
      <c r="H150" s="19">
        <f>IF(P_Density!H150&gt;Settings!$C$26,IF(Towers!H150*(Settings!$C$16/100)&lt;'Total Sites'!H150,('Total Sites'!H150-Towers!H150*(Settings!$C$16/100)),0),"-")</f>
        <v>1844.2726980098198</v>
      </c>
      <c r="I150" s="19" t="str">
        <f>IF(P_Density!I150&gt;Settings!$C$26,IF(Towers!I150*(Settings!$C$16/100)&lt;'Total Sites'!I150,('Total Sites'!I150-Towers!I150*(Settings!$C$16/100)),0),"-")</f>
        <v>-</v>
      </c>
      <c r="J150" s="19">
        <f>IF(P_Density!J150&gt;Settings!$C$26,IF(Towers!J150*(Settings!$C$16/100)&lt;'Total Sites'!J150,('Total Sites'!J150-Towers!J150*(Settings!$C$16/100)),0),"-")</f>
        <v>2361.6790531153192</v>
      </c>
      <c r="K150" s="19" t="str">
        <f>IF(P_Density!K150&gt;Settings!$C$26,IF(Towers!K150*(Settings!$C$16/100)&lt;'Total Sites'!K150,('Total Sites'!K150-Towers!K150*(Settings!$C$16/100)),0),"-")</f>
        <v>-</v>
      </c>
      <c r="L150" s="19">
        <f>IF(P_Density!L150&gt;Settings!$C$26,IF(Towers!L150*(Settings!$C$16/100)&lt;'Total Sites'!L150,('Total Sites'!L150-Towers!L150*(Settings!$C$16/100)),0),"-")</f>
        <v>3931.3593966378721</v>
      </c>
    </row>
    <row r="151" spans="1:12">
      <c r="A151" s="14" t="str">
        <f>'Total Sites'!A151</f>
        <v>SVK</v>
      </c>
      <c r="B151" s="14" t="str">
        <f>'Total Sites'!B151</f>
        <v>Slovakia</v>
      </c>
      <c r="C151" s="19">
        <f>IF(P_Density!C151&gt;Settings!$C$26,IF(Towers!C151*(Settings!$C$16/100)&lt;'Total Sites'!C151,('Total Sites'!C151-Towers!C151*(Settings!$C$16/100)),0),"-")</f>
        <v>1057.192492916115</v>
      </c>
      <c r="D151" s="19">
        <f>IF(P_Density!D151&gt;Settings!$C$26,IF(Towers!D151*(Settings!$C$16/100)&lt;'Total Sites'!D151,('Total Sites'!D151-Towers!D151*(Settings!$C$16/100)),0),"-")</f>
        <v>980.09841252654689</v>
      </c>
      <c r="E151" s="19">
        <f>IF(P_Density!E151&gt;Settings!$C$26,IF(Towers!E151*(Settings!$C$16/100)&lt;'Total Sites'!E151,('Total Sites'!E151-Towers!E151*(Settings!$C$16/100)),0),"-")</f>
        <v>685.79974375420488</v>
      </c>
      <c r="F151" s="19">
        <f>IF(P_Density!F151&gt;Settings!$C$26,IF(Towers!F151*(Settings!$C$16/100)&lt;'Total Sites'!F151,('Total Sites'!F151-Towers!F151*(Settings!$C$16/100)),0),"-")</f>
        <v>800.23610203578903</v>
      </c>
      <c r="G151" s="19">
        <f>IF(P_Density!G151&gt;Settings!$C$26,IF(Towers!G151*(Settings!$C$16/100)&lt;'Total Sites'!G151,('Total Sites'!G151-Towers!G151*(Settings!$C$16/100)),0),"-")</f>
        <v>696.79762488196809</v>
      </c>
      <c r="H151" s="19">
        <f>IF(P_Density!H151&gt;Settings!$C$26,IF(Towers!H151*(Settings!$C$16/100)&lt;'Total Sites'!H151,('Total Sites'!H151-Towers!H151*(Settings!$C$16/100)),0),"-")</f>
        <v>723.5941172574926</v>
      </c>
      <c r="I151" s="19">
        <f>IF(P_Density!I151&gt;Settings!$C$26,IF(Towers!I151*(Settings!$C$16/100)&lt;'Total Sites'!I151,('Total Sites'!I151-Towers!I151*(Settings!$C$16/100)),0),"-")</f>
        <v>498.26506496920155</v>
      </c>
      <c r="J151" s="19">
        <f>IF(P_Density!J151&gt;Settings!$C$26,IF(Towers!J151*(Settings!$C$16/100)&lt;'Total Sites'!J151,('Total Sites'!J151-Towers!J151*(Settings!$C$16/100)),0),"-")</f>
        <v>553.68147415404701</v>
      </c>
      <c r="K151" s="19">
        <f>IF(P_Density!K151&gt;Settings!$C$26,IF(Towers!K151*(Settings!$C$16/100)&lt;'Total Sites'!K151,('Total Sites'!K151-Towers!K151*(Settings!$C$16/100)),0),"-")</f>
        <v>417.9616398573587</v>
      </c>
      <c r="L151" s="19">
        <f>IF(P_Density!L151&gt;Settings!$C$26,IF(Towers!L151*(Settings!$C$16/100)&lt;'Total Sites'!L151,('Total Sites'!L151-Towers!L151*(Settings!$C$16/100)),0),"-")</f>
        <v>266.53431152926925</v>
      </c>
    </row>
    <row r="152" spans="1:12">
      <c r="A152" s="14" t="str">
        <f>'Total Sites'!A152</f>
        <v>SVN</v>
      </c>
      <c r="B152" s="14" t="str">
        <f>'Total Sites'!B152</f>
        <v>Slovenia</v>
      </c>
      <c r="C152" s="19">
        <f>IF(P_Density!C152&gt;Settings!$C$26,IF(Towers!C152*(Settings!$C$16/100)&lt;'Total Sites'!C152,('Total Sites'!C152-Towers!C152*(Settings!$C$16/100)),0),"-")</f>
        <v>1017.6144904628668</v>
      </c>
      <c r="D152" s="19">
        <f>IF(P_Density!D152&gt;Settings!$C$26,IF(Towers!D152*(Settings!$C$16/100)&lt;'Total Sites'!D152,('Total Sites'!D152-Towers!D152*(Settings!$C$16/100)),0),"-")</f>
        <v>298.56849476314869</v>
      </c>
      <c r="E152" s="19">
        <f>IF(P_Density!E152&gt;Settings!$C$26,IF(Towers!E152*(Settings!$C$16/100)&lt;'Total Sites'!E152,('Total Sites'!E152-Towers!E152*(Settings!$C$16/100)),0),"-")</f>
        <v>265.21849060029871</v>
      </c>
      <c r="F152" s="19">
        <f>IF(P_Density!F152&gt;Settings!$C$26,IF(Towers!F152*(Settings!$C$16/100)&lt;'Total Sites'!F152,('Total Sites'!F152-Towers!F152*(Settings!$C$16/100)),0),"-")</f>
        <v>240.17771198288423</v>
      </c>
      <c r="G152" s="19">
        <f>IF(P_Density!G152&gt;Settings!$C$26,IF(Towers!G152*(Settings!$C$16/100)&lt;'Total Sites'!G152,('Total Sites'!G152-Towers!G152*(Settings!$C$16/100)),0),"-")</f>
        <v>218.31355977688665</v>
      </c>
      <c r="H152" s="19">
        <f>IF(P_Density!H152&gt;Settings!$C$26,IF(Towers!H152*(Settings!$C$16/100)&lt;'Total Sites'!H152,('Total Sites'!H152-Towers!H152*(Settings!$C$16/100)),0),"-")</f>
        <v>189.65367209951447</v>
      </c>
      <c r="I152" s="19">
        <f>IF(P_Density!I152&gt;Settings!$C$26,IF(Towers!I152*(Settings!$C$16/100)&lt;'Total Sites'!I152,('Total Sites'!I152-Towers!I152*(Settings!$C$16/100)),0),"-")</f>
        <v>129.97597935131446</v>
      </c>
      <c r="J152" s="19">
        <f>IF(P_Density!J152&gt;Settings!$C$26,IF(Towers!J152*(Settings!$C$16/100)&lt;'Total Sites'!J152,('Total Sites'!J152-Towers!J152*(Settings!$C$16/100)),0),"-")</f>
        <v>105.83582109111538</v>
      </c>
      <c r="K152" s="19">
        <f>IF(P_Density!K152&gt;Settings!$C$26,IF(Towers!K152*(Settings!$C$16/100)&lt;'Total Sites'!K152,('Total Sites'!K152-Towers!K152*(Settings!$C$16/100)),0),"-")</f>
        <v>106.24118072588824</v>
      </c>
      <c r="L152" s="19">
        <f>IF(P_Density!L152&gt;Settings!$C$26,IF(Towers!L152*(Settings!$C$16/100)&lt;'Total Sites'!L152,('Total Sites'!L152-Towers!L152*(Settings!$C$16/100)),0),"-")</f>
        <v>56.801002483473326</v>
      </c>
    </row>
    <row r="153" spans="1:12">
      <c r="A153" s="14" t="str">
        <f>'Total Sites'!A153</f>
        <v>SLB</v>
      </c>
      <c r="B153" s="14" t="str">
        <f>'Total Sites'!B153</f>
        <v>Solomon Islands</v>
      </c>
      <c r="C153" s="19">
        <f>IF(P_Density!C153&gt;Settings!$C$26,IF(Towers!C153*(Settings!$C$16/100)&lt;'Total Sites'!C153,('Total Sites'!C153-Towers!C153*(Settings!$C$16/100)),0),"-")</f>
        <v>206.69139636988609</v>
      </c>
      <c r="D153" s="19">
        <f>IF(P_Density!D153&gt;Settings!$C$26,IF(Towers!D153*(Settings!$C$16/100)&lt;'Total Sites'!D153,('Total Sites'!D153-Towers!D153*(Settings!$C$16/100)),0),"-")</f>
        <v>74.994042066571978</v>
      </c>
      <c r="E153" s="19">
        <f>IF(P_Density!E153&gt;Settings!$C$26,IF(Towers!E153*(Settings!$C$16/100)&lt;'Total Sites'!E153,('Total Sites'!E153-Towers!E153*(Settings!$C$16/100)),0),"-")</f>
        <v>110.33982722450307</v>
      </c>
      <c r="F153" s="19">
        <f>IF(P_Density!F153&gt;Settings!$C$26,IF(Towers!F153*(Settings!$C$16/100)&lt;'Total Sites'!F153,('Total Sites'!F153-Towers!F153*(Settings!$C$16/100)),0),"-")</f>
        <v>68.213218581279918</v>
      </c>
      <c r="G153" s="19">
        <f>IF(P_Density!G153&gt;Settings!$C$26,IF(Towers!G153*(Settings!$C$16/100)&lt;'Total Sites'!G153,('Total Sites'!G153-Towers!G153*(Settings!$C$16/100)),0),"-")</f>
        <v>67.013276684947442</v>
      </c>
      <c r="H153" s="19">
        <f>IF(P_Density!H153&gt;Settings!$C$26,IF(Towers!H153*(Settings!$C$16/100)&lt;'Total Sites'!H153,('Total Sites'!H153-Towers!H153*(Settings!$C$16/100)),0),"-")</f>
        <v>71.212547265357884</v>
      </c>
      <c r="I153" s="19">
        <f>IF(P_Density!I153&gt;Settings!$C$26,IF(Towers!I153*(Settings!$C$16/100)&lt;'Total Sites'!I153,('Total Sites'!I153-Towers!I153*(Settings!$C$16/100)),0),"-")</f>
        <v>44.998136215842671</v>
      </c>
      <c r="J153" s="19">
        <f>IF(P_Density!J153&gt;Settings!$C$26,IF(Towers!J153*(Settings!$C$16/100)&lt;'Total Sites'!J153,('Total Sites'!J153-Towers!J153*(Settings!$C$16/100)),0),"-")</f>
        <v>40.652443906947376</v>
      </c>
      <c r="K153" s="19">
        <f>IF(P_Density!K153&gt;Settings!$C$26,IF(Towers!K153*(Settings!$C$16/100)&lt;'Total Sites'!K153,('Total Sites'!K153-Towers!K153*(Settings!$C$16/100)),0),"-")</f>
        <v>31.265284475401145</v>
      </c>
      <c r="L153" s="19" t="str">
        <f>IF(P_Density!L153&gt;Settings!$C$26,IF(Towers!L153*(Settings!$C$16/100)&lt;'Total Sites'!L153,('Total Sites'!L153-Towers!L153*(Settings!$C$16/100)),0),"-")</f>
        <v>-</v>
      </c>
    </row>
    <row r="154" spans="1:12">
      <c r="A154" s="14" t="str">
        <f>'Total Sites'!A154</f>
        <v>SOM</v>
      </c>
      <c r="B154" s="14" t="str">
        <f>'Total Sites'!B154</f>
        <v>Somalia</v>
      </c>
      <c r="C154" s="19">
        <f>IF(P_Density!C154&gt;Settings!$C$26,IF(Towers!C154*(Settings!$C$16/100)&lt;'Total Sites'!C154,('Total Sites'!C154-Towers!C154*(Settings!$C$16/100)),0),"-")</f>
        <v>4801.874675238224</v>
      </c>
      <c r="D154" s="19">
        <f>IF(P_Density!D154&gt;Settings!$C$26,IF(Towers!D154*(Settings!$C$16/100)&lt;'Total Sites'!D154,('Total Sites'!D154-Towers!D154*(Settings!$C$16/100)),0),"-")</f>
        <v>1544.2090465182453</v>
      </c>
      <c r="E154" s="19">
        <f>IF(P_Density!E154&gt;Settings!$C$26,IF(Towers!E154*(Settings!$C$16/100)&lt;'Total Sites'!E154,('Total Sites'!E154-Towers!E154*(Settings!$C$16/100)),0),"-")</f>
        <v>1499.4427991153675</v>
      </c>
      <c r="F154" s="19">
        <f>IF(P_Density!F154&gt;Settings!$C$26,IF(Towers!F154*(Settings!$C$16/100)&lt;'Total Sites'!F154,('Total Sites'!F154-Towers!F154*(Settings!$C$16/100)),0),"-")</f>
        <v>879.46098604877636</v>
      </c>
      <c r="G154" s="19">
        <f>IF(P_Density!G154&gt;Settings!$C$26,IF(Towers!G154*(Settings!$C$16/100)&lt;'Total Sites'!G154,('Total Sites'!G154-Towers!G154*(Settings!$C$16/100)),0),"-")</f>
        <v>697.89534972031277</v>
      </c>
      <c r="H154" s="19">
        <f>IF(P_Density!H154&gt;Settings!$C$26,IF(Towers!H154*(Settings!$C$16/100)&lt;'Total Sites'!H154,('Total Sites'!H154-Towers!H154*(Settings!$C$16/100)),0),"-")</f>
        <v>886.14194215785551</v>
      </c>
      <c r="I154" s="19">
        <f>IF(P_Density!I154&gt;Settings!$C$26,IF(Towers!I154*(Settings!$C$16/100)&lt;'Total Sites'!I154,('Total Sites'!I154-Towers!I154*(Settings!$C$16/100)),0),"-")</f>
        <v>881.35867292048817</v>
      </c>
      <c r="J154" s="19">
        <f>IF(P_Density!J154&gt;Settings!$C$26,IF(Towers!J154*(Settings!$C$16/100)&lt;'Total Sites'!J154,('Total Sites'!J154-Towers!J154*(Settings!$C$16/100)),0),"-")</f>
        <v>659.29480300514376</v>
      </c>
      <c r="K154" s="19">
        <f>IF(P_Density!K154&gt;Settings!$C$26,IF(Towers!K154*(Settings!$C$16/100)&lt;'Total Sites'!K154,('Total Sites'!K154-Towers!K154*(Settings!$C$16/100)),0),"-")</f>
        <v>508.25831104956131</v>
      </c>
      <c r="L154" s="19" t="str">
        <f>IF(P_Density!L154&gt;Settings!$C$26,IF(Towers!L154*(Settings!$C$16/100)&lt;'Total Sites'!L154,('Total Sites'!L154-Towers!L154*(Settings!$C$16/100)),0),"-")</f>
        <v>-</v>
      </c>
    </row>
    <row r="155" spans="1:12">
      <c r="A155" s="14" t="str">
        <f>'Total Sites'!A155</f>
        <v>ZAF</v>
      </c>
      <c r="B155" s="14" t="str">
        <f>'Total Sites'!B155</f>
        <v>South Africa</v>
      </c>
      <c r="C155" s="19">
        <f>IF(P_Density!C155&gt;Settings!$C$26,IF(Towers!C155*(Settings!$C$16/100)&lt;'Total Sites'!C155,('Total Sites'!C155-Towers!C155*(Settings!$C$16/100)),0),"-")</f>
        <v>34306.76275755954</v>
      </c>
      <c r="D155" s="19">
        <f>IF(P_Density!D155&gt;Settings!$C$26,IF(Towers!D155*(Settings!$C$16/100)&lt;'Total Sites'!D155,('Total Sites'!D155-Towers!D155*(Settings!$C$16/100)),0),"-")</f>
        <v>4597.1185796803202</v>
      </c>
      <c r="E155" s="19">
        <f>IF(P_Density!E155&gt;Settings!$C$26,IF(Towers!E155*(Settings!$C$16/100)&lt;'Total Sites'!E155,('Total Sites'!E155-Towers!E155*(Settings!$C$16/100)),0),"-")</f>
        <v>6232.6014882360187</v>
      </c>
      <c r="F155" s="19">
        <f>IF(P_Density!F155&gt;Settings!$C$26,IF(Towers!F155*(Settings!$C$16/100)&lt;'Total Sites'!F155,('Total Sites'!F155-Towers!F155*(Settings!$C$16/100)),0),"-")</f>
        <v>6407.2370526887471</v>
      </c>
      <c r="G155" s="19">
        <f>IF(P_Density!G155&gt;Settings!$C$26,IF(Towers!G155*(Settings!$C$16/100)&lt;'Total Sites'!G155,('Total Sites'!G155-Towers!G155*(Settings!$C$16/100)),0),"-")</f>
        <v>5675.5026390768953</v>
      </c>
      <c r="H155" s="19">
        <f>IF(P_Density!H155&gt;Settings!$C$26,IF(Towers!H155*(Settings!$C$16/100)&lt;'Total Sites'!H155,('Total Sites'!H155-Towers!H155*(Settings!$C$16/100)),0),"-")</f>
        <v>3787.0873135215247</v>
      </c>
      <c r="I155" s="19">
        <f>IF(P_Density!I155&gt;Settings!$C$26,IF(Towers!I155*(Settings!$C$16/100)&lt;'Total Sites'!I155,('Total Sites'!I155-Towers!I155*(Settings!$C$16/100)),0),"-")</f>
        <v>3999.0619360843357</v>
      </c>
      <c r="J155" s="19">
        <f>IF(P_Density!J155&gt;Settings!$C$26,IF(Towers!J155*(Settings!$C$16/100)&lt;'Total Sites'!J155,('Total Sites'!J155-Towers!J155*(Settings!$C$16/100)),0),"-")</f>
        <v>3048.0380493556991</v>
      </c>
      <c r="K155" s="19">
        <f>IF(P_Density!K155&gt;Settings!$C$26,IF(Towers!K155*(Settings!$C$16/100)&lt;'Total Sites'!K155,('Total Sites'!K155-Towers!K155*(Settings!$C$16/100)),0),"-")</f>
        <v>2468.8525828010606</v>
      </c>
      <c r="L155" s="19" t="str">
        <f>IF(P_Density!L155&gt;Settings!$C$26,IF(Towers!L155*(Settings!$C$16/100)&lt;'Total Sites'!L155,('Total Sites'!L155-Towers!L155*(Settings!$C$16/100)),0),"-")</f>
        <v>-</v>
      </c>
    </row>
    <row r="156" spans="1:12">
      <c r="A156" s="14" t="str">
        <f>'Total Sites'!A156</f>
        <v>SSD</v>
      </c>
      <c r="B156" s="14" t="str">
        <f>'Total Sites'!B156</f>
        <v>South Sudan</v>
      </c>
      <c r="C156" s="19">
        <f>IF(P_Density!C156&gt;Settings!$C$26,IF(Towers!C156*(Settings!$C$16/100)&lt;'Total Sites'!C156,('Total Sites'!C156-Towers!C156*(Settings!$C$16/100)),0),"-")</f>
        <v>5261.0522904270656</v>
      </c>
      <c r="D156" s="19">
        <f>IF(P_Density!D156&gt;Settings!$C$26,IF(Towers!D156*(Settings!$C$16/100)&lt;'Total Sites'!D156,('Total Sites'!D156-Towers!D156*(Settings!$C$16/100)),0),"-")</f>
        <v>3737.8426305889188</v>
      </c>
      <c r="E156" s="19">
        <f>IF(P_Density!E156&gt;Settings!$C$26,IF(Towers!E156*(Settings!$C$16/100)&lt;'Total Sites'!E156,('Total Sites'!E156-Towers!E156*(Settings!$C$16/100)),0),"-")</f>
        <v>2096.7976136321126</v>
      </c>
      <c r="F156" s="19">
        <f>IF(P_Density!F156&gt;Settings!$C$26,IF(Towers!F156*(Settings!$C$16/100)&lt;'Total Sites'!F156,('Total Sites'!F156-Towers!F156*(Settings!$C$16/100)),0),"-")</f>
        <v>888.83073941742862</v>
      </c>
      <c r="G156" s="19">
        <f>IF(P_Density!G156&gt;Settings!$C$26,IF(Towers!G156*(Settings!$C$16/100)&lt;'Total Sites'!G156,('Total Sites'!G156-Towers!G156*(Settings!$C$16/100)),0),"-")</f>
        <v>1169.1855392157217</v>
      </c>
      <c r="H156" s="19">
        <f>IF(P_Density!H156&gt;Settings!$C$26,IF(Towers!H156*(Settings!$C$16/100)&lt;'Total Sites'!H156,('Total Sites'!H156-Towers!H156*(Settings!$C$16/100)),0),"-")</f>
        <v>1541.5959146876273</v>
      </c>
      <c r="I156" s="19">
        <f>IF(P_Density!I156&gt;Settings!$C$26,IF(Towers!I156*(Settings!$C$16/100)&lt;'Total Sites'!I156,('Total Sites'!I156-Towers!I156*(Settings!$C$16/100)),0),"-")</f>
        <v>1426.6332016720426</v>
      </c>
      <c r="J156" s="19">
        <f>IF(P_Density!J156&gt;Settings!$C$26,IF(Towers!J156*(Settings!$C$16/100)&lt;'Total Sites'!J156,('Total Sites'!J156-Towers!J156*(Settings!$C$16/100)),0),"-")</f>
        <v>1020.1959054242332</v>
      </c>
      <c r="K156" s="19">
        <f>IF(P_Density!K156&gt;Settings!$C$26,IF(Towers!K156*(Settings!$C$16/100)&lt;'Total Sites'!K156,('Total Sites'!K156-Towers!K156*(Settings!$C$16/100)),0),"-")</f>
        <v>605.53650933146253</v>
      </c>
      <c r="L156" s="19">
        <f>IF(P_Density!L156&gt;Settings!$C$26,IF(Towers!L156*(Settings!$C$16/100)&lt;'Total Sites'!L156,('Total Sites'!L156-Towers!L156*(Settings!$C$16/100)),0),"-")</f>
        <v>1129.6045911752933</v>
      </c>
    </row>
    <row r="157" spans="1:12">
      <c r="A157" s="14" t="str">
        <f>'Total Sites'!A157</f>
        <v>ESP</v>
      </c>
      <c r="B157" s="14" t="str">
        <f>'Total Sites'!B157</f>
        <v>Spain</v>
      </c>
      <c r="C157" s="19">
        <f>IF(P_Density!C157&gt;Settings!$C$26,IF(Towers!C157*(Settings!$C$16/100)&lt;'Total Sites'!C157,('Total Sites'!C157-Towers!C157*(Settings!$C$16/100)),0),"-")</f>
        <v>23472.166819956794</v>
      </c>
      <c r="D157" s="19">
        <f>IF(P_Density!D157&gt;Settings!$C$26,IF(Towers!D157*(Settings!$C$16/100)&lt;'Total Sites'!D157,('Total Sites'!D157-Towers!D157*(Settings!$C$16/100)),0),"-")</f>
        <v>7793.7293719264662</v>
      </c>
      <c r="E157" s="19">
        <f>IF(P_Density!E157&gt;Settings!$C$26,IF(Towers!E157*(Settings!$C$16/100)&lt;'Total Sites'!E157,('Total Sites'!E157-Towers!E157*(Settings!$C$16/100)),0),"-")</f>
        <v>5716.5184018305363</v>
      </c>
      <c r="F157" s="19">
        <f>IF(P_Density!F157&gt;Settings!$C$26,IF(Towers!F157*(Settings!$C$16/100)&lt;'Total Sites'!F157,('Total Sites'!F157-Towers!F157*(Settings!$C$16/100)),0),"-")</f>
        <v>5408.982442389165</v>
      </c>
      <c r="G157" s="19">
        <f>IF(P_Density!G157&gt;Settings!$C$26,IF(Towers!G157*(Settings!$C$16/100)&lt;'Total Sites'!G157,('Total Sites'!G157-Towers!G157*(Settings!$C$16/100)),0),"-")</f>
        <v>3581.2223482085087</v>
      </c>
      <c r="H157" s="19">
        <f>IF(P_Density!H157&gt;Settings!$C$26,IF(Towers!H157*(Settings!$C$16/100)&lt;'Total Sites'!H157,('Total Sites'!H157-Towers!H157*(Settings!$C$16/100)),0),"-")</f>
        <v>3705.4416613639387</v>
      </c>
      <c r="I157" s="19">
        <f>IF(P_Density!I157&gt;Settings!$C$26,IF(Towers!I157*(Settings!$C$16/100)&lt;'Total Sites'!I157,('Total Sites'!I157-Towers!I157*(Settings!$C$16/100)),0),"-")</f>
        <v>2131.6591838239456</v>
      </c>
      <c r="J157" s="19">
        <f>IF(P_Density!J157&gt;Settings!$C$26,IF(Towers!J157*(Settings!$C$16/100)&lt;'Total Sites'!J157,('Total Sites'!J157-Towers!J157*(Settings!$C$16/100)),0),"-")</f>
        <v>2327.8898731912109</v>
      </c>
      <c r="K157" s="19">
        <f>IF(P_Density!K157&gt;Settings!$C$26,IF(Towers!K157*(Settings!$C$16/100)&lt;'Total Sites'!K157,('Total Sites'!K157-Towers!K157*(Settings!$C$16/100)),0),"-")</f>
        <v>1317.5162637134913</v>
      </c>
      <c r="L157" s="19">
        <f>IF(P_Density!L157&gt;Settings!$C$26,IF(Towers!L157*(Settings!$C$16/100)&lt;'Total Sites'!L157,('Total Sites'!L157-Towers!L157*(Settings!$C$16/100)),0),"-")</f>
        <v>967.14582334507304</v>
      </c>
    </row>
    <row r="158" spans="1:12">
      <c r="A158" s="14" t="str">
        <f>'Total Sites'!A158</f>
        <v>LKA</v>
      </c>
      <c r="B158" s="14" t="str">
        <f>'Total Sites'!B158</f>
        <v>Sri Lanka</v>
      </c>
      <c r="C158" s="19">
        <f>IF(P_Density!C158&gt;Settings!$C$26,IF(Towers!C158*(Settings!$C$16/100)&lt;'Total Sites'!C158,('Total Sites'!C158-Towers!C158*(Settings!$C$16/100)),0),"-")</f>
        <v>6534.3809262106697</v>
      </c>
      <c r="D158" s="19">
        <f>IF(P_Density!D158&gt;Settings!$C$26,IF(Towers!D158*(Settings!$C$16/100)&lt;'Total Sites'!D158,('Total Sites'!D158-Towers!D158*(Settings!$C$16/100)),0),"-")</f>
        <v>4310.1728026438868</v>
      </c>
      <c r="E158" s="19">
        <f>IF(P_Density!E158&gt;Settings!$C$26,IF(Towers!E158*(Settings!$C$16/100)&lt;'Total Sites'!E158,('Total Sites'!E158-Towers!E158*(Settings!$C$16/100)),0),"-")</f>
        <v>3091.4666058678868</v>
      </c>
      <c r="F158" s="19">
        <f>IF(P_Density!F158&gt;Settings!$C$26,IF(Towers!F158*(Settings!$C$16/100)&lt;'Total Sites'!F158,('Total Sites'!F158-Towers!F158*(Settings!$C$16/100)),0),"-")</f>
        <v>2363.8670921978937</v>
      </c>
      <c r="G158" s="19">
        <f>IF(P_Density!G158&gt;Settings!$C$26,IF(Towers!G158*(Settings!$C$16/100)&lt;'Total Sites'!G158,('Total Sites'!G158-Towers!G158*(Settings!$C$16/100)),0),"-")</f>
        <v>2363.1463952184986</v>
      </c>
      <c r="H158" s="19">
        <f>IF(P_Density!H158&gt;Settings!$C$26,IF(Towers!H158*(Settings!$C$16/100)&lt;'Total Sites'!H158,('Total Sites'!H158-Towers!H158*(Settings!$C$16/100)),0),"-")</f>
        <v>1995.6101140061301</v>
      </c>
      <c r="I158" s="19">
        <f>IF(P_Density!I158&gt;Settings!$C$26,IF(Towers!I158*(Settings!$C$16/100)&lt;'Total Sites'!I158,('Total Sites'!I158-Towers!I158*(Settings!$C$16/100)),0),"-")</f>
        <v>1667.013123910185</v>
      </c>
      <c r="J158" s="19">
        <f>IF(P_Density!J158&gt;Settings!$C$26,IF(Towers!J158*(Settings!$C$16/100)&lt;'Total Sites'!J158,('Total Sites'!J158-Towers!J158*(Settings!$C$16/100)),0),"-")</f>
        <v>1513.2707074890457</v>
      </c>
      <c r="K158" s="19">
        <f>IF(P_Density!K158&gt;Settings!$C$26,IF(Towers!K158*(Settings!$C$16/100)&lt;'Total Sites'!K158,('Total Sites'!K158-Towers!K158*(Settings!$C$16/100)),0),"-")</f>
        <v>1617.3505540898711</v>
      </c>
      <c r="L158" s="19">
        <f>IF(P_Density!L158&gt;Settings!$C$26,IF(Towers!L158*(Settings!$C$16/100)&lt;'Total Sites'!L158,('Total Sites'!L158-Towers!L158*(Settings!$C$16/100)),0),"-")</f>
        <v>649.26616387744275</v>
      </c>
    </row>
    <row r="159" spans="1:12">
      <c r="A159" s="14" t="str">
        <f>'Total Sites'!A159</f>
        <v>SDN</v>
      </c>
      <c r="B159" s="14" t="str">
        <f>'Total Sites'!B159</f>
        <v>Sudan (the)</v>
      </c>
      <c r="C159" s="19">
        <f>IF(P_Density!C159&gt;Settings!$C$26,IF(Towers!C159*(Settings!$C$16/100)&lt;'Total Sites'!C159,('Total Sites'!C159-Towers!C159*(Settings!$C$16/100)),0),"-")</f>
        <v>11730.934529529562</v>
      </c>
      <c r="D159" s="19">
        <f>IF(P_Density!D159&gt;Settings!$C$26,IF(Towers!D159*(Settings!$C$16/100)&lt;'Total Sites'!D159,('Total Sites'!D159-Towers!D159*(Settings!$C$16/100)),0),"-")</f>
        <v>5122.7332187750053</v>
      </c>
      <c r="E159" s="19">
        <f>IF(P_Density!E159&gt;Settings!$C$26,IF(Towers!E159*(Settings!$C$16/100)&lt;'Total Sites'!E159,('Total Sites'!E159-Towers!E159*(Settings!$C$16/100)),0),"-")</f>
        <v>5921.6486443850126</v>
      </c>
      <c r="F159" s="19">
        <f>IF(P_Density!F159&gt;Settings!$C$26,IF(Towers!F159*(Settings!$C$16/100)&lt;'Total Sites'!F159,('Total Sites'!F159-Towers!F159*(Settings!$C$16/100)),0),"-")</f>
        <v>7078.1852073285536</v>
      </c>
      <c r="G159" s="19">
        <f>IF(P_Density!G159&gt;Settings!$C$26,IF(Towers!G159*(Settings!$C$16/100)&lt;'Total Sites'!G159,('Total Sites'!G159-Towers!G159*(Settings!$C$16/100)),0),"-")</f>
        <v>6542.6536954109442</v>
      </c>
      <c r="H159" s="19">
        <f>IF(P_Density!H159&gt;Settings!$C$26,IF(Towers!H159*(Settings!$C$16/100)&lt;'Total Sites'!H159,('Total Sites'!H159-Towers!H159*(Settings!$C$16/100)),0),"-")</f>
        <v>4175.561127920907</v>
      </c>
      <c r="I159" s="19">
        <f>IF(P_Density!I159&gt;Settings!$C$26,IF(Towers!I159*(Settings!$C$16/100)&lt;'Total Sites'!I159,('Total Sites'!I159-Towers!I159*(Settings!$C$16/100)),0),"-")</f>
        <v>2781.2987655085481</v>
      </c>
      <c r="J159" s="19">
        <f>IF(P_Density!J159&gt;Settings!$C$26,IF(Towers!J159*(Settings!$C$16/100)&lt;'Total Sites'!J159,('Total Sites'!J159-Towers!J159*(Settings!$C$16/100)),0),"-")</f>
        <v>3496.5501141852355</v>
      </c>
      <c r="K159" s="19">
        <f>IF(P_Density!K159&gt;Settings!$C$26,IF(Towers!K159*(Settings!$C$16/100)&lt;'Total Sites'!K159,('Total Sites'!K159-Towers!K159*(Settings!$C$16/100)),0),"-")</f>
        <v>1750.8567452260349</v>
      </c>
      <c r="L159" s="19" t="str">
        <f>IF(P_Density!L159&gt;Settings!$C$26,IF(Towers!L159*(Settings!$C$16/100)&lt;'Total Sites'!L159,('Total Sites'!L159-Towers!L159*(Settings!$C$16/100)),0),"-")</f>
        <v>-</v>
      </c>
    </row>
    <row r="160" spans="1:12">
      <c r="A160" s="14" t="str">
        <f>'Total Sites'!A160</f>
        <v>SUR</v>
      </c>
      <c r="B160" s="14" t="str">
        <f>'Total Sites'!B160</f>
        <v>Suriname</v>
      </c>
      <c r="C160" s="19">
        <f>IF(P_Density!C160&gt;Settings!$C$26,IF(Towers!C160*(Settings!$C$16/100)&lt;'Total Sites'!C160,('Total Sites'!C160-Towers!C160*(Settings!$C$16/100)),0),"-")</f>
        <v>217.08370121529933</v>
      </c>
      <c r="D160" s="19">
        <f>IF(P_Density!D160&gt;Settings!$C$26,IF(Towers!D160*(Settings!$C$16/100)&lt;'Total Sites'!D160,('Total Sites'!D160-Towers!D160*(Settings!$C$16/100)),0),"-")</f>
        <v>166.27687752661228</v>
      </c>
      <c r="E160" s="19">
        <f>IF(P_Density!E160&gt;Settings!$C$26,IF(Towers!E160*(Settings!$C$16/100)&lt;'Total Sites'!E160,('Total Sites'!E160-Towers!E160*(Settings!$C$16/100)),0),"-")</f>
        <v>143.18286675902721</v>
      </c>
      <c r="F160" s="19">
        <f>IF(P_Density!F160&gt;Settings!$C$26,IF(Towers!F160*(Settings!$C$16/100)&lt;'Total Sites'!F160,('Total Sites'!F160-Towers!F160*(Settings!$C$16/100)),0),"-")</f>
        <v>72.261023040822266</v>
      </c>
      <c r="G160" s="19">
        <f>IF(P_Density!G160&gt;Settings!$C$26,IF(Towers!G160*(Settings!$C$16/100)&lt;'Total Sites'!G160,('Total Sites'!G160-Towers!G160*(Settings!$C$16/100)),0),"-")</f>
        <v>59.469643727727586</v>
      </c>
      <c r="H160" s="19">
        <f>IF(P_Density!H160&gt;Settings!$C$26,IF(Towers!H160*(Settings!$C$16/100)&lt;'Total Sites'!H160,('Total Sites'!H160-Towers!H160*(Settings!$C$16/100)),0),"-")</f>
        <v>46.094601384533711</v>
      </c>
      <c r="I160" s="19" t="str">
        <f>IF(P_Density!I160&gt;Settings!$C$26,IF(Towers!I160*(Settings!$C$16/100)&lt;'Total Sites'!I160,('Total Sites'!I160-Towers!I160*(Settings!$C$16/100)),0),"-")</f>
        <v>-</v>
      </c>
      <c r="J160" s="19" t="str">
        <f>IF(P_Density!J160&gt;Settings!$C$26,IF(Towers!J160*(Settings!$C$16/100)&lt;'Total Sites'!J160,('Total Sites'!J160-Towers!J160*(Settings!$C$16/100)),0),"-")</f>
        <v>-</v>
      </c>
      <c r="K160" s="19" t="str">
        <f>IF(P_Density!K160&gt;Settings!$C$26,IF(Towers!K160*(Settings!$C$16/100)&lt;'Total Sites'!K160,('Total Sites'!K160-Towers!K160*(Settings!$C$16/100)),0),"-")</f>
        <v>-</v>
      </c>
      <c r="L160" s="19" t="str">
        <f>IF(P_Density!L160&gt;Settings!$C$26,IF(Towers!L160*(Settings!$C$16/100)&lt;'Total Sites'!L160,('Total Sites'!L160-Towers!L160*(Settings!$C$16/100)),0),"-")</f>
        <v>-</v>
      </c>
    </row>
    <row r="161" spans="1:12">
      <c r="A161" s="14" t="str">
        <f>'Total Sites'!A161</f>
        <v>SWE</v>
      </c>
      <c r="B161" s="14" t="str">
        <f>'Total Sites'!B161</f>
        <v>Sweden</v>
      </c>
      <c r="C161" s="19">
        <f>IF(P_Density!C161&gt;Settings!$C$26,IF(Towers!C161*(Settings!$C$16/100)&lt;'Total Sites'!C161,('Total Sites'!C161-Towers!C161*(Settings!$C$16/100)),0),"-")</f>
        <v>4149.7352114573441</v>
      </c>
      <c r="D161" s="19">
        <f>IF(P_Density!D161&gt;Settings!$C$26,IF(Towers!D161*(Settings!$C$16/100)&lt;'Total Sites'!D161,('Total Sites'!D161-Towers!D161*(Settings!$C$16/100)),0),"-")</f>
        <v>1982.6378118774314</v>
      </c>
      <c r="E161" s="19">
        <f>IF(P_Density!E161&gt;Settings!$C$26,IF(Towers!E161*(Settings!$C$16/100)&lt;'Total Sites'!E161,('Total Sites'!E161-Towers!E161*(Settings!$C$16/100)),0),"-")</f>
        <v>1536.5079337341667</v>
      </c>
      <c r="F161" s="19">
        <f>IF(P_Density!F161&gt;Settings!$C$26,IF(Towers!F161*(Settings!$C$16/100)&lt;'Total Sites'!F161,('Total Sites'!F161-Towers!F161*(Settings!$C$16/100)),0),"-")</f>
        <v>1143.7132131506437</v>
      </c>
      <c r="G161" s="19">
        <f>IF(P_Density!G161&gt;Settings!$C$26,IF(Towers!G161*(Settings!$C$16/100)&lt;'Total Sites'!G161,('Total Sites'!G161-Towers!G161*(Settings!$C$16/100)),0),"-")</f>
        <v>611.00911861268855</v>
      </c>
      <c r="H161" s="19">
        <f>IF(P_Density!H161&gt;Settings!$C$26,IF(Towers!H161*(Settings!$C$16/100)&lt;'Total Sites'!H161,('Total Sites'!H161-Towers!H161*(Settings!$C$16/100)),0),"-")</f>
        <v>487.56257093862007</v>
      </c>
      <c r="I161" s="19">
        <f>IF(P_Density!I161&gt;Settings!$C$26,IF(Towers!I161*(Settings!$C$16/100)&lt;'Total Sites'!I161,('Total Sites'!I161-Towers!I161*(Settings!$C$16/100)),0),"-")</f>
        <v>444.4636888403441</v>
      </c>
      <c r="J161" s="19">
        <f>IF(P_Density!J161&gt;Settings!$C$26,IF(Towers!J161*(Settings!$C$16/100)&lt;'Total Sites'!J161,('Total Sites'!J161-Towers!J161*(Settings!$C$16/100)),0),"-")</f>
        <v>436.40107993713553</v>
      </c>
      <c r="K161" s="19">
        <f>IF(P_Density!K161&gt;Settings!$C$26,IF(Towers!K161*(Settings!$C$16/100)&lt;'Total Sites'!K161,('Total Sites'!K161-Towers!K161*(Settings!$C$16/100)),0),"-")</f>
        <v>243.37025668225874</v>
      </c>
      <c r="L161" s="19" t="str">
        <f>IF(P_Density!L161&gt;Settings!$C$26,IF(Towers!L161*(Settings!$C$16/100)&lt;'Total Sites'!L161,('Total Sites'!L161-Towers!L161*(Settings!$C$16/100)),0),"-")</f>
        <v>-</v>
      </c>
    </row>
    <row r="162" spans="1:12">
      <c r="A162" s="14" t="str">
        <f>'Total Sites'!A162</f>
        <v>CHE</v>
      </c>
      <c r="B162" s="14" t="str">
        <f>'Total Sites'!B162</f>
        <v>Switzerland</v>
      </c>
      <c r="C162" s="19">
        <f>IF(P_Density!C162&gt;Settings!$C$26,IF(Towers!C162*(Settings!$C$16/100)&lt;'Total Sites'!C162,('Total Sites'!C162-Towers!C162*(Settings!$C$16/100)),0),"-")</f>
        <v>2640.4671291498789</v>
      </c>
      <c r="D162" s="19">
        <f>IF(P_Density!D162&gt;Settings!$C$26,IF(Towers!D162*(Settings!$C$16/100)&lt;'Total Sites'!D162,('Total Sites'!D162-Towers!D162*(Settings!$C$16/100)),0),"-")</f>
        <v>1220.1258438546727</v>
      </c>
      <c r="E162" s="19">
        <f>IF(P_Density!E162&gt;Settings!$C$26,IF(Towers!E162*(Settings!$C$16/100)&lt;'Total Sites'!E162,('Total Sites'!E162-Towers!E162*(Settings!$C$16/100)),0),"-")</f>
        <v>815.08942395921349</v>
      </c>
      <c r="F162" s="19">
        <f>IF(P_Density!F162&gt;Settings!$C$26,IF(Towers!F162*(Settings!$C$16/100)&lt;'Total Sites'!F162,('Total Sites'!F162-Towers!F162*(Settings!$C$16/100)),0),"-")</f>
        <v>765.59283826391015</v>
      </c>
      <c r="G162" s="19">
        <f>IF(P_Density!G162&gt;Settings!$C$26,IF(Towers!G162*(Settings!$C$16/100)&lt;'Total Sites'!G162,('Total Sites'!G162-Towers!G162*(Settings!$C$16/100)),0),"-")</f>
        <v>566.77929427178458</v>
      </c>
      <c r="H162" s="19">
        <f>IF(P_Density!H162&gt;Settings!$C$26,IF(Towers!H162*(Settings!$C$16/100)&lt;'Total Sites'!H162,('Total Sites'!H162-Towers!H162*(Settings!$C$16/100)),0),"-")</f>
        <v>554.38151167978424</v>
      </c>
      <c r="I162" s="19">
        <f>IF(P_Density!I162&gt;Settings!$C$26,IF(Towers!I162*(Settings!$C$16/100)&lt;'Total Sites'!I162,('Total Sites'!I162-Towers!I162*(Settings!$C$16/100)),0),"-")</f>
        <v>420.13344047217265</v>
      </c>
      <c r="J162" s="19">
        <f>IF(P_Density!J162&gt;Settings!$C$26,IF(Towers!J162*(Settings!$C$16/100)&lt;'Total Sites'!J162,('Total Sites'!J162-Towers!J162*(Settings!$C$16/100)),0),"-")</f>
        <v>386.87616256634783</v>
      </c>
      <c r="K162" s="19">
        <f>IF(P_Density!K162&gt;Settings!$C$26,IF(Towers!K162*(Settings!$C$16/100)&lt;'Total Sites'!K162,('Total Sites'!K162-Towers!K162*(Settings!$C$16/100)),0),"-")</f>
        <v>284.83389198483292</v>
      </c>
      <c r="L162" s="19">
        <f>IF(P_Density!L162&gt;Settings!$C$26,IF(Towers!L162*(Settings!$C$16/100)&lt;'Total Sites'!L162,('Total Sites'!L162-Towers!L162*(Settings!$C$16/100)),0),"-")</f>
        <v>130.88326222824529</v>
      </c>
    </row>
    <row r="163" spans="1:12">
      <c r="A163" s="14" t="str">
        <f>'Total Sites'!A163</f>
        <v>SYR</v>
      </c>
      <c r="B163" s="14" t="str">
        <f>'Total Sites'!B163</f>
        <v>Syrian Arab Republic</v>
      </c>
      <c r="C163" s="19">
        <f>IF(P_Density!C163&gt;Settings!$C$26,IF(Towers!C163*(Settings!$C$16/100)&lt;'Total Sites'!C163,('Total Sites'!C163-Towers!C163*(Settings!$C$16/100)),0),"-")</f>
        <v>10502.129696619117</v>
      </c>
      <c r="D163" s="19">
        <f>IF(P_Density!D163&gt;Settings!$C$26,IF(Towers!D163*(Settings!$C$16/100)&lt;'Total Sites'!D163,('Total Sites'!D163-Towers!D163*(Settings!$C$16/100)),0),"-")</f>
        <v>3243.5076242857826</v>
      </c>
      <c r="E163" s="19">
        <f>IF(P_Density!E163&gt;Settings!$C$26,IF(Towers!E163*(Settings!$C$16/100)&lt;'Total Sites'!E163,('Total Sites'!E163-Towers!E163*(Settings!$C$16/100)),0),"-")</f>
        <v>2988.3649933255033</v>
      </c>
      <c r="F163" s="19">
        <f>IF(P_Density!F163&gt;Settings!$C$26,IF(Towers!F163*(Settings!$C$16/100)&lt;'Total Sites'!F163,('Total Sites'!F163-Towers!F163*(Settings!$C$16/100)),0),"-")</f>
        <v>1883.3401434136686</v>
      </c>
      <c r="G163" s="19">
        <f>IF(P_Density!G163&gt;Settings!$C$26,IF(Towers!G163*(Settings!$C$16/100)&lt;'Total Sites'!G163,('Total Sites'!G163-Towers!G163*(Settings!$C$16/100)),0),"-")</f>
        <v>3764.7950614585548</v>
      </c>
      <c r="H163" s="19">
        <f>IF(P_Density!H163&gt;Settings!$C$26,IF(Towers!H163*(Settings!$C$16/100)&lt;'Total Sites'!H163,('Total Sites'!H163-Towers!H163*(Settings!$C$16/100)),0),"-")</f>
        <v>1343.216092941316</v>
      </c>
      <c r="I163" s="19">
        <f>IF(P_Density!I163&gt;Settings!$C$26,IF(Towers!I163*(Settings!$C$16/100)&lt;'Total Sites'!I163,('Total Sites'!I163-Towers!I163*(Settings!$C$16/100)),0),"-")</f>
        <v>2339.6332363087954</v>
      </c>
      <c r="J163" s="19">
        <f>IF(P_Density!J163&gt;Settings!$C$26,IF(Towers!J163*(Settings!$C$16/100)&lt;'Total Sites'!J163,('Total Sites'!J163-Towers!J163*(Settings!$C$16/100)),0),"-")</f>
        <v>3088.7487821412897</v>
      </c>
      <c r="K163" s="19">
        <f>IF(P_Density!K163&gt;Settings!$C$26,IF(Towers!K163*(Settings!$C$16/100)&lt;'Total Sites'!K163,('Total Sites'!K163-Towers!K163*(Settings!$C$16/100)),0),"-")</f>
        <v>2702.2843710514917</v>
      </c>
      <c r="L163" s="19">
        <f>IF(P_Density!L163&gt;Settings!$C$26,IF(Towers!L163*(Settings!$C$16/100)&lt;'Total Sites'!L163,('Total Sites'!L163-Towers!L163*(Settings!$C$16/100)),0),"-")</f>
        <v>1078.0933745361529</v>
      </c>
    </row>
    <row r="164" spans="1:12">
      <c r="A164" s="14" t="str">
        <f>'Total Sites'!A164</f>
        <v>TWN</v>
      </c>
      <c r="B164" s="14" t="str">
        <f>'Total Sites'!B164</f>
        <v>Taiwan (Province of China)</v>
      </c>
      <c r="C164" s="19">
        <f>IF(P_Density!C164&gt;Settings!$C$26,IF(Towers!C164*(Settings!$C$16/100)&lt;'Total Sites'!C164,('Total Sites'!C164-Towers!C164*(Settings!$C$16/100)),0),"-")</f>
        <v>8738.773674454178</v>
      </c>
      <c r="D164" s="19" t="e">
        <f>IF(P_Density!D164&gt;Settings!$C$26,IF(Towers!D164*(Settings!$C$16/100)&lt;'Total Sites'!D164,('Total Sites'!D164-Towers!D164*(Settings!$C$16/100)),0),"-")</f>
        <v>#N/A</v>
      </c>
      <c r="E164" s="19" t="e">
        <f>IF(P_Density!E164&gt;Settings!$C$26,IF(Towers!E164*(Settings!$C$16/100)&lt;'Total Sites'!E164,('Total Sites'!E164-Towers!E164*(Settings!$C$16/100)),0),"-")</f>
        <v>#N/A</v>
      </c>
      <c r="F164" s="19" t="e">
        <f>IF(P_Density!F164&gt;Settings!$C$26,IF(Towers!F164*(Settings!$C$16/100)&lt;'Total Sites'!F164,('Total Sites'!F164-Towers!F164*(Settings!$C$16/100)),0),"-")</f>
        <v>#N/A</v>
      </c>
      <c r="G164" s="19" t="e">
        <f>IF(P_Density!G164&gt;Settings!$C$26,IF(Towers!G164*(Settings!$C$16/100)&lt;'Total Sites'!G164,('Total Sites'!G164-Towers!G164*(Settings!$C$16/100)),0),"-")</f>
        <v>#N/A</v>
      </c>
      <c r="H164" s="19" t="e">
        <f>IF(P_Density!H164&gt;Settings!$C$26,IF(Towers!H164*(Settings!$C$16/100)&lt;'Total Sites'!H164,('Total Sites'!H164-Towers!H164*(Settings!$C$16/100)),0),"-")</f>
        <v>#N/A</v>
      </c>
      <c r="I164" s="19" t="e">
        <f>IF(P_Density!I164&gt;Settings!$C$26,IF(Towers!I164*(Settings!$C$16/100)&lt;'Total Sites'!I164,('Total Sites'!I164-Towers!I164*(Settings!$C$16/100)),0),"-")</f>
        <v>#N/A</v>
      </c>
      <c r="J164" s="19" t="e">
        <f>IF(P_Density!J164&gt;Settings!$C$26,IF(Towers!J164*(Settings!$C$16/100)&lt;'Total Sites'!J164,('Total Sites'!J164-Towers!J164*(Settings!$C$16/100)),0),"-")</f>
        <v>#N/A</v>
      </c>
      <c r="K164" s="19" t="e">
        <f>IF(P_Density!K164&gt;Settings!$C$26,IF(Towers!K164*(Settings!$C$16/100)&lt;'Total Sites'!K164,('Total Sites'!K164-Towers!K164*(Settings!$C$16/100)),0),"-")</f>
        <v>#N/A</v>
      </c>
      <c r="L164" s="19" t="e">
        <f>IF(P_Density!L164&gt;Settings!$C$26,IF(Towers!L164*(Settings!$C$16/100)&lt;'Total Sites'!L164,('Total Sites'!L164-Towers!L164*(Settings!$C$16/100)),0),"-")</f>
        <v>#N/A</v>
      </c>
    </row>
    <row r="165" spans="1:12">
      <c r="A165" s="14" t="str">
        <f>'Total Sites'!A165</f>
        <v>TJK</v>
      </c>
      <c r="B165" s="14" t="str">
        <f>'Total Sites'!B165</f>
        <v>Tajikistan</v>
      </c>
      <c r="C165" s="19">
        <f>IF(P_Density!C165&gt;Settings!$C$26,IF(Towers!C165*(Settings!$C$16/100)&lt;'Total Sites'!C165,('Total Sites'!C165-Towers!C165*(Settings!$C$16/100)),0),"-")</f>
        <v>3167.3435767742881</v>
      </c>
      <c r="D165" s="19">
        <f>IF(P_Density!D165&gt;Settings!$C$26,IF(Towers!D165*(Settings!$C$16/100)&lt;'Total Sites'!D165,('Total Sites'!D165-Towers!D165*(Settings!$C$16/100)),0),"-")</f>
        <v>2095.2394748648162</v>
      </c>
      <c r="E165" s="19">
        <f>IF(P_Density!E165&gt;Settings!$C$26,IF(Towers!E165*(Settings!$C$16/100)&lt;'Total Sites'!E165,('Total Sites'!E165-Towers!E165*(Settings!$C$16/100)),0),"-")</f>
        <v>1828.7569776581399</v>
      </c>
      <c r="F165" s="19">
        <f>IF(P_Density!F165&gt;Settings!$C$26,IF(Towers!F165*(Settings!$C$16/100)&lt;'Total Sites'!F165,('Total Sites'!F165-Towers!F165*(Settings!$C$16/100)),0),"-")</f>
        <v>916.3703472577738</v>
      </c>
      <c r="G165" s="19">
        <f>IF(P_Density!G165&gt;Settings!$C$26,IF(Towers!G165*(Settings!$C$16/100)&lt;'Total Sites'!G165,('Total Sites'!G165-Towers!G165*(Settings!$C$16/100)),0),"-")</f>
        <v>1137.3800303035623</v>
      </c>
      <c r="H165" s="19">
        <f>IF(P_Density!H165&gt;Settings!$C$26,IF(Towers!H165*(Settings!$C$16/100)&lt;'Total Sites'!H165,('Total Sites'!H165-Towers!H165*(Settings!$C$16/100)),0),"-")</f>
        <v>805.69400879101386</v>
      </c>
      <c r="I165" s="19">
        <f>IF(P_Density!I165&gt;Settings!$C$26,IF(Towers!I165*(Settings!$C$16/100)&lt;'Total Sites'!I165,('Total Sites'!I165-Towers!I165*(Settings!$C$16/100)),0),"-")</f>
        <v>889.10915054723728</v>
      </c>
      <c r="J165" s="19">
        <f>IF(P_Density!J165&gt;Settings!$C$26,IF(Towers!J165*(Settings!$C$16/100)&lt;'Total Sites'!J165,('Total Sites'!J165-Towers!J165*(Settings!$C$16/100)),0),"-")</f>
        <v>471.93475065187283</v>
      </c>
      <c r="K165" s="19">
        <f>IF(P_Density!K165&gt;Settings!$C$26,IF(Towers!K165*(Settings!$C$16/100)&lt;'Total Sites'!K165,('Total Sites'!K165-Towers!K165*(Settings!$C$16/100)),0),"-")</f>
        <v>313.3800238912462</v>
      </c>
      <c r="L165" s="19" t="str">
        <f>IF(P_Density!L165&gt;Settings!$C$26,IF(Towers!L165*(Settings!$C$16/100)&lt;'Total Sites'!L165,('Total Sites'!L165-Towers!L165*(Settings!$C$16/100)),0),"-")</f>
        <v>-</v>
      </c>
    </row>
    <row r="166" spans="1:12">
      <c r="A166" s="14" t="str">
        <f>'Total Sites'!A166</f>
        <v>TZA</v>
      </c>
      <c r="B166" s="14" t="str">
        <f>'Total Sites'!B166</f>
        <v>Tanzania</v>
      </c>
      <c r="C166" s="19">
        <f>IF(P_Density!C166&gt;Settings!$C$26,IF(Towers!C166*(Settings!$C$16/100)&lt;'Total Sites'!C166,('Total Sites'!C166-Towers!C166*(Settings!$C$16/100)),0),"-")</f>
        <v>23387.512262192708</v>
      </c>
      <c r="D166" s="19">
        <f>IF(P_Density!D166&gt;Settings!$C$26,IF(Towers!D166*(Settings!$C$16/100)&lt;'Total Sites'!D166,('Total Sites'!D166-Towers!D166*(Settings!$C$16/100)),0),"-")</f>
        <v>3786.4365756001644</v>
      </c>
      <c r="E166" s="19">
        <f>IF(P_Density!E166&gt;Settings!$C$26,IF(Towers!E166*(Settings!$C$16/100)&lt;'Total Sites'!E166,('Total Sites'!E166-Towers!E166*(Settings!$C$16/100)),0),"-")</f>
        <v>9181.696170167188</v>
      </c>
      <c r="F166" s="19">
        <f>IF(P_Density!F166&gt;Settings!$C$26,IF(Towers!F166*(Settings!$C$16/100)&lt;'Total Sites'!F166,('Total Sites'!F166-Towers!F166*(Settings!$C$16/100)),0),"-")</f>
        <v>5886.3662013605117</v>
      </c>
      <c r="G166" s="19">
        <f>IF(P_Density!G166&gt;Settings!$C$26,IF(Towers!G166*(Settings!$C$16/100)&lt;'Total Sites'!G166,('Total Sites'!G166-Towers!G166*(Settings!$C$16/100)),0),"-")</f>
        <v>6680.4080054493206</v>
      </c>
      <c r="H166" s="19">
        <f>IF(P_Density!H166&gt;Settings!$C$26,IF(Towers!H166*(Settings!$C$16/100)&lt;'Total Sites'!H166,('Total Sites'!H166-Towers!H166*(Settings!$C$16/100)),0),"-")</f>
        <v>6443.120483939826</v>
      </c>
      <c r="I166" s="19">
        <f>IF(P_Density!I166&gt;Settings!$C$26,IF(Towers!I166*(Settings!$C$16/100)&lt;'Total Sites'!I166,('Total Sites'!I166-Towers!I166*(Settings!$C$16/100)),0),"-")</f>
        <v>6588.2936051259394</v>
      </c>
      <c r="J166" s="19">
        <f>IF(P_Density!J166&gt;Settings!$C$26,IF(Towers!J166*(Settings!$C$16/100)&lt;'Total Sites'!J166,('Total Sites'!J166-Towers!J166*(Settings!$C$16/100)),0),"-")</f>
        <v>5612.7989144887515</v>
      </c>
      <c r="K166" s="19">
        <f>IF(P_Density!K166&gt;Settings!$C$26,IF(Towers!K166*(Settings!$C$16/100)&lt;'Total Sites'!K166,('Total Sites'!K166-Towers!K166*(Settings!$C$16/100)),0),"-")</f>
        <v>5128.3411015994734</v>
      </c>
      <c r="L166" s="19">
        <f>IF(P_Density!L166&gt;Settings!$C$26,IF(Towers!L166*(Settings!$C$16/100)&lt;'Total Sites'!L166,('Total Sites'!L166-Towers!L166*(Settings!$C$16/100)),0),"-")</f>
        <v>1397.7012622383636</v>
      </c>
    </row>
    <row r="167" spans="1:12">
      <c r="A167" s="14" t="str">
        <f>'Total Sites'!A167</f>
        <v>THA</v>
      </c>
      <c r="B167" s="14" t="str">
        <f>'Total Sites'!B167</f>
        <v>Thailand</v>
      </c>
      <c r="C167" s="19">
        <f>IF(P_Density!C167&gt;Settings!$C$26,IF(Towers!C167*(Settings!$C$16/100)&lt;'Total Sites'!C167,('Total Sites'!C167-Towers!C167*(Settings!$C$16/100)),0),"-")</f>
        <v>49920.311272600738</v>
      </c>
      <c r="D167" s="19">
        <f>IF(P_Density!D167&gt;Settings!$C$26,IF(Towers!D167*(Settings!$C$16/100)&lt;'Total Sites'!D167,('Total Sites'!D167-Towers!D167*(Settings!$C$16/100)),0),"-")</f>
        <v>8645.4024824504577</v>
      </c>
      <c r="E167" s="19">
        <f>IF(P_Density!E167&gt;Settings!$C$26,IF(Towers!E167*(Settings!$C$16/100)&lt;'Total Sites'!E167,('Total Sites'!E167-Towers!E167*(Settings!$C$16/100)),0),"-")</f>
        <v>7428.1062779050117</v>
      </c>
      <c r="F167" s="19">
        <f>IF(P_Density!F167&gt;Settings!$C$26,IF(Towers!F167*(Settings!$C$16/100)&lt;'Total Sites'!F167,('Total Sites'!F167-Towers!F167*(Settings!$C$16/100)),0),"-")</f>
        <v>6435.0794323709433</v>
      </c>
      <c r="G167" s="19">
        <f>IF(P_Density!G167&gt;Settings!$C$26,IF(Towers!G167*(Settings!$C$16/100)&lt;'Total Sites'!G167,('Total Sites'!G167-Towers!G167*(Settings!$C$16/100)),0),"-")</f>
        <v>6230.7466393226605</v>
      </c>
      <c r="H167" s="19">
        <f>IF(P_Density!H167&gt;Settings!$C$26,IF(Towers!H167*(Settings!$C$16/100)&lt;'Total Sites'!H167,('Total Sites'!H167-Towers!H167*(Settings!$C$16/100)),0),"-")</f>
        <v>4800.6626359053407</v>
      </c>
      <c r="I167" s="19">
        <f>IF(P_Density!I167&gt;Settings!$C$26,IF(Towers!I167*(Settings!$C$16/100)&lt;'Total Sites'!I167,('Total Sites'!I167-Towers!I167*(Settings!$C$16/100)),0),"-")</f>
        <v>5087.2370339900317</v>
      </c>
      <c r="J167" s="19">
        <f>IF(P_Density!J167&gt;Settings!$C$26,IF(Towers!J167*(Settings!$C$16/100)&lt;'Total Sites'!J167,('Total Sites'!J167-Towers!J167*(Settings!$C$16/100)),0),"-")</f>
        <v>4118.6484648493288</v>
      </c>
      <c r="K167" s="19">
        <f>IF(P_Density!K167&gt;Settings!$C$26,IF(Towers!K167*(Settings!$C$16/100)&lt;'Total Sites'!K167,('Total Sites'!K167-Towers!K167*(Settings!$C$16/100)),0),"-")</f>
        <v>4084.8635221756585</v>
      </c>
      <c r="L167" s="19">
        <f>IF(P_Density!L167&gt;Settings!$C$26,IF(Towers!L167*(Settings!$C$16/100)&lt;'Total Sites'!L167,('Total Sites'!L167-Towers!L167*(Settings!$C$16/100)),0),"-")</f>
        <v>2445.6641772445555</v>
      </c>
    </row>
    <row r="168" spans="1:12">
      <c r="A168" s="14" t="str">
        <f>'Total Sites'!A168</f>
        <v>TLS</v>
      </c>
      <c r="B168" s="14" t="str">
        <f>'Total Sites'!B168</f>
        <v>Timor-Leste</v>
      </c>
      <c r="C168" s="19">
        <f>IF(P_Density!C168&gt;Settings!$C$26,IF(Towers!C168*(Settings!$C$16/100)&lt;'Total Sites'!C168,('Total Sites'!C168-Towers!C168*(Settings!$C$16/100)),0),"-")</f>
        <v>668.80255182926248</v>
      </c>
      <c r="D168" s="19">
        <f>IF(P_Density!D168&gt;Settings!$C$26,IF(Towers!D168*(Settings!$C$16/100)&lt;'Total Sites'!D168,('Total Sites'!D168-Towers!D168*(Settings!$C$16/100)),0),"-")</f>
        <v>257.54440808010821</v>
      </c>
      <c r="E168" s="19">
        <f>IF(P_Density!E168&gt;Settings!$C$26,IF(Towers!E168*(Settings!$C$16/100)&lt;'Total Sites'!E168,('Total Sites'!E168-Towers!E168*(Settings!$C$16/100)),0),"-")</f>
        <v>125.73405862351846</v>
      </c>
      <c r="F168" s="19">
        <f>IF(P_Density!F168&gt;Settings!$C$26,IF(Towers!F168*(Settings!$C$16/100)&lt;'Total Sites'!F168,('Total Sites'!F168-Towers!F168*(Settings!$C$16/100)),0),"-")</f>
        <v>128.12393192714629</v>
      </c>
      <c r="G168" s="19">
        <f>IF(P_Density!G168&gt;Settings!$C$26,IF(Towers!G168*(Settings!$C$16/100)&lt;'Total Sites'!G168,('Total Sites'!G168-Towers!G168*(Settings!$C$16/100)),0),"-")</f>
        <v>131.70770940873371</v>
      </c>
      <c r="H168" s="19">
        <f>IF(P_Density!H168&gt;Settings!$C$26,IF(Towers!H168*(Settings!$C$16/100)&lt;'Total Sites'!H168,('Total Sites'!H168-Towers!H168*(Settings!$C$16/100)),0),"-")</f>
        <v>123.31722289459236</v>
      </c>
      <c r="I168" s="19">
        <f>IF(P_Density!I168&gt;Settings!$C$26,IF(Towers!I168*(Settings!$C$16/100)&lt;'Total Sites'!I168,('Total Sites'!I168-Towers!I168*(Settings!$C$16/100)),0),"-")</f>
        <v>91.691776084633858</v>
      </c>
      <c r="J168" s="19">
        <f>IF(P_Density!J168&gt;Settings!$C$26,IF(Towers!J168*(Settings!$C$16/100)&lt;'Total Sites'!J168,('Total Sites'!J168-Towers!J168*(Settings!$C$16/100)),0),"-")</f>
        <v>53.372824885085308</v>
      </c>
      <c r="K168" s="19">
        <f>IF(P_Density!K168&gt;Settings!$C$26,IF(Towers!K168*(Settings!$C$16/100)&lt;'Total Sites'!K168,('Total Sites'!K168-Towers!K168*(Settings!$C$16/100)),0),"-")</f>
        <v>51.7305841193904</v>
      </c>
      <c r="L168" s="19">
        <f>IF(P_Density!L168&gt;Settings!$C$26,IF(Towers!L168*(Settings!$C$16/100)&lt;'Total Sites'!L168,('Total Sites'!L168-Towers!L168*(Settings!$C$16/100)),0),"-")</f>
        <v>43.69838624326384</v>
      </c>
    </row>
    <row r="169" spans="1:12">
      <c r="A169" s="14" t="str">
        <f>'Total Sites'!A169</f>
        <v>TGO</v>
      </c>
      <c r="B169" s="14" t="str">
        <f>'Total Sites'!B169</f>
        <v>Togo</v>
      </c>
      <c r="C169" s="19">
        <f>IF(P_Density!C169&gt;Settings!$C$26,IF(Towers!C169*(Settings!$C$16/100)&lt;'Total Sites'!C169,('Total Sites'!C169-Towers!C169*(Settings!$C$16/100)),0),"-")</f>
        <v>4591.089340595905</v>
      </c>
      <c r="D169" s="19">
        <f>IF(P_Density!D169&gt;Settings!$C$26,IF(Towers!D169*(Settings!$C$16/100)&lt;'Total Sites'!D169,('Total Sites'!D169-Towers!D169*(Settings!$C$16/100)),0),"-")</f>
        <v>1141.1328070532954</v>
      </c>
      <c r="E169" s="19">
        <f>IF(P_Density!E169&gt;Settings!$C$26,IF(Towers!E169*(Settings!$C$16/100)&lt;'Total Sites'!E169,('Total Sites'!E169-Towers!E169*(Settings!$C$16/100)),0),"-")</f>
        <v>1281.8601532229914</v>
      </c>
      <c r="F169" s="19">
        <f>IF(P_Density!F169&gt;Settings!$C$26,IF(Towers!F169*(Settings!$C$16/100)&lt;'Total Sites'!F169,('Total Sites'!F169-Towers!F169*(Settings!$C$16/100)),0),"-")</f>
        <v>324.60941534917509</v>
      </c>
      <c r="G169" s="19">
        <f>IF(P_Density!G169&gt;Settings!$C$26,IF(Towers!G169*(Settings!$C$16/100)&lt;'Total Sites'!G169,('Total Sites'!G169-Towers!G169*(Settings!$C$16/100)),0),"-")</f>
        <v>968.65060700535128</v>
      </c>
      <c r="H169" s="19">
        <f>IF(P_Density!H169&gt;Settings!$C$26,IF(Towers!H169*(Settings!$C$16/100)&lt;'Total Sites'!H169,('Total Sites'!H169-Towers!H169*(Settings!$C$16/100)),0),"-")</f>
        <v>997.33330287658328</v>
      </c>
      <c r="I169" s="19">
        <f>IF(P_Density!I169&gt;Settings!$C$26,IF(Towers!I169*(Settings!$C$16/100)&lt;'Total Sites'!I169,('Total Sites'!I169-Towers!I169*(Settings!$C$16/100)),0),"-")</f>
        <v>393.16375065957993</v>
      </c>
      <c r="J169" s="19">
        <f>IF(P_Density!J169&gt;Settings!$C$26,IF(Towers!J169*(Settings!$C$16/100)&lt;'Total Sites'!J169,('Total Sites'!J169-Towers!J169*(Settings!$C$16/100)),0),"-")</f>
        <v>404.89446078208596</v>
      </c>
      <c r="K169" s="19">
        <f>IF(P_Density!K169&gt;Settings!$C$26,IF(Towers!K169*(Settings!$C$16/100)&lt;'Total Sites'!K169,('Total Sites'!K169-Towers!K169*(Settings!$C$16/100)),0),"-")</f>
        <v>450.79509018325939</v>
      </c>
      <c r="L169" s="19">
        <f>IF(P_Density!L169&gt;Settings!$C$26,IF(Towers!L169*(Settings!$C$16/100)&lt;'Total Sites'!L169,('Total Sites'!L169-Towers!L169*(Settings!$C$16/100)),0),"-")</f>
        <v>933.98891990150048</v>
      </c>
    </row>
    <row r="170" spans="1:12">
      <c r="A170" s="14" t="str">
        <f>'Total Sites'!A170</f>
        <v>TON</v>
      </c>
      <c r="B170" s="14" t="str">
        <f>'Total Sites'!B170</f>
        <v>Tonga</v>
      </c>
      <c r="C170" s="19">
        <f>IF(P_Density!C170&gt;Settings!$C$26,IF(Towers!C170*(Settings!$C$16/100)&lt;'Total Sites'!C170,('Total Sites'!C170-Towers!C170*(Settings!$C$16/100)),0),"-")</f>
        <v>104.06444035679129</v>
      </c>
      <c r="D170" s="19" t="str">
        <f>IF(P_Density!D170&gt;Settings!$C$26,IF(Towers!D170*(Settings!$C$16/100)&lt;'Total Sites'!D170,('Total Sites'!D170-Towers!D170*(Settings!$C$16/100)),0),"-")</f>
        <v>-</v>
      </c>
      <c r="E170" s="19">
        <f>IF(P_Density!E170&gt;Settings!$C$26,IF(Towers!E170*(Settings!$C$16/100)&lt;'Total Sites'!E170,('Total Sites'!E170-Towers!E170*(Settings!$C$16/100)),0),"-")</f>
        <v>13.495562542307498</v>
      </c>
      <c r="F170" s="19" t="str">
        <f>IF(P_Density!F170&gt;Settings!$C$26,IF(Towers!F170*(Settings!$C$16/100)&lt;'Total Sites'!F170,('Total Sites'!F170-Towers!F170*(Settings!$C$16/100)),0),"-")</f>
        <v>-</v>
      </c>
      <c r="G170" s="19" t="str">
        <f>IF(P_Density!G170&gt;Settings!$C$26,IF(Towers!G170*(Settings!$C$16/100)&lt;'Total Sites'!G170,('Total Sites'!G170-Towers!G170*(Settings!$C$16/100)),0),"-")</f>
        <v>-</v>
      </c>
      <c r="H170" s="19">
        <f>IF(P_Density!H170&gt;Settings!$C$26,IF(Towers!H170*(Settings!$C$16/100)&lt;'Total Sites'!H170,('Total Sites'!H170-Towers!H170*(Settings!$C$16/100)),0),"-")</f>
        <v>5.3030691392232265</v>
      </c>
      <c r="I170" s="19" t="str">
        <f>IF(P_Density!I170&gt;Settings!$C$26,IF(Towers!I170*(Settings!$C$16/100)&lt;'Total Sites'!I170,('Total Sites'!I170-Towers!I170*(Settings!$C$16/100)),0),"-")</f>
        <v>-</v>
      </c>
      <c r="J170" s="19">
        <f>IF(P_Density!J170&gt;Settings!$C$26,IF(Towers!J170*(Settings!$C$16/100)&lt;'Total Sites'!J170,('Total Sites'!J170-Towers!J170*(Settings!$C$16/100)),0),"-")</f>
        <v>3.0150514057680446</v>
      </c>
      <c r="K170" s="19" t="str">
        <f>IF(P_Density!K170&gt;Settings!$C$26,IF(Towers!K170*(Settings!$C$16/100)&lt;'Total Sites'!K170,('Total Sites'!K170-Towers!K170*(Settings!$C$16/100)),0),"-")</f>
        <v>-</v>
      </c>
      <c r="L170" s="19">
        <f>IF(P_Density!L170&gt;Settings!$C$26,IF(Towers!L170*(Settings!$C$16/100)&lt;'Total Sites'!L170,('Total Sites'!L170-Towers!L170*(Settings!$C$16/100)),0),"-")</f>
        <v>0.73772534396452161</v>
      </c>
    </row>
    <row r="171" spans="1:12">
      <c r="A171" s="14" t="str">
        <f>'Total Sites'!A171</f>
        <v>TTO</v>
      </c>
      <c r="B171" s="14" t="str">
        <f>'Total Sites'!B171</f>
        <v>Trinidad and Tobago</v>
      </c>
      <c r="C171" s="19">
        <f>IF(P_Density!C171&gt;Settings!$C$26,IF(Towers!C171*(Settings!$C$16/100)&lt;'Total Sites'!C171,('Total Sites'!C171-Towers!C171*(Settings!$C$16/100)),0),"-")</f>
        <v>157.03927321957823</v>
      </c>
      <c r="D171" s="19">
        <f>IF(P_Density!D171&gt;Settings!$C$26,IF(Towers!D171*(Settings!$C$16/100)&lt;'Total Sites'!D171,('Total Sites'!D171-Towers!D171*(Settings!$C$16/100)),0),"-")</f>
        <v>28.739213399661381</v>
      </c>
      <c r="E171" s="19">
        <f>IF(P_Density!E171&gt;Settings!$C$26,IF(Towers!E171*(Settings!$C$16/100)&lt;'Total Sites'!E171,('Total Sites'!E171-Towers!E171*(Settings!$C$16/100)),0),"-")</f>
        <v>387.97938089542862</v>
      </c>
      <c r="F171" s="19">
        <f>IF(P_Density!F171&gt;Settings!$C$26,IF(Towers!F171*(Settings!$C$16/100)&lt;'Total Sites'!F171,('Total Sites'!F171-Towers!F171*(Settings!$C$16/100)),0),"-")</f>
        <v>247.1059152131599</v>
      </c>
      <c r="G171" s="19">
        <f>IF(P_Density!G171&gt;Settings!$C$26,IF(Towers!G171*(Settings!$C$16/100)&lt;'Total Sites'!G171,('Total Sites'!G171-Towers!G171*(Settings!$C$16/100)),0),"-")</f>
        <v>21.43124199231891</v>
      </c>
      <c r="H171" s="19">
        <f>IF(P_Density!H171&gt;Settings!$C$26,IF(Towers!H171*(Settings!$C$16/100)&lt;'Total Sites'!H171,('Total Sites'!H171-Towers!H171*(Settings!$C$16/100)),0),"-")</f>
        <v>415.17899357725094</v>
      </c>
      <c r="I171" s="19">
        <f>IF(P_Density!I171&gt;Settings!$C$26,IF(Towers!I171*(Settings!$C$16/100)&lt;'Total Sites'!I171,('Total Sites'!I171-Towers!I171*(Settings!$C$16/100)),0),"-")</f>
        <v>214.19694986935119</v>
      </c>
      <c r="J171" s="19">
        <f>IF(P_Density!J171&gt;Settings!$C$26,IF(Towers!J171*(Settings!$C$16/100)&lt;'Total Sites'!J171,('Total Sites'!J171-Towers!J171*(Settings!$C$16/100)),0),"-")</f>
        <v>184.06781915497402</v>
      </c>
      <c r="K171" s="19">
        <f>IF(P_Density!K171&gt;Settings!$C$26,IF(Towers!K171*(Settings!$C$16/100)&lt;'Total Sites'!K171,('Total Sites'!K171-Towers!K171*(Settings!$C$16/100)),0),"-")</f>
        <v>140.27473206977575</v>
      </c>
      <c r="L171" s="19">
        <f>IF(P_Density!L171&gt;Settings!$C$26,IF(Towers!L171*(Settings!$C$16/100)&lt;'Total Sites'!L171,('Total Sites'!L171-Towers!L171*(Settings!$C$16/100)),0),"-")</f>
        <v>141.06848177319483</v>
      </c>
    </row>
    <row r="172" spans="1:12">
      <c r="A172" s="14" t="str">
        <f>'Total Sites'!A172</f>
        <v>TUN</v>
      </c>
      <c r="B172" s="14" t="str">
        <f>'Total Sites'!B172</f>
        <v>Tunisia</v>
      </c>
      <c r="C172" s="19">
        <f>IF(P_Density!C172&gt;Settings!$C$26,IF(Towers!C172*(Settings!$C$16/100)&lt;'Total Sites'!C172,('Total Sites'!C172-Towers!C172*(Settings!$C$16/100)),0),"-")</f>
        <v>4066.0374472447588</v>
      </c>
      <c r="D172" s="19">
        <f>IF(P_Density!D172&gt;Settings!$C$26,IF(Towers!D172*(Settings!$C$16/100)&lt;'Total Sites'!D172,('Total Sites'!D172-Towers!D172*(Settings!$C$16/100)),0),"-")</f>
        <v>2989.1943642780761</v>
      </c>
      <c r="E172" s="19">
        <f>IF(P_Density!E172&gt;Settings!$C$26,IF(Towers!E172*(Settings!$C$16/100)&lt;'Total Sites'!E172,('Total Sites'!E172-Towers!E172*(Settings!$C$16/100)),0),"-")</f>
        <v>1643.0531698506566</v>
      </c>
      <c r="F172" s="19">
        <f>IF(P_Density!F172&gt;Settings!$C$26,IF(Towers!F172*(Settings!$C$16/100)&lt;'Total Sites'!F172,('Total Sites'!F172-Towers!F172*(Settings!$C$16/100)),0),"-")</f>
        <v>1307.733876341309</v>
      </c>
      <c r="G172" s="19">
        <f>IF(P_Density!G172&gt;Settings!$C$26,IF(Towers!G172*(Settings!$C$16/100)&lt;'Total Sites'!G172,('Total Sites'!G172-Towers!G172*(Settings!$C$16/100)),0),"-")</f>
        <v>1135.294824793742</v>
      </c>
      <c r="H172" s="19">
        <f>IF(P_Density!H172&gt;Settings!$C$26,IF(Towers!H172*(Settings!$C$16/100)&lt;'Total Sites'!H172,('Total Sites'!H172-Towers!H172*(Settings!$C$16/100)),0),"-")</f>
        <v>1140.3364259874011</v>
      </c>
      <c r="I172" s="19">
        <f>IF(P_Density!I172&gt;Settings!$C$26,IF(Towers!I172*(Settings!$C$16/100)&lt;'Total Sites'!I172,('Total Sites'!I172-Towers!I172*(Settings!$C$16/100)),0),"-")</f>
        <v>1022.6332244270477</v>
      </c>
      <c r="J172" s="19">
        <f>IF(P_Density!J172&gt;Settings!$C$26,IF(Towers!J172*(Settings!$C$16/100)&lt;'Total Sites'!J172,('Total Sites'!J172-Towers!J172*(Settings!$C$16/100)),0),"-")</f>
        <v>626.08567475190102</v>
      </c>
      <c r="K172" s="19">
        <f>IF(P_Density!K172&gt;Settings!$C$26,IF(Towers!K172*(Settings!$C$16/100)&lt;'Total Sites'!K172,('Total Sites'!K172-Towers!K172*(Settings!$C$16/100)),0),"-")</f>
        <v>608.989242470931</v>
      </c>
      <c r="L172" s="19">
        <f>IF(P_Density!L172&gt;Settings!$C$26,IF(Towers!L172*(Settings!$C$16/100)&lt;'Total Sites'!L172,('Total Sites'!L172-Towers!L172*(Settings!$C$16/100)),0),"-")</f>
        <v>477.11904692638598</v>
      </c>
    </row>
    <row r="173" spans="1:12">
      <c r="A173" s="14" t="str">
        <f>'Total Sites'!A173</f>
        <v>TUR</v>
      </c>
      <c r="B173" s="14" t="str">
        <f>'Total Sites'!B173</f>
        <v>Turkey</v>
      </c>
      <c r="C173" s="19">
        <f>IF(P_Density!C173&gt;Settings!$C$26,IF(Towers!C173*(Settings!$C$16/100)&lt;'Total Sites'!C173,('Total Sites'!C173-Towers!C173*(Settings!$C$16/100)),0),"-")</f>
        <v>60521.905737238128</v>
      </c>
      <c r="D173" s="19">
        <f>IF(P_Density!D173&gt;Settings!$C$26,IF(Towers!D173*(Settings!$C$16/100)&lt;'Total Sites'!D173,('Total Sites'!D173-Towers!D173*(Settings!$C$16/100)),0),"-")</f>
        <v>16714.133092705408</v>
      </c>
      <c r="E173" s="19">
        <f>IF(P_Density!E173&gt;Settings!$C$26,IF(Towers!E173*(Settings!$C$16/100)&lt;'Total Sites'!E173,('Total Sites'!E173-Towers!E173*(Settings!$C$16/100)),0),"-")</f>
        <v>8332.4747991328441</v>
      </c>
      <c r="F173" s="19">
        <f>IF(P_Density!F173&gt;Settings!$C$26,IF(Towers!F173*(Settings!$C$16/100)&lt;'Total Sites'!F173,('Total Sites'!F173-Towers!F173*(Settings!$C$16/100)),0),"-")</f>
        <v>5111.4583424992925</v>
      </c>
      <c r="G173" s="19">
        <f>IF(P_Density!G173&gt;Settings!$C$26,IF(Towers!G173*(Settings!$C$16/100)&lt;'Total Sites'!G173,('Total Sites'!G173-Towers!G173*(Settings!$C$16/100)),0),"-")</f>
        <v>3591.4121803810781</v>
      </c>
      <c r="H173" s="19">
        <f>IF(P_Density!H173&gt;Settings!$C$26,IF(Towers!H173*(Settings!$C$16/100)&lt;'Total Sites'!H173,('Total Sites'!H173-Towers!H173*(Settings!$C$16/100)),0),"-")</f>
        <v>2552.179048547247</v>
      </c>
      <c r="I173" s="19">
        <f>IF(P_Density!I173&gt;Settings!$C$26,IF(Towers!I173*(Settings!$C$16/100)&lt;'Total Sites'!I173,('Total Sites'!I173-Towers!I173*(Settings!$C$16/100)),0),"-")</f>
        <v>1960.0542129955329</v>
      </c>
      <c r="J173" s="19">
        <f>IF(P_Density!J173&gt;Settings!$C$26,IF(Towers!J173*(Settings!$C$16/100)&lt;'Total Sites'!J173,('Total Sites'!J173-Towers!J173*(Settings!$C$16/100)),0),"-")</f>
        <v>1259.1423262713652</v>
      </c>
      <c r="K173" s="19">
        <f>IF(P_Density!K173&gt;Settings!$C$26,IF(Towers!K173*(Settings!$C$16/100)&lt;'Total Sites'!K173,('Total Sites'!K173-Towers!K173*(Settings!$C$16/100)),0),"-")</f>
        <v>980.05431441622318</v>
      </c>
      <c r="L173" s="19">
        <f>IF(P_Density!L173&gt;Settings!$C$26,IF(Towers!L173*(Settings!$C$16/100)&lt;'Total Sites'!L173,('Total Sites'!L173-Towers!L173*(Settings!$C$16/100)),0),"-")</f>
        <v>569.592558093364</v>
      </c>
    </row>
    <row r="174" spans="1:12">
      <c r="A174" s="14" t="str">
        <f>'Total Sites'!A174</f>
        <v>TKM</v>
      </c>
      <c r="B174" s="14" t="str">
        <f>'Total Sites'!B174</f>
        <v>Turkmenistan</v>
      </c>
      <c r="C174" s="19">
        <f>IF(P_Density!C174&gt;Settings!$C$26,IF(Towers!C174*(Settings!$C$16/100)&lt;'Total Sites'!C174,('Total Sites'!C174-Towers!C174*(Settings!$C$16/100)),0),"-")</f>
        <v>2327.8762853725721</v>
      </c>
      <c r="D174" s="19" t="str">
        <f>IF(P_Density!D174&gt;Settings!$C$26,IF(Towers!D174*(Settings!$C$16/100)&lt;'Total Sites'!D174,('Total Sites'!D174-Towers!D174*(Settings!$C$16/100)),0),"-")</f>
        <v>-</v>
      </c>
      <c r="E174" s="19">
        <f>IF(P_Density!E174&gt;Settings!$C$26,IF(Towers!E174*(Settings!$C$16/100)&lt;'Total Sites'!E174,('Total Sites'!E174-Towers!E174*(Settings!$C$16/100)),0),"-")</f>
        <v>2356.6154987722316</v>
      </c>
      <c r="F174" s="19" t="str">
        <f>IF(P_Density!F174&gt;Settings!$C$26,IF(Towers!F174*(Settings!$C$16/100)&lt;'Total Sites'!F174,('Total Sites'!F174-Towers!F174*(Settings!$C$16/100)),0),"-")</f>
        <v>-</v>
      </c>
      <c r="G174" s="19">
        <f>IF(P_Density!G174&gt;Settings!$C$26,IF(Towers!G174*(Settings!$C$16/100)&lt;'Total Sites'!G174,('Total Sites'!G174-Towers!G174*(Settings!$C$16/100)),0),"-")</f>
        <v>2362.8315987119031</v>
      </c>
      <c r="H174" s="19" t="str">
        <f>IF(P_Density!H174&gt;Settings!$C$26,IF(Towers!H174*(Settings!$C$16/100)&lt;'Total Sites'!H174,('Total Sites'!H174-Towers!H174*(Settings!$C$16/100)),0),"-")</f>
        <v>-</v>
      </c>
      <c r="I174" s="19">
        <f>IF(P_Density!I174&gt;Settings!$C$26,IF(Towers!I174*(Settings!$C$16/100)&lt;'Total Sites'!I174,('Total Sites'!I174-Towers!I174*(Settings!$C$16/100)),0),"-")</f>
        <v>2131.0417203522916</v>
      </c>
      <c r="J174" s="19" t="str">
        <f>IF(P_Density!J174&gt;Settings!$C$26,IF(Towers!J174*(Settings!$C$16/100)&lt;'Total Sites'!J174,('Total Sites'!J174-Towers!J174*(Settings!$C$16/100)),0),"-")</f>
        <v>-</v>
      </c>
      <c r="K174" s="19">
        <f>IF(P_Density!K174&gt;Settings!$C$26,IF(Towers!K174*(Settings!$C$16/100)&lt;'Total Sites'!K174,('Total Sites'!K174-Towers!K174*(Settings!$C$16/100)),0),"-")</f>
        <v>1900.4087894997244</v>
      </c>
      <c r="L174" s="19">
        <f>IF(P_Density!L174&gt;Settings!$C$26,IF(Towers!L174*(Settings!$C$16/100)&lt;'Total Sites'!L174,('Total Sites'!L174-Towers!L174*(Settings!$C$16/100)),0),"-")</f>
        <v>915.02843491612157</v>
      </c>
    </row>
    <row r="175" spans="1:12">
      <c r="A175" s="14" t="str">
        <f>'Total Sites'!A175</f>
        <v>TUV</v>
      </c>
      <c r="B175" s="14" t="str">
        <f>'Total Sites'!B175</f>
        <v>Tuvalu</v>
      </c>
      <c r="C175" s="19">
        <f>IF(P_Density!C175&gt;Settings!$C$26,IF(Towers!C175*(Settings!$C$16/100)&lt;'Total Sites'!C175,('Total Sites'!C175-Towers!C175*(Settings!$C$16/100)),0),"-")</f>
        <v>2.3094010767585034</v>
      </c>
      <c r="D175" s="19">
        <f>IF(P_Density!D175&gt;Settings!$C$26,IF(Towers!D175*(Settings!$C$16/100)&lt;'Total Sites'!D175,('Total Sites'!D175-Towers!D175*(Settings!$C$16/100)),0),"-")</f>
        <v>1.596622966647854</v>
      </c>
      <c r="E175" s="19">
        <f>IF(P_Density!E175&gt;Settings!$C$26,IF(Towers!E175*(Settings!$C$16/100)&lt;'Total Sites'!E175,('Total Sites'!E175-Towers!E175*(Settings!$C$16/100)),0),"-")</f>
        <v>0.68426698570622313</v>
      </c>
      <c r="F175" s="19">
        <f>IF(P_Density!F175&gt;Settings!$C$26,IF(Towers!F175*(Settings!$C$16/100)&lt;'Total Sites'!F175,('Total Sites'!F175-Towers!F175*(Settings!$C$16/100)),0),"-")</f>
        <v>0.38490017945975041</v>
      </c>
      <c r="G175" s="19" t="str">
        <f>IF(P_Density!G175&gt;Settings!$C$26,IF(Towers!G175*(Settings!$C$16/100)&lt;'Total Sites'!G175,('Total Sites'!G175-Towers!G175*(Settings!$C$16/100)),0),"-")</f>
        <v>-</v>
      </c>
      <c r="H175" s="19">
        <f>IF(P_Density!H175&gt;Settings!$C$26,IF(Towers!H175*(Settings!$C$16/100)&lt;'Total Sites'!H175,('Total Sites'!H175-Towers!H175*(Settings!$C$16/100)),0),"-")</f>
        <v>0.43728304411995322</v>
      </c>
      <c r="I175" s="19">
        <f>IF(P_Density!I175&gt;Settings!$C$26,IF(Towers!I175*(Settings!$C$16/100)&lt;'Total Sites'!I175,('Total Sites'!I175-Towers!I175*(Settings!$C$16/100)),0),"-")</f>
        <v>0.41056019142373346</v>
      </c>
      <c r="J175" s="19">
        <f>IF(P_Density!J175&gt;Settings!$C$26,IF(Towers!J175*(Settings!$C$16/100)&lt;'Total Sites'!J175,('Total Sites'!J175-Towers!J175*(Settings!$C$16/100)),0),"-")</f>
        <v>0.44749640241687227</v>
      </c>
      <c r="K175" s="19">
        <f>IF(P_Density!K175&gt;Settings!$C$26,IF(Towers!K175*(Settings!$C$16/100)&lt;'Total Sites'!K175,('Total Sites'!K175-Towers!K175*(Settings!$C$16/100)),0),"-")</f>
        <v>2.5343221692822999E-2</v>
      </c>
      <c r="L175" s="19">
        <f>IF(P_Density!L175&gt;Settings!$C$26,IF(Towers!L175*(Settings!$C$16/100)&lt;'Total Sites'!L175,('Total Sites'!L175-Towers!L175*(Settings!$C$16/100)),0),"-")</f>
        <v>4.1893897084054402E-2</v>
      </c>
    </row>
    <row r="176" spans="1:12">
      <c r="A176" s="14" t="str">
        <f>'Total Sites'!A176</f>
        <v>UGA</v>
      </c>
      <c r="B176" s="14" t="str">
        <f>'Total Sites'!B176</f>
        <v>Uganda</v>
      </c>
      <c r="C176" s="19">
        <f>IF(P_Density!C176&gt;Settings!$C$26,IF(Towers!C176*(Settings!$C$16/100)&lt;'Total Sites'!C176,('Total Sites'!C176-Towers!C176*(Settings!$C$16/100)),0),"-")</f>
        <v>12534.867096653745</v>
      </c>
      <c r="D176" s="19">
        <f>IF(P_Density!D176&gt;Settings!$C$26,IF(Towers!D176*(Settings!$C$16/100)&lt;'Total Sites'!D176,('Total Sites'!D176-Towers!D176*(Settings!$C$16/100)),0),"-")</f>
        <v>6184.3095797394881</v>
      </c>
      <c r="E176" s="19">
        <f>IF(P_Density!E176&gt;Settings!$C$26,IF(Towers!E176*(Settings!$C$16/100)&lt;'Total Sites'!E176,('Total Sites'!E176-Towers!E176*(Settings!$C$16/100)),0),"-")</f>
        <v>6519.9845593199097</v>
      </c>
      <c r="F176" s="19">
        <f>IF(P_Density!F176&gt;Settings!$C$26,IF(Towers!F176*(Settings!$C$16/100)&lt;'Total Sites'!F176,('Total Sites'!F176-Towers!F176*(Settings!$C$16/100)),0),"-")</f>
        <v>5379.5983246058422</v>
      </c>
      <c r="G176" s="19">
        <f>IF(P_Density!G176&gt;Settings!$C$26,IF(Towers!G176*(Settings!$C$16/100)&lt;'Total Sites'!G176,('Total Sites'!G176-Towers!G176*(Settings!$C$16/100)),0),"-")</f>
        <v>4770.7209496496598</v>
      </c>
      <c r="H176" s="19">
        <f>IF(P_Density!H176&gt;Settings!$C$26,IF(Towers!H176*(Settings!$C$16/100)&lt;'Total Sites'!H176,('Total Sites'!H176-Towers!H176*(Settings!$C$16/100)),0),"-")</f>
        <v>5826.6427973801565</v>
      </c>
      <c r="I176" s="19">
        <f>IF(P_Density!I176&gt;Settings!$C$26,IF(Towers!I176*(Settings!$C$16/100)&lt;'Total Sites'!I176,('Total Sites'!I176-Towers!I176*(Settings!$C$16/100)),0),"-")</f>
        <v>5152.8682944822394</v>
      </c>
      <c r="J176" s="19">
        <f>IF(P_Density!J176&gt;Settings!$C$26,IF(Towers!J176*(Settings!$C$16/100)&lt;'Total Sites'!J176,('Total Sites'!J176-Towers!J176*(Settings!$C$16/100)),0),"-")</f>
        <v>3266.1193387109829</v>
      </c>
      <c r="K176" s="19">
        <f>IF(P_Density!K176&gt;Settings!$C$26,IF(Towers!K176*(Settings!$C$16/100)&lt;'Total Sites'!K176,('Total Sites'!K176-Towers!K176*(Settings!$C$16/100)),0),"-")</f>
        <v>3328.4633829019372</v>
      </c>
      <c r="L176" s="19">
        <f>IF(P_Density!L176&gt;Settings!$C$26,IF(Towers!L176*(Settings!$C$16/100)&lt;'Total Sites'!L176,('Total Sites'!L176-Towers!L176*(Settings!$C$16/100)),0),"-")</f>
        <v>2779.973621163002</v>
      </c>
    </row>
    <row r="177" spans="1:12">
      <c r="A177" s="14" t="str">
        <f>'Total Sites'!A177</f>
        <v>UKR</v>
      </c>
      <c r="B177" s="14" t="str">
        <f>'Total Sites'!B177</f>
        <v>Ukraine</v>
      </c>
      <c r="C177" s="19">
        <f>IF(P_Density!C177&gt;Settings!$C$26,IF(Towers!C177*(Settings!$C$16/100)&lt;'Total Sites'!C177,('Total Sites'!C177-Towers!C177*(Settings!$C$16/100)),0),"-")</f>
        <v>22516.890593735621</v>
      </c>
      <c r="D177" s="19">
        <f>IF(P_Density!D177&gt;Settings!$C$26,IF(Towers!D177*(Settings!$C$16/100)&lt;'Total Sites'!D177,('Total Sites'!D177-Towers!D177*(Settings!$C$16/100)),0),"-")</f>
        <v>5573.3180565963303</v>
      </c>
      <c r="E177" s="19">
        <f>IF(P_Density!E177&gt;Settings!$C$26,IF(Towers!E177*(Settings!$C$16/100)&lt;'Total Sites'!E177,('Total Sites'!E177-Towers!E177*(Settings!$C$16/100)),0),"-")</f>
        <v>6057.4552040150147</v>
      </c>
      <c r="F177" s="19">
        <f>IF(P_Density!F177&gt;Settings!$C$26,IF(Towers!F177*(Settings!$C$16/100)&lt;'Total Sites'!F177,('Total Sites'!F177-Towers!F177*(Settings!$C$16/100)),0),"-")</f>
        <v>3827.3025645202097</v>
      </c>
      <c r="G177" s="19">
        <f>IF(P_Density!G177&gt;Settings!$C$26,IF(Towers!G177*(Settings!$C$16/100)&lt;'Total Sites'!G177,('Total Sites'!G177-Towers!G177*(Settings!$C$16/100)),0),"-")</f>
        <v>3278.3893850036452</v>
      </c>
      <c r="H177" s="19">
        <f>IF(P_Density!H177&gt;Settings!$C$26,IF(Towers!H177*(Settings!$C$16/100)&lt;'Total Sites'!H177,('Total Sites'!H177-Towers!H177*(Settings!$C$16/100)),0),"-")</f>
        <v>2603.5989943296468</v>
      </c>
      <c r="I177" s="19">
        <f>IF(P_Density!I177&gt;Settings!$C$26,IF(Towers!I177*(Settings!$C$16/100)&lt;'Total Sites'!I177,('Total Sites'!I177-Towers!I177*(Settings!$C$16/100)),0),"-")</f>
        <v>2176.4632167328327</v>
      </c>
      <c r="J177" s="19">
        <f>IF(P_Density!J177&gt;Settings!$C$26,IF(Towers!J177*(Settings!$C$16/100)&lt;'Total Sites'!J177,('Total Sites'!J177-Towers!J177*(Settings!$C$16/100)),0),"-")</f>
        <v>2028.133284319048</v>
      </c>
      <c r="K177" s="19">
        <f>IF(P_Density!K177&gt;Settings!$C$26,IF(Towers!K177*(Settings!$C$16/100)&lt;'Total Sites'!K177,('Total Sites'!K177-Towers!K177*(Settings!$C$16/100)),0),"-")</f>
        <v>1825.6625587064427</v>
      </c>
      <c r="L177" s="19">
        <f>IF(P_Density!L177&gt;Settings!$C$26,IF(Towers!L177*(Settings!$C$16/100)&lt;'Total Sites'!L177,('Total Sites'!L177-Towers!L177*(Settings!$C$16/100)),0),"-")</f>
        <v>1404.0679086260482</v>
      </c>
    </row>
    <row r="178" spans="1:12">
      <c r="A178" s="14" t="str">
        <f>'Total Sites'!A178</f>
        <v>ARE</v>
      </c>
      <c r="B178" s="14" t="str">
        <f>'Total Sites'!B178</f>
        <v>United Arab Emirates (the)</v>
      </c>
      <c r="C178" s="19">
        <f>IF(P_Density!C178&gt;Settings!$C$26,IF(Towers!C178*(Settings!$C$16/100)&lt;'Total Sites'!C178,('Total Sites'!C178-Towers!C178*(Settings!$C$16/100)),0),"-")</f>
        <v>87.229309227085452</v>
      </c>
      <c r="D178" s="19">
        <f>IF(P_Density!D178&gt;Settings!$C$26,IF(Towers!D178*(Settings!$C$16/100)&lt;'Total Sites'!D178,('Total Sites'!D178-Towers!D178*(Settings!$C$16/100)),0),"-")</f>
        <v>1159.8600353659128</v>
      </c>
      <c r="E178" s="19">
        <f>IF(P_Density!E178&gt;Settings!$C$26,IF(Towers!E178*(Settings!$C$16/100)&lt;'Total Sites'!E178,('Total Sites'!E178-Towers!E178*(Settings!$C$16/100)),0),"-")</f>
        <v>2290.9004279533283</v>
      </c>
      <c r="F178" s="19">
        <f>IF(P_Density!F178&gt;Settings!$C$26,IF(Towers!F178*(Settings!$C$16/100)&lt;'Total Sites'!F178,('Total Sites'!F178-Towers!F178*(Settings!$C$16/100)),0),"-")</f>
        <v>357.52080834923964</v>
      </c>
      <c r="G178" s="19">
        <f>IF(P_Density!G178&gt;Settings!$C$26,IF(Towers!G178*(Settings!$C$16/100)&lt;'Total Sites'!G178,('Total Sites'!G178-Towers!G178*(Settings!$C$16/100)),0),"-")</f>
        <v>1147.0942132514522</v>
      </c>
      <c r="H178" s="19">
        <f>IF(P_Density!H178&gt;Settings!$C$26,IF(Towers!H178*(Settings!$C$16/100)&lt;'Total Sites'!H178,('Total Sites'!H178-Towers!H178*(Settings!$C$16/100)),0),"-")</f>
        <v>1058.3422059221243</v>
      </c>
      <c r="I178" s="19">
        <f>IF(P_Density!I178&gt;Settings!$C$26,IF(Towers!I178*(Settings!$C$16/100)&lt;'Total Sites'!I178,('Total Sites'!I178-Towers!I178*(Settings!$C$16/100)),0),"-")</f>
        <v>105.27437806631612</v>
      </c>
      <c r="J178" s="19">
        <f>IF(P_Density!J178&gt;Settings!$C$26,IF(Towers!J178*(Settings!$C$16/100)&lt;'Total Sites'!J178,('Total Sites'!J178-Towers!J178*(Settings!$C$16/100)),0),"-")</f>
        <v>421.38348145423333</v>
      </c>
      <c r="K178" s="19">
        <f>IF(P_Density!K178&gt;Settings!$C$26,IF(Towers!K178*(Settings!$C$16/100)&lt;'Total Sites'!K178,('Total Sites'!K178-Towers!K178*(Settings!$C$16/100)),0),"-")</f>
        <v>1731.9528796127556</v>
      </c>
      <c r="L178" s="19">
        <f>IF(P_Density!L178&gt;Settings!$C$26,IF(Towers!L178*(Settings!$C$16/100)&lt;'Total Sites'!L178,('Total Sites'!L178-Towers!L178*(Settings!$C$16/100)),0),"-")</f>
        <v>901.63368507427822</v>
      </c>
    </row>
    <row r="179" spans="1:12">
      <c r="A179" s="14" t="str">
        <f>'Total Sites'!A179</f>
        <v>GBR</v>
      </c>
      <c r="B179" s="14" t="str">
        <f>'Total Sites'!B179</f>
        <v>United Kingdom</v>
      </c>
      <c r="C179" s="19">
        <f>IF(P_Density!C179&gt;Settings!$C$26,IF(Towers!C179*(Settings!$C$16/100)&lt;'Total Sites'!C179,('Total Sites'!C179-Towers!C179*(Settings!$C$16/100)),0),"-")</f>
        <v>40680.41332297193</v>
      </c>
      <c r="D179" s="19">
        <f>IF(P_Density!D179&gt;Settings!$C$26,IF(Towers!D179*(Settings!$C$16/100)&lt;'Total Sites'!D179,('Total Sites'!D179-Towers!D179*(Settings!$C$16/100)),0),"-")</f>
        <v>10947.38679696603</v>
      </c>
      <c r="E179" s="19">
        <f>IF(P_Density!E179&gt;Settings!$C$26,IF(Towers!E179*(Settings!$C$16/100)&lt;'Total Sites'!E179,('Total Sites'!E179-Towers!E179*(Settings!$C$16/100)),0),"-")</f>
        <v>9047.5420054845399</v>
      </c>
      <c r="F179" s="19">
        <f>IF(P_Density!F179&gt;Settings!$C$26,IF(Towers!F179*(Settings!$C$16/100)&lt;'Total Sites'!F179,('Total Sites'!F179-Towers!F179*(Settings!$C$16/100)),0),"-")</f>
        <v>5670.7146315970276</v>
      </c>
      <c r="G179" s="19">
        <f>IF(P_Density!G179&gt;Settings!$C$26,IF(Towers!G179*(Settings!$C$16/100)&lt;'Total Sites'!G179,('Total Sites'!G179-Towers!G179*(Settings!$C$16/100)),0),"-")</f>
        <v>6739.7048213059625</v>
      </c>
      <c r="H179" s="19">
        <f>IF(P_Density!H179&gt;Settings!$C$26,IF(Towers!H179*(Settings!$C$16/100)&lt;'Total Sites'!H179,('Total Sites'!H179-Towers!H179*(Settings!$C$16/100)),0),"-")</f>
        <v>5627.0646057259446</v>
      </c>
      <c r="I179" s="19">
        <f>IF(P_Density!I179&gt;Settings!$C$26,IF(Towers!I179*(Settings!$C$16/100)&lt;'Total Sites'!I179,('Total Sites'!I179-Towers!I179*(Settings!$C$16/100)),0),"-")</f>
        <v>7521.1600373795982</v>
      </c>
      <c r="J179" s="19">
        <f>IF(P_Density!J179&gt;Settings!$C$26,IF(Towers!J179*(Settings!$C$16/100)&lt;'Total Sites'!J179,('Total Sites'!J179-Towers!J179*(Settings!$C$16/100)),0),"-")</f>
        <v>6641.2701068322476</v>
      </c>
      <c r="K179" s="19">
        <f>IF(P_Density!K179&gt;Settings!$C$26,IF(Towers!K179*(Settings!$C$16/100)&lt;'Total Sites'!K179,('Total Sites'!K179-Towers!K179*(Settings!$C$16/100)),0),"-")</f>
        <v>4219.8654262198552</v>
      </c>
      <c r="L179" s="19">
        <f>IF(P_Density!L179&gt;Settings!$C$26,IF(Towers!L179*(Settings!$C$16/100)&lt;'Total Sites'!L179,('Total Sites'!L179-Towers!L179*(Settings!$C$16/100)),0),"-")</f>
        <v>3680.8322242252216</v>
      </c>
    </row>
    <row r="180" spans="1:12">
      <c r="A180" s="14" t="str">
        <f>'Total Sites'!A180</f>
        <v>USA</v>
      </c>
      <c r="B180" s="14" t="str">
        <f>'Total Sites'!B180</f>
        <v>United States of America (the)</v>
      </c>
      <c r="C180" s="19">
        <f>IF(P_Density!C180&gt;Settings!$C$26,IF(Towers!C180*(Settings!$C$16/100)&lt;'Total Sites'!C180,('Total Sites'!C180-Towers!C180*(Settings!$C$16/100)),0),"-")</f>
        <v>228710.76583641945</v>
      </c>
      <c r="D180" s="19">
        <f>IF(P_Density!D180&gt;Settings!$C$26,IF(Towers!D180*(Settings!$C$16/100)&lt;'Total Sites'!D180,('Total Sites'!D180-Towers!D180*(Settings!$C$16/100)),0),"-")</f>
        <v>71541.011456004344</v>
      </c>
      <c r="E180" s="19">
        <f>IF(P_Density!E180&gt;Settings!$C$26,IF(Towers!E180*(Settings!$C$16/100)&lt;'Total Sites'!E180,('Total Sites'!E180-Towers!E180*(Settings!$C$16/100)),0),"-")</f>
        <v>35034.754779402654</v>
      </c>
      <c r="F180" s="19">
        <f>IF(P_Density!F180&gt;Settings!$C$26,IF(Towers!F180*(Settings!$C$16/100)&lt;'Total Sites'!F180,('Total Sites'!F180-Towers!F180*(Settings!$C$16/100)),0),"-")</f>
        <v>18925.703351143362</v>
      </c>
      <c r="G180" s="19">
        <f>IF(P_Density!G180&gt;Settings!$C$26,IF(Towers!G180*(Settings!$C$16/100)&lt;'Total Sites'!G180,('Total Sites'!G180-Towers!G180*(Settings!$C$16/100)),0),"-")</f>
        <v>13525.078101987478</v>
      </c>
      <c r="H180" s="19">
        <f>IF(P_Density!H180&gt;Settings!$C$26,IF(Towers!H180*(Settings!$C$16/100)&lt;'Total Sites'!H180,('Total Sites'!H180-Towers!H180*(Settings!$C$16/100)),0),"-")</f>
        <v>9953.9470145825417</v>
      </c>
      <c r="I180" s="19">
        <f>IF(P_Density!I180&gt;Settings!$C$26,IF(Towers!I180*(Settings!$C$16/100)&lt;'Total Sites'!I180,('Total Sites'!I180-Towers!I180*(Settings!$C$16/100)),0),"-")</f>
        <v>7321.1613556695411</v>
      </c>
      <c r="J180" s="19">
        <f>IF(P_Density!J180&gt;Settings!$C$26,IF(Towers!J180*(Settings!$C$16/100)&lt;'Total Sites'!J180,('Total Sites'!J180-Towers!J180*(Settings!$C$16/100)),0),"-")</f>
        <v>5765.2216442481777</v>
      </c>
      <c r="K180" s="19" t="str">
        <f>IF(P_Density!K180&gt;Settings!$C$26,IF(Towers!K180*(Settings!$C$16/100)&lt;'Total Sites'!K180,('Total Sites'!K180-Towers!K180*(Settings!$C$16/100)),0),"-")</f>
        <v>-</v>
      </c>
      <c r="L180" s="19" t="str">
        <f>IF(P_Density!L180&gt;Settings!$C$26,IF(Towers!L180*(Settings!$C$16/100)&lt;'Total Sites'!L180,('Total Sites'!L180-Towers!L180*(Settings!$C$16/100)),0),"-")</f>
        <v>-</v>
      </c>
    </row>
    <row r="181" spans="1:12">
      <c r="A181" s="14" t="str">
        <f>'Total Sites'!A181</f>
        <v>URY</v>
      </c>
      <c r="B181" s="14" t="str">
        <f>'Total Sites'!B181</f>
        <v>Uruguay</v>
      </c>
      <c r="C181" s="19">
        <f>IF(P_Density!C181&gt;Settings!$C$26,IF(Towers!C181*(Settings!$C$16/100)&lt;'Total Sites'!C181,('Total Sites'!C181-Towers!C181*(Settings!$C$16/100)),0),"-")</f>
        <v>3391.2271811600422</v>
      </c>
      <c r="D181" s="19">
        <f>IF(P_Density!D181&gt;Settings!$C$26,IF(Towers!D181*(Settings!$C$16/100)&lt;'Total Sites'!D181,('Total Sites'!D181-Towers!D181*(Settings!$C$16/100)),0),"-")</f>
        <v>540.22180289888149</v>
      </c>
      <c r="E181" s="19">
        <f>IF(P_Density!E181&gt;Settings!$C$26,IF(Towers!E181*(Settings!$C$16/100)&lt;'Total Sites'!E181,('Total Sites'!E181-Towers!E181*(Settings!$C$16/100)),0),"-")</f>
        <v>183.69727319212546</v>
      </c>
      <c r="F181" s="19" t="str">
        <f>IF(P_Density!F181&gt;Settings!$C$26,IF(Towers!F181*(Settings!$C$16/100)&lt;'Total Sites'!F181,('Total Sites'!F181-Towers!F181*(Settings!$C$16/100)),0),"-")</f>
        <v>-</v>
      </c>
      <c r="G181" s="19" t="str">
        <f>IF(P_Density!G181&gt;Settings!$C$26,IF(Towers!G181*(Settings!$C$16/100)&lt;'Total Sites'!G181,('Total Sites'!G181-Towers!G181*(Settings!$C$16/100)),0),"-")</f>
        <v>-</v>
      </c>
      <c r="H181" s="19" t="str">
        <f>IF(P_Density!H181&gt;Settings!$C$26,IF(Towers!H181*(Settings!$C$16/100)&lt;'Total Sites'!H181,('Total Sites'!H181-Towers!H181*(Settings!$C$16/100)),0),"-")</f>
        <v>-</v>
      </c>
      <c r="I181" s="19" t="str">
        <f>IF(P_Density!I181&gt;Settings!$C$26,IF(Towers!I181*(Settings!$C$16/100)&lt;'Total Sites'!I181,('Total Sites'!I181-Towers!I181*(Settings!$C$16/100)),0),"-")</f>
        <v>-</v>
      </c>
      <c r="J181" s="19" t="str">
        <f>IF(P_Density!J181&gt;Settings!$C$26,IF(Towers!J181*(Settings!$C$16/100)&lt;'Total Sites'!J181,('Total Sites'!J181-Towers!J181*(Settings!$C$16/100)),0),"-")</f>
        <v>-</v>
      </c>
      <c r="K181" s="19" t="str">
        <f>IF(P_Density!K181&gt;Settings!$C$26,IF(Towers!K181*(Settings!$C$16/100)&lt;'Total Sites'!K181,('Total Sites'!K181-Towers!K181*(Settings!$C$16/100)),0),"-")</f>
        <v>-</v>
      </c>
      <c r="L181" s="19" t="str">
        <f>IF(P_Density!L181&gt;Settings!$C$26,IF(Towers!L181*(Settings!$C$16/100)&lt;'Total Sites'!L181,('Total Sites'!L181-Towers!L181*(Settings!$C$16/100)),0),"-")</f>
        <v>-</v>
      </c>
    </row>
    <row r="182" spans="1:12">
      <c r="A182" s="14" t="str">
        <f>'Total Sites'!A182</f>
        <v>UZB</v>
      </c>
      <c r="B182" s="14" t="str">
        <f>'Total Sites'!B182</f>
        <v>Uzbekistan</v>
      </c>
      <c r="C182" s="19">
        <f>IF(P_Density!C182&gt;Settings!$C$26,IF(Towers!C182*(Settings!$C$16/100)&lt;'Total Sites'!C182,('Total Sites'!C182-Towers!C182*(Settings!$C$16/100)),0),"-")</f>
        <v>9695.3789204714794</v>
      </c>
      <c r="D182" s="19">
        <f>IF(P_Density!D182&gt;Settings!$C$26,IF(Towers!D182*(Settings!$C$16/100)&lt;'Total Sites'!D182,('Total Sites'!D182-Towers!D182*(Settings!$C$16/100)),0),"-")</f>
        <v>7425.8791623169691</v>
      </c>
      <c r="E182" s="19">
        <f>IF(P_Density!E182&gt;Settings!$C$26,IF(Towers!E182*(Settings!$C$16/100)&lt;'Total Sites'!E182,('Total Sites'!E182-Towers!E182*(Settings!$C$16/100)),0),"-")</f>
        <v>6239.4474531430533</v>
      </c>
      <c r="F182" s="19">
        <f>IF(P_Density!F182&gt;Settings!$C$26,IF(Towers!F182*(Settings!$C$16/100)&lt;'Total Sites'!F182,('Total Sites'!F182-Towers!F182*(Settings!$C$16/100)),0),"-")</f>
        <v>5296.7396696054475</v>
      </c>
      <c r="G182" s="19">
        <f>IF(P_Density!G182&gt;Settings!$C$26,IF(Towers!G182*(Settings!$C$16/100)&lt;'Total Sites'!G182,('Total Sites'!G182-Towers!G182*(Settings!$C$16/100)),0),"-")</f>
        <v>3581.3037197832491</v>
      </c>
      <c r="H182" s="19">
        <f>IF(P_Density!H182&gt;Settings!$C$26,IF(Towers!H182*(Settings!$C$16/100)&lt;'Total Sites'!H182,('Total Sites'!H182-Towers!H182*(Settings!$C$16/100)),0),"-")</f>
        <v>2449.6279101392788</v>
      </c>
      <c r="I182" s="19">
        <f>IF(P_Density!I182&gt;Settings!$C$26,IF(Towers!I182*(Settings!$C$16/100)&lt;'Total Sites'!I182,('Total Sites'!I182-Towers!I182*(Settings!$C$16/100)),0),"-")</f>
        <v>3654.2423037908702</v>
      </c>
      <c r="J182" s="19">
        <f>IF(P_Density!J182&gt;Settings!$C$26,IF(Towers!J182*(Settings!$C$16/100)&lt;'Total Sites'!J182,('Total Sites'!J182-Towers!J182*(Settings!$C$16/100)),0),"-")</f>
        <v>2376.797883692474</v>
      </c>
      <c r="K182" s="19">
        <f>IF(P_Density!K182&gt;Settings!$C$26,IF(Towers!K182*(Settings!$C$16/100)&lt;'Total Sites'!K182,('Total Sites'!K182-Towers!K182*(Settings!$C$16/100)),0),"-")</f>
        <v>2462.7914962767995</v>
      </c>
      <c r="L182" s="19">
        <f>IF(P_Density!L182&gt;Settings!$C$26,IF(Towers!L182*(Settings!$C$16/100)&lt;'Total Sites'!L182,('Total Sites'!L182-Towers!L182*(Settings!$C$16/100)),0),"-")</f>
        <v>2192.9710969419716</v>
      </c>
    </row>
    <row r="183" spans="1:12">
      <c r="A183" s="14" t="str">
        <f>'Total Sites'!A183</f>
        <v>VUT</v>
      </c>
      <c r="B183" s="14" t="str">
        <f>'Total Sites'!B183</f>
        <v>Vanuatu</v>
      </c>
      <c r="C183" s="19">
        <f>IF(P_Density!C183&gt;Settings!$C$26,IF(Towers!C183*(Settings!$C$16/100)&lt;'Total Sites'!C183,('Total Sites'!C183-Towers!C183*(Settings!$C$16/100)),0),"-")</f>
        <v>114.31535329954593</v>
      </c>
      <c r="D183" s="19">
        <f>IF(P_Density!D183&gt;Settings!$C$26,IF(Towers!D183*(Settings!$C$16/100)&lt;'Total Sites'!D183,('Total Sites'!D183-Towers!D183*(Settings!$C$16/100)),0),"-")</f>
        <v>31.448910663057983</v>
      </c>
      <c r="E183" s="19">
        <f>IF(P_Density!E183&gt;Settings!$C$26,IF(Towers!E183*(Settings!$C$16/100)&lt;'Total Sites'!E183,('Total Sites'!E183-Towers!E183*(Settings!$C$16/100)),0),"-")</f>
        <v>29.15119421458482</v>
      </c>
      <c r="F183" s="19">
        <f>IF(P_Density!F183&gt;Settings!$C$26,IF(Towers!F183*(Settings!$C$16/100)&lt;'Total Sites'!F183,('Total Sites'!F183-Towers!F183*(Settings!$C$16/100)),0),"-")</f>
        <v>17.093406307752677</v>
      </c>
      <c r="G183" s="19">
        <f>IF(P_Density!G183&gt;Settings!$C$26,IF(Towers!G183*(Settings!$C$16/100)&lt;'Total Sites'!G183,('Total Sites'!G183-Towers!G183*(Settings!$C$16/100)),0),"-")</f>
        <v>20.465921073428831</v>
      </c>
      <c r="H183" s="19">
        <f>IF(P_Density!H183&gt;Settings!$C$26,IF(Towers!H183*(Settings!$C$16/100)&lt;'Total Sites'!H183,('Total Sites'!H183-Towers!H183*(Settings!$C$16/100)),0),"-")</f>
        <v>38.3879015718326</v>
      </c>
      <c r="I183" s="19">
        <f>IF(P_Density!I183&gt;Settings!$C$26,IF(Towers!I183*(Settings!$C$16/100)&lt;'Total Sites'!I183,('Total Sites'!I183-Towers!I183*(Settings!$C$16/100)),0),"-")</f>
        <v>18.1434089491623</v>
      </c>
      <c r="J183" s="19">
        <f>IF(P_Density!J183&gt;Settings!$C$26,IF(Towers!J183*(Settings!$C$16/100)&lt;'Total Sites'!J183,('Total Sites'!J183-Towers!J183*(Settings!$C$16/100)),0),"-")</f>
        <v>19.860024964676303</v>
      </c>
      <c r="K183" s="19">
        <f>IF(P_Density!K183&gt;Settings!$C$26,IF(Towers!K183*(Settings!$C$16/100)&lt;'Total Sites'!K183,('Total Sites'!K183-Towers!K183*(Settings!$C$16/100)),0),"-")</f>
        <v>13.641043571545872</v>
      </c>
      <c r="L183" s="19" t="str">
        <f>IF(P_Density!L183&gt;Settings!$C$26,IF(Towers!L183*(Settings!$C$16/100)&lt;'Total Sites'!L183,('Total Sites'!L183-Towers!L183*(Settings!$C$16/100)),0),"-")</f>
        <v>-</v>
      </c>
    </row>
    <row r="184" spans="1:12">
      <c r="A184" s="14" t="str">
        <f>'Total Sites'!A184</f>
        <v>VEN</v>
      </c>
      <c r="B184" s="14" t="str">
        <f>'Total Sites'!B184</f>
        <v>Venezuela (Bolivarian Republic of)</v>
      </c>
      <c r="C184" s="19">
        <f>IF(P_Density!C184&gt;Settings!$C$26,IF(Towers!C184*(Settings!$C$16/100)&lt;'Total Sites'!C184,('Total Sites'!C184-Towers!C184*(Settings!$C$16/100)),0),"-")</f>
        <v>24022.390000441952</v>
      </c>
      <c r="D184" s="19">
        <f>IF(P_Density!D184&gt;Settings!$C$26,IF(Towers!D184*(Settings!$C$16/100)&lt;'Total Sites'!D184,('Total Sites'!D184-Towers!D184*(Settings!$C$16/100)),0),"-")</f>
        <v>7322.3410140422948</v>
      </c>
      <c r="E184" s="19">
        <f>IF(P_Density!E184&gt;Settings!$C$26,IF(Towers!E184*(Settings!$C$16/100)&lt;'Total Sites'!E184,('Total Sites'!E184-Towers!E184*(Settings!$C$16/100)),0),"-")</f>
        <v>3957.7360952948852</v>
      </c>
      <c r="F184" s="19">
        <f>IF(P_Density!F184&gt;Settings!$C$26,IF(Towers!F184*(Settings!$C$16/100)&lt;'Total Sites'!F184,('Total Sites'!F184-Towers!F184*(Settings!$C$16/100)),0),"-")</f>
        <v>3164.4520539385094</v>
      </c>
      <c r="G184" s="19">
        <f>IF(P_Density!G184&gt;Settings!$C$26,IF(Towers!G184*(Settings!$C$16/100)&lt;'Total Sites'!G184,('Total Sites'!G184-Towers!G184*(Settings!$C$16/100)),0),"-")</f>
        <v>2580.119439715661</v>
      </c>
      <c r="H184" s="19">
        <f>IF(P_Density!H184&gt;Settings!$C$26,IF(Towers!H184*(Settings!$C$16/100)&lt;'Total Sites'!H184,('Total Sites'!H184-Towers!H184*(Settings!$C$16/100)),0),"-")</f>
        <v>2790.9072057590561</v>
      </c>
      <c r="I184" s="19">
        <f>IF(P_Density!I184&gt;Settings!$C$26,IF(Towers!I184*(Settings!$C$16/100)&lt;'Total Sites'!I184,('Total Sites'!I184-Towers!I184*(Settings!$C$16/100)),0),"-")</f>
        <v>1823.8160999412273</v>
      </c>
      <c r="J184" s="19">
        <f>IF(P_Density!J184&gt;Settings!$C$26,IF(Towers!J184*(Settings!$C$16/100)&lt;'Total Sites'!J184,('Total Sites'!J184-Towers!J184*(Settings!$C$16/100)),0),"-")</f>
        <v>1638.3814998955449</v>
      </c>
      <c r="K184" s="19">
        <f>IF(P_Density!K184&gt;Settings!$C$26,IF(Towers!K184*(Settings!$C$16/100)&lt;'Total Sites'!K184,('Total Sites'!K184-Towers!K184*(Settings!$C$16/100)),0),"-")</f>
        <v>1549.6312165157212</v>
      </c>
      <c r="L184" s="19" t="str">
        <f>IF(P_Density!L184&gt;Settings!$C$26,IF(Towers!L184*(Settings!$C$16/100)&lt;'Total Sites'!L184,('Total Sites'!L184-Towers!L184*(Settings!$C$16/100)),0),"-")</f>
        <v>-</v>
      </c>
    </row>
    <row r="185" spans="1:12">
      <c r="A185" s="14" t="str">
        <f>'Total Sites'!A185</f>
        <v>VNM</v>
      </c>
      <c r="B185" s="14" t="str">
        <f>'Total Sites'!B185</f>
        <v>Viet Nam</v>
      </c>
      <c r="C185" s="19">
        <f>IF(P_Density!C185&gt;Settings!$C$26,IF(Towers!C185*(Settings!$C$16/100)&lt;'Total Sites'!C185,('Total Sites'!C185-Towers!C185*(Settings!$C$16/100)),0),"-")</f>
        <v>69767.339535067425</v>
      </c>
      <c r="D185" s="19">
        <f>IF(P_Density!D185&gt;Settings!$C$26,IF(Towers!D185*(Settings!$C$16/100)&lt;'Total Sites'!D185,('Total Sites'!D185-Towers!D185*(Settings!$C$16/100)),0),"-")</f>
        <v>15130.762489752931</v>
      </c>
      <c r="E185" s="19">
        <f>IF(P_Density!E185&gt;Settings!$C$26,IF(Towers!E185*(Settings!$C$16/100)&lt;'Total Sites'!E185,('Total Sites'!E185-Towers!E185*(Settings!$C$16/100)),0),"-")</f>
        <v>11826.960819591268</v>
      </c>
      <c r="F185" s="19">
        <f>IF(P_Density!F185&gt;Settings!$C$26,IF(Towers!F185*(Settings!$C$16/100)&lt;'Total Sites'!F185,('Total Sites'!F185-Towers!F185*(Settings!$C$16/100)),0),"-")</f>
        <v>8953.2503848877786</v>
      </c>
      <c r="G185" s="19">
        <f>IF(P_Density!G185&gt;Settings!$C$26,IF(Towers!G185*(Settings!$C$16/100)&lt;'Total Sites'!G185,('Total Sites'!G185-Towers!G185*(Settings!$C$16/100)),0),"-")</f>
        <v>8732.9361245531272</v>
      </c>
      <c r="H185" s="19">
        <f>IF(P_Density!H185&gt;Settings!$C$26,IF(Towers!H185*(Settings!$C$16/100)&lt;'Total Sites'!H185,('Total Sites'!H185-Towers!H185*(Settings!$C$16/100)),0),"-")</f>
        <v>8805.6890538493099</v>
      </c>
      <c r="I185" s="19">
        <f>IF(P_Density!I185&gt;Settings!$C$26,IF(Towers!I185*(Settings!$C$16/100)&lt;'Total Sites'!I185,('Total Sites'!I185-Towers!I185*(Settings!$C$16/100)),0),"-")</f>
        <v>7647.8581839152812</v>
      </c>
      <c r="J185" s="19">
        <f>IF(P_Density!J185&gt;Settings!$C$26,IF(Towers!J185*(Settings!$C$16/100)&lt;'Total Sites'!J185,('Total Sites'!J185-Towers!J185*(Settings!$C$16/100)),0),"-")</f>
        <v>5379.4175968604195</v>
      </c>
      <c r="K185" s="19">
        <f>IF(P_Density!K185&gt;Settings!$C$26,IF(Towers!K185*(Settings!$C$16/100)&lt;'Total Sites'!K185,('Total Sites'!K185-Towers!K185*(Settings!$C$16/100)),0),"-")</f>
        <v>4804.1572567332141</v>
      </c>
      <c r="L185" s="19">
        <f>IF(P_Density!L185&gt;Settings!$C$26,IF(Towers!L185*(Settings!$C$16/100)&lt;'Total Sites'!L185,('Total Sites'!L185-Towers!L185*(Settings!$C$16/100)),0),"-")</f>
        <v>3612.5499163517866</v>
      </c>
    </row>
    <row r="186" spans="1:12">
      <c r="A186" s="14" t="str">
        <f>'Total Sites'!A186</f>
        <v>VIR</v>
      </c>
      <c r="B186" s="14" t="str">
        <f>'Total Sites'!B186</f>
        <v>Virgin Islands (U.S.)</v>
      </c>
      <c r="C186" s="19">
        <f>IF(P_Density!C186&gt;Settings!$C$26,IF(Towers!C186*(Settings!$C$16/100)&lt;'Total Sites'!C186,('Total Sites'!C186-Towers!C186*(Settings!$C$16/100)),0),"-")</f>
        <v>28.739213399661381</v>
      </c>
      <c r="D186" s="19">
        <f>IF(P_Density!D186&gt;Settings!$C$26,IF(Towers!D186*(Settings!$C$16/100)&lt;'Total Sites'!D186,('Total Sites'!D186-Towers!D186*(Settings!$C$16/100)),0),"-")</f>
        <v>6.9282032302755114</v>
      </c>
      <c r="E186" s="19">
        <f>IF(P_Density!E186&gt;Settings!$C$26,IF(Towers!E186*(Settings!$C$16/100)&lt;'Total Sites'!E186,('Total Sites'!E186-Towers!E186*(Settings!$C$16/100)),0),"-")</f>
        <v>30.299342127071561</v>
      </c>
      <c r="F186" s="19">
        <f>IF(P_Density!F186&gt;Settings!$C$26,IF(Towers!F186*(Settings!$C$16/100)&lt;'Total Sites'!F186,('Total Sites'!F186-Towers!F186*(Settings!$C$16/100)),0),"-")</f>
        <v>24.120411246144368</v>
      </c>
      <c r="G186" s="19">
        <f>IF(P_Density!G186&gt;Settings!$C$26,IF(Towers!G186*(Settings!$C$16/100)&lt;'Total Sites'!G186,('Total Sites'!G186-Towers!G186*(Settings!$C$16/100)),0),"-")</f>
        <v>9.750804546313681</v>
      </c>
      <c r="H186" s="19">
        <f>IF(P_Density!H186&gt;Settings!$C$26,IF(Towers!H186*(Settings!$C$16/100)&lt;'Total Sites'!H186,('Total Sites'!H186-Towers!H186*(Settings!$C$16/100)),0),"-")</f>
        <v>13.685339714124463</v>
      </c>
      <c r="I186" s="19">
        <f>IF(P_Density!I186&gt;Settings!$C$26,IF(Towers!I186*(Settings!$C$16/100)&lt;'Total Sites'!I186,('Total Sites'!I186-Towers!I186*(Settings!$C$16/100)),0),"-")</f>
        <v>7.1763207013322052</v>
      </c>
      <c r="J186" s="19">
        <f>IF(P_Density!J186&gt;Settings!$C$26,IF(Towers!J186*(Settings!$C$16/100)&lt;'Total Sites'!J186,('Total Sites'!J186-Towers!J186*(Settings!$C$16/100)),0),"-")</f>
        <v>5.4660380514994156</v>
      </c>
      <c r="K186" s="19">
        <f>IF(P_Density!K186&gt;Settings!$C$26,IF(Towers!K186*(Settings!$C$16/100)&lt;'Total Sites'!K186,('Total Sites'!K186-Towers!K186*(Settings!$C$16/100)),0),"-")</f>
        <v>3.7704507375649001</v>
      </c>
      <c r="L186" s="19">
        <f>IF(P_Density!L186&gt;Settings!$C$26,IF(Towers!L186*(Settings!$C$16/100)&lt;'Total Sites'!L186,('Total Sites'!L186-Towers!L186*(Settings!$C$16/100)),0),"-")</f>
        <v>1.3969911995514561</v>
      </c>
    </row>
    <row r="187" spans="1:12">
      <c r="A187" s="14" t="str">
        <f>'Total Sites'!A187</f>
        <v>YEM</v>
      </c>
      <c r="B187" s="14" t="str">
        <f>'Total Sites'!B187</f>
        <v>Yemen</v>
      </c>
      <c r="C187" s="19">
        <f>IF(P_Density!C187&gt;Settings!$C$26,IF(Towers!C187*(Settings!$C$16/100)&lt;'Total Sites'!C187,('Total Sites'!C187-Towers!C187*(Settings!$C$16/100)),0),"-")</f>
        <v>19879.324468737203</v>
      </c>
      <c r="D187" s="19">
        <f>IF(P_Density!D187&gt;Settings!$C$26,IF(Towers!D187*(Settings!$C$16/100)&lt;'Total Sites'!D187,('Total Sites'!D187-Towers!D187*(Settings!$C$16/100)),0),"-")</f>
        <v>7074.8501986496767</v>
      </c>
      <c r="E187" s="19">
        <f>IF(P_Density!E187&gt;Settings!$C$26,IF(Towers!E187*(Settings!$C$16/100)&lt;'Total Sites'!E187,('Total Sites'!E187-Towers!E187*(Settings!$C$16/100)),0),"-")</f>
        <v>4018.3578735597957</v>
      </c>
      <c r="F187" s="19">
        <f>IF(P_Density!F187&gt;Settings!$C$26,IF(Towers!F187*(Settings!$C$16/100)&lt;'Total Sites'!F187,('Total Sites'!F187-Towers!F187*(Settings!$C$16/100)),0),"-")</f>
        <v>4598.0646744603982</v>
      </c>
      <c r="G187" s="19">
        <f>IF(P_Density!G187&gt;Settings!$C$26,IF(Towers!G187*(Settings!$C$16/100)&lt;'Total Sites'!G187,('Total Sites'!G187-Towers!G187*(Settings!$C$16/100)),0),"-")</f>
        <v>4116.7960944566266</v>
      </c>
      <c r="H187" s="19">
        <f>IF(P_Density!H187&gt;Settings!$C$26,IF(Towers!H187*(Settings!$C$16/100)&lt;'Total Sites'!H187,('Total Sites'!H187-Towers!H187*(Settings!$C$16/100)),0),"-")</f>
        <v>3630.5632447505068</v>
      </c>
      <c r="I187" s="19">
        <f>IF(P_Density!I187&gt;Settings!$C$26,IF(Towers!I187*(Settings!$C$16/100)&lt;'Total Sites'!I187,('Total Sites'!I187-Towers!I187*(Settings!$C$16/100)),0),"-")</f>
        <v>2302.7325103356739</v>
      </c>
      <c r="J187" s="19">
        <f>IF(P_Density!J187&gt;Settings!$C$26,IF(Towers!J187*(Settings!$C$16/100)&lt;'Total Sites'!J187,('Total Sites'!J187-Towers!J187*(Settings!$C$16/100)),0),"-")</f>
        <v>2123.7277890802779</v>
      </c>
      <c r="K187" s="19">
        <f>IF(P_Density!K187&gt;Settings!$C$26,IF(Towers!K187*(Settings!$C$16/100)&lt;'Total Sites'!K187,('Total Sites'!K187-Towers!K187*(Settings!$C$16/100)),0),"-")</f>
        <v>1385.8998645433069</v>
      </c>
      <c r="L187" s="19" t="str">
        <f>IF(P_Density!L187&gt;Settings!$C$26,IF(Towers!L187*(Settings!$C$16/100)&lt;'Total Sites'!L187,('Total Sites'!L187-Towers!L187*(Settings!$C$16/100)),0),"-")</f>
        <v>-</v>
      </c>
    </row>
    <row r="188" spans="1:12">
      <c r="A188" s="14" t="str">
        <f>'Total Sites'!A188</f>
        <v>ZMB</v>
      </c>
      <c r="B188" s="14" t="str">
        <f>'Total Sites'!B188</f>
        <v>Zambia</v>
      </c>
      <c r="C188" s="19">
        <f>IF(P_Density!C188&gt;Settings!$C$26,IF(Towers!C188*(Settings!$C$16/100)&lt;'Total Sites'!C188,('Total Sites'!C188-Towers!C188*(Settings!$C$16/100)),0),"-")</f>
        <v>6202.642023813607</v>
      </c>
      <c r="D188" s="19">
        <f>IF(P_Density!D188&gt;Settings!$C$26,IF(Towers!D188*(Settings!$C$16/100)&lt;'Total Sites'!D188,('Total Sites'!D188-Towers!D188*(Settings!$C$16/100)),0),"-")</f>
        <v>3548.5613020358983</v>
      </c>
      <c r="E188" s="19">
        <f>IF(P_Density!E188&gt;Settings!$C$26,IF(Towers!E188*(Settings!$C$16/100)&lt;'Total Sites'!E188,('Total Sites'!E188-Towers!E188*(Settings!$C$16/100)),0),"-")</f>
        <v>1873.0098066243584</v>
      </c>
      <c r="F188" s="19">
        <f>IF(P_Density!F188&gt;Settings!$C$26,IF(Towers!F188*(Settings!$C$16/100)&lt;'Total Sites'!F188,('Total Sites'!F188-Towers!F188*(Settings!$C$16/100)),0),"-")</f>
        <v>2036.4289963661463</v>
      </c>
      <c r="G188" s="19">
        <f>IF(P_Density!G188&gt;Settings!$C$26,IF(Towers!G188*(Settings!$C$16/100)&lt;'Total Sites'!G188,('Total Sites'!G188-Towers!G188*(Settings!$C$16/100)),0),"-")</f>
        <v>1166.1430029735575</v>
      </c>
      <c r="H188" s="19">
        <f>IF(P_Density!H188&gt;Settings!$C$26,IF(Towers!H188*(Settings!$C$16/100)&lt;'Total Sites'!H188,('Total Sites'!H188-Towers!H188*(Settings!$C$16/100)),0),"-")</f>
        <v>1568.8988984433911</v>
      </c>
      <c r="I188" s="19">
        <f>IF(P_Density!I188&gt;Settings!$C$26,IF(Towers!I188*(Settings!$C$16/100)&lt;'Total Sites'!I188,('Total Sites'!I188-Towers!I188*(Settings!$C$16/100)),0),"-")</f>
        <v>1758.4326513796175</v>
      </c>
      <c r="J188" s="19">
        <f>IF(P_Density!J188&gt;Settings!$C$26,IF(Towers!J188*(Settings!$C$16/100)&lt;'Total Sites'!J188,('Total Sites'!J188-Towers!J188*(Settings!$C$16/100)),0),"-")</f>
        <v>1237.1346098141446</v>
      </c>
      <c r="K188" s="19">
        <f>IF(P_Density!K188&gt;Settings!$C$26,IF(Towers!K188*(Settings!$C$16/100)&lt;'Total Sites'!K188,('Total Sites'!K188-Towers!K188*(Settings!$C$16/100)),0),"-")</f>
        <v>1064.0680993668559</v>
      </c>
      <c r="L188" s="19">
        <f>IF(P_Density!L188&gt;Settings!$C$26,IF(Towers!L188*(Settings!$C$16/100)&lt;'Total Sites'!L188,('Total Sites'!L188-Towers!L188*(Settings!$C$16/100)),0),"-")</f>
        <v>1070.7333789732215</v>
      </c>
    </row>
    <row r="189" spans="1:12">
      <c r="A189" s="14" t="str">
        <f>'Total Sites'!A189</f>
        <v>ZWE</v>
      </c>
      <c r="B189" s="14" t="str">
        <f>'Total Sites'!B189</f>
        <v>Zimbabwe</v>
      </c>
      <c r="C189" s="19">
        <f>IF(P_Density!C189&gt;Settings!$C$26,IF(Towers!C189*(Settings!$C$16/100)&lt;'Total Sites'!C189,('Total Sites'!C189-Towers!C189*(Settings!$C$16/100)),0),"-")</f>
        <v>5014.109394804138</v>
      </c>
      <c r="D189" s="19">
        <f>IF(P_Density!D189&gt;Settings!$C$26,IF(Towers!D189*(Settings!$C$16/100)&lt;'Total Sites'!D189,('Total Sites'!D189-Towers!D189*(Settings!$C$16/100)),0),"-")</f>
        <v>1665.9522128140513</v>
      </c>
      <c r="E189" s="19">
        <f>IF(P_Density!E189&gt;Settings!$C$26,IF(Towers!E189*(Settings!$C$16/100)&lt;'Total Sites'!E189,('Total Sites'!E189-Towers!E189*(Settings!$C$16/100)),0),"-")</f>
        <v>1297.8045579843492</v>
      </c>
      <c r="F189" s="19">
        <f>IF(P_Density!F189&gt;Settings!$C$26,IF(Towers!F189*(Settings!$C$16/100)&lt;'Total Sites'!F189,('Total Sites'!F189-Towers!F189*(Settings!$C$16/100)),0),"-")</f>
        <v>1385.9636249817258</v>
      </c>
      <c r="G189" s="19">
        <f>IF(P_Density!G189&gt;Settings!$C$26,IF(Towers!G189*(Settings!$C$16/100)&lt;'Total Sites'!G189,('Total Sites'!G189-Towers!G189*(Settings!$C$16/100)),0),"-")</f>
        <v>1550.531882935657</v>
      </c>
      <c r="H189" s="19">
        <f>IF(P_Density!H189&gt;Settings!$C$26,IF(Towers!H189*(Settings!$C$16/100)&lt;'Total Sites'!H189,('Total Sites'!H189-Towers!H189*(Settings!$C$16/100)),0),"-")</f>
        <v>1435.1496245105659</v>
      </c>
      <c r="I189" s="19">
        <f>IF(P_Density!I189&gt;Settings!$C$26,IF(Towers!I189*(Settings!$C$16/100)&lt;'Total Sites'!I189,('Total Sites'!I189-Towers!I189*(Settings!$C$16/100)),0),"-")</f>
        <v>1088.2411073925343</v>
      </c>
      <c r="J189" s="19">
        <f>IF(P_Density!J189&gt;Settings!$C$26,IF(Towers!J189*(Settings!$C$16/100)&lt;'Total Sites'!J189,('Total Sites'!J189-Towers!J189*(Settings!$C$16/100)),0),"-")</f>
        <v>1373.7778486096793</v>
      </c>
      <c r="K189" s="19">
        <f>IF(P_Density!K189&gt;Settings!$C$26,IF(Towers!K189*(Settings!$C$16/100)&lt;'Total Sites'!K189,('Total Sites'!K189-Towers!K189*(Settings!$C$16/100)),0),"-")</f>
        <v>781.40329265590015</v>
      </c>
      <c r="L189" s="19">
        <f>IF(P_Density!L189&gt;Settings!$C$26,IF(Towers!L189*(Settings!$C$16/100)&lt;'Total Sites'!L189,('Total Sites'!L189-Towers!L189*(Settings!$C$16/100)),0),"-")</f>
        <v>738.55028153922615</v>
      </c>
    </row>
    <row r="190" spans="1:12">
      <c r="C190" s="20"/>
      <c r="D190" s="20"/>
      <c r="E190" s="20"/>
      <c r="F190" s="20"/>
      <c r="G190" s="20"/>
      <c r="H190" s="20"/>
      <c r="I190" s="20"/>
      <c r="J190" s="20"/>
      <c r="K190" s="20"/>
      <c r="L190" s="20"/>
    </row>
    <row r="191" spans="1:12">
      <c r="C191" s="20"/>
      <c r="D191" s="20"/>
      <c r="E191" s="20"/>
      <c r="F191" s="20"/>
      <c r="G191" s="20"/>
      <c r="H191" s="20"/>
      <c r="I191" s="20"/>
      <c r="J191" s="20"/>
      <c r="K191" s="20"/>
      <c r="L191" s="20"/>
    </row>
    <row r="192" spans="1:12">
      <c r="C192" s="20"/>
      <c r="D192" s="20"/>
      <c r="E192" s="20"/>
      <c r="F192" s="20"/>
      <c r="G192" s="20"/>
      <c r="H192" s="20"/>
      <c r="I192" s="20"/>
      <c r="J192" s="20"/>
      <c r="K192" s="20"/>
      <c r="L192" s="20"/>
    </row>
    <row r="193" spans="3:12">
      <c r="C193" s="20"/>
      <c r="D193" s="20"/>
      <c r="E193" s="20"/>
      <c r="F193" s="20"/>
      <c r="G193" s="20"/>
      <c r="H193" s="20"/>
      <c r="I193" s="20"/>
      <c r="J193" s="20"/>
      <c r="K193" s="20"/>
      <c r="L193" s="20"/>
    </row>
    <row r="194" spans="3:12">
      <c r="C194" s="20"/>
      <c r="D194" s="20"/>
      <c r="E194" s="20"/>
      <c r="F194" s="20"/>
      <c r="G194" s="20"/>
      <c r="H194" s="20"/>
      <c r="I194" s="20"/>
      <c r="J194" s="20"/>
      <c r="K194" s="20"/>
      <c r="L194" s="20"/>
    </row>
    <row r="195" spans="3:12">
      <c r="C195" s="20"/>
      <c r="D195" s="20"/>
      <c r="E195" s="20"/>
      <c r="F195" s="20"/>
      <c r="G195" s="20"/>
      <c r="H195" s="20"/>
      <c r="I195" s="20"/>
      <c r="J195" s="20"/>
      <c r="K195" s="20"/>
      <c r="L195" s="20"/>
    </row>
    <row r="196" spans="3:12">
      <c r="C196" s="20"/>
      <c r="D196" s="20"/>
      <c r="E196" s="20"/>
      <c r="F196" s="20"/>
      <c r="G196" s="20"/>
      <c r="H196" s="20"/>
      <c r="I196" s="20"/>
      <c r="J196" s="20"/>
      <c r="K196" s="20"/>
      <c r="L196" s="20"/>
    </row>
    <row r="197" spans="3:12">
      <c r="C197" s="20"/>
      <c r="D197" s="20"/>
      <c r="E197" s="20"/>
      <c r="F197" s="20"/>
      <c r="G197" s="20"/>
      <c r="H197" s="20"/>
      <c r="I197" s="20"/>
      <c r="J197" s="20"/>
      <c r="K197" s="20"/>
      <c r="L197" s="20"/>
    </row>
    <row r="198" spans="3:12">
      <c r="C198" s="20"/>
      <c r="D198" s="20"/>
      <c r="E198" s="20"/>
      <c r="F198" s="20"/>
      <c r="G198" s="20"/>
      <c r="H198" s="20"/>
      <c r="I198" s="20"/>
      <c r="J198" s="20"/>
      <c r="K198" s="20"/>
      <c r="L198" s="20"/>
    </row>
    <row r="199" spans="3:12">
      <c r="C199" s="20"/>
      <c r="D199" s="20"/>
      <c r="E199" s="20"/>
      <c r="F199" s="20"/>
      <c r="G199" s="20"/>
      <c r="H199" s="20"/>
      <c r="I199" s="20"/>
      <c r="J199" s="20"/>
      <c r="K199" s="20"/>
      <c r="L199" s="20"/>
    </row>
    <row r="200" spans="3:12">
      <c r="C200" s="20"/>
      <c r="D200" s="20"/>
      <c r="E200" s="20"/>
      <c r="F200" s="20"/>
      <c r="G200" s="20"/>
      <c r="H200" s="20"/>
      <c r="I200" s="20"/>
      <c r="J200" s="20"/>
      <c r="K200" s="20"/>
      <c r="L200" s="20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966FF"/>
  </sheetPr>
  <dimension ref="A1:P200"/>
  <sheetViews>
    <sheetView workbookViewId="0"/>
  </sheetViews>
  <sheetFormatPr defaultRowHeight="15"/>
  <cols>
    <col min="13" max="14" width="20" customWidth="1"/>
    <col min="15" max="15" width="35" customWidth="1"/>
    <col min="16" max="16" width="45" customWidth="1"/>
  </cols>
  <sheetData>
    <row r="1" spans="1:16">
      <c r="A1" s="14" t="str">
        <f>'New Sites'!A1</f>
        <v>ISO3</v>
      </c>
      <c r="B1" s="14" t="str">
        <f>'New Sites'!B1</f>
        <v>country_name</v>
      </c>
      <c r="C1" s="14" t="str">
        <f>'New Sites'!C1</f>
        <v>10</v>
      </c>
      <c r="D1" s="14" t="str">
        <f>'New Sites'!D1</f>
        <v>20</v>
      </c>
      <c r="E1" s="14" t="str">
        <f>'New Sites'!E1</f>
        <v>30</v>
      </c>
      <c r="F1" s="14" t="str">
        <f>'New Sites'!F1</f>
        <v>40</v>
      </c>
      <c r="G1" s="14" t="str">
        <f>'New Sites'!G1</f>
        <v>50</v>
      </c>
      <c r="H1" s="14" t="str">
        <f>'New Sites'!H1</f>
        <v>60</v>
      </c>
      <c r="I1" s="14" t="str">
        <f>'New Sites'!I1</f>
        <v>70</v>
      </c>
      <c r="J1" s="14" t="str">
        <f>'New Sites'!J1</f>
        <v>80</v>
      </c>
      <c r="K1" s="14" t="str">
        <f>'New Sites'!K1</f>
        <v>90</v>
      </c>
      <c r="L1" s="14" t="str">
        <f>'New Sites'!L1</f>
        <v>100</v>
      </c>
      <c r="M1" s="15" t="s">
        <v>43</v>
      </c>
      <c r="N1" s="19" t="s">
        <v>619</v>
      </c>
      <c r="O1" s="14" t="s">
        <v>50</v>
      </c>
      <c r="P1" s="14" t="s">
        <v>55</v>
      </c>
    </row>
    <row r="2" spans="1:16">
      <c r="A2" s="14" t="str">
        <f>'New Sites'!A2</f>
        <v>AFG</v>
      </c>
      <c r="B2" s="14" t="str">
        <f>'New Sites'!B2</f>
        <v>Afghanistan</v>
      </c>
      <c r="C2" s="14">
        <f>IFERROR('New Sites'!C2*VLOOKUP(Lookups!$A$9, Lookups!$A$9:'Lookups'!$B$24, 2, FALSE)+((SQRT((1/('Total Sites'!C2/Area!C2))/2)*1000)*'New Sites'!C2*VLOOKUP(Lookups!$A$10, Lookups!$A$9:'Lookups'!$B$24, 2, FALSE))+'New Sites'!C2*VLOOKUP(Lookups!$A$11, Lookups!$A$9:'Lookups'!$B$24, 2, FALSE),"-")</f>
        <v>841553314.94339108</v>
      </c>
      <c r="D2" s="14">
        <f>IFERROR('New Sites'!D2*VLOOKUP(Lookups!$A$9, Lookups!$A$9:'Lookups'!$B$24, 2, FALSE)+((SQRT((1/('Total Sites'!D2/Area!D2))/2)*1000)*'New Sites'!D2*VLOOKUP(Lookups!$A$10, Lookups!$A$9:'Lookups'!$B$24, 2, FALSE))+'New Sites'!D2*VLOOKUP(Lookups!$A$11, Lookups!$A$9:'Lookups'!$B$24, 2, FALSE),"-")</f>
        <v>225554443.43204844</v>
      </c>
      <c r="E2" s="14">
        <f>IFERROR('New Sites'!E2*VLOOKUP(Lookups!$A$9, Lookups!$A$9:'Lookups'!$B$24, 2, FALSE)+((SQRT((1/('Total Sites'!E2/Area!E2))/2)*1000)*'New Sites'!E2*VLOOKUP(Lookups!$A$10, Lookups!$A$9:'Lookups'!$B$24, 2, FALSE))+'New Sites'!E2*VLOOKUP(Lookups!$A$11, Lookups!$A$9:'Lookups'!$B$24, 2, FALSE),"-")</f>
        <v>271161602.23686314</v>
      </c>
      <c r="F2" s="14">
        <f>IFERROR('New Sites'!F2*VLOOKUP(Lookups!$A$9, Lookups!$A$9:'Lookups'!$B$24, 2, FALSE)+((SQRT((1/('Total Sites'!F2/Area!F2))/2)*1000)*'New Sites'!F2*VLOOKUP(Lookups!$A$10, Lookups!$A$9:'Lookups'!$B$24, 2, FALSE))+'New Sites'!F2*VLOOKUP(Lookups!$A$11, Lookups!$A$9:'Lookups'!$B$24, 2, FALSE),"-")</f>
        <v>216839124.135663</v>
      </c>
      <c r="G2" s="14">
        <f>IFERROR('New Sites'!G2*VLOOKUP(Lookups!$A$9, Lookups!$A$9:'Lookups'!$B$24, 2, FALSE)+((SQRT((1/('Total Sites'!G2/Area!G2))/2)*1000)*'New Sites'!G2*VLOOKUP(Lookups!$A$10, Lookups!$A$9:'Lookups'!$B$24, 2, FALSE))+'New Sites'!G2*VLOOKUP(Lookups!$A$11, Lookups!$A$9:'Lookups'!$B$24, 2, FALSE),"-")</f>
        <v>246438794.8250013</v>
      </c>
      <c r="H2" s="14">
        <f>IFERROR('New Sites'!H2*VLOOKUP(Lookups!$A$9, Lookups!$A$9:'Lookups'!$B$24, 2, FALSE)+((SQRT((1/('Total Sites'!H2/Area!H2))/2)*1000)*'New Sites'!H2*VLOOKUP(Lookups!$A$10, Lookups!$A$9:'Lookups'!$B$24, 2, FALSE))+'New Sites'!H2*VLOOKUP(Lookups!$A$11, Lookups!$A$9:'Lookups'!$B$24, 2, FALSE),"-")</f>
        <v>246455295.60228959</v>
      </c>
      <c r="I2" s="14">
        <f>IFERROR('New Sites'!I2*VLOOKUP(Lookups!$A$9, Lookups!$A$9:'Lookups'!$B$24, 2, FALSE)+((SQRT((1/('Total Sites'!I2/Area!I2))/2)*1000)*'New Sites'!I2*VLOOKUP(Lookups!$A$10, Lookups!$A$9:'Lookups'!$B$24, 2, FALSE))+'New Sites'!I2*VLOOKUP(Lookups!$A$11, Lookups!$A$9:'Lookups'!$B$24, 2, FALSE),"-")</f>
        <v>250034333.91984451</v>
      </c>
      <c r="J2" s="14">
        <f>IFERROR('New Sites'!J2*VLOOKUP(Lookups!$A$9, Lookups!$A$9:'Lookups'!$B$24, 2, FALSE)+((SQRT((1/('Total Sites'!J2/Area!J2))/2)*1000)*'New Sites'!J2*VLOOKUP(Lookups!$A$10, Lookups!$A$9:'Lookups'!$B$24, 2, FALSE))+'New Sites'!J2*VLOOKUP(Lookups!$A$11, Lookups!$A$9:'Lookups'!$B$24, 2, FALSE),"-")</f>
        <v>243288681.33941051</v>
      </c>
      <c r="K2" s="14">
        <f>IFERROR('New Sites'!K2*VLOOKUP(Lookups!$A$9, Lookups!$A$9:'Lookups'!$B$24, 2, FALSE)+((SQRT((1/('Total Sites'!K2/Area!K2))/2)*1000)*'New Sites'!K2*VLOOKUP(Lookups!$A$10, Lookups!$A$9:'Lookups'!$B$24, 2, FALSE))+'New Sites'!K2*VLOOKUP(Lookups!$A$11, Lookups!$A$9:'Lookups'!$B$24, 2, FALSE),"-")</f>
        <v>237649618.37698862</v>
      </c>
      <c r="L2" s="14">
        <f>IFERROR('New Sites'!L2*VLOOKUP(Lookups!$A$9, Lookups!$A$9:'Lookups'!$B$24, 2, FALSE)+((SQRT((1/('Total Sites'!L2/Area!L2))/2)*1000)*'New Sites'!L2*VLOOKUP(Lookups!$A$10, Lookups!$A$9:'Lookups'!$B$24, 2, FALSE))+'New Sites'!L2*VLOOKUP(Lookups!$A$11, Lookups!$A$9:'Lookups'!$B$24, 2, FALSE),"-")</f>
        <v>172670263.1778923</v>
      </c>
      <c r="M2" s="15">
        <f t="shared" ref="M2:M33" si="0">IFERROR(SUMIF((C2:L2), "&lt;&gt;n/a")/1000000000, "-")</f>
        <v>2.9516454719893921</v>
      </c>
      <c r="N2" s="19">
        <f>(M2*1000000000)/Pop!M2</f>
        <v>97.126509047124259</v>
      </c>
      <c r="O2" s="14" t="str">
        <f>IFERROR(INDEX(Options!$J$2:$J$1611,MATCH(A2, Options!$G$2:$G$1611,0)), )</f>
        <v>Low Income Developing Countries</v>
      </c>
      <c r="P2" s="14" t="str">
        <f>IFERROR(INDEX(Options!$I$2:$I$1611,MATCH(A2, Options!$G$2:$G$1611,0)), )</f>
        <v>Middle East, North Africa, Afghanistan, and Pakistan</v>
      </c>
    </row>
    <row r="3" spans="1:16">
      <c r="A3" s="14" t="str">
        <f>'New Sites'!A3</f>
        <v>ALB</v>
      </c>
      <c r="B3" s="14" t="str">
        <f>'New Sites'!B3</f>
        <v>Albania</v>
      </c>
      <c r="C3" s="14">
        <f>IFERROR('New Sites'!C3*VLOOKUP(Lookups!$A$9, Lookups!$A$9:'Lookups'!$B$24, 2, FALSE)+((SQRT((1/('Total Sites'!C3/Area!C3))/2)*1000)*'New Sites'!C3*VLOOKUP(Lookups!$A$10, Lookups!$A$9:'Lookups'!$B$24, 2, FALSE))+'New Sites'!C3*VLOOKUP(Lookups!$A$11, Lookups!$A$9:'Lookups'!$B$24, 2, FALSE),"-")</f>
        <v>121212548.04201469</v>
      </c>
      <c r="D3" s="14">
        <f>IFERROR('New Sites'!D3*VLOOKUP(Lookups!$A$9, Lookups!$A$9:'Lookups'!$B$24, 2, FALSE)+((SQRT((1/('Total Sites'!D3/Area!D3))/2)*1000)*'New Sites'!D3*VLOOKUP(Lookups!$A$10, Lookups!$A$9:'Lookups'!$B$24, 2, FALSE))+'New Sites'!D3*VLOOKUP(Lookups!$A$11, Lookups!$A$9:'Lookups'!$B$24, 2, FALSE),"-")</f>
        <v>27846342.087793685</v>
      </c>
      <c r="E3" s="14">
        <f>IFERROR('New Sites'!E3*VLOOKUP(Lookups!$A$9, Lookups!$A$9:'Lookups'!$B$24, 2, FALSE)+((SQRT((1/('Total Sites'!E3/Area!E3))/2)*1000)*'New Sites'!E3*VLOOKUP(Lookups!$A$10, Lookups!$A$9:'Lookups'!$B$24, 2, FALSE))+'New Sites'!E3*VLOOKUP(Lookups!$A$11, Lookups!$A$9:'Lookups'!$B$24, 2, FALSE),"-")</f>
        <v>10442673.444263609</v>
      </c>
      <c r="F3" s="14">
        <f>IFERROR('New Sites'!F3*VLOOKUP(Lookups!$A$9, Lookups!$A$9:'Lookups'!$B$24, 2, FALSE)+((SQRT((1/('Total Sites'!F3/Area!F3))/2)*1000)*'New Sites'!F3*VLOOKUP(Lookups!$A$10, Lookups!$A$9:'Lookups'!$B$24, 2, FALSE))+'New Sites'!F3*VLOOKUP(Lookups!$A$11, Lookups!$A$9:'Lookups'!$B$24, 2, FALSE),"-")</f>
        <v>25231449.741094619</v>
      </c>
      <c r="G3" s="14">
        <f>IFERROR('New Sites'!G3*VLOOKUP(Lookups!$A$9, Lookups!$A$9:'Lookups'!$B$24, 2, FALSE)+((SQRT((1/('Total Sites'!G3/Area!G3))/2)*1000)*'New Sites'!G3*VLOOKUP(Lookups!$A$10, Lookups!$A$9:'Lookups'!$B$24, 2, FALSE))+'New Sites'!G3*VLOOKUP(Lookups!$A$11, Lookups!$A$9:'Lookups'!$B$24, 2, FALSE),"-")</f>
        <v>23010103.142229065</v>
      </c>
      <c r="H3" s="14">
        <f>IFERROR('New Sites'!H3*VLOOKUP(Lookups!$A$9, Lookups!$A$9:'Lookups'!$B$24, 2, FALSE)+((SQRT((1/('Total Sites'!H3/Area!H3))/2)*1000)*'New Sites'!H3*VLOOKUP(Lookups!$A$10, Lookups!$A$9:'Lookups'!$B$24, 2, FALSE))+'New Sites'!H3*VLOOKUP(Lookups!$A$11, Lookups!$A$9:'Lookups'!$B$24, 2, FALSE),"-")</f>
        <v>12922614.736931652</v>
      </c>
      <c r="I3" s="14">
        <f>IFERROR('New Sites'!I3*VLOOKUP(Lookups!$A$9, Lookups!$A$9:'Lookups'!$B$24, 2, FALSE)+((SQRT((1/('Total Sites'!I3/Area!I3))/2)*1000)*'New Sites'!I3*VLOOKUP(Lookups!$A$10, Lookups!$A$9:'Lookups'!$B$24, 2, FALSE))+'New Sites'!I3*VLOOKUP(Lookups!$A$11, Lookups!$A$9:'Lookups'!$B$24, 2, FALSE),"-")</f>
        <v>9635399.9618382119</v>
      </c>
      <c r="J3" s="14">
        <f>IFERROR('New Sites'!J3*VLOOKUP(Lookups!$A$9, Lookups!$A$9:'Lookups'!$B$24, 2, FALSE)+((SQRT((1/('Total Sites'!J3/Area!J3))/2)*1000)*'New Sites'!J3*VLOOKUP(Lookups!$A$10, Lookups!$A$9:'Lookups'!$B$24, 2, FALSE))+'New Sites'!J3*VLOOKUP(Lookups!$A$11, Lookups!$A$9:'Lookups'!$B$24, 2, FALSE),"-")</f>
        <v>8750410.4288451038</v>
      </c>
      <c r="K3" s="14">
        <f>IFERROR('New Sites'!K3*VLOOKUP(Lookups!$A$9, Lookups!$A$9:'Lookups'!$B$24, 2, FALSE)+((SQRT((1/('Total Sites'!K3/Area!K3))/2)*1000)*'New Sites'!K3*VLOOKUP(Lookups!$A$10, Lookups!$A$9:'Lookups'!$B$24, 2, FALSE))+'New Sites'!K3*VLOOKUP(Lookups!$A$11, Lookups!$A$9:'Lookups'!$B$24, 2, FALSE),"-")</f>
        <v>6837962.6419591485</v>
      </c>
      <c r="L3" s="14">
        <f>IFERROR('New Sites'!L3*VLOOKUP(Lookups!$A$9, Lookups!$A$9:'Lookups'!$B$24, 2, FALSE)+((SQRT((1/('Total Sites'!L3/Area!L3))/2)*1000)*'New Sites'!L3*VLOOKUP(Lookups!$A$10, Lookups!$A$9:'Lookups'!$B$24, 2, FALSE))+'New Sites'!L3*VLOOKUP(Lookups!$A$11, Lookups!$A$9:'Lookups'!$B$24, 2, FALSE),"-")</f>
        <v>5519732.8352699811</v>
      </c>
      <c r="M3" s="15">
        <f t="shared" si="0"/>
        <v>0.25140923706223978</v>
      </c>
      <c r="N3" s="19">
        <f>(M3*1000000000)/Pop!M3</f>
        <v>90.187901440600058</v>
      </c>
      <c r="O3" s="14" t="str">
        <f>IFERROR(INDEX(Options!$J$2:$J$1611,MATCH(A3, Options!$G$2:$G$1611,0)), )</f>
        <v>Emerging Market Economies</v>
      </c>
      <c r="P3" s="14" t="str">
        <f>IFERROR(INDEX(Options!$I$2:$I$1611,MATCH(A3, Options!$G$2:$G$1611,0)), )</f>
        <v>Emerging and Developing Europe</v>
      </c>
    </row>
    <row r="4" spans="1:16">
      <c r="A4" s="14" t="str">
        <f>'New Sites'!A4</f>
        <v>DZA</v>
      </c>
      <c r="B4" s="14" t="str">
        <f>'New Sites'!B4</f>
        <v>Algeria</v>
      </c>
      <c r="C4" s="14">
        <f>IFERROR('New Sites'!C4*VLOOKUP(Lookups!$A$9, Lookups!$A$9:'Lookups'!$B$24, 2, FALSE)+((SQRT((1/('Total Sites'!C4/Area!C4))/2)*1000)*'New Sites'!C4*VLOOKUP(Lookups!$A$10, Lookups!$A$9:'Lookups'!$B$24, 2, FALSE))+'New Sites'!C4*VLOOKUP(Lookups!$A$11, Lookups!$A$9:'Lookups'!$B$24, 2, FALSE),"-")</f>
        <v>2630732908.7966132</v>
      </c>
      <c r="D4" s="14">
        <f>IFERROR('New Sites'!D4*VLOOKUP(Lookups!$A$9, Lookups!$A$9:'Lookups'!$B$24, 2, FALSE)+((SQRT((1/('Total Sites'!D4/Area!D4))/2)*1000)*'New Sites'!D4*VLOOKUP(Lookups!$A$10, Lookups!$A$9:'Lookups'!$B$24, 2, FALSE))+'New Sites'!D4*VLOOKUP(Lookups!$A$11, Lookups!$A$9:'Lookups'!$B$24, 2, FALSE),"-")</f>
        <v>551976922.37359345</v>
      </c>
      <c r="E4" s="14">
        <f>IFERROR('New Sites'!E4*VLOOKUP(Lookups!$A$9, Lookups!$A$9:'Lookups'!$B$24, 2, FALSE)+((SQRT((1/('Total Sites'!E4/Area!E4))/2)*1000)*'New Sites'!E4*VLOOKUP(Lookups!$A$10, Lookups!$A$9:'Lookups'!$B$24, 2, FALSE))+'New Sites'!E4*VLOOKUP(Lookups!$A$11, Lookups!$A$9:'Lookups'!$B$24, 2, FALSE),"-")</f>
        <v>356685624.66335988</v>
      </c>
      <c r="F4" s="14">
        <f>IFERROR('New Sites'!F4*VLOOKUP(Lookups!$A$9, Lookups!$A$9:'Lookups'!$B$24, 2, FALSE)+((SQRT((1/('Total Sites'!F4/Area!F4))/2)*1000)*'New Sites'!F4*VLOOKUP(Lookups!$A$10, Lookups!$A$9:'Lookups'!$B$24, 2, FALSE))+'New Sites'!F4*VLOOKUP(Lookups!$A$11, Lookups!$A$9:'Lookups'!$B$24, 2, FALSE),"-")</f>
        <v>256402948.13306919</v>
      </c>
      <c r="G4" s="14">
        <f>IFERROR('New Sites'!G4*VLOOKUP(Lookups!$A$9, Lookups!$A$9:'Lookups'!$B$24, 2, FALSE)+((SQRT((1/('Total Sites'!G4/Area!G4))/2)*1000)*'New Sites'!G4*VLOOKUP(Lookups!$A$10, Lookups!$A$9:'Lookups'!$B$24, 2, FALSE))+'New Sites'!G4*VLOOKUP(Lookups!$A$11, Lookups!$A$9:'Lookups'!$B$24, 2, FALSE),"-")</f>
        <v>212651471.48559901</v>
      </c>
      <c r="H4" s="14">
        <f>IFERROR('New Sites'!H4*VLOOKUP(Lookups!$A$9, Lookups!$A$9:'Lookups'!$B$24, 2, FALSE)+((SQRT((1/('Total Sites'!H4/Area!H4))/2)*1000)*'New Sites'!H4*VLOOKUP(Lookups!$A$10, Lookups!$A$9:'Lookups'!$B$24, 2, FALSE))+'New Sites'!H4*VLOOKUP(Lookups!$A$11, Lookups!$A$9:'Lookups'!$B$24, 2, FALSE),"-")</f>
        <v>181762857.87093511</v>
      </c>
      <c r="I4" s="14">
        <f>IFERROR('New Sites'!I4*VLOOKUP(Lookups!$A$9, Lookups!$A$9:'Lookups'!$B$24, 2, FALSE)+((SQRT((1/('Total Sites'!I4/Area!I4))/2)*1000)*'New Sites'!I4*VLOOKUP(Lookups!$A$10, Lookups!$A$9:'Lookups'!$B$24, 2, FALSE))+'New Sites'!I4*VLOOKUP(Lookups!$A$11, Lookups!$A$9:'Lookups'!$B$24, 2, FALSE),"-")</f>
        <v>194708172.17797631</v>
      </c>
      <c r="J4" s="14">
        <f>IFERROR('New Sites'!J4*VLOOKUP(Lookups!$A$9, Lookups!$A$9:'Lookups'!$B$24, 2, FALSE)+((SQRT((1/('Total Sites'!J4/Area!J4))/2)*1000)*'New Sites'!J4*VLOOKUP(Lookups!$A$10, Lookups!$A$9:'Lookups'!$B$24, 2, FALSE))+'New Sites'!J4*VLOOKUP(Lookups!$A$11, Lookups!$A$9:'Lookups'!$B$24, 2, FALSE),"-")</f>
        <v>160641811.8738451</v>
      </c>
      <c r="K4" s="14">
        <f>IFERROR('New Sites'!K4*VLOOKUP(Lookups!$A$9, Lookups!$A$9:'Lookups'!$B$24, 2, FALSE)+((SQRT((1/('Total Sites'!K4/Area!K4))/2)*1000)*'New Sites'!K4*VLOOKUP(Lookups!$A$10, Lookups!$A$9:'Lookups'!$B$24, 2, FALSE))+'New Sites'!K4*VLOOKUP(Lookups!$A$11, Lookups!$A$9:'Lookups'!$B$24, 2, FALSE),"-")</f>
        <v>214552385.71332088</v>
      </c>
      <c r="L4" s="14" t="str">
        <f>IFERROR('New Sites'!L4*VLOOKUP(Lookups!$A$9, Lookups!$A$9:'Lookups'!$B$24, 2, FALSE)+((SQRT((1/('Total Sites'!L4/Area!L4))/2)*1000)*'New Sites'!L4*VLOOKUP(Lookups!$A$10, Lookups!$A$9:'Lookups'!$B$24, 2, FALSE))+'New Sites'!L4*VLOOKUP(Lookups!$A$11, Lookups!$A$9:'Lookups'!$B$24, 2, FALSE),"-")</f>
        <v>-</v>
      </c>
      <c r="M4" s="15">
        <f t="shared" si="0"/>
        <v>4.760115103088312</v>
      </c>
      <c r="N4" s="19">
        <f>(M4*1000000000)/Pop!M4</f>
        <v>108.19571602348699</v>
      </c>
      <c r="O4" s="14" t="str">
        <f>IFERROR(INDEX(Options!$J$2:$J$1611,MATCH(A4, Options!$G$2:$G$1611,0)), )</f>
        <v>Emerging Market Economies</v>
      </c>
      <c r="P4" s="14" t="str">
        <f>IFERROR(INDEX(Options!$I$2:$I$1611,MATCH(A4, Options!$G$2:$G$1611,0)), )</f>
        <v>Middle East, North Africa, Afghanistan, and Pakistan</v>
      </c>
    </row>
    <row r="5" spans="1:16">
      <c r="A5" s="14" t="str">
        <f>'New Sites'!A5</f>
        <v>AGO</v>
      </c>
      <c r="B5" s="14" t="str">
        <f>'New Sites'!B5</f>
        <v>Angola</v>
      </c>
      <c r="C5" s="14">
        <f>IFERROR('New Sites'!C5*VLOOKUP(Lookups!$A$9, Lookups!$A$9:'Lookups'!$B$24, 2, FALSE)+((SQRT((1/('Total Sites'!C5/Area!C5))/2)*1000)*'New Sites'!C5*VLOOKUP(Lookups!$A$10, Lookups!$A$9:'Lookups'!$B$24, 2, FALSE))+'New Sites'!C5*VLOOKUP(Lookups!$A$11, Lookups!$A$9:'Lookups'!$B$24, 2, FALSE),"-")</f>
        <v>1997412473.1040916</v>
      </c>
      <c r="D5" s="14">
        <f>IFERROR('New Sites'!D5*VLOOKUP(Lookups!$A$9, Lookups!$A$9:'Lookups'!$B$24, 2, FALSE)+((SQRT((1/('Total Sites'!D5/Area!D5))/2)*1000)*'New Sites'!D5*VLOOKUP(Lookups!$A$10, Lookups!$A$9:'Lookups'!$B$24, 2, FALSE))+'New Sites'!D5*VLOOKUP(Lookups!$A$11, Lookups!$A$9:'Lookups'!$B$24, 2, FALSE),"-")</f>
        <v>351243860.65189123</v>
      </c>
      <c r="E5" s="14">
        <f>IFERROR('New Sites'!E5*VLOOKUP(Lookups!$A$9, Lookups!$A$9:'Lookups'!$B$24, 2, FALSE)+((SQRT((1/('Total Sites'!E5/Area!E5))/2)*1000)*'New Sites'!E5*VLOOKUP(Lookups!$A$10, Lookups!$A$9:'Lookups'!$B$24, 2, FALSE))+'New Sites'!E5*VLOOKUP(Lookups!$A$11, Lookups!$A$9:'Lookups'!$B$24, 2, FALSE),"-")</f>
        <v>289861581.36615849</v>
      </c>
      <c r="F5" s="14">
        <f>IFERROR('New Sites'!F5*VLOOKUP(Lookups!$A$9, Lookups!$A$9:'Lookups'!$B$24, 2, FALSE)+((SQRT((1/('Total Sites'!F5/Area!F5))/2)*1000)*'New Sites'!F5*VLOOKUP(Lookups!$A$10, Lookups!$A$9:'Lookups'!$B$24, 2, FALSE))+'New Sites'!F5*VLOOKUP(Lookups!$A$11, Lookups!$A$9:'Lookups'!$B$24, 2, FALSE),"-")</f>
        <v>226009238.53794718</v>
      </c>
      <c r="G5" s="14">
        <f>IFERROR('New Sites'!G5*VLOOKUP(Lookups!$A$9, Lookups!$A$9:'Lookups'!$B$24, 2, FALSE)+((SQRT((1/('Total Sites'!G5/Area!G5))/2)*1000)*'New Sites'!G5*VLOOKUP(Lookups!$A$10, Lookups!$A$9:'Lookups'!$B$24, 2, FALSE))+'New Sites'!G5*VLOOKUP(Lookups!$A$11, Lookups!$A$9:'Lookups'!$B$24, 2, FALSE),"-")</f>
        <v>191032581.02964824</v>
      </c>
      <c r="H5" s="14">
        <f>IFERROR('New Sites'!H5*VLOOKUP(Lookups!$A$9, Lookups!$A$9:'Lookups'!$B$24, 2, FALSE)+((SQRT((1/('Total Sites'!H5/Area!H5))/2)*1000)*'New Sites'!H5*VLOOKUP(Lookups!$A$10, Lookups!$A$9:'Lookups'!$B$24, 2, FALSE))+'New Sites'!H5*VLOOKUP(Lookups!$A$11, Lookups!$A$9:'Lookups'!$B$24, 2, FALSE),"-")</f>
        <v>174673906.13296169</v>
      </c>
      <c r="I5" s="14">
        <f>IFERROR('New Sites'!I5*VLOOKUP(Lookups!$A$9, Lookups!$A$9:'Lookups'!$B$24, 2, FALSE)+((SQRT((1/('Total Sites'!I5/Area!I5))/2)*1000)*'New Sites'!I5*VLOOKUP(Lookups!$A$10, Lookups!$A$9:'Lookups'!$B$24, 2, FALSE))+'New Sites'!I5*VLOOKUP(Lookups!$A$11, Lookups!$A$9:'Lookups'!$B$24, 2, FALSE),"-")</f>
        <v>146874276.63650131</v>
      </c>
      <c r="J5" s="14" t="str">
        <f>IFERROR('New Sites'!J5*VLOOKUP(Lookups!$A$9, Lookups!$A$9:'Lookups'!$B$24, 2, FALSE)+((SQRT((1/('Total Sites'!J5/Area!J5))/2)*1000)*'New Sites'!J5*VLOOKUP(Lookups!$A$10, Lookups!$A$9:'Lookups'!$B$24, 2, FALSE))+'New Sites'!J5*VLOOKUP(Lookups!$A$11, Lookups!$A$9:'Lookups'!$B$24, 2, FALSE),"-")</f>
        <v>-</v>
      </c>
      <c r="K5" s="14" t="str">
        <f>IFERROR('New Sites'!K5*VLOOKUP(Lookups!$A$9, Lookups!$A$9:'Lookups'!$B$24, 2, FALSE)+((SQRT((1/('Total Sites'!K5/Area!K5))/2)*1000)*'New Sites'!K5*VLOOKUP(Lookups!$A$10, Lookups!$A$9:'Lookups'!$B$24, 2, FALSE))+'New Sites'!K5*VLOOKUP(Lookups!$A$11, Lookups!$A$9:'Lookups'!$B$24, 2, FALSE),"-")</f>
        <v>-</v>
      </c>
      <c r="L5" s="14" t="str">
        <f>IFERROR('New Sites'!L5*VLOOKUP(Lookups!$A$9, Lookups!$A$9:'Lookups'!$B$24, 2, FALSE)+((SQRT((1/('Total Sites'!L5/Area!L5))/2)*1000)*'New Sites'!L5*VLOOKUP(Lookups!$A$10, Lookups!$A$9:'Lookups'!$B$24, 2, FALSE))+'New Sites'!L5*VLOOKUP(Lookups!$A$11, Lookups!$A$9:'Lookups'!$B$24, 2, FALSE),"-")</f>
        <v>-</v>
      </c>
      <c r="M5" s="15">
        <f t="shared" si="0"/>
        <v>3.3771079174591998</v>
      </c>
      <c r="N5" s="19">
        <f>(M5*1000000000)/Pop!M5</f>
        <v>93.621943923639307</v>
      </c>
      <c r="O5" s="14" t="str">
        <f>IFERROR(INDEX(Options!$J$2:$J$1611,MATCH(A5, Options!$G$2:$G$1611,0)), )</f>
        <v>Emerging Market Economies</v>
      </c>
      <c r="P5" s="14" t="str">
        <f>IFERROR(INDEX(Options!$I$2:$I$1611,MATCH(A5, Options!$G$2:$G$1611,0)), )</f>
        <v>Sub-Sahara Africa</v>
      </c>
    </row>
    <row r="6" spans="1:16">
      <c r="A6" s="14" t="str">
        <f>'New Sites'!A6</f>
        <v>ARG</v>
      </c>
      <c r="B6" s="14" t="str">
        <f>'New Sites'!B6</f>
        <v>Argentina</v>
      </c>
      <c r="C6" s="14">
        <f>IFERROR('New Sites'!C6*VLOOKUP(Lookups!$A$9, Lookups!$A$9:'Lookups'!$B$24, 2, FALSE)+((SQRT((1/('Total Sites'!C6/Area!C6))/2)*1000)*'New Sites'!C6*VLOOKUP(Lookups!$A$10, Lookups!$A$9:'Lookups'!$B$24, 2, FALSE))+'New Sites'!C6*VLOOKUP(Lookups!$A$11, Lookups!$A$9:'Lookups'!$B$24, 2, FALSE),"-")</f>
        <v>2097228640.5877881</v>
      </c>
      <c r="D6" s="14">
        <f>IFERROR('New Sites'!D6*VLOOKUP(Lookups!$A$9, Lookups!$A$9:'Lookups'!$B$24, 2, FALSE)+((SQRT((1/('Total Sites'!D6/Area!D6))/2)*1000)*'New Sites'!D6*VLOOKUP(Lookups!$A$10, Lookups!$A$9:'Lookups'!$B$24, 2, FALSE))+'New Sites'!D6*VLOOKUP(Lookups!$A$11, Lookups!$A$9:'Lookups'!$B$24, 2, FALSE),"-")</f>
        <v>658256743.74618113</v>
      </c>
      <c r="E6" s="14">
        <f>IFERROR('New Sites'!E6*VLOOKUP(Lookups!$A$9, Lookups!$A$9:'Lookups'!$B$24, 2, FALSE)+((SQRT((1/('Total Sites'!E6/Area!E6))/2)*1000)*'New Sites'!E6*VLOOKUP(Lookups!$A$10, Lookups!$A$9:'Lookups'!$B$24, 2, FALSE))+'New Sites'!E6*VLOOKUP(Lookups!$A$11, Lookups!$A$9:'Lookups'!$B$24, 2, FALSE),"-")</f>
        <v>391629996.76238626</v>
      </c>
      <c r="F6" s="14">
        <f>IFERROR('New Sites'!F6*VLOOKUP(Lookups!$A$9, Lookups!$A$9:'Lookups'!$B$24, 2, FALSE)+((SQRT((1/('Total Sites'!F6/Area!F6))/2)*1000)*'New Sites'!F6*VLOOKUP(Lookups!$A$10, Lookups!$A$9:'Lookups'!$B$24, 2, FALSE))+'New Sites'!F6*VLOOKUP(Lookups!$A$11, Lookups!$A$9:'Lookups'!$B$24, 2, FALSE),"-")</f>
        <v>451205336.62388319</v>
      </c>
      <c r="G6" s="14">
        <f>IFERROR('New Sites'!G6*VLOOKUP(Lookups!$A$9, Lookups!$A$9:'Lookups'!$B$24, 2, FALSE)+((SQRT((1/('Total Sites'!G6/Area!G6))/2)*1000)*'New Sites'!G6*VLOOKUP(Lookups!$A$10, Lookups!$A$9:'Lookups'!$B$24, 2, FALSE))+'New Sites'!G6*VLOOKUP(Lookups!$A$11, Lookups!$A$9:'Lookups'!$B$24, 2, FALSE),"-")</f>
        <v>285121904.65849906</v>
      </c>
      <c r="H6" s="14">
        <f>IFERROR('New Sites'!H6*VLOOKUP(Lookups!$A$9, Lookups!$A$9:'Lookups'!$B$24, 2, FALSE)+((SQRT((1/('Total Sites'!H6/Area!H6))/2)*1000)*'New Sites'!H6*VLOOKUP(Lookups!$A$10, Lookups!$A$9:'Lookups'!$B$24, 2, FALSE))+'New Sites'!H6*VLOOKUP(Lookups!$A$11, Lookups!$A$9:'Lookups'!$B$24, 2, FALSE),"-")</f>
        <v>253991705.63148677</v>
      </c>
      <c r="I6" s="14" t="str">
        <f>IFERROR('New Sites'!I6*VLOOKUP(Lookups!$A$9, Lookups!$A$9:'Lookups'!$B$24, 2, FALSE)+((SQRT((1/('Total Sites'!I6/Area!I6))/2)*1000)*'New Sites'!I6*VLOOKUP(Lookups!$A$10, Lookups!$A$9:'Lookups'!$B$24, 2, FALSE))+'New Sites'!I6*VLOOKUP(Lookups!$A$11, Lookups!$A$9:'Lookups'!$B$24, 2, FALSE),"-")</f>
        <v>-</v>
      </c>
      <c r="J6" s="14" t="str">
        <f>IFERROR('New Sites'!J6*VLOOKUP(Lookups!$A$9, Lookups!$A$9:'Lookups'!$B$24, 2, FALSE)+((SQRT((1/('Total Sites'!J6/Area!J6))/2)*1000)*'New Sites'!J6*VLOOKUP(Lookups!$A$10, Lookups!$A$9:'Lookups'!$B$24, 2, FALSE))+'New Sites'!J6*VLOOKUP(Lookups!$A$11, Lookups!$A$9:'Lookups'!$B$24, 2, FALSE),"-")</f>
        <v>-</v>
      </c>
      <c r="K6" s="14" t="str">
        <f>IFERROR('New Sites'!K6*VLOOKUP(Lookups!$A$9, Lookups!$A$9:'Lookups'!$B$24, 2, FALSE)+((SQRT((1/('Total Sites'!K6/Area!K6))/2)*1000)*'New Sites'!K6*VLOOKUP(Lookups!$A$10, Lookups!$A$9:'Lookups'!$B$24, 2, FALSE))+'New Sites'!K6*VLOOKUP(Lookups!$A$11, Lookups!$A$9:'Lookups'!$B$24, 2, FALSE),"-")</f>
        <v>-</v>
      </c>
      <c r="L6" s="14" t="str">
        <f>IFERROR('New Sites'!L6*VLOOKUP(Lookups!$A$9, Lookups!$A$9:'Lookups'!$B$24, 2, FALSE)+((SQRT((1/('Total Sites'!L6/Area!L6))/2)*1000)*'New Sites'!L6*VLOOKUP(Lookups!$A$10, Lookups!$A$9:'Lookups'!$B$24, 2, FALSE))+'New Sites'!L6*VLOOKUP(Lookups!$A$11, Lookups!$A$9:'Lookups'!$B$24, 2, FALSE),"-")</f>
        <v>-</v>
      </c>
      <c r="M6" s="15">
        <f t="shared" si="0"/>
        <v>4.137434328010225</v>
      </c>
      <c r="N6" s="19">
        <f>(M6*1000000000)/Pop!M6</f>
        <v>90.410660983773298</v>
      </c>
      <c r="O6" s="14" t="str">
        <f>IFERROR(INDEX(Options!$J$2:$J$1611,MATCH(A6, Options!$G$2:$G$1611,0)), )</f>
        <v>Emerging Market Economies</v>
      </c>
      <c r="P6" s="14" t="str">
        <f>IFERROR(INDEX(Options!$I$2:$I$1611,MATCH(A6, Options!$G$2:$G$1611,0)), )</f>
        <v>Latin America and the Caribbean</v>
      </c>
    </row>
    <row r="7" spans="1:16">
      <c r="A7" s="14" t="str">
        <f>'New Sites'!A7</f>
        <v>ARM</v>
      </c>
      <c r="B7" s="14" t="str">
        <f>'New Sites'!B7</f>
        <v>Armenia</v>
      </c>
      <c r="C7" s="14">
        <f>IFERROR('New Sites'!C7*VLOOKUP(Lookups!$A$9, Lookups!$A$9:'Lookups'!$B$24, 2, FALSE)+((SQRT((1/('Total Sites'!C7/Area!C7))/2)*1000)*'New Sites'!C7*VLOOKUP(Lookups!$A$10, Lookups!$A$9:'Lookups'!$B$24, 2, FALSE))+'New Sites'!C7*VLOOKUP(Lookups!$A$11, Lookups!$A$9:'Lookups'!$B$24, 2, FALSE),"-")</f>
        <v>70144148.509430021</v>
      </c>
      <c r="D7" s="14">
        <f>IFERROR('New Sites'!D7*VLOOKUP(Lookups!$A$9, Lookups!$A$9:'Lookups'!$B$24, 2, FALSE)+((SQRT((1/('Total Sites'!D7/Area!D7))/2)*1000)*'New Sites'!D7*VLOOKUP(Lookups!$A$10, Lookups!$A$9:'Lookups'!$B$24, 2, FALSE))+'New Sites'!D7*VLOOKUP(Lookups!$A$11, Lookups!$A$9:'Lookups'!$B$24, 2, FALSE),"-")</f>
        <v>23093101.911549821</v>
      </c>
      <c r="E7" s="14">
        <f>IFERROR('New Sites'!E7*VLOOKUP(Lookups!$A$9, Lookups!$A$9:'Lookups'!$B$24, 2, FALSE)+((SQRT((1/('Total Sites'!E7/Area!E7))/2)*1000)*'New Sites'!E7*VLOOKUP(Lookups!$A$10, Lookups!$A$9:'Lookups'!$B$24, 2, FALSE))+'New Sites'!E7*VLOOKUP(Lookups!$A$11, Lookups!$A$9:'Lookups'!$B$24, 2, FALSE),"-")</f>
        <v>18628576.06615027</v>
      </c>
      <c r="F7" s="14">
        <f>IFERROR('New Sites'!F7*VLOOKUP(Lookups!$A$9, Lookups!$A$9:'Lookups'!$B$24, 2, FALSE)+((SQRT((1/('Total Sites'!F7/Area!F7))/2)*1000)*'New Sites'!F7*VLOOKUP(Lookups!$A$10, Lookups!$A$9:'Lookups'!$B$24, 2, FALSE))+'New Sites'!F7*VLOOKUP(Lookups!$A$11, Lookups!$A$9:'Lookups'!$B$24, 2, FALSE),"-")</f>
        <v>16802490.212163206</v>
      </c>
      <c r="G7" s="14">
        <f>IFERROR('New Sites'!G7*VLOOKUP(Lookups!$A$9, Lookups!$A$9:'Lookups'!$B$24, 2, FALSE)+((SQRT((1/('Total Sites'!G7/Area!G7))/2)*1000)*'New Sites'!G7*VLOOKUP(Lookups!$A$10, Lookups!$A$9:'Lookups'!$B$24, 2, FALSE))+'New Sites'!G7*VLOOKUP(Lookups!$A$11, Lookups!$A$9:'Lookups'!$B$24, 2, FALSE),"-")</f>
        <v>17042959.069154724</v>
      </c>
      <c r="H7" s="14">
        <f>IFERROR('New Sites'!H7*VLOOKUP(Lookups!$A$9, Lookups!$A$9:'Lookups'!$B$24, 2, FALSE)+((SQRT((1/('Total Sites'!H7/Area!H7))/2)*1000)*'New Sites'!H7*VLOOKUP(Lookups!$A$10, Lookups!$A$9:'Lookups'!$B$24, 2, FALSE))+'New Sites'!H7*VLOOKUP(Lookups!$A$11, Lookups!$A$9:'Lookups'!$B$24, 2, FALSE),"-")</f>
        <v>16794532.246201526</v>
      </c>
      <c r="I7" s="14">
        <f>IFERROR('New Sites'!I7*VLOOKUP(Lookups!$A$9, Lookups!$A$9:'Lookups'!$B$24, 2, FALSE)+((SQRT((1/('Total Sites'!I7/Area!I7))/2)*1000)*'New Sites'!I7*VLOOKUP(Lookups!$A$10, Lookups!$A$9:'Lookups'!$B$24, 2, FALSE))+'New Sites'!I7*VLOOKUP(Lookups!$A$11, Lookups!$A$9:'Lookups'!$B$24, 2, FALSE),"-")</f>
        <v>11101471.156637855</v>
      </c>
      <c r="J7" s="14">
        <f>IFERROR('New Sites'!J7*VLOOKUP(Lookups!$A$9, Lookups!$A$9:'Lookups'!$B$24, 2, FALSE)+((SQRT((1/('Total Sites'!J7/Area!J7))/2)*1000)*'New Sites'!J7*VLOOKUP(Lookups!$A$10, Lookups!$A$9:'Lookups'!$B$24, 2, FALSE))+'New Sites'!J7*VLOOKUP(Lookups!$A$11, Lookups!$A$9:'Lookups'!$B$24, 2, FALSE),"-")</f>
        <v>10002820.036942793</v>
      </c>
      <c r="K7" s="14">
        <f>IFERROR('New Sites'!K7*VLOOKUP(Lookups!$A$9, Lookups!$A$9:'Lookups'!$B$24, 2, FALSE)+((SQRT((1/('Total Sites'!K7/Area!K7))/2)*1000)*'New Sites'!K7*VLOOKUP(Lookups!$A$10, Lookups!$A$9:'Lookups'!$B$24, 2, FALSE))+'New Sites'!K7*VLOOKUP(Lookups!$A$11, Lookups!$A$9:'Lookups'!$B$24, 2, FALSE),"-")</f>
        <v>18121530.716811135</v>
      </c>
      <c r="L7" s="14">
        <f>IFERROR('New Sites'!L7*VLOOKUP(Lookups!$A$9, Lookups!$A$9:'Lookups'!$B$24, 2, FALSE)+((SQRT((1/('Total Sites'!L7/Area!L7))/2)*1000)*'New Sites'!L7*VLOOKUP(Lookups!$A$10, Lookups!$A$9:'Lookups'!$B$24, 2, FALSE))+'New Sites'!L7*VLOOKUP(Lookups!$A$11, Lookups!$A$9:'Lookups'!$B$24, 2, FALSE),"-")</f>
        <v>14823260.832169391</v>
      </c>
      <c r="M7" s="15">
        <f t="shared" si="0"/>
        <v>0.21655489075721071</v>
      </c>
      <c r="N7" s="19">
        <f>(M7*1000000000)/Pop!M7</f>
        <v>77.619325416093886</v>
      </c>
      <c r="O7" s="14" t="str">
        <f>IFERROR(INDEX(Options!$J$2:$J$1611,MATCH(A7, Options!$G$2:$G$1611,0)), )</f>
        <v>Emerging Market Economies</v>
      </c>
      <c r="P7" s="14" t="str">
        <f>IFERROR(INDEX(Options!$I$2:$I$1611,MATCH(A7, Options!$G$2:$G$1611,0)), )</f>
        <v>Caucasus and Central Asia</v>
      </c>
    </row>
    <row r="8" spans="1:16">
      <c r="A8" s="14" t="str">
        <f>'New Sites'!A8</f>
        <v>AUS</v>
      </c>
      <c r="B8" s="14" t="str">
        <f>'New Sites'!B8</f>
        <v>Australia</v>
      </c>
      <c r="C8" s="14">
        <f>IFERROR('New Sites'!C8*VLOOKUP(Lookups!$A$9, Lookups!$A$9:'Lookups'!$B$24, 2, FALSE)+((SQRT((1/('Total Sites'!C8/Area!C8))/2)*1000)*'New Sites'!C8*VLOOKUP(Lookups!$A$10, Lookups!$A$9:'Lookups'!$B$24, 2, FALSE))+'New Sites'!C8*VLOOKUP(Lookups!$A$11, Lookups!$A$9:'Lookups'!$B$24, 2, FALSE),"-")</f>
        <v>452536031.70864284</v>
      </c>
      <c r="D8" s="14">
        <f>IFERROR('New Sites'!D8*VLOOKUP(Lookups!$A$9, Lookups!$A$9:'Lookups'!$B$24, 2, FALSE)+((SQRT((1/('Total Sites'!D8/Area!D8))/2)*1000)*'New Sites'!D8*VLOOKUP(Lookups!$A$10, Lookups!$A$9:'Lookups'!$B$24, 2, FALSE))+'New Sites'!D8*VLOOKUP(Lookups!$A$11, Lookups!$A$9:'Lookups'!$B$24, 2, FALSE),"-")</f>
        <v>448174579.35983193</v>
      </c>
      <c r="E8" s="14">
        <f>IFERROR('New Sites'!E8*VLOOKUP(Lookups!$A$9, Lookups!$A$9:'Lookups'!$B$24, 2, FALSE)+((SQRT((1/('Total Sites'!E8/Area!E8))/2)*1000)*'New Sites'!E8*VLOOKUP(Lookups!$A$10, Lookups!$A$9:'Lookups'!$B$24, 2, FALSE))+'New Sites'!E8*VLOOKUP(Lookups!$A$11, Lookups!$A$9:'Lookups'!$B$24, 2, FALSE),"-")</f>
        <v>508211510.70480603</v>
      </c>
      <c r="F8" s="14">
        <f>IFERROR('New Sites'!F8*VLOOKUP(Lookups!$A$9, Lookups!$A$9:'Lookups'!$B$24, 2, FALSE)+((SQRT((1/('Total Sites'!F8/Area!F8))/2)*1000)*'New Sites'!F8*VLOOKUP(Lookups!$A$10, Lookups!$A$9:'Lookups'!$B$24, 2, FALSE))+'New Sites'!F8*VLOOKUP(Lookups!$A$11, Lookups!$A$9:'Lookups'!$B$24, 2, FALSE),"-")</f>
        <v>309794233.58206594</v>
      </c>
      <c r="G8" s="14">
        <f>IFERROR('New Sites'!G8*VLOOKUP(Lookups!$A$9, Lookups!$A$9:'Lookups'!$B$24, 2, FALSE)+((SQRT((1/('Total Sites'!G8/Area!G8))/2)*1000)*'New Sites'!G8*VLOOKUP(Lookups!$A$10, Lookups!$A$9:'Lookups'!$B$24, 2, FALSE))+'New Sites'!G8*VLOOKUP(Lookups!$A$11, Lookups!$A$9:'Lookups'!$B$24, 2, FALSE),"-")</f>
        <v>200593211.15444496</v>
      </c>
      <c r="H8" s="14" t="str">
        <f>IFERROR('New Sites'!H8*VLOOKUP(Lookups!$A$9, Lookups!$A$9:'Lookups'!$B$24, 2, FALSE)+((SQRT((1/('Total Sites'!H8/Area!H8))/2)*1000)*'New Sites'!H8*VLOOKUP(Lookups!$A$10, Lookups!$A$9:'Lookups'!$B$24, 2, FALSE))+'New Sites'!H8*VLOOKUP(Lookups!$A$11, Lookups!$A$9:'Lookups'!$B$24, 2, FALSE),"-")</f>
        <v>-</v>
      </c>
      <c r="I8" s="14" t="str">
        <f>IFERROR('New Sites'!I8*VLOOKUP(Lookups!$A$9, Lookups!$A$9:'Lookups'!$B$24, 2, FALSE)+((SQRT((1/('Total Sites'!I8/Area!I8))/2)*1000)*'New Sites'!I8*VLOOKUP(Lookups!$A$10, Lookups!$A$9:'Lookups'!$B$24, 2, FALSE))+'New Sites'!I8*VLOOKUP(Lookups!$A$11, Lookups!$A$9:'Lookups'!$B$24, 2, FALSE),"-")</f>
        <v>-</v>
      </c>
      <c r="J8" s="14" t="str">
        <f>IFERROR('New Sites'!J8*VLOOKUP(Lookups!$A$9, Lookups!$A$9:'Lookups'!$B$24, 2, FALSE)+((SQRT((1/('Total Sites'!J8/Area!J8))/2)*1000)*'New Sites'!J8*VLOOKUP(Lookups!$A$10, Lookups!$A$9:'Lookups'!$B$24, 2, FALSE))+'New Sites'!J8*VLOOKUP(Lookups!$A$11, Lookups!$A$9:'Lookups'!$B$24, 2, FALSE),"-")</f>
        <v>-</v>
      </c>
      <c r="K8" s="14" t="str">
        <f>IFERROR('New Sites'!K8*VLOOKUP(Lookups!$A$9, Lookups!$A$9:'Lookups'!$B$24, 2, FALSE)+((SQRT((1/('Total Sites'!K8/Area!K8))/2)*1000)*'New Sites'!K8*VLOOKUP(Lookups!$A$10, Lookups!$A$9:'Lookups'!$B$24, 2, FALSE))+'New Sites'!K8*VLOOKUP(Lookups!$A$11, Lookups!$A$9:'Lookups'!$B$24, 2, FALSE),"-")</f>
        <v>-</v>
      </c>
      <c r="L8" s="14" t="str">
        <f>IFERROR('New Sites'!L8*VLOOKUP(Lookups!$A$9, Lookups!$A$9:'Lookups'!$B$24, 2, FALSE)+((SQRT((1/('Total Sites'!L8/Area!L8))/2)*1000)*'New Sites'!L8*VLOOKUP(Lookups!$A$10, Lookups!$A$9:'Lookups'!$B$24, 2, FALSE))+'New Sites'!L8*VLOOKUP(Lookups!$A$11, Lookups!$A$9:'Lookups'!$B$24, 2, FALSE),"-")</f>
        <v>-</v>
      </c>
      <c r="M8" s="15">
        <f t="shared" si="0"/>
        <v>1.9193095665097917</v>
      </c>
      <c r="N8" s="19">
        <f>(M8*1000000000)/Pop!M8</f>
        <v>78.608874633120479</v>
      </c>
      <c r="O8" s="14" t="str">
        <f>IFERROR(INDEX(Options!$J$2:$J$1611,MATCH(A8, Options!$G$2:$G$1611,0)), )</f>
        <v>Advanced Economies</v>
      </c>
      <c r="P8" s="14" t="str">
        <f>IFERROR(INDEX(Options!$I$2:$I$1611,MATCH(A8, Options!$G$2:$G$1611,0)), )</f>
        <v>Advanced Economies</v>
      </c>
    </row>
    <row r="9" spans="1:16">
      <c r="A9" s="14" t="str">
        <f>'New Sites'!A9</f>
        <v>AUT</v>
      </c>
      <c r="B9" s="14" t="str">
        <f>'New Sites'!B9</f>
        <v>Austria</v>
      </c>
      <c r="C9" s="14">
        <f>IFERROR('New Sites'!C9*VLOOKUP(Lookups!$A$9, Lookups!$A$9:'Lookups'!$B$24, 2, FALSE)+((SQRT((1/('Total Sites'!C9/Area!C9))/2)*1000)*'New Sites'!C9*VLOOKUP(Lookups!$A$10, Lookups!$A$9:'Lookups'!$B$24, 2, FALSE))+'New Sites'!C9*VLOOKUP(Lookups!$A$11, Lookups!$A$9:'Lookups'!$B$24, 2, FALSE),"-")</f>
        <v>501071692.43340266</v>
      </c>
      <c r="D9" s="14">
        <f>IFERROR('New Sites'!D9*VLOOKUP(Lookups!$A$9, Lookups!$A$9:'Lookups'!$B$24, 2, FALSE)+((SQRT((1/('Total Sites'!D9/Area!D9))/2)*1000)*'New Sites'!D9*VLOOKUP(Lookups!$A$10, Lookups!$A$9:'Lookups'!$B$24, 2, FALSE))+'New Sites'!D9*VLOOKUP(Lookups!$A$11, Lookups!$A$9:'Lookups'!$B$24, 2, FALSE),"-")</f>
        <v>90730173.220955193</v>
      </c>
      <c r="E9" s="14">
        <f>IFERROR('New Sites'!E9*VLOOKUP(Lookups!$A$9, Lookups!$A$9:'Lookups'!$B$24, 2, FALSE)+((SQRT((1/('Total Sites'!E9/Area!E9))/2)*1000)*'New Sites'!E9*VLOOKUP(Lookups!$A$10, Lookups!$A$9:'Lookups'!$B$24, 2, FALSE))+'New Sites'!E9*VLOOKUP(Lookups!$A$11, Lookups!$A$9:'Lookups'!$B$24, 2, FALSE),"-")</f>
        <v>64009638.785729222</v>
      </c>
      <c r="F9" s="14">
        <f>IFERROR('New Sites'!F9*VLOOKUP(Lookups!$A$9, Lookups!$A$9:'Lookups'!$B$24, 2, FALSE)+((SQRT((1/('Total Sites'!F9/Area!F9))/2)*1000)*'New Sites'!F9*VLOOKUP(Lookups!$A$10, Lookups!$A$9:'Lookups'!$B$24, 2, FALSE))+'New Sites'!F9*VLOOKUP(Lookups!$A$11, Lookups!$A$9:'Lookups'!$B$24, 2, FALSE),"-")</f>
        <v>45553672.2823698</v>
      </c>
      <c r="G9" s="14">
        <f>IFERROR('New Sites'!G9*VLOOKUP(Lookups!$A$9, Lookups!$A$9:'Lookups'!$B$24, 2, FALSE)+((SQRT((1/('Total Sites'!G9/Area!G9))/2)*1000)*'New Sites'!G9*VLOOKUP(Lookups!$A$10, Lookups!$A$9:'Lookups'!$B$24, 2, FALSE))+'New Sites'!G9*VLOOKUP(Lookups!$A$11, Lookups!$A$9:'Lookups'!$B$24, 2, FALSE),"-")</f>
        <v>52438455.895000592</v>
      </c>
      <c r="H9" s="14">
        <f>IFERROR('New Sites'!H9*VLOOKUP(Lookups!$A$9, Lookups!$A$9:'Lookups'!$B$24, 2, FALSE)+((SQRT((1/('Total Sites'!H9/Area!H9))/2)*1000)*'New Sites'!H9*VLOOKUP(Lookups!$A$10, Lookups!$A$9:'Lookups'!$B$24, 2, FALSE))+'New Sites'!H9*VLOOKUP(Lookups!$A$11, Lookups!$A$9:'Lookups'!$B$24, 2, FALSE),"-")</f>
        <v>44791659.715637937</v>
      </c>
      <c r="I9" s="14">
        <f>IFERROR('New Sites'!I9*VLOOKUP(Lookups!$A$9, Lookups!$A$9:'Lookups'!$B$24, 2, FALSE)+((SQRT((1/('Total Sites'!I9/Area!I9))/2)*1000)*'New Sites'!I9*VLOOKUP(Lookups!$A$10, Lookups!$A$9:'Lookups'!$B$24, 2, FALSE))+'New Sites'!I9*VLOOKUP(Lookups!$A$11, Lookups!$A$9:'Lookups'!$B$24, 2, FALSE),"-")</f>
        <v>36704114.858384296</v>
      </c>
      <c r="J9" s="14">
        <f>IFERROR('New Sites'!J9*VLOOKUP(Lookups!$A$9, Lookups!$A$9:'Lookups'!$B$24, 2, FALSE)+((SQRT((1/('Total Sites'!J9/Area!J9))/2)*1000)*'New Sites'!J9*VLOOKUP(Lookups!$A$10, Lookups!$A$9:'Lookups'!$B$24, 2, FALSE))+'New Sites'!J9*VLOOKUP(Lookups!$A$11, Lookups!$A$9:'Lookups'!$B$24, 2, FALSE),"-")</f>
        <v>40762032.438359343</v>
      </c>
      <c r="K9" s="14">
        <f>IFERROR('New Sites'!K9*VLOOKUP(Lookups!$A$9, Lookups!$A$9:'Lookups'!$B$24, 2, FALSE)+((SQRT((1/('Total Sites'!K9/Area!K9))/2)*1000)*'New Sites'!K9*VLOOKUP(Lookups!$A$10, Lookups!$A$9:'Lookups'!$B$24, 2, FALSE))+'New Sites'!K9*VLOOKUP(Lookups!$A$11, Lookups!$A$9:'Lookups'!$B$24, 2, FALSE),"-")</f>
        <v>36522688.482059613</v>
      </c>
      <c r="L9" s="14">
        <f>IFERROR('New Sites'!L9*VLOOKUP(Lookups!$A$9, Lookups!$A$9:'Lookups'!$B$24, 2, FALSE)+((SQRT((1/('Total Sites'!L9/Area!L9))/2)*1000)*'New Sites'!L9*VLOOKUP(Lookups!$A$10, Lookups!$A$9:'Lookups'!$B$24, 2, FALSE))+'New Sites'!L9*VLOOKUP(Lookups!$A$11, Lookups!$A$9:'Lookups'!$B$24, 2, FALSE),"-")</f>
        <v>31586143.306528546</v>
      </c>
      <c r="M9" s="15">
        <f t="shared" si="0"/>
        <v>0.94417027141842724</v>
      </c>
      <c r="N9" s="19">
        <f>(M9*1000000000)/Pop!M9</f>
        <v>107.46858122987985</v>
      </c>
      <c r="O9" s="14" t="str">
        <f>IFERROR(INDEX(Options!$J$2:$J$1611,MATCH(A9, Options!$G$2:$G$1611,0)), )</f>
        <v>Advanced Economies</v>
      </c>
      <c r="P9" s="14" t="str">
        <f>IFERROR(INDEX(Options!$I$2:$I$1611,MATCH(A9, Options!$G$2:$G$1611,0)), )</f>
        <v>Advanced Economies</v>
      </c>
    </row>
    <row r="10" spans="1:16">
      <c r="A10" s="14" t="str">
        <f>'New Sites'!A10</f>
        <v>AZE</v>
      </c>
      <c r="B10" s="14" t="str">
        <f>'New Sites'!B10</f>
        <v>Azerbaijan</v>
      </c>
      <c r="C10" s="14">
        <f>IFERROR('New Sites'!C10*VLOOKUP(Lookups!$A$9, Lookups!$A$9:'Lookups'!$B$24, 2, FALSE)+((SQRT((1/('Total Sites'!C10/Area!C10))/2)*1000)*'New Sites'!C10*VLOOKUP(Lookups!$A$10, Lookups!$A$9:'Lookups'!$B$24, 2, FALSE))+'New Sites'!C10*VLOOKUP(Lookups!$A$11, Lookups!$A$9:'Lookups'!$B$24, 2, FALSE),"-")</f>
        <v>355242367.74009526</v>
      </c>
      <c r="D10" s="14">
        <f>IFERROR('New Sites'!D10*VLOOKUP(Lookups!$A$9, Lookups!$A$9:'Lookups'!$B$24, 2, FALSE)+((SQRT((1/('Total Sites'!D10/Area!D10))/2)*1000)*'New Sites'!D10*VLOOKUP(Lookups!$A$10, Lookups!$A$9:'Lookups'!$B$24, 2, FALSE))+'New Sites'!D10*VLOOKUP(Lookups!$A$11, Lookups!$A$9:'Lookups'!$B$24, 2, FALSE),"-")</f>
        <v>96770403.561083972</v>
      </c>
      <c r="E10" s="14">
        <f>IFERROR('New Sites'!E10*VLOOKUP(Lookups!$A$9, Lookups!$A$9:'Lookups'!$B$24, 2, FALSE)+((SQRT((1/('Total Sites'!E10/Area!E10))/2)*1000)*'New Sites'!E10*VLOOKUP(Lookups!$A$10, Lookups!$A$9:'Lookups'!$B$24, 2, FALSE))+'New Sites'!E10*VLOOKUP(Lookups!$A$11, Lookups!$A$9:'Lookups'!$B$24, 2, FALSE),"-")</f>
        <v>114591808.16232578</v>
      </c>
      <c r="F10" s="14">
        <f>IFERROR('New Sites'!F10*VLOOKUP(Lookups!$A$9, Lookups!$A$9:'Lookups'!$B$24, 2, FALSE)+((SQRT((1/('Total Sites'!F10/Area!F10))/2)*1000)*'New Sites'!F10*VLOOKUP(Lookups!$A$10, Lookups!$A$9:'Lookups'!$B$24, 2, FALSE))+'New Sites'!F10*VLOOKUP(Lookups!$A$11, Lookups!$A$9:'Lookups'!$B$24, 2, FALSE),"-")</f>
        <v>78521307.171658248</v>
      </c>
      <c r="G10" s="14">
        <f>IFERROR('New Sites'!G10*VLOOKUP(Lookups!$A$9, Lookups!$A$9:'Lookups'!$B$24, 2, FALSE)+((SQRT((1/('Total Sites'!G10/Area!G10))/2)*1000)*'New Sites'!G10*VLOOKUP(Lookups!$A$10, Lookups!$A$9:'Lookups'!$B$24, 2, FALSE))+'New Sites'!G10*VLOOKUP(Lookups!$A$11, Lookups!$A$9:'Lookups'!$B$24, 2, FALSE),"-")</f>
        <v>62166963.458804429</v>
      </c>
      <c r="H10" s="14">
        <f>IFERROR('New Sites'!H10*VLOOKUP(Lookups!$A$9, Lookups!$A$9:'Lookups'!$B$24, 2, FALSE)+((SQRT((1/('Total Sites'!H10/Area!H10))/2)*1000)*'New Sites'!H10*VLOOKUP(Lookups!$A$10, Lookups!$A$9:'Lookups'!$B$24, 2, FALSE))+'New Sites'!H10*VLOOKUP(Lookups!$A$11, Lookups!$A$9:'Lookups'!$B$24, 2, FALSE),"-")</f>
        <v>78587244.125626996</v>
      </c>
      <c r="I10" s="14">
        <f>IFERROR('New Sites'!I10*VLOOKUP(Lookups!$A$9, Lookups!$A$9:'Lookups'!$B$24, 2, FALSE)+((SQRT((1/('Total Sites'!I10/Area!I10))/2)*1000)*'New Sites'!I10*VLOOKUP(Lookups!$A$10, Lookups!$A$9:'Lookups'!$B$24, 2, FALSE))+'New Sites'!I10*VLOOKUP(Lookups!$A$11, Lookups!$A$9:'Lookups'!$B$24, 2, FALSE),"-")</f>
        <v>82406372.788629517</v>
      </c>
      <c r="J10" s="14">
        <f>IFERROR('New Sites'!J10*VLOOKUP(Lookups!$A$9, Lookups!$A$9:'Lookups'!$B$24, 2, FALSE)+((SQRT((1/('Total Sites'!J10/Area!J10))/2)*1000)*'New Sites'!J10*VLOOKUP(Lookups!$A$10, Lookups!$A$9:'Lookups'!$B$24, 2, FALSE))+'New Sites'!J10*VLOOKUP(Lookups!$A$11, Lookups!$A$9:'Lookups'!$B$24, 2, FALSE),"-")</f>
        <v>70520387.758139282</v>
      </c>
      <c r="K10" s="14">
        <f>IFERROR('New Sites'!K10*VLOOKUP(Lookups!$A$9, Lookups!$A$9:'Lookups'!$B$24, 2, FALSE)+((SQRT((1/('Total Sites'!K10/Area!K10))/2)*1000)*'New Sites'!K10*VLOOKUP(Lookups!$A$10, Lookups!$A$9:'Lookups'!$B$24, 2, FALSE))+'New Sites'!K10*VLOOKUP(Lookups!$A$11, Lookups!$A$9:'Lookups'!$B$24, 2, FALSE),"-")</f>
        <v>52709297.733470462</v>
      </c>
      <c r="L10" s="14">
        <f>IFERROR('New Sites'!L10*VLOOKUP(Lookups!$A$9, Lookups!$A$9:'Lookups'!$B$24, 2, FALSE)+((SQRT((1/('Total Sites'!L10/Area!L10))/2)*1000)*'New Sites'!L10*VLOOKUP(Lookups!$A$10, Lookups!$A$9:'Lookups'!$B$24, 2, FALSE))+'New Sites'!L10*VLOOKUP(Lookups!$A$11, Lookups!$A$9:'Lookups'!$B$24, 2, FALSE),"-")</f>
        <v>36242170.720903866</v>
      </c>
      <c r="M10" s="15">
        <f t="shared" si="0"/>
        <v>1.0277583232207379</v>
      </c>
      <c r="N10" s="19">
        <f>(M10*1000000000)/Pop!M10</f>
        <v>100.5604946803159</v>
      </c>
      <c r="O10" s="14" t="str">
        <f>IFERROR(INDEX(Options!$J$2:$J$1611,MATCH(A10, Options!$G$2:$G$1611,0)), )</f>
        <v>Emerging Market Economies</v>
      </c>
      <c r="P10" s="14" t="str">
        <f>IFERROR(INDEX(Options!$I$2:$I$1611,MATCH(A10, Options!$G$2:$G$1611,0)), )</f>
        <v>Caucasus and Central Asia</v>
      </c>
    </row>
    <row r="11" spans="1:16">
      <c r="A11" s="14" t="str">
        <f>'New Sites'!A11</f>
        <v>BHR</v>
      </c>
      <c r="B11" s="14" t="str">
        <f>'New Sites'!B11</f>
        <v>Bahrain</v>
      </c>
      <c r="C11" s="14" t="str">
        <f>IFERROR('New Sites'!C11*VLOOKUP(Lookups!$A$9, Lookups!$A$9:'Lookups'!$B$24, 2, FALSE)+((SQRT((1/('Total Sites'!C11/Area!C11))/2)*1000)*'New Sites'!C11*VLOOKUP(Lookups!$A$10, Lookups!$A$9:'Lookups'!$B$24, 2, FALSE))+'New Sites'!C11*VLOOKUP(Lookups!$A$11, Lookups!$A$9:'Lookups'!$B$24, 2, FALSE),"-")</f>
        <v>-</v>
      </c>
      <c r="D11" s="14" t="str">
        <f>IFERROR('New Sites'!D11*VLOOKUP(Lookups!$A$9, Lookups!$A$9:'Lookups'!$B$24, 2, FALSE)+((SQRT((1/('Total Sites'!D11/Area!D11))/2)*1000)*'New Sites'!D11*VLOOKUP(Lookups!$A$10, Lookups!$A$9:'Lookups'!$B$24, 2, FALSE))+'New Sites'!D11*VLOOKUP(Lookups!$A$11, Lookups!$A$9:'Lookups'!$B$24, 2, FALSE),"-")</f>
        <v>-</v>
      </c>
      <c r="E11" s="14">
        <f>IFERROR('New Sites'!E11*VLOOKUP(Lookups!$A$9, Lookups!$A$9:'Lookups'!$B$24, 2, FALSE)+((SQRT((1/('Total Sites'!E11/Area!E11))/2)*1000)*'New Sites'!E11*VLOOKUP(Lookups!$A$10, Lookups!$A$9:'Lookups'!$B$24, 2, FALSE))+'New Sites'!E11*VLOOKUP(Lookups!$A$11, Lookups!$A$9:'Lookups'!$B$24, 2, FALSE),"-")</f>
        <v>36641902.82826376</v>
      </c>
      <c r="F11" s="14" t="str">
        <f>IFERROR('New Sites'!F11*VLOOKUP(Lookups!$A$9, Lookups!$A$9:'Lookups'!$B$24, 2, FALSE)+((SQRT((1/('Total Sites'!F11/Area!F11))/2)*1000)*'New Sites'!F11*VLOOKUP(Lookups!$A$10, Lookups!$A$9:'Lookups'!$B$24, 2, FALSE))+'New Sites'!F11*VLOOKUP(Lookups!$A$11, Lookups!$A$9:'Lookups'!$B$24, 2, FALSE),"-")</f>
        <v>-</v>
      </c>
      <c r="G11" s="14" t="str">
        <f>IFERROR('New Sites'!G11*VLOOKUP(Lookups!$A$9, Lookups!$A$9:'Lookups'!$B$24, 2, FALSE)+((SQRT((1/('Total Sites'!G11/Area!G11))/2)*1000)*'New Sites'!G11*VLOOKUP(Lookups!$A$10, Lookups!$A$9:'Lookups'!$B$24, 2, FALSE))+'New Sites'!G11*VLOOKUP(Lookups!$A$11, Lookups!$A$9:'Lookups'!$B$24, 2, FALSE),"-")</f>
        <v>-</v>
      </c>
      <c r="H11" s="14">
        <f>IFERROR('New Sites'!H11*VLOOKUP(Lookups!$A$9, Lookups!$A$9:'Lookups'!$B$24, 2, FALSE)+((SQRT((1/('Total Sites'!H11/Area!H11))/2)*1000)*'New Sites'!H11*VLOOKUP(Lookups!$A$10, Lookups!$A$9:'Lookups'!$B$24, 2, FALSE))+'New Sites'!H11*VLOOKUP(Lookups!$A$11, Lookups!$A$9:'Lookups'!$B$24, 2, FALSE),"-")</f>
        <v>81354920.629734591</v>
      </c>
      <c r="I11" s="14" t="str">
        <f>IFERROR('New Sites'!I11*VLOOKUP(Lookups!$A$9, Lookups!$A$9:'Lookups'!$B$24, 2, FALSE)+((SQRT((1/('Total Sites'!I11/Area!I11))/2)*1000)*'New Sites'!I11*VLOOKUP(Lookups!$A$10, Lookups!$A$9:'Lookups'!$B$24, 2, FALSE))+'New Sites'!I11*VLOOKUP(Lookups!$A$11, Lookups!$A$9:'Lookups'!$B$24, 2, FALSE),"-")</f>
        <v>-</v>
      </c>
      <c r="J11" s="14">
        <f>IFERROR('New Sites'!J11*VLOOKUP(Lookups!$A$9, Lookups!$A$9:'Lookups'!$B$24, 2, FALSE)+((SQRT((1/('Total Sites'!J11/Area!J11))/2)*1000)*'New Sites'!J11*VLOOKUP(Lookups!$A$10, Lookups!$A$9:'Lookups'!$B$24, 2, FALSE))+'New Sites'!J11*VLOOKUP(Lookups!$A$11, Lookups!$A$9:'Lookups'!$B$24, 2, FALSE),"-")</f>
        <v>39086506.388176009</v>
      </c>
      <c r="K11" s="14" t="str">
        <f>IFERROR('New Sites'!K11*VLOOKUP(Lookups!$A$9, Lookups!$A$9:'Lookups'!$B$24, 2, FALSE)+((SQRT((1/('Total Sites'!K11/Area!K11))/2)*1000)*'New Sites'!K11*VLOOKUP(Lookups!$A$10, Lookups!$A$9:'Lookups'!$B$24, 2, FALSE))+'New Sites'!K11*VLOOKUP(Lookups!$A$11, Lookups!$A$9:'Lookups'!$B$24, 2, FALSE),"-")</f>
        <v>-</v>
      </c>
      <c r="L11" s="14">
        <f>IFERROR('New Sites'!L11*VLOOKUP(Lookups!$A$9, Lookups!$A$9:'Lookups'!$B$24, 2, FALSE)+((SQRT((1/('Total Sites'!L11/Area!L11))/2)*1000)*'New Sites'!L11*VLOOKUP(Lookups!$A$10, Lookups!$A$9:'Lookups'!$B$24, 2, FALSE))+'New Sites'!L11*VLOOKUP(Lookups!$A$11, Lookups!$A$9:'Lookups'!$B$24, 2, FALSE),"-")</f>
        <v>17486915.611627784</v>
      </c>
      <c r="M11" s="15">
        <f t="shared" si="0"/>
        <v>0.17457024545780214</v>
      </c>
      <c r="N11" s="19">
        <f>(M11*1000000000)/Pop!M11</f>
        <v>77.941426570234754</v>
      </c>
      <c r="O11" s="14" t="str">
        <f>IFERROR(INDEX(Options!$J$2:$J$1611,MATCH(A11, Options!$G$2:$G$1611,0)), )</f>
        <v>Emerging Market Economies</v>
      </c>
      <c r="P11" s="14" t="str">
        <f>IFERROR(INDEX(Options!$I$2:$I$1611,MATCH(A11, Options!$G$2:$G$1611,0)), )</f>
        <v>Middle East, North Africa, Afghanistan, and Pakistan</v>
      </c>
    </row>
    <row r="12" spans="1:16">
      <c r="A12" s="14" t="str">
        <f>'New Sites'!A12</f>
        <v>BGD</v>
      </c>
      <c r="B12" s="14" t="str">
        <f>'New Sites'!B12</f>
        <v>Bangladesh</v>
      </c>
      <c r="C12" s="14" t="str">
        <f>IFERROR('New Sites'!C12*VLOOKUP(Lookups!$A$9, Lookups!$A$9:'Lookups'!$B$24, 2, FALSE)+((SQRT((1/('Total Sites'!C12/Area!C12))/2)*1000)*'New Sites'!C12*VLOOKUP(Lookups!$A$10, Lookups!$A$9:'Lookups'!$B$24, 2, FALSE))+'New Sites'!C12*VLOOKUP(Lookups!$A$11, Lookups!$A$9:'Lookups'!$B$24, 2, FALSE),"-")</f>
        <v>-</v>
      </c>
      <c r="D12" s="14">
        <f>IFERROR('New Sites'!D12*VLOOKUP(Lookups!$A$9, Lookups!$A$9:'Lookups'!$B$24, 2, FALSE)+((SQRT((1/('Total Sites'!D12/Area!D12))/2)*1000)*'New Sites'!D12*VLOOKUP(Lookups!$A$10, Lookups!$A$9:'Lookups'!$B$24, 2, FALSE))+'New Sites'!D12*VLOOKUP(Lookups!$A$11, Lookups!$A$9:'Lookups'!$B$24, 2, FALSE),"-")</f>
        <v>2532227909.1749506</v>
      </c>
      <c r="E12" s="14">
        <f>IFERROR('New Sites'!E12*VLOOKUP(Lookups!$A$9, Lookups!$A$9:'Lookups'!$B$24, 2, FALSE)+((SQRT((1/('Total Sites'!E12/Area!E12))/2)*1000)*'New Sites'!E12*VLOOKUP(Lookups!$A$10, Lookups!$A$9:'Lookups'!$B$24, 2, FALSE))+'New Sites'!E12*VLOOKUP(Lookups!$A$11, Lookups!$A$9:'Lookups'!$B$24, 2, FALSE),"-")</f>
        <v>1601442993.1906521</v>
      </c>
      <c r="F12" s="14">
        <f>IFERROR('New Sites'!F12*VLOOKUP(Lookups!$A$9, Lookups!$A$9:'Lookups'!$B$24, 2, FALSE)+((SQRT((1/('Total Sites'!F12/Area!F12))/2)*1000)*'New Sites'!F12*VLOOKUP(Lookups!$A$10, Lookups!$A$9:'Lookups'!$B$24, 2, FALSE))+'New Sites'!F12*VLOOKUP(Lookups!$A$11, Lookups!$A$9:'Lookups'!$B$24, 2, FALSE),"-")</f>
        <v>1784612928.8833246</v>
      </c>
      <c r="G12" s="14">
        <f>IFERROR('New Sites'!G12*VLOOKUP(Lookups!$A$9, Lookups!$A$9:'Lookups'!$B$24, 2, FALSE)+((SQRT((1/('Total Sites'!G12/Area!G12))/2)*1000)*'New Sites'!G12*VLOOKUP(Lookups!$A$10, Lookups!$A$9:'Lookups'!$B$24, 2, FALSE))+'New Sites'!G12*VLOOKUP(Lookups!$A$11, Lookups!$A$9:'Lookups'!$B$24, 2, FALSE),"-")</f>
        <v>1838888000.9656892</v>
      </c>
      <c r="H12" s="14">
        <f>IFERROR('New Sites'!H12*VLOOKUP(Lookups!$A$9, Lookups!$A$9:'Lookups'!$B$24, 2, FALSE)+((SQRT((1/('Total Sites'!H12/Area!H12))/2)*1000)*'New Sites'!H12*VLOOKUP(Lookups!$A$10, Lookups!$A$9:'Lookups'!$B$24, 2, FALSE))+'New Sites'!H12*VLOOKUP(Lookups!$A$11, Lookups!$A$9:'Lookups'!$B$24, 2, FALSE),"-")</f>
        <v>1169328942.3242123</v>
      </c>
      <c r="I12" s="14">
        <f>IFERROR('New Sites'!I12*VLOOKUP(Lookups!$A$9, Lookups!$A$9:'Lookups'!$B$24, 2, FALSE)+((SQRT((1/('Total Sites'!I12/Area!I12))/2)*1000)*'New Sites'!I12*VLOOKUP(Lookups!$A$10, Lookups!$A$9:'Lookups'!$B$24, 2, FALSE))+'New Sites'!I12*VLOOKUP(Lookups!$A$11, Lookups!$A$9:'Lookups'!$B$24, 2, FALSE),"-")</f>
        <v>1033410532.7115345</v>
      </c>
      <c r="J12" s="14">
        <f>IFERROR('New Sites'!J12*VLOOKUP(Lookups!$A$9, Lookups!$A$9:'Lookups'!$B$24, 2, FALSE)+((SQRT((1/('Total Sites'!J12/Area!J12))/2)*1000)*'New Sites'!J12*VLOOKUP(Lookups!$A$10, Lookups!$A$9:'Lookups'!$B$24, 2, FALSE))+'New Sites'!J12*VLOOKUP(Lookups!$A$11, Lookups!$A$9:'Lookups'!$B$24, 2, FALSE),"-")</f>
        <v>1186108564.3808494</v>
      </c>
      <c r="K12" s="14">
        <f>IFERROR('New Sites'!K12*VLOOKUP(Lookups!$A$9, Lookups!$A$9:'Lookups'!$B$24, 2, FALSE)+((SQRT((1/('Total Sites'!K12/Area!K12))/2)*1000)*'New Sites'!K12*VLOOKUP(Lookups!$A$10, Lookups!$A$9:'Lookups'!$B$24, 2, FALSE))+'New Sites'!K12*VLOOKUP(Lookups!$A$11, Lookups!$A$9:'Lookups'!$B$24, 2, FALSE),"-")</f>
        <v>1211649059.4362435</v>
      </c>
      <c r="L12" s="14">
        <f>IFERROR('New Sites'!L12*VLOOKUP(Lookups!$A$9, Lookups!$A$9:'Lookups'!$B$24, 2, FALSE)+((SQRT((1/('Total Sites'!L12/Area!L12))/2)*1000)*'New Sites'!L12*VLOOKUP(Lookups!$A$10, Lookups!$A$9:'Lookups'!$B$24, 2, FALSE))+'New Sites'!L12*VLOOKUP(Lookups!$A$11, Lookups!$A$9:'Lookups'!$B$24, 2, FALSE),"-")</f>
        <v>565648563.63520551</v>
      </c>
      <c r="M12" s="15">
        <f t="shared" si="0"/>
        <v>12.923317494702664</v>
      </c>
      <c r="N12" s="19">
        <f>(M12*1000000000)/Pop!M12</f>
        <v>78.455842725286274</v>
      </c>
      <c r="O12" s="14" t="str">
        <f>IFERROR(INDEX(Options!$J$2:$J$1611,MATCH(A12, Options!$G$2:$G$1611,0)), )</f>
        <v>Low Income Developing Countries</v>
      </c>
      <c r="P12" s="14" t="str">
        <f>IFERROR(INDEX(Options!$I$2:$I$1611,MATCH(A12, Options!$G$2:$G$1611,0)), )</f>
        <v>Emerging and Developing Asia</v>
      </c>
    </row>
    <row r="13" spans="1:16">
      <c r="A13" s="14" t="str">
        <f>'New Sites'!A13</f>
        <v>BRB</v>
      </c>
      <c r="B13" s="14" t="str">
        <f>'New Sites'!B13</f>
        <v>Barbados</v>
      </c>
      <c r="C13" s="14">
        <f>IFERROR('New Sites'!C13*VLOOKUP(Lookups!$A$9, Lookups!$A$9:'Lookups'!$B$24, 2, FALSE)+((SQRT((1/('Total Sites'!C13/Area!C13))/2)*1000)*'New Sites'!C13*VLOOKUP(Lookups!$A$10, Lookups!$A$9:'Lookups'!$B$24, 2, FALSE))+'New Sites'!C13*VLOOKUP(Lookups!$A$11, Lookups!$A$9:'Lookups'!$B$24, 2, FALSE),"-")</f>
        <v>11985318.559886143</v>
      </c>
      <c r="D13" s="14">
        <f>IFERROR('New Sites'!D13*VLOOKUP(Lookups!$A$9, Lookups!$A$9:'Lookups'!$B$24, 2, FALSE)+((SQRT((1/('Total Sites'!D13/Area!D13))/2)*1000)*'New Sites'!D13*VLOOKUP(Lookups!$A$10, Lookups!$A$9:'Lookups'!$B$24, 2, FALSE))+'New Sites'!D13*VLOOKUP(Lookups!$A$11, Lookups!$A$9:'Lookups'!$B$24, 2, FALSE),"-")</f>
        <v>4612823.3495562626</v>
      </c>
      <c r="E13" s="14">
        <f>IFERROR('New Sites'!E13*VLOOKUP(Lookups!$A$9, Lookups!$A$9:'Lookups'!$B$24, 2, FALSE)+((SQRT((1/('Total Sites'!E13/Area!E13))/2)*1000)*'New Sites'!E13*VLOOKUP(Lookups!$A$10, Lookups!$A$9:'Lookups'!$B$24, 2, FALSE))+'New Sites'!E13*VLOOKUP(Lookups!$A$11, Lookups!$A$9:'Lookups'!$B$24, 2, FALSE),"-")</f>
        <v>2537052.8422559444</v>
      </c>
      <c r="F13" s="14">
        <f>IFERROR('New Sites'!F13*VLOOKUP(Lookups!$A$9, Lookups!$A$9:'Lookups'!$B$24, 2, FALSE)+((SQRT((1/('Total Sites'!F13/Area!F13))/2)*1000)*'New Sites'!F13*VLOOKUP(Lookups!$A$10, Lookups!$A$9:'Lookups'!$B$24, 2, FALSE))+'New Sites'!F13*VLOOKUP(Lookups!$A$11, Lookups!$A$9:'Lookups'!$B$24, 2, FALSE),"-")</f>
        <v>3125989.5418565124</v>
      </c>
      <c r="G13" s="14">
        <f>IFERROR('New Sites'!G13*VLOOKUP(Lookups!$A$9, Lookups!$A$9:'Lookups'!$B$24, 2, FALSE)+((SQRT((1/('Total Sites'!G13/Area!G13))/2)*1000)*'New Sites'!G13*VLOOKUP(Lookups!$A$10, Lookups!$A$9:'Lookups'!$B$24, 2, FALSE))+'New Sites'!G13*VLOOKUP(Lookups!$A$11, Lookups!$A$9:'Lookups'!$B$24, 2, FALSE),"-")</f>
        <v>1714252.3294051841</v>
      </c>
      <c r="H13" s="14">
        <f>IFERROR('New Sites'!H13*VLOOKUP(Lookups!$A$9, Lookups!$A$9:'Lookups'!$B$24, 2, FALSE)+((SQRT((1/('Total Sites'!H13/Area!H13))/2)*1000)*'New Sites'!H13*VLOOKUP(Lookups!$A$10, Lookups!$A$9:'Lookups'!$B$24, 2, FALSE))+'New Sites'!H13*VLOOKUP(Lookups!$A$11, Lookups!$A$9:'Lookups'!$B$24, 2, FALSE),"-")</f>
        <v>2168025.0048359684</v>
      </c>
      <c r="I13" s="14">
        <f>IFERROR('New Sites'!I13*VLOOKUP(Lookups!$A$9, Lookups!$A$9:'Lookups'!$B$24, 2, FALSE)+((SQRT((1/('Total Sites'!I13/Area!I13))/2)*1000)*'New Sites'!I13*VLOOKUP(Lookups!$A$10, Lookups!$A$9:'Lookups'!$B$24, 2, FALSE))+'New Sites'!I13*VLOOKUP(Lookups!$A$11, Lookups!$A$9:'Lookups'!$B$24, 2, FALSE),"-")</f>
        <v>916797.16938983509</v>
      </c>
      <c r="J13" s="14">
        <f>IFERROR('New Sites'!J13*VLOOKUP(Lookups!$A$9, Lookups!$A$9:'Lookups'!$B$24, 2, FALSE)+((SQRT((1/('Total Sites'!J13/Area!J13))/2)*1000)*'New Sites'!J13*VLOOKUP(Lookups!$A$10, Lookups!$A$9:'Lookups'!$B$24, 2, FALSE))+'New Sites'!J13*VLOOKUP(Lookups!$A$11, Lookups!$A$9:'Lookups'!$B$24, 2, FALSE),"-")</f>
        <v>739189.02763813594</v>
      </c>
      <c r="K13" s="14">
        <f>IFERROR('New Sites'!K13*VLOOKUP(Lookups!$A$9, Lookups!$A$9:'Lookups'!$B$24, 2, FALSE)+((SQRT((1/('Total Sites'!K13/Area!K13))/2)*1000)*'New Sites'!K13*VLOOKUP(Lookups!$A$10, Lookups!$A$9:'Lookups'!$B$24, 2, FALSE))+'New Sites'!K13*VLOOKUP(Lookups!$A$11, Lookups!$A$9:'Lookups'!$B$24, 2, FALSE),"-")</f>
        <v>760308.71414208249</v>
      </c>
      <c r="L13" s="14">
        <f>IFERROR('New Sites'!L13*VLOOKUP(Lookups!$A$9, Lookups!$A$9:'Lookups'!$B$24, 2, FALSE)+((SQRT((1/('Total Sites'!L13/Area!L13))/2)*1000)*'New Sites'!L13*VLOOKUP(Lookups!$A$10, Lookups!$A$9:'Lookups'!$B$24, 2, FALSE))+'New Sites'!L13*VLOOKUP(Lookups!$A$11, Lookups!$A$9:'Lookups'!$B$24, 2, FALSE),"-")</f>
        <v>989618.45794274041</v>
      </c>
      <c r="M13" s="15">
        <f t="shared" si="0"/>
        <v>2.9549374996908812E-2</v>
      </c>
      <c r="N13" s="19">
        <f>(M13*1000000000)/Pop!M13</f>
        <v>107.27828683992077</v>
      </c>
      <c r="O13" s="14" t="str">
        <f>IFERROR(INDEX(Options!$J$2:$J$1611,MATCH(A13, Options!$G$2:$G$1611,0)), )</f>
        <v>Emerging Market Economies</v>
      </c>
      <c r="P13" s="14" t="str">
        <f>IFERROR(INDEX(Options!$I$2:$I$1611,MATCH(A13, Options!$G$2:$G$1611,0)), )</f>
        <v>Latin America and the Caribbean</v>
      </c>
    </row>
    <row r="14" spans="1:16">
      <c r="A14" s="14" t="str">
        <f>'New Sites'!A14</f>
        <v>BLR</v>
      </c>
      <c r="B14" s="14" t="str">
        <f>'New Sites'!B14</f>
        <v>Belarus</v>
      </c>
      <c r="C14" s="14">
        <f>IFERROR('New Sites'!C14*VLOOKUP(Lookups!$A$9, Lookups!$A$9:'Lookups'!$B$24, 2, FALSE)+((SQRT((1/('Total Sites'!C14/Area!C14))/2)*1000)*'New Sites'!C14*VLOOKUP(Lookups!$A$10, Lookups!$A$9:'Lookups'!$B$24, 2, FALSE))+'New Sites'!C14*VLOOKUP(Lookups!$A$11, Lookups!$A$9:'Lookups'!$B$24, 2, FALSE),"-")</f>
        <v>501444716.66320741</v>
      </c>
      <c r="D14" s="14">
        <f>IFERROR('New Sites'!D14*VLOOKUP(Lookups!$A$9, Lookups!$A$9:'Lookups'!$B$24, 2, FALSE)+((SQRT((1/('Total Sites'!D14/Area!D14))/2)*1000)*'New Sites'!D14*VLOOKUP(Lookups!$A$10, Lookups!$A$9:'Lookups'!$B$24, 2, FALSE))+'New Sites'!D14*VLOOKUP(Lookups!$A$11, Lookups!$A$9:'Lookups'!$B$24, 2, FALSE),"-")</f>
        <v>135155971.00594079</v>
      </c>
      <c r="E14" s="14">
        <f>IFERROR('New Sites'!E14*VLOOKUP(Lookups!$A$9, Lookups!$A$9:'Lookups'!$B$24, 2, FALSE)+((SQRT((1/('Total Sites'!E14/Area!E14))/2)*1000)*'New Sites'!E14*VLOOKUP(Lookups!$A$10, Lookups!$A$9:'Lookups'!$B$24, 2, FALSE))+'New Sites'!E14*VLOOKUP(Lookups!$A$11, Lookups!$A$9:'Lookups'!$B$24, 2, FALSE),"-")</f>
        <v>68865012.099069968</v>
      </c>
      <c r="F14" s="14">
        <f>IFERROR('New Sites'!F14*VLOOKUP(Lookups!$A$9, Lookups!$A$9:'Lookups'!$B$24, 2, FALSE)+((SQRT((1/('Total Sites'!F14/Area!F14))/2)*1000)*'New Sites'!F14*VLOOKUP(Lookups!$A$10, Lookups!$A$9:'Lookups'!$B$24, 2, FALSE))+'New Sites'!F14*VLOOKUP(Lookups!$A$11, Lookups!$A$9:'Lookups'!$B$24, 2, FALSE),"-")</f>
        <v>48290879.916219123</v>
      </c>
      <c r="G14" s="14">
        <f>IFERROR('New Sites'!G14*VLOOKUP(Lookups!$A$9, Lookups!$A$9:'Lookups'!$B$24, 2, FALSE)+((SQRT((1/('Total Sites'!G14/Area!G14))/2)*1000)*'New Sites'!G14*VLOOKUP(Lookups!$A$10, Lookups!$A$9:'Lookups'!$B$24, 2, FALSE))+'New Sites'!G14*VLOOKUP(Lookups!$A$11, Lookups!$A$9:'Lookups'!$B$24, 2, FALSE),"-")</f>
        <v>43754144.18276307</v>
      </c>
      <c r="H14" s="14">
        <f>IFERROR('New Sites'!H14*VLOOKUP(Lookups!$A$9, Lookups!$A$9:'Lookups'!$B$24, 2, FALSE)+((SQRT((1/('Total Sites'!H14/Area!H14))/2)*1000)*'New Sites'!H14*VLOOKUP(Lookups!$A$10, Lookups!$A$9:'Lookups'!$B$24, 2, FALSE))+'New Sites'!H14*VLOOKUP(Lookups!$A$11, Lookups!$A$9:'Lookups'!$B$24, 2, FALSE),"-")</f>
        <v>37432997.682719931</v>
      </c>
      <c r="I14" s="14">
        <f>IFERROR('New Sites'!I14*VLOOKUP(Lookups!$A$9, Lookups!$A$9:'Lookups'!$B$24, 2, FALSE)+((SQRT((1/('Total Sites'!I14/Area!I14))/2)*1000)*'New Sites'!I14*VLOOKUP(Lookups!$A$10, Lookups!$A$9:'Lookups'!$B$24, 2, FALSE))+'New Sites'!I14*VLOOKUP(Lookups!$A$11, Lookups!$A$9:'Lookups'!$B$24, 2, FALSE),"-")</f>
        <v>27681085.275237545</v>
      </c>
      <c r="J14" s="14">
        <f>IFERROR('New Sites'!J14*VLOOKUP(Lookups!$A$9, Lookups!$A$9:'Lookups'!$B$24, 2, FALSE)+((SQRT((1/('Total Sites'!J14/Area!J14))/2)*1000)*'New Sites'!J14*VLOOKUP(Lookups!$A$10, Lookups!$A$9:'Lookups'!$B$24, 2, FALSE))+'New Sites'!J14*VLOOKUP(Lookups!$A$11, Lookups!$A$9:'Lookups'!$B$24, 2, FALSE),"-")</f>
        <v>29823146.671438217</v>
      </c>
      <c r="K14" s="14">
        <f>IFERROR('New Sites'!K14*VLOOKUP(Lookups!$A$9, Lookups!$A$9:'Lookups'!$B$24, 2, FALSE)+((SQRT((1/('Total Sites'!K14/Area!K14))/2)*1000)*'New Sites'!K14*VLOOKUP(Lookups!$A$10, Lookups!$A$9:'Lookups'!$B$24, 2, FALSE))+'New Sites'!K14*VLOOKUP(Lookups!$A$11, Lookups!$A$9:'Lookups'!$B$24, 2, FALSE),"-")</f>
        <v>27384653.422808796</v>
      </c>
      <c r="L14" s="14">
        <f>IFERROR('New Sites'!L14*VLOOKUP(Lookups!$A$9, Lookups!$A$9:'Lookups'!$B$24, 2, FALSE)+((SQRT((1/('Total Sites'!L14/Area!L14))/2)*1000)*'New Sites'!L14*VLOOKUP(Lookups!$A$10, Lookups!$A$9:'Lookups'!$B$24, 2, FALSE))+'New Sites'!L14*VLOOKUP(Lookups!$A$11, Lookups!$A$9:'Lookups'!$B$24, 2, FALSE),"-")</f>
        <v>27990879.077519663</v>
      </c>
      <c r="M14" s="15">
        <f t="shared" si="0"/>
        <v>0.94782348599692456</v>
      </c>
      <c r="N14" s="19">
        <f>(M14*1000000000)/Pop!M14</f>
        <v>103.36708868180504</v>
      </c>
      <c r="O14" s="14" t="str">
        <f>IFERROR(INDEX(Options!$J$2:$J$1611,MATCH(A14, Options!$G$2:$G$1611,0)), )</f>
        <v>Emerging Market Economies</v>
      </c>
      <c r="P14" s="14" t="str">
        <f>IFERROR(INDEX(Options!$I$2:$I$1611,MATCH(A14, Options!$G$2:$G$1611,0)), )</f>
        <v>Emerging and Developing Europe</v>
      </c>
    </row>
    <row r="15" spans="1:16">
      <c r="A15" s="14" t="str">
        <f>'New Sites'!A15</f>
        <v>BEL</v>
      </c>
      <c r="B15" s="14" t="str">
        <f>'New Sites'!B15</f>
        <v>Belgium</v>
      </c>
      <c r="C15" s="14">
        <f>IFERROR('New Sites'!C15*VLOOKUP(Lookups!$A$9, Lookups!$A$9:'Lookups'!$B$24, 2, FALSE)+((SQRT((1/('Total Sites'!C15/Area!C15))/2)*1000)*'New Sites'!C15*VLOOKUP(Lookups!$A$10, Lookups!$A$9:'Lookups'!$B$24, 2, FALSE))+'New Sites'!C15*VLOOKUP(Lookups!$A$11, Lookups!$A$9:'Lookups'!$B$24, 2, FALSE),"-")</f>
        <v>230408009.22976089</v>
      </c>
      <c r="D15" s="14">
        <f>IFERROR('New Sites'!D15*VLOOKUP(Lookups!$A$9, Lookups!$A$9:'Lookups'!$B$24, 2, FALSE)+((SQRT((1/('Total Sites'!D15/Area!D15))/2)*1000)*'New Sites'!D15*VLOOKUP(Lookups!$A$10, Lookups!$A$9:'Lookups'!$B$24, 2, FALSE))+'New Sites'!D15*VLOOKUP(Lookups!$A$11, Lookups!$A$9:'Lookups'!$B$24, 2, FALSE),"-")</f>
        <v>62833509.036840513</v>
      </c>
      <c r="E15" s="14">
        <f>IFERROR('New Sites'!E15*VLOOKUP(Lookups!$A$9, Lookups!$A$9:'Lookups'!$B$24, 2, FALSE)+((SQRT((1/('Total Sites'!E15/Area!E15))/2)*1000)*'New Sites'!E15*VLOOKUP(Lookups!$A$10, Lookups!$A$9:'Lookups'!$B$24, 2, FALSE))+'New Sites'!E15*VLOOKUP(Lookups!$A$11, Lookups!$A$9:'Lookups'!$B$24, 2, FALSE),"-")</f>
        <v>58731150.314159259</v>
      </c>
      <c r="F15" s="14">
        <f>IFERROR('New Sites'!F15*VLOOKUP(Lookups!$A$9, Lookups!$A$9:'Lookups'!$B$24, 2, FALSE)+((SQRT((1/('Total Sites'!F15/Area!F15))/2)*1000)*'New Sites'!F15*VLOOKUP(Lookups!$A$10, Lookups!$A$9:'Lookups'!$B$24, 2, FALSE))+'New Sites'!F15*VLOOKUP(Lookups!$A$11, Lookups!$A$9:'Lookups'!$B$24, 2, FALSE),"-")</f>
        <v>56582342.896224841</v>
      </c>
      <c r="G15" s="14">
        <f>IFERROR('New Sites'!G15*VLOOKUP(Lookups!$A$9, Lookups!$A$9:'Lookups'!$B$24, 2, FALSE)+((SQRT((1/('Total Sites'!G15/Area!G15))/2)*1000)*'New Sites'!G15*VLOOKUP(Lookups!$A$10, Lookups!$A$9:'Lookups'!$B$24, 2, FALSE))+'New Sites'!G15*VLOOKUP(Lookups!$A$11, Lookups!$A$9:'Lookups'!$B$24, 2, FALSE),"-")</f>
        <v>78622157.683056563</v>
      </c>
      <c r="H15" s="14">
        <f>IFERROR('New Sites'!H15*VLOOKUP(Lookups!$A$9, Lookups!$A$9:'Lookups'!$B$24, 2, FALSE)+((SQRT((1/('Total Sites'!H15/Area!H15))/2)*1000)*'New Sites'!H15*VLOOKUP(Lookups!$A$10, Lookups!$A$9:'Lookups'!$B$24, 2, FALSE))+'New Sites'!H15*VLOOKUP(Lookups!$A$11, Lookups!$A$9:'Lookups'!$B$24, 2, FALSE),"-")</f>
        <v>55019625.628748201</v>
      </c>
      <c r="I15" s="14">
        <f>IFERROR('New Sites'!I15*VLOOKUP(Lookups!$A$9, Lookups!$A$9:'Lookups'!$B$24, 2, FALSE)+((SQRT((1/('Total Sites'!I15/Area!I15))/2)*1000)*'New Sites'!I15*VLOOKUP(Lookups!$A$10, Lookups!$A$9:'Lookups'!$B$24, 2, FALSE))+'New Sites'!I15*VLOOKUP(Lookups!$A$11, Lookups!$A$9:'Lookups'!$B$24, 2, FALSE),"-")</f>
        <v>19399326.302605573</v>
      </c>
      <c r="J15" s="14">
        <f>IFERROR('New Sites'!J15*VLOOKUP(Lookups!$A$9, Lookups!$A$9:'Lookups'!$B$24, 2, FALSE)+((SQRT((1/('Total Sites'!J15/Area!J15))/2)*1000)*'New Sites'!J15*VLOOKUP(Lookups!$A$10, Lookups!$A$9:'Lookups'!$B$24, 2, FALSE))+'New Sites'!J15*VLOOKUP(Lookups!$A$11, Lookups!$A$9:'Lookups'!$B$24, 2, FALSE),"-")</f>
        <v>19405655.900359534</v>
      </c>
      <c r="K15" s="14">
        <f>IFERROR('New Sites'!K15*VLOOKUP(Lookups!$A$9, Lookups!$A$9:'Lookups'!$B$24, 2, FALSE)+((SQRT((1/('Total Sites'!K15/Area!K15))/2)*1000)*'New Sites'!K15*VLOOKUP(Lookups!$A$10, Lookups!$A$9:'Lookups'!$B$24, 2, FALSE))+'New Sites'!K15*VLOOKUP(Lookups!$A$11, Lookups!$A$9:'Lookups'!$B$24, 2, FALSE),"-")</f>
        <v>26007154.444635913</v>
      </c>
      <c r="L15" s="14">
        <f>IFERROR('New Sites'!L15*VLOOKUP(Lookups!$A$9, Lookups!$A$9:'Lookups'!$B$24, 2, FALSE)+((SQRT((1/('Total Sites'!L15/Area!L15))/2)*1000)*'New Sites'!L15*VLOOKUP(Lookups!$A$10, Lookups!$A$9:'Lookups'!$B$24, 2, FALSE))+'New Sites'!L15*VLOOKUP(Lookups!$A$11, Lookups!$A$9:'Lookups'!$B$24, 2, FALSE),"-")</f>
        <v>19754241.036407895</v>
      </c>
      <c r="M15" s="15">
        <f t="shared" si="0"/>
        <v>0.62676317247279922</v>
      </c>
      <c r="N15" s="19">
        <f>(M15*1000000000)/Pop!M15</f>
        <v>54.037904322872443</v>
      </c>
      <c r="O15" s="14" t="str">
        <f>IFERROR(INDEX(Options!$J$2:$J$1611,MATCH(A15, Options!$G$2:$G$1611,0)), )</f>
        <v>Advanced Economies</v>
      </c>
      <c r="P15" s="14" t="str">
        <f>IFERROR(INDEX(Options!$I$2:$I$1611,MATCH(A15, Options!$G$2:$G$1611,0)), )</f>
        <v>Advanced Economies</v>
      </c>
    </row>
    <row r="16" spans="1:16">
      <c r="A16" s="14" t="str">
        <f>'New Sites'!A16</f>
        <v>BLZ</v>
      </c>
      <c r="B16" s="14" t="str">
        <f>'New Sites'!B16</f>
        <v>Belize</v>
      </c>
      <c r="C16" s="14">
        <f>IFERROR('New Sites'!C16*VLOOKUP(Lookups!$A$9, Lookups!$A$9:'Lookups'!$B$24, 2, FALSE)+((SQRT((1/('Total Sites'!C16/Area!C16))/2)*1000)*'New Sites'!C16*VLOOKUP(Lookups!$A$10, Lookups!$A$9:'Lookups'!$B$24, 2, FALSE))+'New Sites'!C16*VLOOKUP(Lookups!$A$11, Lookups!$A$9:'Lookups'!$B$24, 2, FALSE),"-")</f>
        <v>14052869.972678833</v>
      </c>
      <c r="D16" s="14" t="str">
        <f>IFERROR('New Sites'!D16*VLOOKUP(Lookups!$A$9, Lookups!$A$9:'Lookups'!$B$24, 2, FALSE)+((SQRT((1/('Total Sites'!D16/Area!D16))/2)*1000)*'New Sites'!D16*VLOOKUP(Lookups!$A$10, Lookups!$A$9:'Lookups'!$B$24, 2, FALSE))+'New Sites'!D16*VLOOKUP(Lookups!$A$11, Lookups!$A$9:'Lookups'!$B$24, 2, FALSE),"-")</f>
        <v>-</v>
      </c>
      <c r="E16" s="14">
        <f>IFERROR('New Sites'!E16*VLOOKUP(Lookups!$A$9, Lookups!$A$9:'Lookups'!$B$24, 2, FALSE)+((SQRT((1/('Total Sites'!E16/Area!E16))/2)*1000)*'New Sites'!E16*VLOOKUP(Lookups!$A$10, Lookups!$A$9:'Lookups'!$B$24, 2, FALSE))+'New Sites'!E16*VLOOKUP(Lookups!$A$11, Lookups!$A$9:'Lookups'!$B$24, 2, FALSE),"-")</f>
        <v>5954799.3909942051</v>
      </c>
      <c r="F16" s="14" t="str">
        <f>IFERROR('New Sites'!F16*VLOOKUP(Lookups!$A$9, Lookups!$A$9:'Lookups'!$B$24, 2, FALSE)+((SQRT((1/('Total Sites'!F16/Area!F16))/2)*1000)*'New Sites'!F16*VLOOKUP(Lookups!$A$10, Lookups!$A$9:'Lookups'!$B$24, 2, FALSE))+'New Sites'!F16*VLOOKUP(Lookups!$A$11, Lookups!$A$9:'Lookups'!$B$24, 2, FALSE),"-")</f>
        <v>-</v>
      </c>
      <c r="G16" s="14">
        <f>IFERROR('New Sites'!G16*VLOOKUP(Lookups!$A$9, Lookups!$A$9:'Lookups'!$B$24, 2, FALSE)+((SQRT((1/('Total Sites'!G16/Area!G16))/2)*1000)*'New Sites'!G16*VLOOKUP(Lookups!$A$10, Lookups!$A$9:'Lookups'!$B$24, 2, FALSE))+'New Sites'!G16*VLOOKUP(Lookups!$A$11, Lookups!$A$9:'Lookups'!$B$24, 2, FALSE),"-")</f>
        <v>5456313.8282200051</v>
      </c>
      <c r="H16" s="14" t="str">
        <f>IFERROR('New Sites'!H16*VLOOKUP(Lookups!$A$9, Lookups!$A$9:'Lookups'!$B$24, 2, FALSE)+((SQRT((1/('Total Sites'!H16/Area!H16))/2)*1000)*'New Sites'!H16*VLOOKUP(Lookups!$A$10, Lookups!$A$9:'Lookups'!$B$24, 2, FALSE))+'New Sites'!H16*VLOOKUP(Lookups!$A$11, Lookups!$A$9:'Lookups'!$B$24, 2, FALSE),"-")</f>
        <v>-</v>
      </c>
      <c r="I16" s="14">
        <f>IFERROR('New Sites'!I16*VLOOKUP(Lookups!$A$9, Lookups!$A$9:'Lookups'!$B$24, 2, FALSE)+((SQRT((1/('Total Sites'!I16/Area!I16))/2)*1000)*'New Sites'!I16*VLOOKUP(Lookups!$A$10, Lookups!$A$9:'Lookups'!$B$24, 2, FALSE))+'New Sites'!I16*VLOOKUP(Lookups!$A$11, Lookups!$A$9:'Lookups'!$B$24, 2, FALSE),"-")</f>
        <v>11881698.9918226</v>
      </c>
      <c r="J16" s="14" t="str">
        <f>IFERROR('New Sites'!J16*VLOOKUP(Lookups!$A$9, Lookups!$A$9:'Lookups'!$B$24, 2, FALSE)+((SQRT((1/('Total Sites'!J16/Area!J16))/2)*1000)*'New Sites'!J16*VLOOKUP(Lookups!$A$10, Lookups!$A$9:'Lookups'!$B$24, 2, FALSE))+'New Sites'!J16*VLOOKUP(Lookups!$A$11, Lookups!$A$9:'Lookups'!$B$24, 2, FALSE),"-")</f>
        <v>-</v>
      </c>
      <c r="K16" s="14">
        <f>IFERROR('New Sites'!K16*VLOOKUP(Lookups!$A$9, Lookups!$A$9:'Lookups'!$B$24, 2, FALSE)+((SQRT((1/('Total Sites'!K16/Area!K16))/2)*1000)*'New Sites'!K16*VLOOKUP(Lookups!$A$10, Lookups!$A$9:'Lookups'!$B$24, 2, FALSE))+'New Sites'!K16*VLOOKUP(Lookups!$A$11, Lookups!$A$9:'Lookups'!$B$24, 2, FALSE),"-")</f>
        <v>6450405.2380993087</v>
      </c>
      <c r="L16" s="14">
        <f>IFERROR('New Sites'!L16*VLOOKUP(Lookups!$A$9, Lookups!$A$9:'Lookups'!$B$24, 2, FALSE)+((SQRT((1/('Total Sites'!L16/Area!L16))/2)*1000)*'New Sites'!L16*VLOOKUP(Lookups!$A$10, Lookups!$A$9:'Lookups'!$B$24, 2, FALSE))+'New Sites'!L16*VLOOKUP(Lookups!$A$11, Lookups!$A$9:'Lookups'!$B$24, 2, FALSE),"-")</f>
        <v>5379198.7593696527</v>
      </c>
      <c r="M16" s="15">
        <f t="shared" si="0"/>
        <v>4.9175286181184608E-2</v>
      </c>
      <c r="N16" s="19">
        <f>(M16*1000000000)/Pop!M16</f>
        <v>119.75833233367169</v>
      </c>
      <c r="O16" s="14" t="str">
        <f>IFERROR(INDEX(Options!$J$2:$J$1611,MATCH(A16, Options!$G$2:$G$1611,0)), )</f>
        <v>Emerging Market Economies</v>
      </c>
      <c r="P16" s="14" t="str">
        <f>IFERROR(INDEX(Options!$I$2:$I$1611,MATCH(A16, Options!$G$2:$G$1611,0)), )</f>
        <v>Latin America and the Caribbean</v>
      </c>
    </row>
    <row r="17" spans="1:16">
      <c r="A17" s="14" t="str">
        <f>'New Sites'!A17</f>
        <v>BEN</v>
      </c>
      <c r="B17" s="14" t="str">
        <f>'New Sites'!B17</f>
        <v>Benin</v>
      </c>
      <c r="C17" s="14">
        <f>IFERROR('New Sites'!C17*VLOOKUP(Lookups!$A$9, Lookups!$A$9:'Lookups'!$B$24, 2, FALSE)+((SQRT((1/('Total Sites'!C17/Area!C17))/2)*1000)*'New Sites'!C17*VLOOKUP(Lookups!$A$10, Lookups!$A$9:'Lookups'!$B$24, 2, FALSE))+'New Sites'!C17*VLOOKUP(Lookups!$A$11, Lookups!$A$9:'Lookups'!$B$24, 2, FALSE),"-")</f>
        <v>336173569.36266011</v>
      </c>
      <c r="D17" s="14">
        <f>IFERROR('New Sites'!D17*VLOOKUP(Lookups!$A$9, Lookups!$A$9:'Lookups'!$B$24, 2, FALSE)+((SQRT((1/('Total Sites'!D17/Area!D17))/2)*1000)*'New Sites'!D17*VLOOKUP(Lookups!$A$10, Lookups!$A$9:'Lookups'!$B$24, 2, FALSE))+'New Sites'!D17*VLOOKUP(Lookups!$A$11, Lookups!$A$9:'Lookups'!$B$24, 2, FALSE),"-")</f>
        <v>121317254.09332971</v>
      </c>
      <c r="E17" s="14">
        <f>IFERROR('New Sites'!E17*VLOOKUP(Lookups!$A$9, Lookups!$A$9:'Lookups'!$B$24, 2, FALSE)+((SQRT((1/('Total Sites'!E17/Area!E17))/2)*1000)*'New Sites'!E17*VLOOKUP(Lookups!$A$10, Lookups!$A$9:'Lookups'!$B$24, 2, FALSE))+'New Sites'!E17*VLOOKUP(Lookups!$A$11, Lookups!$A$9:'Lookups'!$B$24, 2, FALSE),"-")</f>
        <v>71751028.774509102</v>
      </c>
      <c r="F17" s="14">
        <f>IFERROR('New Sites'!F17*VLOOKUP(Lookups!$A$9, Lookups!$A$9:'Lookups'!$B$24, 2, FALSE)+((SQRT((1/('Total Sites'!F17/Area!F17))/2)*1000)*'New Sites'!F17*VLOOKUP(Lookups!$A$10, Lookups!$A$9:'Lookups'!$B$24, 2, FALSE))+'New Sites'!F17*VLOOKUP(Lookups!$A$11, Lookups!$A$9:'Lookups'!$B$24, 2, FALSE),"-")</f>
        <v>107321753.68421078</v>
      </c>
      <c r="G17" s="14">
        <f>IFERROR('New Sites'!G17*VLOOKUP(Lookups!$A$9, Lookups!$A$9:'Lookups'!$B$24, 2, FALSE)+((SQRT((1/('Total Sites'!G17/Area!G17))/2)*1000)*'New Sites'!G17*VLOOKUP(Lookups!$A$10, Lookups!$A$9:'Lookups'!$B$24, 2, FALSE))+'New Sites'!G17*VLOOKUP(Lookups!$A$11, Lookups!$A$9:'Lookups'!$B$24, 2, FALSE),"-")</f>
        <v>77741566.021027938</v>
      </c>
      <c r="H17" s="14">
        <f>IFERROR('New Sites'!H17*VLOOKUP(Lookups!$A$9, Lookups!$A$9:'Lookups'!$B$24, 2, FALSE)+((SQRT((1/('Total Sites'!H17/Area!H17))/2)*1000)*'New Sites'!H17*VLOOKUP(Lookups!$A$10, Lookups!$A$9:'Lookups'!$B$24, 2, FALSE))+'New Sites'!H17*VLOOKUP(Lookups!$A$11, Lookups!$A$9:'Lookups'!$B$24, 2, FALSE),"-")</f>
        <v>65213993.017725989</v>
      </c>
      <c r="I17" s="14">
        <f>IFERROR('New Sites'!I17*VLOOKUP(Lookups!$A$9, Lookups!$A$9:'Lookups'!$B$24, 2, FALSE)+((SQRT((1/('Total Sites'!I17/Area!I17))/2)*1000)*'New Sites'!I17*VLOOKUP(Lookups!$A$10, Lookups!$A$9:'Lookups'!$B$24, 2, FALSE))+'New Sites'!I17*VLOOKUP(Lookups!$A$11, Lookups!$A$9:'Lookups'!$B$24, 2, FALSE),"-")</f>
        <v>128615096.37649918</v>
      </c>
      <c r="J17" s="14">
        <f>IFERROR('New Sites'!J17*VLOOKUP(Lookups!$A$9, Lookups!$A$9:'Lookups'!$B$24, 2, FALSE)+((SQRT((1/('Total Sites'!J17/Area!J17))/2)*1000)*'New Sites'!J17*VLOOKUP(Lookups!$A$10, Lookups!$A$9:'Lookups'!$B$24, 2, FALSE))+'New Sites'!J17*VLOOKUP(Lookups!$A$11, Lookups!$A$9:'Lookups'!$B$24, 2, FALSE),"-")</f>
        <v>140609523.86976498</v>
      </c>
      <c r="K17" s="14">
        <f>IFERROR('New Sites'!K17*VLOOKUP(Lookups!$A$9, Lookups!$A$9:'Lookups'!$B$24, 2, FALSE)+((SQRT((1/('Total Sites'!K17/Area!K17))/2)*1000)*'New Sites'!K17*VLOOKUP(Lookups!$A$10, Lookups!$A$9:'Lookups'!$B$24, 2, FALSE))+'New Sites'!K17*VLOOKUP(Lookups!$A$11, Lookups!$A$9:'Lookups'!$B$24, 2, FALSE),"-")</f>
        <v>127838444.31672816</v>
      </c>
      <c r="L17" s="14">
        <f>IFERROR('New Sites'!L17*VLOOKUP(Lookups!$A$9, Lookups!$A$9:'Lookups'!$B$24, 2, FALSE)+((SQRT((1/('Total Sites'!L17/Area!L17))/2)*1000)*'New Sites'!L17*VLOOKUP(Lookups!$A$10, Lookups!$A$9:'Lookups'!$B$24, 2, FALSE))+'New Sites'!L17*VLOOKUP(Lookups!$A$11, Lookups!$A$9:'Lookups'!$B$24, 2, FALSE),"-")</f>
        <v>117651441.86040205</v>
      </c>
      <c r="M17" s="15">
        <f t="shared" si="0"/>
        <v>1.2942336713768581</v>
      </c>
      <c r="N17" s="19">
        <f>(M17*1000000000)/Pop!M17</f>
        <v>99.440213597804075</v>
      </c>
      <c r="O17" s="14" t="str">
        <f>IFERROR(INDEX(Options!$J$2:$J$1611,MATCH(A17, Options!$G$2:$G$1611,0)), )</f>
        <v>Low Income Developing Countries</v>
      </c>
      <c r="P17" s="14" t="str">
        <f>IFERROR(INDEX(Options!$I$2:$I$1611,MATCH(A17, Options!$G$2:$G$1611,0)), )</f>
        <v>Sub-Sahara Africa</v>
      </c>
    </row>
    <row r="18" spans="1:16">
      <c r="A18" s="14" t="str">
        <f>'New Sites'!A18</f>
        <v>BTN</v>
      </c>
      <c r="B18" s="14" t="str">
        <f>'New Sites'!B18</f>
        <v>Bhutan</v>
      </c>
      <c r="C18" s="14">
        <f>IFERROR('New Sites'!C18*VLOOKUP(Lookups!$A$9, Lookups!$A$9:'Lookups'!$B$24, 2, FALSE)+((SQRT((1/('Total Sites'!C18/Area!C18))/2)*1000)*'New Sites'!C18*VLOOKUP(Lookups!$A$10, Lookups!$A$9:'Lookups'!$B$24, 2, FALSE))+'New Sites'!C18*VLOOKUP(Lookups!$A$11, Lookups!$A$9:'Lookups'!$B$24, 2, FALSE),"-")</f>
        <v>19963872.406755928</v>
      </c>
      <c r="D18" s="14">
        <f>IFERROR('New Sites'!D18*VLOOKUP(Lookups!$A$9, Lookups!$A$9:'Lookups'!$B$24, 2, FALSE)+((SQRT((1/('Total Sites'!D18/Area!D18))/2)*1000)*'New Sites'!D18*VLOOKUP(Lookups!$A$10, Lookups!$A$9:'Lookups'!$B$24, 2, FALSE))+'New Sites'!D18*VLOOKUP(Lookups!$A$11, Lookups!$A$9:'Lookups'!$B$24, 2, FALSE),"-")</f>
        <v>9971388.7876403611</v>
      </c>
      <c r="E18" s="14">
        <f>IFERROR('New Sites'!E18*VLOOKUP(Lookups!$A$9, Lookups!$A$9:'Lookups'!$B$24, 2, FALSE)+((SQRT((1/('Total Sites'!E18/Area!E18))/2)*1000)*'New Sites'!E18*VLOOKUP(Lookups!$A$10, Lookups!$A$9:'Lookups'!$B$24, 2, FALSE))+'New Sites'!E18*VLOOKUP(Lookups!$A$11, Lookups!$A$9:'Lookups'!$B$24, 2, FALSE),"-")</f>
        <v>10374906.372092482</v>
      </c>
      <c r="F18" s="14">
        <f>IFERROR('New Sites'!F18*VLOOKUP(Lookups!$A$9, Lookups!$A$9:'Lookups'!$B$24, 2, FALSE)+((SQRT((1/('Total Sites'!F18/Area!F18))/2)*1000)*'New Sites'!F18*VLOOKUP(Lookups!$A$10, Lookups!$A$9:'Lookups'!$B$24, 2, FALSE))+'New Sites'!F18*VLOOKUP(Lookups!$A$11, Lookups!$A$9:'Lookups'!$B$24, 2, FALSE),"-")</f>
        <v>6986565.107133409</v>
      </c>
      <c r="G18" s="14">
        <f>IFERROR('New Sites'!G18*VLOOKUP(Lookups!$A$9, Lookups!$A$9:'Lookups'!$B$24, 2, FALSE)+((SQRT((1/('Total Sites'!G18/Area!G18))/2)*1000)*'New Sites'!G18*VLOOKUP(Lookups!$A$10, Lookups!$A$9:'Lookups'!$B$24, 2, FALSE))+'New Sites'!G18*VLOOKUP(Lookups!$A$11, Lookups!$A$9:'Lookups'!$B$24, 2, FALSE),"-")</f>
        <v>6521498.2248728611</v>
      </c>
      <c r="H18" s="14">
        <f>IFERROR('New Sites'!H18*VLOOKUP(Lookups!$A$9, Lookups!$A$9:'Lookups'!$B$24, 2, FALSE)+((SQRT((1/('Total Sites'!H18/Area!H18))/2)*1000)*'New Sites'!H18*VLOOKUP(Lookups!$A$10, Lookups!$A$9:'Lookups'!$B$24, 2, FALSE))+'New Sites'!H18*VLOOKUP(Lookups!$A$11, Lookups!$A$9:'Lookups'!$B$24, 2, FALSE),"-")</f>
        <v>8063716.1936356276</v>
      </c>
      <c r="I18" s="14">
        <f>IFERROR('New Sites'!I18*VLOOKUP(Lookups!$A$9, Lookups!$A$9:'Lookups'!$B$24, 2, FALSE)+((SQRT((1/('Total Sites'!I18/Area!I18))/2)*1000)*'New Sites'!I18*VLOOKUP(Lookups!$A$10, Lookups!$A$9:'Lookups'!$B$24, 2, FALSE))+'New Sites'!I18*VLOOKUP(Lookups!$A$11, Lookups!$A$9:'Lookups'!$B$24, 2, FALSE),"-")</f>
        <v>7129082.1519106105</v>
      </c>
      <c r="J18" s="14">
        <f>IFERROR('New Sites'!J18*VLOOKUP(Lookups!$A$9, Lookups!$A$9:'Lookups'!$B$24, 2, FALSE)+((SQRT((1/('Total Sites'!J18/Area!J18))/2)*1000)*'New Sites'!J18*VLOOKUP(Lookups!$A$10, Lookups!$A$9:'Lookups'!$B$24, 2, FALSE))+'New Sites'!J18*VLOOKUP(Lookups!$A$11, Lookups!$A$9:'Lookups'!$B$24, 2, FALSE),"-")</f>
        <v>6746820.967941829</v>
      </c>
      <c r="K18" s="14">
        <f>IFERROR('New Sites'!K18*VLOOKUP(Lookups!$A$9, Lookups!$A$9:'Lookups'!$B$24, 2, FALSE)+((SQRT((1/('Total Sites'!K18/Area!K18))/2)*1000)*'New Sites'!K18*VLOOKUP(Lookups!$A$10, Lookups!$A$9:'Lookups'!$B$24, 2, FALSE))+'New Sites'!K18*VLOOKUP(Lookups!$A$11, Lookups!$A$9:'Lookups'!$B$24, 2, FALSE),"-")</f>
        <v>8132652.2234828938</v>
      </c>
      <c r="L18" s="14" t="str">
        <f>IFERROR('New Sites'!L18*VLOOKUP(Lookups!$A$9, Lookups!$A$9:'Lookups'!$B$24, 2, FALSE)+((SQRT((1/('Total Sites'!L18/Area!L18))/2)*1000)*'New Sites'!L18*VLOOKUP(Lookups!$A$10, Lookups!$A$9:'Lookups'!$B$24, 2, FALSE))+'New Sites'!L18*VLOOKUP(Lookups!$A$11, Lookups!$A$9:'Lookups'!$B$24, 2, FALSE),"-")</f>
        <v>-</v>
      </c>
      <c r="M18" s="15">
        <f t="shared" si="0"/>
        <v>8.3890502435466016E-2</v>
      </c>
      <c r="N18" s="19">
        <f>(M18*1000000000)/Pop!M18</f>
        <v>97.724818664951172</v>
      </c>
      <c r="O18" s="14" t="str">
        <f>IFERROR(INDEX(Options!$J$2:$J$1611,MATCH(A18, Options!$G$2:$G$1611,0)), )</f>
        <v>Low Income Developing Countries</v>
      </c>
      <c r="P18" s="14" t="str">
        <f>IFERROR(INDEX(Options!$I$2:$I$1611,MATCH(A18, Options!$G$2:$G$1611,0)), )</f>
        <v>Emerging and Developing Asia</v>
      </c>
    </row>
    <row r="19" spans="1:16">
      <c r="A19" s="14" t="str">
        <f>'New Sites'!A19</f>
        <v>BOL</v>
      </c>
      <c r="B19" s="14" t="str">
        <f>'New Sites'!B19</f>
        <v>Bolivia (Plurinational State of)</v>
      </c>
      <c r="C19" s="14">
        <f>IFERROR('New Sites'!C19*VLOOKUP(Lookups!$A$9, Lookups!$A$9:'Lookups'!$B$24, 2, FALSE)+((SQRT((1/('Total Sites'!C19/Area!C19))/2)*1000)*'New Sites'!C19*VLOOKUP(Lookups!$A$10, Lookups!$A$9:'Lookups'!$B$24, 2, FALSE))+'New Sites'!C19*VLOOKUP(Lookups!$A$11, Lookups!$A$9:'Lookups'!$B$24, 2, FALSE),"-")</f>
        <v>609605910.36926723</v>
      </c>
      <c r="D19" s="14">
        <f>IFERROR('New Sites'!D19*VLOOKUP(Lookups!$A$9, Lookups!$A$9:'Lookups'!$B$24, 2, FALSE)+((SQRT((1/('Total Sites'!D19/Area!D19))/2)*1000)*'New Sites'!D19*VLOOKUP(Lookups!$A$10, Lookups!$A$9:'Lookups'!$B$24, 2, FALSE))+'New Sites'!D19*VLOOKUP(Lookups!$A$11, Lookups!$A$9:'Lookups'!$B$24, 2, FALSE),"-")</f>
        <v>81420216.115903363</v>
      </c>
      <c r="E19" s="14">
        <f>IFERROR('New Sites'!E19*VLOOKUP(Lookups!$A$9, Lookups!$A$9:'Lookups'!$B$24, 2, FALSE)+((SQRT((1/('Total Sites'!E19/Area!E19))/2)*1000)*'New Sites'!E19*VLOOKUP(Lookups!$A$10, Lookups!$A$9:'Lookups'!$B$24, 2, FALSE))+'New Sites'!E19*VLOOKUP(Lookups!$A$11, Lookups!$A$9:'Lookups'!$B$24, 2, FALSE),"-")</f>
        <v>88408425.670214012</v>
      </c>
      <c r="F19" s="14">
        <f>IFERROR('New Sites'!F19*VLOOKUP(Lookups!$A$9, Lookups!$A$9:'Lookups'!$B$24, 2, FALSE)+((SQRT((1/('Total Sites'!F19/Area!F19))/2)*1000)*'New Sites'!F19*VLOOKUP(Lookups!$A$10, Lookups!$A$9:'Lookups'!$B$24, 2, FALSE))+'New Sites'!F19*VLOOKUP(Lookups!$A$11, Lookups!$A$9:'Lookups'!$B$24, 2, FALSE),"-")</f>
        <v>57754185.263319328</v>
      </c>
      <c r="G19" s="14">
        <f>IFERROR('New Sites'!G19*VLOOKUP(Lookups!$A$9, Lookups!$A$9:'Lookups'!$B$24, 2, FALSE)+((SQRT((1/('Total Sites'!G19/Area!G19))/2)*1000)*'New Sites'!G19*VLOOKUP(Lookups!$A$10, Lookups!$A$9:'Lookups'!$B$24, 2, FALSE))+'New Sites'!G19*VLOOKUP(Lookups!$A$11, Lookups!$A$9:'Lookups'!$B$24, 2, FALSE),"-")</f>
        <v>70980333.196990058</v>
      </c>
      <c r="H19" s="14">
        <f>IFERROR('New Sites'!H19*VLOOKUP(Lookups!$A$9, Lookups!$A$9:'Lookups'!$B$24, 2, FALSE)+((SQRT((1/('Total Sites'!H19/Area!H19))/2)*1000)*'New Sites'!H19*VLOOKUP(Lookups!$A$10, Lookups!$A$9:'Lookups'!$B$24, 2, FALSE))+'New Sites'!H19*VLOOKUP(Lookups!$A$11, Lookups!$A$9:'Lookups'!$B$24, 2, FALSE),"-")</f>
        <v>99806745.433638811</v>
      </c>
      <c r="I19" s="14">
        <f>IFERROR('New Sites'!I19*VLOOKUP(Lookups!$A$9, Lookups!$A$9:'Lookups'!$B$24, 2, FALSE)+((SQRT((1/('Total Sites'!I19/Area!I19))/2)*1000)*'New Sites'!I19*VLOOKUP(Lookups!$A$10, Lookups!$A$9:'Lookups'!$B$24, 2, FALSE))+'New Sites'!I19*VLOOKUP(Lookups!$A$11, Lookups!$A$9:'Lookups'!$B$24, 2, FALSE),"-")</f>
        <v>68639770.906025648</v>
      </c>
      <c r="J19" s="14" t="str">
        <f>IFERROR('New Sites'!J19*VLOOKUP(Lookups!$A$9, Lookups!$A$9:'Lookups'!$B$24, 2, FALSE)+((SQRT((1/('Total Sites'!J19/Area!J19))/2)*1000)*'New Sites'!J19*VLOOKUP(Lookups!$A$10, Lookups!$A$9:'Lookups'!$B$24, 2, FALSE))+'New Sites'!J19*VLOOKUP(Lookups!$A$11, Lookups!$A$9:'Lookups'!$B$24, 2, FALSE),"-")</f>
        <v>-</v>
      </c>
      <c r="K19" s="14" t="str">
        <f>IFERROR('New Sites'!K19*VLOOKUP(Lookups!$A$9, Lookups!$A$9:'Lookups'!$B$24, 2, FALSE)+((SQRT((1/('Total Sites'!K19/Area!K19))/2)*1000)*'New Sites'!K19*VLOOKUP(Lookups!$A$10, Lookups!$A$9:'Lookups'!$B$24, 2, FALSE))+'New Sites'!K19*VLOOKUP(Lookups!$A$11, Lookups!$A$9:'Lookups'!$B$24, 2, FALSE),"-")</f>
        <v>-</v>
      </c>
      <c r="L19" s="14" t="str">
        <f>IFERROR('New Sites'!L19*VLOOKUP(Lookups!$A$9, Lookups!$A$9:'Lookups'!$B$24, 2, FALSE)+((SQRT((1/('Total Sites'!L19/Area!L19))/2)*1000)*'New Sites'!L19*VLOOKUP(Lookups!$A$10, Lookups!$A$9:'Lookups'!$B$24, 2, FALSE))+'New Sites'!L19*VLOOKUP(Lookups!$A$11, Lookups!$A$9:'Lookups'!$B$24, 2, FALSE),"-")</f>
        <v>-</v>
      </c>
      <c r="M19" s="15">
        <f t="shared" si="0"/>
        <v>1.0766155869553584</v>
      </c>
      <c r="N19" s="19">
        <f>(M19*1000000000)/Pop!M19</f>
        <v>90.77368624405311</v>
      </c>
      <c r="O19" s="14" t="str">
        <f>IFERROR(INDEX(Options!$J$2:$J$1611,MATCH(A19, Options!$G$2:$G$1611,0)), )</f>
        <v>Emerging Market Economies</v>
      </c>
      <c r="P19" s="14" t="str">
        <f>IFERROR(INDEX(Options!$I$2:$I$1611,MATCH(A19, Options!$G$2:$G$1611,0)), )</f>
        <v>Latin America and the Caribbean</v>
      </c>
    </row>
    <row r="20" spans="1:16">
      <c r="A20" s="14" t="str">
        <f>'New Sites'!A20</f>
        <v>BIH</v>
      </c>
      <c r="B20" s="14" t="str">
        <f>'New Sites'!B20</f>
        <v>Bosnia and Herzegovina</v>
      </c>
      <c r="C20" s="14">
        <f>IFERROR('New Sites'!C20*VLOOKUP(Lookups!$A$9, Lookups!$A$9:'Lookups'!$B$24, 2, FALSE)+((SQRT((1/('Total Sites'!C20/Area!C20))/2)*1000)*'New Sites'!C20*VLOOKUP(Lookups!$A$10, Lookups!$A$9:'Lookups'!$B$24, 2, FALSE))+'New Sites'!C20*VLOOKUP(Lookups!$A$11, Lookups!$A$9:'Lookups'!$B$24, 2, FALSE),"-")</f>
        <v>47700417.430900529</v>
      </c>
      <c r="D20" s="14">
        <f>IFERROR('New Sites'!D20*VLOOKUP(Lookups!$A$9, Lookups!$A$9:'Lookups'!$B$24, 2, FALSE)+((SQRT((1/('Total Sites'!D20/Area!D20))/2)*1000)*'New Sites'!D20*VLOOKUP(Lookups!$A$10, Lookups!$A$9:'Lookups'!$B$24, 2, FALSE))+'New Sites'!D20*VLOOKUP(Lookups!$A$11, Lookups!$A$9:'Lookups'!$B$24, 2, FALSE),"-")</f>
        <v>42288656.925675258</v>
      </c>
      <c r="E20" s="14">
        <f>IFERROR('New Sites'!E20*VLOOKUP(Lookups!$A$9, Lookups!$A$9:'Lookups'!$B$24, 2, FALSE)+((SQRT((1/('Total Sites'!E20/Area!E20))/2)*1000)*'New Sites'!E20*VLOOKUP(Lookups!$A$10, Lookups!$A$9:'Lookups'!$B$24, 2, FALSE))+'New Sites'!E20*VLOOKUP(Lookups!$A$11, Lookups!$A$9:'Lookups'!$B$24, 2, FALSE),"-")</f>
        <v>47470861.925276123</v>
      </c>
      <c r="F20" s="14">
        <f>IFERROR('New Sites'!F20*VLOOKUP(Lookups!$A$9, Lookups!$A$9:'Lookups'!$B$24, 2, FALSE)+((SQRT((1/('Total Sites'!F20/Area!F20))/2)*1000)*'New Sites'!F20*VLOOKUP(Lookups!$A$10, Lookups!$A$9:'Lookups'!$B$24, 2, FALSE))+'New Sites'!F20*VLOOKUP(Lookups!$A$11, Lookups!$A$9:'Lookups'!$B$24, 2, FALSE),"-")</f>
        <v>25060885.936685354</v>
      </c>
      <c r="G20" s="14">
        <f>IFERROR('New Sites'!G20*VLOOKUP(Lookups!$A$9, Lookups!$A$9:'Lookups'!$B$24, 2, FALSE)+((SQRT((1/('Total Sites'!G20/Area!G20))/2)*1000)*'New Sites'!G20*VLOOKUP(Lookups!$A$10, Lookups!$A$9:'Lookups'!$B$24, 2, FALSE))+'New Sites'!G20*VLOOKUP(Lookups!$A$11, Lookups!$A$9:'Lookups'!$B$24, 2, FALSE),"-")</f>
        <v>25273976.129486021</v>
      </c>
      <c r="H20" s="14">
        <f>IFERROR('New Sites'!H20*VLOOKUP(Lookups!$A$9, Lookups!$A$9:'Lookups'!$B$24, 2, FALSE)+((SQRT((1/('Total Sites'!H20/Area!H20))/2)*1000)*'New Sites'!H20*VLOOKUP(Lookups!$A$10, Lookups!$A$9:'Lookups'!$B$24, 2, FALSE))+'New Sites'!H20*VLOOKUP(Lookups!$A$11, Lookups!$A$9:'Lookups'!$B$24, 2, FALSE),"-")</f>
        <v>37820607.250853673</v>
      </c>
      <c r="I20" s="14">
        <f>IFERROR('New Sites'!I20*VLOOKUP(Lookups!$A$9, Lookups!$A$9:'Lookups'!$B$24, 2, FALSE)+((SQRT((1/('Total Sites'!I20/Area!I20))/2)*1000)*'New Sites'!I20*VLOOKUP(Lookups!$A$10, Lookups!$A$9:'Lookups'!$B$24, 2, FALSE))+'New Sites'!I20*VLOOKUP(Lookups!$A$11, Lookups!$A$9:'Lookups'!$B$24, 2, FALSE),"-")</f>
        <v>54643861.623729989</v>
      </c>
      <c r="J20" s="14">
        <f>IFERROR('New Sites'!J20*VLOOKUP(Lookups!$A$9, Lookups!$A$9:'Lookups'!$B$24, 2, FALSE)+((SQRT((1/('Total Sites'!J20/Area!J20))/2)*1000)*'New Sites'!J20*VLOOKUP(Lookups!$A$10, Lookups!$A$9:'Lookups'!$B$24, 2, FALSE))+'New Sites'!J20*VLOOKUP(Lookups!$A$11, Lookups!$A$9:'Lookups'!$B$24, 2, FALSE),"-")</f>
        <v>24149192.09532566</v>
      </c>
      <c r="K20" s="14">
        <f>IFERROR('New Sites'!K20*VLOOKUP(Lookups!$A$9, Lookups!$A$9:'Lookups'!$B$24, 2, FALSE)+((SQRT((1/('Total Sites'!K20/Area!K20))/2)*1000)*'New Sites'!K20*VLOOKUP(Lookups!$A$10, Lookups!$A$9:'Lookups'!$B$24, 2, FALSE))+'New Sites'!K20*VLOOKUP(Lookups!$A$11, Lookups!$A$9:'Lookups'!$B$24, 2, FALSE),"-")</f>
        <v>18320591.573204607</v>
      </c>
      <c r="L20" s="14">
        <f>IFERROR('New Sites'!L20*VLOOKUP(Lookups!$A$9, Lookups!$A$9:'Lookups'!$B$24, 2, FALSE)+((SQRT((1/('Total Sites'!L20/Area!L20))/2)*1000)*'New Sites'!L20*VLOOKUP(Lookups!$A$10, Lookups!$A$9:'Lookups'!$B$24, 2, FALSE))+'New Sites'!L20*VLOOKUP(Lookups!$A$11, Lookups!$A$9:'Lookups'!$B$24, 2, FALSE),"-")</f>
        <v>12945829.401098955</v>
      </c>
      <c r="M20" s="15">
        <f t="shared" si="0"/>
        <v>0.33567488029223619</v>
      </c>
      <c r="N20" s="19">
        <f>(M20*1000000000)/Pop!M20</f>
        <v>100.16482936604859</v>
      </c>
      <c r="O20" s="14" t="str">
        <f>IFERROR(INDEX(Options!$J$2:$J$1611,MATCH(A20, Options!$G$2:$G$1611,0)), )</f>
        <v>Emerging Market Economies</v>
      </c>
      <c r="P20" s="14" t="str">
        <f>IFERROR(INDEX(Options!$I$2:$I$1611,MATCH(A20, Options!$G$2:$G$1611,0)), )</f>
        <v>Emerging and Developing Europe</v>
      </c>
    </row>
    <row r="21" spans="1:16">
      <c r="A21" s="14" t="str">
        <f>'New Sites'!A21</f>
        <v>BWA</v>
      </c>
      <c r="B21" s="14" t="str">
        <f>'New Sites'!B21</f>
        <v>Botswana</v>
      </c>
      <c r="C21" s="14">
        <f>IFERROR('New Sites'!C21*VLOOKUP(Lookups!$A$9, Lookups!$A$9:'Lookups'!$B$24, 2, FALSE)+((SQRT((1/('Total Sites'!C21/Area!C21))/2)*1000)*'New Sites'!C21*VLOOKUP(Lookups!$A$10, Lookups!$A$9:'Lookups'!$B$24, 2, FALSE))+'New Sites'!C21*VLOOKUP(Lookups!$A$11, Lookups!$A$9:'Lookups'!$B$24, 2, FALSE),"-")</f>
        <v>11336736.210090466</v>
      </c>
      <c r="D21" s="14">
        <f>IFERROR('New Sites'!D21*VLOOKUP(Lookups!$A$9, Lookups!$A$9:'Lookups'!$B$24, 2, FALSE)+((SQRT((1/('Total Sites'!D21/Area!D21))/2)*1000)*'New Sites'!D21*VLOOKUP(Lookups!$A$10, Lookups!$A$9:'Lookups'!$B$24, 2, FALSE))+'New Sites'!D21*VLOOKUP(Lookups!$A$11, Lookups!$A$9:'Lookups'!$B$24, 2, FALSE),"-")</f>
        <v>31548511.88902472</v>
      </c>
      <c r="E21" s="14">
        <f>IFERROR('New Sites'!E21*VLOOKUP(Lookups!$A$9, Lookups!$A$9:'Lookups'!$B$24, 2, FALSE)+((SQRT((1/('Total Sites'!E21/Area!E21))/2)*1000)*'New Sites'!E21*VLOOKUP(Lookups!$A$10, Lookups!$A$9:'Lookups'!$B$24, 2, FALSE))+'New Sites'!E21*VLOOKUP(Lookups!$A$11, Lookups!$A$9:'Lookups'!$B$24, 2, FALSE),"-")</f>
        <v>39406743.00202392</v>
      </c>
      <c r="F21" s="14">
        <f>IFERROR('New Sites'!F21*VLOOKUP(Lookups!$A$9, Lookups!$A$9:'Lookups'!$B$24, 2, FALSE)+((SQRT((1/('Total Sites'!F21/Area!F21))/2)*1000)*'New Sites'!F21*VLOOKUP(Lookups!$A$10, Lookups!$A$9:'Lookups'!$B$24, 2, FALSE))+'New Sites'!F21*VLOOKUP(Lookups!$A$11, Lookups!$A$9:'Lookups'!$B$24, 2, FALSE),"-")</f>
        <v>33331205.069254361</v>
      </c>
      <c r="G21" s="14">
        <f>IFERROR('New Sites'!G21*VLOOKUP(Lookups!$A$9, Lookups!$A$9:'Lookups'!$B$24, 2, FALSE)+((SQRT((1/('Total Sites'!G21/Area!G21))/2)*1000)*'New Sites'!G21*VLOOKUP(Lookups!$A$10, Lookups!$A$9:'Lookups'!$B$24, 2, FALSE))+'New Sites'!G21*VLOOKUP(Lookups!$A$11, Lookups!$A$9:'Lookups'!$B$24, 2, FALSE),"-")</f>
        <v>28655422.905465797</v>
      </c>
      <c r="H21" s="14">
        <f>IFERROR('New Sites'!H21*VLOOKUP(Lookups!$A$9, Lookups!$A$9:'Lookups'!$B$24, 2, FALSE)+((SQRT((1/('Total Sites'!H21/Area!H21))/2)*1000)*'New Sites'!H21*VLOOKUP(Lookups!$A$10, Lookups!$A$9:'Lookups'!$B$24, 2, FALSE))+'New Sites'!H21*VLOOKUP(Lookups!$A$11, Lookups!$A$9:'Lookups'!$B$24, 2, FALSE),"-")</f>
        <v>27430885.851523098</v>
      </c>
      <c r="I21" s="14" t="str">
        <f>IFERROR('New Sites'!I21*VLOOKUP(Lookups!$A$9, Lookups!$A$9:'Lookups'!$B$24, 2, FALSE)+((SQRT((1/('Total Sites'!I21/Area!I21))/2)*1000)*'New Sites'!I21*VLOOKUP(Lookups!$A$10, Lookups!$A$9:'Lookups'!$B$24, 2, FALSE))+'New Sites'!I21*VLOOKUP(Lookups!$A$11, Lookups!$A$9:'Lookups'!$B$24, 2, FALSE),"-")</f>
        <v>-</v>
      </c>
      <c r="J21" s="14" t="str">
        <f>IFERROR('New Sites'!J21*VLOOKUP(Lookups!$A$9, Lookups!$A$9:'Lookups'!$B$24, 2, FALSE)+((SQRT((1/('Total Sites'!J21/Area!J21))/2)*1000)*'New Sites'!J21*VLOOKUP(Lookups!$A$10, Lookups!$A$9:'Lookups'!$B$24, 2, FALSE))+'New Sites'!J21*VLOOKUP(Lookups!$A$11, Lookups!$A$9:'Lookups'!$B$24, 2, FALSE),"-")</f>
        <v>-</v>
      </c>
      <c r="K21" s="14" t="str">
        <f>IFERROR('New Sites'!K21*VLOOKUP(Lookups!$A$9, Lookups!$A$9:'Lookups'!$B$24, 2, FALSE)+((SQRT((1/('Total Sites'!K21/Area!K21))/2)*1000)*'New Sites'!K21*VLOOKUP(Lookups!$A$10, Lookups!$A$9:'Lookups'!$B$24, 2, FALSE))+'New Sites'!K21*VLOOKUP(Lookups!$A$11, Lookups!$A$9:'Lookups'!$B$24, 2, FALSE),"-")</f>
        <v>-</v>
      </c>
      <c r="L21" s="14" t="str">
        <f>IFERROR('New Sites'!L21*VLOOKUP(Lookups!$A$9, Lookups!$A$9:'Lookups'!$B$24, 2, FALSE)+((SQRT((1/('Total Sites'!L21/Area!L21))/2)*1000)*'New Sites'!L21*VLOOKUP(Lookups!$A$10, Lookups!$A$9:'Lookups'!$B$24, 2, FALSE))+'New Sites'!L21*VLOOKUP(Lookups!$A$11, Lookups!$A$9:'Lookups'!$B$24, 2, FALSE),"-")</f>
        <v>-</v>
      </c>
      <c r="M21" s="15">
        <f t="shared" si="0"/>
        <v>0.17170950492738235</v>
      </c>
      <c r="N21" s="19">
        <f>(M21*1000000000)/Pop!M21</f>
        <v>71.464514828745351</v>
      </c>
      <c r="O21" s="14" t="str">
        <f>IFERROR(INDEX(Options!$J$2:$J$1611,MATCH(A21, Options!$G$2:$G$1611,0)), )</f>
        <v>Emerging Market Economies</v>
      </c>
      <c r="P21" s="14" t="str">
        <f>IFERROR(INDEX(Options!$I$2:$I$1611,MATCH(A21, Options!$G$2:$G$1611,0)), )</f>
        <v>Sub-Sahara Africa</v>
      </c>
    </row>
    <row r="22" spans="1:16">
      <c r="A22" s="14" t="str">
        <f>'New Sites'!A22</f>
        <v>BRA</v>
      </c>
      <c r="B22" s="14" t="str">
        <f>'New Sites'!B22</f>
        <v>Brazil</v>
      </c>
      <c r="C22" s="14">
        <f>IFERROR('New Sites'!C22*VLOOKUP(Lookups!$A$9, Lookups!$A$9:'Lookups'!$B$24, 2, FALSE)+((SQRT((1/('Total Sites'!C22/Area!C22))/2)*1000)*'New Sites'!C22*VLOOKUP(Lookups!$A$10, Lookups!$A$9:'Lookups'!$B$24, 2, FALSE))+'New Sites'!C22*VLOOKUP(Lookups!$A$11, Lookups!$A$9:'Lookups'!$B$24, 2, FALSE),"-")</f>
        <v>12829654472.284203</v>
      </c>
      <c r="D22" s="14">
        <f>IFERROR('New Sites'!D22*VLOOKUP(Lookups!$A$9, Lookups!$A$9:'Lookups'!$B$24, 2, FALSE)+((SQRT((1/('Total Sites'!D22/Area!D22))/2)*1000)*'New Sites'!D22*VLOOKUP(Lookups!$A$10, Lookups!$A$9:'Lookups'!$B$24, 2, FALSE))+'New Sites'!D22*VLOOKUP(Lookups!$A$11, Lookups!$A$9:'Lookups'!$B$24, 2, FALSE),"-")</f>
        <v>2501776870.4320345</v>
      </c>
      <c r="E22" s="14">
        <f>IFERROR('New Sites'!E22*VLOOKUP(Lookups!$A$9, Lookups!$A$9:'Lookups'!$B$24, 2, FALSE)+((SQRT((1/('Total Sites'!E22/Area!E22))/2)*1000)*'New Sites'!E22*VLOOKUP(Lookups!$A$10, Lookups!$A$9:'Lookups'!$B$24, 2, FALSE))+'New Sites'!E22*VLOOKUP(Lookups!$A$11, Lookups!$A$9:'Lookups'!$B$24, 2, FALSE),"-")</f>
        <v>1497801815.8493223</v>
      </c>
      <c r="F22" s="14">
        <f>IFERROR('New Sites'!F22*VLOOKUP(Lookups!$A$9, Lookups!$A$9:'Lookups'!$B$24, 2, FALSE)+((SQRT((1/('Total Sites'!F22/Area!F22))/2)*1000)*'New Sites'!F22*VLOOKUP(Lookups!$A$10, Lookups!$A$9:'Lookups'!$B$24, 2, FALSE))+'New Sites'!F22*VLOOKUP(Lookups!$A$11, Lookups!$A$9:'Lookups'!$B$24, 2, FALSE),"-")</f>
        <v>1144111025.4771214</v>
      </c>
      <c r="G22" s="14">
        <f>IFERROR('New Sites'!G22*VLOOKUP(Lookups!$A$9, Lookups!$A$9:'Lookups'!$B$24, 2, FALSE)+((SQRT((1/('Total Sites'!G22/Area!G22))/2)*1000)*'New Sites'!G22*VLOOKUP(Lookups!$A$10, Lookups!$A$9:'Lookups'!$B$24, 2, FALSE))+'New Sites'!G22*VLOOKUP(Lookups!$A$11, Lookups!$A$9:'Lookups'!$B$24, 2, FALSE),"-")</f>
        <v>982927663.86528563</v>
      </c>
      <c r="H22" s="14">
        <f>IFERROR('New Sites'!H22*VLOOKUP(Lookups!$A$9, Lookups!$A$9:'Lookups'!$B$24, 2, FALSE)+((SQRT((1/('Total Sites'!H22/Area!H22))/2)*1000)*'New Sites'!H22*VLOOKUP(Lookups!$A$10, Lookups!$A$9:'Lookups'!$B$24, 2, FALSE))+'New Sites'!H22*VLOOKUP(Lookups!$A$11, Lookups!$A$9:'Lookups'!$B$24, 2, FALSE),"-")</f>
        <v>909634606.1238693</v>
      </c>
      <c r="I22" s="14">
        <f>IFERROR('New Sites'!I22*VLOOKUP(Lookups!$A$9, Lookups!$A$9:'Lookups'!$B$24, 2, FALSE)+((SQRT((1/('Total Sites'!I22/Area!I22))/2)*1000)*'New Sites'!I22*VLOOKUP(Lookups!$A$10, Lookups!$A$9:'Lookups'!$B$24, 2, FALSE))+'New Sites'!I22*VLOOKUP(Lookups!$A$11, Lookups!$A$9:'Lookups'!$B$24, 2, FALSE),"-")</f>
        <v>794960036.17084503</v>
      </c>
      <c r="J22" s="14">
        <f>IFERROR('New Sites'!J22*VLOOKUP(Lookups!$A$9, Lookups!$A$9:'Lookups'!$B$24, 2, FALSE)+((SQRT((1/('Total Sites'!J22/Area!J22))/2)*1000)*'New Sites'!J22*VLOOKUP(Lookups!$A$10, Lookups!$A$9:'Lookups'!$B$24, 2, FALSE))+'New Sites'!J22*VLOOKUP(Lookups!$A$11, Lookups!$A$9:'Lookups'!$B$24, 2, FALSE),"-")</f>
        <v>801796975.85584962</v>
      </c>
      <c r="K22" s="14">
        <f>IFERROR('New Sites'!K22*VLOOKUP(Lookups!$A$9, Lookups!$A$9:'Lookups'!$B$24, 2, FALSE)+((SQRT((1/('Total Sites'!K22/Area!K22))/2)*1000)*'New Sites'!K22*VLOOKUP(Lookups!$A$10, Lookups!$A$9:'Lookups'!$B$24, 2, FALSE))+'New Sites'!K22*VLOOKUP(Lookups!$A$11, Lookups!$A$9:'Lookups'!$B$24, 2, FALSE),"-")</f>
        <v>912768664.09364629</v>
      </c>
      <c r="L22" s="14" t="str">
        <f>IFERROR('New Sites'!L22*VLOOKUP(Lookups!$A$9, Lookups!$A$9:'Lookups'!$B$24, 2, FALSE)+((SQRT((1/('Total Sites'!L22/Area!L22))/2)*1000)*'New Sites'!L22*VLOOKUP(Lookups!$A$10, Lookups!$A$9:'Lookups'!$B$24, 2, FALSE))+'New Sites'!L22*VLOOKUP(Lookups!$A$11, Lookups!$A$9:'Lookups'!$B$24, 2, FALSE),"-")</f>
        <v>-</v>
      </c>
      <c r="M22" s="15">
        <f t="shared" si="0"/>
        <v>22.375432130152177</v>
      </c>
      <c r="N22" s="19">
        <f>(M22*1000000000)/Pop!M22</f>
        <v>103.69891079340901</v>
      </c>
      <c r="O22" s="14" t="str">
        <f>IFERROR(INDEX(Options!$J$2:$J$1611,MATCH(A22, Options!$G$2:$G$1611,0)), )</f>
        <v>Emerging Market Economies</v>
      </c>
      <c r="P22" s="14" t="str">
        <f>IFERROR(INDEX(Options!$I$2:$I$1611,MATCH(A22, Options!$G$2:$G$1611,0)), )</f>
        <v>Latin America and the Caribbean</v>
      </c>
    </row>
    <row r="23" spans="1:16">
      <c r="A23" s="14" t="str">
        <f>'New Sites'!A23</f>
        <v>BRN</v>
      </c>
      <c r="B23" s="14" t="str">
        <f>'New Sites'!B23</f>
        <v>Brunei Darussalam</v>
      </c>
      <c r="C23" s="14">
        <f>IFERROR('New Sites'!C23*VLOOKUP(Lookups!$A$9, Lookups!$A$9:'Lookups'!$B$24, 2, FALSE)+((SQRT((1/('Total Sites'!C23/Area!C23))/2)*1000)*'New Sites'!C23*VLOOKUP(Lookups!$A$10, Lookups!$A$9:'Lookups'!$B$24, 2, FALSE))+'New Sites'!C23*VLOOKUP(Lookups!$A$11, Lookups!$A$9:'Lookups'!$B$24, 2, FALSE),"-")</f>
        <v>18153660.471719988</v>
      </c>
      <c r="D23" s="14">
        <f>IFERROR('New Sites'!D23*VLOOKUP(Lookups!$A$9, Lookups!$A$9:'Lookups'!$B$24, 2, FALSE)+((SQRT((1/('Total Sites'!D23/Area!D23))/2)*1000)*'New Sites'!D23*VLOOKUP(Lookups!$A$10, Lookups!$A$9:'Lookups'!$B$24, 2, FALSE))+'New Sites'!D23*VLOOKUP(Lookups!$A$11, Lookups!$A$9:'Lookups'!$B$24, 2, FALSE),"-")</f>
        <v>5939272.509959951</v>
      </c>
      <c r="E23" s="14">
        <f>IFERROR('New Sites'!E23*VLOOKUP(Lookups!$A$9, Lookups!$A$9:'Lookups'!$B$24, 2, FALSE)+((SQRT((1/('Total Sites'!E23/Area!E23))/2)*1000)*'New Sites'!E23*VLOOKUP(Lookups!$A$10, Lookups!$A$9:'Lookups'!$B$24, 2, FALSE))+'New Sites'!E23*VLOOKUP(Lookups!$A$11, Lookups!$A$9:'Lookups'!$B$24, 2, FALSE),"-")</f>
        <v>4092052.4389849557</v>
      </c>
      <c r="F23" s="14">
        <f>IFERROR('New Sites'!F23*VLOOKUP(Lookups!$A$9, Lookups!$A$9:'Lookups'!$B$24, 2, FALSE)+((SQRT((1/('Total Sites'!F23/Area!F23))/2)*1000)*'New Sites'!F23*VLOOKUP(Lookups!$A$10, Lookups!$A$9:'Lookups'!$B$24, 2, FALSE))+'New Sites'!F23*VLOOKUP(Lookups!$A$11, Lookups!$A$9:'Lookups'!$B$24, 2, FALSE),"-")</f>
        <v>3025080.5463553336</v>
      </c>
      <c r="G23" s="14">
        <f>IFERROR('New Sites'!G23*VLOOKUP(Lookups!$A$9, Lookups!$A$9:'Lookups'!$B$24, 2, FALSE)+((SQRT((1/('Total Sites'!G23/Area!G23))/2)*1000)*'New Sites'!G23*VLOOKUP(Lookups!$A$10, Lookups!$A$9:'Lookups'!$B$24, 2, FALSE))+'New Sites'!G23*VLOOKUP(Lookups!$A$11, Lookups!$A$9:'Lookups'!$B$24, 2, FALSE),"-")</f>
        <v>2308681.9494808824</v>
      </c>
      <c r="H23" s="14">
        <f>IFERROR('New Sites'!H23*VLOOKUP(Lookups!$A$9, Lookups!$A$9:'Lookups'!$B$24, 2, FALSE)+((SQRT((1/('Total Sites'!H23/Area!H23))/2)*1000)*'New Sites'!H23*VLOOKUP(Lookups!$A$10, Lookups!$A$9:'Lookups'!$B$24, 2, FALSE))+'New Sites'!H23*VLOOKUP(Lookups!$A$11, Lookups!$A$9:'Lookups'!$B$24, 2, FALSE),"-")</f>
        <v>1964485.4372604694</v>
      </c>
      <c r="I23" s="14">
        <f>IFERROR('New Sites'!I23*VLOOKUP(Lookups!$A$9, Lookups!$A$9:'Lookups'!$B$24, 2, FALSE)+((SQRT((1/('Total Sites'!I23/Area!I23))/2)*1000)*'New Sites'!I23*VLOOKUP(Lookups!$A$10, Lookups!$A$9:'Lookups'!$B$24, 2, FALSE))+'New Sites'!I23*VLOOKUP(Lookups!$A$11, Lookups!$A$9:'Lookups'!$B$24, 2, FALSE),"-")</f>
        <v>1250600.1006380671</v>
      </c>
      <c r="J23" s="14">
        <f>IFERROR('New Sites'!J23*VLOOKUP(Lookups!$A$9, Lookups!$A$9:'Lookups'!$B$24, 2, FALSE)+((SQRT((1/('Total Sites'!J23/Area!J23))/2)*1000)*'New Sites'!J23*VLOOKUP(Lookups!$A$10, Lookups!$A$9:'Lookups'!$B$24, 2, FALSE))+'New Sites'!J23*VLOOKUP(Lookups!$A$11, Lookups!$A$9:'Lookups'!$B$24, 2, FALSE),"-")</f>
        <v>857208.86851533328</v>
      </c>
      <c r="K23" s="14" t="str">
        <f>IFERROR('New Sites'!K23*VLOOKUP(Lookups!$A$9, Lookups!$A$9:'Lookups'!$B$24, 2, FALSE)+((SQRT((1/('Total Sites'!K23/Area!K23))/2)*1000)*'New Sites'!K23*VLOOKUP(Lookups!$A$10, Lookups!$A$9:'Lookups'!$B$24, 2, FALSE))+'New Sites'!K23*VLOOKUP(Lookups!$A$11, Lookups!$A$9:'Lookups'!$B$24, 2, FALSE),"-")</f>
        <v>-</v>
      </c>
      <c r="L23" s="14" t="str">
        <f>IFERROR('New Sites'!L23*VLOOKUP(Lookups!$A$9, Lookups!$A$9:'Lookups'!$B$24, 2, FALSE)+((SQRT((1/('Total Sites'!L23/Area!L23))/2)*1000)*'New Sites'!L23*VLOOKUP(Lookups!$A$10, Lookups!$A$9:'Lookups'!$B$24, 2, FALSE))+'New Sites'!L23*VLOOKUP(Lookups!$A$11, Lookups!$A$9:'Lookups'!$B$24, 2, FALSE),"-")</f>
        <v>-</v>
      </c>
      <c r="M23" s="15">
        <f t="shared" si="0"/>
        <v>3.7591042322914985E-2</v>
      </c>
      <c r="N23" s="19">
        <f>(M23*1000000000)/Pop!M23</f>
        <v>82.664185394232774</v>
      </c>
      <c r="O23" s="14" t="str">
        <f>IFERROR(INDEX(Options!$J$2:$J$1611,MATCH(A23, Options!$G$2:$G$1611,0)), )</f>
        <v>Emerging Market Economies</v>
      </c>
      <c r="P23" s="14" t="str">
        <f>IFERROR(INDEX(Options!$I$2:$I$1611,MATCH(A23, Options!$G$2:$G$1611,0)), )</f>
        <v>Emerging and Developing Asia</v>
      </c>
    </row>
    <row r="24" spans="1:16">
      <c r="A24" s="14" t="str">
        <f>'New Sites'!A24</f>
        <v>BGR</v>
      </c>
      <c r="B24" s="14" t="str">
        <f>'New Sites'!B24</f>
        <v>Bulgaria</v>
      </c>
      <c r="C24" s="14">
        <f>IFERROR('New Sites'!C24*VLOOKUP(Lookups!$A$9, Lookups!$A$9:'Lookups'!$B$24, 2, FALSE)+((SQRT((1/('Total Sites'!C24/Area!C24))/2)*1000)*'New Sites'!C24*VLOOKUP(Lookups!$A$10, Lookups!$A$9:'Lookups'!$B$24, 2, FALSE))+'New Sites'!C24*VLOOKUP(Lookups!$A$11, Lookups!$A$9:'Lookups'!$B$24, 2, FALSE),"-")</f>
        <v>323656365.41724086</v>
      </c>
      <c r="D24" s="14">
        <f>IFERROR('New Sites'!D24*VLOOKUP(Lookups!$A$9, Lookups!$A$9:'Lookups'!$B$24, 2, FALSE)+((SQRT((1/('Total Sites'!D24/Area!D24))/2)*1000)*'New Sites'!D24*VLOOKUP(Lookups!$A$10, Lookups!$A$9:'Lookups'!$B$24, 2, FALSE))+'New Sites'!D24*VLOOKUP(Lookups!$A$11, Lookups!$A$9:'Lookups'!$B$24, 2, FALSE),"-")</f>
        <v>88448804.487970382</v>
      </c>
      <c r="E24" s="14">
        <f>IFERROR('New Sites'!E24*VLOOKUP(Lookups!$A$9, Lookups!$A$9:'Lookups'!$B$24, 2, FALSE)+((SQRT((1/('Total Sites'!E24/Area!E24))/2)*1000)*'New Sites'!E24*VLOOKUP(Lookups!$A$10, Lookups!$A$9:'Lookups'!$B$24, 2, FALSE))+'New Sites'!E24*VLOOKUP(Lookups!$A$11, Lookups!$A$9:'Lookups'!$B$24, 2, FALSE),"-")</f>
        <v>69754680.764555752</v>
      </c>
      <c r="F24" s="14">
        <f>IFERROR('New Sites'!F24*VLOOKUP(Lookups!$A$9, Lookups!$A$9:'Lookups'!$B$24, 2, FALSE)+((SQRT((1/('Total Sites'!F24/Area!F24))/2)*1000)*'New Sites'!F24*VLOOKUP(Lookups!$A$10, Lookups!$A$9:'Lookups'!$B$24, 2, FALSE))+'New Sites'!F24*VLOOKUP(Lookups!$A$11, Lookups!$A$9:'Lookups'!$B$24, 2, FALSE),"-")</f>
        <v>42001806.624853015</v>
      </c>
      <c r="G24" s="14">
        <f>IFERROR('New Sites'!G24*VLOOKUP(Lookups!$A$9, Lookups!$A$9:'Lookups'!$B$24, 2, FALSE)+((SQRT((1/('Total Sites'!G24/Area!G24))/2)*1000)*'New Sites'!G24*VLOOKUP(Lookups!$A$10, Lookups!$A$9:'Lookups'!$B$24, 2, FALSE))+'New Sites'!G24*VLOOKUP(Lookups!$A$11, Lookups!$A$9:'Lookups'!$B$24, 2, FALSE),"-")</f>
        <v>38232143.513768673</v>
      </c>
      <c r="H24" s="14">
        <f>IFERROR('New Sites'!H24*VLOOKUP(Lookups!$A$9, Lookups!$A$9:'Lookups'!$B$24, 2, FALSE)+((SQRT((1/('Total Sites'!H24/Area!H24))/2)*1000)*'New Sites'!H24*VLOOKUP(Lookups!$A$10, Lookups!$A$9:'Lookups'!$B$24, 2, FALSE))+'New Sites'!H24*VLOOKUP(Lookups!$A$11, Lookups!$A$9:'Lookups'!$B$24, 2, FALSE),"-")</f>
        <v>36660177.796483934</v>
      </c>
      <c r="I24" s="14">
        <f>IFERROR('New Sites'!I24*VLOOKUP(Lookups!$A$9, Lookups!$A$9:'Lookups'!$B$24, 2, FALSE)+((SQRT((1/('Total Sites'!I24/Area!I24))/2)*1000)*'New Sites'!I24*VLOOKUP(Lookups!$A$10, Lookups!$A$9:'Lookups'!$B$24, 2, FALSE))+'New Sites'!I24*VLOOKUP(Lookups!$A$11, Lookups!$A$9:'Lookups'!$B$24, 2, FALSE),"-")</f>
        <v>25735032.143631443</v>
      </c>
      <c r="J24" s="14">
        <f>IFERROR('New Sites'!J24*VLOOKUP(Lookups!$A$9, Lookups!$A$9:'Lookups'!$B$24, 2, FALSE)+((SQRT((1/('Total Sites'!J24/Area!J24))/2)*1000)*'New Sites'!J24*VLOOKUP(Lookups!$A$10, Lookups!$A$9:'Lookups'!$B$24, 2, FALSE))+'New Sites'!J24*VLOOKUP(Lookups!$A$11, Lookups!$A$9:'Lookups'!$B$24, 2, FALSE),"-")</f>
        <v>22679162.084712595</v>
      </c>
      <c r="K24" s="14">
        <f>IFERROR('New Sites'!K24*VLOOKUP(Lookups!$A$9, Lookups!$A$9:'Lookups'!$B$24, 2, FALSE)+((SQRT((1/('Total Sites'!K24/Area!K24))/2)*1000)*'New Sites'!K24*VLOOKUP(Lookups!$A$10, Lookups!$A$9:'Lookups'!$B$24, 2, FALSE))+'New Sites'!K24*VLOOKUP(Lookups!$A$11, Lookups!$A$9:'Lookups'!$B$24, 2, FALSE),"-")</f>
        <v>19564192.449721463</v>
      </c>
      <c r="L24" s="14">
        <f>IFERROR('New Sites'!L24*VLOOKUP(Lookups!$A$9, Lookups!$A$9:'Lookups'!$B$24, 2, FALSE)+((SQRT((1/('Total Sites'!L24/Area!L24))/2)*1000)*'New Sites'!L24*VLOOKUP(Lookups!$A$10, Lookups!$A$9:'Lookups'!$B$24, 2, FALSE))+'New Sites'!L24*VLOOKUP(Lookups!$A$11, Lookups!$A$9:'Lookups'!$B$24, 2, FALSE),"-")</f>
        <v>14380582.072538679</v>
      </c>
      <c r="M24" s="15">
        <f t="shared" si="0"/>
        <v>0.68111294735547701</v>
      </c>
      <c r="N24" s="19">
        <f>(M24*1000000000)/Pop!M24</f>
        <v>98.485376530658939</v>
      </c>
      <c r="O24" s="14" t="str">
        <f>IFERROR(INDEX(Options!$J$2:$J$1611,MATCH(A24, Options!$G$2:$G$1611,0)), )</f>
        <v>Emerging Market Economies</v>
      </c>
      <c r="P24" s="14" t="str">
        <f>IFERROR(INDEX(Options!$I$2:$I$1611,MATCH(A24, Options!$G$2:$G$1611,0)), )</f>
        <v>Emerging and Developing Europe</v>
      </c>
    </row>
    <row r="25" spans="1:16">
      <c r="A25" s="14" t="str">
        <f>'New Sites'!A25</f>
        <v>BFA</v>
      </c>
      <c r="B25" s="14" t="str">
        <f>'New Sites'!B25</f>
        <v>Burkina Faso</v>
      </c>
      <c r="C25" s="14">
        <f>IFERROR('New Sites'!C25*VLOOKUP(Lookups!$A$9, Lookups!$A$9:'Lookups'!$B$24, 2, FALSE)+((SQRT((1/('Total Sites'!C25/Area!C25))/2)*1000)*'New Sites'!C25*VLOOKUP(Lookups!$A$10, Lookups!$A$9:'Lookups'!$B$24, 2, FALSE))+'New Sites'!C25*VLOOKUP(Lookups!$A$11, Lookups!$A$9:'Lookups'!$B$24, 2, FALSE),"-")</f>
        <v>739372716.09047818</v>
      </c>
      <c r="D25" s="14">
        <f>IFERROR('New Sites'!D25*VLOOKUP(Lookups!$A$9, Lookups!$A$9:'Lookups'!$B$24, 2, FALSE)+((SQRT((1/('Total Sites'!D25/Area!D25))/2)*1000)*'New Sites'!D25*VLOOKUP(Lookups!$A$10, Lookups!$A$9:'Lookups'!$B$24, 2, FALSE))+'New Sites'!D25*VLOOKUP(Lookups!$A$11, Lookups!$A$9:'Lookups'!$B$24, 2, FALSE),"-")</f>
        <v>131527798.30975336</v>
      </c>
      <c r="E25" s="14">
        <f>IFERROR('New Sites'!E25*VLOOKUP(Lookups!$A$9, Lookups!$A$9:'Lookups'!$B$24, 2, FALSE)+((SQRT((1/('Total Sites'!E25/Area!E25))/2)*1000)*'New Sites'!E25*VLOOKUP(Lookups!$A$10, Lookups!$A$9:'Lookups'!$B$24, 2, FALSE))+'New Sites'!E25*VLOOKUP(Lookups!$A$11, Lookups!$A$9:'Lookups'!$B$24, 2, FALSE),"-")</f>
        <v>217605510.09558326</v>
      </c>
      <c r="F25" s="14">
        <f>IFERROR('New Sites'!F25*VLOOKUP(Lookups!$A$9, Lookups!$A$9:'Lookups'!$B$24, 2, FALSE)+((SQRT((1/('Total Sites'!F25/Area!F25))/2)*1000)*'New Sites'!F25*VLOOKUP(Lookups!$A$10, Lookups!$A$9:'Lookups'!$B$24, 2, FALSE))+'New Sites'!F25*VLOOKUP(Lookups!$A$11, Lookups!$A$9:'Lookups'!$B$24, 2, FALSE),"-")</f>
        <v>131989967.74566287</v>
      </c>
      <c r="G25" s="14">
        <f>IFERROR('New Sites'!G25*VLOOKUP(Lookups!$A$9, Lookups!$A$9:'Lookups'!$B$24, 2, FALSE)+((SQRT((1/('Total Sites'!G25/Area!G25))/2)*1000)*'New Sites'!G25*VLOOKUP(Lookups!$A$10, Lookups!$A$9:'Lookups'!$B$24, 2, FALSE))+'New Sites'!G25*VLOOKUP(Lookups!$A$11, Lookups!$A$9:'Lookups'!$B$24, 2, FALSE),"-")</f>
        <v>149242035.82990798</v>
      </c>
      <c r="H25" s="14">
        <f>IFERROR('New Sites'!H25*VLOOKUP(Lookups!$A$9, Lookups!$A$9:'Lookups'!$B$24, 2, FALSE)+((SQRT((1/('Total Sites'!H25/Area!H25))/2)*1000)*'New Sites'!H25*VLOOKUP(Lookups!$A$10, Lookups!$A$9:'Lookups'!$B$24, 2, FALSE))+'New Sites'!H25*VLOOKUP(Lookups!$A$11, Lookups!$A$9:'Lookups'!$B$24, 2, FALSE),"-")</f>
        <v>197053921.17936924</v>
      </c>
      <c r="I25" s="14">
        <f>IFERROR('New Sites'!I25*VLOOKUP(Lookups!$A$9, Lookups!$A$9:'Lookups'!$B$24, 2, FALSE)+((SQRT((1/('Total Sites'!I25/Area!I25))/2)*1000)*'New Sites'!I25*VLOOKUP(Lookups!$A$10, Lookups!$A$9:'Lookups'!$B$24, 2, FALSE))+'New Sites'!I25*VLOOKUP(Lookups!$A$11, Lookups!$A$9:'Lookups'!$B$24, 2, FALSE),"-")</f>
        <v>136696818.80720681</v>
      </c>
      <c r="J25" s="14">
        <f>IFERROR('New Sites'!J25*VLOOKUP(Lookups!$A$9, Lookups!$A$9:'Lookups'!$B$24, 2, FALSE)+((SQRT((1/('Total Sites'!J25/Area!J25))/2)*1000)*'New Sites'!J25*VLOOKUP(Lookups!$A$10, Lookups!$A$9:'Lookups'!$B$24, 2, FALSE))+'New Sites'!J25*VLOOKUP(Lookups!$A$11, Lookups!$A$9:'Lookups'!$B$24, 2, FALSE),"-")</f>
        <v>167766879.99867374</v>
      </c>
      <c r="K25" s="14">
        <f>IFERROR('New Sites'!K25*VLOOKUP(Lookups!$A$9, Lookups!$A$9:'Lookups'!$B$24, 2, FALSE)+((SQRT((1/('Total Sites'!K25/Area!K25))/2)*1000)*'New Sites'!K25*VLOOKUP(Lookups!$A$10, Lookups!$A$9:'Lookups'!$B$24, 2, FALSE))+'New Sites'!K25*VLOOKUP(Lookups!$A$11, Lookups!$A$9:'Lookups'!$B$24, 2, FALSE),"-")</f>
        <v>152388062.71003082</v>
      </c>
      <c r="L25" s="14">
        <f>IFERROR('New Sites'!L25*VLOOKUP(Lookups!$A$9, Lookups!$A$9:'Lookups'!$B$24, 2, FALSE)+((SQRT((1/('Total Sites'!L25/Area!L25))/2)*1000)*'New Sites'!L25*VLOOKUP(Lookups!$A$10, Lookups!$A$9:'Lookups'!$B$24, 2, FALSE))+'New Sites'!L25*VLOOKUP(Lookups!$A$11, Lookups!$A$9:'Lookups'!$B$24, 2, FALSE),"-")</f>
        <v>159412696.81041712</v>
      </c>
      <c r="M25" s="15">
        <f t="shared" si="0"/>
        <v>2.1830564075770833</v>
      </c>
      <c r="N25" s="19">
        <f>(M25*1000000000)/Pop!M25</f>
        <v>95.67339566378368</v>
      </c>
      <c r="O25" s="14" t="str">
        <f>IFERROR(INDEX(Options!$J$2:$J$1611,MATCH(A25, Options!$G$2:$G$1611,0)), )</f>
        <v>Low Income Developing Countries</v>
      </c>
      <c r="P25" s="14" t="str">
        <f>IFERROR(INDEX(Options!$I$2:$I$1611,MATCH(A25, Options!$G$2:$G$1611,0)), )</f>
        <v>Sub-Sahara Africa</v>
      </c>
    </row>
    <row r="26" spans="1:16">
      <c r="A26" s="14" t="str">
        <f>'New Sites'!A26</f>
        <v>BDI</v>
      </c>
      <c r="B26" s="14" t="str">
        <f>'New Sites'!B26</f>
        <v>Burundi</v>
      </c>
      <c r="C26" s="14">
        <f>IFERROR('New Sites'!C26*VLOOKUP(Lookups!$A$9, Lookups!$A$9:'Lookups'!$B$24, 2, FALSE)+((SQRT((1/('Total Sites'!C26/Area!C26))/2)*1000)*'New Sites'!C26*VLOOKUP(Lookups!$A$10, Lookups!$A$9:'Lookups'!$B$24, 2, FALSE))+'New Sites'!C26*VLOOKUP(Lookups!$A$11, Lookups!$A$9:'Lookups'!$B$24, 2, FALSE),"-")</f>
        <v>87697452.877215683</v>
      </c>
      <c r="D26" s="14">
        <f>IFERROR('New Sites'!D26*VLOOKUP(Lookups!$A$9, Lookups!$A$9:'Lookups'!$B$24, 2, FALSE)+((SQRT((1/('Total Sites'!D26/Area!D26))/2)*1000)*'New Sites'!D26*VLOOKUP(Lookups!$A$10, Lookups!$A$9:'Lookups'!$B$24, 2, FALSE))+'New Sites'!D26*VLOOKUP(Lookups!$A$11, Lookups!$A$9:'Lookups'!$B$24, 2, FALSE),"-")</f>
        <v>155298386.10172752</v>
      </c>
      <c r="E26" s="14">
        <f>IFERROR('New Sites'!E26*VLOOKUP(Lookups!$A$9, Lookups!$A$9:'Lookups'!$B$24, 2, FALSE)+((SQRT((1/('Total Sites'!E26/Area!E26))/2)*1000)*'New Sites'!E26*VLOOKUP(Lookups!$A$10, Lookups!$A$9:'Lookups'!$B$24, 2, FALSE))+'New Sites'!E26*VLOOKUP(Lookups!$A$11, Lookups!$A$9:'Lookups'!$B$24, 2, FALSE),"-")</f>
        <v>88334414.150525957</v>
      </c>
      <c r="F26" s="14">
        <f>IFERROR('New Sites'!F26*VLOOKUP(Lookups!$A$9, Lookups!$A$9:'Lookups'!$B$24, 2, FALSE)+((SQRT((1/('Total Sites'!F26/Area!F26))/2)*1000)*'New Sites'!F26*VLOOKUP(Lookups!$A$10, Lookups!$A$9:'Lookups'!$B$24, 2, FALSE))+'New Sites'!F26*VLOOKUP(Lookups!$A$11, Lookups!$A$9:'Lookups'!$B$24, 2, FALSE),"-")</f>
        <v>125392515.97737332</v>
      </c>
      <c r="G26" s="14">
        <f>IFERROR('New Sites'!G26*VLOOKUP(Lookups!$A$9, Lookups!$A$9:'Lookups'!$B$24, 2, FALSE)+((SQRT((1/('Total Sites'!G26/Area!G26))/2)*1000)*'New Sites'!G26*VLOOKUP(Lookups!$A$10, Lookups!$A$9:'Lookups'!$B$24, 2, FALSE))+'New Sites'!G26*VLOOKUP(Lookups!$A$11, Lookups!$A$9:'Lookups'!$B$24, 2, FALSE),"-")</f>
        <v>107214180.92742741</v>
      </c>
      <c r="H26" s="14">
        <f>IFERROR('New Sites'!H26*VLOOKUP(Lookups!$A$9, Lookups!$A$9:'Lookups'!$B$24, 2, FALSE)+((SQRT((1/('Total Sites'!H26/Area!H26))/2)*1000)*'New Sites'!H26*VLOOKUP(Lookups!$A$10, Lookups!$A$9:'Lookups'!$B$24, 2, FALSE))+'New Sites'!H26*VLOOKUP(Lookups!$A$11, Lookups!$A$9:'Lookups'!$B$24, 2, FALSE),"-")</f>
        <v>85663771.985158563</v>
      </c>
      <c r="I26" s="14">
        <f>IFERROR('New Sites'!I26*VLOOKUP(Lookups!$A$9, Lookups!$A$9:'Lookups'!$B$24, 2, FALSE)+((SQRT((1/('Total Sites'!I26/Area!I26))/2)*1000)*'New Sites'!I26*VLOOKUP(Lookups!$A$10, Lookups!$A$9:'Lookups'!$B$24, 2, FALSE))+'New Sites'!I26*VLOOKUP(Lookups!$A$11, Lookups!$A$9:'Lookups'!$B$24, 2, FALSE),"-")</f>
        <v>92299903.259453103</v>
      </c>
      <c r="J26" s="14">
        <f>IFERROR('New Sites'!J26*VLOOKUP(Lookups!$A$9, Lookups!$A$9:'Lookups'!$B$24, 2, FALSE)+((SQRT((1/('Total Sites'!J26/Area!J26))/2)*1000)*'New Sites'!J26*VLOOKUP(Lookups!$A$10, Lookups!$A$9:'Lookups'!$B$24, 2, FALSE))+'New Sites'!J26*VLOOKUP(Lookups!$A$11, Lookups!$A$9:'Lookups'!$B$24, 2, FALSE),"-")</f>
        <v>78709733.454380259</v>
      </c>
      <c r="K26" s="14">
        <f>IFERROR('New Sites'!K26*VLOOKUP(Lookups!$A$9, Lookups!$A$9:'Lookups'!$B$24, 2, FALSE)+((SQRT((1/('Total Sites'!K26/Area!K26))/2)*1000)*'New Sites'!K26*VLOOKUP(Lookups!$A$10, Lookups!$A$9:'Lookups'!$B$24, 2, FALSE))+'New Sites'!K26*VLOOKUP(Lookups!$A$11, Lookups!$A$9:'Lookups'!$B$24, 2, FALSE),"-")</f>
        <v>72757320.006096512</v>
      </c>
      <c r="L26" s="14">
        <f>IFERROR('New Sites'!L26*VLOOKUP(Lookups!$A$9, Lookups!$A$9:'Lookups'!$B$24, 2, FALSE)+((SQRT((1/('Total Sites'!L26/Area!L26))/2)*1000)*'New Sites'!L26*VLOOKUP(Lookups!$A$10, Lookups!$A$9:'Lookups'!$B$24, 2, FALSE))+'New Sites'!L26*VLOOKUP(Lookups!$A$11, Lookups!$A$9:'Lookups'!$B$24, 2, FALSE),"-")</f>
        <v>53343334.930687442</v>
      </c>
      <c r="M26" s="15">
        <f t="shared" si="0"/>
        <v>0.94671101367004562</v>
      </c>
      <c r="N26" s="19">
        <f>(M26*1000000000)/Pop!M26</f>
        <v>83.377010007682856</v>
      </c>
      <c r="O26" s="14" t="str">
        <f>IFERROR(INDEX(Options!$J$2:$J$1611,MATCH(A26, Options!$G$2:$G$1611,0)), )</f>
        <v>Low Income Developing Countries</v>
      </c>
      <c r="P26" s="14" t="str">
        <f>IFERROR(INDEX(Options!$I$2:$I$1611,MATCH(A26, Options!$G$2:$G$1611,0)), )</f>
        <v>Sub-Sahara Africa</v>
      </c>
    </row>
    <row r="27" spans="1:16">
      <c r="A27" s="14" t="str">
        <f>'New Sites'!A27</f>
        <v>CPV</v>
      </c>
      <c r="B27" s="14" t="str">
        <f>'New Sites'!B27</f>
        <v>Cabo Verde</v>
      </c>
      <c r="C27" s="14">
        <f>IFERROR('New Sites'!C27*VLOOKUP(Lookups!$A$9, Lookups!$A$9:'Lookups'!$B$24, 2, FALSE)+((SQRT((1/('Total Sites'!C27/Area!C27))/2)*1000)*'New Sites'!C27*VLOOKUP(Lookups!$A$10, Lookups!$A$9:'Lookups'!$B$24, 2, FALSE))+'New Sites'!C27*VLOOKUP(Lookups!$A$11, Lookups!$A$9:'Lookups'!$B$24, 2, FALSE),"-")</f>
        <v>16262502.388101924</v>
      </c>
      <c r="D27" s="14">
        <f>IFERROR('New Sites'!D27*VLOOKUP(Lookups!$A$9, Lookups!$A$9:'Lookups'!$B$24, 2, FALSE)+((SQRT((1/('Total Sites'!D27/Area!D27))/2)*1000)*'New Sites'!D27*VLOOKUP(Lookups!$A$10, Lookups!$A$9:'Lookups'!$B$24, 2, FALSE))+'New Sites'!D27*VLOOKUP(Lookups!$A$11, Lookups!$A$9:'Lookups'!$B$24, 2, FALSE),"-")</f>
        <v>5988216.7942743739</v>
      </c>
      <c r="E27" s="14">
        <f>IFERROR('New Sites'!E27*VLOOKUP(Lookups!$A$9, Lookups!$A$9:'Lookups'!$B$24, 2, FALSE)+((SQRT((1/('Total Sites'!E27/Area!E27))/2)*1000)*'New Sites'!E27*VLOOKUP(Lookups!$A$10, Lookups!$A$9:'Lookups'!$B$24, 2, FALSE))+'New Sites'!E27*VLOOKUP(Lookups!$A$11, Lookups!$A$9:'Lookups'!$B$24, 2, FALSE),"-")</f>
        <v>10306407.013926009</v>
      </c>
      <c r="F27" s="14">
        <f>IFERROR('New Sites'!F27*VLOOKUP(Lookups!$A$9, Lookups!$A$9:'Lookups'!$B$24, 2, FALSE)+((SQRT((1/('Total Sites'!F27/Area!F27))/2)*1000)*'New Sites'!F27*VLOOKUP(Lookups!$A$10, Lookups!$A$9:'Lookups'!$B$24, 2, FALSE))+'New Sites'!F27*VLOOKUP(Lookups!$A$11, Lookups!$A$9:'Lookups'!$B$24, 2, FALSE),"-")</f>
        <v>3799481.8680716916</v>
      </c>
      <c r="G27" s="14">
        <f>IFERROR('New Sites'!G27*VLOOKUP(Lookups!$A$9, Lookups!$A$9:'Lookups'!$B$24, 2, FALSE)+((SQRT((1/('Total Sites'!G27/Area!G27))/2)*1000)*'New Sites'!G27*VLOOKUP(Lookups!$A$10, Lookups!$A$9:'Lookups'!$B$24, 2, FALSE))+'New Sites'!G27*VLOOKUP(Lookups!$A$11, Lookups!$A$9:'Lookups'!$B$24, 2, FALSE),"-")</f>
        <v>3897930.6882608198</v>
      </c>
      <c r="H27" s="14">
        <f>IFERROR('New Sites'!H27*VLOOKUP(Lookups!$A$9, Lookups!$A$9:'Lookups'!$B$24, 2, FALSE)+((SQRT((1/('Total Sites'!H27/Area!H27))/2)*1000)*'New Sites'!H27*VLOOKUP(Lookups!$A$10, Lookups!$A$9:'Lookups'!$B$24, 2, FALSE))+'New Sites'!H27*VLOOKUP(Lookups!$A$11, Lookups!$A$9:'Lookups'!$B$24, 2, FALSE),"-")</f>
        <v>1526193.8656007634</v>
      </c>
      <c r="I27" s="14">
        <f>IFERROR('New Sites'!I27*VLOOKUP(Lookups!$A$9, Lookups!$A$9:'Lookups'!$B$24, 2, FALSE)+((SQRT((1/('Total Sites'!I27/Area!I27))/2)*1000)*'New Sites'!I27*VLOOKUP(Lookups!$A$10, Lookups!$A$9:'Lookups'!$B$24, 2, FALSE))+'New Sites'!I27*VLOOKUP(Lookups!$A$11, Lookups!$A$9:'Lookups'!$B$24, 2, FALSE),"-")</f>
        <v>1467072.6171448557</v>
      </c>
      <c r="J27" s="14">
        <f>IFERROR('New Sites'!J27*VLOOKUP(Lookups!$A$9, Lookups!$A$9:'Lookups'!$B$24, 2, FALSE)+((SQRT((1/('Total Sites'!J27/Area!J27))/2)*1000)*'New Sites'!J27*VLOOKUP(Lookups!$A$10, Lookups!$A$9:'Lookups'!$B$24, 2, FALSE))+'New Sites'!J27*VLOOKUP(Lookups!$A$11, Lookups!$A$9:'Lookups'!$B$24, 2, FALSE),"-")</f>
        <v>996422.44151259074</v>
      </c>
      <c r="K27" s="14">
        <f>IFERROR('New Sites'!K27*VLOOKUP(Lookups!$A$9, Lookups!$A$9:'Lookups'!$B$24, 2, FALSE)+((SQRT((1/('Total Sites'!K27/Area!K27))/2)*1000)*'New Sites'!K27*VLOOKUP(Lookups!$A$10, Lookups!$A$9:'Lookups'!$B$24, 2, FALSE))+'New Sites'!K27*VLOOKUP(Lookups!$A$11, Lookups!$A$9:'Lookups'!$B$24, 2, FALSE),"-")</f>
        <v>2952236.3031456014</v>
      </c>
      <c r="L27" s="14">
        <f>IFERROR('New Sites'!L27*VLOOKUP(Lookups!$A$9, Lookups!$A$9:'Lookups'!$B$24, 2, FALSE)+((SQRT((1/('Total Sites'!L27/Area!L27))/2)*1000)*'New Sites'!L27*VLOOKUP(Lookups!$A$10, Lookups!$A$9:'Lookups'!$B$24, 2, FALSE))+'New Sites'!L27*VLOOKUP(Lookups!$A$11, Lookups!$A$9:'Lookups'!$B$24, 2, FALSE),"-")</f>
        <v>2810971.7380422228</v>
      </c>
      <c r="M27" s="15">
        <f t="shared" si="0"/>
        <v>5.0007435718080855E-2</v>
      </c>
      <c r="N27" s="19">
        <f>(M27*1000000000)/Pop!M27</f>
        <v>94.145998200348387</v>
      </c>
      <c r="O27" s="14" t="str">
        <f>IFERROR(INDEX(Options!$J$2:$J$1611,MATCH(A27, Options!$G$2:$G$1611,0)), )</f>
        <v>Emerging Market Economies</v>
      </c>
      <c r="P27" s="14" t="str">
        <f>IFERROR(INDEX(Options!$I$2:$I$1611,MATCH(A27, Options!$G$2:$G$1611,0)), )</f>
        <v>Sub-Sahara Africa</v>
      </c>
    </row>
    <row r="28" spans="1:16">
      <c r="A28" s="14" t="str">
        <f>'New Sites'!A28</f>
        <v>KHM</v>
      </c>
      <c r="B28" s="14" t="str">
        <f>'New Sites'!B28</f>
        <v>Cambodia</v>
      </c>
      <c r="C28" s="14">
        <f>IFERROR('New Sites'!C28*VLOOKUP(Lookups!$A$9, Lookups!$A$9:'Lookups'!$B$24, 2, FALSE)+((SQRT((1/('Total Sites'!C28/Area!C28))/2)*1000)*'New Sites'!C28*VLOOKUP(Lookups!$A$10, Lookups!$A$9:'Lookups'!$B$24, 2, FALSE))+'New Sites'!C28*VLOOKUP(Lookups!$A$11, Lookups!$A$9:'Lookups'!$B$24, 2, FALSE),"-")</f>
        <v>358787927.76867974</v>
      </c>
      <c r="D28" s="14">
        <f>IFERROR('New Sites'!D28*VLOOKUP(Lookups!$A$9, Lookups!$A$9:'Lookups'!$B$24, 2, FALSE)+((SQRT((1/('Total Sites'!D28/Area!D28))/2)*1000)*'New Sites'!D28*VLOOKUP(Lookups!$A$10, Lookups!$A$9:'Lookups'!$B$24, 2, FALSE))+'New Sites'!D28*VLOOKUP(Lookups!$A$11, Lookups!$A$9:'Lookups'!$B$24, 2, FALSE),"-")</f>
        <v>317648193.8310864</v>
      </c>
      <c r="E28" s="14">
        <f>IFERROR('New Sites'!E28*VLOOKUP(Lookups!$A$9, Lookups!$A$9:'Lookups'!$B$24, 2, FALSE)+((SQRT((1/('Total Sites'!E28/Area!E28))/2)*1000)*'New Sites'!E28*VLOOKUP(Lookups!$A$10, Lookups!$A$9:'Lookups'!$B$24, 2, FALSE))+'New Sites'!E28*VLOOKUP(Lookups!$A$11, Lookups!$A$9:'Lookups'!$B$24, 2, FALSE),"-")</f>
        <v>129891001.4925445</v>
      </c>
      <c r="F28" s="14">
        <f>IFERROR('New Sites'!F28*VLOOKUP(Lookups!$A$9, Lookups!$A$9:'Lookups'!$B$24, 2, FALSE)+((SQRT((1/('Total Sites'!F28/Area!F28))/2)*1000)*'New Sites'!F28*VLOOKUP(Lookups!$A$10, Lookups!$A$9:'Lookups'!$B$24, 2, FALSE))+'New Sites'!F28*VLOOKUP(Lookups!$A$11, Lookups!$A$9:'Lookups'!$B$24, 2, FALSE),"-")</f>
        <v>149298638.98161069</v>
      </c>
      <c r="G28" s="14">
        <f>IFERROR('New Sites'!G28*VLOOKUP(Lookups!$A$9, Lookups!$A$9:'Lookups'!$B$24, 2, FALSE)+((SQRT((1/('Total Sites'!G28/Area!G28))/2)*1000)*'New Sites'!G28*VLOOKUP(Lookups!$A$10, Lookups!$A$9:'Lookups'!$B$24, 2, FALSE))+'New Sites'!G28*VLOOKUP(Lookups!$A$11, Lookups!$A$9:'Lookups'!$B$24, 2, FALSE),"-")</f>
        <v>120606357.13990992</v>
      </c>
      <c r="H28" s="14">
        <f>IFERROR('New Sites'!H28*VLOOKUP(Lookups!$A$9, Lookups!$A$9:'Lookups'!$B$24, 2, FALSE)+((SQRT((1/('Total Sites'!H28/Area!H28))/2)*1000)*'New Sites'!H28*VLOOKUP(Lookups!$A$10, Lookups!$A$9:'Lookups'!$B$24, 2, FALSE))+'New Sites'!H28*VLOOKUP(Lookups!$A$11, Lookups!$A$9:'Lookups'!$B$24, 2, FALSE),"-")</f>
        <v>151841870.70974314</v>
      </c>
      <c r="I28" s="14">
        <f>IFERROR('New Sites'!I28*VLOOKUP(Lookups!$A$9, Lookups!$A$9:'Lookups'!$B$24, 2, FALSE)+((SQRT((1/('Total Sites'!I28/Area!I28))/2)*1000)*'New Sites'!I28*VLOOKUP(Lookups!$A$10, Lookups!$A$9:'Lookups'!$B$24, 2, FALSE))+'New Sites'!I28*VLOOKUP(Lookups!$A$11, Lookups!$A$9:'Lookups'!$B$24, 2, FALSE),"-")</f>
        <v>157452484.6587086</v>
      </c>
      <c r="J28" s="14">
        <f>IFERROR('New Sites'!J28*VLOOKUP(Lookups!$A$9, Lookups!$A$9:'Lookups'!$B$24, 2, FALSE)+((SQRT((1/('Total Sites'!J28/Area!J28))/2)*1000)*'New Sites'!J28*VLOOKUP(Lookups!$A$10, Lookups!$A$9:'Lookups'!$B$24, 2, FALSE))+'New Sites'!J28*VLOOKUP(Lookups!$A$11, Lookups!$A$9:'Lookups'!$B$24, 2, FALSE),"-")</f>
        <v>118273592.13940981</v>
      </c>
      <c r="K28" s="14">
        <f>IFERROR('New Sites'!K28*VLOOKUP(Lookups!$A$9, Lookups!$A$9:'Lookups'!$B$24, 2, FALSE)+((SQRT((1/('Total Sites'!K28/Area!K28))/2)*1000)*'New Sites'!K28*VLOOKUP(Lookups!$A$10, Lookups!$A$9:'Lookups'!$B$24, 2, FALSE))+'New Sites'!K28*VLOOKUP(Lookups!$A$11, Lookups!$A$9:'Lookups'!$B$24, 2, FALSE),"-")</f>
        <v>110178735.51901276</v>
      </c>
      <c r="L28" s="14">
        <f>IFERROR('New Sites'!L28*VLOOKUP(Lookups!$A$9, Lookups!$A$9:'Lookups'!$B$24, 2, FALSE)+((SQRT((1/('Total Sites'!L28/Area!L28))/2)*1000)*'New Sites'!L28*VLOOKUP(Lookups!$A$10, Lookups!$A$9:'Lookups'!$B$24, 2, FALSE))+'New Sites'!L28*VLOOKUP(Lookups!$A$11, Lookups!$A$9:'Lookups'!$B$24, 2, FALSE),"-")</f>
        <v>61948134.724732988</v>
      </c>
      <c r="M28" s="15">
        <f t="shared" si="0"/>
        <v>1.6759269369654384</v>
      </c>
      <c r="N28" s="19">
        <f>(M28*1000000000)/Pop!M28</f>
        <v>85.479480560243388</v>
      </c>
      <c r="O28" s="14" t="str">
        <f>IFERROR(INDEX(Options!$J$2:$J$1611,MATCH(A28, Options!$G$2:$G$1611,0)), )</f>
        <v>Low Income Developing Countries</v>
      </c>
      <c r="P28" s="14" t="str">
        <f>IFERROR(INDEX(Options!$I$2:$I$1611,MATCH(A28, Options!$G$2:$G$1611,0)), )</f>
        <v>Emerging and Developing Asia</v>
      </c>
    </row>
    <row r="29" spans="1:16">
      <c r="A29" s="14" t="str">
        <f>'New Sites'!A29</f>
        <v>CMR</v>
      </c>
      <c r="B29" s="14" t="str">
        <f>'New Sites'!B29</f>
        <v>Cameroon</v>
      </c>
      <c r="C29" s="14">
        <f>IFERROR('New Sites'!C29*VLOOKUP(Lookups!$A$9, Lookups!$A$9:'Lookups'!$B$24, 2, FALSE)+((SQRT((1/('Total Sites'!C29/Area!C29))/2)*1000)*'New Sites'!C29*VLOOKUP(Lookups!$A$10, Lookups!$A$9:'Lookups'!$B$24, 2, FALSE))+'New Sites'!C29*VLOOKUP(Lookups!$A$11, Lookups!$A$9:'Lookups'!$B$24, 2, FALSE),"-")</f>
        <v>886930247.68898964</v>
      </c>
      <c r="D29" s="14">
        <f>IFERROR('New Sites'!D29*VLOOKUP(Lookups!$A$9, Lookups!$A$9:'Lookups'!$B$24, 2, FALSE)+((SQRT((1/('Total Sites'!D29/Area!D29))/2)*1000)*'New Sites'!D29*VLOOKUP(Lookups!$A$10, Lookups!$A$9:'Lookups'!$B$24, 2, FALSE))+'New Sites'!D29*VLOOKUP(Lookups!$A$11, Lookups!$A$9:'Lookups'!$B$24, 2, FALSE),"-")</f>
        <v>278471018.40888917</v>
      </c>
      <c r="E29" s="14">
        <f>IFERROR('New Sites'!E29*VLOOKUP(Lookups!$A$9, Lookups!$A$9:'Lookups'!$B$24, 2, FALSE)+((SQRT((1/('Total Sites'!E29/Area!E29))/2)*1000)*'New Sites'!E29*VLOOKUP(Lookups!$A$10, Lookups!$A$9:'Lookups'!$B$24, 2, FALSE))+'New Sites'!E29*VLOOKUP(Lookups!$A$11, Lookups!$A$9:'Lookups'!$B$24, 2, FALSE),"-")</f>
        <v>256412977.90923315</v>
      </c>
      <c r="F29" s="14">
        <f>IFERROR('New Sites'!F29*VLOOKUP(Lookups!$A$9, Lookups!$A$9:'Lookups'!$B$24, 2, FALSE)+((SQRT((1/('Total Sites'!F29/Area!F29))/2)*1000)*'New Sites'!F29*VLOOKUP(Lookups!$A$10, Lookups!$A$9:'Lookups'!$B$24, 2, FALSE))+'New Sites'!F29*VLOOKUP(Lookups!$A$11, Lookups!$A$9:'Lookups'!$B$24, 2, FALSE),"-")</f>
        <v>178103417.48230073</v>
      </c>
      <c r="G29" s="14">
        <f>IFERROR('New Sites'!G29*VLOOKUP(Lookups!$A$9, Lookups!$A$9:'Lookups'!$B$24, 2, FALSE)+((SQRT((1/('Total Sites'!G29/Area!G29))/2)*1000)*'New Sites'!G29*VLOOKUP(Lookups!$A$10, Lookups!$A$9:'Lookups'!$B$24, 2, FALSE))+'New Sites'!G29*VLOOKUP(Lookups!$A$11, Lookups!$A$9:'Lookups'!$B$24, 2, FALSE),"-")</f>
        <v>263935241.01249334</v>
      </c>
      <c r="H29" s="14">
        <f>IFERROR('New Sites'!H29*VLOOKUP(Lookups!$A$9, Lookups!$A$9:'Lookups'!$B$24, 2, FALSE)+((SQRT((1/('Total Sites'!H29/Area!H29))/2)*1000)*'New Sites'!H29*VLOOKUP(Lookups!$A$10, Lookups!$A$9:'Lookups'!$B$24, 2, FALSE))+'New Sites'!H29*VLOOKUP(Lookups!$A$11, Lookups!$A$9:'Lookups'!$B$24, 2, FALSE),"-")</f>
        <v>202049862.80742806</v>
      </c>
      <c r="I29" s="14">
        <f>IFERROR('New Sites'!I29*VLOOKUP(Lookups!$A$9, Lookups!$A$9:'Lookups'!$B$24, 2, FALSE)+((SQRT((1/('Total Sites'!I29/Area!I29))/2)*1000)*'New Sites'!I29*VLOOKUP(Lookups!$A$10, Lookups!$A$9:'Lookups'!$B$24, 2, FALSE))+'New Sites'!I29*VLOOKUP(Lookups!$A$11, Lookups!$A$9:'Lookups'!$B$24, 2, FALSE),"-")</f>
        <v>156461690.18638551</v>
      </c>
      <c r="J29" s="14">
        <f>IFERROR('New Sites'!J29*VLOOKUP(Lookups!$A$9, Lookups!$A$9:'Lookups'!$B$24, 2, FALSE)+((SQRT((1/('Total Sites'!J29/Area!J29))/2)*1000)*'New Sites'!J29*VLOOKUP(Lookups!$A$10, Lookups!$A$9:'Lookups'!$B$24, 2, FALSE))+'New Sites'!J29*VLOOKUP(Lookups!$A$11, Lookups!$A$9:'Lookups'!$B$24, 2, FALSE),"-")</f>
        <v>200529247.2728211</v>
      </c>
      <c r="K29" s="14">
        <f>IFERROR('New Sites'!K29*VLOOKUP(Lookups!$A$9, Lookups!$A$9:'Lookups'!$B$24, 2, FALSE)+((SQRT((1/('Total Sites'!K29/Area!K29))/2)*1000)*'New Sites'!K29*VLOOKUP(Lookups!$A$10, Lookups!$A$9:'Lookups'!$B$24, 2, FALSE))+'New Sites'!K29*VLOOKUP(Lookups!$A$11, Lookups!$A$9:'Lookups'!$B$24, 2, FALSE),"-")</f>
        <v>182703508.68357068</v>
      </c>
      <c r="L29" s="14">
        <f>IFERROR('New Sites'!L29*VLOOKUP(Lookups!$A$9, Lookups!$A$9:'Lookups'!$B$24, 2, FALSE)+((SQRT((1/('Total Sites'!L29/Area!L29))/2)*1000)*'New Sites'!L29*VLOOKUP(Lookups!$A$10, Lookups!$A$9:'Lookups'!$B$24, 2, FALSE))+'New Sites'!L29*VLOOKUP(Lookups!$A$11, Lookups!$A$9:'Lookups'!$B$24, 2, FALSE),"-")</f>
        <v>136775179.71256301</v>
      </c>
      <c r="M29" s="15">
        <f t="shared" si="0"/>
        <v>2.7423723911646749</v>
      </c>
      <c r="N29" s="19">
        <f>(M29*1000000000)/Pop!M29</f>
        <v>97.215032506592223</v>
      </c>
      <c r="O29" s="14" t="str">
        <f>IFERROR(INDEX(Options!$J$2:$J$1611,MATCH(A29, Options!$G$2:$G$1611,0)), )</f>
        <v>Low Income Developing Countries</v>
      </c>
      <c r="P29" s="14" t="str">
        <f>IFERROR(INDEX(Options!$I$2:$I$1611,MATCH(A29, Options!$G$2:$G$1611,0)), )</f>
        <v>Sub-Sahara Africa</v>
      </c>
    </row>
    <row r="30" spans="1:16">
      <c r="A30" s="14" t="str">
        <f>'New Sites'!A30</f>
        <v>CAN</v>
      </c>
      <c r="B30" s="14" t="str">
        <f>'New Sites'!B30</f>
        <v>Canada</v>
      </c>
      <c r="C30" s="14">
        <f>IFERROR('New Sites'!C30*VLOOKUP(Lookups!$A$9, Lookups!$A$9:'Lookups'!$B$24, 2, FALSE)+((SQRT((1/('Total Sites'!C30/Area!C30))/2)*1000)*'New Sites'!C30*VLOOKUP(Lookups!$A$10, Lookups!$A$9:'Lookups'!$B$24, 2, FALSE))+'New Sites'!C30*VLOOKUP(Lookups!$A$11, Lookups!$A$9:'Lookups'!$B$24, 2, FALSE),"-")</f>
        <v>2895391921.0816545</v>
      </c>
      <c r="D30" s="14">
        <f>IFERROR('New Sites'!D30*VLOOKUP(Lookups!$A$9, Lookups!$A$9:'Lookups'!$B$24, 2, FALSE)+((SQRT((1/('Total Sites'!D30/Area!D30))/2)*1000)*'New Sites'!D30*VLOOKUP(Lookups!$A$10, Lookups!$A$9:'Lookups'!$B$24, 2, FALSE))+'New Sites'!D30*VLOOKUP(Lookups!$A$11, Lookups!$A$9:'Lookups'!$B$24, 2, FALSE),"-")</f>
        <v>279519050.87973505</v>
      </c>
      <c r="E30" s="14">
        <f>IFERROR('New Sites'!E30*VLOOKUP(Lookups!$A$9, Lookups!$A$9:'Lookups'!$B$24, 2, FALSE)+((SQRT((1/('Total Sites'!E30/Area!E30))/2)*1000)*'New Sites'!E30*VLOOKUP(Lookups!$A$10, Lookups!$A$9:'Lookups'!$B$24, 2, FALSE))+'New Sites'!E30*VLOOKUP(Lookups!$A$11, Lookups!$A$9:'Lookups'!$B$24, 2, FALSE),"-")</f>
        <v>238618454.22787732</v>
      </c>
      <c r="F30" s="14">
        <f>IFERROR('New Sites'!F30*VLOOKUP(Lookups!$A$9, Lookups!$A$9:'Lookups'!$B$24, 2, FALSE)+((SQRT((1/('Total Sites'!F30/Area!F30))/2)*1000)*'New Sites'!F30*VLOOKUP(Lookups!$A$10, Lookups!$A$9:'Lookups'!$B$24, 2, FALSE))+'New Sites'!F30*VLOOKUP(Lookups!$A$11, Lookups!$A$9:'Lookups'!$B$24, 2, FALSE),"-")</f>
        <v>211262672.43312582</v>
      </c>
      <c r="G30" s="14">
        <f>IFERROR('New Sites'!G30*VLOOKUP(Lookups!$A$9, Lookups!$A$9:'Lookups'!$B$24, 2, FALSE)+((SQRT((1/('Total Sites'!G30/Area!G30))/2)*1000)*'New Sites'!G30*VLOOKUP(Lookups!$A$10, Lookups!$A$9:'Lookups'!$B$24, 2, FALSE))+'New Sites'!G30*VLOOKUP(Lookups!$A$11, Lookups!$A$9:'Lookups'!$B$24, 2, FALSE),"-")</f>
        <v>195678479.09271175</v>
      </c>
      <c r="H30" s="14">
        <f>IFERROR('New Sites'!H30*VLOOKUP(Lookups!$A$9, Lookups!$A$9:'Lookups'!$B$24, 2, FALSE)+((SQRT((1/('Total Sites'!H30/Area!H30))/2)*1000)*'New Sites'!H30*VLOOKUP(Lookups!$A$10, Lookups!$A$9:'Lookups'!$B$24, 2, FALSE))+'New Sites'!H30*VLOOKUP(Lookups!$A$11, Lookups!$A$9:'Lookups'!$B$24, 2, FALSE),"-")</f>
        <v>124387044.74040991</v>
      </c>
      <c r="I30" s="14" t="str">
        <f>IFERROR('New Sites'!I30*VLOOKUP(Lookups!$A$9, Lookups!$A$9:'Lookups'!$B$24, 2, FALSE)+((SQRT((1/('Total Sites'!I30/Area!I30))/2)*1000)*'New Sites'!I30*VLOOKUP(Lookups!$A$10, Lookups!$A$9:'Lookups'!$B$24, 2, FALSE))+'New Sites'!I30*VLOOKUP(Lookups!$A$11, Lookups!$A$9:'Lookups'!$B$24, 2, FALSE),"-")</f>
        <v>-</v>
      </c>
      <c r="J30" s="14" t="str">
        <f>IFERROR('New Sites'!J30*VLOOKUP(Lookups!$A$9, Lookups!$A$9:'Lookups'!$B$24, 2, FALSE)+((SQRT((1/('Total Sites'!J30/Area!J30))/2)*1000)*'New Sites'!J30*VLOOKUP(Lookups!$A$10, Lookups!$A$9:'Lookups'!$B$24, 2, FALSE))+'New Sites'!J30*VLOOKUP(Lookups!$A$11, Lookups!$A$9:'Lookups'!$B$24, 2, FALSE),"-")</f>
        <v>-</v>
      </c>
      <c r="K30" s="14" t="str">
        <f>IFERROR('New Sites'!K30*VLOOKUP(Lookups!$A$9, Lookups!$A$9:'Lookups'!$B$24, 2, FALSE)+((SQRT((1/('Total Sites'!K30/Area!K30))/2)*1000)*'New Sites'!K30*VLOOKUP(Lookups!$A$10, Lookups!$A$9:'Lookups'!$B$24, 2, FALSE))+'New Sites'!K30*VLOOKUP(Lookups!$A$11, Lookups!$A$9:'Lookups'!$B$24, 2, FALSE),"-")</f>
        <v>-</v>
      </c>
      <c r="L30" s="14" t="str">
        <f>IFERROR('New Sites'!L30*VLOOKUP(Lookups!$A$9, Lookups!$A$9:'Lookups'!$B$24, 2, FALSE)+((SQRT((1/('Total Sites'!L30/Area!L30))/2)*1000)*'New Sites'!L30*VLOOKUP(Lookups!$A$10, Lookups!$A$9:'Lookups'!$B$24, 2, FALSE))+'New Sites'!L30*VLOOKUP(Lookups!$A$11, Lookups!$A$9:'Lookups'!$B$24, 2, FALSE),"-")</f>
        <v>-</v>
      </c>
      <c r="M30" s="15">
        <f t="shared" si="0"/>
        <v>3.9448576224555145</v>
      </c>
      <c r="N30" s="19">
        <f>(M30*1000000000)/Pop!M30</f>
        <v>108.41191756427182</v>
      </c>
      <c r="O30" s="14" t="str">
        <f>IFERROR(INDEX(Options!$J$2:$J$1611,MATCH(A30, Options!$G$2:$G$1611,0)), )</f>
        <v>Advanced Economies</v>
      </c>
      <c r="P30" s="14" t="str">
        <f>IFERROR(INDEX(Options!$I$2:$I$1611,MATCH(A30, Options!$G$2:$G$1611,0)), )</f>
        <v>Advanced Economies</v>
      </c>
    </row>
    <row r="31" spans="1:16">
      <c r="A31" s="14" t="str">
        <f>'New Sites'!A31</f>
        <v>CAF</v>
      </c>
      <c r="B31" s="14" t="str">
        <f>'New Sites'!B31</f>
        <v>Central African Republic (the)</v>
      </c>
      <c r="C31" s="14">
        <f>IFERROR('New Sites'!C31*VLOOKUP(Lookups!$A$9, Lookups!$A$9:'Lookups'!$B$24, 2, FALSE)+((SQRT((1/('Total Sites'!C31/Area!C31))/2)*1000)*'New Sites'!C31*VLOOKUP(Lookups!$A$10, Lookups!$A$9:'Lookups'!$B$24, 2, FALSE))+'New Sites'!C31*VLOOKUP(Lookups!$A$11, Lookups!$A$9:'Lookups'!$B$24, 2, FALSE),"-")</f>
        <v>153911992.84565824</v>
      </c>
      <c r="D31" s="14">
        <f>IFERROR('New Sites'!D31*VLOOKUP(Lookups!$A$9, Lookups!$A$9:'Lookups'!$B$24, 2, FALSE)+((SQRT((1/('Total Sites'!D31/Area!D31))/2)*1000)*'New Sites'!D31*VLOOKUP(Lookups!$A$10, Lookups!$A$9:'Lookups'!$B$24, 2, FALSE))+'New Sites'!D31*VLOOKUP(Lookups!$A$11, Lookups!$A$9:'Lookups'!$B$24, 2, FALSE),"-")</f>
        <v>105446151.75601873</v>
      </c>
      <c r="E31" s="14">
        <f>IFERROR('New Sites'!E31*VLOOKUP(Lookups!$A$9, Lookups!$A$9:'Lookups'!$B$24, 2, FALSE)+((SQRT((1/('Total Sites'!E31/Area!E31))/2)*1000)*'New Sites'!E31*VLOOKUP(Lookups!$A$10, Lookups!$A$9:'Lookups'!$B$24, 2, FALSE))+'New Sites'!E31*VLOOKUP(Lookups!$A$11, Lookups!$A$9:'Lookups'!$B$24, 2, FALSE),"-")</f>
        <v>101266757.95552319</v>
      </c>
      <c r="F31" s="14">
        <f>IFERROR('New Sites'!F31*VLOOKUP(Lookups!$A$9, Lookups!$A$9:'Lookups'!$B$24, 2, FALSE)+((SQRT((1/('Total Sites'!F31/Area!F31))/2)*1000)*'New Sites'!F31*VLOOKUP(Lookups!$A$10, Lookups!$A$9:'Lookups'!$B$24, 2, FALSE))+'New Sites'!F31*VLOOKUP(Lookups!$A$11, Lookups!$A$9:'Lookups'!$B$24, 2, FALSE),"-")</f>
        <v>61015479.487322807</v>
      </c>
      <c r="G31" s="14">
        <f>IFERROR('New Sites'!G31*VLOOKUP(Lookups!$A$9, Lookups!$A$9:'Lookups'!$B$24, 2, FALSE)+((SQRT((1/('Total Sites'!G31/Area!G31))/2)*1000)*'New Sites'!G31*VLOOKUP(Lookups!$A$10, Lookups!$A$9:'Lookups'!$B$24, 2, FALSE))+'New Sites'!G31*VLOOKUP(Lookups!$A$11, Lookups!$A$9:'Lookups'!$B$24, 2, FALSE),"-")</f>
        <v>51035942.421313427</v>
      </c>
      <c r="H31" s="14">
        <f>IFERROR('New Sites'!H31*VLOOKUP(Lookups!$A$9, Lookups!$A$9:'Lookups'!$B$24, 2, FALSE)+((SQRT((1/('Total Sites'!H31/Area!H31))/2)*1000)*'New Sites'!H31*VLOOKUP(Lookups!$A$10, Lookups!$A$9:'Lookups'!$B$24, 2, FALSE))+'New Sites'!H31*VLOOKUP(Lookups!$A$11, Lookups!$A$9:'Lookups'!$B$24, 2, FALSE),"-")</f>
        <v>80762703.218242362</v>
      </c>
      <c r="I31" s="14">
        <f>IFERROR('New Sites'!I31*VLOOKUP(Lookups!$A$9, Lookups!$A$9:'Lookups'!$B$24, 2, FALSE)+((SQRT((1/('Total Sites'!I31/Area!I31))/2)*1000)*'New Sites'!I31*VLOOKUP(Lookups!$A$10, Lookups!$A$9:'Lookups'!$B$24, 2, FALSE))+'New Sites'!I31*VLOOKUP(Lookups!$A$11, Lookups!$A$9:'Lookups'!$B$24, 2, FALSE),"-")</f>
        <v>44091028.34854199</v>
      </c>
      <c r="J31" s="14" t="str">
        <f>IFERROR('New Sites'!J31*VLOOKUP(Lookups!$A$9, Lookups!$A$9:'Lookups'!$B$24, 2, FALSE)+((SQRT((1/('Total Sites'!J31/Area!J31))/2)*1000)*'New Sites'!J31*VLOOKUP(Lookups!$A$10, Lookups!$A$9:'Lookups'!$B$24, 2, FALSE))+'New Sites'!J31*VLOOKUP(Lookups!$A$11, Lookups!$A$9:'Lookups'!$B$24, 2, FALSE),"-")</f>
        <v>-</v>
      </c>
      <c r="K31" s="14" t="str">
        <f>IFERROR('New Sites'!K31*VLOOKUP(Lookups!$A$9, Lookups!$A$9:'Lookups'!$B$24, 2, FALSE)+((SQRT((1/('Total Sites'!K31/Area!K31))/2)*1000)*'New Sites'!K31*VLOOKUP(Lookups!$A$10, Lookups!$A$9:'Lookups'!$B$24, 2, FALSE))+'New Sites'!K31*VLOOKUP(Lookups!$A$11, Lookups!$A$9:'Lookups'!$B$24, 2, FALSE),"-")</f>
        <v>-</v>
      </c>
      <c r="L31" s="14" t="str">
        <f>IFERROR('New Sites'!L31*VLOOKUP(Lookups!$A$9, Lookups!$A$9:'Lookups'!$B$24, 2, FALSE)+((SQRT((1/('Total Sites'!L31/Area!L31))/2)*1000)*'New Sites'!L31*VLOOKUP(Lookups!$A$10, Lookups!$A$9:'Lookups'!$B$24, 2, FALSE))+'New Sites'!L31*VLOOKUP(Lookups!$A$11, Lookups!$A$9:'Lookups'!$B$24, 2, FALSE),"-")</f>
        <v>-</v>
      </c>
      <c r="M31" s="15">
        <f t="shared" si="0"/>
        <v>0.59753005603262077</v>
      </c>
      <c r="N31" s="19">
        <f>(M31*1000000000)/Pop!M31</f>
        <v>110.67398381529891</v>
      </c>
      <c r="O31" s="14" t="str">
        <f>IFERROR(INDEX(Options!$J$2:$J$1611,MATCH(A31, Options!$G$2:$G$1611,0)), )</f>
        <v>Low Income Developing Countries</v>
      </c>
      <c r="P31" s="14" t="str">
        <f>IFERROR(INDEX(Options!$I$2:$I$1611,MATCH(A31, Options!$G$2:$G$1611,0)), )</f>
        <v>Sub-Sahara Africa</v>
      </c>
    </row>
    <row r="32" spans="1:16">
      <c r="A32" s="14" t="str">
        <f>'New Sites'!A32</f>
        <v>TCD</v>
      </c>
      <c r="B32" s="14" t="str">
        <f>'New Sites'!B32</f>
        <v>Chad</v>
      </c>
      <c r="C32" s="14">
        <f>IFERROR('New Sites'!C32*VLOOKUP(Lookups!$A$9, Lookups!$A$9:'Lookups'!$B$24, 2, FALSE)+((SQRT((1/('Total Sites'!C32/Area!C32))/2)*1000)*'New Sites'!C32*VLOOKUP(Lookups!$A$10, Lookups!$A$9:'Lookups'!$B$24, 2, FALSE))+'New Sites'!C32*VLOOKUP(Lookups!$A$11, Lookups!$A$9:'Lookups'!$B$24, 2, FALSE),"-")</f>
        <v>259898862.11756855</v>
      </c>
      <c r="D32" s="14">
        <f>IFERROR('New Sites'!D32*VLOOKUP(Lookups!$A$9, Lookups!$A$9:'Lookups'!$B$24, 2, FALSE)+((SQRT((1/('Total Sites'!D32/Area!D32))/2)*1000)*'New Sites'!D32*VLOOKUP(Lookups!$A$10, Lookups!$A$9:'Lookups'!$B$24, 2, FALSE))+'New Sites'!D32*VLOOKUP(Lookups!$A$11, Lookups!$A$9:'Lookups'!$B$24, 2, FALSE),"-")</f>
        <v>151390604.83238751</v>
      </c>
      <c r="E32" s="14">
        <f>IFERROR('New Sites'!E32*VLOOKUP(Lookups!$A$9, Lookups!$A$9:'Lookups'!$B$24, 2, FALSE)+((SQRT((1/('Total Sites'!E32/Area!E32))/2)*1000)*'New Sites'!E32*VLOOKUP(Lookups!$A$10, Lookups!$A$9:'Lookups'!$B$24, 2, FALSE))+'New Sites'!E32*VLOOKUP(Lookups!$A$11, Lookups!$A$9:'Lookups'!$B$24, 2, FALSE),"-")</f>
        <v>196716777.13900366</v>
      </c>
      <c r="F32" s="14">
        <f>IFERROR('New Sites'!F32*VLOOKUP(Lookups!$A$9, Lookups!$A$9:'Lookups'!$B$24, 2, FALSE)+((SQRT((1/('Total Sites'!F32/Area!F32))/2)*1000)*'New Sites'!F32*VLOOKUP(Lookups!$A$10, Lookups!$A$9:'Lookups'!$B$24, 2, FALSE))+'New Sites'!F32*VLOOKUP(Lookups!$A$11, Lookups!$A$9:'Lookups'!$B$24, 2, FALSE),"-")</f>
        <v>172886773.76158866</v>
      </c>
      <c r="G32" s="14">
        <f>IFERROR('New Sites'!G32*VLOOKUP(Lookups!$A$9, Lookups!$A$9:'Lookups'!$B$24, 2, FALSE)+((SQRT((1/('Total Sites'!G32/Area!G32))/2)*1000)*'New Sites'!G32*VLOOKUP(Lookups!$A$10, Lookups!$A$9:'Lookups'!$B$24, 2, FALSE))+'New Sites'!G32*VLOOKUP(Lookups!$A$11, Lookups!$A$9:'Lookups'!$B$24, 2, FALSE),"-")</f>
        <v>182208334.33476755</v>
      </c>
      <c r="H32" s="14">
        <f>IFERROR('New Sites'!H32*VLOOKUP(Lookups!$A$9, Lookups!$A$9:'Lookups'!$B$24, 2, FALSE)+((SQRT((1/('Total Sites'!H32/Area!H32))/2)*1000)*'New Sites'!H32*VLOOKUP(Lookups!$A$10, Lookups!$A$9:'Lookups'!$B$24, 2, FALSE))+'New Sites'!H32*VLOOKUP(Lookups!$A$11, Lookups!$A$9:'Lookups'!$B$24, 2, FALSE),"-")</f>
        <v>225167346.65053037</v>
      </c>
      <c r="I32" s="14">
        <f>IFERROR('New Sites'!I32*VLOOKUP(Lookups!$A$9, Lookups!$A$9:'Lookups'!$B$24, 2, FALSE)+((SQRT((1/('Total Sites'!I32/Area!I32))/2)*1000)*'New Sites'!I32*VLOOKUP(Lookups!$A$10, Lookups!$A$9:'Lookups'!$B$24, 2, FALSE))+'New Sites'!I32*VLOOKUP(Lookups!$A$11, Lookups!$A$9:'Lookups'!$B$24, 2, FALSE),"-")</f>
        <v>187188525.54194188</v>
      </c>
      <c r="J32" s="14">
        <f>IFERROR('New Sites'!J32*VLOOKUP(Lookups!$A$9, Lookups!$A$9:'Lookups'!$B$24, 2, FALSE)+((SQRT((1/('Total Sites'!J32/Area!J32))/2)*1000)*'New Sites'!J32*VLOOKUP(Lookups!$A$10, Lookups!$A$9:'Lookups'!$B$24, 2, FALSE))+'New Sites'!J32*VLOOKUP(Lookups!$A$11, Lookups!$A$9:'Lookups'!$B$24, 2, FALSE),"-")</f>
        <v>190619930.19436729</v>
      </c>
      <c r="K32" s="14">
        <f>IFERROR('New Sites'!K32*VLOOKUP(Lookups!$A$9, Lookups!$A$9:'Lookups'!$B$24, 2, FALSE)+((SQRT((1/('Total Sites'!K32/Area!K32))/2)*1000)*'New Sites'!K32*VLOOKUP(Lookups!$A$10, Lookups!$A$9:'Lookups'!$B$24, 2, FALSE))+'New Sites'!K32*VLOOKUP(Lookups!$A$11, Lookups!$A$9:'Lookups'!$B$24, 2, FALSE),"-")</f>
        <v>199630760.0383051</v>
      </c>
      <c r="L32" s="14" t="str">
        <f>IFERROR('New Sites'!L32*VLOOKUP(Lookups!$A$9, Lookups!$A$9:'Lookups'!$B$24, 2, FALSE)+((SQRT((1/('Total Sites'!L32/Area!L32))/2)*1000)*'New Sites'!L32*VLOOKUP(Lookups!$A$10, Lookups!$A$9:'Lookups'!$B$24, 2, FALSE))+'New Sites'!L32*VLOOKUP(Lookups!$A$11, Lookups!$A$9:'Lookups'!$B$24, 2, FALSE),"-")</f>
        <v>-</v>
      </c>
      <c r="M32" s="15">
        <f t="shared" si="0"/>
        <v>1.7657079146104606</v>
      </c>
      <c r="N32" s="19">
        <f>(M32*1000000000)/Pop!M32</f>
        <v>106.52075903410233</v>
      </c>
      <c r="O32" s="14" t="str">
        <f>IFERROR(INDEX(Options!$J$2:$J$1611,MATCH(A32, Options!$G$2:$G$1611,0)), )</f>
        <v>Low Income Developing Countries</v>
      </c>
      <c r="P32" s="14" t="str">
        <f>IFERROR(INDEX(Options!$I$2:$I$1611,MATCH(A32, Options!$G$2:$G$1611,0)), )</f>
        <v>Sub-Sahara Africa</v>
      </c>
    </row>
    <row r="33" spans="1:16">
      <c r="A33" s="14" t="str">
        <f>'New Sites'!A33</f>
        <v>CHL</v>
      </c>
      <c r="B33" s="14" t="str">
        <f>'New Sites'!B33</f>
        <v>Chile</v>
      </c>
      <c r="C33" s="14">
        <f>IFERROR('New Sites'!C33*VLOOKUP(Lookups!$A$9, Lookups!$A$9:'Lookups'!$B$24, 2, FALSE)+((SQRT((1/('Total Sites'!C33/Area!C33))/2)*1000)*'New Sites'!C33*VLOOKUP(Lookups!$A$10, Lookups!$A$9:'Lookups'!$B$24, 2, FALSE))+'New Sites'!C33*VLOOKUP(Lookups!$A$11, Lookups!$A$9:'Lookups'!$B$24, 2, FALSE),"-")</f>
        <v>795299152.48971093</v>
      </c>
      <c r="D33" s="14">
        <f>IFERROR('New Sites'!D33*VLOOKUP(Lookups!$A$9, Lookups!$A$9:'Lookups'!$B$24, 2, FALSE)+((SQRT((1/('Total Sites'!D33/Area!D33))/2)*1000)*'New Sites'!D33*VLOOKUP(Lookups!$A$10, Lookups!$A$9:'Lookups'!$B$24, 2, FALSE))+'New Sites'!D33*VLOOKUP(Lookups!$A$11, Lookups!$A$9:'Lookups'!$B$24, 2, FALSE),"-")</f>
        <v>123259221.8345561</v>
      </c>
      <c r="E33" s="14">
        <f>IFERROR('New Sites'!E33*VLOOKUP(Lookups!$A$9, Lookups!$A$9:'Lookups'!$B$24, 2, FALSE)+((SQRT((1/('Total Sites'!E33/Area!E33))/2)*1000)*'New Sites'!E33*VLOOKUP(Lookups!$A$10, Lookups!$A$9:'Lookups'!$B$24, 2, FALSE))+'New Sites'!E33*VLOOKUP(Lookups!$A$11, Lookups!$A$9:'Lookups'!$B$24, 2, FALSE),"-")</f>
        <v>215955562.20323804</v>
      </c>
      <c r="F33" s="14">
        <f>IFERROR('New Sites'!F33*VLOOKUP(Lookups!$A$9, Lookups!$A$9:'Lookups'!$B$24, 2, FALSE)+((SQRT((1/('Total Sites'!F33/Area!F33))/2)*1000)*'New Sites'!F33*VLOOKUP(Lookups!$A$10, Lookups!$A$9:'Lookups'!$B$24, 2, FALSE))+'New Sites'!F33*VLOOKUP(Lookups!$A$11, Lookups!$A$9:'Lookups'!$B$24, 2, FALSE),"-")</f>
        <v>168839600.32661927</v>
      </c>
      <c r="G33" s="14">
        <f>IFERROR('New Sites'!G33*VLOOKUP(Lookups!$A$9, Lookups!$A$9:'Lookups'!$B$24, 2, FALSE)+((SQRT((1/('Total Sites'!G33/Area!G33))/2)*1000)*'New Sites'!G33*VLOOKUP(Lookups!$A$10, Lookups!$A$9:'Lookups'!$B$24, 2, FALSE))+'New Sites'!G33*VLOOKUP(Lookups!$A$11, Lookups!$A$9:'Lookups'!$B$24, 2, FALSE),"-")</f>
        <v>145443749.07645097</v>
      </c>
      <c r="H33" s="14">
        <f>IFERROR('New Sites'!H33*VLOOKUP(Lookups!$A$9, Lookups!$A$9:'Lookups'!$B$24, 2, FALSE)+((SQRT((1/('Total Sites'!H33/Area!H33))/2)*1000)*'New Sites'!H33*VLOOKUP(Lookups!$A$10, Lookups!$A$9:'Lookups'!$B$24, 2, FALSE))+'New Sites'!H33*VLOOKUP(Lookups!$A$11, Lookups!$A$9:'Lookups'!$B$24, 2, FALSE),"-")</f>
        <v>46115136.793590136</v>
      </c>
      <c r="I33" s="14">
        <f>IFERROR('New Sites'!I33*VLOOKUP(Lookups!$A$9, Lookups!$A$9:'Lookups'!$B$24, 2, FALSE)+((SQRT((1/('Total Sites'!I33/Area!I33))/2)*1000)*'New Sites'!I33*VLOOKUP(Lookups!$A$10, Lookups!$A$9:'Lookups'!$B$24, 2, FALSE))+'New Sites'!I33*VLOOKUP(Lookups!$A$11, Lookups!$A$9:'Lookups'!$B$24, 2, FALSE),"-")</f>
        <v>127112574.14915635</v>
      </c>
      <c r="J33" s="14">
        <f>IFERROR('New Sites'!J33*VLOOKUP(Lookups!$A$9, Lookups!$A$9:'Lookups'!$B$24, 2, FALSE)+((SQRT((1/('Total Sites'!J33/Area!J33))/2)*1000)*'New Sites'!J33*VLOOKUP(Lookups!$A$10, Lookups!$A$9:'Lookups'!$B$24, 2, FALSE))+'New Sites'!J33*VLOOKUP(Lookups!$A$11, Lookups!$A$9:'Lookups'!$B$24, 2, FALSE),"-")</f>
        <v>162749515.09328476</v>
      </c>
      <c r="K33" s="14" t="str">
        <f>IFERROR('New Sites'!K33*VLOOKUP(Lookups!$A$9, Lookups!$A$9:'Lookups'!$B$24, 2, FALSE)+((SQRT((1/('Total Sites'!K33/Area!K33))/2)*1000)*'New Sites'!K33*VLOOKUP(Lookups!$A$10, Lookups!$A$9:'Lookups'!$B$24, 2, FALSE))+'New Sites'!K33*VLOOKUP(Lookups!$A$11, Lookups!$A$9:'Lookups'!$B$24, 2, FALSE),"-")</f>
        <v>-</v>
      </c>
      <c r="L33" s="14" t="str">
        <f>IFERROR('New Sites'!L33*VLOOKUP(Lookups!$A$9, Lookups!$A$9:'Lookups'!$B$24, 2, FALSE)+((SQRT((1/('Total Sites'!L33/Area!L33))/2)*1000)*'New Sites'!L33*VLOOKUP(Lookups!$A$10, Lookups!$A$9:'Lookups'!$B$24, 2, FALSE))+'New Sites'!L33*VLOOKUP(Lookups!$A$11, Lookups!$A$9:'Lookups'!$B$24, 2, FALSE),"-")</f>
        <v>-</v>
      </c>
      <c r="M33" s="15">
        <f t="shared" si="0"/>
        <v>1.7847745119666067</v>
      </c>
      <c r="N33" s="19">
        <f>(M33*1000000000)/Pop!M33</f>
        <v>86.415329390356845</v>
      </c>
      <c r="O33" s="14" t="str">
        <f>IFERROR(INDEX(Options!$J$2:$J$1611,MATCH(A33, Options!$G$2:$G$1611,0)), )</f>
        <v>Emerging Market Economies</v>
      </c>
      <c r="P33" s="14" t="str">
        <f>IFERROR(INDEX(Options!$I$2:$I$1611,MATCH(A33, Options!$G$2:$G$1611,0)), )</f>
        <v>Latin America and the Caribbean</v>
      </c>
    </row>
    <row r="34" spans="1:16">
      <c r="A34" s="14" t="str">
        <f>'New Sites'!A34</f>
        <v>CHN</v>
      </c>
      <c r="B34" s="14" t="str">
        <f>'New Sites'!B34</f>
        <v>China</v>
      </c>
      <c r="C34" s="14">
        <f>IFERROR('New Sites'!C34*VLOOKUP(Lookups!$A$9, Lookups!$A$9:'Lookups'!$B$24, 2, FALSE)+((SQRT((1/('Total Sites'!C34/Area!C34))/2)*1000)*'New Sites'!C34*VLOOKUP(Lookups!$A$10, Lookups!$A$9:'Lookups'!$B$24, 2, FALSE))+'New Sites'!C34*VLOOKUP(Lookups!$A$11, Lookups!$A$9:'Lookups'!$B$24, 2, FALSE),"-")</f>
        <v>35350440498.108643</v>
      </c>
      <c r="D34" s="14">
        <f>IFERROR('New Sites'!D34*VLOOKUP(Lookups!$A$9, Lookups!$A$9:'Lookups'!$B$24, 2, FALSE)+((SQRT((1/('Total Sites'!D34/Area!D34))/2)*1000)*'New Sites'!D34*VLOOKUP(Lookups!$A$10, Lookups!$A$9:'Lookups'!$B$24, 2, FALSE))+'New Sites'!D34*VLOOKUP(Lookups!$A$11, Lookups!$A$9:'Lookups'!$B$24, 2, FALSE),"-")</f>
        <v>15271599771.885008</v>
      </c>
      <c r="E34" s="14">
        <f>IFERROR('New Sites'!E34*VLOOKUP(Lookups!$A$9, Lookups!$A$9:'Lookups'!$B$24, 2, FALSE)+((SQRT((1/('Total Sites'!E34/Area!E34))/2)*1000)*'New Sites'!E34*VLOOKUP(Lookups!$A$10, Lookups!$A$9:'Lookups'!$B$24, 2, FALSE))+'New Sites'!E34*VLOOKUP(Lookups!$A$11, Lookups!$A$9:'Lookups'!$B$24, 2, FALSE),"-")</f>
        <v>12827853365.012714</v>
      </c>
      <c r="F34" s="14">
        <f>IFERROR('New Sites'!F34*VLOOKUP(Lookups!$A$9, Lookups!$A$9:'Lookups'!$B$24, 2, FALSE)+((SQRT((1/('Total Sites'!F34/Area!F34))/2)*1000)*'New Sites'!F34*VLOOKUP(Lookups!$A$10, Lookups!$A$9:'Lookups'!$B$24, 2, FALSE))+'New Sites'!F34*VLOOKUP(Lookups!$A$11, Lookups!$A$9:'Lookups'!$B$24, 2, FALSE),"-")</f>
        <v>10903362696.510448</v>
      </c>
      <c r="G34" s="14">
        <f>IFERROR('New Sites'!G34*VLOOKUP(Lookups!$A$9, Lookups!$A$9:'Lookups'!$B$24, 2, FALSE)+((SQRT((1/('Total Sites'!G34/Area!G34))/2)*1000)*'New Sites'!G34*VLOOKUP(Lookups!$A$10, Lookups!$A$9:'Lookups'!$B$24, 2, FALSE))+'New Sites'!G34*VLOOKUP(Lookups!$A$11, Lookups!$A$9:'Lookups'!$B$24, 2, FALSE),"-")</f>
        <v>9383700486.6253262</v>
      </c>
      <c r="H34" s="14">
        <f>IFERROR('New Sites'!H34*VLOOKUP(Lookups!$A$9, Lookups!$A$9:'Lookups'!$B$24, 2, FALSE)+((SQRT((1/('Total Sites'!H34/Area!H34))/2)*1000)*'New Sites'!H34*VLOOKUP(Lookups!$A$10, Lookups!$A$9:'Lookups'!$B$24, 2, FALSE))+'New Sites'!H34*VLOOKUP(Lookups!$A$11, Lookups!$A$9:'Lookups'!$B$24, 2, FALSE),"-")</f>
        <v>7069887439.4541626</v>
      </c>
      <c r="I34" s="14">
        <f>IFERROR('New Sites'!I34*VLOOKUP(Lookups!$A$9, Lookups!$A$9:'Lookups'!$B$24, 2, FALSE)+((SQRT((1/('Total Sites'!I34/Area!I34))/2)*1000)*'New Sites'!I34*VLOOKUP(Lookups!$A$10, Lookups!$A$9:'Lookups'!$B$24, 2, FALSE))+'New Sites'!I34*VLOOKUP(Lookups!$A$11, Lookups!$A$9:'Lookups'!$B$24, 2, FALSE),"-")</f>
        <v>4782773390.2415419</v>
      </c>
      <c r="J34" s="14">
        <f>IFERROR('New Sites'!J34*VLOOKUP(Lookups!$A$9, Lookups!$A$9:'Lookups'!$B$24, 2, FALSE)+((SQRT((1/('Total Sites'!J34/Area!J34))/2)*1000)*'New Sites'!J34*VLOOKUP(Lookups!$A$10, Lookups!$A$9:'Lookups'!$B$24, 2, FALSE))+'New Sites'!J34*VLOOKUP(Lookups!$A$11, Lookups!$A$9:'Lookups'!$B$24, 2, FALSE),"-")</f>
        <v>4314405191.7015209</v>
      </c>
      <c r="K34" s="14">
        <f>IFERROR('New Sites'!K34*VLOOKUP(Lookups!$A$9, Lookups!$A$9:'Lookups'!$B$24, 2, FALSE)+((SQRT((1/('Total Sites'!K34/Area!K34))/2)*1000)*'New Sites'!K34*VLOOKUP(Lookups!$A$10, Lookups!$A$9:'Lookups'!$B$24, 2, FALSE))+'New Sites'!K34*VLOOKUP(Lookups!$A$11, Lookups!$A$9:'Lookups'!$B$24, 2, FALSE),"-")</f>
        <v>3743125736.8298125</v>
      </c>
      <c r="L34" s="14">
        <f>IFERROR('New Sites'!L34*VLOOKUP(Lookups!$A$9, Lookups!$A$9:'Lookups'!$B$24, 2, FALSE)+((SQRT((1/('Total Sites'!L34/Area!L34))/2)*1000)*'New Sites'!L34*VLOOKUP(Lookups!$A$10, Lookups!$A$9:'Lookups'!$B$24, 2, FALSE))+'New Sites'!L34*VLOOKUP(Lookups!$A$11, Lookups!$A$9:'Lookups'!$B$24, 2, FALSE),"-")</f>
        <v>4094980674.4072409</v>
      </c>
      <c r="M34" s="15">
        <f t="shared" ref="M34:M65" si="1">IFERROR(SUMIF((C34:L34), "&lt;&gt;n/a")/1000000000, "-")</f>
        <v>107.74212925077643</v>
      </c>
      <c r="N34" s="19">
        <f>(M34*1000000000)/Pop!M34</f>
        <v>74.782754803684668</v>
      </c>
      <c r="O34" s="14" t="str">
        <f>IFERROR(INDEX(Options!$J$2:$J$1611,MATCH(A34, Options!$G$2:$G$1611,0)), )</f>
        <v>Emerging Market Economies</v>
      </c>
      <c r="P34" s="14" t="str">
        <f>IFERROR(INDEX(Options!$I$2:$I$1611,MATCH(A34, Options!$G$2:$G$1611,0)), )</f>
        <v>Emerging and Developing Asia</v>
      </c>
    </row>
    <row r="35" spans="1:16">
      <c r="A35" s="14" t="str">
        <f>'New Sites'!A35</f>
        <v>COL</v>
      </c>
      <c r="B35" s="14" t="str">
        <f>'New Sites'!B35</f>
        <v>Colombia</v>
      </c>
      <c r="C35" s="14">
        <f>IFERROR('New Sites'!C35*VLOOKUP(Lookups!$A$9, Lookups!$A$9:'Lookups'!$B$24, 2, FALSE)+((SQRT((1/('Total Sites'!C35/Area!C35))/2)*1000)*'New Sites'!C35*VLOOKUP(Lookups!$A$10, Lookups!$A$9:'Lookups'!$B$24, 2, FALSE))+'New Sites'!C35*VLOOKUP(Lookups!$A$11, Lookups!$A$9:'Lookups'!$B$24, 2, FALSE),"-")</f>
        <v>3876070128.4998889</v>
      </c>
      <c r="D35" s="14">
        <f>IFERROR('New Sites'!D35*VLOOKUP(Lookups!$A$9, Lookups!$A$9:'Lookups'!$B$24, 2, FALSE)+((SQRT((1/('Total Sites'!D35/Area!D35))/2)*1000)*'New Sites'!D35*VLOOKUP(Lookups!$A$10, Lookups!$A$9:'Lookups'!$B$24, 2, FALSE))+'New Sites'!D35*VLOOKUP(Lookups!$A$11, Lookups!$A$9:'Lookups'!$B$24, 2, FALSE),"-")</f>
        <v>485637422.54448521</v>
      </c>
      <c r="E35" s="14">
        <f>IFERROR('New Sites'!E35*VLOOKUP(Lookups!$A$9, Lookups!$A$9:'Lookups'!$B$24, 2, FALSE)+((SQRT((1/('Total Sites'!E35/Area!E35))/2)*1000)*'New Sites'!E35*VLOOKUP(Lookups!$A$10, Lookups!$A$9:'Lookups'!$B$24, 2, FALSE))+'New Sites'!E35*VLOOKUP(Lookups!$A$11, Lookups!$A$9:'Lookups'!$B$24, 2, FALSE),"-")</f>
        <v>375007046.07156938</v>
      </c>
      <c r="F35" s="14">
        <f>IFERROR('New Sites'!F35*VLOOKUP(Lookups!$A$9, Lookups!$A$9:'Lookups'!$B$24, 2, FALSE)+((SQRT((1/('Total Sites'!F35/Area!F35))/2)*1000)*'New Sites'!F35*VLOOKUP(Lookups!$A$10, Lookups!$A$9:'Lookups'!$B$24, 2, FALSE))+'New Sites'!F35*VLOOKUP(Lookups!$A$11, Lookups!$A$9:'Lookups'!$B$24, 2, FALSE),"-")</f>
        <v>332829303.52343082</v>
      </c>
      <c r="G35" s="14">
        <f>IFERROR('New Sites'!G35*VLOOKUP(Lookups!$A$9, Lookups!$A$9:'Lookups'!$B$24, 2, FALSE)+((SQRT((1/('Total Sites'!G35/Area!G35))/2)*1000)*'New Sites'!G35*VLOOKUP(Lookups!$A$10, Lookups!$A$9:'Lookups'!$B$24, 2, FALSE))+'New Sites'!G35*VLOOKUP(Lookups!$A$11, Lookups!$A$9:'Lookups'!$B$24, 2, FALSE),"-")</f>
        <v>287113800.67239827</v>
      </c>
      <c r="H35" s="14">
        <f>IFERROR('New Sites'!H35*VLOOKUP(Lookups!$A$9, Lookups!$A$9:'Lookups'!$B$24, 2, FALSE)+((SQRT((1/('Total Sites'!H35/Area!H35))/2)*1000)*'New Sites'!H35*VLOOKUP(Lookups!$A$10, Lookups!$A$9:'Lookups'!$B$24, 2, FALSE))+'New Sites'!H35*VLOOKUP(Lookups!$A$11, Lookups!$A$9:'Lookups'!$B$24, 2, FALSE),"-")</f>
        <v>200527765.08526993</v>
      </c>
      <c r="I35" s="14">
        <f>IFERROR('New Sites'!I35*VLOOKUP(Lookups!$A$9, Lookups!$A$9:'Lookups'!$B$24, 2, FALSE)+((SQRT((1/('Total Sites'!I35/Area!I35))/2)*1000)*'New Sites'!I35*VLOOKUP(Lookups!$A$10, Lookups!$A$9:'Lookups'!$B$24, 2, FALSE))+'New Sites'!I35*VLOOKUP(Lookups!$A$11, Lookups!$A$9:'Lookups'!$B$24, 2, FALSE),"-")</f>
        <v>245853053.44670302</v>
      </c>
      <c r="J35" s="14">
        <f>IFERROR('New Sites'!J35*VLOOKUP(Lookups!$A$9, Lookups!$A$9:'Lookups'!$B$24, 2, FALSE)+((SQRT((1/('Total Sites'!J35/Area!J35))/2)*1000)*'New Sites'!J35*VLOOKUP(Lookups!$A$10, Lookups!$A$9:'Lookups'!$B$24, 2, FALSE))+'New Sites'!J35*VLOOKUP(Lookups!$A$11, Lookups!$A$9:'Lookups'!$B$24, 2, FALSE),"-")</f>
        <v>202955113.13266951</v>
      </c>
      <c r="K35" s="14">
        <f>IFERROR('New Sites'!K35*VLOOKUP(Lookups!$A$9, Lookups!$A$9:'Lookups'!$B$24, 2, FALSE)+((SQRT((1/('Total Sites'!K35/Area!K35))/2)*1000)*'New Sites'!K35*VLOOKUP(Lookups!$A$10, Lookups!$A$9:'Lookups'!$B$24, 2, FALSE))+'New Sites'!K35*VLOOKUP(Lookups!$A$11, Lookups!$A$9:'Lookups'!$B$24, 2, FALSE),"-")</f>
        <v>187351076.96681812</v>
      </c>
      <c r="L35" s="14" t="str">
        <f>IFERROR('New Sites'!L35*VLOOKUP(Lookups!$A$9, Lookups!$A$9:'Lookups'!$B$24, 2, FALSE)+((SQRT((1/('Total Sites'!L35/Area!L35))/2)*1000)*'New Sites'!L35*VLOOKUP(Lookups!$A$10, Lookups!$A$9:'Lookups'!$B$24, 2, FALSE))+'New Sites'!L35*VLOOKUP(Lookups!$A$11, Lookups!$A$9:'Lookups'!$B$24, 2, FALSE),"-")</f>
        <v>-</v>
      </c>
      <c r="M35" s="15">
        <f t="shared" si="1"/>
        <v>6.1933447099432337</v>
      </c>
      <c r="N35" s="19">
        <f>(M35*1000000000)/Pop!M35</f>
        <v>98.283375714547788</v>
      </c>
      <c r="O35" s="14" t="str">
        <f>IFERROR(INDEX(Options!$J$2:$J$1611,MATCH(A35, Options!$G$2:$G$1611,0)), )</f>
        <v>Emerging Market Economies</v>
      </c>
      <c r="P35" s="14" t="str">
        <f>IFERROR(INDEX(Options!$I$2:$I$1611,MATCH(A35, Options!$G$2:$G$1611,0)), )</f>
        <v>Latin America and the Caribbean</v>
      </c>
    </row>
    <row r="36" spans="1:16">
      <c r="A36" s="14" t="str">
        <f>'New Sites'!A36</f>
        <v>COD</v>
      </c>
      <c r="B36" s="14" t="str">
        <f>'New Sites'!B36</f>
        <v>Congo (the Democratic Republic of the)</v>
      </c>
      <c r="C36" s="14">
        <f>IFERROR('New Sites'!C36*VLOOKUP(Lookups!$A$9, Lookups!$A$9:'Lookups'!$B$24, 2, FALSE)+((SQRT((1/('Total Sites'!C36/Area!C36))/2)*1000)*'New Sites'!C36*VLOOKUP(Lookups!$A$10, Lookups!$A$9:'Lookups'!$B$24, 2, FALSE))+'New Sites'!C36*VLOOKUP(Lookups!$A$11, Lookups!$A$9:'Lookups'!$B$24, 2, FALSE),"-")</f>
        <v>1188105975.0779753</v>
      </c>
      <c r="D36" s="14">
        <f>IFERROR('New Sites'!D36*VLOOKUP(Lookups!$A$9, Lookups!$A$9:'Lookups'!$B$24, 2, FALSE)+((SQRT((1/('Total Sites'!D36/Area!D36))/2)*1000)*'New Sites'!D36*VLOOKUP(Lookups!$A$10, Lookups!$A$9:'Lookups'!$B$24, 2, FALSE))+'New Sites'!D36*VLOOKUP(Lookups!$A$11, Lookups!$A$9:'Lookups'!$B$24, 2, FALSE),"-")</f>
        <v>1103229775.4343064</v>
      </c>
      <c r="E36" s="14">
        <f>IFERROR('New Sites'!E36*VLOOKUP(Lookups!$A$9, Lookups!$A$9:'Lookups'!$B$24, 2, FALSE)+((SQRT((1/('Total Sites'!E36/Area!E36))/2)*1000)*'New Sites'!E36*VLOOKUP(Lookups!$A$10, Lookups!$A$9:'Lookups'!$B$24, 2, FALSE))+'New Sites'!E36*VLOOKUP(Lookups!$A$11, Lookups!$A$9:'Lookups'!$B$24, 2, FALSE),"-")</f>
        <v>328792849.05540961</v>
      </c>
      <c r="F36" s="14">
        <f>IFERROR('New Sites'!F36*VLOOKUP(Lookups!$A$9, Lookups!$A$9:'Lookups'!$B$24, 2, FALSE)+((SQRT((1/('Total Sites'!F36/Area!F36))/2)*1000)*'New Sites'!F36*VLOOKUP(Lookups!$A$10, Lookups!$A$9:'Lookups'!$B$24, 2, FALSE))+'New Sites'!F36*VLOOKUP(Lookups!$A$11, Lookups!$A$9:'Lookups'!$B$24, 2, FALSE),"-")</f>
        <v>1171491948.6299839</v>
      </c>
      <c r="G36" s="14">
        <f>IFERROR('New Sites'!G36*VLOOKUP(Lookups!$A$9, Lookups!$A$9:'Lookups'!$B$24, 2, FALSE)+((SQRT((1/('Total Sites'!G36/Area!G36))/2)*1000)*'New Sites'!G36*VLOOKUP(Lookups!$A$10, Lookups!$A$9:'Lookups'!$B$24, 2, FALSE))+'New Sites'!G36*VLOOKUP(Lookups!$A$11, Lookups!$A$9:'Lookups'!$B$24, 2, FALSE),"-")</f>
        <v>1992584325.3901107</v>
      </c>
      <c r="H36" s="14">
        <f>IFERROR('New Sites'!H36*VLOOKUP(Lookups!$A$9, Lookups!$A$9:'Lookups'!$B$24, 2, FALSE)+((SQRT((1/('Total Sites'!H36/Area!H36))/2)*1000)*'New Sites'!H36*VLOOKUP(Lookups!$A$10, Lookups!$A$9:'Lookups'!$B$24, 2, FALSE))+'New Sites'!H36*VLOOKUP(Lookups!$A$11, Lookups!$A$9:'Lookups'!$B$24, 2, FALSE),"-")</f>
        <v>1700118517.185277</v>
      </c>
      <c r="I36" s="14">
        <f>IFERROR('New Sites'!I36*VLOOKUP(Lookups!$A$9, Lookups!$A$9:'Lookups'!$B$24, 2, FALSE)+((SQRT((1/('Total Sites'!I36/Area!I36))/2)*1000)*'New Sites'!I36*VLOOKUP(Lookups!$A$10, Lookups!$A$9:'Lookups'!$B$24, 2, FALSE))+'New Sites'!I36*VLOOKUP(Lookups!$A$11, Lookups!$A$9:'Lookups'!$B$24, 2, FALSE),"-")</f>
        <v>1513059234.4078393</v>
      </c>
      <c r="J36" s="14">
        <f>IFERROR('New Sites'!J36*VLOOKUP(Lookups!$A$9, Lookups!$A$9:'Lookups'!$B$24, 2, FALSE)+((SQRT((1/('Total Sites'!J36/Area!J36))/2)*1000)*'New Sites'!J36*VLOOKUP(Lookups!$A$10, Lookups!$A$9:'Lookups'!$B$24, 2, FALSE))+'New Sites'!J36*VLOOKUP(Lookups!$A$11, Lookups!$A$9:'Lookups'!$B$24, 2, FALSE),"-")</f>
        <v>1058200168.7965879</v>
      </c>
      <c r="K36" s="14">
        <f>IFERROR('New Sites'!K36*VLOOKUP(Lookups!$A$9, Lookups!$A$9:'Lookups'!$B$24, 2, FALSE)+((SQRT((1/('Total Sites'!K36/Area!K36))/2)*1000)*'New Sites'!K36*VLOOKUP(Lookups!$A$10, Lookups!$A$9:'Lookups'!$B$24, 2, FALSE))+'New Sites'!K36*VLOOKUP(Lookups!$A$11, Lookups!$A$9:'Lookups'!$B$24, 2, FALSE),"-")</f>
        <v>810052319.01376665</v>
      </c>
      <c r="L36" s="14">
        <f>IFERROR('New Sites'!L36*VLOOKUP(Lookups!$A$9, Lookups!$A$9:'Lookups'!$B$24, 2, FALSE)+((SQRT((1/('Total Sites'!L36/Area!L36))/2)*1000)*'New Sites'!L36*VLOOKUP(Lookups!$A$10, Lookups!$A$9:'Lookups'!$B$24, 2, FALSE))+'New Sites'!L36*VLOOKUP(Lookups!$A$11, Lookups!$A$9:'Lookups'!$B$24, 2, FALSE),"-")</f>
        <v>587052916.89698899</v>
      </c>
      <c r="M36" s="15">
        <f t="shared" si="1"/>
        <v>11.452688029888247</v>
      </c>
      <c r="N36" s="19">
        <f>(M36*1000000000)/Pop!M36</f>
        <v>100.10186343377681</v>
      </c>
      <c r="O36" s="14" t="str">
        <f>IFERROR(INDEX(Options!$J$2:$J$1611,MATCH(A36, Options!$G$2:$G$1611,0)), )</f>
        <v>Low Income Developing Countries</v>
      </c>
      <c r="P36" s="14" t="str">
        <f>IFERROR(INDEX(Options!$I$2:$I$1611,MATCH(A36, Options!$G$2:$G$1611,0)), )</f>
        <v>Sub-Sahara Africa</v>
      </c>
    </row>
    <row r="37" spans="1:16">
      <c r="A37" s="14" t="str">
        <f>'New Sites'!A37</f>
        <v>COG</v>
      </c>
      <c r="B37" s="14" t="str">
        <f>'New Sites'!B37</f>
        <v>Congo (the)</v>
      </c>
      <c r="C37" s="14">
        <f>IFERROR('New Sites'!C37*VLOOKUP(Lookups!$A$9, Lookups!$A$9:'Lookups'!$B$24, 2, FALSE)+((SQRT((1/('Total Sites'!C37/Area!C37))/2)*1000)*'New Sites'!C37*VLOOKUP(Lookups!$A$10, Lookups!$A$9:'Lookups'!$B$24, 2, FALSE))+'New Sites'!C37*VLOOKUP(Lookups!$A$11, Lookups!$A$9:'Lookups'!$B$24, 2, FALSE),"-")</f>
        <v>155322682.76415995</v>
      </c>
      <c r="D37" s="14">
        <f>IFERROR('New Sites'!D37*VLOOKUP(Lookups!$A$9, Lookups!$A$9:'Lookups'!$B$24, 2, FALSE)+((SQRT((1/('Total Sites'!D37/Area!D37))/2)*1000)*'New Sites'!D37*VLOOKUP(Lookups!$A$10, Lookups!$A$9:'Lookups'!$B$24, 2, FALSE))+'New Sites'!D37*VLOOKUP(Lookups!$A$11, Lookups!$A$9:'Lookups'!$B$24, 2, FALSE),"-")</f>
        <v>41158611.366620101</v>
      </c>
      <c r="E37" s="14">
        <f>IFERROR('New Sites'!E37*VLOOKUP(Lookups!$A$9, Lookups!$A$9:'Lookups'!$B$24, 2, FALSE)+((SQRT((1/('Total Sites'!E37/Area!E37))/2)*1000)*'New Sites'!E37*VLOOKUP(Lookups!$A$10, Lookups!$A$9:'Lookups'!$B$24, 2, FALSE))+'New Sites'!E37*VLOOKUP(Lookups!$A$11, Lookups!$A$9:'Lookups'!$B$24, 2, FALSE),"-")</f>
        <v>122141312.95065317</v>
      </c>
      <c r="F37" s="14">
        <f>IFERROR('New Sites'!F37*VLOOKUP(Lookups!$A$9, Lookups!$A$9:'Lookups'!$B$24, 2, FALSE)+((SQRT((1/('Total Sites'!F37/Area!F37))/2)*1000)*'New Sites'!F37*VLOOKUP(Lookups!$A$10, Lookups!$A$9:'Lookups'!$B$24, 2, FALSE))+'New Sites'!F37*VLOOKUP(Lookups!$A$11, Lookups!$A$9:'Lookups'!$B$24, 2, FALSE),"-")</f>
        <v>31100445.947468236</v>
      </c>
      <c r="G37" s="14">
        <f>IFERROR('New Sites'!G37*VLOOKUP(Lookups!$A$9, Lookups!$A$9:'Lookups'!$B$24, 2, FALSE)+((SQRT((1/('Total Sites'!G37/Area!G37))/2)*1000)*'New Sites'!G37*VLOOKUP(Lookups!$A$10, Lookups!$A$9:'Lookups'!$B$24, 2, FALSE))+'New Sites'!G37*VLOOKUP(Lookups!$A$11, Lookups!$A$9:'Lookups'!$B$24, 2, FALSE),"-")</f>
        <v>23249196.759673879</v>
      </c>
      <c r="H37" s="14">
        <f>IFERROR('New Sites'!H37*VLOOKUP(Lookups!$A$9, Lookups!$A$9:'Lookups'!$B$24, 2, FALSE)+((SQRT((1/('Total Sites'!H37/Area!H37))/2)*1000)*'New Sites'!H37*VLOOKUP(Lookups!$A$10, Lookups!$A$9:'Lookups'!$B$24, 2, FALSE))+'New Sites'!H37*VLOOKUP(Lookups!$A$11, Lookups!$A$9:'Lookups'!$B$24, 2, FALSE),"-")</f>
        <v>25796125.281815</v>
      </c>
      <c r="I37" s="14" t="str">
        <f>IFERROR('New Sites'!I37*VLOOKUP(Lookups!$A$9, Lookups!$A$9:'Lookups'!$B$24, 2, FALSE)+((SQRT((1/('Total Sites'!I37/Area!I37))/2)*1000)*'New Sites'!I37*VLOOKUP(Lookups!$A$10, Lookups!$A$9:'Lookups'!$B$24, 2, FALSE))+'New Sites'!I37*VLOOKUP(Lookups!$A$11, Lookups!$A$9:'Lookups'!$B$24, 2, FALSE),"-")</f>
        <v>-</v>
      </c>
      <c r="J37" s="14" t="str">
        <f>IFERROR('New Sites'!J37*VLOOKUP(Lookups!$A$9, Lookups!$A$9:'Lookups'!$B$24, 2, FALSE)+((SQRT((1/('Total Sites'!J37/Area!J37))/2)*1000)*'New Sites'!J37*VLOOKUP(Lookups!$A$10, Lookups!$A$9:'Lookups'!$B$24, 2, FALSE))+'New Sites'!J37*VLOOKUP(Lookups!$A$11, Lookups!$A$9:'Lookups'!$B$24, 2, FALSE),"-")</f>
        <v>-</v>
      </c>
      <c r="K37" s="14" t="str">
        <f>IFERROR('New Sites'!K37*VLOOKUP(Lookups!$A$9, Lookups!$A$9:'Lookups'!$B$24, 2, FALSE)+((SQRT((1/('Total Sites'!K37/Area!K37))/2)*1000)*'New Sites'!K37*VLOOKUP(Lookups!$A$10, Lookups!$A$9:'Lookups'!$B$24, 2, FALSE))+'New Sites'!K37*VLOOKUP(Lookups!$A$11, Lookups!$A$9:'Lookups'!$B$24, 2, FALSE),"-")</f>
        <v>-</v>
      </c>
      <c r="L37" s="14" t="str">
        <f>IFERROR('New Sites'!L37*VLOOKUP(Lookups!$A$9, Lookups!$A$9:'Lookups'!$B$24, 2, FALSE)+((SQRT((1/('Total Sites'!L37/Area!L37))/2)*1000)*'New Sites'!L37*VLOOKUP(Lookups!$A$10, Lookups!$A$9:'Lookups'!$B$24, 2, FALSE))+'New Sites'!L37*VLOOKUP(Lookups!$A$11, Lookups!$A$9:'Lookups'!$B$24, 2, FALSE),"-")</f>
        <v>-</v>
      </c>
      <c r="M37" s="15">
        <f t="shared" si="1"/>
        <v>0.39876837507039026</v>
      </c>
      <c r="N37" s="19">
        <f>(M37*1000000000)/Pop!M37</f>
        <v>98.708097421427709</v>
      </c>
      <c r="O37" s="14" t="str">
        <f>IFERROR(INDEX(Options!$J$2:$J$1611,MATCH(A37, Options!$G$2:$G$1611,0)), )</f>
        <v>Low Income Developing Countries</v>
      </c>
      <c r="P37" s="14" t="str">
        <f>IFERROR(INDEX(Options!$I$2:$I$1611,MATCH(A37, Options!$G$2:$G$1611,0)), )</f>
        <v>Sub-Sahara Africa</v>
      </c>
    </row>
    <row r="38" spans="1:16">
      <c r="A38" s="14" t="str">
        <f>'New Sites'!A38</f>
        <v>CRI</v>
      </c>
      <c r="B38" s="14" t="str">
        <f>'New Sites'!B38</f>
        <v>Costa Rica</v>
      </c>
      <c r="C38" s="14">
        <f>IFERROR('New Sites'!C38*VLOOKUP(Lookups!$A$9, Lookups!$A$9:'Lookups'!$B$24, 2, FALSE)+((SQRT((1/('Total Sites'!C38/Area!C38))/2)*1000)*'New Sites'!C38*VLOOKUP(Lookups!$A$10, Lookups!$A$9:'Lookups'!$B$24, 2, FALSE))+'New Sites'!C38*VLOOKUP(Lookups!$A$11, Lookups!$A$9:'Lookups'!$B$24, 2, FALSE),"-")</f>
        <v>46045921.466616705</v>
      </c>
      <c r="D38" s="14">
        <f>IFERROR('New Sites'!D38*VLOOKUP(Lookups!$A$9, Lookups!$A$9:'Lookups'!$B$24, 2, FALSE)+((SQRT((1/('Total Sites'!D38/Area!D38))/2)*1000)*'New Sites'!D38*VLOOKUP(Lookups!$A$10, Lookups!$A$9:'Lookups'!$B$24, 2, FALSE))+'New Sites'!D38*VLOOKUP(Lookups!$A$11, Lookups!$A$9:'Lookups'!$B$24, 2, FALSE),"-")</f>
        <v>40637074.529853895</v>
      </c>
      <c r="E38" s="14">
        <f>IFERROR('New Sites'!E38*VLOOKUP(Lookups!$A$9, Lookups!$A$9:'Lookups'!$B$24, 2, FALSE)+((SQRT((1/('Total Sites'!E38/Area!E38))/2)*1000)*'New Sites'!E38*VLOOKUP(Lookups!$A$10, Lookups!$A$9:'Lookups'!$B$24, 2, FALSE))+'New Sites'!E38*VLOOKUP(Lookups!$A$11, Lookups!$A$9:'Lookups'!$B$24, 2, FALSE),"-")</f>
        <v>54145364.685654849</v>
      </c>
      <c r="F38" s="14">
        <f>IFERROR('New Sites'!F38*VLOOKUP(Lookups!$A$9, Lookups!$A$9:'Lookups'!$B$24, 2, FALSE)+((SQRT((1/('Total Sites'!F38/Area!F38))/2)*1000)*'New Sites'!F38*VLOOKUP(Lookups!$A$10, Lookups!$A$9:'Lookups'!$B$24, 2, FALSE))+'New Sites'!F38*VLOOKUP(Lookups!$A$11, Lookups!$A$9:'Lookups'!$B$24, 2, FALSE),"-")</f>
        <v>26853946.5633596</v>
      </c>
      <c r="G38" s="14">
        <f>IFERROR('New Sites'!G38*VLOOKUP(Lookups!$A$9, Lookups!$A$9:'Lookups'!$B$24, 2, FALSE)+((SQRT((1/('Total Sites'!G38/Area!G38))/2)*1000)*'New Sites'!G38*VLOOKUP(Lookups!$A$10, Lookups!$A$9:'Lookups'!$B$24, 2, FALSE))+'New Sites'!G38*VLOOKUP(Lookups!$A$11, Lookups!$A$9:'Lookups'!$B$24, 2, FALSE),"-")</f>
        <v>24212369.123892687</v>
      </c>
      <c r="H38" s="14">
        <f>IFERROR('New Sites'!H38*VLOOKUP(Lookups!$A$9, Lookups!$A$9:'Lookups'!$B$24, 2, FALSE)+((SQRT((1/('Total Sites'!H38/Area!H38))/2)*1000)*'New Sites'!H38*VLOOKUP(Lookups!$A$10, Lookups!$A$9:'Lookups'!$B$24, 2, FALSE))+'New Sites'!H38*VLOOKUP(Lookups!$A$11, Lookups!$A$9:'Lookups'!$B$24, 2, FALSE),"-")</f>
        <v>30774368.292953812</v>
      </c>
      <c r="I38" s="14">
        <f>IFERROR('New Sites'!I38*VLOOKUP(Lookups!$A$9, Lookups!$A$9:'Lookups'!$B$24, 2, FALSE)+((SQRT((1/('Total Sites'!I38/Area!I38))/2)*1000)*'New Sites'!I38*VLOOKUP(Lookups!$A$10, Lookups!$A$9:'Lookups'!$B$24, 2, FALSE))+'New Sites'!I38*VLOOKUP(Lookups!$A$11, Lookups!$A$9:'Lookups'!$B$24, 2, FALSE),"-")</f>
        <v>45964377.220648214</v>
      </c>
      <c r="J38" s="14">
        <f>IFERROR('New Sites'!J38*VLOOKUP(Lookups!$A$9, Lookups!$A$9:'Lookups'!$B$24, 2, FALSE)+((SQRT((1/('Total Sites'!J38/Area!J38))/2)*1000)*'New Sites'!J38*VLOOKUP(Lookups!$A$10, Lookups!$A$9:'Lookups'!$B$24, 2, FALSE))+'New Sites'!J38*VLOOKUP(Lookups!$A$11, Lookups!$A$9:'Lookups'!$B$24, 2, FALSE),"-")</f>
        <v>38166238.563564271</v>
      </c>
      <c r="K38" s="14">
        <f>IFERROR('New Sites'!K38*VLOOKUP(Lookups!$A$9, Lookups!$A$9:'Lookups'!$B$24, 2, FALSE)+((SQRT((1/('Total Sites'!K38/Area!K38))/2)*1000)*'New Sites'!K38*VLOOKUP(Lookups!$A$10, Lookups!$A$9:'Lookups'!$B$24, 2, FALSE))+'New Sites'!K38*VLOOKUP(Lookups!$A$11, Lookups!$A$9:'Lookups'!$B$24, 2, FALSE),"-")</f>
        <v>23900273.373260703</v>
      </c>
      <c r="L38" s="14">
        <f>IFERROR('New Sites'!L38*VLOOKUP(Lookups!$A$9, Lookups!$A$9:'Lookups'!$B$24, 2, FALSE)+((SQRT((1/('Total Sites'!L38/Area!L38))/2)*1000)*'New Sites'!L38*VLOOKUP(Lookups!$A$10, Lookups!$A$9:'Lookups'!$B$24, 2, FALSE))+'New Sites'!L38*VLOOKUP(Lookups!$A$11, Lookups!$A$9:'Lookups'!$B$24, 2, FALSE),"-")</f>
        <v>28888264.561829787</v>
      </c>
      <c r="M38" s="15">
        <f t="shared" si="1"/>
        <v>0.35958819838163453</v>
      </c>
      <c r="N38" s="19">
        <f>(M38*1000000000)/Pop!M38</f>
        <v>74.768456236797249</v>
      </c>
      <c r="O38" s="14" t="str">
        <f>IFERROR(INDEX(Options!$J$2:$J$1611,MATCH(A38, Options!$G$2:$G$1611,0)), )</f>
        <v>Emerging Market Economies</v>
      </c>
      <c r="P38" s="14" t="str">
        <f>IFERROR(INDEX(Options!$I$2:$I$1611,MATCH(A38, Options!$G$2:$G$1611,0)), )</f>
        <v>Latin America and the Caribbean</v>
      </c>
    </row>
    <row r="39" spans="1:16">
      <c r="A39" s="14" t="str">
        <f>'New Sites'!A39</f>
        <v>CIV</v>
      </c>
      <c r="B39" s="14" t="str">
        <f>'New Sites'!B39</f>
        <v>Côte d'Ivoire</v>
      </c>
      <c r="C39" s="14">
        <f>IFERROR('New Sites'!C39*VLOOKUP(Lookups!$A$9, Lookups!$A$9:'Lookups'!$B$24, 2, FALSE)+((SQRT((1/('Total Sites'!C39/Area!C39))/2)*1000)*'New Sites'!C39*VLOOKUP(Lookups!$A$10, Lookups!$A$9:'Lookups'!$B$24, 2, FALSE))+'New Sites'!C39*VLOOKUP(Lookups!$A$11, Lookups!$A$9:'Lookups'!$B$24, 2, FALSE),"-")</f>
        <v>623823253.60852301</v>
      </c>
      <c r="D39" s="14">
        <f>IFERROR('New Sites'!D39*VLOOKUP(Lookups!$A$9, Lookups!$A$9:'Lookups'!$B$24, 2, FALSE)+((SQRT((1/('Total Sites'!D39/Area!D39))/2)*1000)*'New Sites'!D39*VLOOKUP(Lookups!$A$10, Lookups!$A$9:'Lookups'!$B$24, 2, FALSE))+'New Sites'!D39*VLOOKUP(Lookups!$A$11, Lookups!$A$9:'Lookups'!$B$24, 2, FALSE),"-")</f>
        <v>303817706.46594131</v>
      </c>
      <c r="E39" s="14">
        <f>IFERROR('New Sites'!E39*VLOOKUP(Lookups!$A$9, Lookups!$A$9:'Lookups'!$B$24, 2, FALSE)+((SQRT((1/('Total Sites'!E39/Area!E39))/2)*1000)*'New Sites'!E39*VLOOKUP(Lookups!$A$10, Lookups!$A$9:'Lookups'!$B$24, 2, FALSE))+'New Sites'!E39*VLOOKUP(Lookups!$A$11, Lookups!$A$9:'Lookups'!$B$24, 2, FALSE),"-")</f>
        <v>293460480.90518796</v>
      </c>
      <c r="F39" s="14">
        <f>IFERROR('New Sites'!F39*VLOOKUP(Lookups!$A$9, Lookups!$A$9:'Lookups'!$B$24, 2, FALSE)+((SQRT((1/('Total Sites'!F39/Area!F39))/2)*1000)*'New Sites'!F39*VLOOKUP(Lookups!$A$10, Lookups!$A$9:'Lookups'!$B$24, 2, FALSE))+'New Sites'!F39*VLOOKUP(Lookups!$A$11, Lookups!$A$9:'Lookups'!$B$24, 2, FALSE),"-")</f>
        <v>170911739.32513687</v>
      </c>
      <c r="G39" s="14">
        <f>IFERROR('New Sites'!G39*VLOOKUP(Lookups!$A$9, Lookups!$A$9:'Lookups'!$B$24, 2, FALSE)+((SQRT((1/('Total Sites'!G39/Area!G39))/2)*1000)*'New Sites'!G39*VLOOKUP(Lookups!$A$10, Lookups!$A$9:'Lookups'!$B$24, 2, FALSE))+'New Sites'!G39*VLOOKUP(Lookups!$A$11, Lookups!$A$9:'Lookups'!$B$24, 2, FALSE),"-")</f>
        <v>201049265.65583593</v>
      </c>
      <c r="H39" s="14">
        <f>IFERROR('New Sites'!H39*VLOOKUP(Lookups!$A$9, Lookups!$A$9:'Lookups'!$B$24, 2, FALSE)+((SQRT((1/('Total Sites'!H39/Area!H39))/2)*1000)*'New Sites'!H39*VLOOKUP(Lookups!$A$10, Lookups!$A$9:'Lookups'!$B$24, 2, FALSE))+'New Sites'!H39*VLOOKUP(Lookups!$A$11, Lookups!$A$9:'Lookups'!$B$24, 2, FALSE),"-")</f>
        <v>214215332.34522361</v>
      </c>
      <c r="I39" s="14">
        <f>IFERROR('New Sites'!I39*VLOOKUP(Lookups!$A$9, Lookups!$A$9:'Lookups'!$B$24, 2, FALSE)+((SQRT((1/('Total Sites'!I39/Area!I39))/2)*1000)*'New Sites'!I39*VLOOKUP(Lookups!$A$10, Lookups!$A$9:'Lookups'!$B$24, 2, FALSE))+'New Sites'!I39*VLOOKUP(Lookups!$A$11, Lookups!$A$9:'Lookups'!$B$24, 2, FALSE),"-")</f>
        <v>165820023.84371835</v>
      </c>
      <c r="J39" s="14">
        <f>IFERROR('New Sites'!J39*VLOOKUP(Lookups!$A$9, Lookups!$A$9:'Lookups'!$B$24, 2, FALSE)+((SQRT((1/('Total Sites'!J39/Area!J39))/2)*1000)*'New Sites'!J39*VLOOKUP(Lookups!$A$10, Lookups!$A$9:'Lookups'!$B$24, 2, FALSE))+'New Sites'!J39*VLOOKUP(Lookups!$A$11, Lookups!$A$9:'Lookups'!$B$24, 2, FALSE),"-")</f>
        <v>142272136.88239509</v>
      </c>
      <c r="K39" s="14">
        <f>IFERROR('New Sites'!K39*VLOOKUP(Lookups!$A$9, Lookups!$A$9:'Lookups'!$B$24, 2, FALSE)+((SQRT((1/('Total Sites'!K39/Area!K39))/2)*1000)*'New Sites'!K39*VLOOKUP(Lookups!$A$10, Lookups!$A$9:'Lookups'!$B$24, 2, FALSE))+'New Sites'!K39*VLOOKUP(Lookups!$A$11, Lookups!$A$9:'Lookups'!$B$24, 2, FALSE),"-")</f>
        <v>163473251.40635633</v>
      </c>
      <c r="L39" s="14">
        <f>IFERROR('New Sites'!L39*VLOOKUP(Lookups!$A$9, Lookups!$A$9:'Lookups'!$B$24, 2, FALSE)+((SQRT((1/('Total Sites'!L39/Area!L39))/2)*1000)*'New Sites'!L39*VLOOKUP(Lookups!$A$10, Lookups!$A$9:'Lookups'!$B$24, 2, FALSE))+'New Sites'!L39*VLOOKUP(Lookups!$A$11, Lookups!$A$9:'Lookups'!$B$24, 2, FALSE),"-")</f>
        <v>110719068.03173341</v>
      </c>
      <c r="M39" s="15">
        <f t="shared" si="1"/>
        <v>2.3895622584700518</v>
      </c>
      <c r="N39" s="19">
        <f>(M39*1000000000)/Pop!M39</f>
        <v>90.152490444162396</v>
      </c>
      <c r="O39" s="14" t="str">
        <f>IFERROR(INDEX(Options!$J$2:$J$1611,MATCH(A39, Options!$G$2:$G$1611,0)), )</f>
        <v>Low Income Developing Countries</v>
      </c>
      <c r="P39" s="14" t="str">
        <f>IFERROR(INDEX(Options!$I$2:$I$1611,MATCH(A39, Options!$G$2:$G$1611,0)), )</f>
        <v>Sub-Sahara Africa</v>
      </c>
    </row>
    <row r="40" spans="1:16">
      <c r="A40" s="14" t="str">
        <f>'New Sites'!A40</f>
        <v>HRV</v>
      </c>
      <c r="B40" s="14" t="str">
        <f>'New Sites'!B40</f>
        <v>Croatia</v>
      </c>
      <c r="C40" s="14">
        <f>IFERROR('New Sites'!C40*VLOOKUP(Lookups!$A$9, Lookups!$A$9:'Lookups'!$B$24, 2, FALSE)+((SQRT((1/('Total Sites'!C40/Area!C40))/2)*1000)*'New Sites'!C40*VLOOKUP(Lookups!$A$10, Lookups!$A$9:'Lookups'!$B$24, 2, FALSE))+'New Sites'!C40*VLOOKUP(Lookups!$A$11, Lookups!$A$9:'Lookups'!$B$24, 2, FALSE),"-")</f>
        <v>215034448.47848111</v>
      </c>
      <c r="D40" s="14">
        <f>IFERROR('New Sites'!D40*VLOOKUP(Lookups!$A$9, Lookups!$A$9:'Lookups'!$B$24, 2, FALSE)+((SQRT((1/('Total Sites'!D40/Area!D40))/2)*1000)*'New Sites'!D40*VLOOKUP(Lookups!$A$10, Lookups!$A$9:'Lookups'!$B$24, 2, FALSE))+'New Sites'!D40*VLOOKUP(Lookups!$A$11, Lookups!$A$9:'Lookups'!$B$24, 2, FALSE),"-")</f>
        <v>45961018.582547531</v>
      </c>
      <c r="E40" s="14">
        <f>IFERROR('New Sites'!E40*VLOOKUP(Lookups!$A$9, Lookups!$A$9:'Lookups'!$B$24, 2, FALSE)+((SQRT((1/('Total Sites'!E40/Area!E40))/2)*1000)*'New Sites'!E40*VLOOKUP(Lookups!$A$10, Lookups!$A$9:'Lookups'!$B$24, 2, FALSE))+'New Sites'!E40*VLOOKUP(Lookups!$A$11, Lookups!$A$9:'Lookups'!$B$24, 2, FALSE),"-")</f>
        <v>34458861.86515981</v>
      </c>
      <c r="F40" s="14">
        <f>IFERROR('New Sites'!F40*VLOOKUP(Lookups!$A$9, Lookups!$A$9:'Lookups'!$B$24, 2, FALSE)+((SQRT((1/('Total Sites'!F40/Area!F40))/2)*1000)*'New Sites'!F40*VLOOKUP(Lookups!$A$10, Lookups!$A$9:'Lookups'!$B$24, 2, FALSE))+'New Sites'!F40*VLOOKUP(Lookups!$A$11, Lookups!$A$9:'Lookups'!$B$24, 2, FALSE),"-")</f>
        <v>32525903.80570443</v>
      </c>
      <c r="G40" s="14">
        <f>IFERROR('New Sites'!G40*VLOOKUP(Lookups!$A$9, Lookups!$A$9:'Lookups'!$B$24, 2, FALSE)+((SQRT((1/('Total Sites'!G40/Area!G40))/2)*1000)*'New Sites'!G40*VLOOKUP(Lookups!$A$10, Lookups!$A$9:'Lookups'!$B$24, 2, FALSE))+'New Sites'!G40*VLOOKUP(Lookups!$A$11, Lookups!$A$9:'Lookups'!$B$24, 2, FALSE),"-")</f>
        <v>20480313.567089558</v>
      </c>
      <c r="H40" s="14">
        <f>IFERROR('New Sites'!H40*VLOOKUP(Lookups!$A$9, Lookups!$A$9:'Lookups'!$B$24, 2, FALSE)+((SQRT((1/('Total Sites'!H40/Area!H40))/2)*1000)*'New Sites'!H40*VLOOKUP(Lookups!$A$10, Lookups!$A$9:'Lookups'!$B$24, 2, FALSE))+'New Sites'!H40*VLOOKUP(Lookups!$A$11, Lookups!$A$9:'Lookups'!$B$24, 2, FALSE),"-")</f>
        <v>19867110.831603967</v>
      </c>
      <c r="I40" s="14">
        <f>IFERROR('New Sites'!I40*VLOOKUP(Lookups!$A$9, Lookups!$A$9:'Lookups'!$B$24, 2, FALSE)+((SQRT((1/('Total Sites'!I40/Area!I40))/2)*1000)*'New Sites'!I40*VLOOKUP(Lookups!$A$10, Lookups!$A$9:'Lookups'!$B$24, 2, FALSE))+'New Sites'!I40*VLOOKUP(Lookups!$A$11, Lookups!$A$9:'Lookups'!$B$24, 2, FALSE),"-")</f>
        <v>17586991.032743528</v>
      </c>
      <c r="J40" s="14">
        <f>IFERROR('New Sites'!J40*VLOOKUP(Lookups!$A$9, Lookups!$A$9:'Lookups'!$B$24, 2, FALSE)+((SQRT((1/('Total Sites'!J40/Area!J40))/2)*1000)*'New Sites'!J40*VLOOKUP(Lookups!$A$10, Lookups!$A$9:'Lookups'!$B$24, 2, FALSE))+'New Sites'!J40*VLOOKUP(Lookups!$A$11, Lookups!$A$9:'Lookups'!$B$24, 2, FALSE),"-")</f>
        <v>20122167.214140974</v>
      </c>
      <c r="K40" s="14">
        <f>IFERROR('New Sites'!K40*VLOOKUP(Lookups!$A$9, Lookups!$A$9:'Lookups'!$B$24, 2, FALSE)+((SQRT((1/('Total Sites'!K40/Area!K40))/2)*1000)*'New Sites'!K40*VLOOKUP(Lookups!$A$10, Lookups!$A$9:'Lookups'!$B$24, 2, FALSE))+'New Sites'!K40*VLOOKUP(Lookups!$A$11, Lookups!$A$9:'Lookups'!$B$24, 2, FALSE),"-")</f>
        <v>17276806.401619624</v>
      </c>
      <c r="L40" s="14">
        <f>IFERROR('New Sites'!L40*VLOOKUP(Lookups!$A$9, Lookups!$A$9:'Lookups'!$B$24, 2, FALSE)+((SQRT((1/('Total Sites'!L40/Area!L40))/2)*1000)*'New Sites'!L40*VLOOKUP(Lookups!$A$10, Lookups!$A$9:'Lookups'!$B$24, 2, FALSE))+'New Sites'!L40*VLOOKUP(Lookups!$A$11, Lookups!$A$9:'Lookups'!$B$24, 2, FALSE),"-")</f>
        <v>15785423.229075436</v>
      </c>
      <c r="M40" s="15">
        <f t="shared" si="1"/>
        <v>0.43909904500816588</v>
      </c>
      <c r="N40" s="19">
        <f>(M40*1000000000)/Pop!M40</f>
        <v>105.98914689248267</v>
      </c>
      <c r="O40" s="14" t="str">
        <f>IFERROR(INDEX(Options!$J$2:$J$1611,MATCH(A40, Options!$G$2:$G$1611,0)), )</f>
        <v>Emerging Market Economies</v>
      </c>
      <c r="P40" s="14" t="str">
        <f>IFERROR(INDEX(Options!$I$2:$I$1611,MATCH(A40, Options!$G$2:$G$1611,0)), )</f>
        <v>Emerging and Developing Europe</v>
      </c>
    </row>
    <row r="41" spans="1:16">
      <c r="A41" s="14" t="str">
        <f>'New Sites'!A41</f>
        <v>CUB</v>
      </c>
      <c r="B41" s="14" t="str">
        <f>'New Sites'!B41</f>
        <v>Cuba</v>
      </c>
      <c r="C41" s="14">
        <f>IFERROR('New Sites'!C41*VLOOKUP(Lookups!$A$9, Lookups!$A$9:'Lookups'!$B$24, 2, FALSE)+((SQRT((1/('Total Sites'!C41/Area!C41))/2)*1000)*'New Sites'!C41*VLOOKUP(Lookups!$A$10, Lookups!$A$9:'Lookups'!$B$24, 2, FALSE))+'New Sites'!C41*VLOOKUP(Lookups!$A$11, Lookups!$A$9:'Lookups'!$B$24, 2, FALSE),"-")</f>
        <v>199815500.6538097</v>
      </c>
      <c r="D41" s="14">
        <f>IFERROR('New Sites'!D41*VLOOKUP(Lookups!$A$9, Lookups!$A$9:'Lookups'!$B$24, 2, FALSE)+((SQRT((1/('Total Sites'!D41/Area!D41))/2)*1000)*'New Sites'!D41*VLOOKUP(Lookups!$A$10, Lookups!$A$9:'Lookups'!$B$24, 2, FALSE))+'New Sites'!D41*VLOOKUP(Lookups!$A$11, Lookups!$A$9:'Lookups'!$B$24, 2, FALSE),"-")</f>
        <v>257458216.86276898</v>
      </c>
      <c r="E41" s="14">
        <f>IFERROR('New Sites'!E41*VLOOKUP(Lookups!$A$9, Lookups!$A$9:'Lookups'!$B$24, 2, FALSE)+((SQRT((1/('Total Sites'!E41/Area!E41))/2)*1000)*'New Sites'!E41*VLOOKUP(Lookups!$A$10, Lookups!$A$9:'Lookups'!$B$24, 2, FALSE))+'New Sites'!E41*VLOOKUP(Lookups!$A$11, Lookups!$A$9:'Lookups'!$B$24, 2, FALSE),"-")</f>
        <v>108141470.59384841</v>
      </c>
      <c r="F41" s="14">
        <f>IFERROR('New Sites'!F41*VLOOKUP(Lookups!$A$9, Lookups!$A$9:'Lookups'!$B$24, 2, FALSE)+((SQRT((1/('Total Sites'!F41/Area!F41))/2)*1000)*'New Sites'!F41*VLOOKUP(Lookups!$A$10, Lookups!$A$9:'Lookups'!$B$24, 2, FALSE))+'New Sites'!F41*VLOOKUP(Lookups!$A$11, Lookups!$A$9:'Lookups'!$B$24, 2, FALSE),"-")</f>
        <v>69229125.786937386</v>
      </c>
      <c r="G41" s="14">
        <f>IFERROR('New Sites'!G41*VLOOKUP(Lookups!$A$9, Lookups!$A$9:'Lookups'!$B$24, 2, FALSE)+((SQRT((1/('Total Sites'!G41/Area!G41))/2)*1000)*'New Sites'!G41*VLOOKUP(Lookups!$A$10, Lookups!$A$9:'Lookups'!$B$24, 2, FALSE))+'New Sites'!G41*VLOOKUP(Lookups!$A$11, Lookups!$A$9:'Lookups'!$B$24, 2, FALSE),"-")</f>
        <v>72091136.902813494</v>
      </c>
      <c r="H41" s="14">
        <f>IFERROR('New Sites'!H41*VLOOKUP(Lookups!$A$9, Lookups!$A$9:'Lookups'!$B$24, 2, FALSE)+((SQRT((1/('Total Sites'!H41/Area!H41))/2)*1000)*'New Sites'!H41*VLOOKUP(Lookups!$A$10, Lookups!$A$9:'Lookups'!$B$24, 2, FALSE))+'New Sites'!H41*VLOOKUP(Lookups!$A$11, Lookups!$A$9:'Lookups'!$B$24, 2, FALSE),"-")</f>
        <v>78950756.244928136</v>
      </c>
      <c r="I41" s="14">
        <f>IFERROR('New Sites'!I41*VLOOKUP(Lookups!$A$9, Lookups!$A$9:'Lookups'!$B$24, 2, FALSE)+((SQRT((1/('Total Sites'!I41/Area!I41))/2)*1000)*'New Sites'!I41*VLOOKUP(Lookups!$A$10, Lookups!$A$9:'Lookups'!$B$24, 2, FALSE))+'New Sites'!I41*VLOOKUP(Lookups!$A$11, Lookups!$A$9:'Lookups'!$B$24, 2, FALSE),"-")</f>
        <v>57050733.371692985</v>
      </c>
      <c r="J41" s="14">
        <f>IFERROR('New Sites'!J41*VLOOKUP(Lookups!$A$9, Lookups!$A$9:'Lookups'!$B$24, 2, FALSE)+((SQRT((1/('Total Sites'!J41/Area!J41))/2)*1000)*'New Sites'!J41*VLOOKUP(Lookups!$A$10, Lookups!$A$9:'Lookups'!$B$24, 2, FALSE))+'New Sites'!J41*VLOOKUP(Lookups!$A$11, Lookups!$A$9:'Lookups'!$B$24, 2, FALSE),"-")</f>
        <v>61601598.183986828</v>
      </c>
      <c r="K41" s="14">
        <f>IFERROR('New Sites'!K41*VLOOKUP(Lookups!$A$9, Lookups!$A$9:'Lookups'!$B$24, 2, FALSE)+((SQRT((1/('Total Sites'!K41/Area!K41))/2)*1000)*'New Sites'!K41*VLOOKUP(Lookups!$A$10, Lookups!$A$9:'Lookups'!$B$24, 2, FALSE))+'New Sites'!K41*VLOOKUP(Lookups!$A$11, Lookups!$A$9:'Lookups'!$B$24, 2, FALSE),"-")</f>
        <v>62543240.909697205</v>
      </c>
      <c r="L41" s="14">
        <f>IFERROR('New Sites'!L41*VLOOKUP(Lookups!$A$9, Lookups!$A$9:'Lookups'!$B$24, 2, FALSE)+((SQRT((1/('Total Sites'!L41/Area!L41))/2)*1000)*'New Sites'!L41*VLOOKUP(Lookups!$A$10, Lookups!$A$9:'Lookups'!$B$24, 2, FALSE))+'New Sites'!L41*VLOOKUP(Lookups!$A$11, Lookups!$A$9:'Lookups'!$B$24, 2, FALSE),"-")</f>
        <v>47689115.011528924</v>
      </c>
      <c r="M41" s="15">
        <f t="shared" si="1"/>
        <v>1.0145708945220122</v>
      </c>
      <c r="N41" s="19">
        <f>(M41*1000000000)/Pop!M41</f>
        <v>91.751430460125206</v>
      </c>
      <c r="O41" s="14">
        <f>IFERROR(INDEX(Options!$J$2:$J$1611,MATCH(A41, Options!$G$2:$G$1611,0)), )</f>
        <v>0</v>
      </c>
      <c r="P41" s="14">
        <f>IFERROR(INDEX(Options!$I$2:$I$1611,MATCH(A41, Options!$G$2:$G$1611,0)), )</f>
        <v>0</v>
      </c>
    </row>
    <row r="42" spans="1:16">
      <c r="A42" s="14" t="str">
        <f>'New Sites'!A42</f>
        <v>CYP</v>
      </c>
      <c r="B42" s="14" t="str">
        <f>'New Sites'!B42</f>
        <v>Cyprus</v>
      </c>
      <c r="C42" s="14">
        <f>IFERROR('New Sites'!C42*VLOOKUP(Lookups!$A$9, Lookups!$A$9:'Lookups'!$B$24, 2, FALSE)+((SQRT((1/('Total Sites'!C42/Area!C42))/2)*1000)*'New Sites'!C42*VLOOKUP(Lookups!$A$10, Lookups!$A$9:'Lookups'!$B$24, 2, FALSE))+'New Sites'!C42*VLOOKUP(Lookups!$A$11, Lookups!$A$9:'Lookups'!$B$24, 2, FALSE),"-")</f>
        <v>4308416.046805134</v>
      </c>
      <c r="D42" s="14" t="str">
        <f>IFERROR('New Sites'!D42*VLOOKUP(Lookups!$A$9, Lookups!$A$9:'Lookups'!$B$24, 2, FALSE)+((SQRT((1/('Total Sites'!D42/Area!D42))/2)*1000)*'New Sites'!D42*VLOOKUP(Lookups!$A$10, Lookups!$A$9:'Lookups'!$B$24, 2, FALSE))+'New Sites'!D42*VLOOKUP(Lookups!$A$11, Lookups!$A$9:'Lookups'!$B$24, 2, FALSE),"-")</f>
        <v>-</v>
      </c>
      <c r="E42" s="14">
        <f>IFERROR('New Sites'!E42*VLOOKUP(Lookups!$A$9, Lookups!$A$9:'Lookups'!$B$24, 2, FALSE)+((SQRT((1/('Total Sites'!E42/Area!E42))/2)*1000)*'New Sites'!E42*VLOOKUP(Lookups!$A$10, Lookups!$A$9:'Lookups'!$B$24, 2, FALSE))+'New Sites'!E42*VLOOKUP(Lookups!$A$11, Lookups!$A$9:'Lookups'!$B$24, 2, FALSE),"-")</f>
        <v>26695283.740988679</v>
      </c>
      <c r="F42" s="14" t="str">
        <f>IFERROR('New Sites'!F42*VLOOKUP(Lookups!$A$9, Lookups!$A$9:'Lookups'!$B$24, 2, FALSE)+((SQRT((1/('Total Sites'!F42/Area!F42))/2)*1000)*'New Sites'!F42*VLOOKUP(Lookups!$A$10, Lookups!$A$9:'Lookups'!$B$24, 2, FALSE))+'New Sites'!F42*VLOOKUP(Lookups!$A$11, Lookups!$A$9:'Lookups'!$B$24, 2, FALSE),"-")</f>
        <v>-</v>
      </c>
      <c r="G42" s="14" t="str">
        <f>IFERROR('New Sites'!G42*VLOOKUP(Lookups!$A$9, Lookups!$A$9:'Lookups'!$B$24, 2, FALSE)+((SQRT((1/('Total Sites'!G42/Area!G42))/2)*1000)*'New Sites'!G42*VLOOKUP(Lookups!$A$10, Lookups!$A$9:'Lookups'!$B$24, 2, FALSE))+'New Sites'!G42*VLOOKUP(Lookups!$A$11, Lookups!$A$9:'Lookups'!$B$24, 2, FALSE),"-")</f>
        <v>-</v>
      </c>
      <c r="H42" s="14">
        <f>IFERROR('New Sites'!H42*VLOOKUP(Lookups!$A$9, Lookups!$A$9:'Lookups'!$B$24, 2, FALSE)+((SQRT((1/('Total Sites'!H42/Area!H42))/2)*1000)*'New Sites'!H42*VLOOKUP(Lookups!$A$10, Lookups!$A$9:'Lookups'!$B$24, 2, FALSE))+'New Sites'!H42*VLOOKUP(Lookups!$A$11, Lookups!$A$9:'Lookups'!$B$24, 2, FALSE),"-")</f>
        <v>33647027.570053175</v>
      </c>
      <c r="I42" s="14" t="str">
        <f>IFERROR('New Sites'!I42*VLOOKUP(Lookups!$A$9, Lookups!$A$9:'Lookups'!$B$24, 2, FALSE)+((SQRT((1/('Total Sites'!I42/Area!I42))/2)*1000)*'New Sites'!I42*VLOOKUP(Lookups!$A$10, Lookups!$A$9:'Lookups'!$B$24, 2, FALSE))+'New Sites'!I42*VLOOKUP(Lookups!$A$11, Lookups!$A$9:'Lookups'!$B$24, 2, FALSE),"-")</f>
        <v>-</v>
      </c>
      <c r="J42" s="14">
        <f>IFERROR('New Sites'!J42*VLOOKUP(Lookups!$A$9, Lookups!$A$9:'Lookups'!$B$24, 2, FALSE)+((SQRT((1/('Total Sites'!J42/Area!J42))/2)*1000)*'New Sites'!J42*VLOOKUP(Lookups!$A$10, Lookups!$A$9:'Lookups'!$B$24, 2, FALSE))+'New Sites'!J42*VLOOKUP(Lookups!$A$11, Lookups!$A$9:'Lookups'!$B$24, 2, FALSE),"-")</f>
        <v>15577959.518995207</v>
      </c>
      <c r="K42" s="14" t="str">
        <f>IFERROR('New Sites'!K42*VLOOKUP(Lookups!$A$9, Lookups!$A$9:'Lookups'!$B$24, 2, FALSE)+((SQRT((1/('Total Sites'!K42/Area!K42))/2)*1000)*'New Sites'!K42*VLOOKUP(Lookups!$A$10, Lookups!$A$9:'Lookups'!$B$24, 2, FALSE))+'New Sites'!K42*VLOOKUP(Lookups!$A$11, Lookups!$A$9:'Lookups'!$B$24, 2, FALSE),"-")</f>
        <v>-</v>
      </c>
      <c r="L42" s="14">
        <f>IFERROR('New Sites'!L42*VLOOKUP(Lookups!$A$9, Lookups!$A$9:'Lookups'!$B$24, 2, FALSE)+((SQRT((1/('Total Sites'!L42/Area!L42))/2)*1000)*'New Sites'!L42*VLOOKUP(Lookups!$A$10, Lookups!$A$9:'Lookups'!$B$24, 2, FALSE))+'New Sites'!L42*VLOOKUP(Lookups!$A$11, Lookups!$A$9:'Lookups'!$B$24, 2, FALSE),"-")</f>
        <v>10699010.32962176</v>
      </c>
      <c r="M42" s="15">
        <f t="shared" si="1"/>
        <v>9.0927697206463959E-2</v>
      </c>
      <c r="N42" s="19">
        <f>(M42*1000000000)/Pop!M42</f>
        <v>96.154461420351424</v>
      </c>
      <c r="O42" s="14" t="str">
        <f>IFERROR(INDEX(Options!$J$2:$J$1611,MATCH(A42, Options!$G$2:$G$1611,0)), )</f>
        <v>Advanced Economies</v>
      </c>
      <c r="P42" s="14" t="str">
        <f>IFERROR(INDEX(Options!$I$2:$I$1611,MATCH(A42, Options!$G$2:$G$1611,0)), )</f>
        <v>Advanced Economies</v>
      </c>
    </row>
    <row r="43" spans="1:16">
      <c r="A43" s="14" t="str">
        <f>'New Sites'!A43</f>
        <v>CZE</v>
      </c>
      <c r="B43" s="14" t="str">
        <f>'New Sites'!B43</f>
        <v>Czechia</v>
      </c>
      <c r="C43" s="14">
        <f>IFERROR('New Sites'!C43*VLOOKUP(Lookups!$A$9, Lookups!$A$9:'Lookups'!$B$24, 2, FALSE)+((SQRT((1/('Total Sites'!C43/Area!C43))/2)*1000)*'New Sites'!C43*VLOOKUP(Lookups!$A$10, Lookups!$A$9:'Lookups'!$B$24, 2, FALSE))+'New Sites'!C43*VLOOKUP(Lookups!$A$11, Lookups!$A$9:'Lookups'!$B$24, 2, FALSE),"-")</f>
        <v>38091671.816437095</v>
      </c>
      <c r="D43" s="14">
        <f>IFERROR('New Sites'!D43*VLOOKUP(Lookups!$A$9, Lookups!$A$9:'Lookups'!$B$24, 2, FALSE)+((SQRT((1/('Total Sites'!D43/Area!D43))/2)*1000)*'New Sites'!D43*VLOOKUP(Lookups!$A$10, Lookups!$A$9:'Lookups'!$B$24, 2, FALSE))+'New Sites'!D43*VLOOKUP(Lookups!$A$11, Lookups!$A$9:'Lookups'!$B$24, 2, FALSE),"-")</f>
        <v>65207603.334761538</v>
      </c>
      <c r="E43" s="14">
        <f>IFERROR('New Sites'!E43*VLOOKUP(Lookups!$A$9, Lookups!$A$9:'Lookups'!$B$24, 2, FALSE)+((SQRT((1/('Total Sites'!E43/Area!E43))/2)*1000)*'New Sites'!E43*VLOOKUP(Lookups!$A$10, Lookups!$A$9:'Lookups'!$B$24, 2, FALSE))+'New Sites'!E43*VLOOKUP(Lookups!$A$11, Lookups!$A$9:'Lookups'!$B$24, 2, FALSE),"-")</f>
        <v>116170499.24467802</v>
      </c>
      <c r="F43" s="14">
        <f>IFERROR('New Sites'!F43*VLOOKUP(Lookups!$A$9, Lookups!$A$9:'Lookups'!$B$24, 2, FALSE)+((SQRT((1/('Total Sites'!F43/Area!F43))/2)*1000)*'New Sites'!F43*VLOOKUP(Lookups!$A$10, Lookups!$A$9:'Lookups'!$B$24, 2, FALSE))+'New Sites'!F43*VLOOKUP(Lookups!$A$11, Lookups!$A$9:'Lookups'!$B$24, 2, FALSE),"-")</f>
        <v>93599712.244279087</v>
      </c>
      <c r="G43" s="14">
        <f>IFERROR('New Sites'!G43*VLOOKUP(Lookups!$A$9, Lookups!$A$9:'Lookups'!$B$24, 2, FALSE)+((SQRT((1/('Total Sites'!G43/Area!G43))/2)*1000)*'New Sites'!G43*VLOOKUP(Lookups!$A$10, Lookups!$A$9:'Lookups'!$B$24, 2, FALSE))+'New Sites'!G43*VLOOKUP(Lookups!$A$11, Lookups!$A$9:'Lookups'!$B$24, 2, FALSE),"-")</f>
        <v>109890930.83708464</v>
      </c>
      <c r="H43" s="14">
        <f>IFERROR('New Sites'!H43*VLOOKUP(Lookups!$A$9, Lookups!$A$9:'Lookups'!$B$24, 2, FALSE)+((SQRT((1/('Total Sites'!H43/Area!H43))/2)*1000)*'New Sites'!H43*VLOOKUP(Lookups!$A$10, Lookups!$A$9:'Lookups'!$B$24, 2, FALSE))+'New Sites'!H43*VLOOKUP(Lookups!$A$11, Lookups!$A$9:'Lookups'!$B$24, 2, FALSE),"-")</f>
        <v>92123524.783078074</v>
      </c>
      <c r="I43" s="14">
        <f>IFERROR('New Sites'!I43*VLOOKUP(Lookups!$A$9, Lookups!$A$9:'Lookups'!$B$24, 2, FALSE)+((SQRT((1/('Total Sites'!I43/Area!I43))/2)*1000)*'New Sites'!I43*VLOOKUP(Lookups!$A$10, Lookups!$A$9:'Lookups'!$B$24, 2, FALSE))+'New Sites'!I43*VLOOKUP(Lookups!$A$11, Lookups!$A$9:'Lookups'!$B$24, 2, FALSE),"-")</f>
        <v>76335969.764452145</v>
      </c>
      <c r="J43" s="14">
        <f>IFERROR('New Sites'!J43*VLOOKUP(Lookups!$A$9, Lookups!$A$9:'Lookups'!$B$24, 2, FALSE)+((SQRT((1/('Total Sites'!J43/Area!J43))/2)*1000)*'New Sites'!J43*VLOOKUP(Lookups!$A$10, Lookups!$A$9:'Lookups'!$B$24, 2, FALSE))+'New Sites'!J43*VLOOKUP(Lookups!$A$11, Lookups!$A$9:'Lookups'!$B$24, 2, FALSE),"-")</f>
        <v>61975261.775218368</v>
      </c>
      <c r="K43" s="14">
        <f>IFERROR('New Sites'!K43*VLOOKUP(Lookups!$A$9, Lookups!$A$9:'Lookups'!$B$24, 2, FALSE)+((SQRT((1/('Total Sites'!K43/Area!K43))/2)*1000)*'New Sites'!K43*VLOOKUP(Lookups!$A$10, Lookups!$A$9:'Lookups'!$B$24, 2, FALSE))+'New Sites'!K43*VLOOKUP(Lookups!$A$11, Lookups!$A$9:'Lookups'!$B$24, 2, FALSE),"-")</f>
        <v>96055015.193631187</v>
      </c>
      <c r="L43" s="14">
        <f>IFERROR('New Sites'!L43*VLOOKUP(Lookups!$A$9, Lookups!$A$9:'Lookups'!$B$24, 2, FALSE)+((SQRT((1/('Total Sites'!L43/Area!L43))/2)*1000)*'New Sites'!L43*VLOOKUP(Lookups!$A$10, Lookups!$A$9:'Lookups'!$B$24, 2, FALSE))+'New Sites'!L43*VLOOKUP(Lookups!$A$11, Lookups!$A$9:'Lookups'!$B$24, 2, FALSE),"-")</f>
        <v>65926319.936706468</v>
      </c>
      <c r="M43" s="15">
        <f t="shared" si="1"/>
        <v>0.81537650893032654</v>
      </c>
      <c r="N43" s="19">
        <f>(M43*1000000000)/Pop!M43</f>
        <v>75.215384169014101</v>
      </c>
      <c r="O43" s="14" t="str">
        <f>IFERROR(INDEX(Options!$J$2:$J$1611,MATCH(A43, Options!$G$2:$G$1611,0)), )</f>
        <v>Advanced Economies</v>
      </c>
      <c r="P43" s="14" t="str">
        <f>IFERROR(INDEX(Options!$I$2:$I$1611,MATCH(A43, Options!$G$2:$G$1611,0)), )</f>
        <v>Advanced Economies</v>
      </c>
    </row>
    <row r="44" spans="1:16">
      <c r="A44" s="14" t="str">
        <f>'New Sites'!A44</f>
        <v>DNK</v>
      </c>
      <c r="B44" s="14" t="str">
        <f>'New Sites'!B44</f>
        <v>Denmark</v>
      </c>
      <c r="C44" s="14">
        <f>IFERROR('New Sites'!C44*VLOOKUP(Lookups!$A$9, Lookups!$A$9:'Lookups'!$B$24, 2, FALSE)+((SQRT((1/('Total Sites'!C44/Area!C44))/2)*1000)*'New Sites'!C44*VLOOKUP(Lookups!$A$10, Lookups!$A$9:'Lookups'!$B$24, 2, FALSE))+'New Sites'!C44*VLOOKUP(Lookups!$A$11, Lookups!$A$9:'Lookups'!$B$24, 2, FALSE),"-")</f>
        <v>279515742.75677949</v>
      </c>
      <c r="D44" s="14">
        <f>IFERROR('New Sites'!D44*VLOOKUP(Lookups!$A$9, Lookups!$A$9:'Lookups'!$B$24, 2, FALSE)+((SQRT((1/('Total Sites'!D44/Area!D44))/2)*1000)*'New Sites'!D44*VLOOKUP(Lookups!$A$10, Lookups!$A$9:'Lookups'!$B$24, 2, FALSE))+'New Sites'!D44*VLOOKUP(Lookups!$A$11, Lookups!$A$9:'Lookups'!$B$24, 2, FALSE),"-")</f>
        <v>56904216.073332354</v>
      </c>
      <c r="E44" s="14">
        <f>IFERROR('New Sites'!E44*VLOOKUP(Lookups!$A$9, Lookups!$A$9:'Lookups'!$B$24, 2, FALSE)+((SQRT((1/('Total Sites'!E44/Area!E44))/2)*1000)*'New Sites'!E44*VLOOKUP(Lookups!$A$10, Lookups!$A$9:'Lookups'!$B$24, 2, FALSE))+'New Sites'!E44*VLOOKUP(Lookups!$A$11, Lookups!$A$9:'Lookups'!$B$24, 2, FALSE),"-")</f>
        <v>55973350.049361549</v>
      </c>
      <c r="F44" s="14">
        <f>IFERROR('New Sites'!F44*VLOOKUP(Lookups!$A$9, Lookups!$A$9:'Lookups'!$B$24, 2, FALSE)+((SQRT((1/('Total Sites'!F44/Area!F44))/2)*1000)*'New Sites'!F44*VLOOKUP(Lookups!$A$10, Lookups!$A$9:'Lookups'!$B$24, 2, FALSE))+'New Sites'!F44*VLOOKUP(Lookups!$A$11, Lookups!$A$9:'Lookups'!$B$24, 2, FALSE),"-")</f>
        <v>69004339.28795214</v>
      </c>
      <c r="G44" s="14">
        <f>IFERROR('New Sites'!G44*VLOOKUP(Lookups!$A$9, Lookups!$A$9:'Lookups'!$B$24, 2, FALSE)+((SQRT((1/('Total Sites'!G44/Area!G44))/2)*1000)*'New Sites'!G44*VLOOKUP(Lookups!$A$10, Lookups!$A$9:'Lookups'!$B$24, 2, FALSE))+'New Sites'!G44*VLOOKUP(Lookups!$A$11, Lookups!$A$9:'Lookups'!$B$24, 2, FALSE),"-")</f>
        <v>43306595.609060764</v>
      </c>
      <c r="H44" s="14">
        <f>IFERROR('New Sites'!H44*VLOOKUP(Lookups!$A$9, Lookups!$A$9:'Lookups'!$B$24, 2, FALSE)+((SQRT((1/('Total Sites'!H44/Area!H44))/2)*1000)*'New Sites'!H44*VLOOKUP(Lookups!$A$10, Lookups!$A$9:'Lookups'!$B$24, 2, FALSE))+'New Sites'!H44*VLOOKUP(Lookups!$A$11, Lookups!$A$9:'Lookups'!$B$24, 2, FALSE),"-")</f>
        <v>39159757.471484192</v>
      </c>
      <c r="I44" s="14">
        <f>IFERROR('New Sites'!I44*VLOOKUP(Lookups!$A$9, Lookups!$A$9:'Lookups'!$B$24, 2, FALSE)+((SQRT((1/('Total Sites'!I44/Area!I44))/2)*1000)*'New Sites'!I44*VLOOKUP(Lookups!$A$10, Lookups!$A$9:'Lookups'!$B$24, 2, FALSE))+'New Sites'!I44*VLOOKUP(Lookups!$A$11, Lookups!$A$9:'Lookups'!$B$24, 2, FALSE),"-")</f>
        <v>42948979.847934946</v>
      </c>
      <c r="J44" s="14">
        <f>IFERROR('New Sites'!J44*VLOOKUP(Lookups!$A$9, Lookups!$A$9:'Lookups'!$B$24, 2, FALSE)+((SQRT((1/('Total Sites'!J44/Area!J44))/2)*1000)*'New Sites'!J44*VLOOKUP(Lookups!$A$10, Lookups!$A$9:'Lookups'!$B$24, 2, FALSE))+'New Sites'!J44*VLOOKUP(Lookups!$A$11, Lookups!$A$9:'Lookups'!$B$24, 2, FALSE),"-")</f>
        <v>37329056.464948893</v>
      </c>
      <c r="K44" s="14">
        <f>IFERROR('New Sites'!K44*VLOOKUP(Lookups!$A$9, Lookups!$A$9:'Lookups'!$B$24, 2, FALSE)+((SQRT((1/('Total Sites'!K44/Area!K44))/2)*1000)*'New Sites'!K44*VLOOKUP(Lookups!$A$10, Lookups!$A$9:'Lookups'!$B$24, 2, FALSE))+'New Sites'!K44*VLOOKUP(Lookups!$A$11, Lookups!$A$9:'Lookups'!$B$24, 2, FALSE),"-")</f>
        <v>32546271.777231105</v>
      </c>
      <c r="L44" s="14">
        <f>IFERROR('New Sites'!L44*VLOOKUP(Lookups!$A$9, Lookups!$A$9:'Lookups'!$B$24, 2, FALSE)+((SQRT((1/('Total Sites'!L44/Area!L44))/2)*1000)*'New Sites'!L44*VLOOKUP(Lookups!$A$10, Lookups!$A$9:'Lookups'!$B$24, 2, FALSE))+'New Sites'!L44*VLOOKUP(Lookups!$A$11, Lookups!$A$9:'Lookups'!$B$24, 2, FALSE),"-")</f>
        <v>25077316.501181457</v>
      </c>
      <c r="M44" s="15">
        <f t="shared" si="1"/>
        <v>0.68176562583926692</v>
      </c>
      <c r="N44" s="19">
        <f>(M44*1000000000)/Pop!M44</f>
        <v>116.66357952436692</v>
      </c>
      <c r="O44" s="14" t="str">
        <f>IFERROR(INDEX(Options!$J$2:$J$1611,MATCH(A44, Options!$G$2:$G$1611,0)), )</f>
        <v>Advanced Economies</v>
      </c>
      <c r="P44" s="14" t="str">
        <f>IFERROR(INDEX(Options!$I$2:$I$1611,MATCH(A44, Options!$G$2:$G$1611,0)), )</f>
        <v>Advanced Economies</v>
      </c>
    </row>
    <row r="45" spans="1:16">
      <c r="A45" s="14" t="str">
        <f>'New Sites'!A45</f>
        <v>DJI</v>
      </c>
      <c r="B45" s="14" t="str">
        <f>'New Sites'!B45</f>
        <v>Djibouti</v>
      </c>
      <c r="C45" s="14">
        <f>IFERROR('New Sites'!C45*VLOOKUP(Lookups!$A$9, Lookups!$A$9:'Lookups'!$B$24, 2, FALSE)+((SQRT((1/('Total Sites'!C45/Area!C45))/2)*1000)*'New Sites'!C45*VLOOKUP(Lookups!$A$10, Lookups!$A$9:'Lookups'!$B$24, 2, FALSE))+'New Sites'!C45*VLOOKUP(Lookups!$A$11, Lookups!$A$9:'Lookups'!$B$24, 2, FALSE),"-")</f>
        <v>59659181.987594329</v>
      </c>
      <c r="D45" s="14">
        <f>IFERROR('New Sites'!D45*VLOOKUP(Lookups!$A$9, Lookups!$A$9:'Lookups'!$B$24, 2, FALSE)+((SQRT((1/('Total Sites'!D45/Area!D45))/2)*1000)*'New Sites'!D45*VLOOKUP(Lookups!$A$10, Lookups!$A$9:'Lookups'!$B$24, 2, FALSE))+'New Sites'!D45*VLOOKUP(Lookups!$A$11, Lookups!$A$9:'Lookups'!$B$24, 2, FALSE),"-")</f>
        <v>13076174.373174414</v>
      </c>
      <c r="E45" s="14">
        <f>IFERROR('New Sites'!E45*VLOOKUP(Lookups!$A$9, Lookups!$A$9:'Lookups'!$B$24, 2, FALSE)+((SQRT((1/('Total Sites'!E45/Area!E45))/2)*1000)*'New Sites'!E45*VLOOKUP(Lookups!$A$10, Lookups!$A$9:'Lookups'!$B$24, 2, FALSE))+'New Sites'!E45*VLOOKUP(Lookups!$A$11, Lookups!$A$9:'Lookups'!$B$24, 2, FALSE),"-")</f>
        <v>6105121.9083901495</v>
      </c>
      <c r="F45" s="14">
        <f>IFERROR('New Sites'!F45*VLOOKUP(Lookups!$A$9, Lookups!$A$9:'Lookups'!$B$24, 2, FALSE)+((SQRT((1/('Total Sites'!F45/Area!F45))/2)*1000)*'New Sites'!F45*VLOOKUP(Lookups!$A$10, Lookups!$A$9:'Lookups'!$B$24, 2, FALSE))+'New Sites'!F45*VLOOKUP(Lookups!$A$11, Lookups!$A$9:'Lookups'!$B$24, 2, FALSE),"-")</f>
        <v>5530310.6793871894</v>
      </c>
      <c r="G45" s="14">
        <f>IFERROR('New Sites'!G45*VLOOKUP(Lookups!$A$9, Lookups!$A$9:'Lookups'!$B$24, 2, FALSE)+((SQRT((1/('Total Sites'!G45/Area!G45))/2)*1000)*'New Sites'!G45*VLOOKUP(Lookups!$A$10, Lookups!$A$9:'Lookups'!$B$24, 2, FALSE))+'New Sites'!G45*VLOOKUP(Lookups!$A$11, Lookups!$A$9:'Lookups'!$B$24, 2, FALSE),"-")</f>
        <v>5309098.2522117011</v>
      </c>
      <c r="H45" s="14">
        <f>IFERROR('New Sites'!H45*VLOOKUP(Lookups!$A$9, Lookups!$A$9:'Lookups'!$B$24, 2, FALSE)+((SQRT((1/('Total Sites'!H45/Area!H45))/2)*1000)*'New Sites'!H45*VLOOKUP(Lookups!$A$10, Lookups!$A$9:'Lookups'!$B$24, 2, FALSE))+'New Sites'!H45*VLOOKUP(Lookups!$A$11, Lookups!$A$9:'Lookups'!$B$24, 2, FALSE),"-")</f>
        <v>4363158.1523146965</v>
      </c>
      <c r="I45" s="14">
        <f>IFERROR('New Sites'!I45*VLOOKUP(Lookups!$A$9, Lookups!$A$9:'Lookups'!$B$24, 2, FALSE)+((SQRT((1/('Total Sites'!I45/Area!I45))/2)*1000)*'New Sites'!I45*VLOOKUP(Lookups!$A$10, Lookups!$A$9:'Lookups'!$B$24, 2, FALSE))+'New Sites'!I45*VLOOKUP(Lookups!$A$11, Lookups!$A$9:'Lookups'!$B$24, 2, FALSE),"-")</f>
        <v>4006958.7569248718</v>
      </c>
      <c r="J45" s="14">
        <f>IFERROR('New Sites'!J45*VLOOKUP(Lookups!$A$9, Lookups!$A$9:'Lookups'!$B$24, 2, FALSE)+((SQRT((1/('Total Sites'!J45/Area!J45))/2)*1000)*'New Sites'!J45*VLOOKUP(Lookups!$A$10, Lookups!$A$9:'Lookups'!$B$24, 2, FALSE))+'New Sites'!J45*VLOOKUP(Lookups!$A$11, Lookups!$A$9:'Lookups'!$B$24, 2, FALSE),"-")</f>
        <v>6411134.0110797938</v>
      </c>
      <c r="K45" s="14">
        <f>IFERROR('New Sites'!K45*VLOOKUP(Lookups!$A$9, Lookups!$A$9:'Lookups'!$B$24, 2, FALSE)+((SQRT((1/('Total Sites'!K45/Area!K45))/2)*1000)*'New Sites'!K45*VLOOKUP(Lookups!$A$10, Lookups!$A$9:'Lookups'!$B$24, 2, FALSE))+'New Sites'!K45*VLOOKUP(Lookups!$A$11, Lookups!$A$9:'Lookups'!$B$24, 2, FALSE),"-")</f>
        <v>3697313.4400301268</v>
      </c>
      <c r="L45" s="14">
        <f>IFERROR('New Sites'!L45*VLOOKUP(Lookups!$A$9, Lookups!$A$9:'Lookups'!$B$24, 2, FALSE)+((SQRT((1/('Total Sites'!L45/Area!L45))/2)*1000)*'New Sites'!L45*VLOOKUP(Lookups!$A$10, Lookups!$A$9:'Lookups'!$B$24, 2, FALSE))+'New Sites'!L45*VLOOKUP(Lookups!$A$11, Lookups!$A$9:'Lookups'!$B$24, 2, FALSE),"-")</f>
        <v>9107145.8656443171</v>
      </c>
      <c r="M45" s="15">
        <f t="shared" si="1"/>
        <v>0.11726559742675158</v>
      </c>
      <c r="N45" s="19">
        <f>(M45*1000000000)/Pop!M45</f>
        <v>104.50100826874136</v>
      </c>
      <c r="O45" s="14" t="str">
        <f>IFERROR(INDEX(Options!$J$2:$J$1611,MATCH(A45, Options!$G$2:$G$1611,0)), )</f>
        <v>Low Income Developing Countries</v>
      </c>
      <c r="P45" s="14" t="str">
        <f>IFERROR(INDEX(Options!$I$2:$I$1611,MATCH(A45, Options!$G$2:$G$1611,0)), )</f>
        <v>Middle East, North Africa, Afghanistan, and Pakistan</v>
      </c>
    </row>
    <row r="46" spans="1:16">
      <c r="A46" s="14" t="str">
        <f>'New Sites'!A46</f>
        <v>DMA</v>
      </c>
      <c r="B46" s="14" t="str">
        <f>'New Sites'!B46</f>
        <v>Dominica</v>
      </c>
      <c r="C46" s="14">
        <f>IFERROR('New Sites'!C46*VLOOKUP(Lookups!$A$9, Lookups!$A$9:'Lookups'!$B$24, 2, FALSE)+((SQRT((1/('Total Sites'!C46/Area!C46))/2)*1000)*'New Sites'!C46*VLOOKUP(Lookups!$A$10, Lookups!$A$9:'Lookups'!$B$24, 2, FALSE))+'New Sites'!C46*VLOOKUP(Lookups!$A$11, Lookups!$A$9:'Lookups'!$B$24, 2, FALSE),"-")</f>
        <v>2008024.7932896107</v>
      </c>
      <c r="D46" s="14">
        <f>IFERROR('New Sites'!D46*VLOOKUP(Lookups!$A$9, Lookups!$A$9:'Lookups'!$B$24, 2, FALSE)+((SQRT((1/('Total Sites'!D46/Area!D46))/2)*1000)*'New Sites'!D46*VLOOKUP(Lookups!$A$10, Lookups!$A$9:'Lookups'!$B$24, 2, FALSE))+'New Sites'!D46*VLOOKUP(Lookups!$A$11, Lookups!$A$9:'Lookups'!$B$24, 2, FALSE),"-")</f>
        <v>112995.74328837746</v>
      </c>
      <c r="E46" s="14">
        <f>IFERROR('New Sites'!E46*VLOOKUP(Lookups!$A$9, Lookups!$A$9:'Lookups'!$B$24, 2, FALSE)+((SQRT((1/('Total Sites'!E46/Area!E46))/2)*1000)*'New Sites'!E46*VLOOKUP(Lookups!$A$10, Lookups!$A$9:'Lookups'!$B$24, 2, FALSE))+'New Sites'!E46*VLOOKUP(Lookups!$A$11, Lookups!$A$9:'Lookups'!$B$24, 2, FALSE),"-")</f>
        <v>960463.81795120833</v>
      </c>
      <c r="F46" s="14">
        <f>IFERROR('New Sites'!F46*VLOOKUP(Lookups!$A$9, Lookups!$A$9:'Lookups'!$B$24, 2, FALSE)+((SQRT((1/('Total Sites'!F46/Area!F46))/2)*1000)*'New Sites'!F46*VLOOKUP(Lookups!$A$10, Lookups!$A$9:'Lookups'!$B$24, 2, FALSE))+'New Sites'!F46*VLOOKUP(Lookups!$A$11, Lookups!$A$9:'Lookups'!$B$24, 2, FALSE),"-")</f>
        <v>155369.14702151899</v>
      </c>
      <c r="G46" s="14">
        <f>IFERROR('New Sites'!G46*VLOOKUP(Lookups!$A$9, Lookups!$A$9:'Lookups'!$B$24, 2, FALSE)+((SQRT((1/('Total Sites'!G46/Area!G46))/2)*1000)*'New Sites'!G46*VLOOKUP(Lookups!$A$10, Lookups!$A$9:'Lookups'!$B$24, 2, FALSE))+'New Sites'!G46*VLOOKUP(Lookups!$A$11, Lookups!$A$9:'Lookups'!$B$24, 2, FALSE),"-")</f>
        <v>603616.56327398529</v>
      </c>
      <c r="H46" s="14">
        <f>IFERROR('New Sites'!H46*VLOOKUP(Lookups!$A$9, Lookups!$A$9:'Lookups'!$B$24, 2, FALSE)+((SQRT((1/('Total Sites'!H46/Area!H46))/2)*1000)*'New Sites'!H46*VLOOKUP(Lookups!$A$10, Lookups!$A$9:'Lookups'!$B$24, 2, FALSE))+'New Sites'!H46*VLOOKUP(Lookups!$A$11, Lookups!$A$9:'Lookups'!$B$24, 2, FALSE),"-")</f>
        <v>611859.66970970295</v>
      </c>
      <c r="I46" s="14">
        <f>IFERROR('New Sites'!I46*VLOOKUP(Lookups!$A$9, Lookups!$A$9:'Lookups'!$B$24, 2, FALSE)+((SQRT((1/('Total Sites'!I46/Area!I46))/2)*1000)*'New Sites'!I46*VLOOKUP(Lookups!$A$10, Lookups!$A$9:'Lookups'!$B$24, 2, FALSE))+'New Sites'!I46*VLOOKUP(Lookups!$A$11, Lookups!$A$9:'Lookups'!$B$24, 2, FALSE),"-")</f>
        <v>854669.63363681501</v>
      </c>
      <c r="J46" s="14">
        <f>IFERROR('New Sites'!J46*VLOOKUP(Lookups!$A$9, Lookups!$A$9:'Lookups'!$B$24, 2, FALSE)+((SQRT((1/('Total Sites'!J46/Area!J46))/2)*1000)*'New Sites'!J46*VLOOKUP(Lookups!$A$10, Lookups!$A$9:'Lookups'!$B$24, 2, FALSE))+'New Sites'!J46*VLOOKUP(Lookups!$A$11, Lookups!$A$9:'Lookups'!$B$24, 2, FALSE),"-")</f>
        <v>536369.08292667312</v>
      </c>
      <c r="K46" s="14">
        <f>IFERROR('New Sites'!K46*VLOOKUP(Lookups!$A$9, Lookups!$A$9:'Lookups'!$B$24, 2, FALSE)+((SQRT((1/('Total Sites'!K46/Area!K46))/2)*1000)*'New Sites'!K46*VLOOKUP(Lookups!$A$10, Lookups!$A$9:'Lookups'!$B$24, 2, FALSE))+'New Sites'!K46*VLOOKUP(Lookups!$A$11, Lookups!$A$9:'Lookups'!$B$24, 2, FALSE),"-")</f>
        <v>527787.17759984627</v>
      </c>
      <c r="L46" s="14">
        <f>IFERROR('New Sites'!L46*VLOOKUP(Lookups!$A$9, Lookups!$A$9:'Lookups'!$B$24, 2, FALSE)+((SQRT((1/('Total Sites'!L46/Area!L46))/2)*1000)*'New Sites'!L46*VLOOKUP(Lookups!$A$10, Lookups!$A$9:'Lookups'!$B$24, 2, FALSE))+'New Sites'!L46*VLOOKUP(Lookups!$A$11, Lookups!$A$9:'Lookups'!$B$24, 2, FALSE),"-")</f>
        <v>145892.39055605506</v>
      </c>
      <c r="M46" s="15">
        <f t="shared" si="1"/>
        <v>6.5170480192537931E-3</v>
      </c>
      <c r="N46" s="19">
        <f>(M46*1000000000)/Pop!M46</f>
        <v>95.923579912478559</v>
      </c>
      <c r="O46" s="14" t="str">
        <f>IFERROR(INDEX(Options!$J$2:$J$1611,MATCH(A46, Options!$G$2:$G$1611,0)), )</f>
        <v>Emerging Market Economies</v>
      </c>
      <c r="P46" s="14" t="str">
        <f>IFERROR(INDEX(Options!$I$2:$I$1611,MATCH(A46, Options!$G$2:$G$1611,0)), )</f>
        <v>Latin America and the Caribbean</v>
      </c>
    </row>
    <row r="47" spans="1:16">
      <c r="A47" s="14" t="str">
        <f>'New Sites'!A47</f>
        <v>DOM</v>
      </c>
      <c r="B47" s="14" t="str">
        <f>'New Sites'!B47</f>
        <v>Dominican Republic (the)</v>
      </c>
      <c r="C47" s="14">
        <f>IFERROR('New Sites'!C47*VLOOKUP(Lookups!$A$9, Lookups!$A$9:'Lookups'!$B$24, 2, FALSE)+((SQRT((1/('Total Sites'!C47/Area!C47))/2)*1000)*'New Sites'!C47*VLOOKUP(Lookups!$A$10, Lookups!$A$9:'Lookups'!$B$24, 2, FALSE))+'New Sites'!C47*VLOOKUP(Lookups!$A$11, Lookups!$A$9:'Lookups'!$B$24, 2, FALSE),"-")</f>
        <v>627036788.07209206</v>
      </c>
      <c r="D47" s="14">
        <f>IFERROR('New Sites'!D47*VLOOKUP(Lookups!$A$9, Lookups!$A$9:'Lookups'!$B$24, 2, FALSE)+((SQRT((1/('Total Sites'!D47/Area!D47))/2)*1000)*'New Sites'!D47*VLOOKUP(Lookups!$A$10, Lookups!$A$9:'Lookups'!$B$24, 2, FALSE))+'New Sites'!D47*VLOOKUP(Lookups!$A$11, Lookups!$A$9:'Lookups'!$B$24, 2, FALSE),"-")</f>
        <v>109365636.06309485</v>
      </c>
      <c r="E47" s="14">
        <f>IFERROR('New Sites'!E47*VLOOKUP(Lookups!$A$9, Lookups!$A$9:'Lookups'!$B$24, 2, FALSE)+((SQRT((1/('Total Sites'!E47/Area!E47))/2)*1000)*'New Sites'!E47*VLOOKUP(Lookups!$A$10, Lookups!$A$9:'Lookups'!$B$24, 2, FALSE))+'New Sites'!E47*VLOOKUP(Lookups!$A$11, Lookups!$A$9:'Lookups'!$B$24, 2, FALSE),"-")</f>
        <v>132288438.6184274</v>
      </c>
      <c r="F47" s="14">
        <f>IFERROR('New Sites'!F47*VLOOKUP(Lookups!$A$9, Lookups!$A$9:'Lookups'!$B$24, 2, FALSE)+((SQRT((1/('Total Sites'!F47/Area!F47))/2)*1000)*'New Sites'!F47*VLOOKUP(Lookups!$A$10, Lookups!$A$9:'Lookups'!$B$24, 2, FALSE))+'New Sites'!F47*VLOOKUP(Lookups!$A$11, Lookups!$A$9:'Lookups'!$B$24, 2, FALSE),"-")</f>
        <v>67430554.23775363</v>
      </c>
      <c r="G47" s="14">
        <f>IFERROR('New Sites'!G47*VLOOKUP(Lookups!$A$9, Lookups!$A$9:'Lookups'!$B$24, 2, FALSE)+((SQRT((1/('Total Sites'!G47/Area!G47))/2)*1000)*'New Sites'!G47*VLOOKUP(Lookups!$A$10, Lookups!$A$9:'Lookups'!$B$24, 2, FALSE))+'New Sites'!G47*VLOOKUP(Lookups!$A$11, Lookups!$A$9:'Lookups'!$B$24, 2, FALSE),"-")</f>
        <v>45896628.108470894</v>
      </c>
      <c r="H47" s="14">
        <f>IFERROR('New Sites'!H47*VLOOKUP(Lookups!$A$9, Lookups!$A$9:'Lookups'!$B$24, 2, FALSE)+((SQRT((1/('Total Sites'!H47/Area!H47))/2)*1000)*'New Sites'!H47*VLOOKUP(Lookups!$A$10, Lookups!$A$9:'Lookups'!$B$24, 2, FALSE))+'New Sites'!H47*VLOOKUP(Lookups!$A$11, Lookups!$A$9:'Lookups'!$B$24, 2, FALSE),"-")</f>
        <v>47839170.336765349</v>
      </c>
      <c r="I47" s="14">
        <f>IFERROR('New Sites'!I47*VLOOKUP(Lookups!$A$9, Lookups!$A$9:'Lookups'!$B$24, 2, FALSE)+((SQRT((1/('Total Sites'!I47/Area!I47))/2)*1000)*'New Sites'!I47*VLOOKUP(Lookups!$A$10, Lookups!$A$9:'Lookups'!$B$24, 2, FALSE))+'New Sites'!I47*VLOOKUP(Lookups!$A$11, Lookups!$A$9:'Lookups'!$B$24, 2, FALSE),"-")</f>
        <v>46417899.488431543</v>
      </c>
      <c r="J47" s="14">
        <f>IFERROR('New Sites'!J47*VLOOKUP(Lookups!$A$9, Lookups!$A$9:'Lookups'!$B$24, 2, FALSE)+((SQRT((1/('Total Sites'!J47/Area!J47))/2)*1000)*'New Sites'!J47*VLOOKUP(Lookups!$A$10, Lookups!$A$9:'Lookups'!$B$24, 2, FALSE))+'New Sites'!J47*VLOOKUP(Lookups!$A$11, Lookups!$A$9:'Lookups'!$B$24, 2, FALSE),"-")</f>
        <v>29264861.159811758</v>
      </c>
      <c r="K47" s="14">
        <f>IFERROR('New Sites'!K47*VLOOKUP(Lookups!$A$9, Lookups!$A$9:'Lookups'!$B$24, 2, FALSE)+((SQRT((1/('Total Sites'!K47/Area!K47))/2)*1000)*'New Sites'!K47*VLOOKUP(Lookups!$A$10, Lookups!$A$9:'Lookups'!$B$24, 2, FALSE))+'New Sites'!K47*VLOOKUP(Lookups!$A$11, Lookups!$A$9:'Lookups'!$B$24, 2, FALSE),"-")</f>
        <v>22515641.004169866</v>
      </c>
      <c r="L47" s="14">
        <f>IFERROR('New Sites'!L47*VLOOKUP(Lookups!$A$9, Lookups!$A$9:'Lookups'!$B$24, 2, FALSE)+((SQRT((1/('Total Sites'!L47/Area!L47))/2)*1000)*'New Sites'!L47*VLOOKUP(Lookups!$A$10, Lookups!$A$9:'Lookups'!$B$24, 2, FALSE))+'New Sites'!L47*VLOOKUP(Lookups!$A$11, Lookups!$A$9:'Lookups'!$B$24, 2, FALSE),"-")</f>
        <v>28641461.911501419</v>
      </c>
      <c r="M47" s="15">
        <f t="shared" si="1"/>
        <v>1.1566970790005189</v>
      </c>
      <c r="N47" s="19">
        <f>(M47*1000000000)/Pop!M47</f>
        <v>96.394001789591101</v>
      </c>
      <c r="O47" s="14" t="str">
        <f>IFERROR(INDEX(Options!$J$2:$J$1611,MATCH(A47, Options!$G$2:$G$1611,0)), )</f>
        <v>Emerging Market Economies</v>
      </c>
      <c r="P47" s="14" t="str">
        <f>IFERROR(INDEX(Options!$I$2:$I$1611,MATCH(A47, Options!$G$2:$G$1611,0)), )</f>
        <v>Latin America and the Caribbean</v>
      </c>
    </row>
    <row r="48" spans="1:16">
      <c r="A48" s="14" t="str">
        <f>'New Sites'!A48</f>
        <v>ECU</v>
      </c>
      <c r="B48" s="14" t="str">
        <f>'New Sites'!B48</f>
        <v>Ecuador</v>
      </c>
      <c r="C48" s="14">
        <f>IFERROR('New Sites'!C48*VLOOKUP(Lookups!$A$9, Lookups!$A$9:'Lookups'!$B$24, 2, FALSE)+((SQRT((1/('Total Sites'!C48/Area!C48))/2)*1000)*'New Sites'!C48*VLOOKUP(Lookups!$A$10, Lookups!$A$9:'Lookups'!$B$24, 2, FALSE))+'New Sites'!C48*VLOOKUP(Lookups!$A$11, Lookups!$A$9:'Lookups'!$B$24, 2, FALSE),"-")</f>
        <v>773480734.86485076</v>
      </c>
      <c r="D48" s="14">
        <f>IFERROR('New Sites'!D48*VLOOKUP(Lookups!$A$9, Lookups!$A$9:'Lookups'!$B$24, 2, FALSE)+((SQRT((1/('Total Sites'!D48/Area!D48))/2)*1000)*'New Sites'!D48*VLOOKUP(Lookups!$A$10, Lookups!$A$9:'Lookups'!$B$24, 2, FALSE))+'New Sites'!D48*VLOOKUP(Lookups!$A$11, Lookups!$A$9:'Lookups'!$B$24, 2, FALSE),"-")</f>
        <v>234819279.02115941</v>
      </c>
      <c r="E48" s="14">
        <f>IFERROR('New Sites'!E48*VLOOKUP(Lookups!$A$9, Lookups!$A$9:'Lookups'!$B$24, 2, FALSE)+((SQRT((1/('Total Sites'!E48/Area!E48))/2)*1000)*'New Sites'!E48*VLOOKUP(Lookups!$A$10, Lookups!$A$9:'Lookups'!$B$24, 2, FALSE))+'New Sites'!E48*VLOOKUP(Lookups!$A$11, Lookups!$A$9:'Lookups'!$B$24, 2, FALSE),"-")</f>
        <v>107080207.95377207</v>
      </c>
      <c r="F48" s="14">
        <f>IFERROR('New Sites'!F48*VLOOKUP(Lookups!$A$9, Lookups!$A$9:'Lookups'!$B$24, 2, FALSE)+((SQRT((1/('Total Sites'!F48/Area!F48))/2)*1000)*'New Sites'!F48*VLOOKUP(Lookups!$A$10, Lookups!$A$9:'Lookups'!$B$24, 2, FALSE))+'New Sites'!F48*VLOOKUP(Lookups!$A$11, Lookups!$A$9:'Lookups'!$B$24, 2, FALSE),"-")</f>
        <v>85302497.134270355</v>
      </c>
      <c r="G48" s="14">
        <f>IFERROR('New Sites'!G48*VLOOKUP(Lookups!$A$9, Lookups!$A$9:'Lookups'!$B$24, 2, FALSE)+((SQRT((1/('Total Sites'!G48/Area!G48))/2)*1000)*'New Sites'!G48*VLOOKUP(Lookups!$A$10, Lookups!$A$9:'Lookups'!$B$24, 2, FALSE))+'New Sites'!G48*VLOOKUP(Lookups!$A$11, Lookups!$A$9:'Lookups'!$B$24, 2, FALSE),"-")</f>
        <v>99350941.988930508</v>
      </c>
      <c r="H48" s="14">
        <f>IFERROR('New Sites'!H48*VLOOKUP(Lookups!$A$9, Lookups!$A$9:'Lookups'!$B$24, 2, FALSE)+((SQRT((1/('Total Sites'!H48/Area!H48))/2)*1000)*'New Sites'!H48*VLOOKUP(Lookups!$A$10, Lookups!$A$9:'Lookups'!$B$24, 2, FALSE))+'New Sites'!H48*VLOOKUP(Lookups!$A$11, Lookups!$A$9:'Lookups'!$B$24, 2, FALSE),"-")</f>
        <v>114217489.40011995</v>
      </c>
      <c r="I48" s="14">
        <f>IFERROR('New Sites'!I48*VLOOKUP(Lookups!$A$9, Lookups!$A$9:'Lookups'!$B$24, 2, FALSE)+((SQRT((1/('Total Sites'!I48/Area!I48))/2)*1000)*'New Sites'!I48*VLOOKUP(Lookups!$A$10, Lookups!$A$9:'Lookups'!$B$24, 2, FALSE))+'New Sites'!I48*VLOOKUP(Lookups!$A$11, Lookups!$A$9:'Lookups'!$B$24, 2, FALSE),"-")</f>
        <v>66985695.007947192</v>
      </c>
      <c r="J48" s="14">
        <f>IFERROR('New Sites'!J48*VLOOKUP(Lookups!$A$9, Lookups!$A$9:'Lookups'!$B$24, 2, FALSE)+((SQRT((1/('Total Sites'!J48/Area!J48))/2)*1000)*'New Sites'!J48*VLOOKUP(Lookups!$A$10, Lookups!$A$9:'Lookups'!$B$24, 2, FALSE))+'New Sites'!J48*VLOOKUP(Lookups!$A$11, Lookups!$A$9:'Lookups'!$B$24, 2, FALSE),"-")</f>
        <v>58018353.709561132</v>
      </c>
      <c r="K48" s="14">
        <f>IFERROR('New Sites'!K48*VLOOKUP(Lookups!$A$9, Lookups!$A$9:'Lookups'!$B$24, 2, FALSE)+((SQRT((1/('Total Sites'!K48/Area!K48))/2)*1000)*'New Sites'!K48*VLOOKUP(Lookups!$A$10, Lookups!$A$9:'Lookups'!$B$24, 2, FALSE))+'New Sites'!K48*VLOOKUP(Lookups!$A$11, Lookups!$A$9:'Lookups'!$B$24, 2, FALSE),"-")</f>
        <v>72594474.872628748</v>
      </c>
      <c r="L48" s="14" t="str">
        <f>IFERROR('New Sites'!L48*VLOOKUP(Lookups!$A$9, Lookups!$A$9:'Lookups'!$B$24, 2, FALSE)+((SQRT((1/('Total Sites'!L48/Area!L48))/2)*1000)*'New Sites'!L48*VLOOKUP(Lookups!$A$10, Lookups!$A$9:'Lookups'!$B$24, 2, FALSE))+'New Sites'!L48*VLOOKUP(Lookups!$A$11, Lookups!$A$9:'Lookups'!$B$24, 2, FALSE),"-")</f>
        <v>-</v>
      </c>
      <c r="M48" s="15">
        <f t="shared" si="1"/>
        <v>1.6118496739532402</v>
      </c>
      <c r="N48" s="19">
        <f>(M48*1000000000)/Pop!M48</f>
        <v>91.379878335123308</v>
      </c>
      <c r="O48" s="14" t="str">
        <f>IFERROR(INDEX(Options!$J$2:$J$1611,MATCH(A48, Options!$G$2:$G$1611,0)), )</f>
        <v>Emerging Market Economies</v>
      </c>
      <c r="P48" s="14" t="str">
        <f>IFERROR(INDEX(Options!$I$2:$I$1611,MATCH(A48, Options!$G$2:$G$1611,0)), )</f>
        <v>Latin America and the Caribbean</v>
      </c>
    </row>
    <row r="49" spans="1:16">
      <c r="A49" s="14" t="str">
        <f>'New Sites'!A49</f>
        <v>EGY</v>
      </c>
      <c r="B49" s="14" t="str">
        <f>'New Sites'!B49</f>
        <v>Egypt</v>
      </c>
      <c r="C49" s="14" t="str">
        <f>IFERROR('New Sites'!C49*VLOOKUP(Lookups!$A$9, Lookups!$A$9:'Lookups'!$B$24, 2, FALSE)+((SQRT((1/('Total Sites'!C49/Area!C49))/2)*1000)*'New Sites'!C49*VLOOKUP(Lookups!$A$10, Lookups!$A$9:'Lookups'!$B$24, 2, FALSE))+'New Sites'!C49*VLOOKUP(Lookups!$A$11, Lookups!$A$9:'Lookups'!$B$24, 2, FALSE),"-")</f>
        <v>-</v>
      </c>
      <c r="D49" s="14">
        <f>IFERROR('New Sites'!D49*VLOOKUP(Lookups!$A$9, Lookups!$A$9:'Lookups'!$B$24, 2, FALSE)+((SQRT((1/('Total Sites'!D49/Area!D49))/2)*1000)*'New Sites'!D49*VLOOKUP(Lookups!$A$10, Lookups!$A$9:'Lookups'!$B$24, 2, FALSE))+'New Sites'!D49*VLOOKUP(Lookups!$A$11, Lookups!$A$9:'Lookups'!$B$24, 2, FALSE),"-")</f>
        <v>947914974.91528344</v>
      </c>
      <c r="E49" s="14">
        <f>IFERROR('New Sites'!E49*VLOOKUP(Lookups!$A$9, Lookups!$A$9:'Lookups'!$B$24, 2, FALSE)+((SQRT((1/('Total Sites'!E49/Area!E49))/2)*1000)*'New Sites'!E49*VLOOKUP(Lookups!$A$10, Lookups!$A$9:'Lookups'!$B$24, 2, FALSE))+'New Sites'!E49*VLOOKUP(Lookups!$A$11, Lookups!$A$9:'Lookups'!$B$24, 2, FALSE),"-")</f>
        <v>2324705110.6157432</v>
      </c>
      <c r="F49" s="14">
        <f>IFERROR('New Sites'!F49*VLOOKUP(Lookups!$A$9, Lookups!$A$9:'Lookups'!$B$24, 2, FALSE)+((SQRT((1/('Total Sites'!F49/Area!F49))/2)*1000)*'New Sites'!F49*VLOOKUP(Lookups!$A$10, Lookups!$A$9:'Lookups'!$B$24, 2, FALSE))+'New Sites'!F49*VLOOKUP(Lookups!$A$11, Lookups!$A$9:'Lookups'!$B$24, 2, FALSE),"-")</f>
        <v>1275093273.5636764</v>
      </c>
      <c r="G49" s="14">
        <f>IFERROR('New Sites'!G49*VLOOKUP(Lookups!$A$9, Lookups!$A$9:'Lookups'!$B$24, 2, FALSE)+((SQRT((1/('Total Sites'!G49/Area!G49))/2)*1000)*'New Sites'!G49*VLOOKUP(Lookups!$A$10, Lookups!$A$9:'Lookups'!$B$24, 2, FALSE))+'New Sites'!G49*VLOOKUP(Lookups!$A$11, Lookups!$A$9:'Lookups'!$B$24, 2, FALSE),"-")</f>
        <v>1900271857.6992526</v>
      </c>
      <c r="H49" s="14">
        <f>IFERROR('New Sites'!H49*VLOOKUP(Lookups!$A$9, Lookups!$A$9:'Lookups'!$B$24, 2, FALSE)+((SQRT((1/('Total Sites'!H49/Area!H49))/2)*1000)*'New Sites'!H49*VLOOKUP(Lookups!$A$10, Lookups!$A$9:'Lookups'!$B$24, 2, FALSE))+'New Sites'!H49*VLOOKUP(Lookups!$A$11, Lookups!$A$9:'Lookups'!$B$24, 2, FALSE),"-")</f>
        <v>1030585193.6725757</v>
      </c>
      <c r="I49" s="14">
        <f>IFERROR('New Sites'!I49*VLOOKUP(Lookups!$A$9, Lookups!$A$9:'Lookups'!$B$24, 2, FALSE)+((SQRT((1/('Total Sites'!I49/Area!I49))/2)*1000)*'New Sites'!I49*VLOOKUP(Lookups!$A$10, Lookups!$A$9:'Lookups'!$B$24, 2, FALSE))+'New Sites'!I49*VLOOKUP(Lookups!$A$11, Lookups!$A$9:'Lookups'!$B$24, 2, FALSE),"-")</f>
        <v>1031277213.7525275</v>
      </c>
      <c r="J49" s="14">
        <f>IFERROR('New Sites'!J49*VLOOKUP(Lookups!$A$9, Lookups!$A$9:'Lookups'!$B$24, 2, FALSE)+((SQRT((1/('Total Sites'!J49/Area!J49))/2)*1000)*'New Sites'!J49*VLOOKUP(Lookups!$A$10, Lookups!$A$9:'Lookups'!$B$24, 2, FALSE))+'New Sites'!J49*VLOOKUP(Lookups!$A$11, Lookups!$A$9:'Lookups'!$B$24, 2, FALSE),"-")</f>
        <v>479760147.20037711</v>
      </c>
      <c r="K49" s="14">
        <f>IFERROR('New Sites'!K49*VLOOKUP(Lookups!$A$9, Lookups!$A$9:'Lookups'!$B$24, 2, FALSE)+((SQRT((1/('Total Sites'!K49/Area!K49))/2)*1000)*'New Sites'!K49*VLOOKUP(Lookups!$A$10, Lookups!$A$9:'Lookups'!$B$24, 2, FALSE))+'New Sites'!K49*VLOOKUP(Lookups!$A$11, Lookups!$A$9:'Lookups'!$B$24, 2, FALSE),"-")</f>
        <v>281060252.25185919</v>
      </c>
      <c r="L49" s="14" t="str">
        <f>IFERROR('New Sites'!L49*VLOOKUP(Lookups!$A$9, Lookups!$A$9:'Lookups'!$B$24, 2, FALSE)+((SQRT((1/('Total Sites'!L49/Area!L49))/2)*1000)*'New Sites'!L49*VLOOKUP(Lookups!$A$10, Lookups!$A$9:'Lookups'!$B$24, 2, FALSE))+'New Sites'!L49*VLOOKUP(Lookups!$A$11, Lookups!$A$9:'Lookups'!$B$24, 2, FALSE),"-")</f>
        <v>-</v>
      </c>
      <c r="M49" s="15">
        <f t="shared" si="1"/>
        <v>9.2706680236712966</v>
      </c>
      <c r="N49" s="19">
        <f>(M49*1000000000)/Pop!M49</f>
        <v>97.638718493390172</v>
      </c>
      <c r="O49" s="14" t="str">
        <f>IFERROR(INDEX(Options!$J$2:$J$1611,MATCH(A49, Options!$G$2:$G$1611,0)), )</f>
        <v>Emerging Market Economies</v>
      </c>
      <c r="P49" s="14" t="str">
        <f>IFERROR(INDEX(Options!$I$2:$I$1611,MATCH(A49, Options!$G$2:$G$1611,0)), )</f>
        <v>Middle East, North Africa, Afghanistan, and Pakistan</v>
      </c>
    </row>
    <row r="50" spans="1:16">
      <c r="A50" s="14" t="str">
        <f>'New Sites'!A50</f>
        <v>SLV</v>
      </c>
      <c r="B50" s="14" t="str">
        <f>'New Sites'!B50</f>
        <v>El Salvador</v>
      </c>
      <c r="C50" s="14">
        <f>IFERROR('New Sites'!C50*VLOOKUP(Lookups!$A$9, Lookups!$A$9:'Lookups'!$B$24, 2, FALSE)+((SQRT((1/('Total Sites'!C50/Area!C50))/2)*1000)*'New Sites'!C50*VLOOKUP(Lookups!$A$10, Lookups!$A$9:'Lookups'!$B$24, 2, FALSE))+'New Sites'!C50*VLOOKUP(Lookups!$A$11, Lookups!$A$9:'Lookups'!$B$24, 2, FALSE),"-")</f>
        <v>255575535.7490589</v>
      </c>
      <c r="D50" s="14">
        <f>IFERROR('New Sites'!D50*VLOOKUP(Lookups!$A$9, Lookups!$A$9:'Lookups'!$B$24, 2, FALSE)+((SQRT((1/('Total Sites'!D50/Area!D50))/2)*1000)*'New Sites'!D50*VLOOKUP(Lookups!$A$10, Lookups!$A$9:'Lookups'!$B$24, 2, FALSE))+'New Sites'!D50*VLOOKUP(Lookups!$A$11, Lookups!$A$9:'Lookups'!$B$24, 2, FALSE),"-")</f>
        <v>67242698.341521502</v>
      </c>
      <c r="E50" s="14">
        <f>IFERROR('New Sites'!E50*VLOOKUP(Lookups!$A$9, Lookups!$A$9:'Lookups'!$B$24, 2, FALSE)+((SQRT((1/('Total Sites'!E50/Area!E50))/2)*1000)*'New Sites'!E50*VLOOKUP(Lookups!$A$10, Lookups!$A$9:'Lookups'!$B$24, 2, FALSE))+'New Sites'!E50*VLOOKUP(Lookups!$A$11, Lookups!$A$9:'Lookups'!$B$24, 2, FALSE),"-")</f>
        <v>89187974.249882013</v>
      </c>
      <c r="F50" s="14">
        <f>IFERROR('New Sites'!F50*VLOOKUP(Lookups!$A$9, Lookups!$A$9:'Lookups'!$B$24, 2, FALSE)+((SQRT((1/('Total Sites'!F50/Area!F50))/2)*1000)*'New Sites'!F50*VLOOKUP(Lookups!$A$10, Lookups!$A$9:'Lookups'!$B$24, 2, FALSE))+'New Sites'!F50*VLOOKUP(Lookups!$A$11, Lookups!$A$9:'Lookups'!$B$24, 2, FALSE),"-")</f>
        <v>36737757.669931076</v>
      </c>
      <c r="G50" s="14">
        <f>IFERROR('New Sites'!G50*VLOOKUP(Lookups!$A$9, Lookups!$A$9:'Lookups'!$B$24, 2, FALSE)+((SQRT((1/('Total Sites'!G50/Area!G50))/2)*1000)*'New Sites'!G50*VLOOKUP(Lookups!$A$10, Lookups!$A$9:'Lookups'!$B$24, 2, FALSE))+'New Sites'!G50*VLOOKUP(Lookups!$A$11, Lookups!$A$9:'Lookups'!$B$24, 2, FALSE),"-")</f>
        <v>41539443.80815053</v>
      </c>
      <c r="H50" s="14">
        <f>IFERROR('New Sites'!H50*VLOOKUP(Lookups!$A$9, Lookups!$A$9:'Lookups'!$B$24, 2, FALSE)+((SQRT((1/('Total Sites'!H50/Area!H50))/2)*1000)*'New Sites'!H50*VLOOKUP(Lookups!$A$10, Lookups!$A$9:'Lookups'!$B$24, 2, FALSE))+'New Sites'!H50*VLOOKUP(Lookups!$A$11, Lookups!$A$9:'Lookups'!$B$24, 2, FALSE),"-")</f>
        <v>32413744.400628831</v>
      </c>
      <c r="I50" s="14">
        <f>IFERROR('New Sites'!I50*VLOOKUP(Lookups!$A$9, Lookups!$A$9:'Lookups'!$B$24, 2, FALSE)+((SQRT((1/('Total Sites'!I50/Area!I50))/2)*1000)*'New Sites'!I50*VLOOKUP(Lookups!$A$10, Lookups!$A$9:'Lookups'!$B$24, 2, FALSE))+'New Sites'!I50*VLOOKUP(Lookups!$A$11, Lookups!$A$9:'Lookups'!$B$24, 2, FALSE),"-")</f>
        <v>27270196.958922423</v>
      </c>
      <c r="J50" s="14">
        <f>IFERROR('New Sites'!J50*VLOOKUP(Lookups!$A$9, Lookups!$A$9:'Lookups'!$B$24, 2, FALSE)+((SQRT((1/('Total Sites'!J50/Area!J50))/2)*1000)*'New Sites'!J50*VLOOKUP(Lookups!$A$10, Lookups!$A$9:'Lookups'!$B$24, 2, FALSE))+'New Sites'!J50*VLOOKUP(Lookups!$A$11, Lookups!$A$9:'Lookups'!$B$24, 2, FALSE),"-")</f>
        <v>30182332.34367048</v>
      </c>
      <c r="K50" s="14">
        <f>IFERROR('New Sites'!K50*VLOOKUP(Lookups!$A$9, Lookups!$A$9:'Lookups'!$B$24, 2, FALSE)+((SQRT((1/('Total Sites'!K50/Area!K50))/2)*1000)*'New Sites'!K50*VLOOKUP(Lookups!$A$10, Lookups!$A$9:'Lookups'!$B$24, 2, FALSE))+'New Sites'!K50*VLOOKUP(Lookups!$A$11, Lookups!$A$9:'Lookups'!$B$24, 2, FALSE),"-")</f>
        <v>17685554.391117953</v>
      </c>
      <c r="L50" s="14">
        <f>IFERROR('New Sites'!L50*VLOOKUP(Lookups!$A$9, Lookups!$A$9:'Lookups'!$B$24, 2, FALSE)+((SQRT((1/('Total Sites'!L50/Area!L50))/2)*1000)*'New Sites'!L50*VLOOKUP(Lookups!$A$10, Lookups!$A$9:'Lookups'!$B$24, 2, FALSE))+'New Sites'!L50*VLOOKUP(Lookups!$A$11, Lookups!$A$9:'Lookups'!$B$24, 2, FALSE),"-")</f>
        <v>14469348.148385022</v>
      </c>
      <c r="M50" s="15">
        <f t="shared" si="1"/>
        <v>0.6123045860612687</v>
      </c>
      <c r="N50" s="19">
        <f>(M50*1000000000)/Pop!M50</f>
        <v>90.82565225639442</v>
      </c>
      <c r="O50" s="14" t="str">
        <f>IFERROR(INDEX(Options!$J$2:$J$1611,MATCH(A50, Options!$G$2:$G$1611,0)), )</f>
        <v>Emerging Market Economies</v>
      </c>
      <c r="P50" s="14" t="str">
        <f>IFERROR(INDEX(Options!$I$2:$I$1611,MATCH(A50, Options!$G$2:$G$1611,0)), )</f>
        <v>Latin America and the Caribbean</v>
      </c>
    </row>
    <row r="51" spans="1:16">
      <c r="A51" s="14" t="str">
        <f>'New Sites'!A51</f>
        <v>GNQ</v>
      </c>
      <c r="B51" s="14" t="str">
        <f>'New Sites'!B51</f>
        <v>Equatorial Guinea</v>
      </c>
      <c r="C51" s="14">
        <f>IFERROR('New Sites'!C51*VLOOKUP(Lookups!$A$9, Lookups!$A$9:'Lookups'!$B$24, 2, FALSE)+((SQRT((1/('Total Sites'!C51/Area!C51))/2)*1000)*'New Sites'!C51*VLOOKUP(Lookups!$A$10, Lookups!$A$9:'Lookups'!$B$24, 2, FALSE))+'New Sites'!C51*VLOOKUP(Lookups!$A$11, Lookups!$A$9:'Lookups'!$B$24, 2, FALSE),"-")</f>
        <v>30402769.25386253</v>
      </c>
      <c r="D51" s="14">
        <f>IFERROR('New Sites'!D51*VLOOKUP(Lookups!$A$9, Lookups!$A$9:'Lookups'!$B$24, 2, FALSE)+((SQRT((1/('Total Sites'!D51/Area!D51))/2)*1000)*'New Sites'!D51*VLOOKUP(Lookups!$A$10, Lookups!$A$9:'Lookups'!$B$24, 2, FALSE))+'New Sites'!D51*VLOOKUP(Lookups!$A$11, Lookups!$A$9:'Lookups'!$B$24, 2, FALSE),"-")</f>
        <v>6236796.8605636768</v>
      </c>
      <c r="E51" s="14">
        <f>IFERROR('New Sites'!E51*VLOOKUP(Lookups!$A$9, Lookups!$A$9:'Lookups'!$B$24, 2, FALSE)+((SQRT((1/('Total Sites'!E51/Area!E51))/2)*1000)*'New Sites'!E51*VLOOKUP(Lookups!$A$10, Lookups!$A$9:'Lookups'!$B$24, 2, FALSE))+'New Sites'!E51*VLOOKUP(Lookups!$A$11, Lookups!$A$9:'Lookups'!$B$24, 2, FALSE),"-")</f>
        <v>21442683.274162136</v>
      </c>
      <c r="F51" s="14">
        <f>IFERROR('New Sites'!F51*VLOOKUP(Lookups!$A$9, Lookups!$A$9:'Lookups'!$B$24, 2, FALSE)+((SQRT((1/('Total Sites'!F51/Area!F51))/2)*1000)*'New Sites'!F51*VLOOKUP(Lookups!$A$10, Lookups!$A$9:'Lookups'!$B$24, 2, FALSE))+'New Sites'!F51*VLOOKUP(Lookups!$A$11, Lookups!$A$9:'Lookups'!$B$24, 2, FALSE),"-")</f>
        <v>20756457.060120136</v>
      </c>
      <c r="G51" s="14">
        <f>IFERROR('New Sites'!G51*VLOOKUP(Lookups!$A$9, Lookups!$A$9:'Lookups'!$B$24, 2, FALSE)+((SQRT((1/('Total Sites'!G51/Area!G51))/2)*1000)*'New Sites'!G51*VLOOKUP(Lookups!$A$10, Lookups!$A$9:'Lookups'!$B$24, 2, FALSE))+'New Sites'!G51*VLOOKUP(Lookups!$A$11, Lookups!$A$9:'Lookups'!$B$24, 2, FALSE),"-")</f>
        <v>8499993.0776994731</v>
      </c>
      <c r="H51" s="14">
        <f>IFERROR('New Sites'!H51*VLOOKUP(Lookups!$A$9, Lookups!$A$9:'Lookups'!$B$24, 2, FALSE)+((SQRT((1/('Total Sites'!H51/Area!H51))/2)*1000)*'New Sites'!H51*VLOOKUP(Lookups!$A$10, Lookups!$A$9:'Lookups'!$B$24, 2, FALSE))+'New Sites'!H51*VLOOKUP(Lookups!$A$11, Lookups!$A$9:'Lookups'!$B$24, 2, FALSE),"-")</f>
        <v>9555951.5814216062</v>
      </c>
      <c r="I51" s="14">
        <f>IFERROR('New Sites'!I51*VLOOKUP(Lookups!$A$9, Lookups!$A$9:'Lookups'!$B$24, 2, FALSE)+((SQRT((1/('Total Sites'!I51/Area!I51))/2)*1000)*'New Sites'!I51*VLOOKUP(Lookups!$A$10, Lookups!$A$9:'Lookups'!$B$24, 2, FALSE))+'New Sites'!I51*VLOOKUP(Lookups!$A$11, Lookups!$A$9:'Lookups'!$B$24, 2, FALSE),"-")</f>
        <v>6190713.0443939464</v>
      </c>
      <c r="J51" s="14">
        <f>IFERROR('New Sites'!J51*VLOOKUP(Lookups!$A$9, Lookups!$A$9:'Lookups'!$B$24, 2, FALSE)+((SQRT((1/('Total Sites'!J51/Area!J51))/2)*1000)*'New Sites'!J51*VLOOKUP(Lookups!$A$10, Lookups!$A$9:'Lookups'!$B$24, 2, FALSE))+'New Sites'!J51*VLOOKUP(Lookups!$A$11, Lookups!$A$9:'Lookups'!$B$24, 2, FALSE),"-")</f>
        <v>7032729.7296066331</v>
      </c>
      <c r="K51" s="14">
        <f>IFERROR('New Sites'!K51*VLOOKUP(Lookups!$A$9, Lookups!$A$9:'Lookups'!$B$24, 2, FALSE)+((SQRT((1/('Total Sites'!K51/Area!K51))/2)*1000)*'New Sites'!K51*VLOOKUP(Lookups!$A$10, Lookups!$A$9:'Lookups'!$B$24, 2, FALSE))+'New Sites'!K51*VLOOKUP(Lookups!$A$11, Lookups!$A$9:'Lookups'!$B$24, 2, FALSE),"-")</f>
        <v>8976167.5096347407</v>
      </c>
      <c r="L51" s="14">
        <f>IFERROR('New Sites'!L51*VLOOKUP(Lookups!$A$9, Lookups!$A$9:'Lookups'!$B$24, 2, FALSE)+((SQRT((1/('Total Sites'!L51/Area!L51))/2)*1000)*'New Sites'!L51*VLOOKUP(Lookups!$A$10, Lookups!$A$9:'Lookups'!$B$24, 2, FALSE))+'New Sites'!L51*VLOOKUP(Lookups!$A$11, Lookups!$A$9:'Lookups'!$B$24, 2, FALSE),"-")</f>
        <v>14214090.5743945</v>
      </c>
      <c r="M51" s="15">
        <f t="shared" si="1"/>
        <v>0.13330835196585936</v>
      </c>
      <c r="N51" s="19">
        <f>(M51*1000000000)/Pop!M51</f>
        <v>103.77275732230076</v>
      </c>
      <c r="O51" s="14" t="str">
        <f>IFERROR(INDEX(Options!$J$2:$J$1611,MATCH(A51, Options!$G$2:$G$1611,0)), )</f>
        <v>Emerging Market Economies</v>
      </c>
      <c r="P51" s="14" t="str">
        <f>IFERROR(INDEX(Options!$I$2:$I$1611,MATCH(A51, Options!$G$2:$G$1611,0)), )</f>
        <v>Sub-Sahara Africa</v>
      </c>
    </row>
    <row r="52" spans="1:16">
      <c r="A52" s="14" t="str">
        <f>'New Sites'!A52</f>
        <v>ERI</v>
      </c>
      <c r="B52" s="14" t="str">
        <f>'New Sites'!B52</f>
        <v>Eritrea</v>
      </c>
      <c r="C52" s="14">
        <f>IFERROR('New Sites'!C52*VLOOKUP(Lookups!$A$9, Lookups!$A$9:'Lookups'!$B$24, 2, FALSE)+((SQRT((1/('Total Sites'!C52/Area!C52))/2)*1000)*'New Sites'!C52*VLOOKUP(Lookups!$A$10, Lookups!$A$9:'Lookups'!$B$24, 2, FALSE))+'New Sites'!C52*VLOOKUP(Lookups!$A$11, Lookups!$A$9:'Lookups'!$B$24, 2, FALSE),"-")</f>
        <v>67914643.756140679</v>
      </c>
      <c r="D52" s="14" t="str">
        <f>IFERROR('New Sites'!D52*VLOOKUP(Lookups!$A$9, Lookups!$A$9:'Lookups'!$B$24, 2, FALSE)+((SQRT((1/('Total Sites'!D52/Area!D52))/2)*1000)*'New Sites'!D52*VLOOKUP(Lookups!$A$10, Lookups!$A$9:'Lookups'!$B$24, 2, FALSE))+'New Sites'!D52*VLOOKUP(Lookups!$A$11, Lookups!$A$9:'Lookups'!$B$24, 2, FALSE),"-")</f>
        <v>-</v>
      </c>
      <c r="E52" s="14" t="str">
        <f>IFERROR('New Sites'!E52*VLOOKUP(Lookups!$A$9, Lookups!$A$9:'Lookups'!$B$24, 2, FALSE)+((SQRT((1/('Total Sites'!E52/Area!E52))/2)*1000)*'New Sites'!E52*VLOOKUP(Lookups!$A$10, Lookups!$A$9:'Lookups'!$B$24, 2, FALSE))+'New Sites'!E52*VLOOKUP(Lookups!$A$11, Lookups!$A$9:'Lookups'!$B$24, 2, FALSE),"-")</f>
        <v>-</v>
      </c>
      <c r="F52" s="14" t="str">
        <f>IFERROR('New Sites'!F52*VLOOKUP(Lookups!$A$9, Lookups!$A$9:'Lookups'!$B$24, 2, FALSE)+((SQRT((1/('Total Sites'!F52/Area!F52))/2)*1000)*'New Sites'!F52*VLOOKUP(Lookups!$A$10, Lookups!$A$9:'Lookups'!$B$24, 2, FALSE))+'New Sites'!F52*VLOOKUP(Lookups!$A$11, Lookups!$A$9:'Lookups'!$B$24, 2, FALSE),"-")</f>
        <v>-</v>
      </c>
      <c r="G52" s="14" t="str">
        <f>IFERROR('New Sites'!G52*VLOOKUP(Lookups!$A$9, Lookups!$A$9:'Lookups'!$B$24, 2, FALSE)+((SQRT((1/('Total Sites'!G52/Area!G52))/2)*1000)*'New Sites'!G52*VLOOKUP(Lookups!$A$10, Lookups!$A$9:'Lookups'!$B$24, 2, FALSE))+'New Sites'!G52*VLOOKUP(Lookups!$A$11, Lookups!$A$9:'Lookups'!$B$24, 2, FALSE),"-")</f>
        <v>-</v>
      </c>
      <c r="H52" s="14" t="str">
        <f>IFERROR('New Sites'!H52*VLOOKUP(Lookups!$A$9, Lookups!$A$9:'Lookups'!$B$24, 2, FALSE)+((SQRT((1/('Total Sites'!H52/Area!H52))/2)*1000)*'New Sites'!H52*VLOOKUP(Lookups!$A$10, Lookups!$A$9:'Lookups'!$B$24, 2, FALSE))+'New Sites'!H52*VLOOKUP(Lookups!$A$11, Lookups!$A$9:'Lookups'!$B$24, 2, FALSE),"-")</f>
        <v>-</v>
      </c>
      <c r="I52" s="14" t="str">
        <f>IFERROR('New Sites'!I52*VLOOKUP(Lookups!$A$9, Lookups!$A$9:'Lookups'!$B$24, 2, FALSE)+((SQRT((1/('Total Sites'!I52/Area!I52))/2)*1000)*'New Sites'!I52*VLOOKUP(Lookups!$A$10, Lookups!$A$9:'Lookups'!$B$24, 2, FALSE))+'New Sites'!I52*VLOOKUP(Lookups!$A$11, Lookups!$A$9:'Lookups'!$B$24, 2, FALSE),"-")</f>
        <v>-</v>
      </c>
      <c r="J52" s="14" t="str">
        <f>IFERROR('New Sites'!J52*VLOOKUP(Lookups!$A$9, Lookups!$A$9:'Lookups'!$B$24, 2, FALSE)+((SQRT((1/('Total Sites'!J52/Area!J52))/2)*1000)*'New Sites'!J52*VLOOKUP(Lookups!$A$10, Lookups!$A$9:'Lookups'!$B$24, 2, FALSE))+'New Sites'!J52*VLOOKUP(Lookups!$A$11, Lookups!$A$9:'Lookups'!$B$24, 2, FALSE),"-")</f>
        <v>-</v>
      </c>
      <c r="K52" s="14" t="str">
        <f>IFERROR('New Sites'!K52*VLOOKUP(Lookups!$A$9, Lookups!$A$9:'Lookups'!$B$24, 2, FALSE)+((SQRT((1/('Total Sites'!K52/Area!K52))/2)*1000)*'New Sites'!K52*VLOOKUP(Lookups!$A$10, Lookups!$A$9:'Lookups'!$B$24, 2, FALSE))+'New Sites'!K52*VLOOKUP(Lookups!$A$11, Lookups!$A$9:'Lookups'!$B$24, 2, FALSE),"-")</f>
        <v>-</v>
      </c>
      <c r="L52" s="14" t="str">
        <f>IFERROR('New Sites'!L52*VLOOKUP(Lookups!$A$9, Lookups!$A$9:'Lookups'!$B$24, 2, FALSE)+((SQRT((1/('Total Sites'!L52/Area!L52))/2)*1000)*'New Sites'!L52*VLOOKUP(Lookups!$A$10, Lookups!$A$9:'Lookups'!$B$24, 2, FALSE))+'New Sites'!L52*VLOOKUP(Lookups!$A$11, Lookups!$A$9:'Lookups'!$B$24, 2, FALSE),"-")</f>
        <v>-</v>
      </c>
      <c r="M52" s="15">
        <f t="shared" si="1"/>
        <v>6.7914643756140675E-2</v>
      </c>
      <c r="N52" s="19">
        <f>(M52*1000000000)/Pop!M52</f>
        <v>16.219905905696134</v>
      </c>
      <c r="O52" s="14" t="str">
        <f>IFERROR(INDEX(Options!$J$2:$J$1611,MATCH(A52, Options!$G$2:$G$1611,0)), )</f>
        <v>Low Income Developing Countries</v>
      </c>
      <c r="P52" s="14" t="str">
        <f>IFERROR(INDEX(Options!$I$2:$I$1611,MATCH(A52, Options!$G$2:$G$1611,0)), )</f>
        <v>Sub-Sahara Africa</v>
      </c>
    </row>
    <row r="53" spans="1:16">
      <c r="A53" s="14" t="str">
        <f>'New Sites'!A53</f>
        <v>EST</v>
      </c>
      <c r="B53" s="14" t="str">
        <f>'New Sites'!B53</f>
        <v>Estonia</v>
      </c>
      <c r="C53" s="14">
        <f>IFERROR('New Sites'!C53*VLOOKUP(Lookups!$A$9, Lookups!$A$9:'Lookups'!$B$24, 2, FALSE)+((SQRT((1/('Total Sites'!C53/Area!C53))/2)*1000)*'New Sites'!C53*VLOOKUP(Lookups!$A$10, Lookups!$A$9:'Lookups'!$B$24, 2, FALSE))+'New Sites'!C53*VLOOKUP(Lookups!$A$11, Lookups!$A$9:'Lookups'!$B$24, 2, FALSE),"-")</f>
        <v>81926385.565474078</v>
      </c>
      <c r="D53" s="14">
        <f>IFERROR('New Sites'!D53*VLOOKUP(Lookups!$A$9, Lookups!$A$9:'Lookups'!$B$24, 2, FALSE)+((SQRT((1/('Total Sites'!D53/Area!D53))/2)*1000)*'New Sites'!D53*VLOOKUP(Lookups!$A$10, Lookups!$A$9:'Lookups'!$B$24, 2, FALSE))+'New Sites'!D53*VLOOKUP(Lookups!$A$11, Lookups!$A$9:'Lookups'!$B$24, 2, FALSE),"-")</f>
        <v>25233554.450994916</v>
      </c>
      <c r="E53" s="14">
        <f>IFERROR('New Sites'!E53*VLOOKUP(Lookups!$A$9, Lookups!$A$9:'Lookups'!$B$24, 2, FALSE)+((SQRT((1/('Total Sites'!E53/Area!E53))/2)*1000)*'New Sites'!E53*VLOOKUP(Lookups!$A$10, Lookups!$A$9:'Lookups'!$B$24, 2, FALSE))+'New Sites'!E53*VLOOKUP(Lookups!$A$11, Lookups!$A$9:'Lookups'!$B$24, 2, FALSE),"-")</f>
        <v>9225228.490877077</v>
      </c>
      <c r="F53" s="14">
        <f>IFERROR('New Sites'!F53*VLOOKUP(Lookups!$A$9, Lookups!$A$9:'Lookups'!$B$24, 2, FALSE)+((SQRT((1/('Total Sites'!F53/Area!F53))/2)*1000)*'New Sites'!F53*VLOOKUP(Lookups!$A$10, Lookups!$A$9:'Lookups'!$B$24, 2, FALSE))+'New Sites'!F53*VLOOKUP(Lookups!$A$11, Lookups!$A$9:'Lookups'!$B$24, 2, FALSE),"-")</f>
        <v>8669440.4129470121</v>
      </c>
      <c r="G53" s="14">
        <f>IFERROR('New Sites'!G53*VLOOKUP(Lookups!$A$9, Lookups!$A$9:'Lookups'!$B$24, 2, FALSE)+((SQRT((1/('Total Sites'!G53/Area!G53))/2)*1000)*'New Sites'!G53*VLOOKUP(Lookups!$A$10, Lookups!$A$9:'Lookups'!$B$24, 2, FALSE))+'New Sites'!G53*VLOOKUP(Lookups!$A$11, Lookups!$A$9:'Lookups'!$B$24, 2, FALSE),"-")</f>
        <v>7498056.1575795822</v>
      </c>
      <c r="H53" s="14">
        <f>IFERROR('New Sites'!H53*VLOOKUP(Lookups!$A$9, Lookups!$A$9:'Lookups'!$B$24, 2, FALSE)+((SQRT((1/('Total Sites'!H53/Area!H53))/2)*1000)*'New Sites'!H53*VLOOKUP(Lookups!$A$10, Lookups!$A$9:'Lookups'!$B$24, 2, FALSE))+'New Sites'!H53*VLOOKUP(Lookups!$A$11, Lookups!$A$9:'Lookups'!$B$24, 2, FALSE),"-")</f>
        <v>6425629.5129701002</v>
      </c>
      <c r="I53" s="14">
        <f>IFERROR('New Sites'!I53*VLOOKUP(Lookups!$A$9, Lookups!$A$9:'Lookups'!$B$24, 2, FALSE)+((SQRT((1/('Total Sites'!I53/Area!I53))/2)*1000)*'New Sites'!I53*VLOOKUP(Lookups!$A$10, Lookups!$A$9:'Lookups'!$B$24, 2, FALSE))+'New Sites'!I53*VLOOKUP(Lookups!$A$11, Lookups!$A$9:'Lookups'!$B$24, 2, FALSE),"-")</f>
        <v>3377069.6025351072</v>
      </c>
      <c r="J53" s="14" t="str">
        <f>IFERROR('New Sites'!J53*VLOOKUP(Lookups!$A$9, Lookups!$A$9:'Lookups'!$B$24, 2, FALSE)+((SQRT((1/('Total Sites'!J53/Area!J53))/2)*1000)*'New Sites'!J53*VLOOKUP(Lookups!$A$10, Lookups!$A$9:'Lookups'!$B$24, 2, FALSE))+'New Sites'!J53*VLOOKUP(Lookups!$A$11, Lookups!$A$9:'Lookups'!$B$24, 2, FALSE),"-")</f>
        <v>-</v>
      </c>
      <c r="K53" s="14" t="str">
        <f>IFERROR('New Sites'!K53*VLOOKUP(Lookups!$A$9, Lookups!$A$9:'Lookups'!$B$24, 2, FALSE)+((SQRT((1/('Total Sites'!K53/Area!K53))/2)*1000)*'New Sites'!K53*VLOOKUP(Lookups!$A$10, Lookups!$A$9:'Lookups'!$B$24, 2, FALSE))+'New Sites'!K53*VLOOKUP(Lookups!$A$11, Lookups!$A$9:'Lookups'!$B$24, 2, FALSE),"-")</f>
        <v>-</v>
      </c>
      <c r="L53" s="14" t="str">
        <f>IFERROR('New Sites'!L53*VLOOKUP(Lookups!$A$9, Lookups!$A$9:'Lookups'!$B$24, 2, FALSE)+((SQRT((1/('Total Sites'!L53/Area!L53))/2)*1000)*'New Sites'!L53*VLOOKUP(Lookups!$A$10, Lookups!$A$9:'Lookups'!$B$24, 2, FALSE))+'New Sites'!L53*VLOOKUP(Lookups!$A$11, Lookups!$A$9:'Lookups'!$B$24, 2, FALSE),"-")</f>
        <v>-</v>
      </c>
      <c r="M53" s="15">
        <f t="shared" si="1"/>
        <v>0.14235536419337788</v>
      </c>
      <c r="N53" s="19">
        <f>(M53*1000000000)/Pop!M53</f>
        <v>102.69082691558091</v>
      </c>
      <c r="O53" s="14" t="str">
        <f>IFERROR(INDEX(Options!$J$2:$J$1611,MATCH(A53, Options!$G$2:$G$1611,0)), )</f>
        <v>Advanced Economies</v>
      </c>
      <c r="P53" s="14" t="str">
        <f>IFERROR(INDEX(Options!$I$2:$I$1611,MATCH(A53, Options!$G$2:$G$1611,0)), )</f>
        <v>Advanced Economies</v>
      </c>
    </row>
    <row r="54" spans="1:16">
      <c r="A54" s="14" t="str">
        <f>'New Sites'!A54</f>
        <v>SWZ</v>
      </c>
      <c r="B54" s="14" t="str">
        <f>'New Sites'!B54</f>
        <v>Eswatini</v>
      </c>
      <c r="C54" s="14">
        <f>IFERROR('New Sites'!C54*VLOOKUP(Lookups!$A$9, Lookups!$A$9:'Lookups'!$B$24, 2, FALSE)+((SQRT((1/('Total Sites'!C54/Area!C54))/2)*1000)*'New Sites'!C54*VLOOKUP(Lookups!$A$10, Lookups!$A$9:'Lookups'!$B$24, 2, FALSE))+'New Sites'!C54*VLOOKUP(Lookups!$A$11, Lookups!$A$9:'Lookups'!$B$24, 2, FALSE),"-")</f>
        <v>14520725.613785088</v>
      </c>
      <c r="D54" s="14">
        <f>IFERROR('New Sites'!D54*VLOOKUP(Lookups!$A$9, Lookups!$A$9:'Lookups'!$B$24, 2, FALSE)+((SQRT((1/('Total Sites'!D54/Area!D54))/2)*1000)*'New Sites'!D54*VLOOKUP(Lookups!$A$10, Lookups!$A$9:'Lookups'!$B$24, 2, FALSE))+'New Sites'!D54*VLOOKUP(Lookups!$A$11, Lookups!$A$9:'Lookups'!$B$24, 2, FALSE),"-")</f>
        <v>10692222.208662717</v>
      </c>
      <c r="E54" s="14">
        <f>IFERROR('New Sites'!E54*VLOOKUP(Lookups!$A$9, Lookups!$A$9:'Lookups'!$B$24, 2, FALSE)+((SQRT((1/('Total Sites'!E54/Area!E54))/2)*1000)*'New Sites'!E54*VLOOKUP(Lookups!$A$10, Lookups!$A$9:'Lookups'!$B$24, 2, FALSE))+'New Sites'!E54*VLOOKUP(Lookups!$A$11, Lookups!$A$9:'Lookups'!$B$24, 2, FALSE),"-")</f>
        <v>12989914.361769514</v>
      </c>
      <c r="F54" s="14">
        <f>IFERROR('New Sites'!F54*VLOOKUP(Lookups!$A$9, Lookups!$A$9:'Lookups'!$B$24, 2, FALSE)+((SQRT((1/('Total Sites'!F54/Area!F54))/2)*1000)*'New Sites'!F54*VLOOKUP(Lookups!$A$10, Lookups!$A$9:'Lookups'!$B$24, 2, FALSE))+'New Sites'!F54*VLOOKUP(Lookups!$A$11, Lookups!$A$9:'Lookups'!$B$24, 2, FALSE),"-")</f>
        <v>8774623.8997005112</v>
      </c>
      <c r="G54" s="14">
        <f>IFERROR('New Sites'!G54*VLOOKUP(Lookups!$A$9, Lookups!$A$9:'Lookups'!$B$24, 2, FALSE)+((SQRT((1/('Total Sites'!G54/Area!G54))/2)*1000)*'New Sites'!G54*VLOOKUP(Lookups!$A$10, Lookups!$A$9:'Lookups'!$B$24, 2, FALSE))+'New Sites'!G54*VLOOKUP(Lookups!$A$11, Lookups!$A$9:'Lookups'!$B$24, 2, FALSE),"-")</f>
        <v>10575438.154868841</v>
      </c>
      <c r="H54" s="14">
        <f>IFERROR('New Sites'!H54*VLOOKUP(Lookups!$A$9, Lookups!$A$9:'Lookups'!$B$24, 2, FALSE)+((SQRT((1/('Total Sites'!H54/Area!H54))/2)*1000)*'New Sites'!H54*VLOOKUP(Lookups!$A$10, Lookups!$A$9:'Lookups'!$B$24, 2, FALSE))+'New Sites'!H54*VLOOKUP(Lookups!$A$11, Lookups!$A$9:'Lookups'!$B$24, 2, FALSE),"-")</f>
        <v>8291752.306191111</v>
      </c>
      <c r="I54" s="14">
        <f>IFERROR('New Sites'!I54*VLOOKUP(Lookups!$A$9, Lookups!$A$9:'Lookups'!$B$24, 2, FALSE)+((SQRT((1/('Total Sites'!I54/Area!I54))/2)*1000)*'New Sites'!I54*VLOOKUP(Lookups!$A$10, Lookups!$A$9:'Lookups'!$B$24, 2, FALSE))+'New Sites'!I54*VLOOKUP(Lookups!$A$11, Lookups!$A$9:'Lookups'!$B$24, 2, FALSE),"-")</f>
        <v>13929474.746478576</v>
      </c>
      <c r="J54" s="14">
        <f>IFERROR('New Sites'!J54*VLOOKUP(Lookups!$A$9, Lookups!$A$9:'Lookups'!$B$24, 2, FALSE)+((SQRT((1/('Total Sites'!J54/Area!J54))/2)*1000)*'New Sites'!J54*VLOOKUP(Lookups!$A$10, Lookups!$A$9:'Lookups'!$B$24, 2, FALSE))+'New Sites'!J54*VLOOKUP(Lookups!$A$11, Lookups!$A$9:'Lookups'!$B$24, 2, FALSE),"-")</f>
        <v>11601592.94645365</v>
      </c>
      <c r="K54" s="14">
        <f>IFERROR('New Sites'!K54*VLOOKUP(Lookups!$A$9, Lookups!$A$9:'Lookups'!$B$24, 2, FALSE)+((SQRT((1/('Total Sites'!K54/Area!K54))/2)*1000)*'New Sites'!K54*VLOOKUP(Lookups!$A$10, Lookups!$A$9:'Lookups'!$B$24, 2, FALSE))+'New Sites'!K54*VLOOKUP(Lookups!$A$11, Lookups!$A$9:'Lookups'!$B$24, 2, FALSE),"-")</f>
        <v>6901903.0876311911</v>
      </c>
      <c r="L54" s="14">
        <f>IFERROR('New Sites'!L54*VLOOKUP(Lookups!$A$9, Lookups!$A$9:'Lookups'!$B$24, 2, FALSE)+((SQRT((1/('Total Sites'!L54/Area!L54))/2)*1000)*'New Sites'!L54*VLOOKUP(Lookups!$A$10, Lookups!$A$9:'Lookups'!$B$24, 2, FALSE))+'New Sites'!L54*VLOOKUP(Lookups!$A$11, Lookups!$A$9:'Lookups'!$B$24, 2, FALSE),"-")</f>
        <v>7368227.0065221256</v>
      </c>
      <c r="M54" s="15">
        <f t="shared" si="1"/>
        <v>0.10564587433206332</v>
      </c>
      <c r="N54" s="19">
        <f>(M54*1000000000)/Pop!M54</f>
        <v>96.248112390174313</v>
      </c>
      <c r="O54" s="14" t="str">
        <f>IFERROR(INDEX(Options!$J$2:$J$1611,MATCH(A54, Options!$G$2:$G$1611,0)), )</f>
        <v>Emerging Market Economies</v>
      </c>
      <c r="P54" s="14" t="str">
        <f>IFERROR(INDEX(Options!$I$2:$I$1611,MATCH(A54, Options!$G$2:$G$1611,0)), )</f>
        <v>Sub-Sahara Africa</v>
      </c>
    </row>
    <row r="55" spans="1:16">
      <c r="A55" s="14" t="str">
        <f>'New Sites'!A55</f>
        <v>ETH</v>
      </c>
      <c r="B55" s="14" t="str">
        <f>'New Sites'!B55</f>
        <v>Ethiopia</v>
      </c>
      <c r="C55" s="14">
        <f>IFERROR('New Sites'!C55*VLOOKUP(Lookups!$A$9, Lookups!$A$9:'Lookups'!$B$24, 2, FALSE)+((SQRT((1/('Total Sites'!C55/Area!C55))/2)*1000)*'New Sites'!C55*VLOOKUP(Lookups!$A$10, Lookups!$A$9:'Lookups'!$B$24, 2, FALSE))+'New Sites'!C55*VLOOKUP(Lookups!$A$11, Lookups!$A$9:'Lookups'!$B$24, 2, FALSE),"-")</f>
        <v>1415298863.2494841</v>
      </c>
      <c r="D55" s="14">
        <f>IFERROR('New Sites'!D55*VLOOKUP(Lookups!$A$9, Lookups!$A$9:'Lookups'!$B$24, 2, FALSE)+((SQRT((1/('Total Sites'!D55/Area!D55))/2)*1000)*'New Sites'!D55*VLOOKUP(Lookups!$A$10, Lookups!$A$9:'Lookups'!$B$24, 2, FALSE))+'New Sites'!D55*VLOOKUP(Lookups!$A$11, Lookups!$A$9:'Lookups'!$B$24, 2, FALSE),"-")</f>
        <v>1203971283.0898395</v>
      </c>
      <c r="E55" s="14">
        <f>IFERROR('New Sites'!E55*VLOOKUP(Lookups!$A$9, Lookups!$A$9:'Lookups'!$B$24, 2, FALSE)+((SQRT((1/('Total Sites'!E55/Area!E55))/2)*1000)*'New Sites'!E55*VLOOKUP(Lookups!$A$10, Lookups!$A$9:'Lookups'!$B$24, 2, FALSE))+'New Sites'!E55*VLOOKUP(Lookups!$A$11, Lookups!$A$9:'Lookups'!$B$24, 2, FALSE),"-")</f>
        <v>1774357614.3326197</v>
      </c>
      <c r="F55" s="14">
        <f>IFERROR('New Sites'!F55*VLOOKUP(Lookups!$A$9, Lookups!$A$9:'Lookups'!$B$24, 2, FALSE)+((SQRT((1/('Total Sites'!F55/Area!F55))/2)*1000)*'New Sites'!F55*VLOOKUP(Lookups!$A$10, Lookups!$A$9:'Lookups'!$B$24, 2, FALSE))+'New Sites'!F55*VLOOKUP(Lookups!$A$11, Lookups!$A$9:'Lookups'!$B$24, 2, FALSE),"-")</f>
        <v>1103367307.5547228</v>
      </c>
      <c r="G55" s="14">
        <f>IFERROR('New Sites'!G55*VLOOKUP(Lookups!$A$9, Lookups!$A$9:'Lookups'!$B$24, 2, FALSE)+((SQRT((1/('Total Sites'!G55/Area!G55))/2)*1000)*'New Sites'!G55*VLOOKUP(Lookups!$A$10, Lookups!$A$9:'Lookups'!$B$24, 2, FALSE))+'New Sites'!G55*VLOOKUP(Lookups!$A$11, Lookups!$A$9:'Lookups'!$B$24, 2, FALSE),"-")</f>
        <v>838865291.35856056</v>
      </c>
      <c r="H55" s="14">
        <f>IFERROR('New Sites'!H55*VLOOKUP(Lookups!$A$9, Lookups!$A$9:'Lookups'!$B$24, 2, FALSE)+((SQRT((1/('Total Sites'!H55/Area!H55))/2)*1000)*'New Sites'!H55*VLOOKUP(Lookups!$A$10, Lookups!$A$9:'Lookups'!$B$24, 2, FALSE))+'New Sites'!H55*VLOOKUP(Lookups!$A$11, Lookups!$A$9:'Lookups'!$B$24, 2, FALSE),"-")</f>
        <v>873358853.40346599</v>
      </c>
      <c r="I55" s="14">
        <f>IFERROR('New Sites'!I55*VLOOKUP(Lookups!$A$9, Lookups!$A$9:'Lookups'!$B$24, 2, FALSE)+((SQRT((1/('Total Sites'!I55/Area!I55))/2)*1000)*'New Sites'!I55*VLOOKUP(Lookups!$A$10, Lookups!$A$9:'Lookups'!$B$24, 2, FALSE))+'New Sites'!I55*VLOOKUP(Lookups!$A$11, Lookups!$A$9:'Lookups'!$B$24, 2, FALSE),"-")</f>
        <v>840278525.56452644</v>
      </c>
      <c r="J55" s="14">
        <f>IFERROR('New Sites'!J55*VLOOKUP(Lookups!$A$9, Lookups!$A$9:'Lookups'!$B$24, 2, FALSE)+((SQRT((1/('Total Sites'!J55/Area!J55))/2)*1000)*'New Sites'!J55*VLOOKUP(Lookups!$A$10, Lookups!$A$9:'Lookups'!$B$24, 2, FALSE))+'New Sites'!J55*VLOOKUP(Lookups!$A$11, Lookups!$A$9:'Lookups'!$B$24, 2, FALSE),"-")</f>
        <v>587388510.09465814</v>
      </c>
      <c r="K55" s="14">
        <f>IFERROR('New Sites'!K55*VLOOKUP(Lookups!$A$9, Lookups!$A$9:'Lookups'!$B$24, 2, FALSE)+((SQRT((1/('Total Sites'!K55/Area!K55))/2)*1000)*'New Sites'!K55*VLOOKUP(Lookups!$A$10, Lookups!$A$9:'Lookups'!$B$24, 2, FALSE))+'New Sites'!K55*VLOOKUP(Lookups!$A$11, Lookups!$A$9:'Lookups'!$B$24, 2, FALSE),"-")</f>
        <v>641436083.43024302</v>
      </c>
      <c r="L55" s="14">
        <f>IFERROR('New Sites'!L55*VLOOKUP(Lookups!$A$9, Lookups!$A$9:'Lookups'!$B$24, 2, FALSE)+((SQRT((1/('Total Sites'!L55/Area!L55))/2)*1000)*'New Sites'!L55*VLOOKUP(Lookups!$A$10, Lookups!$A$9:'Lookups'!$B$24, 2, FALSE))+'New Sites'!L55*VLOOKUP(Lookups!$A$11, Lookups!$A$9:'Lookups'!$B$24, 2, FALSE),"-")</f>
        <v>439731272.11527067</v>
      </c>
      <c r="M55" s="15">
        <f t="shared" si="1"/>
        <v>9.7180536041933916</v>
      </c>
      <c r="N55" s="19">
        <f>(M55*1000000000)/Pop!M55</f>
        <v>93.599452801560176</v>
      </c>
      <c r="O55" s="14" t="str">
        <f>IFERROR(INDEX(Options!$J$2:$J$1611,MATCH(A55, Options!$G$2:$G$1611,0)), )</f>
        <v>Low Income Developing Countries</v>
      </c>
      <c r="P55" s="14" t="str">
        <f>IFERROR(INDEX(Options!$I$2:$I$1611,MATCH(A55, Options!$G$2:$G$1611,0)), )</f>
        <v>Sub-Sahara Africa</v>
      </c>
    </row>
    <row r="56" spans="1:16">
      <c r="A56" s="14" t="str">
        <f>'New Sites'!A56</f>
        <v>FRO</v>
      </c>
      <c r="B56" s="14" t="str">
        <f>'New Sites'!B56</f>
        <v>Faroe Islands (the)</v>
      </c>
      <c r="C56" s="14">
        <f>IFERROR('New Sites'!C56*VLOOKUP(Lookups!$A$9, Lookups!$A$9:'Lookups'!$B$24, 2, FALSE)+((SQRT((1/('Total Sites'!C56/Area!C56))/2)*1000)*'New Sites'!C56*VLOOKUP(Lookups!$A$10, Lookups!$A$9:'Lookups'!$B$24, 2, FALSE))+'New Sites'!C56*VLOOKUP(Lookups!$A$11, Lookups!$A$9:'Lookups'!$B$24, 2, FALSE),"-")</f>
        <v>2504102.8586071418</v>
      </c>
      <c r="D56" s="14">
        <f>IFERROR('New Sites'!D56*VLOOKUP(Lookups!$A$9, Lookups!$A$9:'Lookups'!$B$24, 2, FALSE)+((SQRT((1/('Total Sites'!D56/Area!D56))/2)*1000)*'New Sites'!D56*VLOOKUP(Lookups!$A$10, Lookups!$A$9:'Lookups'!$B$24, 2, FALSE))+'New Sites'!D56*VLOOKUP(Lookups!$A$11, Lookups!$A$9:'Lookups'!$B$24, 2, FALSE),"-")</f>
        <v>434337.98732600105</v>
      </c>
      <c r="E56" s="14">
        <f>IFERROR('New Sites'!E56*VLOOKUP(Lookups!$A$9, Lookups!$A$9:'Lookups'!$B$24, 2, FALSE)+((SQRT((1/('Total Sites'!E56/Area!E56))/2)*1000)*'New Sites'!E56*VLOOKUP(Lookups!$A$10, Lookups!$A$9:'Lookups'!$B$24, 2, FALSE))+'New Sites'!E56*VLOOKUP(Lookups!$A$11, Lookups!$A$9:'Lookups'!$B$24, 2, FALSE),"-")</f>
        <v>699425.2841363817</v>
      </c>
      <c r="F56" s="14">
        <f>IFERROR('New Sites'!F56*VLOOKUP(Lookups!$A$9, Lookups!$A$9:'Lookups'!$B$24, 2, FALSE)+((SQRT((1/('Total Sites'!F56/Area!F56))/2)*1000)*'New Sites'!F56*VLOOKUP(Lookups!$A$10, Lookups!$A$9:'Lookups'!$B$24, 2, FALSE))+'New Sites'!F56*VLOOKUP(Lookups!$A$11, Lookups!$A$9:'Lookups'!$B$24, 2, FALSE),"-")</f>
        <v>674109.45441008289</v>
      </c>
      <c r="G56" s="14">
        <f>IFERROR('New Sites'!G56*VLOOKUP(Lookups!$A$9, Lookups!$A$9:'Lookups'!$B$24, 2, FALSE)+((SQRT((1/('Total Sites'!G56/Area!G56))/2)*1000)*'New Sites'!G56*VLOOKUP(Lookups!$A$10, Lookups!$A$9:'Lookups'!$B$24, 2, FALSE))+'New Sites'!G56*VLOOKUP(Lookups!$A$11, Lookups!$A$9:'Lookups'!$B$24, 2, FALSE),"-")</f>
        <v>230464.66892988741</v>
      </c>
      <c r="H56" s="14">
        <f>IFERROR('New Sites'!H56*VLOOKUP(Lookups!$A$9, Lookups!$A$9:'Lookups'!$B$24, 2, FALSE)+((SQRT((1/('Total Sites'!H56/Area!H56))/2)*1000)*'New Sites'!H56*VLOOKUP(Lookups!$A$10, Lookups!$A$9:'Lookups'!$B$24, 2, FALSE))+'New Sites'!H56*VLOOKUP(Lookups!$A$11, Lookups!$A$9:'Lookups'!$B$24, 2, FALSE),"-")</f>
        <v>327953.60011371342</v>
      </c>
      <c r="I56" s="14">
        <f>IFERROR('New Sites'!I56*VLOOKUP(Lookups!$A$9, Lookups!$A$9:'Lookups'!$B$24, 2, FALSE)+((SQRT((1/('Total Sites'!I56/Area!I56))/2)*1000)*'New Sites'!I56*VLOOKUP(Lookups!$A$10, Lookups!$A$9:'Lookups'!$B$24, 2, FALSE))+'New Sites'!I56*VLOOKUP(Lookups!$A$11, Lookups!$A$9:'Lookups'!$B$24, 2, FALSE),"-")</f>
        <v>185255.92095360946</v>
      </c>
      <c r="J56" s="14">
        <f>IFERROR('New Sites'!J56*VLOOKUP(Lookups!$A$9, Lookups!$A$9:'Lookups'!$B$24, 2, FALSE)+((SQRT((1/('Total Sites'!J56/Area!J56))/2)*1000)*'New Sites'!J56*VLOOKUP(Lookups!$A$10, Lookups!$A$9:'Lookups'!$B$24, 2, FALSE))+'New Sites'!J56*VLOOKUP(Lookups!$A$11, Lookups!$A$9:'Lookups'!$B$24, 2, FALSE),"-")</f>
        <v>309921.96713338327</v>
      </c>
      <c r="K56" s="14" t="str">
        <f>IFERROR('New Sites'!K56*VLOOKUP(Lookups!$A$9, Lookups!$A$9:'Lookups'!$B$24, 2, FALSE)+((SQRT((1/('Total Sites'!K56/Area!K56))/2)*1000)*'New Sites'!K56*VLOOKUP(Lookups!$A$10, Lookups!$A$9:'Lookups'!$B$24, 2, FALSE))+'New Sites'!K56*VLOOKUP(Lookups!$A$11, Lookups!$A$9:'Lookups'!$B$24, 2, FALSE),"-")</f>
        <v>-</v>
      </c>
      <c r="L56" s="14" t="str">
        <f>IFERROR('New Sites'!L56*VLOOKUP(Lookups!$A$9, Lookups!$A$9:'Lookups'!$B$24, 2, FALSE)+((SQRT((1/('Total Sites'!L56/Area!L56))/2)*1000)*'New Sites'!L56*VLOOKUP(Lookups!$A$10, Lookups!$A$9:'Lookups'!$B$24, 2, FALSE))+'New Sites'!L56*VLOOKUP(Lookups!$A$11, Lookups!$A$9:'Lookups'!$B$24, 2, FALSE),"-")</f>
        <v>-</v>
      </c>
      <c r="M56" s="15">
        <f t="shared" si="1"/>
        <v>5.3655717416101999E-3</v>
      </c>
      <c r="N56" s="19">
        <f>(M56*1000000000)/Pop!M56</f>
        <v>104.81884275157162</v>
      </c>
      <c r="O56" s="14">
        <f>IFERROR(INDEX(Options!$J$2:$J$1611,MATCH(A56, Options!$G$2:$G$1611,0)), )</f>
        <v>0</v>
      </c>
      <c r="P56" s="14">
        <f>IFERROR(INDEX(Options!$I$2:$I$1611,MATCH(A56, Options!$G$2:$G$1611,0)), )</f>
        <v>0</v>
      </c>
    </row>
    <row r="57" spans="1:16">
      <c r="A57" s="14" t="str">
        <f>'New Sites'!A57</f>
        <v>FJI</v>
      </c>
      <c r="B57" s="14" t="str">
        <f>'New Sites'!B57</f>
        <v>Fiji</v>
      </c>
      <c r="C57" s="14">
        <f>IFERROR('New Sites'!C57*VLOOKUP(Lookups!$A$9, Lookups!$A$9:'Lookups'!$B$24, 2, FALSE)+((SQRT((1/('Total Sites'!C57/Area!C57))/2)*1000)*'New Sites'!C57*VLOOKUP(Lookups!$A$10, Lookups!$A$9:'Lookups'!$B$24, 2, FALSE))+'New Sites'!C57*VLOOKUP(Lookups!$A$11, Lookups!$A$9:'Lookups'!$B$24, 2, FALSE),"-")</f>
        <v>45692653.69223763</v>
      </c>
      <c r="D57" s="14">
        <f>IFERROR('New Sites'!D57*VLOOKUP(Lookups!$A$9, Lookups!$A$9:'Lookups'!$B$24, 2, FALSE)+((SQRT((1/('Total Sites'!D57/Area!D57))/2)*1000)*'New Sites'!D57*VLOOKUP(Lookups!$A$10, Lookups!$A$9:'Lookups'!$B$24, 2, FALSE))+'New Sites'!D57*VLOOKUP(Lookups!$A$11, Lookups!$A$9:'Lookups'!$B$24, 2, FALSE),"-")</f>
        <v>4450820.5511250533</v>
      </c>
      <c r="E57" s="14">
        <f>IFERROR('New Sites'!E57*VLOOKUP(Lookups!$A$9, Lookups!$A$9:'Lookups'!$B$24, 2, FALSE)+((SQRT((1/('Total Sites'!E57/Area!E57))/2)*1000)*'New Sites'!E57*VLOOKUP(Lookups!$A$10, Lookups!$A$9:'Lookups'!$B$24, 2, FALSE))+'New Sites'!E57*VLOOKUP(Lookups!$A$11, Lookups!$A$9:'Lookups'!$B$24, 2, FALSE),"-")</f>
        <v>1641310.0420190357</v>
      </c>
      <c r="F57" s="14">
        <f>IFERROR('New Sites'!F57*VLOOKUP(Lookups!$A$9, Lookups!$A$9:'Lookups'!$B$24, 2, FALSE)+((SQRT((1/('Total Sites'!F57/Area!F57))/2)*1000)*'New Sites'!F57*VLOOKUP(Lookups!$A$10, Lookups!$A$9:'Lookups'!$B$24, 2, FALSE))+'New Sites'!F57*VLOOKUP(Lookups!$A$11, Lookups!$A$9:'Lookups'!$B$24, 2, FALSE),"-")</f>
        <v>7007202.5799528873</v>
      </c>
      <c r="G57" s="14">
        <f>IFERROR('New Sites'!G57*VLOOKUP(Lookups!$A$9, Lookups!$A$9:'Lookups'!$B$24, 2, FALSE)+((SQRT((1/('Total Sites'!G57/Area!G57))/2)*1000)*'New Sites'!G57*VLOOKUP(Lookups!$A$10, Lookups!$A$9:'Lookups'!$B$24, 2, FALSE))+'New Sites'!G57*VLOOKUP(Lookups!$A$11, Lookups!$A$9:'Lookups'!$B$24, 2, FALSE),"-")</f>
        <v>6414572.536366336</v>
      </c>
      <c r="H57" s="14">
        <f>IFERROR('New Sites'!H57*VLOOKUP(Lookups!$A$9, Lookups!$A$9:'Lookups'!$B$24, 2, FALSE)+((SQRT((1/('Total Sites'!H57/Area!H57))/2)*1000)*'New Sites'!H57*VLOOKUP(Lookups!$A$10, Lookups!$A$9:'Lookups'!$B$24, 2, FALSE))+'New Sites'!H57*VLOOKUP(Lookups!$A$11, Lookups!$A$9:'Lookups'!$B$24, 2, FALSE),"-")</f>
        <v>6324599.1592060821</v>
      </c>
      <c r="I57" s="14">
        <f>IFERROR('New Sites'!I57*VLOOKUP(Lookups!$A$9, Lookups!$A$9:'Lookups'!$B$24, 2, FALSE)+((SQRT((1/('Total Sites'!I57/Area!I57))/2)*1000)*'New Sites'!I57*VLOOKUP(Lookups!$A$10, Lookups!$A$9:'Lookups'!$B$24, 2, FALSE))+'New Sites'!I57*VLOOKUP(Lookups!$A$11, Lookups!$A$9:'Lookups'!$B$24, 2, FALSE),"-")</f>
        <v>3214226.5706877387</v>
      </c>
      <c r="J57" s="14">
        <f>IFERROR('New Sites'!J57*VLOOKUP(Lookups!$A$9, Lookups!$A$9:'Lookups'!$B$24, 2, FALSE)+((SQRT((1/('Total Sites'!J57/Area!J57))/2)*1000)*'New Sites'!J57*VLOOKUP(Lookups!$A$10, Lookups!$A$9:'Lookups'!$B$24, 2, FALSE))+'New Sites'!J57*VLOOKUP(Lookups!$A$11, Lookups!$A$9:'Lookups'!$B$24, 2, FALSE),"-")</f>
        <v>2538865.8879792131</v>
      </c>
      <c r="K57" s="14">
        <f>IFERROR('New Sites'!K57*VLOOKUP(Lookups!$A$9, Lookups!$A$9:'Lookups'!$B$24, 2, FALSE)+((SQRT((1/('Total Sites'!K57/Area!K57))/2)*1000)*'New Sites'!K57*VLOOKUP(Lookups!$A$10, Lookups!$A$9:'Lookups'!$B$24, 2, FALSE))+'New Sites'!K57*VLOOKUP(Lookups!$A$11, Lookups!$A$9:'Lookups'!$B$24, 2, FALSE),"-")</f>
        <v>6152982.6065720292</v>
      </c>
      <c r="L57" s="14">
        <f>IFERROR('New Sites'!L57*VLOOKUP(Lookups!$A$9, Lookups!$A$9:'Lookups'!$B$24, 2, FALSE)+((SQRT((1/('Total Sites'!L57/Area!L57))/2)*1000)*'New Sites'!L57*VLOOKUP(Lookups!$A$10, Lookups!$A$9:'Lookups'!$B$24, 2, FALSE))+'New Sites'!L57*VLOOKUP(Lookups!$A$11, Lookups!$A$9:'Lookups'!$B$24, 2, FALSE),"-")</f>
        <v>2531059.1096819425</v>
      </c>
      <c r="M57" s="15">
        <f t="shared" si="1"/>
        <v>8.5968292735827956E-2</v>
      </c>
      <c r="N57" s="19">
        <f>(M57*1000000000)/Pop!M57</f>
        <v>96.477056068039118</v>
      </c>
      <c r="O57" s="14" t="str">
        <f>IFERROR(INDEX(Options!$J$2:$J$1611,MATCH(A57, Options!$G$2:$G$1611,0)), )</f>
        <v>Emerging Market Economies</v>
      </c>
      <c r="P57" s="14" t="str">
        <f>IFERROR(INDEX(Options!$I$2:$I$1611,MATCH(A57, Options!$G$2:$G$1611,0)), )</f>
        <v>Emerging and Developing Asia</v>
      </c>
    </row>
    <row r="58" spans="1:16">
      <c r="A58" s="14" t="str">
        <f>'New Sites'!A58</f>
        <v>FIN</v>
      </c>
      <c r="B58" s="14" t="str">
        <f>'New Sites'!B58</f>
        <v>Finland</v>
      </c>
      <c r="C58" s="14">
        <f>IFERROR('New Sites'!C58*VLOOKUP(Lookups!$A$9, Lookups!$A$9:'Lookups'!$B$24, 2, FALSE)+((SQRT((1/('Total Sites'!C58/Area!C58))/2)*1000)*'New Sites'!C58*VLOOKUP(Lookups!$A$10, Lookups!$A$9:'Lookups'!$B$24, 2, FALSE))+'New Sites'!C58*VLOOKUP(Lookups!$A$11, Lookups!$A$9:'Lookups'!$B$24, 2, FALSE),"-")</f>
        <v>168517505.3318437</v>
      </c>
      <c r="D58" s="14">
        <f>IFERROR('New Sites'!D58*VLOOKUP(Lookups!$A$9, Lookups!$A$9:'Lookups'!$B$24, 2, FALSE)+((SQRT((1/('Total Sites'!D58/Area!D58))/2)*1000)*'New Sites'!D58*VLOOKUP(Lookups!$A$10, Lookups!$A$9:'Lookups'!$B$24, 2, FALSE))+'New Sites'!D58*VLOOKUP(Lookups!$A$11, Lookups!$A$9:'Lookups'!$B$24, 2, FALSE),"-")</f>
        <v>40204804.496051267</v>
      </c>
      <c r="E58" s="14">
        <f>IFERROR('New Sites'!E58*VLOOKUP(Lookups!$A$9, Lookups!$A$9:'Lookups'!$B$24, 2, FALSE)+((SQRT((1/('Total Sites'!E58/Area!E58))/2)*1000)*'New Sites'!E58*VLOOKUP(Lookups!$A$10, Lookups!$A$9:'Lookups'!$B$24, 2, FALSE))+'New Sites'!E58*VLOOKUP(Lookups!$A$11, Lookups!$A$9:'Lookups'!$B$24, 2, FALSE),"-")</f>
        <v>46983225.862459958</v>
      </c>
      <c r="F58" s="14">
        <f>IFERROR('New Sites'!F58*VLOOKUP(Lookups!$A$9, Lookups!$A$9:'Lookups'!$B$24, 2, FALSE)+((SQRT((1/('Total Sites'!F58/Area!F58))/2)*1000)*'New Sites'!F58*VLOOKUP(Lookups!$A$10, Lookups!$A$9:'Lookups'!$B$24, 2, FALSE))+'New Sites'!F58*VLOOKUP(Lookups!$A$11, Lookups!$A$9:'Lookups'!$B$24, 2, FALSE),"-")</f>
        <v>26053677.263781451</v>
      </c>
      <c r="G58" s="14">
        <f>IFERROR('New Sites'!G58*VLOOKUP(Lookups!$A$9, Lookups!$A$9:'Lookups'!$B$24, 2, FALSE)+((SQRT((1/('Total Sites'!G58/Area!G58))/2)*1000)*'New Sites'!G58*VLOOKUP(Lookups!$A$10, Lookups!$A$9:'Lookups'!$B$24, 2, FALSE))+'New Sites'!G58*VLOOKUP(Lookups!$A$11, Lookups!$A$9:'Lookups'!$B$24, 2, FALSE),"-")</f>
        <v>18251573.492544547</v>
      </c>
      <c r="H58" s="14">
        <f>IFERROR('New Sites'!H58*VLOOKUP(Lookups!$A$9, Lookups!$A$9:'Lookups'!$B$24, 2, FALSE)+((SQRT((1/('Total Sites'!H58/Area!H58))/2)*1000)*'New Sites'!H58*VLOOKUP(Lookups!$A$10, Lookups!$A$9:'Lookups'!$B$24, 2, FALSE))+'New Sites'!H58*VLOOKUP(Lookups!$A$11, Lookups!$A$9:'Lookups'!$B$24, 2, FALSE),"-")</f>
        <v>56857263.128898196</v>
      </c>
      <c r="I58" s="14">
        <f>IFERROR('New Sites'!I58*VLOOKUP(Lookups!$A$9, Lookups!$A$9:'Lookups'!$B$24, 2, FALSE)+((SQRT((1/('Total Sites'!I58/Area!I58))/2)*1000)*'New Sites'!I58*VLOOKUP(Lookups!$A$10, Lookups!$A$9:'Lookups'!$B$24, 2, FALSE))+'New Sites'!I58*VLOOKUP(Lookups!$A$11, Lookups!$A$9:'Lookups'!$B$24, 2, FALSE),"-")</f>
        <v>41510358.726326659</v>
      </c>
      <c r="J58" s="14">
        <f>IFERROR('New Sites'!J58*VLOOKUP(Lookups!$A$9, Lookups!$A$9:'Lookups'!$B$24, 2, FALSE)+((SQRT((1/('Total Sites'!J58/Area!J58))/2)*1000)*'New Sites'!J58*VLOOKUP(Lookups!$A$10, Lookups!$A$9:'Lookups'!$B$24, 2, FALSE))+'New Sites'!J58*VLOOKUP(Lookups!$A$11, Lookups!$A$9:'Lookups'!$B$24, 2, FALSE),"-")</f>
        <v>29176547.881618734</v>
      </c>
      <c r="K58" s="14">
        <f>IFERROR('New Sites'!K58*VLOOKUP(Lookups!$A$9, Lookups!$A$9:'Lookups'!$B$24, 2, FALSE)+((SQRT((1/('Total Sites'!K58/Area!K58))/2)*1000)*'New Sites'!K58*VLOOKUP(Lookups!$A$10, Lookups!$A$9:'Lookups'!$B$24, 2, FALSE))+'New Sites'!K58*VLOOKUP(Lookups!$A$11, Lookups!$A$9:'Lookups'!$B$24, 2, FALSE),"-")</f>
        <v>18950506.277580805</v>
      </c>
      <c r="L58" s="14" t="str">
        <f>IFERROR('New Sites'!L58*VLOOKUP(Lookups!$A$9, Lookups!$A$9:'Lookups'!$B$24, 2, FALSE)+((SQRT((1/('Total Sites'!L58/Area!L58))/2)*1000)*'New Sites'!L58*VLOOKUP(Lookups!$A$10, Lookups!$A$9:'Lookups'!$B$24, 2, FALSE))+'New Sites'!L58*VLOOKUP(Lookups!$A$11, Lookups!$A$9:'Lookups'!$B$24, 2, FALSE),"-")</f>
        <v>-</v>
      </c>
      <c r="M58" s="15">
        <f t="shared" si="1"/>
        <v>0.44650546246110528</v>
      </c>
      <c r="N58" s="19">
        <f>(M58*1000000000)/Pop!M58</f>
        <v>67.859942813097661</v>
      </c>
      <c r="O58" s="14" t="str">
        <f>IFERROR(INDEX(Options!$J$2:$J$1611,MATCH(A58, Options!$G$2:$G$1611,0)), )</f>
        <v>Advanced Economies</v>
      </c>
      <c r="P58" s="14" t="str">
        <f>IFERROR(INDEX(Options!$I$2:$I$1611,MATCH(A58, Options!$G$2:$G$1611,0)), )</f>
        <v>Advanced Economies</v>
      </c>
    </row>
    <row r="59" spans="1:16">
      <c r="A59" s="14" t="str">
        <f>'New Sites'!A59</f>
        <v>FRA</v>
      </c>
      <c r="B59" s="14" t="str">
        <f>'New Sites'!B59</f>
        <v>France</v>
      </c>
      <c r="C59" s="14">
        <f>IFERROR('New Sites'!C59*VLOOKUP(Lookups!$A$9, Lookups!$A$9:'Lookups'!$B$24, 2, FALSE)+((SQRT((1/('Total Sites'!C59/Area!C59))/2)*1000)*'New Sites'!C59*VLOOKUP(Lookups!$A$10, Lookups!$A$9:'Lookups'!$B$24, 2, FALSE))+'New Sites'!C59*VLOOKUP(Lookups!$A$11, Lookups!$A$9:'Lookups'!$B$24, 2, FALSE),"-")</f>
        <v>1338521763.8742807</v>
      </c>
      <c r="D59" s="14">
        <f>IFERROR('New Sites'!D59*VLOOKUP(Lookups!$A$9, Lookups!$A$9:'Lookups'!$B$24, 2, FALSE)+((SQRT((1/('Total Sites'!D59/Area!D59))/2)*1000)*'New Sites'!D59*VLOOKUP(Lookups!$A$10, Lookups!$A$9:'Lookups'!$B$24, 2, FALSE))+'New Sites'!D59*VLOOKUP(Lookups!$A$11, Lookups!$A$9:'Lookups'!$B$24, 2, FALSE),"-")</f>
        <v>813148019.37116647</v>
      </c>
      <c r="E59" s="14">
        <f>IFERROR('New Sites'!E59*VLOOKUP(Lookups!$A$9, Lookups!$A$9:'Lookups'!$B$24, 2, FALSE)+((SQRT((1/('Total Sites'!E59/Area!E59))/2)*1000)*'New Sites'!E59*VLOOKUP(Lookups!$A$10, Lookups!$A$9:'Lookups'!$B$24, 2, FALSE))+'New Sites'!E59*VLOOKUP(Lookups!$A$11, Lookups!$A$9:'Lookups'!$B$24, 2, FALSE),"-")</f>
        <v>725604495.02776039</v>
      </c>
      <c r="F59" s="14">
        <f>IFERROR('New Sites'!F59*VLOOKUP(Lookups!$A$9, Lookups!$A$9:'Lookups'!$B$24, 2, FALSE)+((SQRT((1/('Total Sites'!F59/Area!F59))/2)*1000)*'New Sites'!F59*VLOOKUP(Lookups!$A$10, Lookups!$A$9:'Lookups'!$B$24, 2, FALSE))+'New Sites'!F59*VLOOKUP(Lookups!$A$11, Lookups!$A$9:'Lookups'!$B$24, 2, FALSE),"-")</f>
        <v>544981789.12293315</v>
      </c>
      <c r="G59" s="14">
        <f>IFERROR('New Sites'!G59*VLOOKUP(Lookups!$A$9, Lookups!$A$9:'Lookups'!$B$24, 2, FALSE)+((SQRT((1/('Total Sites'!G59/Area!G59))/2)*1000)*'New Sites'!G59*VLOOKUP(Lookups!$A$10, Lookups!$A$9:'Lookups'!$B$24, 2, FALSE))+'New Sites'!G59*VLOOKUP(Lookups!$A$11, Lookups!$A$9:'Lookups'!$B$24, 2, FALSE),"-")</f>
        <v>473558773.62437212</v>
      </c>
      <c r="H59" s="14">
        <f>IFERROR('New Sites'!H59*VLOOKUP(Lookups!$A$9, Lookups!$A$9:'Lookups'!$B$24, 2, FALSE)+((SQRT((1/('Total Sites'!H59/Area!H59))/2)*1000)*'New Sites'!H59*VLOOKUP(Lookups!$A$10, Lookups!$A$9:'Lookups'!$B$24, 2, FALSE))+'New Sites'!H59*VLOOKUP(Lookups!$A$11, Lookups!$A$9:'Lookups'!$B$24, 2, FALSE),"-")</f>
        <v>330189702.50305355</v>
      </c>
      <c r="I59" s="14">
        <f>IFERROR('New Sites'!I59*VLOOKUP(Lookups!$A$9, Lookups!$A$9:'Lookups'!$B$24, 2, FALSE)+((SQRT((1/('Total Sites'!I59/Area!I59))/2)*1000)*'New Sites'!I59*VLOOKUP(Lookups!$A$10, Lookups!$A$9:'Lookups'!$B$24, 2, FALSE))+'New Sites'!I59*VLOOKUP(Lookups!$A$11, Lookups!$A$9:'Lookups'!$B$24, 2, FALSE),"-")</f>
        <v>333687173.32253015</v>
      </c>
      <c r="J59" s="14">
        <f>IFERROR('New Sites'!J59*VLOOKUP(Lookups!$A$9, Lookups!$A$9:'Lookups'!$B$24, 2, FALSE)+((SQRT((1/('Total Sites'!J59/Area!J59))/2)*1000)*'New Sites'!J59*VLOOKUP(Lookups!$A$10, Lookups!$A$9:'Lookups'!$B$24, 2, FALSE))+'New Sites'!J59*VLOOKUP(Lookups!$A$11, Lookups!$A$9:'Lookups'!$B$24, 2, FALSE),"-")</f>
        <v>240925256.90822577</v>
      </c>
      <c r="K59" s="14">
        <f>IFERROR('New Sites'!K59*VLOOKUP(Lookups!$A$9, Lookups!$A$9:'Lookups'!$B$24, 2, FALSE)+((SQRT((1/('Total Sites'!K59/Area!K59))/2)*1000)*'New Sites'!K59*VLOOKUP(Lookups!$A$10, Lookups!$A$9:'Lookups'!$B$24, 2, FALSE))+'New Sites'!K59*VLOOKUP(Lookups!$A$11, Lookups!$A$9:'Lookups'!$B$24, 2, FALSE),"-")</f>
        <v>209577687.30304331</v>
      </c>
      <c r="L59" s="14">
        <f>IFERROR('New Sites'!L59*VLOOKUP(Lookups!$A$9, Lookups!$A$9:'Lookups'!$B$24, 2, FALSE)+((SQRT((1/('Total Sites'!L59/Area!L59))/2)*1000)*'New Sites'!L59*VLOOKUP(Lookups!$A$10, Lookups!$A$9:'Lookups'!$B$24, 2, FALSE))+'New Sites'!L59*VLOOKUP(Lookups!$A$11, Lookups!$A$9:'Lookups'!$B$24, 2, FALSE),"-")</f>
        <v>168938859.23607162</v>
      </c>
      <c r="M59" s="15">
        <f t="shared" si="1"/>
        <v>5.1791335202934379</v>
      </c>
      <c r="N59" s="19">
        <f>(M59*1000000000)/Pop!M59</f>
        <v>76.214935709943433</v>
      </c>
      <c r="O59" s="14" t="str">
        <f>IFERROR(INDEX(Options!$J$2:$J$1611,MATCH(A59, Options!$G$2:$G$1611,0)), )</f>
        <v>Advanced Economies</v>
      </c>
      <c r="P59" s="14" t="str">
        <f>IFERROR(INDEX(Options!$I$2:$I$1611,MATCH(A59, Options!$G$2:$G$1611,0)), )</f>
        <v>Advanced Economies</v>
      </c>
    </row>
    <row r="60" spans="1:16">
      <c r="A60" s="14" t="str">
        <f>'New Sites'!A60</f>
        <v>GUF</v>
      </c>
      <c r="B60" s="14" t="str">
        <f>'New Sites'!B60</f>
        <v>French Guiana</v>
      </c>
      <c r="C60" s="14">
        <f>IFERROR('New Sites'!C60*VLOOKUP(Lookups!$A$9, Lookups!$A$9:'Lookups'!$B$24, 2, FALSE)+((SQRT((1/('Total Sites'!C60/Area!C60))/2)*1000)*'New Sites'!C60*VLOOKUP(Lookups!$A$10, Lookups!$A$9:'Lookups'!$B$24, 2, FALSE))+'New Sites'!C60*VLOOKUP(Lookups!$A$11, Lookups!$A$9:'Lookups'!$B$24, 2, FALSE),"-")</f>
        <v>11142640.141133696</v>
      </c>
      <c r="D60" s="14">
        <f>IFERROR('New Sites'!D60*VLOOKUP(Lookups!$A$9, Lookups!$A$9:'Lookups'!$B$24, 2, FALSE)+((SQRT((1/('Total Sites'!D60/Area!D60))/2)*1000)*'New Sites'!D60*VLOOKUP(Lookups!$A$10, Lookups!$A$9:'Lookups'!$B$24, 2, FALSE))+'New Sites'!D60*VLOOKUP(Lookups!$A$11, Lookups!$A$9:'Lookups'!$B$24, 2, FALSE),"-")</f>
        <v>11119824.271376166</v>
      </c>
      <c r="E60" s="14">
        <f>IFERROR('New Sites'!E60*VLOOKUP(Lookups!$A$9, Lookups!$A$9:'Lookups'!$B$24, 2, FALSE)+((SQRT((1/('Total Sites'!E60/Area!E60))/2)*1000)*'New Sites'!E60*VLOOKUP(Lookups!$A$10, Lookups!$A$9:'Lookups'!$B$24, 2, FALSE))+'New Sites'!E60*VLOOKUP(Lookups!$A$11, Lookups!$A$9:'Lookups'!$B$24, 2, FALSE),"-")</f>
        <v>4742624.693459698</v>
      </c>
      <c r="F60" s="14">
        <f>IFERROR('New Sites'!F60*VLOOKUP(Lookups!$A$9, Lookups!$A$9:'Lookups'!$B$24, 2, FALSE)+((SQRT((1/('Total Sites'!F60/Area!F60))/2)*1000)*'New Sites'!F60*VLOOKUP(Lookups!$A$10, Lookups!$A$9:'Lookups'!$B$24, 2, FALSE))+'New Sites'!F60*VLOOKUP(Lookups!$A$11, Lookups!$A$9:'Lookups'!$B$24, 2, FALSE),"-")</f>
        <v>2760570.5556827905</v>
      </c>
      <c r="G60" s="14" t="str">
        <f>IFERROR('New Sites'!G60*VLOOKUP(Lookups!$A$9, Lookups!$A$9:'Lookups'!$B$24, 2, FALSE)+((SQRT((1/('Total Sites'!G60/Area!G60))/2)*1000)*'New Sites'!G60*VLOOKUP(Lookups!$A$10, Lookups!$A$9:'Lookups'!$B$24, 2, FALSE))+'New Sites'!G60*VLOOKUP(Lookups!$A$11, Lookups!$A$9:'Lookups'!$B$24, 2, FALSE),"-")</f>
        <v>-</v>
      </c>
      <c r="H60" s="14" t="str">
        <f>IFERROR('New Sites'!H60*VLOOKUP(Lookups!$A$9, Lookups!$A$9:'Lookups'!$B$24, 2, FALSE)+((SQRT((1/('Total Sites'!H60/Area!H60))/2)*1000)*'New Sites'!H60*VLOOKUP(Lookups!$A$10, Lookups!$A$9:'Lookups'!$B$24, 2, FALSE))+'New Sites'!H60*VLOOKUP(Lookups!$A$11, Lookups!$A$9:'Lookups'!$B$24, 2, FALSE),"-")</f>
        <v>-</v>
      </c>
      <c r="I60" s="14" t="str">
        <f>IFERROR('New Sites'!I60*VLOOKUP(Lookups!$A$9, Lookups!$A$9:'Lookups'!$B$24, 2, FALSE)+((SQRT((1/('Total Sites'!I60/Area!I60))/2)*1000)*'New Sites'!I60*VLOOKUP(Lookups!$A$10, Lookups!$A$9:'Lookups'!$B$24, 2, FALSE))+'New Sites'!I60*VLOOKUP(Lookups!$A$11, Lookups!$A$9:'Lookups'!$B$24, 2, FALSE),"-")</f>
        <v>-</v>
      </c>
      <c r="J60" s="14" t="str">
        <f>IFERROR('New Sites'!J60*VLOOKUP(Lookups!$A$9, Lookups!$A$9:'Lookups'!$B$24, 2, FALSE)+((SQRT((1/('Total Sites'!J60/Area!J60))/2)*1000)*'New Sites'!J60*VLOOKUP(Lookups!$A$10, Lookups!$A$9:'Lookups'!$B$24, 2, FALSE))+'New Sites'!J60*VLOOKUP(Lookups!$A$11, Lookups!$A$9:'Lookups'!$B$24, 2, FALSE),"-")</f>
        <v>-</v>
      </c>
      <c r="K60" s="14" t="str">
        <f>IFERROR('New Sites'!K60*VLOOKUP(Lookups!$A$9, Lookups!$A$9:'Lookups'!$B$24, 2, FALSE)+((SQRT((1/('Total Sites'!K60/Area!K60))/2)*1000)*'New Sites'!K60*VLOOKUP(Lookups!$A$10, Lookups!$A$9:'Lookups'!$B$24, 2, FALSE))+'New Sites'!K60*VLOOKUP(Lookups!$A$11, Lookups!$A$9:'Lookups'!$B$24, 2, FALSE),"-")</f>
        <v>-</v>
      </c>
      <c r="L60" s="14" t="str">
        <f>IFERROR('New Sites'!L60*VLOOKUP(Lookups!$A$9, Lookups!$A$9:'Lookups'!$B$24, 2, FALSE)+((SQRT((1/('Total Sites'!L60/Area!L60))/2)*1000)*'New Sites'!L60*VLOOKUP(Lookups!$A$10, Lookups!$A$9:'Lookups'!$B$24, 2, FALSE))+'New Sites'!L60*VLOOKUP(Lookups!$A$11, Lookups!$A$9:'Lookups'!$B$24, 2, FALSE),"-")</f>
        <v>-</v>
      </c>
      <c r="M60" s="15">
        <f t="shared" si="1"/>
        <v>2.9765659661652347E-2</v>
      </c>
      <c r="N60" s="19">
        <f>(M60*1000000000)/Pop!M60</f>
        <v>85.551942693547019</v>
      </c>
      <c r="O60" s="14">
        <f>IFERROR(INDEX(Options!$J$2:$J$1611,MATCH(A60, Options!$G$2:$G$1611,0)), )</f>
        <v>0</v>
      </c>
      <c r="P60" s="14">
        <f>IFERROR(INDEX(Options!$I$2:$I$1611,MATCH(A60, Options!$G$2:$G$1611,0)), )</f>
        <v>0</v>
      </c>
    </row>
    <row r="61" spans="1:16">
      <c r="A61" s="14" t="str">
        <f>'New Sites'!A61</f>
        <v>GAB</v>
      </c>
      <c r="B61" s="14" t="str">
        <f>'New Sites'!B61</f>
        <v>Gabon</v>
      </c>
      <c r="C61" s="14">
        <f>IFERROR('New Sites'!C61*VLOOKUP(Lookups!$A$9, Lookups!$A$9:'Lookups'!$B$24, 2, FALSE)+((SQRT((1/('Total Sites'!C61/Area!C61))/2)*1000)*'New Sites'!C61*VLOOKUP(Lookups!$A$10, Lookups!$A$9:'Lookups'!$B$24, 2, FALSE))+'New Sites'!C61*VLOOKUP(Lookups!$A$11, Lookups!$A$9:'Lookups'!$B$24, 2, FALSE),"-")</f>
        <v>152719248.86950463</v>
      </c>
      <c r="D61" s="14">
        <f>IFERROR('New Sites'!D61*VLOOKUP(Lookups!$A$9, Lookups!$A$9:'Lookups'!$B$24, 2, FALSE)+((SQRT((1/('Total Sites'!D61/Area!D61))/2)*1000)*'New Sites'!D61*VLOOKUP(Lookups!$A$10, Lookups!$A$9:'Lookups'!$B$24, 2, FALSE))+'New Sites'!D61*VLOOKUP(Lookups!$A$11, Lookups!$A$9:'Lookups'!$B$24, 2, FALSE),"-")</f>
        <v>46528910.639710195</v>
      </c>
      <c r="E61" s="14">
        <f>IFERROR('New Sites'!E61*VLOOKUP(Lookups!$A$9, Lookups!$A$9:'Lookups'!$B$24, 2, FALSE)+((SQRT((1/('Total Sites'!E61/Area!E61))/2)*1000)*'New Sites'!E61*VLOOKUP(Lookups!$A$10, Lookups!$A$9:'Lookups'!$B$24, 2, FALSE))+'New Sites'!E61*VLOOKUP(Lookups!$A$11, Lookups!$A$9:'Lookups'!$B$24, 2, FALSE),"-")</f>
        <v>24048911.563985445</v>
      </c>
      <c r="F61" s="14">
        <f>IFERROR('New Sites'!F61*VLOOKUP(Lookups!$A$9, Lookups!$A$9:'Lookups'!$B$24, 2, FALSE)+((SQRT((1/('Total Sites'!F61/Area!F61))/2)*1000)*'New Sites'!F61*VLOOKUP(Lookups!$A$10, Lookups!$A$9:'Lookups'!$B$24, 2, FALSE))+'New Sites'!F61*VLOOKUP(Lookups!$A$11, Lookups!$A$9:'Lookups'!$B$24, 2, FALSE),"-")</f>
        <v>22850284.664437734</v>
      </c>
      <c r="G61" s="14" t="str">
        <f>IFERROR('New Sites'!G61*VLOOKUP(Lookups!$A$9, Lookups!$A$9:'Lookups'!$B$24, 2, FALSE)+((SQRT((1/('Total Sites'!G61/Area!G61))/2)*1000)*'New Sites'!G61*VLOOKUP(Lookups!$A$10, Lookups!$A$9:'Lookups'!$B$24, 2, FALSE))+'New Sites'!G61*VLOOKUP(Lookups!$A$11, Lookups!$A$9:'Lookups'!$B$24, 2, FALSE),"-")</f>
        <v>-</v>
      </c>
      <c r="H61" s="14" t="str">
        <f>IFERROR('New Sites'!H61*VLOOKUP(Lookups!$A$9, Lookups!$A$9:'Lookups'!$B$24, 2, FALSE)+((SQRT((1/('Total Sites'!H61/Area!H61))/2)*1000)*'New Sites'!H61*VLOOKUP(Lookups!$A$10, Lookups!$A$9:'Lookups'!$B$24, 2, FALSE))+'New Sites'!H61*VLOOKUP(Lookups!$A$11, Lookups!$A$9:'Lookups'!$B$24, 2, FALSE),"-")</f>
        <v>-</v>
      </c>
      <c r="I61" s="14" t="str">
        <f>IFERROR('New Sites'!I61*VLOOKUP(Lookups!$A$9, Lookups!$A$9:'Lookups'!$B$24, 2, FALSE)+((SQRT((1/('Total Sites'!I61/Area!I61))/2)*1000)*'New Sites'!I61*VLOOKUP(Lookups!$A$10, Lookups!$A$9:'Lookups'!$B$24, 2, FALSE))+'New Sites'!I61*VLOOKUP(Lookups!$A$11, Lookups!$A$9:'Lookups'!$B$24, 2, FALSE),"-")</f>
        <v>-</v>
      </c>
      <c r="J61" s="14" t="str">
        <f>IFERROR('New Sites'!J61*VLOOKUP(Lookups!$A$9, Lookups!$A$9:'Lookups'!$B$24, 2, FALSE)+((SQRT((1/('Total Sites'!J61/Area!J61))/2)*1000)*'New Sites'!J61*VLOOKUP(Lookups!$A$10, Lookups!$A$9:'Lookups'!$B$24, 2, FALSE))+'New Sites'!J61*VLOOKUP(Lookups!$A$11, Lookups!$A$9:'Lookups'!$B$24, 2, FALSE),"-")</f>
        <v>-</v>
      </c>
      <c r="K61" s="14" t="str">
        <f>IFERROR('New Sites'!K61*VLOOKUP(Lookups!$A$9, Lookups!$A$9:'Lookups'!$B$24, 2, FALSE)+((SQRT((1/('Total Sites'!K61/Area!K61))/2)*1000)*'New Sites'!K61*VLOOKUP(Lookups!$A$10, Lookups!$A$9:'Lookups'!$B$24, 2, FALSE))+'New Sites'!K61*VLOOKUP(Lookups!$A$11, Lookups!$A$9:'Lookups'!$B$24, 2, FALSE),"-")</f>
        <v>-</v>
      </c>
      <c r="L61" s="14" t="str">
        <f>IFERROR('New Sites'!L61*VLOOKUP(Lookups!$A$9, Lookups!$A$9:'Lookups'!$B$24, 2, FALSE)+((SQRT((1/('Total Sites'!L61/Area!L61))/2)*1000)*'New Sites'!L61*VLOOKUP(Lookups!$A$10, Lookups!$A$9:'Lookups'!$B$24, 2, FALSE))+'New Sites'!L61*VLOOKUP(Lookups!$A$11, Lookups!$A$9:'Lookups'!$B$24, 2, FALSE),"-")</f>
        <v>-</v>
      </c>
      <c r="M61" s="15">
        <f t="shared" si="1"/>
        <v>0.24614735573763799</v>
      </c>
      <c r="N61" s="19">
        <f>(M61*1000000000)/Pop!M61</f>
        <v>81.568273606303507</v>
      </c>
      <c r="O61" s="14" t="str">
        <f>IFERROR(INDEX(Options!$J$2:$J$1611,MATCH(A61, Options!$G$2:$G$1611,0)), )</f>
        <v>Emerging Market Economies</v>
      </c>
      <c r="P61" s="14" t="str">
        <f>IFERROR(INDEX(Options!$I$2:$I$1611,MATCH(A61, Options!$G$2:$G$1611,0)), )</f>
        <v>Sub-Sahara Africa</v>
      </c>
    </row>
    <row r="62" spans="1:16">
      <c r="A62" s="14" t="str">
        <f>'New Sites'!A62</f>
        <v>GMB</v>
      </c>
      <c r="B62" s="14" t="str">
        <f>'New Sites'!B62</f>
        <v>Gambia (the)</v>
      </c>
      <c r="C62" s="14">
        <f>IFERROR('New Sites'!C62*VLOOKUP(Lookups!$A$9, Lookups!$A$9:'Lookups'!$B$24, 2, FALSE)+((SQRT((1/('Total Sites'!C62/Area!C62))/2)*1000)*'New Sites'!C62*VLOOKUP(Lookups!$A$10, Lookups!$A$9:'Lookups'!$B$24, 2, FALSE))+'New Sites'!C62*VLOOKUP(Lookups!$A$11, Lookups!$A$9:'Lookups'!$B$24, 2, FALSE),"-")</f>
        <v>126104216.91282536</v>
      </c>
      <c r="D62" s="14">
        <f>IFERROR('New Sites'!D62*VLOOKUP(Lookups!$A$9, Lookups!$A$9:'Lookups'!$B$24, 2, FALSE)+((SQRT((1/('Total Sites'!D62/Area!D62))/2)*1000)*'New Sites'!D62*VLOOKUP(Lookups!$A$10, Lookups!$A$9:'Lookups'!$B$24, 2, FALSE))+'New Sites'!D62*VLOOKUP(Lookups!$A$11, Lookups!$A$9:'Lookups'!$B$24, 2, FALSE),"-")</f>
        <v>38045462.025077939</v>
      </c>
      <c r="E62" s="14">
        <f>IFERROR('New Sites'!E62*VLOOKUP(Lookups!$A$9, Lookups!$A$9:'Lookups'!$B$24, 2, FALSE)+((SQRT((1/('Total Sites'!E62/Area!E62))/2)*1000)*'New Sites'!E62*VLOOKUP(Lookups!$A$10, Lookups!$A$9:'Lookups'!$B$24, 2, FALSE))+'New Sites'!E62*VLOOKUP(Lookups!$A$11, Lookups!$A$9:'Lookups'!$B$24, 2, FALSE),"-")</f>
        <v>10339110.510886537</v>
      </c>
      <c r="F62" s="14">
        <f>IFERROR('New Sites'!F62*VLOOKUP(Lookups!$A$9, Lookups!$A$9:'Lookups'!$B$24, 2, FALSE)+((SQRT((1/('Total Sites'!F62/Area!F62))/2)*1000)*'New Sites'!F62*VLOOKUP(Lookups!$A$10, Lookups!$A$9:'Lookups'!$B$24, 2, FALSE))+'New Sites'!F62*VLOOKUP(Lookups!$A$11, Lookups!$A$9:'Lookups'!$B$24, 2, FALSE),"-")</f>
        <v>19182729.765063092</v>
      </c>
      <c r="G62" s="14">
        <f>IFERROR('New Sites'!G62*VLOOKUP(Lookups!$A$9, Lookups!$A$9:'Lookups'!$B$24, 2, FALSE)+((SQRT((1/('Total Sites'!G62/Area!G62))/2)*1000)*'New Sites'!G62*VLOOKUP(Lookups!$A$10, Lookups!$A$9:'Lookups'!$B$24, 2, FALSE))+'New Sites'!G62*VLOOKUP(Lookups!$A$11, Lookups!$A$9:'Lookups'!$B$24, 2, FALSE),"-")</f>
        <v>6373781.6766049638</v>
      </c>
      <c r="H62" s="14">
        <f>IFERROR('New Sites'!H62*VLOOKUP(Lookups!$A$9, Lookups!$A$9:'Lookups'!$B$24, 2, FALSE)+((SQRT((1/('Total Sites'!H62/Area!H62))/2)*1000)*'New Sites'!H62*VLOOKUP(Lookups!$A$10, Lookups!$A$9:'Lookups'!$B$24, 2, FALSE))+'New Sites'!H62*VLOOKUP(Lookups!$A$11, Lookups!$A$9:'Lookups'!$B$24, 2, FALSE),"-")</f>
        <v>10089426.6344155</v>
      </c>
      <c r="I62" s="14">
        <f>IFERROR('New Sites'!I62*VLOOKUP(Lookups!$A$9, Lookups!$A$9:'Lookups'!$B$24, 2, FALSE)+((SQRT((1/('Total Sites'!I62/Area!I62))/2)*1000)*'New Sites'!I62*VLOOKUP(Lookups!$A$10, Lookups!$A$9:'Lookups'!$B$24, 2, FALSE))+'New Sites'!I62*VLOOKUP(Lookups!$A$11, Lookups!$A$9:'Lookups'!$B$24, 2, FALSE),"-")</f>
        <v>10730316.870454598</v>
      </c>
      <c r="J62" s="14">
        <f>IFERROR('New Sites'!J62*VLOOKUP(Lookups!$A$9, Lookups!$A$9:'Lookups'!$B$24, 2, FALSE)+((SQRT((1/('Total Sites'!J62/Area!J62))/2)*1000)*'New Sites'!J62*VLOOKUP(Lookups!$A$10, Lookups!$A$9:'Lookups'!$B$24, 2, FALSE))+'New Sites'!J62*VLOOKUP(Lookups!$A$11, Lookups!$A$9:'Lookups'!$B$24, 2, FALSE),"-")</f>
        <v>5617984.2400618168</v>
      </c>
      <c r="K62" s="14">
        <f>IFERROR('New Sites'!K62*VLOOKUP(Lookups!$A$9, Lookups!$A$9:'Lookups'!$B$24, 2, FALSE)+((SQRT((1/('Total Sites'!K62/Area!K62))/2)*1000)*'New Sites'!K62*VLOOKUP(Lookups!$A$10, Lookups!$A$9:'Lookups'!$B$24, 2, FALSE))+'New Sites'!K62*VLOOKUP(Lookups!$A$11, Lookups!$A$9:'Lookups'!$B$24, 2, FALSE),"-")</f>
        <v>6665796.3693647552</v>
      </c>
      <c r="L62" s="14">
        <f>IFERROR('New Sites'!L62*VLOOKUP(Lookups!$A$9, Lookups!$A$9:'Lookups'!$B$24, 2, FALSE)+((SQRT((1/('Total Sites'!L62/Area!L62))/2)*1000)*'New Sites'!L62*VLOOKUP(Lookups!$A$10, Lookups!$A$9:'Lookups'!$B$24, 2, FALSE))+'New Sites'!L62*VLOOKUP(Lookups!$A$11, Lookups!$A$9:'Lookups'!$B$24, 2, FALSE),"-")</f>
        <v>4119798.3605041569</v>
      </c>
      <c r="M62" s="15">
        <f t="shared" si="1"/>
        <v>0.23726862336525875</v>
      </c>
      <c r="N62" s="19">
        <f>(M62*1000000000)/Pop!M62</f>
        <v>99.154100484953474</v>
      </c>
      <c r="O62" s="14" t="str">
        <f>IFERROR(INDEX(Options!$J$2:$J$1611,MATCH(A62, Options!$G$2:$G$1611,0)), )</f>
        <v>Low Income Developing Countries</v>
      </c>
      <c r="P62" s="14" t="str">
        <f>IFERROR(INDEX(Options!$I$2:$I$1611,MATCH(A62, Options!$G$2:$G$1611,0)), )</f>
        <v>Sub-Sahara Africa</v>
      </c>
    </row>
    <row r="63" spans="1:16">
      <c r="A63" s="14" t="str">
        <f>'New Sites'!A63</f>
        <v>GEO</v>
      </c>
      <c r="B63" s="14" t="str">
        <f>'New Sites'!B63</f>
        <v>Georgia</v>
      </c>
      <c r="C63" s="14">
        <f>IFERROR('New Sites'!C63*VLOOKUP(Lookups!$A$9, Lookups!$A$9:'Lookups'!$B$24, 2, FALSE)+((SQRT((1/('Total Sites'!C63/Area!C63))/2)*1000)*'New Sites'!C63*VLOOKUP(Lookups!$A$10, Lookups!$A$9:'Lookups'!$B$24, 2, FALSE))+'New Sites'!C63*VLOOKUP(Lookups!$A$11, Lookups!$A$9:'Lookups'!$B$24, 2, FALSE),"-")</f>
        <v>154311461.83965701</v>
      </c>
      <c r="D63" s="14">
        <f>IFERROR('New Sites'!D63*VLOOKUP(Lookups!$A$9, Lookups!$A$9:'Lookups'!$B$24, 2, FALSE)+((SQRT((1/('Total Sites'!D63/Area!D63))/2)*1000)*'New Sites'!D63*VLOOKUP(Lookups!$A$10, Lookups!$A$9:'Lookups'!$B$24, 2, FALSE))+'New Sites'!D63*VLOOKUP(Lookups!$A$11, Lookups!$A$9:'Lookups'!$B$24, 2, FALSE),"-")</f>
        <v>30489727.991907008</v>
      </c>
      <c r="E63" s="14">
        <f>IFERROR('New Sites'!E63*VLOOKUP(Lookups!$A$9, Lookups!$A$9:'Lookups'!$B$24, 2, FALSE)+((SQRT((1/('Total Sites'!E63/Area!E63))/2)*1000)*'New Sites'!E63*VLOOKUP(Lookups!$A$10, Lookups!$A$9:'Lookups'!$B$24, 2, FALSE))+'New Sites'!E63*VLOOKUP(Lookups!$A$11, Lookups!$A$9:'Lookups'!$B$24, 2, FALSE),"-")</f>
        <v>27271718.45343072</v>
      </c>
      <c r="F63" s="14">
        <f>IFERROR('New Sites'!F63*VLOOKUP(Lookups!$A$9, Lookups!$A$9:'Lookups'!$B$24, 2, FALSE)+((SQRT((1/('Total Sites'!F63/Area!F63))/2)*1000)*'New Sites'!F63*VLOOKUP(Lookups!$A$10, Lookups!$A$9:'Lookups'!$B$24, 2, FALSE))+'New Sites'!F63*VLOOKUP(Lookups!$A$11, Lookups!$A$9:'Lookups'!$B$24, 2, FALSE),"-")</f>
        <v>28740419.946154945</v>
      </c>
      <c r="G63" s="14">
        <f>IFERROR('New Sites'!G63*VLOOKUP(Lookups!$A$9, Lookups!$A$9:'Lookups'!$B$24, 2, FALSE)+((SQRT((1/('Total Sites'!G63/Area!G63))/2)*1000)*'New Sites'!G63*VLOOKUP(Lookups!$A$10, Lookups!$A$9:'Lookups'!$B$24, 2, FALSE))+'New Sites'!G63*VLOOKUP(Lookups!$A$11, Lookups!$A$9:'Lookups'!$B$24, 2, FALSE),"-")</f>
        <v>15475263.837365678</v>
      </c>
      <c r="H63" s="14">
        <f>IFERROR('New Sites'!H63*VLOOKUP(Lookups!$A$9, Lookups!$A$9:'Lookups'!$B$24, 2, FALSE)+((SQRT((1/('Total Sites'!H63/Area!H63))/2)*1000)*'New Sites'!H63*VLOOKUP(Lookups!$A$10, Lookups!$A$9:'Lookups'!$B$24, 2, FALSE))+'New Sites'!H63*VLOOKUP(Lookups!$A$11, Lookups!$A$9:'Lookups'!$B$24, 2, FALSE),"-")</f>
        <v>18636209.999990232</v>
      </c>
      <c r="I63" s="14">
        <f>IFERROR('New Sites'!I63*VLOOKUP(Lookups!$A$9, Lookups!$A$9:'Lookups'!$B$24, 2, FALSE)+((SQRT((1/('Total Sites'!I63/Area!I63))/2)*1000)*'New Sites'!I63*VLOOKUP(Lookups!$A$10, Lookups!$A$9:'Lookups'!$B$24, 2, FALSE))+'New Sites'!I63*VLOOKUP(Lookups!$A$11, Lookups!$A$9:'Lookups'!$B$24, 2, FALSE),"-")</f>
        <v>12102779.391853182</v>
      </c>
      <c r="J63" s="14">
        <f>IFERROR('New Sites'!J63*VLOOKUP(Lookups!$A$9, Lookups!$A$9:'Lookups'!$B$24, 2, FALSE)+((SQRT((1/('Total Sites'!J63/Area!J63))/2)*1000)*'New Sites'!J63*VLOOKUP(Lookups!$A$10, Lookups!$A$9:'Lookups'!$B$24, 2, FALSE))+'New Sites'!J63*VLOOKUP(Lookups!$A$11, Lookups!$A$9:'Lookups'!$B$24, 2, FALSE),"-")</f>
        <v>18247253.555735808</v>
      </c>
      <c r="K63" s="14">
        <f>IFERROR('New Sites'!K63*VLOOKUP(Lookups!$A$9, Lookups!$A$9:'Lookups'!$B$24, 2, FALSE)+((SQRT((1/('Total Sites'!K63/Area!K63))/2)*1000)*'New Sites'!K63*VLOOKUP(Lookups!$A$10, Lookups!$A$9:'Lookups'!$B$24, 2, FALSE))+'New Sites'!K63*VLOOKUP(Lookups!$A$11, Lookups!$A$9:'Lookups'!$B$24, 2, FALSE),"-")</f>
        <v>14809129.502321754</v>
      </c>
      <c r="L63" s="14" t="str">
        <f>IFERROR('New Sites'!L63*VLOOKUP(Lookups!$A$9, Lookups!$A$9:'Lookups'!$B$24, 2, FALSE)+((SQRT((1/('Total Sites'!L63/Area!L63))/2)*1000)*'New Sites'!L63*VLOOKUP(Lookups!$A$10, Lookups!$A$9:'Lookups'!$B$24, 2, FALSE))+'New Sites'!L63*VLOOKUP(Lookups!$A$11, Lookups!$A$9:'Lookups'!$B$24, 2, FALSE),"-")</f>
        <v>-</v>
      </c>
      <c r="M63" s="15">
        <f t="shared" si="1"/>
        <v>0.32008396451841636</v>
      </c>
      <c r="N63" s="19">
        <f>(M63*1000000000)/Pop!M63</f>
        <v>86.252496831299169</v>
      </c>
      <c r="O63" s="14" t="str">
        <f>IFERROR(INDEX(Options!$J$2:$J$1611,MATCH(A63, Options!$G$2:$G$1611,0)), )</f>
        <v>Emerging Market Economies</v>
      </c>
      <c r="P63" s="14" t="str">
        <f>IFERROR(INDEX(Options!$I$2:$I$1611,MATCH(A63, Options!$G$2:$G$1611,0)), )</f>
        <v>Caucasus and Central Asia</v>
      </c>
    </row>
    <row r="64" spans="1:16">
      <c r="A64" s="14" t="str">
        <f>'New Sites'!A64</f>
        <v>DEU</v>
      </c>
      <c r="B64" s="14" t="str">
        <f>'New Sites'!B64</f>
        <v>Germany</v>
      </c>
      <c r="C64" s="14">
        <f>IFERROR('New Sites'!C64*VLOOKUP(Lookups!$A$9, Lookups!$A$9:'Lookups'!$B$24, 2, FALSE)+((SQRT((1/('Total Sites'!C64/Area!C64))/2)*1000)*'New Sites'!C64*VLOOKUP(Lookups!$A$10, Lookups!$A$9:'Lookups'!$B$24, 2, FALSE))+'New Sites'!C64*VLOOKUP(Lookups!$A$11, Lookups!$A$9:'Lookups'!$B$24, 2, FALSE),"-")</f>
        <v>1943861631.1548595</v>
      </c>
      <c r="D64" s="14">
        <f>IFERROR('New Sites'!D64*VLOOKUP(Lookups!$A$9, Lookups!$A$9:'Lookups'!$B$24, 2, FALSE)+((SQRT((1/('Total Sites'!D64/Area!D64))/2)*1000)*'New Sites'!D64*VLOOKUP(Lookups!$A$10, Lookups!$A$9:'Lookups'!$B$24, 2, FALSE))+'New Sites'!D64*VLOOKUP(Lookups!$A$11, Lookups!$A$9:'Lookups'!$B$24, 2, FALSE),"-")</f>
        <v>618386094.54107213</v>
      </c>
      <c r="E64" s="14">
        <f>IFERROR('New Sites'!E64*VLOOKUP(Lookups!$A$9, Lookups!$A$9:'Lookups'!$B$24, 2, FALSE)+((SQRT((1/('Total Sites'!E64/Area!E64))/2)*1000)*'New Sites'!E64*VLOOKUP(Lookups!$A$10, Lookups!$A$9:'Lookups'!$B$24, 2, FALSE))+'New Sites'!E64*VLOOKUP(Lookups!$A$11, Lookups!$A$9:'Lookups'!$B$24, 2, FALSE),"-")</f>
        <v>682596856.6590488</v>
      </c>
      <c r="F64" s="14">
        <f>IFERROR('New Sites'!F64*VLOOKUP(Lookups!$A$9, Lookups!$A$9:'Lookups'!$B$24, 2, FALSE)+((SQRT((1/('Total Sites'!F64/Area!F64))/2)*1000)*'New Sites'!F64*VLOOKUP(Lookups!$A$10, Lookups!$A$9:'Lookups'!$B$24, 2, FALSE))+'New Sites'!F64*VLOOKUP(Lookups!$A$11, Lookups!$A$9:'Lookups'!$B$24, 2, FALSE),"-")</f>
        <v>477428308.81045818</v>
      </c>
      <c r="G64" s="14">
        <f>IFERROR('New Sites'!G64*VLOOKUP(Lookups!$A$9, Lookups!$A$9:'Lookups'!$B$24, 2, FALSE)+((SQRT((1/('Total Sites'!G64/Area!G64))/2)*1000)*'New Sites'!G64*VLOOKUP(Lookups!$A$10, Lookups!$A$9:'Lookups'!$B$24, 2, FALSE))+'New Sites'!G64*VLOOKUP(Lookups!$A$11, Lookups!$A$9:'Lookups'!$B$24, 2, FALSE),"-")</f>
        <v>675472647.90613306</v>
      </c>
      <c r="H64" s="14">
        <f>IFERROR('New Sites'!H64*VLOOKUP(Lookups!$A$9, Lookups!$A$9:'Lookups'!$B$24, 2, FALSE)+((SQRT((1/('Total Sites'!H64/Area!H64))/2)*1000)*'New Sites'!H64*VLOOKUP(Lookups!$A$10, Lookups!$A$9:'Lookups'!$B$24, 2, FALSE))+'New Sites'!H64*VLOOKUP(Lookups!$A$11, Lookups!$A$9:'Lookups'!$B$24, 2, FALSE),"-")</f>
        <v>438483366.19512975</v>
      </c>
      <c r="I64" s="14">
        <f>IFERROR('New Sites'!I64*VLOOKUP(Lookups!$A$9, Lookups!$A$9:'Lookups'!$B$24, 2, FALSE)+((SQRT((1/('Total Sites'!I64/Area!I64))/2)*1000)*'New Sites'!I64*VLOOKUP(Lookups!$A$10, Lookups!$A$9:'Lookups'!$B$24, 2, FALSE))+'New Sites'!I64*VLOOKUP(Lookups!$A$11, Lookups!$A$9:'Lookups'!$B$24, 2, FALSE),"-")</f>
        <v>423015866.23250806</v>
      </c>
      <c r="J64" s="14">
        <f>IFERROR('New Sites'!J64*VLOOKUP(Lookups!$A$9, Lookups!$A$9:'Lookups'!$B$24, 2, FALSE)+((SQRT((1/('Total Sites'!J64/Area!J64))/2)*1000)*'New Sites'!J64*VLOOKUP(Lookups!$A$10, Lookups!$A$9:'Lookups'!$B$24, 2, FALSE))+'New Sites'!J64*VLOOKUP(Lookups!$A$11, Lookups!$A$9:'Lookups'!$B$24, 2, FALSE),"-")</f>
        <v>391113050.22714406</v>
      </c>
      <c r="K64" s="14">
        <f>IFERROR('New Sites'!K64*VLOOKUP(Lookups!$A$9, Lookups!$A$9:'Lookups'!$B$24, 2, FALSE)+((SQRT((1/('Total Sites'!K64/Area!K64))/2)*1000)*'New Sites'!K64*VLOOKUP(Lookups!$A$10, Lookups!$A$9:'Lookups'!$B$24, 2, FALSE))+'New Sites'!K64*VLOOKUP(Lookups!$A$11, Lookups!$A$9:'Lookups'!$B$24, 2, FALSE),"-")</f>
        <v>376159557.09535801</v>
      </c>
      <c r="L64" s="14">
        <f>IFERROR('New Sites'!L64*VLOOKUP(Lookups!$A$9, Lookups!$A$9:'Lookups'!$B$24, 2, FALSE)+((SQRT((1/('Total Sites'!L64/Area!L64))/2)*1000)*'New Sites'!L64*VLOOKUP(Lookups!$A$10, Lookups!$A$9:'Lookups'!$B$24, 2, FALSE))+'New Sites'!L64*VLOOKUP(Lookups!$A$11, Lookups!$A$9:'Lookups'!$B$24, 2, FALSE),"-")</f>
        <v>352586404.43602502</v>
      </c>
      <c r="M64" s="15">
        <f t="shared" si="1"/>
        <v>6.3791037832577349</v>
      </c>
      <c r="N64" s="19">
        <f>(M64*1000000000)/Pop!M64</f>
        <v>81.429868677392193</v>
      </c>
      <c r="O64" s="14" t="str">
        <f>IFERROR(INDEX(Options!$J$2:$J$1611,MATCH(A64, Options!$G$2:$G$1611,0)), )</f>
        <v>Advanced Economies</v>
      </c>
      <c r="P64" s="14" t="str">
        <f>IFERROR(INDEX(Options!$I$2:$I$1611,MATCH(A64, Options!$G$2:$G$1611,0)), )</f>
        <v>Advanced Economies</v>
      </c>
    </row>
    <row r="65" spans="1:16">
      <c r="A65" s="14" t="str">
        <f>'New Sites'!A65</f>
        <v>GHA</v>
      </c>
      <c r="B65" s="14" t="str">
        <f>'New Sites'!B65</f>
        <v>Ghana</v>
      </c>
      <c r="C65" s="14">
        <f>IFERROR('New Sites'!C65*VLOOKUP(Lookups!$A$9, Lookups!$A$9:'Lookups'!$B$24, 2, FALSE)+((SQRT((1/('Total Sites'!C65/Area!C65))/2)*1000)*'New Sites'!C65*VLOOKUP(Lookups!$A$10, Lookups!$A$9:'Lookups'!$B$24, 2, FALSE))+'New Sites'!C65*VLOOKUP(Lookups!$A$11, Lookups!$A$9:'Lookups'!$B$24, 2, FALSE),"-")</f>
        <v>1625654491.0562491</v>
      </c>
      <c r="D65" s="14">
        <f>IFERROR('New Sites'!D65*VLOOKUP(Lookups!$A$9, Lookups!$A$9:'Lookups'!$B$24, 2, FALSE)+((SQRT((1/('Total Sites'!D65/Area!D65))/2)*1000)*'New Sites'!D65*VLOOKUP(Lookups!$A$10, Lookups!$A$9:'Lookups'!$B$24, 2, FALSE))+'New Sites'!D65*VLOOKUP(Lookups!$A$11, Lookups!$A$9:'Lookups'!$B$24, 2, FALSE),"-")</f>
        <v>317380596.78159887</v>
      </c>
      <c r="E65" s="14">
        <f>IFERROR('New Sites'!E65*VLOOKUP(Lookups!$A$9, Lookups!$A$9:'Lookups'!$B$24, 2, FALSE)+((SQRT((1/('Total Sites'!E65/Area!E65))/2)*1000)*'New Sites'!E65*VLOOKUP(Lookups!$A$10, Lookups!$A$9:'Lookups'!$B$24, 2, FALSE))+'New Sites'!E65*VLOOKUP(Lookups!$A$11, Lookups!$A$9:'Lookups'!$B$24, 2, FALSE),"-")</f>
        <v>189423806.17675096</v>
      </c>
      <c r="F65" s="14">
        <f>IFERROR('New Sites'!F65*VLOOKUP(Lookups!$A$9, Lookups!$A$9:'Lookups'!$B$24, 2, FALSE)+((SQRT((1/('Total Sites'!F65/Area!F65))/2)*1000)*'New Sites'!F65*VLOOKUP(Lookups!$A$10, Lookups!$A$9:'Lookups'!$B$24, 2, FALSE))+'New Sites'!F65*VLOOKUP(Lookups!$A$11, Lookups!$A$9:'Lookups'!$B$24, 2, FALSE),"-")</f>
        <v>219471168.83591676</v>
      </c>
      <c r="G65" s="14">
        <f>IFERROR('New Sites'!G65*VLOOKUP(Lookups!$A$9, Lookups!$A$9:'Lookups'!$B$24, 2, FALSE)+((SQRT((1/('Total Sites'!G65/Area!G65))/2)*1000)*'New Sites'!G65*VLOOKUP(Lookups!$A$10, Lookups!$A$9:'Lookups'!$B$24, 2, FALSE))+'New Sites'!G65*VLOOKUP(Lookups!$A$11, Lookups!$A$9:'Lookups'!$B$24, 2, FALSE),"-")</f>
        <v>153126066.60901517</v>
      </c>
      <c r="H65" s="14">
        <f>IFERROR('New Sites'!H65*VLOOKUP(Lookups!$A$9, Lookups!$A$9:'Lookups'!$B$24, 2, FALSE)+((SQRT((1/('Total Sites'!H65/Area!H65))/2)*1000)*'New Sites'!H65*VLOOKUP(Lookups!$A$10, Lookups!$A$9:'Lookups'!$B$24, 2, FALSE))+'New Sites'!H65*VLOOKUP(Lookups!$A$11, Lookups!$A$9:'Lookups'!$B$24, 2, FALSE),"-")</f>
        <v>195304288.36355034</v>
      </c>
      <c r="I65" s="14">
        <f>IFERROR('New Sites'!I65*VLOOKUP(Lookups!$A$9, Lookups!$A$9:'Lookups'!$B$24, 2, FALSE)+((SQRT((1/('Total Sites'!I65/Area!I65))/2)*1000)*'New Sites'!I65*VLOOKUP(Lookups!$A$10, Lookups!$A$9:'Lookups'!$B$24, 2, FALSE))+'New Sites'!I65*VLOOKUP(Lookups!$A$11, Lookups!$A$9:'Lookups'!$B$24, 2, FALSE),"-")</f>
        <v>189118510.36787546</v>
      </c>
      <c r="J65" s="14">
        <f>IFERROR('New Sites'!J65*VLOOKUP(Lookups!$A$9, Lookups!$A$9:'Lookups'!$B$24, 2, FALSE)+((SQRT((1/('Total Sites'!J65/Area!J65))/2)*1000)*'New Sites'!J65*VLOOKUP(Lookups!$A$10, Lookups!$A$9:'Lookups'!$B$24, 2, FALSE))+'New Sites'!J65*VLOOKUP(Lookups!$A$11, Lookups!$A$9:'Lookups'!$B$24, 2, FALSE),"-")</f>
        <v>203856058.69308752</v>
      </c>
      <c r="K65" s="14">
        <f>IFERROR('New Sites'!K65*VLOOKUP(Lookups!$A$9, Lookups!$A$9:'Lookups'!$B$24, 2, FALSE)+((SQRT((1/('Total Sites'!K65/Area!K65))/2)*1000)*'New Sites'!K65*VLOOKUP(Lookups!$A$10, Lookups!$A$9:'Lookups'!$B$24, 2, FALSE))+'New Sites'!K65*VLOOKUP(Lookups!$A$11, Lookups!$A$9:'Lookups'!$B$24, 2, FALSE),"-")</f>
        <v>234546277.71972117</v>
      </c>
      <c r="L65" s="14">
        <f>IFERROR('New Sites'!L65*VLOOKUP(Lookups!$A$9, Lookups!$A$9:'Lookups'!$B$24, 2, FALSE)+((SQRT((1/('Total Sites'!L65/Area!L65))/2)*1000)*'New Sites'!L65*VLOOKUP(Lookups!$A$10, Lookups!$A$9:'Lookups'!$B$24, 2, FALSE))+'New Sites'!L65*VLOOKUP(Lookups!$A$11, Lookups!$A$9:'Lookups'!$B$24, 2, FALSE),"-")</f>
        <v>202114867.16850311</v>
      </c>
      <c r="M65" s="15">
        <f t="shared" si="1"/>
        <v>3.5299961317722683</v>
      </c>
      <c r="N65" s="19">
        <f>(M65*1000000000)/Pop!M65</f>
        <v>107.26090361522415</v>
      </c>
      <c r="O65" s="14" t="str">
        <f>IFERROR(INDEX(Options!$J$2:$J$1611,MATCH(A65, Options!$G$2:$G$1611,0)), )</f>
        <v>Low Income Developing Countries</v>
      </c>
      <c r="P65" s="14" t="str">
        <f>IFERROR(INDEX(Options!$I$2:$I$1611,MATCH(A65, Options!$G$2:$G$1611,0)), )</f>
        <v>Sub-Sahara Africa</v>
      </c>
    </row>
    <row r="66" spans="1:16">
      <c r="A66" s="14" t="str">
        <f>'New Sites'!A66</f>
        <v>GRC</v>
      </c>
      <c r="B66" s="14" t="str">
        <f>'New Sites'!B66</f>
        <v>Greece</v>
      </c>
      <c r="C66" s="14">
        <f>IFERROR('New Sites'!C66*VLOOKUP(Lookups!$A$9, Lookups!$A$9:'Lookups'!$B$24, 2, FALSE)+((SQRT((1/('Total Sites'!C66/Area!C66))/2)*1000)*'New Sites'!C66*VLOOKUP(Lookups!$A$10, Lookups!$A$9:'Lookups'!$B$24, 2, FALSE))+'New Sites'!C66*VLOOKUP(Lookups!$A$11, Lookups!$A$9:'Lookups'!$B$24, 2, FALSE),"-")</f>
        <v>361517651.87187994</v>
      </c>
      <c r="D66" s="14">
        <f>IFERROR('New Sites'!D66*VLOOKUP(Lookups!$A$9, Lookups!$A$9:'Lookups'!$B$24, 2, FALSE)+((SQRT((1/('Total Sites'!D66/Area!D66))/2)*1000)*'New Sites'!D66*VLOOKUP(Lookups!$A$10, Lookups!$A$9:'Lookups'!$B$24, 2, FALSE))+'New Sites'!D66*VLOOKUP(Lookups!$A$11, Lookups!$A$9:'Lookups'!$B$24, 2, FALSE),"-")</f>
        <v>13349288.178246286</v>
      </c>
      <c r="E66" s="14">
        <f>IFERROR('New Sites'!E66*VLOOKUP(Lookups!$A$9, Lookups!$A$9:'Lookups'!$B$24, 2, FALSE)+((SQRT((1/('Total Sites'!E66/Area!E66))/2)*1000)*'New Sites'!E66*VLOOKUP(Lookups!$A$10, Lookups!$A$9:'Lookups'!$B$24, 2, FALSE))+'New Sites'!E66*VLOOKUP(Lookups!$A$11, Lookups!$A$9:'Lookups'!$B$24, 2, FALSE),"-")</f>
        <v>42725734.350270718</v>
      </c>
      <c r="F66" s="14">
        <f>IFERROR('New Sites'!F66*VLOOKUP(Lookups!$A$9, Lookups!$A$9:'Lookups'!$B$24, 2, FALSE)+((SQRT((1/('Total Sites'!F66/Area!F66))/2)*1000)*'New Sites'!F66*VLOOKUP(Lookups!$A$10, Lookups!$A$9:'Lookups'!$B$24, 2, FALSE))+'New Sites'!F66*VLOOKUP(Lookups!$A$11, Lookups!$A$9:'Lookups'!$B$24, 2, FALSE),"-")</f>
        <v>69595300.984583959</v>
      </c>
      <c r="G66" s="14">
        <f>IFERROR('New Sites'!G66*VLOOKUP(Lookups!$A$9, Lookups!$A$9:'Lookups'!$B$24, 2, FALSE)+((SQRT((1/('Total Sites'!G66/Area!G66))/2)*1000)*'New Sites'!G66*VLOOKUP(Lookups!$A$10, Lookups!$A$9:'Lookups'!$B$24, 2, FALSE))+'New Sites'!G66*VLOOKUP(Lookups!$A$11, Lookups!$A$9:'Lookups'!$B$24, 2, FALSE),"-")</f>
        <v>53366603.172833882</v>
      </c>
      <c r="H66" s="14">
        <f>IFERROR('New Sites'!H66*VLOOKUP(Lookups!$A$9, Lookups!$A$9:'Lookups'!$B$24, 2, FALSE)+((SQRT((1/('Total Sites'!H66/Area!H66))/2)*1000)*'New Sites'!H66*VLOOKUP(Lookups!$A$10, Lookups!$A$9:'Lookups'!$B$24, 2, FALSE))+'New Sites'!H66*VLOOKUP(Lookups!$A$11, Lookups!$A$9:'Lookups'!$B$24, 2, FALSE),"-")</f>
        <v>13263909.151154369</v>
      </c>
      <c r="I66" s="14">
        <f>IFERROR('New Sites'!I66*VLOOKUP(Lookups!$A$9, Lookups!$A$9:'Lookups'!$B$24, 2, FALSE)+((SQRT((1/('Total Sites'!I66/Area!I66))/2)*1000)*'New Sites'!I66*VLOOKUP(Lookups!$A$10, Lookups!$A$9:'Lookups'!$B$24, 2, FALSE))+'New Sites'!I66*VLOOKUP(Lookups!$A$11, Lookups!$A$9:'Lookups'!$B$24, 2, FALSE),"-")</f>
        <v>75366995.08547233</v>
      </c>
      <c r="J66" s="14">
        <f>IFERROR('New Sites'!J66*VLOOKUP(Lookups!$A$9, Lookups!$A$9:'Lookups'!$B$24, 2, FALSE)+((SQRT((1/('Total Sites'!J66/Area!J66))/2)*1000)*'New Sites'!J66*VLOOKUP(Lookups!$A$10, Lookups!$A$9:'Lookups'!$B$24, 2, FALSE))+'New Sites'!J66*VLOOKUP(Lookups!$A$11, Lookups!$A$9:'Lookups'!$B$24, 2, FALSE),"-")</f>
        <v>41896423.32827577</v>
      </c>
      <c r="K66" s="14">
        <f>IFERROR('New Sites'!K66*VLOOKUP(Lookups!$A$9, Lookups!$A$9:'Lookups'!$B$24, 2, FALSE)+((SQRT((1/('Total Sites'!K66/Area!K66))/2)*1000)*'New Sites'!K66*VLOOKUP(Lookups!$A$10, Lookups!$A$9:'Lookups'!$B$24, 2, FALSE))+'New Sites'!K66*VLOOKUP(Lookups!$A$11, Lookups!$A$9:'Lookups'!$B$24, 2, FALSE),"-")</f>
        <v>42674398.333724268</v>
      </c>
      <c r="L66" s="14">
        <f>IFERROR('New Sites'!L66*VLOOKUP(Lookups!$A$9, Lookups!$A$9:'Lookups'!$B$24, 2, FALSE)+((SQRT((1/('Total Sites'!L66/Area!L66))/2)*1000)*'New Sites'!L66*VLOOKUP(Lookups!$A$10, Lookups!$A$9:'Lookups'!$B$24, 2, FALSE))+'New Sites'!L66*VLOOKUP(Lookups!$A$11, Lookups!$A$9:'Lookups'!$B$24, 2, FALSE),"-")</f>
        <v>23509858.524985358</v>
      </c>
      <c r="M66" s="15">
        <f t="shared" ref="M66:M97" si="2">IFERROR(SUMIF((C66:L66), "&lt;&gt;n/a")/1000000000, "-")</f>
        <v>0.737266162981427</v>
      </c>
      <c r="N66" s="19">
        <f>(M66*1000000000)/Pop!M66</f>
        <v>70.229509767467732</v>
      </c>
      <c r="O66" s="14" t="str">
        <f>IFERROR(INDEX(Options!$J$2:$J$1611,MATCH(A66, Options!$G$2:$G$1611,0)), )</f>
        <v>Advanced Economies</v>
      </c>
      <c r="P66" s="14" t="str">
        <f>IFERROR(INDEX(Options!$I$2:$I$1611,MATCH(A66, Options!$G$2:$G$1611,0)), )</f>
        <v>Advanced Economies</v>
      </c>
    </row>
    <row r="67" spans="1:16">
      <c r="A67" s="14" t="str">
        <f>'New Sites'!A67</f>
        <v>GRD</v>
      </c>
      <c r="B67" s="14" t="str">
        <f>'New Sites'!B67</f>
        <v>Grenada</v>
      </c>
      <c r="C67" s="14">
        <f>IFERROR('New Sites'!C67*VLOOKUP(Lookups!$A$9, Lookups!$A$9:'Lookups'!$B$24, 2, FALSE)+((SQRT((1/('Total Sites'!C67/Area!C67))/2)*1000)*'New Sites'!C67*VLOOKUP(Lookups!$A$10, Lookups!$A$9:'Lookups'!$B$24, 2, FALSE))+'New Sites'!C67*VLOOKUP(Lookups!$A$11, Lookups!$A$9:'Lookups'!$B$24, 2, FALSE),"-")</f>
        <v>2653461.3339898419</v>
      </c>
      <c r="D67" s="14">
        <f>IFERROR('New Sites'!D67*VLOOKUP(Lookups!$A$9, Lookups!$A$9:'Lookups'!$B$24, 2, FALSE)+((SQRT((1/('Total Sites'!D67/Area!D67))/2)*1000)*'New Sites'!D67*VLOOKUP(Lookups!$A$10, Lookups!$A$9:'Lookups'!$B$24, 2, FALSE))+'New Sites'!D67*VLOOKUP(Lookups!$A$11, Lookups!$A$9:'Lookups'!$B$24, 2, FALSE),"-")</f>
        <v>1078584.9051645119</v>
      </c>
      <c r="E67" s="14" t="str">
        <f>IFERROR('New Sites'!E67*VLOOKUP(Lookups!$A$9, Lookups!$A$9:'Lookups'!$B$24, 2, FALSE)+((SQRT((1/('Total Sites'!E67/Area!E67))/2)*1000)*'New Sites'!E67*VLOOKUP(Lookups!$A$10, Lookups!$A$9:'Lookups'!$B$24, 2, FALSE))+'New Sites'!E67*VLOOKUP(Lookups!$A$11, Lookups!$A$9:'Lookups'!$B$24, 2, FALSE),"-")</f>
        <v>-</v>
      </c>
      <c r="F67" s="14">
        <f>IFERROR('New Sites'!F67*VLOOKUP(Lookups!$A$9, Lookups!$A$9:'Lookups'!$B$24, 2, FALSE)+((SQRT((1/('Total Sites'!F67/Area!F67))/2)*1000)*'New Sites'!F67*VLOOKUP(Lookups!$A$10, Lookups!$A$9:'Lookups'!$B$24, 2, FALSE))+'New Sites'!F67*VLOOKUP(Lookups!$A$11, Lookups!$A$9:'Lookups'!$B$24, 2, FALSE),"-")</f>
        <v>2006370.21787494</v>
      </c>
      <c r="G67" s="14" t="str">
        <f>IFERROR('New Sites'!G67*VLOOKUP(Lookups!$A$9, Lookups!$A$9:'Lookups'!$B$24, 2, FALSE)+((SQRT((1/('Total Sites'!G67/Area!G67))/2)*1000)*'New Sites'!G67*VLOOKUP(Lookups!$A$10, Lookups!$A$9:'Lookups'!$B$24, 2, FALSE))+'New Sites'!G67*VLOOKUP(Lookups!$A$11, Lookups!$A$9:'Lookups'!$B$24, 2, FALSE),"-")</f>
        <v>-</v>
      </c>
      <c r="H67" s="14">
        <f>IFERROR('New Sites'!H67*VLOOKUP(Lookups!$A$9, Lookups!$A$9:'Lookups'!$B$24, 2, FALSE)+((SQRT((1/('Total Sites'!H67/Area!H67))/2)*1000)*'New Sites'!H67*VLOOKUP(Lookups!$A$10, Lookups!$A$9:'Lookups'!$B$24, 2, FALSE))+'New Sites'!H67*VLOOKUP(Lookups!$A$11, Lookups!$A$9:'Lookups'!$B$24, 2, FALSE),"-")</f>
        <v>904306.52191319386</v>
      </c>
      <c r="I67" s="14">
        <f>IFERROR('New Sites'!I67*VLOOKUP(Lookups!$A$9, Lookups!$A$9:'Lookups'!$B$24, 2, FALSE)+((SQRT((1/('Total Sites'!I67/Area!I67))/2)*1000)*'New Sites'!I67*VLOOKUP(Lookups!$A$10, Lookups!$A$9:'Lookups'!$B$24, 2, FALSE))+'New Sites'!I67*VLOOKUP(Lookups!$A$11, Lookups!$A$9:'Lookups'!$B$24, 2, FALSE),"-")</f>
        <v>648370.71382455411</v>
      </c>
      <c r="J67" s="14" t="str">
        <f>IFERROR('New Sites'!J67*VLOOKUP(Lookups!$A$9, Lookups!$A$9:'Lookups'!$B$24, 2, FALSE)+((SQRT((1/('Total Sites'!J67/Area!J67))/2)*1000)*'New Sites'!J67*VLOOKUP(Lookups!$A$10, Lookups!$A$9:'Lookups'!$B$24, 2, FALSE))+'New Sites'!J67*VLOOKUP(Lookups!$A$11, Lookups!$A$9:'Lookups'!$B$24, 2, FALSE),"-")</f>
        <v>-</v>
      </c>
      <c r="K67" s="14">
        <f>IFERROR('New Sites'!K67*VLOOKUP(Lookups!$A$9, Lookups!$A$9:'Lookups'!$B$24, 2, FALSE)+((SQRT((1/('Total Sites'!K67/Area!K67))/2)*1000)*'New Sites'!K67*VLOOKUP(Lookups!$A$10, Lookups!$A$9:'Lookups'!$B$24, 2, FALSE))+'New Sites'!K67*VLOOKUP(Lookups!$A$11, Lookups!$A$9:'Lookups'!$B$24, 2, FALSE),"-")</f>
        <v>338987.22986513237</v>
      </c>
      <c r="L67" s="14">
        <f>IFERROR('New Sites'!L67*VLOOKUP(Lookups!$A$9, Lookups!$A$9:'Lookups'!$B$24, 2, FALSE)+((SQRT((1/('Total Sites'!L67/Area!L67))/2)*1000)*'New Sites'!L67*VLOOKUP(Lookups!$A$10, Lookups!$A$9:'Lookups'!$B$24, 2, FALSE))+'New Sites'!L67*VLOOKUP(Lookups!$A$11, Lookups!$A$9:'Lookups'!$B$24, 2, FALSE),"-")</f>
        <v>368308.41148921137</v>
      </c>
      <c r="M67" s="15">
        <f t="shared" si="2"/>
        <v>7.9983893341213849E-3</v>
      </c>
      <c r="N67" s="19">
        <f>(M67*1000000000)/Pop!M67</f>
        <v>84.446912676148287</v>
      </c>
      <c r="O67" s="14" t="str">
        <f>IFERROR(INDEX(Options!$J$2:$J$1611,MATCH(A67, Options!$G$2:$G$1611,0)), )</f>
        <v>Emerging Market Economies</v>
      </c>
      <c r="P67" s="14" t="str">
        <f>IFERROR(INDEX(Options!$I$2:$I$1611,MATCH(A67, Options!$G$2:$G$1611,0)), )</f>
        <v>Latin America and the Caribbean</v>
      </c>
    </row>
    <row r="68" spans="1:16">
      <c r="A68" s="14" t="str">
        <f>'New Sites'!A68</f>
        <v>GLP</v>
      </c>
      <c r="B68" s="14" t="str">
        <f>'New Sites'!B68</f>
        <v>Guadeloupe</v>
      </c>
      <c r="C68" s="14">
        <f>IFERROR('New Sites'!C68*VLOOKUP(Lookups!$A$9, Lookups!$A$9:'Lookups'!$B$24, 2, FALSE)+((SQRT((1/('Total Sites'!C68/Area!C68))/2)*1000)*'New Sites'!C68*VLOOKUP(Lookups!$A$10, Lookups!$A$9:'Lookups'!$B$24, 2, FALSE))+'New Sites'!C68*VLOOKUP(Lookups!$A$11, Lookups!$A$9:'Lookups'!$B$24, 2, FALSE),"-")</f>
        <v>9840689.8123866953</v>
      </c>
      <c r="D68" s="14">
        <f>IFERROR('New Sites'!D68*VLOOKUP(Lookups!$A$9, Lookups!$A$9:'Lookups'!$B$24, 2, FALSE)+((SQRT((1/('Total Sites'!D68/Area!D68))/2)*1000)*'New Sites'!D68*VLOOKUP(Lookups!$A$10, Lookups!$A$9:'Lookups'!$B$24, 2, FALSE))+'New Sites'!D68*VLOOKUP(Lookups!$A$11, Lookups!$A$9:'Lookups'!$B$24, 2, FALSE),"-")</f>
        <v>5378637.8391685989</v>
      </c>
      <c r="E68" s="14">
        <f>IFERROR('New Sites'!E68*VLOOKUP(Lookups!$A$9, Lookups!$A$9:'Lookups'!$B$24, 2, FALSE)+((SQRT((1/('Total Sites'!E68/Area!E68))/2)*1000)*'New Sites'!E68*VLOOKUP(Lookups!$A$10, Lookups!$A$9:'Lookups'!$B$24, 2, FALSE))+'New Sites'!E68*VLOOKUP(Lookups!$A$11, Lookups!$A$9:'Lookups'!$B$24, 2, FALSE),"-")</f>
        <v>4368268.8659162736</v>
      </c>
      <c r="F68" s="14">
        <f>IFERROR('New Sites'!F68*VLOOKUP(Lookups!$A$9, Lookups!$A$9:'Lookups'!$B$24, 2, FALSE)+((SQRT((1/('Total Sites'!F68/Area!F68))/2)*1000)*'New Sites'!F68*VLOOKUP(Lookups!$A$10, Lookups!$A$9:'Lookups'!$B$24, 2, FALSE))+'New Sites'!F68*VLOOKUP(Lookups!$A$11, Lookups!$A$9:'Lookups'!$B$24, 2, FALSE),"-")</f>
        <v>3886022.3167262003</v>
      </c>
      <c r="G68" s="14">
        <f>IFERROR('New Sites'!G68*VLOOKUP(Lookups!$A$9, Lookups!$A$9:'Lookups'!$B$24, 2, FALSE)+((SQRT((1/('Total Sites'!G68/Area!G68))/2)*1000)*'New Sites'!G68*VLOOKUP(Lookups!$A$10, Lookups!$A$9:'Lookups'!$B$24, 2, FALSE))+'New Sites'!G68*VLOOKUP(Lookups!$A$11, Lookups!$A$9:'Lookups'!$B$24, 2, FALSE),"-")</f>
        <v>1569739.6229436575</v>
      </c>
      <c r="H68" s="14">
        <f>IFERROR('New Sites'!H68*VLOOKUP(Lookups!$A$9, Lookups!$A$9:'Lookups'!$B$24, 2, FALSE)+((SQRT((1/('Total Sites'!H68/Area!H68))/2)*1000)*'New Sites'!H68*VLOOKUP(Lookups!$A$10, Lookups!$A$9:'Lookups'!$B$24, 2, FALSE))+'New Sites'!H68*VLOOKUP(Lookups!$A$11, Lookups!$A$9:'Lookups'!$B$24, 2, FALSE),"-")</f>
        <v>6091272.2325096261</v>
      </c>
      <c r="I68" s="14">
        <f>IFERROR('New Sites'!I68*VLOOKUP(Lookups!$A$9, Lookups!$A$9:'Lookups'!$B$24, 2, FALSE)+((SQRT((1/('Total Sites'!I68/Area!I68))/2)*1000)*'New Sites'!I68*VLOOKUP(Lookups!$A$10, Lookups!$A$9:'Lookups'!$B$24, 2, FALSE))+'New Sites'!I68*VLOOKUP(Lookups!$A$11, Lookups!$A$9:'Lookups'!$B$24, 2, FALSE),"-")</f>
        <v>1172330.8366169161</v>
      </c>
      <c r="J68" s="14">
        <f>IFERROR('New Sites'!J68*VLOOKUP(Lookups!$A$9, Lookups!$A$9:'Lookups'!$B$24, 2, FALSE)+((SQRT((1/('Total Sites'!J68/Area!J68))/2)*1000)*'New Sites'!J68*VLOOKUP(Lookups!$A$10, Lookups!$A$9:'Lookups'!$B$24, 2, FALSE))+'New Sites'!J68*VLOOKUP(Lookups!$A$11, Lookups!$A$9:'Lookups'!$B$24, 2, FALSE),"-")</f>
        <v>1831311.2682380229</v>
      </c>
      <c r="K68" s="14">
        <f>IFERROR('New Sites'!K68*VLOOKUP(Lookups!$A$9, Lookups!$A$9:'Lookups'!$B$24, 2, FALSE)+((SQRT((1/('Total Sites'!K68/Area!K68))/2)*1000)*'New Sites'!K68*VLOOKUP(Lookups!$A$10, Lookups!$A$9:'Lookups'!$B$24, 2, FALSE))+'New Sites'!K68*VLOOKUP(Lookups!$A$11, Lookups!$A$9:'Lookups'!$B$24, 2, FALSE),"-")</f>
        <v>1227813.8232357486</v>
      </c>
      <c r="L68" s="14">
        <f>IFERROR('New Sites'!L68*VLOOKUP(Lookups!$A$9, Lookups!$A$9:'Lookups'!$B$24, 2, FALSE)+((SQRT((1/('Total Sites'!L68/Area!L68))/2)*1000)*'New Sites'!L68*VLOOKUP(Lookups!$A$10, Lookups!$A$9:'Lookups'!$B$24, 2, FALSE))+'New Sites'!L68*VLOOKUP(Lookups!$A$11, Lookups!$A$9:'Lookups'!$B$24, 2, FALSE),"-")</f>
        <v>904444.98537296662</v>
      </c>
      <c r="M68" s="15">
        <f t="shared" si="2"/>
        <v>3.6270531603114699E-2</v>
      </c>
      <c r="N68" s="19">
        <f>(M68*1000000000)/Pop!M68</f>
        <v>88.585922696945588</v>
      </c>
      <c r="O68" s="14">
        <f>IFERROR(INDEX(Options!$J$2:$J$1611,MATCH(A68, Options!$G$2:$G$1611,0)), )</f>
        <v>0</v>
      </c>
      <c r="P68" s="14">
        <f>IFERROR(INDEX(Options!$I$2:$I$1611,MATCH(A68, Options!$G$2:$G$1611,0)), )</f>
        <v>0</v>
      </c>
    </row>
    <row r="69" spans="1:16">
      <c r="A69" s="14" t="str">
        <f>'New Sites'!A69</f>
        <v>GTM</v>
      </c>
      <c r="B69" s="14" t="str">
        <f>'New Sites'!B69</f>
        <v>Guatemala</v>
      </c>
      <c r="C69" s="14">
        <f>IFERROR('New Sites'!C69*VLOOKUP(Lookups!$A$9, Lookups!$A$9:'Lookups'!$B$24, 2, FALSE)+((SQRT((1/('Total Sites'!C69/Area!C69))/2)*1000)*'New Sites'!C69*VLOOKUP(Lookups!$A$10, Lookups!$A$9:'Lookups'!$B$24, 2, FALSE))+'New Sites'!C69*VLOOKUP(Lookups!$A$11, Lookups!$A$9:'Lookups'!$B$24, 2, FALSE),"-")</f>
        <v>793817443.15629137</v>
      </c>
      <c r="D69" s="14">
        <f>IFERROR('New Sites'!D69*VLOOKUP(Lookups!$A$9, Lookups!$A$9:'Lookups'!$B$24, 2, FALSE)+((SQRT((1/('Total Sites'!D69/Area!D69))/2)*1000)*'New Sites'!D69*VLOOKUP(Lookups!$A$10, Lookups!$A$9:'Lookups'!$B$24, 2, FALSE))+'New Sites'!D69*VLOOKUP(Lookups!$A$11, Lookups!$A$9:'Lookups'!$B$24, 2, FALSE),"-")</f>
        <v>234606591.82835558</v>
      </c>
      <c r="E69" s="14">
        <f>IFERROR('New Sites'!E69*VLOOKUP(Lookups!$A$9, Lookups!$A$9:'Lookups'!$B$24, 2, FALSE)+((SQRT((1/('Total Sites'!E69/Area!E69))/2)*1000)*'New Sites'!E69*VLOOKUP(Lookups!$A$10, Lookups!$A$9:'Lookups'!$B$24, 2, FALSE))+'New Sites'!E69*VLOOKUP(Lookups!$A$11, Lookups!$A$9:'Lookups'!$B$24, 2, FALSE),"-")</f>
        <v>159173370.70388722</v>
      </c>
      <c r="F69" s="14">
        <f>IFERROR('New Sites'!F69*VLOOKUP(Lookups!$A$9, Lookups!$A$9:'Lookups'!$B$24, 2, FALSE)+((SQRT((1/('Total Sites'!F69/Area!F69))/2)*1000)*'New Sites'!F69*VLOOKUP(Lookups!$A$10, Lookups!$A$9:'Lookups'!$B$24, 2, FALSE))+'New Sites'!F69*VLOOKUP(Lookups!$A$11, Lookups!$A$9:'Lookups'!$B$24, 2, FALSE),"-")</f>
        <v>144649500.28804088</v>
      </c>
      <c r="G69" s="14">
        <f>IFERROR('New Sites'!G69*VLOOKUP(Lookups!$A$9, Lookups!$A$9:'Lookups'!$B$24, 2, FALSE)+((SQRT((1/('Total Sites'!G69/Area!G69))/2)*1000)*'New Sites'!G69*VLOOKUP(Lookups!$A$10, Lookups!$A$9:'Lookups'!$B$24, 2, FALSE))+'New Sites'!G69*VLOOKUP(Lookups!$A$11, Lookups!$A$9:'Lookups'!$B$24, 2, FALSE),"-")</f>
        <v>183763903.21740371</v>
      </c>
      <c r="H69" s="14">
        <f>IFERROR('New Sites'!H69*VLOOKUP(Lookups!$A$9, Lookups!$A$9:'Lookups'!$B$24, 2, FALSE)+((SQRT((1/('Total Sites'!H69/Area!H69))/2)*1000)*'New Sites'!H69*VLOOKUP(Lookups!$A$10, Lookups!$A$9:'Lookups'!$B$24, 2, FALSE))+'New Sites'!H69*VLOOKUP(Lookups!$A$11, Lookups!$A$9:'Lookups'!$B$24, 2, FALSE),"-")</f>
        <v>150139851.35655737</v>
      </c>
      <c r="I69" s="14">
        <f>IFERROR('New Sites'!I69*VLOOKUP(Lookups!$A$9, Lookups!$A$9:'Lookups'!$B$24, 2, FALSE)+((SQRT((1/('Total Sites'!I69/Area!I69))/2)*1000)*'New Sites'!I69*VLOOKUP(Lookups!$A$10, Lookups!$A$9:'Lookups'!$B$24, 2, FALSE))+'New Sites'!I69*VLOOKUP(Lookups!$A$11, Lookups!$A$9:'Lookups'!$B$24, 2, FALSE),"-")</f>
        <v>152981363.68818295</v>
      </c>
      <c r="J69" s="14">
        <f>IFERROR('New Sites'!J69*VLOOKUP(Lookups!$A$9, Lookups!$A$9:'Lookups'!$B$24, 2, FALSE)+((SQRT((1/('Total Sites'!J69/Area!J69))/2)*1000)*'New Sites'!J69*VLOOKUP(Lookups!$A$10, Lookups!$A$9:'Lookups'!$B$24, 2, FALSE))+'New Sites'!J69*VLOOKUP(Lookups!$A$11, Lookups!$A$9:'Lookups'!$B$24, 2, FALSE),"-")</f>
        <v>125562871.9101581</v>
      </c>
      <c r="K69" s="14">
        <f>IFERROR('New Sites'!K69*VLOOKUP(Lookups!$A$9, Lookups!$A$9:'Lookups'!$B$24, 2, FALSE)+((SQRT((1/('Total Sites'!K69/Area!K69))/2)*1000)*'New Sites'!K69*VLOOKUP(Lookups!$A$10, Lookups!$A$9:'Lookups'!$B$24, 2, FALSE))+'New Sites'!K69*VLOOKUP(Lookups!$A$11, Lookups!$A$9:'Lookups'!$B$24, 2, FALSE),"-")</f>
        <v>132737350.9337256</v>
      </c>
      <c r="L69" s="14">
        <f>IFERROR('New Sites'!L69*VLOOKUP(Lookups!$A$9, Lookups!$A$9:'Lookups'!$B$24, 2, FALSE)+((SQRT((1/('Total Sites'!L69/Area!L69))/2)*1000)*'New Sites'!L69*VLOOKUP(Lookups!$A$10, Lookups!$A$9:'Lookups'!$B$24, 2, FALSE))+'New Sites'!L69*VLOOKUP(Lookups!$A$11, Lookups!$A$9:'Lookups'!$B$24, 2, FALSE),"-")</f>
        <v>174841411.33756632</v>
      </c>
      <c r="M69" s="15">
        <f t="shared" si="2"/>
        <v>2.2522736584201688</v>
      </c>
      <c r="N69" s="19">
        <f>(M69*1000000000)/Pop!M69</f>
        <v>123.31539354814555</v>
      </c>
      <c r="O69" s="14" t="str">
        <f>IFERROR(INDEX(Options!$J$2:$J$1611,MATCH(A69, Options!$G$2:$G$1611,0)), )</f>
        <v>Emerging Market Economies</v>
      </c>
      <c r="P69" s="14" t="str">
        <f>IFERROR(INDEX(Options!$I$2:$I$1611,MATCH(A69, Options!$G$2:$G$1611,0)), )</f>
        <v>Latin America and the Caribbean</v>
      </c>
    </row>
    <row r="70" spans="1:16">
      <c r="A70" s="14" t="str">
        <f>'New Sites'!A70</f>
        <v>GIN</v>
      </c>
      <c r="B70" s="14" t="str">
        <f>'New Sites'!B70</f>
        <v>Guinea</v>
      </c>
      <c r="C70" s="14">
        <f>IFERROR('New Sites'!C70*VLOOKUP(Lookups!$A$9, Lookups!$A$9:'Lookups'!$B$24, 2, FALSE)+((SQRT((1/('Total Sites'!C70/Area!C70))/2)*1000)*'New Sites'!C70*VLOOKUP(Lookups!$A$10, Lookups!$A$9:'Lookups'!$B$24, 2, FALSE))+'New Sites'!C70*VLOOKUP(Lookups!$A$11, Lookups!$A$9:'Lookups'!$B$24, 2, FALSE),"-")</f>
        <v>281589619.67327332</v>
      </c>
      <c r="D70" s="14">
        <f>IFERROR('New Sites'!D70*VLOOKUP(Lookups!$A$9, Lookups!$A$9:'Lookups'!$B$24, 2, FALSE)+((SQRT((1/('Total Sites'!D70/Area!D70))/2)*1000)*'New Sites'!D70*VLOOKUP(Lookups!$A$10, Lookups!$A$9:'Lookups'!$B$24, 2, FALSE))+'New Sites'!D70*VLOOKUP(Lookups!$A$11, Lookups!$A$9:'Lookups'!$B$24, 2, FALSE),"-")</f>
        <v>64222144.646524549</v>
      </c>
      <c r="E70" s="14">
        <f>IFERROR('New Sites'!E70*VLOOKUP(Lookups!$A$9, Lookups!$A$9:'Lookups'!$B$24, 2, FALSE)+((SQRT((1/('Total Sites'!E70/Area!E70))/2)*1000)*'New Sites'!E70*VLOOKUP(Lookups!$A$10, Lookups!$A$9:'Lookups'!$B$24, 2, FALSE))+'New Sites'!E70*VLOOKUP(Lookups!$A$11, Lookups!$A$9:'Lookups'!$B$24, 2, FALSE),"-")</f>
        <v>98199016.981585652</v>
      </c>
      <c r="F70" s="14">
        <f>IFERROR('New Sites'!F70*VLOOKUP(Lookups!$A$9, Lookups!$A$9:'Lookups'!$B$24, 2, FALSE)+((SQRT((1/('Total Sites'!F70/Area!F70))/2)*1000)*'New Sites'!F70*VLOOKUP(Lookups!$A$10, Lookups!$A$9:'Lookups'!$B$24, 2, FALSE))+'New Sites'!F70*VLOOKUP(Lookups!$A$11, Lookups!$A$9:'Lookups'!$B$24, 2, FALSE),"-")</f>
        <v>196560933.62905037</v>
      </c>
      <c r="G70" s="14">
        <f>IFERROR('New Sites'!G70*VLOOKUP(Lookups!$A$9, Lookups!$A$9:'Lookups'!$B$24, 2, FALSE)+((SQRT((1/('Total Sites'!G70/Area!G70))/2)*1000)*'New Sites'!G70*VLOOKUP(Lookups!$A$10, Lookups!$A$9:'Lookups'!$B$24, 2, FALSE))+'New Sites'!G70*VLOOKUP(Lookups!$A$11, Lookups!$A$9:'Lookups'!$B$24, 2, FALSE),"-")</f>
        <v>59663412.949236684</v>
      </c>
      <c r="H70" s="14">
        <f>IFERROR('New Sites'!H70*VLOOKUP(Lookups!$A$9, Lookups!$A$9:'Lookups'!$B$24, 2, FALSE)+((SQRT((1/('Total Sites'!H70/Area!H70))/2)*1000)*'New Sites'!H70*VLOOKUP(Lookups!$A$10, Lookups!$A$9:'Lookups'!$B$24, 2, FALSE))+'New Sites'!H70*VLOOKUP(Lookups!$A$11, Lookups!$A$9:'Lookups'!$B$24, 2, FALSE),"-")</f>
        <v>91023978.848988116</v>
      </c>
      <c r="I70" s="14">
        <f>IFERROR('New Sites'!I70*VLOOKUP(Lookups!$A$9, Lookups!$A$9:'Lookups'!$B$24, 2, FALSE)+((SQRT((1/('Total Sites'!I70/Area!I70))/2)*1000)*'New Sites'!I70*VLOOKUP(Lookups!$A$10, Lookups!$A$9:'Lookups'!$B$24, 2, FALSE))+'New Sites'!I70*VLOOKUP(Lookups!$A$11, Lookups!$A$9:'Lookups'!$B$24, 2, FALSE),"-")</f>
        <v>121434912.10213321</v>
      </c>
      <c r="J70" s="14">
        <f>IFERROR('New Sites'!J70*VLOOKUP(Lookups!$A$9, Lookups!$A$9:'Lookups'!$B$24, 2, FALSE)+((SQRT((1/('Total Sites'!J70/Area!J70))/2)*1000)*'New Sites'!J70*VLOOKUP(Lookups!$A$10, Lookups!$A$9:'Lookups'!$B$24, 2, FALSE))+'New Sites'!J70*VLOOKUP(Lookups!$A$11, Lookups!$A$9:'Lookups'!$B$24, 2, FALSE),"-")</f>
        <v>122352870.73860919</v>
      </c>
      <c r="K70" s="14">
        <f>IFERROR('New Sites'!K70*VLOOKUP(Lookups!$A$9, Lookups!$A$9:'Lookups'!$B$24, 2, FALSE)+((SQRT((1/('Total Sites'!K70/Area!K70))/2)*1000)*'New Sites'!K70*VLOOKUP(Lookups!$A$10, Lookups!$A$9:'Lookups'!$B$24, 2, FALSE))+'New Sites'!K70*VLOOKUP(Lookups!$A$11, Lookups!$A$9:'Lookups'!$B$24, 2, FALSE),"-")</f>
        <v>82356788.766009212</v>
      </c>
      <c r="L70" s="14">
        <f>IFERROR('New Sites'!L70*VLOOKUP(Lookups!$A$9, Lookups!$A$9:'Lookups'!$B$24, 2, FALSE)+((SQRT((1/('Total Sites'!L70/Area!L70))/2)*1000)*'New Sites'!L70*VLOOKUP(Lookups!$A$10, Lookups!$A$9:'Lookups'!$B$24, 2, FALSE))+'New Sites'!L70*VLOOKUP(Lookups!$A$11, Lookups!$A$9:'Lookups'!$B$24, 2, FALSE),"-")</f>
        <v>105122771.36173391</v>
      </c>
      <c r="M70" s="15">
        <f t="shared" si="2"/>
        <v>1.2225264496971442</v>
      </c>
      <c r="N70" s="19">
        <f>(M70*1000000000)/Pop!M70</f>
        <v>99.003856466799618</v>
      </c>
      <c r="O70" s="14" t="str">
        <f>IFERROR(INDEX(Options!$J$2:$J$1611,MATCH(A70, Options!$G$2:$G$1611,0)), )</f>
        <v>Low Income Developing Countries</v>
      </c>
      <c r="P70" s="14" t="str">
        <f>IFERROR(INDEX(Options!$I$2:$I$1611,MATCH(A70, Options!$G$2:$G$1611,0)), )</f>
        <v>Sub-Sahara Africa</v>
      </c>
    </row>
    <row r="71" spans="1:16">
      <c r="A71" s="14" t="str">
        <f>'New Sites'!A71</f>
        <v>GNB</v>
      </c>
      <c r="B71" s="14" t="str">
        <f>'New Sites'!B71</f>
        <v>Guinea-Bissau</v>
      </c>
      <c r="C71" s="14">
        <f>IFERROR('New Sites'!C71*VLOOKUP(Lookups!$A$9, Lookups!$A$9:'Lookups'!$B$24, 2, FALSE)+((SQRT((1/('Total Sites'!C71/Area!C71))/2)*1000)*'New Sites'!C71*VLOOKUP(Lookups!$A$10, Lookups!$A$9:'Lookups'!$B$24, 2, FALSE))+'New Sites'!C71*VLOOKUP(Lookups!$A$11, Lookups!$A$9:'Lookups'!$B$24, 2, FALSE),"-")</f>
        <v>51528408.254473478</v>
      </c>
      <c r="D71" s="14">
        <f>IFERROR('New Sites'!D71*VLOOKUP(Lookups!$A$9, Lookups!$A$9:'Lookups'!$B$24, 2, FALSE)+((SQRT((1/('Total Sites'!D71/Area!D71))/2)*1000)*'New Sites'!D71*VLOOKUP(Lookups!$A$10, Lookups!$A$9:'Lookups'!$B$24, 2, FALSE))+'New Sites'!D71*VLOOKUP(Lookups!$A$11, Lookups!$A$9:'Lookups'!$B$24, 2, FALSE),"-")</f>
        <v>15637617.146001667</v>
      </c>
      <c r="E71" s="14">
        <f>IFERROR('New Sites'!E71*VLOOKUP(Lookups!$A$9, Lookups!$A$9:'Lookups'!$B$24, 2, FALSE)+((SQRT((1/('Total Sites'!E71/Area!E71))/2)*1000)*'New Sites'!E71*VLOOKUP(Lookups!$A$10, Lookups!$A$9:'Lookups'!$B$24, 2, FALSE))+'New Sites'!E71*VLOOKUP(Lookups!$A$11, Lookups!$A$9:'Lookups'!$B$24, 2, FALSE),"-")</f>
        <v>15156899.595013503</v>
      </c>
      <c r="F71" s="14">
        <f>IFERROR('New Sites'!F71*VLOOKUP(Lookups!$A$9, Lookups!$A$9:'Lookups'!$B$24, 2, FALSE)+((SQRT((1/('Total Sites'!F71/Area!F71))/2)*1000)*'New Sites'!F71*VLOOKUP(Lookups!$A$10, Lookups!$A$9:'Lookups'!$B$24, 2, FALSE))+'New Sites'!F71*VLOOKUP(Lookups!$A$11, Lookups!$A$9:'Lookups'!$B$24, 2, FALSE),"-")</f>
        <v>20786905.087554965</v>
      </c>
      <c r="G71" s="14">
        <f>IFERROR('New Sites'!G71*VLOOKUP(Lookups!$A$9, Lookups!$A$9:'Lookups'!$B$24, 2, FALSE)+((SQRT((1/('Total Sites'!G71/Area!G71))/2)*1000)*'New Sites'!G71*VLOOKUP(Lookups!$A$10, Lookups!$A$9:'Lookups'!$B$24, 2, FALSE))+'New Sites'!G71*VLOOKUP(Lookups!$A$11, Lookups!$A$9:'Lookups'!$B$24, 2, FALSE),"-")</f>
        <v>20669518.979662273</v>
      </c>
      <c r="H71" s="14">
        <f>IFERROR('New Sites'!H71*VLOOKUP(Lookups!$A$9, Lookups!$A$9:'Lookups'!$B$24, 2, FALSE)+((SQRT((1/('Total Sites'!H71/Area!H71))/2)*1000)*'New Sites'!H71*VLOOKUP(Lookups!$A$10, Lookups!$A$9:'Lookups'!$B$24, 2, FALSE))+'New Sites'!H71*VLOOKUP(Lookups!$A$11, Lookups!$A$9:'Lookups'!$B$24, 2, FALSE),"-")</f>
        <v>15168348.509128941</v>
      </c>
      <c r="I71" s="14">
        <f>IFERROR('New Sites'!I71*VLOOKUP(Lookups!$A$9, Lookups!$A$9:'Lookups'!$B$24, 2, FALSE)+((SQRT((1/('Total Sites'!I71/Area!I71))/2)*1000)*'New Sites'!I71*VLOOKUP(Lookups!$A$10, Lookups!$A$9:'Lookups'!$B$24, 2, FALSE))+'New Sites'!I71*VLOOKUP(Lookups!$A$11, Lookups!$A$9:'Lookups'!$B$24, 2, FALSE),"-")</f>
        <v>15089207.771633074</v>
      </c>
      <c r="J71" s="14">
        <f>IFERROR('New Sites'!J71*VLOOKUP(Lookups!$A$9, Lookups!$A$9:'Lookups'!$B$24, 2, FALSE)+((SQRT((1/('Total Sites'!J71/Area!J71))/2)*1000)*'New Sites'!J71*VLOOKUP(Lookups!$A$10, Lookups!$A$9:'Lookups'!$B$24, 2, FALSE))+'New Sites'!J71*VLOOKUP(Lookups!$A$11, Lookups!$A$9:'Lookups'!$B$24, 2, FALSE),"-")</f>
        <v>6892769.1713430984</v>
      </c>
      <c r="K71" s="14">
        <f>IFERROR('New Sites'!K71*VLOOKUP(Lookups!$A$9, Lookups!$A$9:'Lookups'!$B$24, 2, FALSE)+((SQRT((1/('Total Sites'!K71/Area!K71))/2)*1000)*'New Sites'!K71*VLOOKUP(Lookups!$A$10, Lookups!$A$9:'Lookups'!$B$24, 2, FALSE))+'New Sites'!K71*VLOOKUP(Lookups!$A$11, Lookups!$A$9:'Lookups'!$B$24, 2, FALSE),"-")</f>
        <v>8979493.0520793237</v>
      </c>
      <c r="L71" s="14">
        <f>IFERROR('New Sites'!L71*VLOOKUP(Lookups!$A$9, Lookups!$A$9:'Lookups'!$B$24, 2, FALSE)+((SQRT((1/('Total Sites'!L71/Area!L71))/2)*1000)*'New Sites'!L71*VLOOKUP(Lookups!$A$10, Lookups!$A$9:'Lookups'!$B$24, 2, FALSE))+'New Sites'!L71*VLOOKUP(Lookups!$A$11, Lookups!$A$9:'Lookups'!$B$24, 2, FALSE),"-")</f>
        <v>6997694.0862439107</v>
      </c>
      <c r="M71" s="15">
        <f t="shared" si="2"/>
        <v>0.17690686165313418</v>
      </c>
      <c r="N71" s="19">
        <f>(M71*1000000000)/Pop!M71</f>
        <v>95.551368699003902</v>
      </c>
      <c r="O71" s="14" t="str">
        <f>IFERROR(INDEX(Options!$J$2:$J$1611,MATCH(A71, Options!$G$2:$G$1611,0)), )</f>
        <v>Low Income Developing Countries</v>
      </c>
      <c r="P71" s="14" t="str">
        <f>IFERROR(INDEX(Options!$I$2:$I$1611,MATCH(A71, Options!$G$2:$G$1611,0)), )</f>
        <v>Sub-Sahara Africa</v>
      </c>
    </row>
    <row r="72" spans="1:16">
      <c r="A72" s="14" t="str">
        <f>'New Sites'!A72</f>
        <v>GUY</v>
      </c>
      <c r="B72" s="14" t="str">
        <f>'New Sites'!B72</f>
        <v>Guyana</v>
      </c>
      <c r="C72" s="14">
        <f>IFERROR('New Sites'!C72*VLOOKUP(Lookups!$A$9, Lookups!$A$9:'Lookups'!$B$24, 2, FALSE)+((SQRT((1/('Total Sites'!C72/Area!C72))/2)*1000)*'New Sites'!C72*VLOOKUP(Lookups!$A$10, Lookups!$A$9:'Lookups'!$B$24, 2, FALSE))+'New Sites'!C72*VLOOKUP(Lookups!$A$11, Lookups!$A$9:'Lookups'!$B$24, 2, FALSE),"-")</f>
        <v>25460147.18137268</v>
      </c>
      <c r="D72" s="14">
        <f>IFERROR('New Sites'!D72*VLOOKUP(Lookups!$A$9, Lookups!$A$9:'Lookups'!$B$24, 2, FALSE)+((SQRT((1/('Total Sites'!D72/Area!D72))/2)*1000)*'New Sites'!D72*VLOOKUP(Lookups!$A$10, Lookups!$A$9:'Lookups'!$B$24, 2, FALSE))+'New Sites'!D72*VLOOKUP(Lookups!$A$11, Lookups!$A$9:'Lookups'!$B$24, 2, FALSE),"-")</f>
        <v>8354817.443508558</v>
      </c>
      <c r="E72" s="14">
        <f>IFERROR('New Sites'!E72*VLOOKUP(Lookups!$A$9, Lookups!$A$9:'Lookups'!$B$24, 2, FALSE)+((SQRT((1/('Total Sites'!E72/Area!E72))/2)*1000)*'New Sites'!E72*VLOOKUP(Lookups!$A$10, Lookups!$A$9:'Lookups'!$B$24, 2, FALSE))+'New Sites'!E72*VLOOKUP(Lookups!$A$11, Lookups!$A$9:'Lookups'!$B$24, 2, FALSE),"-")</f>
        <v>7370770.5898774127</v>
      </c>
      <c r="F72" s="14">
        <f>IFERROR('New Sites'!F72*VLOOKUP(Lookups!$A$9, Lookups!$A$9:'Lookups'!$B$24, 2, FALSE)+((SQRT((1/('Total Sites'!F72/Area!F72))/2)*1000)*'New Sites'!F72*VLOOKUP(Lookups!$A$10, Lookups!$A$9:'Lookups'!$B$24, 2, FALSE))+'New Sites'!F72*VLOOKUP(Lookups!$A$11, Lookups!$A$9:'Lookups'!$B$24, 2, FALSE),"-")</f>
        <v>8597419.8145511858</v>
      </c>
      <c r="G72" s="14">
        <f>IFERROR('New Sites'!G72*VLOOKUP(Lookups!$A$9, Lookups!$A$9:'Lookups'!$B$24, 2, FALSE)+((SQRT((1/('Total Sites'!G72/Area!G72))/2)*1000)*'New Sites'!G72*VLOOKUP(Lookups!$A$10, Lookups!$A$9:'Lookups'!$B$24, 2, FALSE))+'New Sites'!G72*VLOOKUP(Lookups!$A$11, Lookups!$A$9:'Lookups'!$B$24, 2, FALSE),"-")</f>
        <v>4039664.4102424695</v>
      </c>
      <c r="H72" s="14">
        <f>IFERROR('New Sites'!H72*VLOOKUP(Lookups!$A$9, Lookups!$A$9:'Lookups'!$B$24, 2, FALSE)+((SQRT((1/('Total Sites'!H72/Area!H72))/2)*1000)*'New Sites'!H72*VLOOKUP(Lookups!$A$10, Lookups!$A$9:'Lookups'!$B$24, 2, FALSE))+'New Sites'!H72*VLOOKUP(Lookups!$A$11, Lookups!$A$9:'Lookups'!$B$24, 2, FALSE),"-")</f>
        <v>4797918.1840088852</v>
      </c>
      <c r="I72" s="14">
        <f>IFERROR('New Sites'!I72*VLOOKUP(Lookups!$A$9, Lookups!$A$9:'Lookups'!$B$24, 2, FALSE)+((SQRT((1/('Total Sites'!I72/Area!I72))/2)*1000)*'New Sites'!I72*VLOOKUP(Lookups!$A$10, Lookups!$A$9:'Lookups'!$B$24, 2, FALSE))+'New Sites'!I72*VLOOKUP(Lookups!$A$11, Lookups!$A$9:'Lookups'!$B$24, 2, FALSE),"-")</f>
        <v>7894797.8583757216</v>
      </c>
      <c r="J72" s="14" t="str">
        <f>IFERROR('New Sites'!J72*VLOOKUP(Lookups!$A$9, Lookups!$A$9:'Lookups'!$B$24, 2, FALSE)+((SQRT((1/('Total Sites'!J72/Area!J72))/2)*1000)*'New Sites'!J72*VLOOKUP(Lookups!$A$10, Lookups!$A$9:'Lookups'!$B$24, 2, FALSE))+'New Sites'!J72*VLOOKUP(Lookups!$A$11, Lookups!$A$9:'Lookups'!$B$24, 2, FALSE),"-")</f>
        <v>-</v>
      </c>
      <c r="K72" s="14" t="str">
        <f>IFERROR('New Sites'!K72*VLOOKUP(Lookups!$A$9, Lookups!$A$9:'Lookups'!$B$24, 2, FALSE)+((SQRT((1/('Total Sites'!K72/Area!K72))/2)*1000)*'New Sites'!K72*VLOOKUP(Lookups!$A$10, Lookups!$A$9:'Lookups'!$B$24, 2, FALSE))+'New Sites'!K72*VLOOKUP(Lookups!$A$11, Lookups!$A$9:'Lookups'!$B$24, 2, FALSE),"-")</f>
        <v>-</v>
      </c>
      <c r="L72" s="14" t="str">
        <f>IFERROR('New Sites'!L72*VLOOKUP(Lookups!$A$9, Lookups!$A$9:'Lookups'!$B$24, 2, FALSE)+((SQRT((1/('Total Sites'!L72/Area!L72))/2)*1000)*'New Sites'!L72*VLOOKUP(Lookups!$A$10, Lookups!$A$9:'Lookups'!$B$24, 2, FALSE))+'New Sites'!L72*VLOOKUP(Lookups!$A$11, Lookups!$A$9:'Lookups'!$B$24, 2, FALSE),"-")</f>
        <v>-</v>
      </c>
      <c r="M72" s="15">
        <f t="shared" si="2"/>
        <v>6.6515535481936908E-2</v>
      </c>
      <c r="N72" s="19">
        <f>(M72*1000000000)/Pop!M72</f>
        <v>92.456910522526286</v>
      </c>
      <c r="O72" s="14" t="str">
        <f>IFERROR(INDEX(Options!$J$2:$J$1611,MATCH(A72, Options!$G$2:$G$1611,0)), )</f>
        <v>Emerging Market Economies</v>
      </c>
      <c r="P72" s="14" t="str">
        <f>IFERROR(INDEX(Options!$I$2:$I$1611,MATCH(A72, Options!$G$2:$G$1611,0)), )</f>
        <v>Latin America and the Caribbean</v>
      </c>
    </row>
    <row r="73" spans="1:16">
      <c r="A73" s="14" t="str">
        <f>'New Sites'!A73</f>
        <v>HTI</v>
      </c>
      <c r="B73" s="14" t="str">
        <f>'New Sites'!B73</f>
        <v>Haiti</v>
      </c>
      <c r="C73" s="14">
        <f>IFERROR('New Sites'!C73*VLOOKUP(Lookups!$A$9, Lookups!$A$9:'Lookups'!$B$24, 2, FALSE)+((SQRT((1/('Total Sites'!C73/Area!C73))/2)*1000)*'New Sites'!C73*VLOOKUP(Lookups!$A$10, Lookups!$A$9:'Lookups'!$B$24, 2, FALSE))+'New Sites'!C73*VLOOKUP(Lookups!$A$11, Lookups!$A$9:'Lookups'!$B$24, 2, FALSE),"-")</f>
        <v>388792041.0889895</v>
      </c>
      <c r="D73" s="14">
        <f>IFERROR('New Sites'!D73*VLOOKUP(Lookups!$A$9, Lookups!$A$9:'Lookups'!$B$24, 2, FALSE)+((SQRT((1/('Total Sites'!D73/Area!D73))/2)*1000)*'New Sites'!D73*VLOOKUP(Lookups!$A$10, Lookups!$A$9:'Lookups'!$B$24, 2, FALSE))+'New Sites'!D73*VLOOKUP(Lookups!$A$11, Lookups!$A$9:'Lookups'!$B$24, 2, FALSE),"-")</f>
        <v>233870143.82250249</v>
      </c>
      <c r="E73" s="14">
        <f>IFERROR('New Sites'!E73*VLOOKUP(Lookups!$A$9, Lookups!$A$9:'Lookups'!$B$24, 2, FALSE)+((SQRT((1/('Total Sites'!E73/Area!E73))/2)*1000)*'New Sites'!E73*VLOOKUP(Lookups!$A$10, Lookups!$A$9:'Lookups'!$B$24, 2, FALSE))+'New Sites'!E73*VLOOKUP(Lookups!$A$11, Lookups!$A$9:'Lookups'!$B$24, 2, FALSE),"-")</f>
        <v>156299477.09282559</v>
      </c>
      <c r="F73" s="14">
        <f>IFERROR('New Sites'!F73*VLOOKUP(Lookups!$A$9, Lookups!$A$9:'Lookups'!$B$24, 2, FALSE)+((SQRT((1/('Total Sites'!F73/Area!F73))/2)*1000)*'New Sites'!F73*VLOOKUP(Lookups!$A$10, Lookups!$A$9:'Lookups'!$B$24, 2, FALSE))+'New Sites'!F73*VLOOKUP(Lookups!$A$11, Lookups!$A$9:'Lookups'!$B$24, 2, FALSE),"-")</f>
        <v>97927066.258462965</v>
      </c>
      <c r="G73" s="14">
        <f>IFERROR('New Sites'!G73*VLOOKUP(Lookups!$A$9, Lookups!$A$9:'Lookups'!$B$24, 2, FALSE)+((SQRT((1/('Total Sites'!G73/Area!G73))/2)*1000)*'New Sites'!G73*VLOOKUP(Lookups!$A$10, Lookups!$A$9:'Lookups'!$B$24, 2, FALSE))+'New Sites'!G73*VLOOKUP(Lookups!$A$11, Lookups!$A$9:'Lookups'!$B$24, 2, FALSE),"-")</f>
        <v>46865864.371955723</v>
      </c>
      <c r="H73" s="14">
        <f>IFERROR('New Sites'!H73*VLOOKUP(Lookups!$A$9, Lookups!$A$9:'Lookups'!$B$24, 2, FALSE)+((SQRT((1/('Total Sites'!H73/Area!H73))/2)*1000)*'New Sites'!H73*VLOOKUP(Lookups!$A$10, Lookups!$A$9:'Lookups'!$B$24, 2, FALSE))+'New Sites'!H73*VLOOKUP(Lookups!$A$11, Lookups!$A$9:'Lookups'!$B$24, 2, FALSE),"-")</f>
        <v>58053431.077426419</v>
      </c>
      <c r="I73" s="14">
        <f>IFERROR('New Sites'!I73*VLOOKUP(Lookups!$A$9, Lookups!$A$9:'Lookups'!$B$24, 2, FALSE)+((SQRT((1/('Total Sites'!I73/Area!I73))/2)*1000)*'New Sites'!I73*VLOOKUP(Lookups!$A$10, Lookups!$A$9:'Lookups'!$B$24, 2, FALSE))+'New Sites'!I73*VLOOKUP(Lookups!$A$11, Lookups!$A$9:'Lookups'!$B$24, 2, FALSE),"-")</f>
        <v>122608139.09457588</v>
      </c>
      <c r="J73" s="14">
        <f>IFERROR('New Sites'!J73*VLOOKUP(Lookups!$A$9, Lookups!$A$9:'Lookups'!$B$24, 2, FALSE)+((SQRT((1/('Total Sites'!J73/Area!J73))/2)*1000)*'New Sites'!J73*VLOOKUP(Lookups!$A$10, Lookups!$A$9:'Lookups'!$B$24, 2, FALSE))+'New Sites'!J73*VLOOKUP(Lookups!$A$11, Lookups!$A$9:'Lookups'!$B$24, 2, FALSE),"-")</f>
        <v>87419306.563583687</v>
      </c>
      <c r="K73" s="14">
        <f>IFERROR('New Sites'!K73*VLOOKUP(Lookups!$A$9, Lookups!$A$9:'Lookups'!$B$24, 2, FALSE)+((SQRT((1/('Total Sites'!K73/Area!K73))/2)*1000)*'New Sites'!K73*VLOOKUP(Lookups!$A$10, Lookups!$A$9:'Lookups'!$B$24, 2, FALSE))+'New Sites'!K73*VLOOKUP(Lookups!$A$11, Lookups!$A$9:'Lookups'!$B$24, 2, FALSE),"-")</f>
        <v>71088864.772284716</v>
      </c>
      <c r="L73" s="14">
        <f>IFERROR('New Sites'!L73*VLOOKUP(Lookups!$A$9, Lookups!$A$9:'Lookups'!$B$24, 2, FALSE)+((SQRT((1/('Total Sites'!L73/Area!L73))/2)*1000)*'New Sites'!L73*VLOOKUP(Lookups!$A$10, Lookups!$A$9:'Lookups'!$B$24, 2, FALSE))+'New Sites'!L73*VLOOKUP(Lookups!$A$11, Lookups!$A$9:'Lookups'!$B$24, 2, FALSE),"-")</f>
        <v>59473037.195114017</v>
      </c>
      <c r="M73" s="15">
        <f t="shared" si="2"/>
        <v>1.3223973713377208</v>
      </c>
      <c r="N73" s="19">
        <f>(M73*1000000000)/Pop!M73</f>
        <v>91.02799552415344</v>
      </c>
      <c r="O73" s="14" t="str">
        <f>IFERROR(INDEX(Options!$J$2:$J$1611,MATCH(A73, Options!$G$2:$G$1611,0)), )</f>
        <v>Low Income Developing Countries</v>
      </c>
      <c r="P73" s="14" t="str">
        <f>IFERROR(INDEX(Options!$I$2:$I$1611,MATCH(A73, Options!$G$2:$G$1611,0)), )</f>
        <v>Latin America and the Caribbean</v>
      </c>
    </row>
    <row r="74" spans="1:16">
      <c r="A74" s="14" t="str">
        <f>'New Sites'!A74</f>
        <v>HND</v>
      </c>
      <c r="B74" s="14" t="str">
        <f>'New Sites'!B74</f>
        <v>Honduras</v>
      </c>
      <c r="C74" s="14">
        <f>IFERROR('New Sites'!C74*VLOOKUP(Lookups!$A$9, Lookups!$A$9:'Lookups'!$B$24, 2, FALSE)+((SQRT((1/('Total Sites'!C74/Area!C74))/2)*1000)*'New Sites'!C74*VLOOKUP(Lookups!$A$10, Lookups!$A$9:'Lookups'!$B$24, 2, FALSE))+'New Sites'!C74*VLOOKUP(Lookups!$A$11, Lookups!$A$9:'Lookups'!$B$24, 2, FALSE),"-")</f>
        <v>403171971.28999376</v>
      </c>
      <c r="D74" s="14">
        <f>IFERROR('New Sites'!D74*VLOOKUP(Lookups!$A$9, Lookups!$A$9:'Lookups'!$B$24, 2, FALSE)+((SQRT((1/('Total Sites'!D74/Area!D74))/2)*1000)*'New Sites'!D74*VLOOKUP(Lookups!$A$10, Lookups!$A$9:'Lookups'!$B$24, 2, FALSE))+'New Sites'!D74*VLOOKUP(Lookups!$A$11, Lookups!$A$9:'Lookups'!$B$24, 2, FALSE),"-")</f>
        <v>79525118.508518338</v>
      </c>
      <c r="E74" s="14">
        <f>IFERROR('New Sites'!E74*VLOOKUP(Lookups!$A$9, Lookups!$A$9:'Lookups'!$B$24, 2, FALSE)+((SQRT((1/('Total Sites'!E74/Area!E74))/2)*1000)*'New Sites'!E74*VLOOKUP(Lookups!$A$10, Lookups!$A$9:'Lookups'!$B$24, 2, FALSE))+'New Sites'!E74*VLOOKUP(Lookups!$A$11, Lookups!$A$9:'Lookups'!$B$24, 2, FALSE),"-")</f>
        <v>56413113.688532934</v>
      </c>
      <c r="F74" s="14">
        <f>IFERROR('New Sites'!F74*VLOOKUP(Lookups!$A$9, Lookups!$A$9:'Lookups'!$B$24, 2, FALSE)+((SQRT((1/('Total Sites'!F74/Area!F74))/2)*1000)*'New Sites'!F74*VLOOKUP(Lookups!$A$10, Lookups!$A$9:'Lookups'!$B$24, 2, FALSE))+'New Sites'!F74*VLOOKUP(Lookups!$A$11, Lookups!$A$9:'Lookups'!$B$24, 2, FALSE),"-")</f>
        <v>62252899.038547724</v>
      </c>
      <c r="G74" s="14">
        <f>IFERROR('New Sites'!G74*VLOOKUP(Lookups!$A$9, Lookups!$A$9:'Lookups'!$B$24, 2, FALSE)+((SQRT((1/('Total Sites'!G74/Area!G74))/2)*1000)*'New Sites'!G74*VLOOKUP(Lookups!$A$10, Lookups!$A$9:'Lookups'!$B$24, 2, FALSE))+'New Sites'!G74*VLOOKUP(Lookups!$A$11, Lookups!$A$9:'Lookups'!$B$24, 2, FALSE),"-")</f>
        <v>82963897.317379534</v>
      </c>
      <c r="H74" s="14">
        <f>IFERROR('New Sites'!H74*VLOOKUP(Lookups!$A$9, Lookups!$A$9:'Lookups'!$B$24, 2, FALSE)+((SQRT((1/('Total Sites'!H74/Area!H74))/2)*1000)*'New Sites'!H74*VLOOKUP(Lookups!$A$10, Lookups!$A$9:'Lookups'!$B$24, 2, FALSE))+'New Sites'!H74*VLOOKUP(Lookups!$A$11, Lookups!$A$9:'Lookups'!$B$24, 2, FALSE),"-")</f>
        <v>40876414.636962786</v>
      </c>
      <c r="I74" s="14">
        <f>IFERROR('New Sites'!I74*VLOOKUP(Lookups!$A$9, Lookups!$A$9:'Lookups'!$B$24, 2, FALSE)+((SQRT((1/('Total Sites'!I74/Area!I74))/2)*1000)*'New Sites'!I74*VLOOKUP(Lookups!$A$10, Lookups!$A$9:'Lookups'!$B$24, 2, FALSE))+'New Sites'!I74*VLOOKUP(Lookups!$A$11, Lookups!$A$9:'Lookups'!$B$24, 2, FALSE),"-")</f>
        <v>67506534.452214852</v>
      </c>
      <c r="J74" s="14">
        <f>IFERROR('New Sites'!J74*VLOOKUP(Lookups!$A$9, Lookups!$A$9:'Lookups'!$B$24, 2, FALSE)+((SQRT((1/('Total Sites'!J74/Area!J74))/2)*1000)*'New Sites'!J74*VLOOKUP(Lookups!$A$10, Lookups!$A$9:'Lookups'!$B$24, 2, FALSE))+'New Sites'!J74*VLOOKUP(Lookups!$A$11, Lookups!$A$9:'Lookups'!$B$24, 2, FALSE),"-")</f>
        <v>45084495.841569468</v>
      </c>
      <c r="K74" s="14">
        <f>IFERROR('New Sites'!K74*VLOOKUP(Lookups!$A$9, Lookups!$A$9:'Lookups'!$B$24, 2, FALSE)+((SQRT((1/('Total Sites'!K74/Area!K74))/2)*1000)*'New Sites'!K74*VLOOKUP(Lookups!$A$10, Lookups!$A$9:'Lookups'!$B$24, 2, FALSE))+'New Sites'!K74*VLOOKUP(Lookups!$A$11, Lookups!$A$9:'Lookups'!$B$24, 2, FALSE),"-")</f>
        <v>39744070.885870911</v>
      </c>
      <c r="L74" s="14">
        <f>IFERROR('New Sites'!L74*VLOOKUP(Lookups!$A$9, Lookups!$A$9:'Lookups'!$B$24, 2, FALSE)+((SQRT((1/('Total Sites'!L74/Area!L74))/2)*1000)*'New Sites'!L74*VLOOKUP(Lookups!$A$10, Lookups!$A$9:'Lookups'!$B$24, 2, FALSE))+'New Sites'!L74*VLOOKUP(Lookups!$A$11, Lookups!$A$9:'Lookups'!$B$24, 2, FALSE),"-")</f>
        <v>67114417.566858172</v>
      </c>
      <c r="M74" s="15">
        <f t="shared" si="2"/>
        <v>0.94465293322644839</v>
      </c>
      <c r="N74" s="19">
        <f>(M74*1000000000)/Pop!M74</f>
        <v>98.931475645479495</v>
      </c>
      <c r="O74" s="14" t="str">
        <f>IFERROR(INDEX(Options!$J$2:$J$1611,MATCH(A74, Options!$G$2:$G$1611,0)), )</f>
        <v>Low Income Developing Countries</v>
      </c>
      <c r="P74" s="14" t="str">
        <f>IFERROR(INDEX(Options!$I$2:$I$1611,MATCH(A74, Options!$G$2:$G$1611,0)), )</f>
        <v>Latin America and the Caribbean</v>
      </c>
    </row>
    <row r="75" spans="1:16">
      <c r="A75" s="14" t="str">
        <f>'New Sites'!A75</f>
        <v>HKG</v>
      </c>
      <c r="B75" s="14" t="str">
        <f>'New Sites'!B75</f>
        <v>Hong Kong</v>
      </c>
      <c r="C75" s="14" t="str">
        <f>IFERROR('New Sites'!C75*VLOOKUP(Lookups!$A$9, Lookups!$A$9:'Lookups'!$B$24, 2, FALSE)+((SQRT((1/('Total Sites'!C75/Area!C75))/2)*1000)*'New Sites'!C75*VLOOKUP(Lookups!$A$10, Lookups!$A$9:'Lookups'!$B$24, 2, FALSE))+'New Sites'!C75*VLOOKUP(Lookups!$A$11, Lookups!$A$9:'Lookups'!$B$24, 2, FALSE),"-")</f>
        <v>-</v>
      </c>
      <c r="D75" s="14" t="str">
        <f>IFERROR('New Sites'!D75*VLOOKUP(Lookups!$A$9, Lookups!$A$9:'Lookups'!$B$24, 2, FALSE)+((SQRT((1/('Total Sites'!D75/Area!D75))/2)*1000)*'New Sites'!D75*VLOOKUP(Lookups!$A$10, Lookups!$A$9:'Lookups'!$B$24, 2, FALSE))+'New Sites'!D75*VLOOKUP(Lookups!$A$11, Lookups!$A$9:'Lookups'!$B$24, 2, FALSE),"-")</f>
        <v>-</v>
      </c>
      <c r="E75" s="14" t="str">
        <f>IFERROR('New Sites'!E75*VLOOKUP(Lookups!$A$9, Lookups!$A$9:'Lookups'!$B$24, 2, FALSE)+((SQRT((1/('Total Sites'!E75/Area!E75))/2)*1000)*'New Sites'!E75*VLOOKUP(Lookups!$A$10, Lookups!$A$9:'Lookups'!$B$24, 2, FALSE))+'New Sites'!E75*VLOOKUP(Lookups!$A$11, Lookups!$A$9:'Lookups'!$B$24, 2, FALSE),"-")</f>
        <v>-</v>
      </c>
      <c r="F75" s="14" t="str">
        <f>IFERROR('New Sites'!F75*VLOOKUP(Lookups!$A$9, Lookups!$A$9:'Lookups'!$B$24, 2, FALSE)+((SQRT((1/('Total Sites'!F75/Area!F75))/2)*1000)*'New Sites'!F75*VLOOKUP(Lookups!$A$10, Lookups!$A$9:'Lookups'!$B$24, 2, FALSE))+'New Sites'!F75*VLOOKUP(Lookups!$A$11, Lookups!$A$9:'Lookups'!$B$24, 2, FALSE),"-")</f>
        <v>-</v>
      </c>
      <c r="G75" s="14" t="str">
        <f>IFERROR('New Sites'!G75*VLOOKUP(Lookups!$A$9, Lookups!$A$9:'Lookups'!$B$24, 2, FALSE)+((SQRT((1/('Total Sites'!G75/Area!G75))/2)*1000)*'New Sites'!G75*VLOOKUP(Lookups!$A$10, Lookups!$A$9:'Lookups'!$B$24, 2, FALSE))+'New Sites'!G75*VLOOKUP(Lookups!$A$11, Lookups!$A$9:'Lookups'!$B$24, 2, FALSE),"-")</f>
        <v>-</v>
      </c>
      <c r="H75" s="14">
        <f>IFERROR('New Sites'!H75*VLOOKUP(Lookups!$A$9, Lookups!$A$9:'Lookups'!$B$24, 2, FALSE)+((SQRT((1/('Total Sites'!H75/Area!H75))/2)*1000)*'New Sites'!H75*VLOOKUP(Lookups!$A$10, Lookups!$A$9:'Lookups'!$B$24, 2, FALSE))+'New Sites'!H75*VLOOKUP(Lookups!$A$11, Lookups!$A$9:'Lookups'!$B$24, 2, FALSE),"-")</f>
        <v>233475718.57537985</v>
      </c>
      <c r="I75" s="14">
        <f>IFERROR('New Sites'!I75*VLOOKUP(Lookups!$A$9, Lookups!$A$9:'Lookups'!$B$24, 2, FALSE)+((SQRT((1/('Total Sites'!I75/Area!I75))/2)*1000)*'New Sites'!I75*VLOOKUP(Lookups!$A$10, Lookups!$A$9:'Lookups'!$B$24, 2, FALSE))+'New Sites'!I75*VLOOKUP(Lookups!$A$11, Lookups!$A$9:'Lookups'!$B$24, 2, FALSE),"-")</f>
        <v>103640440.92858323</v>
      </c>
      <c r="J75" s="14">
        <f>IFERROR('New Sites'!J75*VLOOKUP(Lookups!$A$9, Lookups!$A$9:'Lookups'!$B$24, 2, FALSE)+((SQRT((1/('Total Sites'!J75/Area!J75))/2)*1000)*'New Sites'!J75*VLOOKUP(Lookups!$A$10, Lookups!$A$9:'Lookups'!$B$24, 2, FALSE))+'New Sites'!J75*VLOOKUP(Lookups!$A$11, Lookups!$A$9:'Lookups'!$B$24, 2, FALSE),"-")</f>
        <v>118446218.20409516</v>
      </c>
      <c r="K75" s="14">
        <f>IFERROR('New Sites'!K75*VLOOKUP(Lookups!$A$9, Lookups!$A$9:'Lookups'!$B$24, 2, FALSE)+((SQRT((1/('Total Sites'!K75/Area!K75))/2)*1000)*'New Sites'!K75*VLOOKUP(Lookups!$A$10, Lookups!$A$9:'Lookups'!$B$24, 2, FALSE))+'New Sites'!K75*VLOOKUP(Lookups!$A$11, Lookups!$A$9:'Lookups'!$B$24, 2, FALSE),"-")</f>
        <v>75712134.317329526</v>
      </c>
      <c r="L75" s="14">
        <f>IFERROR('New Sites'!L75*VLOOKUP(Lookups!$A$9, Lookups!$A$9:'Lookups'!$B$24, 2, FALSE)+((SQRT((1/('Total Sites'!L75/Area!L75))/2)*1000)*'New Sites'!L75*VLOOKUP(Lookups!$A$10, Lookups!$A$9:'Lookups'!$B$24, 2, FALSE))+'New Sites'!L75*VLOOKUP(Lookups!$A$11, Lookups!$A$9:'Lookups'!$B$24, 2, FALSE),"-")</f>
        <v>41589350.369572133</v>
      </c>
      <c r="M75" s="15">
        <f t="shared" si="2"/>
        <v>0.5728638623949599</v>
      </c>
      <c r="N75" s="19">
        <f>(M75*1000000000)/Pop!M75</f>
        <v>80.717144632994206</v>
      </c>
      <c r="O75" s="14" t="str">
        <f>IFERROR(INDEX(Options!$J$2:$J$1611,MATCH(A75, Options!$G$2:$G$1611,0)), )</f>
        <v>Advanced Economies</v>
      </c>
      <c r="P75" s="14" t="str">
        <f>IFERROR(INDEX(Options!$I$2:$I$1611,MATCH(A75, Options!$G$2:$G$1611,0)), )</f>
        <v>Advanced Economies</v>
      </c>
    </row>
    <row r="76" spans="1:16">
      <c r="A76" s="14" t="str">
        <f>'New Sites'!A76</f>
        <v>HUN</v>
      </c>
      <c r="B76" s="14" t="str">
        <f>'New Sites'!B76</f>
        <v>Hungary</v>
      </c>
      <c r="C76" s="14">
        <f>IFERROR('New Sites'!C76*VLOOKUP(Lookups!$A$9, Lookups!$A$9:'Lookups'!$B$24, 2, FALSE)+((SQRT((1/('Total Sites'!C76/Area!C76))/2)*1000)*'New Sites'!C76*VLOOKUP(Lookups!$A$10, Lookups!$A$9:'Lookups'!$B$24, 2, FALSE))+'New Sites'!C76*VLOOKUP(Lookups!$A$11, Lookups!$A$9:'Lookups'!$B$24, 2, FALSE),"-")</f>
        <v>408143311.95691073</v>
      </c>
      <c r="D76" s="14">
        <f>IFERROR('New Sites'!D76*VLOOKUP(Lookups!$A$9, Lookups!$A$9:'Lookups'!$B$24, 2, FALSE)+((SQRT((1/('Total Sites'!D76/Area!D76))/2)*1000)*'New Sites'!D76*VLOOKUP(Lookups!$A$10, Lookups!$A$9:'Lookups'!$B$24, 2, FALSE))+'New Sites'!D76*VLOOKUP(Lookups!$A$11, Lookups!$A$9:'Lookups'!$B$24, 2, FALSE),"-")</f>
        <v>100085979.61768034</v>
      </c>
      <c r="E76" s="14">
        <f>IFERROR('New Sites'!E76*VLOOKUP(Lookups!$A$9, Lookups!$A$9:'Lookups'!$B$24, 2, FALSE)+((SQRT((1/('Total Sites'!E76/Area!E76))/2)*1000)*'New Sites'!E76*VLOOKUP(Lookups!$A$10, Lookups!$A$9:'Lookups'!$B$24, 2, FALSE))+'New Sites'!E76*VLOOKUP(Lookups!$A$11, Lookups!$A$9:'Lookups'!$B$24, 2, FALSE),"-")</f>
        <v>82272423.358412802</v>
      </c>
      <c r="F76" s="14">
        <f>IFERROR('New Sites'!F76*VLOOKUP(Lookups!$A$9, Lookups!$A$9:'Lookups'!$B$24, 2, FALSE)+((SQRT((1/('Total Sites'!F76/Area!F76))/2)*1000)*'New Sites'!F76*VLOOKUP(Lookups!$A$10, Lookups!$A$9:'Lookups'!$B$24, 2, FALSE))+'New Sites'!F76*VLOOKUP(Lookups!$A$11, Lookups!$A$9:'Lookups'!$B$24, 2, FALSE),"-")</f>
        <v>75369986.586967945</v>
      </c>
      <c r="G76" s="14">
        <f>IFERROR('New Sites'!G76*VLOOKUP(Lookups!$A$9, Lookups!$A$9:'Lookups'!$B$24, 2, FALSE)+((SQRT((1/('Total Sites'!G76/Area!G76))/2)*1000)*'New Sites'!G76*VLOOKUP(Lookups!$A$10, Lookups!$A$9:'Lookups'!$B$24, 2, FALSE))+'New Sites'!G76*VLOOKUP(Lookups!$A$11, Lookups!$A$9:'Lookups'!$B$24, 2, FALSE),"-")</f>
        <v>59481330.59317261</v>
      </c>
      <c r="H76" s="14">
        <f>IFERROR('New Sites'!H76*VLOOKUP(Lookups!$A$9, Lookups!$A$9:'Lookups'!$B$24, 2, FALSE)+((SQRT((1/('Total Sites'!H76/Area!H76))/2)*1000)*'New Sites'!H76*VLOOKUP(Lookups!$A$10, Lookups!$A$9:'Lookups'!$B$24, 2, FALSE))+'New Sites'!H76*VLOOKUP(Lookups!$A$11, Lookups!$A$9:'Lookups'!$B$24, 2, FALSE),"-")</f>
        <v>60014334.799675465</v>
      </c>
      <c r="I76" s="14">
        <f>IFERROR('New Sites'!I76*VLOOKUP(Lookups!$A$9, Lookups!$A$9:'Lookups'!$B$24, 2, FALSE)+((SQRT((1/('Total Sites'!I76/Area!I76))/2)*1000)*'New Sites'!I76*VLOOKUP(Lookups!$A$10, Lookups!$A$9:'Lookups'!$B$24, 2, FALSE))+'New Sites'!I76*VLOOKUP(Lookups!$A$11, Lookups!$A$9:'Lookups'!$B$24, 2, FALSE),"-")</f>
        <v>44925877.465531781</v>
      </c>
      <c r="J76" s="14">
        <f>IFERROR('New Sites'!J76*VLOOKUP(Lookups!$A$9, Lookups!$A$9:'Lookups'!$B$24, 2, FALSE)+((SQRT((1/('Total Sites'!J76/Area!J76))/2)*1000)*'New Sites'!J76*VLOOKUP(Lookups!$A$10, Lookups!$A$9:'Lookups'!$B$24, 2, FALSE))+'New Sites'!J76*VLOOKUP(Lookups!$A$11, Lookups!$A$9:'Lookups'!$B$24, 2, FALSE),"-")</f>
        <v>45115347.873943351</v>
      </c>
      <c r="K76" s="14">
        <f>IFERROR('New Sites'!K76*VLOOKUP(Lookups!$A$9, Lookups!$A$9:'Lookups'!$B$24, 2, FALSE)+((SQRT((1/('Total Sites'!K76/Area!K76))/2)*1000)*'New Sites'!K76*VLOOKUP(Lookups!$A$10, Lookups!$A$9:'Lookups'!$B$24, 2, FALSE))+'New Sites'!K76*VLOOKUP(Lookups!$A$11, Lookups!$A$9:'Lookups'!$B$24, 2, FALSE),"-")</f>
        <v>39696539.607155509</v>
      </c>
      <c r="L76" s="14">
        <f>IFERROR('New Sites'!L76*VLOOKUP(Lookups!$A$9, Lookups!$A$9:'Lookups'!$B$24, 2, FALSE)+((SQRT((1/('Total Sites'!L76/Area!L76))/2)*1000)*'New Sites'!L76*VLOOKUP(Lookups!$A$10, Lookups!$A$9:'Lookups'!$B$24, 2, FALSE))+'New Sites'!L76*VLOOKUP(Lookups!$A$11, Lookups!$A$9:'Lookups'!$B$24, 2, FALSE),"-")</f>
        <v>29002032.900360562</v>
      </c>
      <c r="M76" s="15">
        <f t="shared" si="2"/>
        <v>0.94410716475981116</v>
      </c>
      <c r="N76" s="19">
        <f>(M76*1000000000)/Pop!M76</f>
        <v>100.7613625701446</v>
      </c>
      <c r="O76" s="14" t="str">
        <f>IFERROR(INDEX(Options!$J$2:$J$1611,MATCH(A76, Options!$G$2:$G$1611,0)), )</f>
        <v>Emerging Market Economies</v>
      </c>
      <c r="P76" s="14" t="str">
        <f>IFERROR(INDEX(Options!$I$2:$I$1611,MATCH(A76, Options!$G$2:$G$1611,0)), )</f>
        <v>Emerging and Developing Europe</v>
      </c>
    </row>
    <row r="77" spans="1:16">
      <c r="A77" s="14" t="str">
        <f>'New Sites'!A77</f>
        <v>ISL</v>
      </c>
      <c r="B77" s="14" t="str">
        <f>'New Sites'!B77</f>
        <v>Iceland</v>
      </c>
      <c r="C77" s="14">
        <f>IFERROR('New Sites'!C77*VLOOKUP(Lookups!$A$9, Lookups!$A$9:'Lookups'!$B$24, 2, FALSE)+((SQRT((1/('Total Sites'!C77/Area!C77))/2)*1000)*'New Sites'!C77*VLOOKUP(Lookups!$A$10, Lookups!$A$9:'Lookups'!$B$24, 2, FALSE))+'New Sites'!C77*VLOOKUP(Lookups!$A$11, Lookups!$A$9:'Lookups'!$B$24, 2, FALSE),"-")</f>
        <v>22048952.710120395</v>
      </c>
      <c r="D77" s="14">
        <f>IFERROR('New Sites'!D77*VLOOKUP(Lookups!$A$9, Lookups!$A$9:'Lookups'!$B$24, 2, FALSE)+((SQRT((1/('Total Sites'!D77/Area!D77))/2)*1000)*'New Sites'!D77*VLOOKUP(Lookups!$A$10, Lookups!$A$9:'Lookups'!$B$24, 2, FALSE))+'New Sites'!D77*VLOOKUP(Lookups!$A$11, Lookups!$A$9:'Lookups'!$B$24, 2, FALSE),"-")</f>
        <v>2832931.0651199934</v>
      </c>
      <c r="E77" s="14" t="str">
        <f>IFERROR('New Sites'!E77*VLOOKUP(Lookups!$A$9, Lookups!$A$9:'Lookups'!$B$24, 2, FALSE)+((SQRT((1/('Total Sites'!E77/Area!E77))/2)*1000)*'New Sites'!E77*VLOOKUP(Lookups!$A$10, Lookups!$A$9:'Lookups'!$B$24, 2, FALSE))+'New Sites'!E77*VLOOKUP(Lookups!$A$11, Lookups!$A$9:'Lookups'!$B$24, 2, FALSE),"-")</f>
        <v>-</v>
      </c>
      <c r="F77" s="14" t="str">
        <f>IFERROR('New Sites'!F77*VLOOKUP(Lookups!$A$9, Lookups!$A$9:'Lookups'!$B$24, 2, FALSE)+((SQRT((1/('Total Sites'!F77/Area!F77))/2)*1000)*'New Sites'!F77*VLOOKUP(Lookups!$A$10, Lookups!$A$9:'Lookups'!$B$24, 2, FALSE))+'New Sites'!F77*VLOOKUP(Lookups!$A$11, Lookups!$A$9:'Lookups'!$B$24, 2, FALSE),"-")</f>
        <v>-</v>
      </c>
      <c r="G77" s="14" t="str">
        <f>IFERROR('New Sites'!G77*VLOOKUP(Lookups!$A$9, Lookups!$A$9:'Lookups'!$B$24, 2, FALSE)+((SQRT((1/('Total Sites'!G77/Area!G77))/2)*1000)*'New Sites'!G77*VLOOKUP(Lookups!$A$10, Lookups!$A$9:'Lookups'!$B$24, 2, FALSE))+'New Sites'!G77*VLOOKUP(Lookups!$A$11, Lookups!$A$9:'Lookups'!$B$24, 2, FALSE),"-")</f>
        <v>-</v>
      </c>
      <c r="H77" s="14" t="str">
        <f>IFERROR('New Sites'!H77*VLOOKUP(Lookups!$A$9, Lookups!$A$9:'Lookups'!$B$24, 2, FALSE)+((SQRT((1/('Total Sites'!H77/Area!H77))/2)*1000)*'New Sites'!H77*VLOOKUP(Lookups!$A$10, Lookups!$A$9:'Lookups'!$B$24, 2, FALSE))+'New Sites'!H77*VLOOKUP(Lookups!$A$11, Lookups!$A$9:'Lookups'!$B$24, 2, FALSE),"-")</f>
        <v>-</v>
      </c>
      <c r="I77" s="14" t="str">
        <f>IFERROR('New Sites'!I77*VLOOKUP(Lookups!$A$9, Lookups!$A$9:'Lookups'!$B$24, 2, FALSE)+((SQRT((1/('Total Sites'!I77/Area!I77))/2)*1000)*'New Sites'!I77*VLOOKUP(Lookups!$A$10, Lookups!$A$9:'Lookups'!$B$24, 2, FALSE))+'New Sites'!I77*VLOOKUP(Lookups!$A$11, Lookups!$A$9:'Lookups'!$B$24, 2, FALSE),"-")</f>
        <v>-</v>
      </c>
      <c r="J77" s="14" t="str">
        <f>IFERROR('New Sites'!J77*VLOOKUP(Lookups!$A$9, Lookups!$A$9:'Lookups'!$B$24, 2, FALSE)+((SQRT((1/('Total Sites'!J77/Area!J77))/2)*1000)*'New Sites'!J77*VLOOKUP(Lookups!$A$10, Lookups!$A$9:'Lookups'!$B$24, 2, FALSE))+'New Sites'!J77*VLOOKUP(Lookups!$A$11, Lookups!$A$9:'Lookups'!$B$24, 2, FALSE),"-")</f>
        <v>-</v>
      </c>
      <c r="K77" s="14" t="str">
        <f>IFERROR('New Sites'!K77*VLOOKUP(Lookups!$A$9, Lookups!$A$9:'Lookups'!$B$24, 2, FALSE)+((SQRT((1/('Total Sites'!K77/Area!K77))/2)*1000)*'New Sites'!K77*VLOOKUP(Lookups!$A$10, Lookups!$A$9:'Lookups'!$B$24, 2, FALSE))+'New Sites'!K77*VLOOKUP(Lookups!$A$11, Lookups!$A$9:'Lookups'!$B$24, 2, FALSE),"-")</f>
        <v>-</v>
      </c>
      <c r="L77" s="14" t="str">
        <f>IFERROR('New Sites'!L77*VLOOKUP(Lookups!$A$9, Lookups!$A$9:'Lookups'!$B$24, 2, FALSE)+((SQRT((1/('Total Sites'!L77/Area!L77))/2)*1000)*'New Sites'!L77*VLOOKUP(Lookups!$A$10, Lookups!$A$9:'Lookups'!$B$24, 2, FALSE))+'New Sites'!L77*VLOOKUP(Lookups!$A$11, Lookups!$A$9:'Lookups'!$B$24, 2, FALSE),"-")</f>
        <v>-</v>
      </c>
      <c r="M77" s="15">
        <f t="shared" si="2"/>
        <v>2.4881883775240386E-2</v>
      </c>
      <c r="N77" s="19">
        <f>(M77*1000000000)/Pop!M77</f>
        <v>73.646198762317752</v>
      </c>
      <c r="O77" s="14" t="str">
        <f>IFERROR(INDEX(Options!$J$2:$J$1611,MATCH(A77, Options!$G$2:$G$1611,0)), )</f>
        <v>Advanced Economies</v>
      </c>
      <c r="P77" s="14" t="str">
        <f>IFERROR(INDEX(Options!$I$2:$I$1611,MATCH(A77, Options!$G$2:$G$1611,0)), )</f>
        <v>Advanced Economies</v>
      </c>
    </row>
    <row r="78" spans="1:16">
      <c r="A78" s="14" t="str">
        <f>'New Sites'!A78</f>
        <v>IND</v>
      </c>
      <c r="B78" s="14" t="str">
        <f>'New Sites'!B78</f>
        <v>India</v>
      </c>
      <c r="C78" s="14">
        <f>IFERROR('New Sites'!C78*VLOOKUP(Lookups!$A$9, Lookups!$A$9:'Lookups'!$B$24, 2, FALSE)+((SQRT((1/('Total Sites'!C78/Area!C78))/2)*1000)*'New Sites'!C78*VLOOKUP(Lookups!$A$10, Lookups!$A$9:'Lookups'!$B$24, 2, FALSE))+'New Sites'!C78*VLOOKUP(Lookups!$A$11, Lookups!$A$9:'Lookups'!$B$24, 2, FALSE),"-")</f>
        <v>57349844721.800873</v>
      </c>
      <c r="D78" s="14">
        <f>IFERROR('New Sites'!D78*VLOOKUP(Lookups!$A$9, Lookups!$A$9:'Lookups'!$B$24, 2, FALSE)+((SQRT((1/('Total Sites'!D78/Area!D78))/2)*1000)*'New Sites'!D78*VLOOKUP(Lookups!$A$10, Lookups!$A$9:'Lookups'!$B$24, 2, FALSE))+'New Sites'!D78*VLOOKUP(Lookups!$A$11, Lookups!$A$9:'Lookups'!$B$24, 2, FALSE),"-")</f>
        <v>18222108665.921913</v>
      </c>
      <c r="E78" s="14">
        <f>IFERROR('New Sites'!E78*VLOOKUP(Lookups!$A$9, Lookups!$A$9:'Lookups'!$B$24, 2, FALSE)+((SQRT((1/('Total Sites'!E78/Area!E78))/2)*1000)*'New Sites'!E78*VLOOKUP(Lookups!$A$10, Lookups!$A$9:'Lookups'!$B$24, 2, FALSE))+'New Sites'!E78*VLOOKUP(Lookups!$A$11, Lookups!$A$9:'Lookups'!$B$24, 2, FALSE),"-")</f>
        <v>12104972203.388918</v>
      </c>
      <c r="F78" s="14">
        <f>IFERROR('New Sites'!F78*VLOOKUP(Lookups!$A$9, Lookups!$A$9:'Lookups'!$B$24, 2, FALSE)+((SQRT((1/('Total Sites'!F78/Area!F78))/2)*1000)*'New Sites'!F78*VLOOKUP(Lookups!$A$10, Lookups!$A$9:'Lookups'!$B$24, 2, FALSE))+'New Sites'!F78*VLOOKUP(Lookups!$A$11, Lookups!$A$9:'Lookups'!$B$24, 2, FALSE),"-")</f>
        <v>12087003603.261276</v>
      </c>
      <c r="G78" s="14">
        <f>IFERROR('New Sites'!G78*VLOOKUP(Lookups!$A$9, Lookups!$A$9:'Lookups'!$B$24, 2, FALSE)+((SQRT((1/('Total Sites'!G78/Area!G78))/2)*1000)*'New Sites'!G78*VLOOKUP(Lookups!$A$10, Lookups!$A$9:'Lookups'!$B$24, 2, FALSE))+'New Sites'!G78*VLOOKUP(Lookups!$A$11, Lookups!$A$9:'Lookups'!$B$24, 2, FALSE),"-")</f>
        <v>9176867993.5656013</v>
      </c>
      <c r="H78" s="14">
        <f>IFERROR('New Sites'!H78*VLOOKUP(Lookups!$A$9, Lookups!$A$9:'Lookups'!$B$24, 2, FALSE)+((SQRT((1/('Total Sites'!H78/Area!H78))/2)*1000)*'New Sites'!H78*VLOOKUP(Lookups!$A$10, Lookups!$A$9:'Lookups'!$B$24, 2, FALSE))+'New Sites'!H78*VLOOKUP(Lookups!$A$11, Lookups!$A$9:'Lookups'!$B$24, 2, FALSE),"-")</f>
        <v>6792110898.0930729</v>
      </c>
      <c r="I78" s="14">
        <f>IFERROR('New Sites'!I78*VLOOKUP(Lookups!$A$9, Lookups!$A$9:'Lookups'!$B$24, 2, FALSE)+((SQRT((1/('Total Sites'!I78/Area!I78))/2)*1000)*'New Sites'!I78*VLOOKUP(Lookups!$A$10, Lookups!$A$9:'Lookups'!$B$24, 2, FALSE))+'New Sites'!I78*VLOOKUP(Lookups!$A$11, Lookups!$A$9:'Lookups'!$B$24, 2, FALSE),"-")</f>
        <v>5747764495.451355</v>
      </c>
      <c r="J78" s="14">
        <f>IFERROR('New Sites'!J78*VLOOKUP(Lookups!$A$9, Lookups!$A$9:'Lookups'!$B$24, 2, FALSE)+((SQRT((1/('Total Sites'!J78/Area!J78))/2)*1000)*'New Sites'!J78*VLOOKUP(Lookups!$A$10, Lookups!$A$9:'Lookups'!$B$24, 2, FALSE))+'New Sites'!J78*VLOOKUP(Lookups!$A$11, Lookups!$A$9:'Lookups'!$B$24, 2, FALSE),"-")</f>
        <v>6594965597.7244205</v>
      </c>
      <c r="K78" s="14">
        <f>IFERROR('New Sites'!K78*VLOOKUP(Lookups!$A$9, Lookups!$A$9:'Lookups'!$B$24, 2, FALSE)+((SQRT((1/('Total Sites'!K78/Area!K78))/2)*1000)*'New Sites'!K78*VLOOKUP(Lookups!$A$10, Lookups!$A$9:'Lookups'!$B$24, 2, FALSE))+'New Sites'!K78*VLOOKUP(Lookups!$A$11, Lookups!$A$9:'Lookups'!$B$24, 2, FALSE),"-")</f>
        <v>5800424614.6901913</v>
      </c>
      <c r="L78" s="14">
        <f>IFERROR('New Sites'!L78*VLOOKUP(Lookups!$A$9, Lookups!$A$9:'Lookups'!$B$24, 2, FALSE)+((SQRT((1/('Total Sites'!L78/Area!L78))/2)*1000)*'New Sites'!L78*VLOOKUP(Lookups!$A$10, Lookups!$A$9:'Lookups'!$B$24, 2, FALSE))+'New Sites'!L78*VLOOKUP(Lookups!$A$11, Lookups!$A$9:'Lookups'!$B$24, 2, FALSE),"-")</f>
        <v>3311911760.5182972</v>
      </c>
      <c r="M78" s="15">
        <f t="shared" si="2"/>
        <v>137.18797455441592</v>
      </c>
      <c r="N78" s="19">
        <f>(M78*1000000000)/Pop!M78</f>
        <v>97.486916439041465</v>
      </c>
      <c r="O78" s="14" t="str">
        <f>IFERROR(INDEX(Options!$J$2:$J$1611,MATCH(A78, Options!$G$2:$G$1611,0)), )</f>
        <v>Emerging Market Economies</v>
      </c>
      <c r="P78" s="14" t="str">
        <f>IFERROR(INDEX(Options!$I$2:$I$1611,MATCH(A78, Options!$G$2:$G$1611,0)), )</f>
        <v>Emerging and Developing Asia</v>
      </c>
    </row>
    <row r="79" spans="1:16">
      <c r="A79" s="14" t="str">
        <f>'New Sites'!A79</f>
        <v>IDN</v>
      </c>
      <c r="B79" s="14" t="str">
        <f>'New Sites'!B79</f>
        <v>Indonesia</v>
      </c>
      <c r="C79" s="14">
        <f>IFERROR('New Sites'!C79*VLOOKUP(Lookups!$A$9, Lookups!$A$9:'Lookups'!$B$24, 2, FALSE)+((SQRT((1/('Total Sites'!C79/Area!C79))/2)*1000)*'New Sites'!C79*VLOOKUP(Lookups!$A$10, Lookups!$A$9:'Lookups'!$B$24, 2, FALSE))+'New Sites'!C79*VLOOKUP(Lookups!$A$11, Lookups!$A$9:'Lookups'!$B$24, 2, FALSE),"-")</f>
        <v>9240065300.3542976</v>
      </c>
      <c r="D79" s="14">
        <f>IFERROR('New Sites'!D79*VLOOKUP(Lookups!$A$9, Lookups!$A$9:'Lookups'!$B$24, 2, FALSE)+((SQRT((1/('Total Sites'!D79/Area!D79))/2)*1000)*'New Sites'!D79*VLOOKUP(Lookups!$A$10, Lookups!$A$9:'Lookups'!$B$24, 2, FALSE))+'New Sites'!D79*VLOOKUP(Lookups!$A$11, Lookups!$A$9:'Lookups'!$B$24, 2, FALSE),"-")</f>
        <v>4442457263.8747272</v>
      </c>
      <c r="E79" s="14">
        <f>IFERROR('New Sites'!E79*VLOOKUP(Lookups!$A$9, Lookups!$A$9:'Lookups'!$B$24, 2, FALSE)+((SQRT((1/('Total Sites'!E79/Area!E79))/2)*1000)*'New Sites'!E79*VLOOKUP(Lookups!$A$10, Lookups!$A$9:'Lookups'!$B$24, 2, FALSE))+'New Sites'!E79*VLOOKUP(Lookups!$A$11, Lookups!$A$9:'Lookups'!$B$24, 2, FALSE),"-")</f>
        <v>5007660984.5696602</v>
      </c>
      <c r="F79" s="14">
        <f>IFERROR('New Sites'!F79*VLOOKUP(Lookups!$A$9, Lookups!$A$9:'Lookups'!$B$24, 2, FALSE)+((SQRT((1/('Total Sites'!F79/Area!F79))/2)*1000)*'New Sites'!F79*VLOOKUP(Lookups!$A$10, Lookups!$A$9:'Lookups'!$B$24, 2, FALSE))+'New Sites'!F79*VLOOKUP(Lookups!$A$11, Lookups!$A$9:'Lookups'!$B$24, 2, FALSE),"-")</f>
        <v>2086167643.9512656</v>
      </c>
      <c r="G79" s="14">
        <f>IFERROR('New Sites'!G79*VLOOKUP(Lookups!$A$9, Lookups!$A$9:'Lookups'!$B$24, 2, FALSE)+((SQRT((1/('Total Sites'!G79/Area!G79))/2)*1000)*'New Sites'!G79*VLOOKUP(Lookups!$A$10, Lookups!$A$9:'Lookups'!$B$24, 2, FALSE))+'New Sites'!G79*VLOOKUP(Lookups!$A$11, Lookups!$A$9:'Lookups'!$B$24, 2, FALSE),"-")</f>
        <v>1412097367.9865708</v>
      </c>
      <c r="H79" s="14">
        <f>IFERROR('New Sites'!H79*VLOOKUP(Lookups!$A$9, Lookups!$A$9:'Lookups'!$B$24, 2, FALSE)+((SQRT((1/('Total Sites'!H79/Area!H79))/2)*1000)*'New Sites'!H79*VLOOKUP(Lookups!$A$10, Lookups!$A$9:'Lookups'!$B$24, 2, FALSE))+'New Sites'!H79*VLOOKUP(Lookups!$A$11, Lookups!$A$9:'Lookups'!$B$24, 2, FALSE),"-")</f>
        <v>1610221356.8130276</v>
      </c>
      <c r="I79" s="14">
        <f>IFERROR('New Sites'!I79*VLOOKUP(Lookups!$A$9, Lookups!$A$9:'Lookups'!$B$24, 2, FALSE)+((SQRT((1/('Total Sites'!I79/Area!I79))/2)*1000)*'New Sites'!I79*VLOOKUP(Lookups!$A$10, Lookups!$A$9:'Lookups'!$B$24, 2, FALSE))+'New Sites'!I79*VLOOKUP(Lookups!$A$11, Lookups!$A$9:'Lookups'!$B$24, 2, FALSE),"-")</f>
        <v>1326947684.4332516</v>
      </c>
      <c r="J79" s="14">
        <f>IFERROR('New Sites'!J79*VLOOKUP(Lookups!$A$9, Lookups!$A$9:'Lookups'!$B$24, 2, FALSE)+((SQRT((1/('Total Sites'!J79/Area!J79))/2)*1000)*'New Sites'!J79*VLOOKUP(Lookups!$A$10, Lookups!$A$9:'Lookups'!$B$24, 2, FALSE))+'New Sites'!J79*VLOOKUP(Lookups!$A$11, Lookups!$A$9:'Lookups'!$B$24, 2, FALSE),"-")</f>
        <v>1182914693.7590179</v>
      </c>
      <c r="K79" s="14">
        <f>IFERROR('New Sites'!K79*VLOOKUP(Lookups!$A$9, Lookups!$A$9:'Lookups'!$B$24, 2, FALSE)+((SQRT((1/('Total Sites'!K79/Area!K79))/2)*1000)*'New Sites'!K79*VLOOKUP(Lookups!$A$10, Lookups!$A$9:'Lookups'!$B$24, 2, FALSE))+'New Sites'!K79*VLOOKUP(Lookups!$A$11, Lookups!$A$9:'Lookups'!$B$24, 2, FALSE),"-")</f>
        <v>1231294832.4582491</v>
      </c>
      <c r="L79" s="14">
        <f>IFERROR('New Sites'!L79*VLOOKUP(Lookups!$A$9, Lookups!$A$9:'Lookups'!$B$24, 2, FALSE)+((SQRT((1/('Total Sites'!L79/Area!L79))/2)*1000)*'New Sites'!L79*VLOOKUP(Lookups!$A$10, Lookups!$A$9:'Lookups'!$B$24, 2, FALSE))+'New Sites'!L79*VLOOKUP(Lookups!$A$11, Lookups!$A$9:'Lookups'!$B$24, 2, FALSE),"-")</f>
        <v>1037248685.81322</v>
      </c>
      <c r="M79" s="15">
        <f t="shared" si="2"/>
        <v>28.577075814013288</v>
      </c>
      <c r="N79" s="19">
        <f>(M79*1000000000)/Pop!M79</f>
        <v>102.1902158919596</v>
      </c>
      <c r="O79" s="14" t="str">
        <f>IFERROR(INDEX(Options!$J$2:$J$1611,MATCH(A79, Options!$G$2:$G$1611,0)), )</f>
        <v>Emerging Market Economies</v>
      </c>
      <c r="P79" s="14" t="str">
        <f>IFERROR(INDEX(Options!$I$2:$I$1611,MATCH(A79, Options!$G$2:$G$1611,0)), )</f>
        <v>Emerging and Developing Asia</v>
      </c>
    </row>
    <row r="80" spans="1:16">
      <c r="A80" s="14" t="str">
        <f>'New Sites'!A80</f>
        <v>IRN</v>
      </c>
      <c r="B80" s="14" t="str">
        <f>'New Sites'!B80</f>
        <v>Iran (Islamic Republic of)</v>
      </c>
      <c r="C80" s="14">
        <f>IFERROR('New Sites'!C80*VLOOKUP(Lookups!$A$9, Lookups!$A$9:'Lookups'!$B$24, 2, FALSE)+((SQRT((1/('Total Sites'!C80/Area!C80))/2)*1000)*'New Sites'!C80*VLOOKUP(Lookups!$A$10, Lookups!$A$9:'Lookups'!$B$24, 2, FALSE))+'New Sites'!C80*VLOOKUP(Lookups!$A$11, Lookups!$A$9:'Lookups'!$B$24, 2, FALSE),"-")</f>
        <v>2029201481.3129756</v>
      </c>
      <c r="D80" s="14">
        <f>IFERROR('New Sites'!D80*VLOOKUP(Lookups!$A$9, Lookups!$A$9:'Lookups'!$B$24, 2, FALSE)+((SQRT((1/('Total Sites'!D80/Area!D80))/2)*1000)*'New Sites'!D80*VLOOKUP(Lookups!$A$10, Lookups!$A$9:'Lookups'!$B$24, 2, FALSE))+'New Sites'!D80*VLOOKUP(Lookups!$A$11, Lookups!$A$9:'Lookups'!$B$24, 2, FALSE),"-")</f>
        <v>1375949691.4577446</v>
      </c>
      <c r="E80" s="14">
        <f>IFERROR('New Sites'!E80*VLOOKUP(Lookups!$A$9, Lookups!$A$9:'Lookups'!$B$24, 2, FALSE)+((SQRT((1/('Total Sites'!E80/Area!E80))/2)*1000)*'New Sites'!E80*VLOOKUP(Lookups!$A$10, Lookups!$A$9:'Lookups'!$B$24, 2, FALSE))+'New Sites'!E80*VLOOKUP(Lookups!$A$11, Lookups!$A$9:'Lookups'!$B$24, 2, FALSE),"-")</f>
        <v>728190350.99765301</v>
      </c>
      <c r="F80" s="14">
        <f>IFERROR('New Sites'!F80*VLOOKUP(Lookups!$A$9, Lookups!$A$9:'Lookups'!$B$24, 2, FALSE)+((SQRT((1/('Total Sites'!F80/Area!F80))/2)*1000)*'New Sites'!F80*VLOOKUP(Lookups!$A$10, Lookups!$A$9:'Lookups'!$B$24, 2, FALSE))+'New Sites'!F80*VLOOKUP(Lookups!$A$11, Lookups!$A$9:'Lookups'!$B$24, 2, FALSE),"-")</f>
        <v>547871842.08713305</v>
      </c>
      <c r="G80" s="14">
        <f>IFERROR('New Sites'!G80*VLOOKUP(Lookups!$A$9, Lookups!$A$9:'Lookups'!$B$24, 2, FALSE)+((SQRT((1/('Total Sites'!G80/Area!G80))/2)*1000)*'New Sites'!G80*VLOOKUP(Lookups!$A$10, Lookups!$A$9:'Lookups'!$B$24, 2, FALSE))+'New Sites'!G80*VLOOKUP(Lookups!$A$11, Lookups!$A$9:'Lookups'!$B$24, 2, FALSE),"-")</f>
        <v>616429255.87906873</v>
      </c>
      <c r="H80" s="14">
        <f>IFERROR('New Sites'!H80*VLOOKUP(Lookups!$A$9, Lookups!$A$9:'Lookups'!$B$24, 2, FALSE)+((SQRT((1/('Total Sites'!H80/Area!H80))/2)*1000)*'New Sites'!H80*VLOOKUP(Lookups!$A$10, Lookups!$A$9:'Lookups'!$B$24, 2, FALSE))+'New Sites'!H80*VLOOKUP(Lookups!$A$11, Lookups!$A$9:'Lookups'!$B$24, 2, FALSE),"-")</f>
        <v>492713583.94635409</v>
      </c>
      <c r="I80" s="14">
        <f>IFERROR('New Sites'!I80*VLOOKUP(Lookups!$A$9, Lookups!$A$9:'Lookups'!$B$24, 2, FALSE)+((SQRT((1/('Total Sites'!I80/Area!I80))/2)*1000)*'New Sites'!I80*VLOOKUP(Lookups!$A$10, Lookups!$A$9:'Lookups'!$B$24, 2, FALSE))+'New Sites'!I80*VLOOKUP(Lookups!$A$11, Lookups!$A$9:'Lookups'!$B$24, 2, FALSE),"-")</f>
        <v>365521557.11970323</v>
      </c>
      <c r="J80" s="14">
        <f>IFERROR('New Sites'!J80*VLOOKUP(Lookups!$A$9, Lookups!$A$9:'Lookups'!$B$24, 2, FALSE)+((SQRT((1/('Total Sites'!J80/Area!J80))/2)*1000)*'New Sites'!J80*VLOOKUP(Lookups!$A$10, Lookups!$A$9:'Lookups'!$B$24, 2, FALSE))+'New Sites'!J80*VLOOKUP(Lookups!$A$11, Lookups!$A$9:'Lookups'!$B$24, 2, FALSE),"-")</f>
        <v>471234415.3853032</v>
      </c>
      <c r="K80" s="14">
        <f>IFERROR('New Sites'!K80*VLOOKUP(Lookups!$A$9, Lookups!$A$9:'Lookups'!$B$24, 2, FALSE)+((SQRT((1/('Total Sites'!K80/Area!K80))/2)*1000)*'New Sites'!K80*VLOOKUP(Lookups!$A$10, Lookups!$A$9:'Lookups'!$B$24, 2, FALSE))+'New Sites'!K80*VLOOKUP(Lookups!$A$11, Lookups!$A$9:'Lookups'!$B$24, 2, FALSE),"-")</f>
        <v>643343071.45802855</v>
      </c>
      <c r="L80" s="14">
        <f>IFERROR('New Sites'!L80*VLOOKUP(Lookups!$A$9, Lookups!$A$9:'Lookups'!$B$24, 2, FALSE)+((SQRT((1/('Total Sites'!L80/Area!L80))/2)*1000)*'New Sites'!L80*VLOOKUP(Lookups!$A$10, Lookups!$A$9:'Lookups'!$B$24, 2, FALSE))+'New Sites'!L80*VLOOKUP(Lookups!$A$11, Lookups!$A$9:'Lookups'!$B$24, 2, FALSE),"-")</f>
        <v>480036026.40903693</v>
      </c>
      <c r="M80" s="15">
        <f t="shared" si="2"/>
        <v>7.7504912760530011</v>
      </c>
      <c r="N80" s="19">
        <f>(M80*1000000000)/Pop!M80</f>
        <v>96.299340061488778</v>
      </c>
      <c r="O80" s="14" t="str">
        <f>IFERROR(INDEX(Options!$J$2:$J$1611,MATCH(A80, Options!$G$2:$G$1611,0)), )</f>
        <v>Emerging Market Economies</v>
      </c>
      <c r="P80" s="14" t="str">
        <f>IFERROR(INDEX(Options!$I$2:$I$1611,MATCH(A80, Options!$G$2:$G$1611,0)), )</f>
        <v>Middle East, North Africa, Afghanistan, and Pakistan</v>
      </c>
    </row>
    <row r="81" spans="1:16">
      <c r="A81" s="14" t="str">
        <f>'New Sites'!A81</f>
        <v>IRQ</v>
      </c>
      <c r="B81" s="14" t="str">
        <f>'New Sites'!B81</f>
        <v>Iraq</v>
      </c>
      <c r="C81" s="14">
        <f>IFERROR('New Sites'!C81*VLOOKUP(Lookups!$A$9, Lookups!$A$9:'Lookups'!$B$24, 2, FALSE)+((SQRT((1/('Total Sites'!C81/Area!C81))/2)*1000)*'New Sites'!C81*VLOOKUP(Lookups!$A$10, Lookups!$A$9:'Lookups'!$B$24, 2, FALSE))+'New Sites'!C81*VLOOKUP(Lookups!$A$11, Lookups!$A$9:'Lookups'!$B$24, 2, FALSE),"-")</f>
        <v>1123690595.9127524</v>
      </c>
      <c r="D81" s="14">
        <f>IFERROR('New Sites'!D81*VLOOKUP(Lookups!$A$9, Lookups!$A$9:'Lookups'!$B$24, 2, FALSE)+((SQRT((1/('Total Sites'!D81/Area!D81))/2)*1000)*'New Sites'!D81*VLOOKUP(Lookups!$A$10, Lookups!$A$9:'Lookups'!$B$24, 2, FALSE))+'New Sites'!D81*VLOOKUP(Lookups!$A$11, Lookups!$A$9:'Lookups'!$B$24, 2, FALSE),"-")</f>
        <v>698650797.84484053</v>
      </c>
      <c r="E81" s="14">
        <f>IFERROR('New Sites'!E81*VLOOKUP(Lookups!$A$9, Lookups!$A$9:'Lookups'!$B$24, 2, FALSE)+((SQRT((1/('Total Sites'!E81/Area!E81))/2)*1000)*'New Sites'!E81*VLOOKUP(Lookups!$A$10, Lookups!$A$9:'Lookups'!$B$24, 2, FALSE))+'New Sites'!E81*VLOOKUP(Lookups!$A$11, Lookups!$A$9:'Lookups'!$B$24, 2, FALSE),"-")</f>
        <v>322452654.02623403</v>
      </c>
      <c r="F81" s="14">
        <f>IFERROR('New Sites'!F81*VLOOKUP(Lookups!$A$9, Lookups!$A$9:'Lookups'!$B$24, 2, FALSE)+((SQRT((1/('Total Sites'!F81/Area!F81))/2)*1000)*'New Sites'!F81*VLOOKUP(Lookups!$A$10, Lookups!$A$9:'Lookups'!$B$24, 2, FALSE))+'New Sites'!F81*VLOOKUP(Lookups!$A$11, Lookups!$A$9:'Lookups'!$B$24, 2, FALSE),"-")</f>
        <v>343975098.40524518</v>
      </c>
      <c r="G81" s="14">
        <f>IFERROR('New Sites'!G81*VLOOKUP(Lookups!$A$9, Lookups!$A$9:'Lookups'!$B$24, 2, FALSE)+((SQRT((1/('Total Sites'!G81/Area!G81))/2)*1000)*'New Sites'!G81*VLOOKUP(Lookups!$A$10, Lookups!$A$9:'Lookups'!$B$24, 2, FALSE))+'New Sites'!G81*VLOOKUP(Lookups!$A$11, Lookups!$A$9:'Lookups'!$B$24, 2, FALSE),"-")</f>
        <v>308062389.18641508</v>
      </c>
      <c r="H81" s="14">
        <f>IFERROR('New Sites'!H81*VLOOKUP(Lookups!$A$9, Lookups!$A$9:'Lookups'!$B$24, 2, FALSE)+((SQRT((1/('Total Sites'!H81/Area!H81))/2)*1000)*'New Sites'!H81*VLOOKUP(Lookups!$A$10, Lookups!$A$9:'Lookups'!$B$24, 2, FALSE))+'New Sites'!H81*VLOOKUP(Lookups!$A$11, Lookups!$A$9:'Lookups'!$B$24, 2, FALSE),"-")</f>
        <v>284568528.23882973</v>
      </c>
      <c r="I81" s="14">
        <f>IFERROR('New Sites'!I81*VLOOKUP(Lookups!$A$9, Lookups!$A$9:'Lookups'!$B$24, 2, FALSE)+((SQRT((1/('Total Sites'!I81/Area!I81))/2)*1000)*'New Sites'!I81*VLOOKUP(Lookups!$A$10, Lookups!$A$9:'Lookups'!$B$24, 2, FALSE))+'New Sites'!I81*VLOOKUP(Lookups!$A$11, Lookups!$A$9:'Lookups'!$B$24, 2, FALSE),"-")</f>
        <v>173948459.56663316</v>
      </c>
      <c r="J81" s="14">
        <f>IFERROR('New Sites'!J81*VLOOKUP(Lookups!$A$9, Lookups!$A$9:'Lookups'!$B$24, 2, FALSE)+((SQRT((1/('Total Sites'!J81/Area!J81))/2)*1000)*'New Sites'!J81*VLOOKUP(Lookups!$A$10, Lookups!$A$9:'Lookups'!$B$24, 2, FALSE))+'New Sites'!J81*VLOOKUP(Lookups!$A$11, Lookups!$A$9:'Lookups'!$B$24, 2, FALSE),"-")</f>
        <v>160147345.5516445</v>
      </c>
      <c r="K81" s="14">
        <f>IFERROR('New Sites'!K81*VLOOKUP(Lookups!$A$9, Lookups!$A$9:'Lookups'!$B$24, 2, FALSE)+((SQRT((1/('Total Sites'!K81/Area!K81))/2)*1000)*'New Sites'!K81*VLOOKUP(Lookups!$A$10, Lookups!$A$9:'Lookups'!$B$24, 2, FALSE))+'New Sites'!K81*VLOOKUP(Lookups!$A$11, Lookups!$A$9:'Lookups'!$B$24, 2, FALSE),"-")</f>
        <v>208870937.10475069</v>
      </c>
      <c r="L81" s="14" t="str">
        <f>IFERROR('New Sites'!L81*VLOOKUP(Lookups!$A$9, Lookups!$A$9:'Lookups'!$B$24, 2, FALSE)+((SQRT((1/('Total Sites'!L81/Area!L81))/2)*1000)*'New Sites'!L81*VLOOKUP(Lookups!$A$10, Lookups!$A$9:'Lookups'!$B$24, 2, FALSE))+'New Sites'!L81*VLOOKUP(Lookups!$A$11, Lookups!$A$9:'Lookups'!$B$24, 2, FALSE),"-")</f>
        <v>-</v>
      </c>
      <c r="M81" s="15">
        <f t="shared" si="2"/>
        <v>3.6243668058373451</v>
      </c>
      <c r="N81" s="19">
        <f>(M81*1000000000)/Pop!M81</f>
        <v>81.455784117930676</v>
      </c>
      <c r="O81" s="14" t="str">
        <f>IFERROR(INDEX(Options!$J$2:$J$1611,MATCH(A81, Options!$G$2:$G$1611,0)), )</f>
        <v>Emerging Market Economies</v>
      </c>
      <c r="P81" s="14" t="str">
        <f>IFERROR(INDEX(Options!$I$2:$I$1611,MATCH(A81, Options!$G$2:$G$1611,0)), )</f>
        <v>Middle East, North Africa, Afghanistan, and Pakistan</v>
      </c>
    </row>
    <row r="82" spans="1:16">
      <c r="A82" s="14" t="str">
        <f>'New Sites'!A82</f>
        <v>IRL</v>
      </c>
      <c r="B82" s="14" t="str">
        <f>'New Sites'!B82</f>
        <v>Ireland</v>
      </c>
      <c r="C82" s="14">
        <f>IFERROR('New Sites'!C82*VLOOKUP(Lookups!$A$9, Lookups!$A$9:'Lookups'!$B$24, 2, FALSE)+((SQRT((1/('Total Sites'!C82/Area!C82))/2)*1000)*'New Sites'!C82*VLOOKUP(Lookups!$A$10, Lookups!$A$9:'Lookups'!$B$24, 2, FALSE))+'New Sites'!C82*VLOOKUP(Lookups!$A$11, Lookups!$A$9:'Lookups'!$B$24, 2, FALSE),"-")</f>
        <v>156322559.12973523</v>
      </c>
      <c r="D82" s="14">
        <f>IFERROR('New Sites'!D82*VLOOKUP(Lookups!$A$9, Lookups!$A$9:'Lookups'!$B$24, 2, FALSE)+((SQRT((1/('Total Sites'!D82/Area!D82))/2)*1000)*'New Sites'!D82*VLOOKUP(Lookups!$A$10, Lookups!$A$9:'Lookups'!$B$24, 2, FALSE))+'New Sites'!D82*VLOOKUP(Lookups!$A$11, Lookups!$A$9:'Lookups'!$B$24, 2, FALSE),"-")</f>
        <v>35696150.853418514</v>
      </c>
      <c r="E82" s="14">
        <f>IFERROR('New Sites'!E82*VLOOKUP(Lookups!$A$9, Lookups!$A$9:'Lookups'!$B$24, 2, FALSE)+((SQRT((1/('Total Sites'!E82/Area!E82))/2)*1000)*'New Sites'!E82*VLOOKUP(Lookups!$A$10, Lookups!$A$9:'Lookups'!$B$24, 2, FALSE))+'New Sites'!E82*VLOOKUP(Lookups!$A$11, Lookups!$A$9:'Lookups'!$B$24, 2, FALSE),"-")</f>
        <v>84035334.418413848</v>
      </c>
      <c r="F82" s="14">
        <f>IFERROR('New Sites'!F82*VLOOKUP(Lookups!$A$9, Lookups!$A$9:'Lookups'!$B$24, 2, FALSE)+((SQRT((1/('Total Sites'!F82/Area!F82))/2)*1000)*'New Sites'!F82*VLOOKUP(Lookups!$A$10, Lookups!$A$9:'Lookups'!$B$24, 2, FALSE))+'New Sites'!F82*VLOOKUP(Lookups!$A$11, Lookups!$A$9:'Lookups'!$B$24, 2, FALSE),"-")</f>
        <v>20468612.193195768</v>
      </c>
      <c r="G82" s="14">
        <f>IFERROR('New Sites'!G82*VLOOKUP(Lookups!$A$9, Lookups!$A$9:'Lookups'!$B$24, 2, FALSE)+((SQRT((1/('Total Sites'!G82/Area!G82))/2)*1000)*'New Sites'!G82*VLOOKUP(Lookups!$A$10, Lookups!$A$9:'Lookups'!$B$24, 2, FALSE))+'New Sites'!G82*VLOOKUP(Lookups!$A$11, Lookups!$A$9:'Lookups'!$B$24, 2, FALSE),"-")</f>
        <v>23190968.419034403</v>
      </c>
      <c r="H82" s="14">
        <f>IFERROR('New Sites'!H82*VLOOKUP(Lookups!$A$9, Lookups!$A$9:'Lookups'!$B$24, 2, FALSE)+((SQRT((1/('Total Sites'!H82/Area!H82))/2)*1000)*'New Sites'!H82*VLOOKUP(Lookups!$A$10, Lookups!$A$9:'Lookups'!$B$24, 2, FALSE))+'New Sites'!H82*VLOOKUP(Lookups!$A$11, Lookups!$A$9:'Lookups'!$B$24, 2, FALSE),"-")</f>
        <v>16540337.347499315</v>
      </c>
      <c r="I82" s="14">
        <f>IFERROR('New Sites'!I82*VLOOKUP(Lookups!$A$9, Lookups!$A$9:'Lookups'!$B$24, 2, FALSE)+((SQRT((1/('Total Sites'!I82/Area!I82))/2)*1000)*'New Sites'!I82*VLOOKUP(Lookups!$A$10, Lookups!$A$9:'Lookups'!$B$24, 2, FALSE))+'New Sites'!I82*VLOOKUP(Lookups!$A$11, Lookups!$A$9:'Lookups'!$B$24, 2, FALSE),"-")</f>
        <v>35872814.449802883</v>
      </c>
      <c r="J82" s="14">
        <f>IFERROR('New Sites'!J82*VLOOKUP(Lookups!$A$9, Lookups!$A$9:'Lookups'!$B$24, 2, FALSE)+((SQRT((1/('Total Sites'!J82/Area!J82))/2)*1000)*'New Sites'!J82*VLOOKUP(Lookups!$A$10, Lookups!$A$9:'Lookups'!$B$24, 2, FALSE))+'New Sites'!J82*VLOOKUP(Lookups!$A$11, Lookups!$A$9:'Lookups'!$B$24, 2, FALSE),"-")</f>
        <v>22752016.611861873</v>
      </c>
      <c r="K82" s="14">
        <f>IFERROR('New Sites'!K82*VLOOKUP(Lookups!$A$9, Lookups!$A$9:'Lookups'!$B$24, 2, FALSE)+((SQRT((1/('Total Sites'!K82/Area!K82))/2)*1000)*'New Sites'!K82*VLOOKUP(Lookups!$A$10, Lookups!$A$9:'Lookups'!$B$24, 2, FALSE))+'New Sites'!K82*VLOOKUP(Lookups!$A$11, Lookups!$A$9:'Lookups'!$B$24, 2, FALSE),"-")</f>
        <v>42151087.794022575</v>
      </c>
      <c r="L82" s="14">
        <f>IFERROR('New Sites'!L82*VLOOKUP(Lookups!$A$9, Lookups!$A$9:'Lookups'!$B$24, 2, FALSE)+((SQRT((1/('Total Sites'!L82/Area!L82))/2)*1000)*'New Sites'!L82*VLOOKUP(Lookups!$A$10, Lookups!$A$9:'Lookups'!$B$24, 2, FALSE))+'New Sites'!L82*VLOOKUP(Lookups!$A$11, Lookups!$A$9:'Lookups'!$B$24, 2, FALSE),"-")</f>
        <v>24064142.878479358</v>
      </c>
      <c r="M82" s="15">
        <f t="shared" si="2"/>
        <v>0.46109402409546374</v>
      </c>
      <c r="N82" s="19">
        <f>(M82*1000000000)/Pop!M82</f>
        <v>84.406880503032667</v>
      </c>
      <c r="O82" s="14" t="str">
        <f>IFERROR(INDEX(Options!$J$2:$J$1611,MATCH(A82, Options!$G$2:$G$1611,0)), )</f>
        <v>Advanced Economies</v>
      </c>
      <c r="P82" s="14" t="str">
        <f>IFERROR(INDEX(Options!$I$2:$I$1611,MATCH(A82, Options!$G$2:$G$1611,0)), )</f>
        <v>Advanced Economies</v>
      </c>
    </row>
    <row r="83" spans="1:16">
      <c r="A83" s="14" t="str">
        <f>'New Sites'!A83</f>
        <v>IMN</v>
      </c>
      <c r="B83" s="14" t="str">
        <f>'New Sites'!B83</f>
        <v>Isle of Man</v>
      </c>
      <c r="C83" s="14">
        <f>IFERROR('New Sites'!C83*VLOOKUP(Lookups!$A$9, Lookups!$A$9:'Lookups'!$B$24, 2, FALSE)+((SQRT((1/('Total Sites'!C83/Area!C83))/2)*1000)*'New Sites'!C83*VLOOKUP(Lookups!$A$10, Lookups!$A$9:'Lookups'!$B$24, 2, FALSE))+'New Sites'!C83*VLOOKUP(Lookups!$A$11, Lookups!$A$9:'Lookups'!$B$24, 2, FALSE),"-")</f>
        <v>4969522.3297088891</v>
      </c>
      <c r="D83" s="14">
        <f>IFERROR('New Sites'!D83*VLOOKUP(Lookups!$A$9, Lookups!$A$9:'Lookups'!$B$24, 2, FALSE)+((SQRT((1/('Total Sites'!D83/Area!D83))/2)*1000)*'New Sites'!D83*VLOOKUP(Lookups!$A$10, Lookups!$A$9:'Lookups'!$B$24, 2, FALSE))+'New Sites'!D83*VLOOKUP(Lookups!$A$11, Lookups!$A$9:'Lookups'!$B$24, 2, FALSE),"-")</f>
        <v>533196.79960989906</v>
      </c>
      <c r="E83" s="14">
        <f>IFERROR('New Sites'!E83*VLOOKUP(Lookups!$A$9, Lookups!$A$9:'Lookups'!$B$24, 2, FALSE)+((SQRT((1/('Total Sites'!E83/Area!E83))/2)*1000)*'New Sites'!E83*VLOOKUP(Lookups!$A$10, Lookups!$A$9:'Lookups'!$B$24, 2, FALSE))+'New Sites'!E83*VLOOKUP(Lookups!$A$11, Lookups!$A$9:'Lookups'!$B$24, 2, FALSE),"-")</f>
        <v>252095.93079488003</v>
      </c>
      <c r="F83" s="14">
        <f>IFERROR('New Sites'!F83*VLOOKUP(Lookups!$A$9, Lookups!$A$9:'Lookups'!$B$24, 2, FALSE)+((SQRT((1/('Total Sites'!F83/Area!F83))/2)*1000)*'New Sites'!F83*VLOOKUP(Lookups!$A$10, Lookups!$A$9:'Lookups'!$B$24, 2, FALSE))+'New Sites'!F83*VLOOKUP(Lookups!$A$11, Lookups!$A$9:'Lookups'!$B$24, 2, FALSE),"-")</f>
        <v>1569739.6229436575</v>
      </c>
      <c r="G83" s="14">
        <f>IFERROR('New Sites'!G83*VLOOKUP(Lookups!$A$9, Lookups!$A$9:'Lookups'!$B$24, 2, FALSE)+((SQRT((1/('Total Sites'!G83/Area!G83))/2)*1000)*'New Sites'!G83*VLOOKUP(Lookups!$A$10, Lookups!$A$9:'Lookups'!$B$24, 2, FALSE))+'New Sites'!G83*VLOOKUP(Lookups!$A$11, Lookups!$A$9:'Lookups'!$B$24, 2, FALSE),"-")</f>
        <v>460385.51436151419</v>
      </c>
      <c r="H83" s="14">
        <f>IFERROR('New Sites'!H83*VLOOKUP(Lookups!$A$9, Lookups!$A$9:'Lookups'!$B$24, 2, FALSE)+((SQRT((1/('Total Sites'!H83/Area!H83))/2)*1000)*'New Sites'!H83*VLOOKUP(Lookups!$A$10, Lookups!$A$9:'Lookups'!$B$24, 2, FALSE))+'New Sites'!H83*VLOOKUP(Lookups!$A$11, Lookups!$A$9:'Lookups'!$B$24, 2, FALSE),"-")</f>
        <v>376776.65213439427</v>
      </c>
      <c r="I83" s="14">
        <f>IFERROR('New Sites'!I83*VLOOKUP(Lookups!$A$9, Lookups!$A$9:'Lookups'!$B$24, 2, FALSE)+((SQRT((1/('Total Sites'!I83/Area!I83))/2)*1000)*'New Sites'!I83*VLOOKUP(Lookups!$A$10, Lookups!$A$9:'Lookups'!$B$24, 2, FALSE))+'New Sites'!I83*VLOOKUP(Lookups!$A$11, Lookups!$A$9:'Lookups'!$B$24, 2, FALSE),"-")</f>
        <v>567194.31286101299</v>
      </c>
      <c r="J83" s="14">
        <f>IFERROR('New Sites'!J83*VLOOKUP(Lookups!$A$9, Lookups!$A$9:'Lookups'!$B$24, 2, FALSE)+((SQRT((1/('Total Sites'!J83/Area!J83))/2)*1000)*'New Sites'!J83*VLOOKUP(Lookups!$A$10, Lookups!$A$9:'Lookups'!$B$24, 2, FALSE))+'New Sites'!J83*VLOOKUP(Lookups!$A$11, Lookups!$A$9:'Lookups'!$B$24, 2, FALSE),"-")</f>
        <v>256867.92267773132</v>
      </c>
      <c r="K83" s="14">
        <f>IFERROR('New Sites'!K83*VLOOKUP(Lookups!$A$9, Lookups!$A$9:'Lookups'!$B$24, 2, FALSE)+((SQRT((1/('Total Sites'!K83/Area!K83))/2)*1000)*'New Sites'!K83*VLOOKUP(Lookups!$A$10, Lookups!$A$9:'Lookups'!$B$24, 2, FALSE))+'New Sites'!K83*VLOOKUP(Lookups!$A$11, Lookups!$A$9:'Lookups'!$B$24, 2, FALSE),"-")</f>
        <v>238186.61921025993</v>
      </c>
      <c r="L83" s="14">
        <f>IFERROR('New Sites'!L83*VLOOKUP(Lookups!$A$9, Lookups!$A$9:'Lookups'!$B$24, 2, FALSE)+((SQRT((1/('Total Sites'!L83/Area!L83))/2)*1000)*'New Sites'!L83*VLOOKUP(Lookups!$A$10, Lookups!$A$9:'Lookups'!$B$24, 2, FALSE))+'New Sites'!L83*VLOOKUP(Lookups!$A$11, Lookups!$A$9:'Lookups'!$B$24, 2, FALSE),"-")</f>
        <v>451036.10186946683</v>
      </c>
      <c r="M83" s="15">
        <f t="shared" si="2"/>
        <v>9.6750018061717066E-3</v>
      </c>
      <c r="N83" s="19">
        <f>(M83*1000000000)/Pop!M83</f>
        <v>107.268796218947</v>
      </c>
      <c r="O83" s="14">
        <f>IFERROR(INDEX(Options!$J$2:$J$1611,MATCH(A83, Options!$G$2:$G$1611,0)), )</f>
        <v>0</v>
      </c>
      <c r="P83" s="14">
        <f>IFERROR(INDEX(Options!$I$2:$I$1611,MATCH(A83, Options!$G$2:$G$1611,0)), )</f>
        <v>0</v>
      </c>
    </row>
    <row r="84" spans="1:16">
      <c r="A84" s="14" t="str">
        <f>'New Sites'!A84</f>
        <v>ISR</v>
      </c>
      <c r="B84" s="14" t="str">
        <f>'New Sites'!B84</f>
        <v>Israel</v>
      </c>
      <c r="C84" s="14">
        <f>IFERROR('New Sites'!C84*VLOOKUP(Lookups!$A$9, Lookups!$A$9:'Lookups'!$B$24, 2, FALSE)+((SQRT((1/('Total Sites'!C84/Area!C84))/2)*1000)*'New Sites'!C84*VLOOKUP(Lookups!$A$10, Lookups!$A$9:'Lookups'!$B$24, 2, FALSE))+'New Sites'!C84*VLOOKUP(Lookups!$A$11, Lookups!$A$9:'Lookups'!$B$24, 2, FALSE),"-")</f>
        <v>201586352.13581574</v>
      </c>
      <c r="D84" s="14">
        <f>IFERROR('New Sites'!D84*VLOOKUP(Lookups!$A$9, Lookups!$A$9:'Lookups'!$B$24, 2, FALSE)+((SQRT((1/('Total Sites'!D84/Area!D84))/2)*1000)*'New Sites'!D84*VLOOKUP(Lookups!$A$10, Lookups!$A$9:'Lookups'!$B$24, 2, FALSE))+'New Sites'!D84*VLOOKUP(Lookups!$A$11, Lookups!$A$9:'Lookups'!$B$24, 2, FALSE),"-")</f>
        <v>170717708.26764649</v>
      </c>
      <c r="E84" s="14" t="str">
        <f>IFERROR('New Sites'!E84*VLOOKUP(Lookups!$A$9, Lookups!$A$9:'Lookups'!$B$24, 2, FALSE)+((SQRT((1/('Total Sites'!E84/Area!E84))/2)*1000)*'New Sites'!E84*VLOOKUP(Lookups!$A$10, Lookups!$A$9:'Lookups'!$B$24, 2, FALSE))+'New Sites'!E84*VLOOKUP(Lookups!$A$11, Lookups!$A$9:'Lookups'!$B$24, 2, FALSE),"-")</f>
        <v>-</v>
      </c>
      <c r="F84" s="14">
        <f>IFERROR('New Sites'!F84*VLOOKUP(Lookups!$A$9, Lookups!$A$9:'Lookups'!$B$24, 2, FALSE)+((SQRT((1/('Total Sites'!F84/Area!F84))/2)*1000)*'New Sites'!F84*VLOOKUP(Lookups!$A$10, Lookups!$A$9:'Lookups'!$B$24, 2, FALSE))+'New Sites'!F84*VLOOKUP(Lookups!$A$11, Lookups!$A$9:'Lookups'!$B$24, 2, FALSE),"-")</f>
        <v>362190480.38290071</v>
      </c>
      <c r="G84" s="14" t="str">
        <f>IFERROR('New Sites'!G84*VLOOKUP(Lookups!$A$9, Lookups!$A$9:'Lookups'!$B$24, 2, FALSE)+((SQRT((1/('Total Sites'!G84/Area!G84))/2)*1000)*'New Sites'!G84*VLOOKUP(Lookups!$A$10, Lookups!$A$9:'Lookups'!$B$24, 2, FALSE))+'New Sites'!G84*VLOOKUP(Lookups!$A$11, Lookups!$A$9:'Lookups'!$B$24, 2, FALSE),"-")</f>
        <v>-</v>
      </c>
      <c r="H84" s="14">
        <f>IFERROR('New Sites'!H84*VLOOKUP(Lookups!$A$9, Lookups!$A$9:'Lookups'!$B$24, 2, FALSE)+((SQRT((1/('Total Sites'!H84/Area!H84))/2)*1000)*'New Sites'!H84*VLOOKUP(Lookups!$A$10, Lookups!$A$9:'Lookups'!$B$24, 2, FALSE))+'New Sites'!H84*VLOOKUP(Lookups!$A$11, Lookups!$A$9:'Lookups'!$B$24, 2, FALSE),"-")</f>
        <v>117836492.7137877</v>
      </c>
      <c r="I84" s="14">
        <f>IFERROR('New Sites'!I84*VLOOKUP(Lookups!$A$9, Lookups!$A$9:'Lookups'!$B$24, 2, FALSE)+((SQRT((1/('Total Sites'!I84/Area!I84))/2)*1000)*'New Sites'!I84*VLOOKUP(Lookups!$A$10, Lookups!$A$9:'Lookups'!$B$24, 2, FALSE))+'New Sites'!I84*VLOOKUP(Lookups!$A$11, Lookups!$A$9:'Lookups'!$B$24, 2, FALSE),"-")</f>
        <v>126505561.97724545</v>
      </c>
      <c r="J84" s="14" t="str">
        <f>IFERROR('New Sites'!J84*VLOOKUP(Lookups!$A$9, Lookups!$A$9:'Lookups'!$B$24, 2, FALSE)+((SQRT((1/('Total Sites'!J84/Area!J84))/2)*1000)*'New Sites'!J84*VLOOKUP(Lookups!$A$10, Lookups!$A$9:'Lookups'!$B$24, 2, FALSE))+'New Sites'!J84*VLOOKUP(Lookups!$A$11, Lookups!$A$9:'Lookups'!$B$24, 2, FALSE),"-")</f>
        <v>-</v>
      </c>
      <c r="K84" s="14">
        <f>IFERROR('New Sites'!K84*VLOOKUP(Lookups!$A$9, Lookups!$A$9:'Lookups'!$B$24, 2, FALSE)+((SQRT((1/('Total Sites'!K84/Area!K84))/2)*1000)*'New Sites'!K84*VLOOKUP(Lookups!$A$10, Lookups!$A$9:'Lookups'!$B$24, 2, FALSE))+'New Sites'!K84*VLOOKUP(Lookups!$A$11, Lookups!$A$9:'Lookups'!$B$24, 2, FALSE),"-")</f>
        <v>113572303.5063214</v>
      </c>
      <c r="L84" s="14">
        <f>IFERROR('New Sites'!L84*VLOOKUP(Lookups!$A$9, Lookups!$A$9:'Lookups'!$B$24, 2, FALSE)+((SQRT((1/('Total Sites'!L84/Area!L84))/2)*1000)*'New Sites'!L84*VLOOKUP(Lookups!$A$10, Lookups!$A$9:'Lookups'!$B$24, 2, FALSE))+'New Sites'!L84*VLOOKUP(Lookups!$A$11, Lookups!$A$9:'Lookups'!$B$24, 2, FALSE),"-")</f>
        <v>4891760.7677945569</v>
      </c>
      <c r="M84" s="15">
        <f t="shared" si="2"/>
        <v>1.097300659751512</v>
      </c>
      <c r="N84" s="19">
        <f>(M84*1000000000)/Pop!M84</f>
        <v>123.51808050693961</v>
      </c>
      <c r="O84" s="14" t="str">
        <f>IFERROR(INDEX(Options!$J$2:$J$1611,MATCH(A84, Options!$G$2:$G$1611,0)), )</f>
        <v>Advanced Economies</v>
      </c>
      <c r="P84" s="14" t="str">
        <f>IFERROR(INDEX(Options!$I$2:$I$1611,MATCH(A84, Options!$G$2:$G$1611,0)), )</f>
        <v>Advanced Economies</v>
      </c>
    </row>
    <row r="85" spans="1:16">
      <c r="A85" s="14" t="str">
        <f>'New Sites'!A85</f>
        <v>ITA</v>
      </c>
      <c r="B85" s="14" t="str">
        <f>'New Sites'!B85</f>
        <v>Italy</v>
      </c>
      <c r="C85" s="14">
        <f>IFERROR('New Sites'!C85*VLOOKUP(Lookups!$A$9, Lookups!$A$9:'Lookups'!$B$24, 2, FALSE)+((SQRT((1/('Total Sites'!C85/Area!C85))/2)*1000)*'New Sites'!C85*VLOOKUP(Lookups!$A$10, Lookups!$A$9:'Lookups'!$B$24, 2, FALSE))+'New Sites'!C85*VLOOKUP(Lookups!$A$11, Lookups!$A$9:'Lookups'!$B$24, 2, FALSE),"-")</f>
        <v>930740191.34898138</v>
      </c>
      <c r="D85" s="14">
        <f>IFERROR('New Sites'!D85*VLOOKUP(Lookups!$A$9, Lookups!$A$9:'Lookups'!$B$24, 2, FALSE)+((SQRT((1/('Total Sites'!D85/Area!D85))/2)*1000)*'New Sites'!D85*VLOOKUP(Lookups!$A$10, Lookups!$A$9:'Lookups'!$B$24, 2, FALSE))+'New Sites'!D85*VLOOKUP(Lookups!$A$11, Lookups!$A$9:'Lookups'!$B$24, 2, FALSE),"-")</f>
        <v>822129067.18552947</v>
      </c>
      <c r="E85" s="14">
        <f>IFERROR('New Sites'!E85*VLOOKUP(Lookups!$A$9, Lookups!$A$9:'Lookups'!$B$24, 2, FALSE)+((SQRT((1/('Total Sites'!E85/Area!E85))/2)*1000)*'New Sites'!E85*VLOOKUP(Lookups!$A$10, Lookups!$A$9:'Lookups'!$B$24, 2, FALSE))+'New Sites'!E85*VLOOKUP(Lookups!$A$11, Lookups!$A$9:'Lookups'!$B$24, 2, FALSE),"-")</f>
        <v>671970083.89710844</v>
      </c>
      <c r="F85" s="14">
        <f>IFERROR('New Sites'!F85*VLOOKUP(Lookups!$A$9, Lookups!$A$9:'Lookups'!$B$24, 2, FALSE)+((SQRT((1/('Total Sites'!F85/Area!F85))/2)*1000)*'New Sites'!F85*VLOOKUP(Lookups!$A$10, Lookups!$A$9:'Lookups'!$B$24, 2, FALSE))+'New Sites'!F85*VLOOKUP(Lookups!$A$11, Lookups!$A$9:'Lookups'!$B$24, 2, FALSE),"-")</f>
        <v>452406849.01282024</v>
      </c>
      <c r="G85" s="14">
        <f>IFERROR('New Sites'!G85*VLOOKUP(Lookups!$A$9, Lookups!$A$9:'Lookups'!$B$24, 2, FALSE)+((SQRT((1/('Total Sites'!G85/Area!G85))/2)*1000)*'New Sites'!G85*VLOOKUP(Lookups!$A$10, Lookups!$A$9:'Lookups'!$B$24, 2, FALSE))+'New Sites'!G85*VLOOKUP(Lookups!$A$11, Lookups!$A$9:'Lookups'!$B$24, 2, FALSE),"-")</f>
        <v>300080133.90552592</v>
      </c>
      <c r="H85" s="14">
        <f>IFERROR('New Sites'!H85*VLOOKUP(Lookups!$A$9, Lookups!$A$9:'Lookups'!$B$24, 2, FALSE)+((SQRT((1/('Total Sites'!H85/Area!H85))/2)*1000)*'New Sites'!H85*VLOOKUP(Lookups!$A$10, Lookups!$A$9:'Lookups'!$B$24, 2, FALSE))+'New Sites'!H85*VLOOKUP(Lookups!$A$11, Lookups!$A$9:'Lookups'!$B$24, 2, FALSE),"-")</f>
        <v>282481228.65836644</v>
      </c>
      <c r="I85" s="14">
        <f>IFERROR('New Sites'!I85*VLOOKUP(Lookups!$A$9, Lookups!$A$9:'Lookups'!$B$24, 2, FALSE)+((SQRT((1/('Total Sites'!I85/Area!I85))/2)*1000)*'New Sites'!I85*VLOOKUP(Lookups!$A$10, Lookups!$A$9:'Lookups'!$B$24, 2, FALSE))+'New Sites'!I85*VLOOKUP(Lookups!$A$11, Lookups!$A$9:'Lookups'!$B$24, 2, FALSE),"-")</f>
        <v>280334640.92543483</v>
      </c>
      <c r="J85" s="14">
        <f>IFERROR('New Sites'!J85*VLOOKUP(Lookups!$A$9, Lookups!$A$9:'Lookups'!$B$24, 2, FALSE)+((SQRT((1/('Total Sites'!J85/Area!J85))/2)*1000)*'New Sites'!J85*VLOOKUP(Lookups!$A$10, Lookups!$A$9:'Lookups'!$B$24, 2, FALSE))+'New Sites'!J85*VLOOKUP(Lookups!$A$11, Lookups!$A$9:'Lookups'!$B$24, 2, FALSE),"-")</f>
        <v>359759021.29194033</v>
      </c>
      <c r="K85" s="14">
        <f>IFERROR('New Sites'!K85*VLOOKUP(Lookups!$A$9, Lookups!$A$9:'Lookups'!$B$24, 2, FALSE)+((SQRT((1/('Total Sites'!K85/Area!K85))/2)*1000)*'New Sites'!K85*VLOOKUP(Lookups!$A$10, Lookups!$A$9:'Lookups'!$B$24, 2, FALSE))+'New Sites'!K85*VLOOKUP(Lookups!$A$11, Lookups!$A$9:'Lookups'!$B$24, 2, FALSE),"-")</f>
        <v>201621606.43167788</v>
      </c>
      <c r="L85" s="14">
        <f>IFERROR('New Sites'!L85*VLOOKUP(Lookups!$A$9, Lookups!$A$9:'Lookups'!$B$24, 2, FALSE)+((SQRT((1/('Total Sites'!L85/Area!L85))/2)*1000)*'New Sites'!L85*VLOOKUP(Lookups!$A$10, Lookups!$A$9:'Lookups'!$B$24, 2, FALSE))+'New Sites'!L85*VLOOKUP(Lookups!$A$11, Lookups!$A$9:'Lookups'!$B$24, 2, FALSE),"-")</f>
        <v>160046363.23370439</v>
      </c>
      <c r="M85" s="15">
        <f t="shared" si="2"/>
        <v>4.4615691858910891</v>
      </c>
      <c r="N85" s="19">
        <f>(M85*1000000000)/Pop!M85</f>
        <v>72.448430855156218</v>
      </c>
      <c r="O85" s="14" t="str">
        <f>IFERROR(INDEX(Options!$J$2:$J$1611,MATCH(A85, Options!$G$2:$G$1611,0)), )</f>
        <v>Advanced Economies</v>
      </c>
      <c r="P85" s="14" t="str">
        <f>IFERROR(INDEX(Options!$I$2:$I$1611,MATCH(A85, Options!$G$2:$G$1611,0)), )</f>
        <v>Advanced Economies</v>
      </c>
    </row>
    <row r="86" spans="1:16">
      <c r="A86" s="14" t="str">
        <f>'New Sites'!A86</f>
        <v>JAM</v>
      </c>
      <c r="B86" s="14" t="str">
        <f>'New Sites'!B86</f>
        <v>Jamaica</v>
      </c>
      <c r="C86" s="14">
        <f>IFERROR('New Sites'!C86*VLOOKUP(Lookups!$A$9, Lookups!$A$9:'Lookups'!$B$24, 2, FALSE)+((SQRT((1/('Total Sites'!C86/Area!C86))/2)*1000)*'New Sites'!C86*VLOOKUP(Lookups!$A$10, Lookups!$A$9:'Lookups'!$B$24, 2, FALSE))+'New Sites'!C86*VLOOKUP(Lookups!$A$11, Lookups!$A$9:'Lookups'!$B$24, 2, FALSE),"-")</f>
        <v>59984639.956113651</v>
      </c>
      <c r="D86" s="14">
        <f>IFERROR('New Sites'!D86*VLOOKUP(Lookups!$A$9, Lookups!$A$9:'Lookups'!$B$24, 2, FALSE)+((SQRT((1/('Total Sites'!D86/Area!D86))/2)*1000)*'New Sites'!D86*VLOOKUP(Lookups!$A$10, Lookups!$A$9:'Lookups'!$B$24, 2, FALSE))+'New Sites'!D86*VLOOKUP(Lookups!$A$11, Lookups!$A$9:'Lookups'!$B$24, 2, FALSE),"-")</f>
        <v>42527096.515026391</v>
      </c>
      <c r="E86" s="14">
        <f>IFERROR('New Sites'!E86*VLOOKUP(Lookups!$A$9, Lookups!$A$9:'Lookups'!$B$24, 2, FALSE)+((SQRT((1/('Total Sites'!E86/Area!E86))/2)*1000)*'New Sites'!E86*VLOOKUP(Lookups!$A$10, Lookups!$A$9:'Lookups'!$B$24, 2, FALSE))+'New Sites'!E86*VLOOKUP(Lookups!$A$11, Lookups!$A$9:'Lookups'!$B$24, 2, FALSE),"-")</f>
        <v>15990021.219063889</v>
      </c>
      <c r="F86" s="14">
        <f>IFERROR('New Sites'!F86*VLOOKUP(Lookups!$A$9, Lookups!$A$9:'Lookups'!$B$24, 2, FALSE)+((SQRT((1/('Total Sites'!F86/Area!F86))/2)*1000)*'New Sites'!F86*VLOOKUP(Lookups!$A$10, Lookups!$A$9:'Lookups'!$B$24, 2, FALSE))+'New Sites'!F86*VLOOKUP(Lookups!$A$11, Lookups!$A$9:'Lookups'!$B$24, 2, FALSE),"-")</f>
        <v>42725125.797484249</v>
      </c>
      <c r="G86" s="14">
        <f>IFERROR('New Sites'!G86*VLOOKUP(Lookups!$A$9, Lookups!$A$9:'Lookups'!$B$24, 2, FALSE)+((SQRT((1/('Total Sites'!G86/Area!G86))/2)*1000)*'New Sites'!G86*VLOOKUP(Lookups!$A$10, Lookups!$A$9:'Lookups'!$B$24, 2, FALSE))+'New Sites'!G86*VLOOKUP(Lookups!$A$11, Lookups!$A$9:'Lookups'!$B$24, 2, FALSE),"-")</f>
        <v>13428098.731050633</v>
      </c>
      <c r="H86" s="14">
        <f>IFERROR('New Sites'!H86*VLOOKUP(Lookups!$A$9, Lookups!$A$9:'Lookups'!$B$24, 2, FALSE)+((SQRT((1/('Total Sites'!H86/Area!H86))/2)*1000)*'New Sites'!H86*VLOOKUP(Lookups!$A$10, Lookups!$A$9:'Lookups'!$B$24, 2, FALSE))+'New Sites'!H86*VLOOKUP(Lookups!$A$11, Lookups!$A$9:'Lookups'!$B$24, 2, FALSE),"-")</f>
        <v>10698116.778105143</v>
      </c>
      <c r="I86" s="14">
        <f>IFERROR('New Sites'!I86*VLOOKUP(Lookups!$A$9, Lookups!$A$9:'Lookups'!$B$24, 2, FALSE)+((SQRT((1/('Total Sites'!I86/Area!I86))/2)*1000)*'New Sites'!I86*VLOOKUP(Lookups!$A$10, Lookups!$A$9:'Lookups'!$B$24, 2, FALSE))+'New Sites'!I86*VLOOKUP(Lookups!$A$11, Lookups!$A$9:'Lookups'!$B$24, 2, FALSE),"-")</f>
        <v>23700857.154737171</v>
      </c>
      <c r="J86" s="14">
        <f>IFERROR('New Sites'!J86*VLOOKUP(Lookups!$A$9, Lookups!$A$9:'Lookups'!$B$24, 2, FALSE)+((SQRT((1/('Total Sites'!J86/Area!J86))/2)*1000)*'New Sites'!J86*VLOOKUP(Lookups!$A$10, Lookups!$A$9:'Lookups'!$B$24, 2, FALSE))+'New Sites'!J86*VLOOKUP(Lookups!$A$11, Lookups!$A$9:'Lookups'!$B$24, 2, FALSE),"-")</f>
        <v>14309159.192040808</v>
      </c>
      <c r="K86" s="14">
        <f>IFERROR('New Sites'!K86*VLOOKUP(Lookups!$A$9, Lookups!$A$9:'Lookups'!$B$24, 2, FALSE)+((SQRT((1/('Total Sites'!K86/Area!K86))/2)*1000)*'New Sites'!K86*VLOOKUP(Lookups!$A$10, Lookups!$A$9:'Lookups'!$B$24, 2, FALSE))+'New Sites'!K86*VLOOKUP(Lookups!$A$11, Lookups!$A$9:'Lookups'!$B$24, 2, FALSE),"-")</f>
        <v>8788208.6037783958</v>
      </c>
      <c r="L86" s="14">
        <f>IFERROR('New Sites'!L86*VLOOKUP(Lookups!$A$9, Lookups!$A$9:'Lookups'!$B$24, 2, FALSE)+((SQRT((1/('Total Sites'!L86/Area!L86))/2)*1000)*'New Sites'!L86*VLOOKUP(Lookups!$A$10, Lookups!$A$9:'Lookups'!$B$24, 2, FALSE))+'New Sites'!L86*VLOOKUP(Lookups!$A$11, Lookups!$A$9:'Lookups'!$B$24, 2, FALSE),"-")</f>
        <v>15232009.169417404</v>
      </c>
      <c r="M86" s="15">
        <f t="shared" si="2"/>
        <v>0.24738333311681773</v>
      </c>
      <c r="N86" s="19">
        <f>(M86*1000000000)/Pop!M86</f>
        <v>91.223795127501674</v>
      </c>
      <c r="O86" s="14" t="str">
        <f>IFERROR(INDEX(Options!$J$2:$J$1611,MATCH(A86, Options!$G$2:$G$1611,0)), )</f>
        <v>Emerging Market Economies</v>
      </c>
      <c r="P86" s="14" t="str">
        <f>IFERROR(INDEX(Options!$I$2:$I$1611,MATCH(A86, Options!$G$2:$G$1611,0)), )</f>
        <v>Latin America and the Caribbean</v>
      </c>
    </row>
    <row r="87" spans="1:16">
      <c r="A87" s="14" t="str">
        <f>'New Sites'!A87</f>
        <v>JPN</v>
      </c>
      <c r="B87" s="14" t="str">
        <f>'New Sites'!B87</f>
        <v>Japan</v>
      </c>
      <c r="C87" s="14">
        <f>IFERROR('New Sites'!C87*VLOOKUP(Lookups!$A$9, Lookups!$A$9:'Lookups'!$B$24, 2, FALSE)+((SQRT((1/('Total Sites'!C87/Area!C87))/2)*1000)*'New Sites'!C87*VLOOKUP(Lookups!$A$10, Lookups!$A$9:'Lookups'!$B$24, 2, FALSE))+'New Sites'!C87*VLOOKUP(Lookups!$A$11, Lookups!$A$9:'Lookups'!$B$24, 2, FALSE),"-")</f>
        <v>6976465269.6292248</v>
      </c>
      <c r="D87" s="14">
        <f>IFERROR('New Sites'!D87*VLOOKUP(Lookups!$A$9, Lookups!$A$9:'Lookups'!$B$24, 2, FALSE)+((SQRT((1/('Total Sites'!D87/Area!D87))/2)*1000)*'New Sites'!D87*VLOOKUP(Lookups!$A$10, Lookups!$A$9:'Lookups'!$B$24, 2, FALSE))+'New Sites'!D87*VLOOKUP(Lookups!$A$11, Lookups!$A$9:'Lookups'!$B$24, 2, FALSE),"-")</f>
        <v>1362851909.7235825</v>
      </c>
      <c r="E87" s="14">
        <f>IFERROR('New Sites'!E87*VLOOKUP(Lookups!$A$9, Lookups!$A$9:'Lookups'!$B$24, 2, FALSE)+((SQRT((1/('Total Sites'!E87/Area!E87))/2)*1000)*'New Sites'!E87*VLOOKUP(Lookups!$A$10, Lookups!$A$9:'Lookups'!$B$24, 2, FALSE))+'New Sites'!E87*VLOOKUP(Lookups!$A$11, Lookups!$A$9:'Lookups'!$B$24, 2, FALSE),"-")</f>
        <v>1059450582.1294398</v>
      </c>
      <c r="F87" s="14">
        <f>IFERROR('New Sites'!F87*VLOOKUP(Lookups!$A$9, Lookups!$A$9:'Lookups'!$B$24, 2, FALSE)+((SQRT((1/('Total Sites'!F87/Area!F87))/2)*1000)*'New Sites'!F87*VLOOKUP(Lookups!$A$10, Lookups!$A$9:'Lookups'!$B$24, 2, FALSE))+'New Sites'!F87*VLOOKUP(Lookups!$A$11, Lookups!$A$9:'Lookups'!$B$24, 2, FALSE),"-")</f>
        <v>576976692.43839288</v>
      </c>
      <c r="G87" s="14">
        <f>IFERROR('New Sites'!G87*VLOOKUP(Lookups!$A$9, Lookups!$A$9:'Lookups'!$B$24, 2, FALSE)+((SQRT((1/('Total Sites'!G87/Area!G87))/2)*1000)*'New Sites'!G87*VLOOKUP(Lookups!$A$10, Lookups!$A$9:'Lookups'!$B$24, 2, FALSE))+'New Sites'!G87*VLOOKUP(Lookups!$A$11, Lookups!$A$9:'Lookups'!$B$24, 2, FALSE),"-")</f>
        <v>444843873.24567097</v>
      </c>
      <c r="H87" s="14">
        <f>IFERROR('New Sites'!H87*VLOOKUP(Lookups!$A$9, Lookups!$A$9:'Lookups'!$B$24, 2, FALSE)+((SQRT((1/('Total Sites'!H87/Area!H87))/2)*1000)*'New Sites'!H87*VLOOKUP(Lookups!$A$10, Lookups!$A$9:'Lookups'!$B$24, 2, FALSE))+'New Sites'!H87*VLOOKUP(Lookups!$A$11, Lookups!$A$9:'Lookups'!$B$24, 2, FALSE),"-")</f>
        <v>328708113.02064025</v>
      </c>
      <c r="I87" s="14">
        <f>IFERROR('New Sites'!I87*VLOOKUP(Lookups!$A$9, Lookups!$A$9:'Lookups'!$B$24, 2, FALSE)+((SQRT((1/('Total Sites'!I87/Area!I87))/2)*1000)*'New Sites'!I87*VLOOKUP(Lookups!$A$10, Lookups!$A$9:'Lookups'!$B$24, 2, FALSE))+'New Sites'!I87*VLOOKUP(Lookups!$A$11, Lookups!$A$9:'Lookups'!$B$24, 2, FALSE),"-")</f>
        <v>306706018.11949366</v>
      </c>
      <c r="J87" s="14">
        <f>IFERROR('New Sites'!J87*VLOOKUP(Lookups!$A$9, Lookups!$A$9:'Lookups'!$B$24, 2, FALSE)+((SQRT((1/('Total Sites'!J87/Area!J87))/2)*1000)*'New Sites'!J87*VLOOKUP(Lookups!$A$10, Lookups!$A$9:'Lookups'!$B$24, 2, FALSE))+'New Sites'!J87*VLOOKUP(Lookups!$A$11, Lookups!$A$9:'Lookups'!$B$24, 2, FALSE),"-")</f>
        <v>209131584.19183975</v>
      </c>
      <c r="K87" s="14">
        <f>IFERROR('New Sites'!K87*VLOOKUP(Lookups!$A$9, Lookups!$A$9:'Lookups'!$B$24, 2, FALSE)+((SQRT((1/('Total Sites'!K87/Area!K87))/2)*1000)*'New Sites'!K87*VLOOKUP(Lookups!$A$10, Lookups!$A$9:'Lookups'!$B$24, 2, FALSE))+'New Sites'!K87*VLOOKUP(Lookups!$A$11, Lookups!$A$9:'Lookups'!$B$24, 2, FALSE),"-")</f>
        <v>124427256.56354284</v>
      </c>
      <c r="L87" s="14">
        <f>IFERROR('New Sites'!L87*VLOOKUP(Lookups!$A$9, Lookups!$A$9:'Lookups'!$B$24, 2, FALSE)+((SQRT((1/('Total Sites'!L87/Area!L87))/2)*1000)*'New Sites'!L87*VLOOKUP(Lookups!$A$10, Lookups!$A$9:'Lookups'!$B$24, 2, FALSE))+'New Sites'!L87*VLOOKUP(Lookups!$A$11, Lookups!$A$9:'Lookups'!$B$24, 2, FALSE),"-")</f>
        <v>69508606.645486623</v>
      </c>
      <c r="M87" s="15">
        <f t="shared" si="2"/>
        <v>11.459069905707311</v>
      </c>
      <c r="N87" s="19">
        <f>(M87*1000000000)/Pop!M87</f>
        <v>90.372871553679374</v>
      </c>
      <c r="O87" s="14" t="str">
        <f>IFERROR(INDEX(Options!$J$2:$J$1611,MATCH(A87, Options!$G$2:$G$1611,0)), )</f>
        <v>Advanced Economies</v>
      </c>
      <c r="P87" s="14" t="str">
        <f>IFERROR(INDEX(Options!$I$2:$I$1611,MATCH(A87, Options!$G$2:$G$1611,0)), )</f>
        <v>Advanced Economies</v>
      </c>
    </row>
    <row r="88" spans="1:16">
      <c r="A88" s="14" t="str">
        <f>'New Sites'!A88</f>
        <v>JOR</v>
      </c>
      <c r="B88" s="14" t="str">
        <f>'New Sites'!B88</f>
        <v>Jordan</v>
      </c>
      <c r="C88" s="14">
        <f>IFERROR('New Sites'!C88*VLOOKUP(Lookups!$A$9, Lookups!$A$9:'Lookups'!$B$24, 2, FALSE)+((SQRT((1/('Total Sites'!C88/Area!C88))/2)*1000)*'New Sites'!C88*VLOOKUP(Lookups!$A$10, Lookups!$A$9:'Lookups'!$B$24, 2, FALSE))+'New Sites'!C88*VLOOKUP(Lookups!$A$11, Lookups!$A$9:'Lookups'!$B$24, 2, FALSE),"-")</f>
        <v>191004919.88285756</v>
      </c>
      <c r="D88" s="14">
        <f>IFERROR('New Sites'!D88*VLOOKUP(Lookups!$A$9, Lookups!$A$9:'Lookups'!$B$24, 2, FALSE)+((SQRT((1/('Total Sites'!D88/Area!D88))/2)*1000)*'New Sites'!D88*VLOOKUP(Lookups!$A$10, Lookups!$A$9:'Lookups'!$B$24, 2, FALSE))+'New Sites'!D88*VLOOKUP(Lookups!$A$11, Lookups!$A$9:'Lookups'!$B$24, 2, FALSE),"-")</f>
        <v>139774215.52527919</v>
      </c>
      <c r="E88" s="14">
        <f>IFERROR('New Sites'!E88*VLOOKUP(Lookups!$A$9, Lookups!$A$9:'Lookups'!$B$24, 2, FALSE)+((SQRT((1/('Total Sites'!E88/Area!E88))/2)*1000)*'New Sites'!E88*VLOOKUP(Lookups!$A$10, Lookups!$A$9:'Lookups'!$B$24, 2, FALSE))+'New Sites'!E88*VLOOKUP(Lookups!$A$11, Lookups!$A$9:'Lookups'!$B$24, 2, FALSE),"-")</f>
        <v>70189514.4478852</v>
      </c>
      <c r="F88" s="14">
        <f>IFERROR('New Sites'!F88*VLOOKUP(Lookups!$A$9, Lookups!$A$9:'Lookups'!$B$24, 2, FALSE)+((SQRT((1/('Total Sites'!F88/Area!F88))/2)*1000)*'New Sites'!F88*VLOOKUP(Lookups!$A$10, Lookups!$A$9:'Lookups'!$B$24, 2, FALSE))+'New Sites'!F88*VLOOKUP(Lookups!$A$11, Lookups!$A$9:'Lookups'!$B$24, 2, FALSE),"-")</f>
        <v>18552160.827333089</v>
      </c>
      <c r="G88" s="14">
        <f>IFERROR('New Sites'!G88*VLOOKUP(Lookups!$A$9, Lookups!$A$9:'Lookups'!$B$24, 2, FALSE)+((SQRT((1/('Total Sites'!G88/Area!G88))/2)*1000)*'New Sites'!G88*VLOOKUP(Lookups!$A$10, Lookups!$A$9:'Lookups'!$B$24, 2, FALSE))+'New Sites'!G88*VLOOKUP(Lookups!$A$11, Lookups!$A$9:'Lookups'!$B$24, 2, FALSE),"-")</f>
        <v>38092683.464882687</v>
      </c>
      <c r="H88" s="14">
        <f>IFERROR('New Sites'!H88*VLOOKUP(Lookups!$A$9, Lookups!$A$9:'Lookups'!$B$24, 2, FALSE)+((SQRT((1/('Total Sites'!H88/Area!H88))/2)*1000)*'New Sites'!H88*VLOOKUP(Lookups!$A$10, Lookups!$A$9:'Lookups'!$B$24, 2, FALSE))+'New Sites'!H88*VLOOKUP(Lookups!$A$11, Lookups!$A$9:'Lookups'!$B$24, 2, FALSE),"-")</f>
        <v>24332554.287746791</v>
      </c>
      <c r="I88" s="14">
        <f>IFERROR('New Sites'!I88*VLOOKUP(Lookups!$A$9, Lookups!$A$9:'Lookups'!$B$24, 2, FALSE)+((SQRT((1/('Total Sites'!I88/Area!I88))/2)*1000)*'New Sites'!I88*VLOOKUP(Lookups!$A$10, Lookups!$A$9:'Lookups'!$B$24, 2, FALSE))+'New Sites'!I88*VLOOKUP(Lookups!$A$11, Lookups!$A$9:'Lookups'!$B$24, 2, FALSE),"-")</f>
        <v>18333773.115836024</v>
      </c>
      <c r="J88" s="14">
        <f>IFERROR('New Sites'!J88*VLOOKUP(Lookups!$A$9, Lookups!$A$9:'Lookups'!$B$24, 2, FALSE)+((SQRT((1/('Total Sites'!J88/Area!J88))/2)*1000)*'New Sites'!J88*VLOOKUP(Lookups!$A$10, Lookups!$A$9:'Lookups'!$B$24, 2, FALSE))+'New Sites'!J88*VLOOKUP(Lookups!$A$11, Lookups!$A$9:'Lookups'!$B$24, 2, FALSE),"-")</f>
        <v>18307573.692877233</v>
      </c>
      <c r="K88" s="14">
        <f>IFERROR('New Sites'!K88*VLOOKUP(Lookups!$A$9, Lookups!$A$9:'Lookups'!$B$24, 2, FALSE)+((SQRT((1/('Total Sites'!K88/Area!K88))/2)*1000)*'New Sites'!K88*VLOOKUP(Lookups!$A$10, Lookups!$A$9:'Lookups'!$B$24, 2, FALSE))+'New Sites'!K88*VLOOKUP(Lookups!$A$11, Lookups!$A$9:'Lookups'!$B$24, 2, FALSE),"-")</f>
        <v>6296316.9110046308</v>
      </c>
      <c r="L88" s="14" t="str">
        <f>IFERROR('New Sites'!L88*VLOOKUP(Lookups!$A$9, Lookups!$A$9:'Lookups'!$B$24, 2, FALSE)+((SQRT((1/('Total Sites'!L88/Area!L88))/2)*1000)*'New Sites'!L88*VLOOKUP(Lookups!$A$10, Lookups!$A$9:'Lookups'!$B$24, 2, FALSE))+'New Sites'!L88*VLOOKUP(Lookups!$A$11, Lookups!$A$9:'Lookups'!$B$24, 2, FALSE),"-")</f>
        <v>-</v>
      </c>
      <c r="M88" s="15">
        <f t="shared" si="2"/>
        <v>0.5248837121557024</v>
      </c>
      <c r="N88" s="19">
        <f>(M88*1000000000)/Pop!M88</f>
        <v>73.492651998722266</v>
      </c>
      <c r="O88" s="14" t="str">
        <f>IFERROR(INDEX(Options!$J$2:$J$1611,MATCH(A88, Options!$G$2:$G$1611,0)), )</f>
        <v>Emerging Market Economies</v>
      </c>
      <c r="P88" s="14" t="str">
        <f>IFERROR(INDEX(Options!$I$2:$I$1611,MATCH(A88, Options!$G$2:$G$1611,0)), )</f>
        <v>Middle East, North Africa, Afghanistan, and Pakistan</v>
      </c>
    </row>
    <row r="89" spans="1:16">
      <c r="A89" s="14" t="str">
        <f>'New Sites'!A89</f>
        <v>KAZ</v>
      </c>
      <c r="B89" s="14" t="str">
        <f>'New Sites'!B89</f>
        <v>Kazakhstan</v>
      </c>
      <c r="C89" s="14">
        <f>IFERROR('New Sites'!C89*VLOOKUP(Lookups!$A$9, Lookups!$A$9:'Lookups'!$B$24, 2, FALSE)+((SQRT((1/('Total Sites'!C89/Area!C89))/2)*1000)*'New Sites'!C89*VLOOKUP(Lookups!$A$10, Lookups!$A$9:'Lookups'!$B$24, 2, FALSE))+'New Sites'!C89*VLOOKUP(Lookups!$A$11, Lookups!$A$9:'Lookups'!$B$24, 2, FALSE),"-")</f>
        <v>0</v>
      </c>
      <c r="D89" s="14">
        <f>IFERROR('New Sites'!D89*VLOOKUP(Lookups!$A$9, Lookups!$A$9:'Lookups'!$B$24, 2, FALSE)+((SQRT((1/('Total Sites'!D89/Area!D89))/2)*1000)*'New Sites'!D89*VLOOKUP(Lookups!$A$10, Lookups!$A$9:'Lookups'!$B$24, 2, FALSE))+'New Sites'!D89*VLOOKUP(Lookups!$A$11, Lookups!$A$9:'Lookups'!$B$24, 2, FALSE),"-")</f>
        <v>0</v>
      </c>
      <c r="E89" s="14">
        <f>IFERROR('New Sites'!E89*VLOOKUP(Lookups!$A$9, Lookups!$A$9:'Lookups'!$B$24, 2, FALSE)+((SQRT((1/('Total Sites'!E89/Area!E89))/2)*1000)*'New Sites'!E89*VLOOKUP(Lookups!$A$10, Lookups!$A$9:'Lookups'!$B$24, 2, FALSE))+'New Sites'!E89*VLOOKUP(Lookups!$A$11, Lookups!$A$9:'Lookups'!$B$24, 2, FALSE),"-")</f>
        <v>0</v>
      </c>
      <c r="F89" s="14">
        <f>IFERROR('New Sites'!F89*VLOOKUP(Lookups!$A$9, Lookups!$A$9:'Lookups'!$B$24, 2, FALSE)+((SQRT((1/('Total Sites'!F89/Area!F89))/2)*1000)*'New Sites'!F89*VLOOKUP(Lookups!$A$10, Lookups!$A$9:'Lookups'!$B$24, 2, FALSE))+'New Sites'!F89*VLOOKUP(Lookups!$A$11, Lookups!$A$9:'Lookups'!$B$24, 2, FALSE),"-")</f>
        <v>0</v>
      </c>
      <c r="G89" s="14" t="str">
        <f>IFERROR('New Sites'!G89*VLOOKUP(Lookups!$A$9, Lookups!$A$9:'Lookups'!$B$24, 2, FALSE)+((SQRT((1/('Total Sites'!G89/Area!G89))/2)*1000)*'New Sites'!G89*VLOOKUP(Lookups!$A$10, Lookups!$A$9:'Lookups'!$B$24, 2, FALSE))+'New Sites'!G89*VLOOKUP(Lookups!$A$11, Lookups!$A$9:'Lookups'!$B$24, 2, FALSE),"-")</f>
        <v>-</v>
      </c>
      <c r="H89" s="14" t="str">
        <f>IFERROR('New Sites'!H89*VLOOKUP(Lookups!$A$9, Lookups!$A$9:'Lookups'!$B$24, 2, FALSE)+((SQRT((1/('Total Sites'!H89/Area!H89))/2)*1000)*'New Sites'!H89*VLOOKUP(Lookups!$A$10, Lookups!$A$9:'Lookups'!$B$24, 2, FALSE))+'New Sites'!H89*VLOOKUP(Lookups!$A$11, Lookups!$A$9:'Lookups'!$B$24, 2, FALSE),"-")</f>
        <v>-</v>
      </c>
      <c r="I89" s="14" t="str">
        <f>IFERROR('New Sites'!I89*VLOOKUP(Lookups!$A$9, Lookups!$A$9:'Lookups'!$B$24, 2, FALSE)+((SQRT((1/('Total Sites'!I89/Area!I89))/2)*1000)*'New Sites'!I89*VLOOKUP(Lookups!$A$10, Lookups!$A$9:'Lookups'!$B$24, 2, FALSE))+'New Sites'!I89*VLOOKUP(Lookups!$A$11, Lookups!$A$9:'Lookups'!$B$24, 2, FALSE),"-")</f>
        <v>-</v>
      </c>
      <c r="J89" s="14" t="str">
        <f>IFERROR('New Sites'!J89*VLOOKUP(Lookups!$A$9, Lookups!$A$9:'Lookups'!$B$24, 2, FALSE)+((SQRT((1/('Total Sites'!J89/Area!J89))/2)*1000)*'New Sites'!J89*VLOOKUP(Lookups!$A$10, Lookups!$A$9:'Lookups'!$B$24, 2, FALSE))+'New Sites'!J89*VLOOKUP(Lookups!$A$11, Lookups!$A$9:'Lookups'!$B$24, 2, FALSE),"-")</f>
        <v>-</v>
      </c>
      <c r="K89" s="14" t="str">
        <f>IFERROR('New Sites'!K89*VLOOKUP(Lookups!$A$9, Lookups!$A$9:'Lookups'!$B$24, 2, FALSE)+((SQRT((1/('Total Sites'!K89/Area!K89))/2)*1000)*'New Sites'!K89*VLOOKUP(Lookups!$A$10, Lookups!$A$9:'Lookups'!$B$24, 2, FALSE))+'New Sites'!K89*VLOOKUP(Lookups!$A$11, Lookups!$A$9:'Lookups'!$B$24, 2, FALSE),"-")</f>
        <v>-</v>
      </c>
      <c r="L89" s="14" t="str">
        <f>IFERROR('New Sites'!L89*VLOOKUP(Lookups!$A$9, Lookups!$A$9:'Lookups'!$B$24, 2, FALSE)+((SQRT((1/('Total Sites'!L89/Area!L89))/2)*1000)*'New Sites'!L89*VLOOKUP(Lookups!$A$10, Lookups!$A$9:'Lookups'!$B$24, 2, FALSE))+'New Sites'!L89*VLOOKUP(Lookups!$A$11, Lookups!$A$9:'Lookups'!$B$24, 2, FALSE),"-")</f>
        <v>-</v>
      </c>
      <c r="M89" s="15">
        <f t="shared" si="2"/>
        <v>0</v>
      </c>
      <c r="N89" s="19">
        <f>(M89*1000000000)/Pop!M89</f>
        <v>0</v>
      </c>
      <c r="O89" s="14" t="str">
        <f>IFERROR(INDEX(Options!$J$2:$J$1611,MATCH(A89, Options!$G$2:$G$1611,0)), )</f>
        <v>Emerging Market Economies</v>
      </c>
      <c r="P89" s="14" t="str">
        <f>IFERROR(INDEX(Options!$I$2:$I$1611,MATCH(A89, Options!$G$2:$G$1611,0)), )</f>
        <v>Caucasus and Central Asia</v>
      </c>
    </row>
    <row r="90" spans="1:16">
      <c r="A90" s="14" t="str">
        <f>'New Sites'!A90</f>
        <v>KEN</v>
      </c>
      <c r="B90" s="14" t="str">
        <f>'New Sites'!B90</f>
        <v>Kenya</v>
      </c>
      <c r="C90" s="14">
        <f>IFERROR('New Sites'!C90*VLOOKUP(Lookups!$A$9, Lookups!$A$9:'Lookups'!$B$24, 2, FALSE)+((SQRT((1/('Total Sites'!C90/Area!C90))/2)*1000)*'New Sites'!C90*VLOOKUP(Lookups!$A$10, Lookups!$A$9:'Lookups'!$B$24, 2, FALSE))+'New Sites'!C90*VLOOKUP(Lookups!$A$11, Lookups!$A$9:'Lookups'!$B$24, 2, FALSE),"-")</f>
        <v>1765811077.2723911</v>
      </c>
      <c r="D90" s="14">
        <f>IFERROR('New Sites'!D90*VLOOKUP(Lookups!$A$9, Lookups!$A$9:'Lookups'!$B$24, 2, FALSE)+((SQRT((1/('Total Sites'!D90/Area!D90))/2)*1000)*'New Sites'!D90*VLOOKUP(Lookups!$A$10, Lookups!$A$9:'Lookups'!$B$24, 2, FALSE))+'New Sites'!D90*VLOOKUP(Lookups!$A$11, Lookups!$A$9:'Lookups'!$B$24, 2, FALSE),"-")</f>
        <v>376012008.42760843</v>
      </c>
      <c r="E90" s="14">
        <f>IFERROR('New Sites'!E90*VLOOKUP(Lookups!$A$9, Lookups!$A$9:'Lookups'!$B$24, 2, FALSE)+((SQRT((1/('Total Sites'!E90/Area!E90))/2)*1000)*'New Sites'!E90*VLOOKUP(Lookups!$A$10, Lookups!$A$9:'Lookups'!$B$24, 2, FALSE))+'New Sites'!E90*VLOOKUP(Lookups!$A$11, Lookups!$A$9:'Lookups'!$B$24, 2, FALSE),"-")</f>
        <v>590041281.55119228</v>
      </c>
      <c r="F90" s="14">
        <f>IFERROR('New Sites'!F90*VLOOKUP(Lookups!$A$9, Lookups!$A$9:'Lookups'!$B$24, 2, FALSE)+((SQRT((1/('Total Sites'!F90/Area!F90))/2)*1000)*'New Sites'!F90*VLOOKUP(Lookups!$A$10, Lookups!$A$9:'Lookups'!$B$24, 2, FALSE))+'New Sites'!F90*VLOOKUP(Lookups!$A$11, Lookups!$A$9:'Lookups'!$B$24, 2, FALSE),"-")</f>
        <v>494802479.78454936</v>
      </c>
      <c r="G90" s="14">
        <f>IFERROR('New Sites'!G90*VLOOKUP(Lookups!$A$9, Lookups!$A$9:'Lookups'!$B$24, 2, FALSE)+((SQRT((1/('Total Sites'!G90/Area!G90))/2)*1000)*'New Sites'!G90*VLOOKUP(Lookups!$A$10, Lookups!$A$9:'Lookups'!$B$24, 2, FALSE))+'New Sites'!G90*VLOOKUP(Lookups!$A$11, Lookups!$A$9:'Lookups'!$B$24, 2, FALSE),"-")</f>
        <v>449027405.93236548</v>
      </c>
      <c r="H90" s="14">
        <f>IFERROR('New Sites'!H90*VLOOKUP(Lookups!$A$9, Lookups!$A$9:'Lookups'!$B$24, 2, FALSE)+((SQRT((1/('Total Sites'!H90/Area!H90))/2)*1000)*'New Sites'!H90*VLOOKUP(Lookups!$A$10, Lookups!$A$9:'Lookups'!$B$24, 2, FALSE))+'New Sites'!H90*VLOOKUP(Lookups!$A$11, Lookups!$A$9:'Lookups'!$B$24, 2, FALSE),"-")</f>
        <v>434754216.72628689</v>
      </c>
      <c r="I90" s="14">
        <f>IFERROR('New Sites'!I90*VLOOKUP(Lookups!$A$9, Lookups!$A$9:'Lookups'!$B$24, 2, FALSE)+((SQRT((1/('Total Sites'!I90/Area!I90))/2)*1000)*'New Sites'!I90*VLOOKUP(Lookups!$A$10, Lookups!$A$9:'Lookups'!$B$24, 2, FALSE))+'New Sites'!I90*VLOOKUP(Lookups!$A$11, Lookups!$A$9:'Lookups'!$B$24, 2, FALSE),"-")</f>
        <v>422009667.8090626</v>
      </c>
      <c r="J90" s="14">
        <f>IFERROR('New Sites'!J90*VLOOKUP(Lookups!$A$9, Lookups!$A$9:'Lookups'!$B$24, 2, FALSE)+((SQRT((1/('Total Sites'!J90/Area!J90))/2)*1000)*'New Sites'!J90*VLOOKUP(Lookups!$A$10, Lookups!$A$9:'Lookups'!$B$24, 2, FALSE))+'New Sites'!J90*VLOOKUP(Lookups!$A$11, Lookups!$A$9:'Lookups'!$B$24, 2, FALSE),"-")</f>
        <v>531065312.68775511</v>
      </c>
      <c r="K90" s="14">
        <f>IFERROR('New Sites'!K90*VLOOKUP(Lookups!$A$9, Lookups!$A$9:'Lookups'!$B$24, 2, FALSE)+((SQRT((1/('Total Sites'!K90/Area!K90))/2)*1000)*'New Sites'!K90*VLOOKUP(Lookups!$A$10, Lookups!$A$9:'Lookups'!$B$24, 2, FALSE))+'New Sites'!K90*VLOOKUP(Lookups!$A$11, Lookups!$A$9:'Lookups'!$B$24, 2, FALSE),"-")</f>
        <v>587580035.68543804</v>
      </c>
      <c r="L90" s="14">
        <f>IFERROR('New Sites'!L90*VLOOKUP(Lookups!$A$9, Lookups!$A$9:'Lookups'!$B$24, 2, FALSE)+((SQRT((1/('Total Sites'!L90/Area!L90))/2)*1000)*'New Sites'!L90*VLOOKUP(Lookups!$A$10, Lookups!$A$9:'Lookups'!$B$24, 2, FALSE))+'New Sites'!L90*VLOOKUP(Lookups!$A$11, Lookups!$A$9:'Lookups'!$B$24, 2, FALSE),"-")</f>
        <v>558195098.76469612</v>
      </c>
      <c r="M90" s="15">
        <f t="shared" si="2"/>
        <v>6.2092985846413455</v>
      </c>
      <c r="N90" s="19">
        <f>(M90*1000000000)/Pop!M90</f>
        <v>112.54060931368674</v>
      </c>
      <c r="O90" s="14" t="str">
        <f>IFERROR(INDEX(Options!$J$2:$J$1611,MATCH(A90, Options!$G$2:$G$1611,0)), )</f>
        <v>Low Income Developing Countries</v>
      </c>
      <c r="P90" s="14" t="str">
        <f>IFERROR(INDEX(Options!$I$2:$I$1611,MATCH(A90, Options!$G$2:$G$1611,0)), )</f>
        <v>Sub-Sahara Africa</v>
      </c>
    </row>
    <row r="91" spans="1:16">
      <c r="A91" s="14" t="str">
        <f>'New Sites'!A91</f>
        <v>PRK</v>
      </c>
      <c r="B91" s="14" t="str">
        <f>'New Sites'!B91</f>
        <v>Korea (the Democratic People's Republic of)</v>
      </c>
      <c r="C91" s="14">
        <f>IFERROR('New Sites'!C91*VLOOKUP(Lookups!$A$9, Lookups!$A$9:'Lookups'!$B$24, 2, FALSE)+((SQRT((1/('Total Sites'!C91/Area!C91))/2)*1000)*'New Sites'!C91*VLOOKUP(Lookups!$A$10, Lookups!$A$9:'Lookups'!$B$24, 2, FALSE))+'New Sites'!C91*VLOOKUP(Lookups!$A$11, Lookups!$A$9:'Lookups'!$B$24, 2, FALSE),"-")</f>
        <v>520400076.41926157</v>
      </c>
      <c r="D91" s="14">
        <f>IFERROR('New Sites'!D91*VLOOKUP(Lookups!$A$9, Lookups!$A$9:'Lookups'!$B$24, 2, FALSE)+((SQRT((1/('Total Sites'!D91/Area!D91))/2)*1000)*'New Sites'!D91*VLOOKUP(Lookups!$A$10, Lookups!$A$9:'Lookups'!$B$24, 2, FALSE))+'New Sites'!D91*VLOOKUP(Lookups!$A$11, Lookups!$A$9:'Lookups'!$B$24, 2, FALSE),"-")</f>
        <v>346077293.7952112</v>
      </c>
      <c r="E91" s="14">
        <f>IFERROR('New Sites'!E91*VLOOKUP(Lookups!$A$9, Lookups!$A$9:'Lookups'!$B$24, 2, FALSE)+((SQRT((1/('Total Sites'!E91/Area!E91))/2)*1000)*'New Sites'!E91*VLOOKUP(Lookups!$A$10, Lookups!$A$9:'Lookups'!$B$24, 2, FALSE))+'New Sites'!E91*VLOOKUP(Lookups!$A$11, Lookups!$A$9:'Lookups'!$B$24, 2, FALSE),"-")</f>
        <v>245373458.22287148</v>
      </c>
      <c r="F91" s="14">
        <f>IFERROR('New Sites'!F91*VLOOKUP(Lookups!$A$9, Lookups!$A$9:'Lookups'!$B$24, 2, FALSE)+((SQRT((1/('Total Sites'!F91/Area!F91))/2)*1000)*'New Sites'!F91*VLOOKUP(Lookups!$A$10, Lookups!$A$9:'Lookups'!$B$24, 2, FALSE))+'New Sites'!F91*VLOOKUP(Lookups!$A$11, Lookups!$A$9:'Lookups'!$B$24, 2, FALSE),"-")</f>
        <v>219896497.54041487</v>
      </c>
      <c r="G91" s="14">
        <f>IFERROR('New Sites'!G91*VLOOKUP(Lookups!$A$9, Lookups!$A$9:'Lookups'!$B$24, 2, FALSE)+((SQRT((1/('Total Sites'!G91/Area!G91))/2)*1000)*'New Sites'!G91*VLOOKUP(Lookups!$A$10, Lookups!$A$9:'Lookups'!$B$24, 2, FALSE))+'New Sites'!G91*VLOOKUP(Lookups!$A$11, Lookups!$A$9:'Lookups'!$B$24, 2, FALSE),"-")</f>
        <v>220552886.16071579</v>
      </c>
      <c r="H91" s="14">
        <f>IFERROR('New Sites'!H91*VLOOKUP(Lookups!$A$9, Lookups!$A$9:'Lookups'!$B$24, 2, FALSE)+((SQRT((1/('Total Sites'!H91/Area!H91))/2)*1000)*'New Sites'!H91*VLOOKUP(Lookups!$A$10, Lookups!$A$9:'Lookups'!$B$24, 2, FALSE))+'New Sites'!H91*VLOOKUP(Lookups!$A$11, Lookups!$A$9:'Lookups'!$B$24, 2, FALSE),"-")</f>
        <v>169507739.40047723</v>
      </c>
      <c r="I91" s="14">
        <f>IFERROR('New Sites'!I91*VLOOKUP(Lookups!$A$9, Lookups!$A$9:'Lookups'!$B$24, 2, FALSE)+((SQRT((1/('Total Sites'!I91/Area!I91))/2)*1000)*'New Sites'!I91*VLOOKUP(Lookups!$A$10, Lookups!$A$9:'Lookups'!$B$24, 2, FALSE))+'New Sites'!I91*VLOOKUP(Lookups!$A$11, Lookups!$A$9:'Lookups'!$B$24, 2, FALSE),"-")</f>
        <v>136069496.46684754</v>
      </c>
      <c r="J91" s="14">
        <f>IFERROR('New Sites'!J91*VLOOKUP(Lookups!$A$9, Lookups!$A$9:'Lookups'!$B$24, 2, FALSE)+((SQRT((1/('Total Sites'!J91/Area!J91))/2)*1000)*'New Sites'!J91*VLOOKUP(Lookups!$A$10, Lookups!$A$9:'Lookups'!$B$24, 2, FALSE))+'New Sites'!J91*VLOOKUP(Lookups!$A$11, Lookups!$A$9:'Lookups'!$B$24, 2, FALSE),"-")</f>
        <v>124967884.36947379</v>
      </c>
      <c r="K91" s="14">
        <f>IFERROR('New Sites'!K91*VLOOKUP(Lookups!$A$9, Lookups!$A$9:'Lookups'!$B$24, 2, FALSE)+((SQRT((1/('Total Sites'!K91/Area!K91))/2)*1000)*'New Sites'!K91*VLOOKUP(Lookups!$A$10, Lookups!$A$9:'Lookups'!$B$24, 2, FALSE))+'New Sites'!K91*VLOOKUP(Lookups!$A$11, Lookups!$A$9:'Lookups'!$B$24, 2, FALSE),"-")</f>
        <v>108297981.59409201</v>
      </c>
      <c r="L91" s="14">
        <f>IFERROR('New Sites'!L91*VLOOKUP(Lookups!$A$9, Lookups!$A$9:'Lookups'!$B$24, 2, FALSE)+((SQRT((1/('Total Sites'!L91/Area!L91))/2)*1000)*'New Sites'!L91*VLOOKUP(Lookups!$A$10, Lookups!$A$9:'Lookups'!$B$24, 2, FALSE))+'New Sites'!L91*VLOOKUP(Lookups!$A$11, Lookups!$A$9:'Lookups'!$B$24, 2, FALSE),"-")</f>
        <v>88679848.119835407</v>
      </c>
      <c r="M91" s="15">
        <f t="shared" si="2"/>
        <v>2.179823162089201</v>
      </c>
      <c r="N91" s="19">
        <f>(M91*1000000000)/Pop!M91</f>
        <v>93.23695224093737</v>
      </c>
      <c r="O91" s="14">
        <f>IFERROR(INDEX(Options!$J$2:$J$1611,MATCH(A91, Options!$G$2:$G$1611,0)), )</f>
        <v>0</v>
      </c>
      <c r="P91" s="14">
        <f>IFERROR(INDEX(Options!$I$2:$I$1611,MATCH(A91, Options!$G$2:$G$1611,0)), )</f>
        <v>0</v>
      </c>
    </row>
    <row r="92" spans="1:16">
      <c r="A92" s="14" t="str">
        <f>'New Sites'!A92</f>
        <v>KOR</v>
      </c>
      <c r="B92" s="14" t="str">
        <f>'New Sites'!B92</f>
        <v>Korea (the Republic of)</v>
      </c>
      <c r="C92" s="14" t="str">
        <f>IFERROR('New Sites'!C92*VLOOKUP(Lookups!$A$9, Lookups!$A$9:'Lookups'!$B$24, 2, FALSE)+((SQRT((1/('Total Sites'!C92/Area!C92))/2)*1000)*'New Sites'!C92*VLOOKUP(Lookups!$A$10, Lookups!$A$9:'Lookups'!$B$24, 2, FALSE))+'New Sites'!C92*VLOOKUP(Lookups!$A$11, Lookups!$A$9:'Lookups'!$B$24, 2, FALSE),"-")</f>
        <v>-</v>
      </c>
      <c r="D92" s="14">
        <f>IFERROR('New Sites'!D92*VLOOKUP(Lookups!$A$9, Lookups!$A$9:'Lookups'!$B$24, 2, FALSE)+((SQRT((1/('Total Sites'!D92/Area!D92))/2)*1000)*'New Sites'!D92*VLOOKUP(Lookups!$A$10, Lookups!$A$9:'Lookups'!$B$24, 2, FALSE))+'New Sites'!D92*VLOOKUP(Lookups!$A$11, Lookups!$A$9:'Lookups'!$B$24, 2, FALSE),"-")</f>
        <v>1070074062.2425059</v>
      </c>
      <c r="E92" s="14">
        <f>IFERROR('New Sites'!E92*VLOOKUP(Lookups!$A$9, Lookups!$A$9:'Lookups'!$B$24, 2, FALSE)+((SQRT((1/('Total Sites'!E92/Area!E92))/2)*1000)*'New Sites'!E92*VLOOKUP(Lookups!$A$10, Lookups!$A$9:'Lookups'!$B$24, 2, FALSE))+'New Sites'!E92*VLOOKUP(Lookups!$A$11, Lookups!$A$9:'Lookups'!$B$24, 2, FALSE),"-")</f>
        <v>487778091.02381641</v>
      </c>
      <c r="F92" s="14">
        <f>IFERROR('New Sites'!F92*VLOOKUP(Lookups!$A$9, Lookups!$A$9:'Lookups'!$B$24, 2, FALSE)+((SQRT((1/('Total Sites'!F92/Area!F92))/2)*1000)*'New Sites'!F92*VLOOKUP(Lookups!$A$10, Lookups!$A$9:'Lookups'!$B$24, 2, FALSE))+'New Sites'!F92*VLOOKUP(Lookups!$A$11, Lookups!$A$9:'Lookups'!$B$24, 2, FALSE),"-")</f>
        <v>774561975.68853259</v>
      </c>
      <c r="G92" s="14">
        <f>IFERROR('New Sites'!G92*VLOOKUP(Lookups!$A$9, Lookups!$A$9:'Lookups'!$B$24, 2, FALSE)+((SQRT((1/('Total Sites'!G92/Area!G92))/2)*1000)*'New Sites'!G92*VLOOKUP(Lookups!$A$10, Lookups!$A$9:'Lookups'!$B$24, 2, FALSE))+'New Sites'!G92*VLOOKUP(Lookups!$A$11, Lookups!$A$9:'Lookups'!$B$24, 2, FALSE),"-")</f>
        <v>362608696.81409013</v>
      </c>
      <c r="H92" s="14">
        <f>IFERROR('New Sites'!H92*VLOOKUP(Lookups!$A$9, Lookups!$A$9:'Lookups'!$B$24, 2, FALSE)+((SQRT((1/('Total Sites'!H92/Area!H92))/2)*1000)*'New Sites'!H92*VLOOKUP(Lookups!$A$10, Lookups!$A$9:'Lookups'!$B$24, 2, FALSE))+'New Sites'!H92*VLOOKUP(Lookups!$A$11, Lookups!$A$9:'Lookups'!$B$24, 2, FALSE),"-")</f>
        <v>388664438.76167262</v>
      </c>
      <c r="I92" s="14">
        <f>IFERROR('New Sites'!I92*VLOOKUP(Lookups!$A$9, Lookups!$A$9:'Lookups'!$B$24, 2, FALSE)+((SQRT((1/('Total Sites'!I92/Area!I92))/2)*1000)*'New Sites'!I92*VLOOKUP(Lookups!$A$10, Lookups!$A$9:'Lookups'!$B$24, 2, FALSE))+'New Sites'!I92*VLOOKUP(Lookups!$A$11, Lookups!$A$9:'Lookups'!$B$24, 2, FALSE),"-")</f>
        <v>134712667.33795303</v>
      </c>
      <c r="J92" s="14">
        <f>IFERROR('New Sites'!J92*VLOOKUP(Lookups!$A$9, Lookups!$A$9:'Lookups'!$B$24, 2, FALSE)+((SQRT((1/('Total Sites'!J92/Area!J92))/2)*1000)*'New Sites'!J92*VLOOKUP(Lookups!$A$10, Lookups!$A$9:'Lookups'!$B$24, 2, FALSE))+'New Sites'!J92*VLOOKUP(Lookups!$A$11, Lookups!$A$9:'Lookups'!$B$24, 2, FALSE),"-")</f>
        <v>93283758.24434495</v>
      </c>
      <c r="K92" s="14">
        <f>IFERROR('New Sites'!K92*VLOOKUP(Lookups!$A$9, Lookups!$A$9:'Lookups'!$B$24, 2, FALSE)+((SQRT((1/('Total Sites'!K92/Area!K92))/2)*1000)*'New Sites'!K92*VLOOKUP(Lookups!$A$10, Lookups!$A$9:'Lookups'!$B$24, 2, FALSE))+'New Sites'!K92*VLOOKUP(Lookups!$A$11, Lookups!$A$9:'Lookups'!$B$24, 2, FALSE),"-")</f>
        <v>76178031.606908947</v>
      </c>
      <c r="L92" s="14">
        <f>IFERROR('New Sites'!L92*VLOOKUP(Lookups!$A$9, Lookups!$A$9:'Lookups'!$B$24, 2, FALSE)+((SQRT((1/('Total Sites'!L92/Area!L92))/2)*1000)*'New Sites'!L92*VLOOKUP(Lookups!$A$10, Lookups!$A$9:'Lookups'!$B$24, 2, FALSE))+'New Sites'!L92*VLOOKUP(Lookups!$A$11, Lookups!$A$9:'Lookups'!$B$24, 2, FALSE),"-")</f>
        <v>56524314.385556355</v>
      </c>
      <c r="M92" s="15">
        <f t="shared" si="2"/>
        <v>3.4443860361053811</v>
      </c>
      <c r="N92" s="19">
        <f>(M92*1000000000)/Pop!M92</f>
        <v>66.71299580790253</v>
      </c>
      <c r="O92" s="14" t="str">
        <f>IFERROR(INDEX(Options!$J$2:$J$1611,MATCH(A92, Options!$G$2:$G$1611,0)), )</f>
        <v>Advanced Economies</v>
      </c>
      <c r="P92" s="14" t="str">
        <f>IFERROR(INDEX(Options!$I$2:$I$1611,MATCH(A92, Options!$G$2:$G$1611,0)), )</f>
        <v>Advanced Economies</v>
      </c>
    </row>
    <row r="93" spans="1:16">
      <c r="A93" s="14" t="str">
        <f>'New Sites'!A93</f>
        <v>KWT</v>
      </c>
      <c r="B93" s="14" t="str">
        <f>'New Sites'!B93</f>
        <v>Kuwait</v>
      </c>
      <c r="C93" s="14">
        <f>IFERROR('New Sites'!C93*VLOOKUP(Lookups!$A$9, Lookups!$A$9:'Lookups'!$B$24, 2, FALSE)+((SQRT((1/('Total Sites'!C93/Area!C93))/2)*1000)*'New Sites'!C93*VLOOKUP(Lookups!$A$10, Lookups!$A$9:'Lookups'!$B$24, 2, FALSE))+'New Sites'!C93*VLOOKUP(Lookups!$A$11, Lookups!$A$9:'Lookups'!$B$24, 2, FALSE),"-")</f>
        <v>50865061.675795496</v>
      </c>
      <c r="D93" s="14" t="str">
        <f>IFERROR('New Sites'!D93*VLOOKUP(Lookups!$A$9, Lookups!$A$9:'Lookups'!$B$24, 2, FALSE)+((SQRT((1/('Total Sites'!D93/Area!D93))/2)*1000)*'New Sites'!D93*VLOOKUP(Lookups!$A$10, Lookups!$A$9:'Lookups'!$B$24, 2, FALSE))+'New Sites'!D93*VLOOKUP(Lookups!$A$11, Lookups!$A$9:'Lookups'!$B$24, 2, FALSE),"-")</f>
        <v>-</v>
      </c>
      <c r="E93" s="14">
        <f>IFERROR('New Sites'!E93*VLOOKUP(Lookups!$A$9, Lookups!$A$9:'Lookups'!$B$24, 2, FALSE)+((SQRT((1/('Total Sites'!E93/Area!E93))/2)*1000)*'New Sites'!E93*VLOOKUP(Lookups!$A$10, Lookups!$A$9:'Lookups'!$B$24, 2, FALSE))+'New Sites'!E93*VLOOKUP(Lookups!$A$11, Lookups!$A$9:'Lookups'!$B$24, 2, FALSE),"-")</f>
        <v>46117703.866409495</v>
      </c>
      <c r="F93" s="14" t="str">
        <f>IFERROR('New Sites'!F93*VLOOKUP(Lookups!$A$9, Lookups!$A$9:'Lookups'!$B$24, 2, FALSE)+((SQRT((1/('Total Sites'!F93/Area!F93))/2)*1000)*'New Sites'!F93*VLOOKUP(Lookups!$A$10, Lookups!$A$9:'Lookups'!$B$24, 2, FALSE))+'New Sites'!F93*VLOOKUP(Lookups!$A$11, Lookups!$A$9:'Lookups'!$B$24, 2, FALSE),"-")</f>
        <v>-</v>
      </c>
      <c r="G93" s="14">
        <f>IFERROR('New Sites'!G93*VLOOKUP(Lookups!$A$9, Lookups!$A$9:'Lookups'!$B$24, 2, FALSE)+((SQRT((1/('Total Sites'!G93/Area!G93))/2)*1000)*'New Sites'!G93*VLOOKUP(Lookups!$A$10, Lookups!$A$9:'Lookups'!$B$24, 2, FALSE))+'New Sites'!G93*VLOOKUP(Lookups!$A$11, Lookups!$A$9:'Lookups'!$B$24, 2, FALSE),"-")</f>
        <v>75257190.403901175</v>
      </c>
      <c r="H93" s="14" t="str">
        <f>IFERROR('New Sites'!H93*VLOOKUP(Lookups!$A$9, Lookups!$A$9:'Lookups'!$B$24, 2, FALSE)+((SQRT((1/('Total Sites'!H93/Area!H93))/2)*1000)*'New Sites'!H93*VLOOKUP(Lookups!$A$10, Lookups!$A$9:'Lookups'!$B$24, 2, FALSE))+'New Sites'!H93*VLOOKUP(Lookups!$A$11, Lookups!$A$9:'Lookups'!$B$24, 2, FALSE),"-")</f>
        <v>-</v>
      </c>
      <c r="I93" s="14">
        <f>IFERROR('New Sites'!I93*VLOOKUP(Lookups!$A$9, Lookups!$A$9:'Lookups'!$B$24, 2, FALSE)+((SQRT((1/('Total Sites'!I93/Area!I93))/2)*1000)*'New Sites'!I93*VLOOKUP(Lookups!$A$10, Lookups!$A$9:'Lookups'!$B$24, 2, FALSE))+'New Sites'!I93*VLOOKUP(Lookups!$A$11, Lookups!$A$9:'Lookups'!$B$24, 2, FALSE),"-")</f>
        <v>228941253.30842438</v>
      </c>
      <c r="J93" s="14" t="str">
        <f>IFERROR('New Sites'!J93*VLOOKUP(Lookups!$A$9, Lookups!$A$9:'Lookups'!$B$24, 2, FALSE)+((SQRT((1/('Total Sites'!J93/Area!J93))/2)*1000)*'New Sites'!J93*VLOOKUP(Lookups!$A$10, Lookups!$A$9:'Lookups'!$B$24, 2, FALSE))+'New Sites'!J93*VLOOKUP(Lookups!$A$11, Lookups!$A$9:'Lookups'!$B$24, 2, FALSE),"-")</f>
        <v>-</v>
      </c>
      <c r="K93" s="14">
        <f>IFERROR('New Sites'!K93*VLOOKUP(Lookups!$A$9, Lookups!$A$9:'Lookups'!$B$24, 2, FALSE)+((SQRT((1/('Total Sites'!K93/Area!K93))/2)*1000)*'New Sites'!K93*VLOOKUP(Lookups!$A$10, Lookups!$A$9:'Lookups'!$B$24, 2, FALSE))+'New Sites'!K93*VLOOKUP(Lookups!$A$11, Lookups!$A$9:'Lookups'!$B$24, 2, FALSE),"-")</f>
        <v>49539304.597026736</v>
      </c>
      <c r="L93" s="14">
        <f>IFERROR('New Sites'!L93*VLOOKUP(Lookups!$A$9, Lookups!$A$9:'Lookups'!$B$24, 2, FALSE)+((SQRT((1/('Total Sites'!L93/Area!L93))/2)*1000)*'New Sites'!L93*VLOOKUP(Lookups!$A$10, Lookups!$A$9:'Lookups'!$B$24, 2, FALSE))+'New Sites'!L93*VLOOKUP(Lookups!$A$11, Lookups!$A$9:'Lookups'!$B$24, 2, FALSE),"-")</f>
        <v>29089790.747817229</v>
      </c>
      <c r="M93" s="15">
        <f t="shared" si="2"/>
        <v>0.47981030459937446</v>
      </c>
      <c r="N93" s="19">
        <f>(M93*1000000000)/Pop!M93</f>
        <v>135.36331761069818</v>
      </c>
      <c r="O93" s="14" t="str">
        <f>IFERROR(INDEX(Options!$J$2:$J$1611,MATCH(A93, Options!$G$2:$G$1611,0)), )</f>
        <v>Emerging Market Economies</v>
      </c>
      <c r="P93" s="14" t="str">
        <f>IFERROR(INDEX(Options!$I$2:$I$1611,MATCH(A93, Options!$G$2:$G$1611,0)), )</f>
        <v>Middle East, North Africa, Afghanistan, and Pakistan</v>
      </c>
    </row>
    <row r="94" spans="1:16">
      <c r="A94" s="14" t="str">
        <f>'New Sites'!A94</f>
        <v>KGZ</v>
      </c>
      <c r="B94" s="14" t="str">
        <f>'New Sites'!B94</f>
        <v>Kyrgyzstan</v>
      </c>
      <c r="C94" s="14">
        <f>IFERROR('New Sites'!C94*VLOOKUP(Lookups!$A$9, Lookups!$A$9:'Lookups'!$B$24, 2, FALSE)+((SQRT((1/('Total Sites'!C94/Area!C94))/2)*1000)*'New Sites'!C94*VLOOKUP(Lookups!$A$10, Lookups!$A$9:'Lookups'!$B$24, 2, FALSE))+'New Sites'!C94*VLOOKUP(Lookups!$A$11, Lookups!$A$9:'Lookups'!$B$24, 2, FALSE),"-")</f>
        <v>174002709.82566488</v>
      </c>
      <c r="D94" s="14">
        <f>IFERROR('New Sites'!D94*VLOOKUP(Lookups!$A$9, Lookups!$A$9:'Lookups'!$B$24, 2, FALSE)+((SQRT((1/('Total Sites'!D94/Area!D94))/2)*1000)*'New Sites'!D94*VLOOKUP(Lookups!$A$10, Lookups!$A$9:'Lookups'!$B$24, 2, FALSE))+'New Sites'!D94*VLOOKUP(Lookups!$A$11, Lookups!$A$9:'Lookups'!$B$24, 2, FALSE),"-")</f>
        <v>71598058.88469632</v>
      </c>
      <c r="E94" s="14">
        <f>IFERROR('New Sites'!E94*VLOOKUP(Lookups!$A$9, Lookups!$A$9:'Lookups'!$B$24, 2, FALSE)+((SQRT((1/('Total Sites'!E94/Area!E94))/2)*1000)*'New Sites'!E94*VLOOKUP(Lookups!$A$10, Lookups!$A$9:'Lookups'!$B$24, 2, FALSE))+'New Sites'!E94*VLOOKUP(Lookups!$A$11, Lookups!$A$9:'Lookups'!$B$24, 2, FALSE),"-")</f>
        <v>47806842.372434705</v>
      </c>
      <c r="F94" s="14">
        <f>IFERROR('New Sites'!F94*VLOOKUP(Lookups!$A$9, Lookups!$A$9:'Lookups'!$B$24, 2, FALSE)+((SQRT((1/('Total Sites'!F94/Area!F94))/2)*1000)*'New Sites'!F94*VLOOKUP(Lookups!$A$10, Lookups!$A$9:'Lookups'!$B$24, 2, FALSE))+'New Sites'!F94*VLOOKUP(Lookups!$A$11, Lookups!$A$9:'Lookups'!$B$24, 2, FALSE),"-")</f>
        <v>73431072.92899324</v>
      </c>
      <c r="G94" s="14">
        <f>IFERROR('New Sites'!G94*VLOOKUP(Lookups!$A$9, Lookups!$A$9:'Lookups'!$B$24, 2, FALSE)+((SQRT((1/('Total Sites'!G94/Area!G94))/2)*1000)*'New Sites'!G94*VLOOKUP(Lookups!$A$10, Lookups!$A$9:'Lookups'!$B$24, 2, FALSE))+'New Sites'!G94*VLOOKUP(Lookups!$A$11, Lookups!$A$9:'Lookups'!$B$24, 2, FALSE),"-")</f>
        <v>46451620.349728391</v>
      </c>
      <c r="H94" s="14">
        <f>IFERROR('New Sites'!H94*VLOOKUP(Lookups!$A$9, Lookups!$A$9:'Lookups'!$B$24, 2, FALSE)+((SQRT((1/('Total Sites'!H94/Area!H94))/2)*1000)*'New Sites'!H94*VLOOKUP(Lookups!$A$10, Lookups!$A$9:'Lookups'!$B$24, 2, FALSE))+'New Sites'!H94*VLOOKUP(Lookups!$A$11, Lookups!$A$9:'Lookups'!$B$24, 2, FALSE),"-")</f>
        <v>33080215.719917729</v>
      </c>
      <c r="I94" s="14">
        <f>IFERROR('New Sites'!I94*VLOOKUP(Lookups!$A$9, Lookups!$A$9:'Lookups'!$B$24, 2, FALSE)+((SQRT((1/('Total Sites'!I94/Area!I94))/2)*1000)*'New Sites'!I94*VLOOKUP(Lookups!$A$10, Lookups!$A$9:'Lookups'!$B$24, 2, FALSE))+'New Sites'!I94*VLOOKUP(Lookups!$A$11, Lookups!$A$9:'Lookups'!$B$24, 2, FALSE),"-")</f>
        <v>55255552.716722898</v>
      </c>
      <c r="J94" s="14">
        <f>IFERROR('New Sites'!J94*VLOOKUP(Lookups!$A$9, Lookups!$A$9:'Lookups'!$B$24, 2, FALSE)+((SQRT((1/('Total Sites'!J94/Area!J94))/2)*1000)*'New Sites'!J94*VLOOKUP(Lookups!$A$10, Lookups!$A$9:'Lookups'!$B$24, 2, FALSE))+'New Sites'!J94*VLOOKUP(Lookups!$A$11, Lookups!$A$9:'Lookups'!$B$24, 2, FALSE),"-")</f>
        <v>29873568.013503209</v>
      </c>
      <c r="K94" s="14">
        <f>IFERROR('New Sites'!K94*VLOOKUP(Lookups!$A$9, Lookups!$A$9:'Lookups'!$B$24, 2, FALSE)+((SQRT((1/('Total Sites'!K94/Area!K94))/2)*1000)*'New Sites'!K94*VLOOKUP(Lookups!$A$10, Lookups!$A$9:'Lookups'!$B$24, 2, FALSE))+'New Sites'!K94*VLOOKUP(Lookups!$A$11, Lookups!$A$9:'Lookups'!$B$24, 2, FALSE),"-")</f>
        <v>31601354.437592529</v>
      </c>
      <c r="L94" s="14" t="str">
        <f>IFERROR('New Sites'!L94*VLOOKUP(Lookups!$A$9, Lookups!$A$9:'Lookups'!$B$24, 2, FALSE)+((SQRT((1/('Total Sites'!L94/Area!L94))/2)*1000)*'New Sites'!L94*VLOOKUP(Lookups!$A$10, Lookups!$A$9:'Lookups'!$B$24, 2, FALSE))+'New Sites'!L94*VLOOKUP(Lookups!$A$11, Lookups!$A$9:'Lookups'!$B$24, 2, FALSE),"-")</f>
        <v>-</v>
      </c>
      <c r="M94" s="15">
        <f t="shared" si="2"/>
        <v>0.56310099524925383</v>
      </c>
      <c r="N94" s="19">
        <f>(M94*1000000000)/Pop!M94</f>
        <v>99.846036876343064</v>
      </c>
      <c r="O94" s="14" t="str">
        <f>IFERROR(INDEX(Options!$J$2:$J$1611,MATCH(A94, Options!$G$2:$G$1611,0)), )</f>
        <v>Low Income Developing Countries</v>
      </c>
      <c r="P94" s="14" t="str">
        <f>IFERROR(INDEX(Options!$I$2:$I$1611,MATCH(A94, Options!$G$2:$G$1611,0)), )</f>
        <v>Caucasus and Central Asia</v>
      </c>
    </row>
    <row r="95" spans="1:16">
      <c r="A95" s="14" t="str">
        <f>'New Sites'!A95</f>
        <v>LAO</v>
      </c>
      <c r="B95" s="14" t="str">
        <f>'New Sites'!B95</f>
        <v>Lao People's Democratic Republic (the)</v>
      </c>
      <c r="C95" s="14">
        <f>IFERROR('New Sites'!C95*VLOOKUP(Lookups!$A$9, Lookups!$A$9:'Lookups'!$B$24, 2, FALSE)+((SQRT((1/('Total Sites'!C95/Area!C95))/2)*1000)*'New Sites'!C95*VLOOKUP(Lookups!$A$10, Lookups!$A$9:'Lookups'!$B$24, 2, FALSE))+'New Sites'!C95*VLOOKUP(Lookups!$A$11, Lookups!$A$9:'Lookups'!$B$24, 2, FALSE),"-")</f>
        <v>106930719.96231347</v>
      </c>
      <c r="D95" s="14">
        <f>IFERROR('New Sites'!D95*VLOOKUP(Lookups!$A$9, Lookups!$A$9:'Lookups'!$B$24, 2, FALSE)+((SQRT((1/('Total Sites'!D95/Area!D95))/2)*1000)*'New Sites'!D95*VLOOKUP(Lookups!$A$10, Lookups!$A$9:'Lookups'!$B$24, 2, FALSE))+'New Sites'!D95*VLOOKUP(Lookups!$A$11, Lookups!$A$9:'Lookups'!$B$24, 2, FALSE),"-")</f>
        <v>75115939.474375233</v>
      </c>
      <c r="E95" s="14">
        <f>IFERROR('New Sites'!E95*VLOOKUP(Lookups!$A$9, Lookups!$A$9:'Lookups'!$B$24, 2, FALSE)+((SQRT((1/('Total Sites'!E95/Area!E95))/2)*1000)*'New Sites'!E95*VLOOKUP(Lookups!$A$10, Lookups!$A$9:'Lookups'!$B$24, 2, FALSE))+'New Sites'!E95*VLOOKUP(Lookups!$A$11, Lookups!$A$9:'Lookups'!$B$24, 2, FALSE),"-")</f>
        <v>79587467.000817001</v>
      </c>
      <c r="F95" s="14">
        <f>IFERROR('New Sites'!F95*VLOOKUP(Lookups!$A$9, Lookups!$A$9:'Lookups'!$B$24, 2, FALSE)+((SQRT((1/('Total Sites'!F95/Area!F95))/2)*1000)*'New Sites'!F95*VLOOKUP(Lookups!$A$10, Lookups!$A$9:'Lookups'!$B$24, 2, FALSE))+'New Sites'!F95*VLOOKUP(Lookups!$A$11, Lookups!$A$9:'Lookups'!$B$24, 2, FALSE),"-")</f>
        <v>54714885.672901213</v>
      </c>
      <c r="G95" s="14">
        <f>IFERROR('New Sites'!G95*VLOOKUP(Lookups!$A$9, Lookups!$A$9:'Lookups'!$B$24, 2, FALSE)+((SQRT((1/('Total Sites'!G95/Area!G95))/2)*1000)*'New Sites'!G95*VLOOKUP(Lookups!$A$10, Lookups!$A$9:'Lookups'!$B$24, 2, FALSE))+'New Sites'!G95*VLOOKUP(Lookups!$A$11, Lookups!$A$9:'Lookups'!$B$24, 2, FALSE),"-")</f>
        <v>66067555.41877456</v>
      </c>
      <c r="H95" s="14">
        <f>IFERROR('New Sites'!H95*VLOOKUP(Lookups!$A$9, Lookups!$A$9:'Lookups'!$B$24, 2, FALSE)+((SQRT((1/('Total Sites'!H95/Area!H95))/2)*1000)*'New Sites'!H95*VLOOKUP(Lookups!$A$10, Lookups!$A$9:'Lookups'!$B$24, 2, FALSE))+'New Sites'!H95*VLOOKUP(Lookups!$A$11, Lookups!$A$9:'Lookups'!$B$24, 2, FALSE),"-")</f>
        <v>56959391.774072923</v>
      </c>
      <c r="I95" s="14">
        <f>IFERROR('New Sites'!I95*VLOOKUP(Lookups!$A$9, Lookups!$A$9:'Lookups'!$B$24, 2, FALSE)+((SQRT((1/('Total Sites'!I95/Area!I95))/2)*1000)*'New Sites'!I95*VLOOKUP(Lookups!$A$10, Lookups!$A$9:'Lookups'!$B$24, 2, FALSE))+'New Sites'!I95*VLOOKUP(Lookups!$A$11, Lookups!$A$9:'Lookups'!$B$24, 2, FALSE),"-")</f>
        <v>60881156.286907569</v>
      </c>
      <c r="J95" s="14">
        <f>IFERROR('New Sites'!J95*VLOOKUP(Lookups!$A$9, Lookups!$A$9:'Lookups'!$B$24, 2, FALSE)+((SQRT((1/('Total Sites'!J95/Area!J95))/2)*1000)*'New Sites'!J95*VLOOKUP(Lookups!$A$10, Lookups!$A$9:'Lookups'!$B$24, 2, FALSE))+'New Sites'!J95*VLOOKUP(Lookups!$A$11, Lookups!$A$9:'Lookups'!$B$24, 2, FALSE),"-")</f>
        <v>34860295.974834047</v>
      </c>
      <c r="K95" s="14">
        <f>IFERROR('New Sites'!K95*VLOOKUP(Lookups!$A$9, Lookups!$A$9:'Lookups'!$B$24, 2, FALSE)+((SQRT((1/('Total Sites'!K95/Area!K95))/2)*1000)*'New Sites'!K95*VLOOKUP(Lookups!$A$10, Lookups!$A$9:'Lookups'!$B$24, 2, FALSE))+'New Sites'!K95*VLOOKUP(Lookups!$A$11, Lookups!$A$9:'Lookups'!$B$24, 2, FALSE),"-")</f>
        <v>56211688.996755362</v>
      </c>
      <c r="L95" s="14">
        <f>IFERROR('New Sites'!L95*VLOOKUP(Lookups!$A$9, Lookups!$A$9:'Lookups'!$B$24, 2, FALSE)+((SQRT((1/('Total Sites'!L95/Area!L95))/2)*1000)*'New Sites'!L95*VLOOKUP(Lookups!$A$10, Lookups!$A$9:'Lookups'!$B$24, 2, FALSE))+'New Sites'!L95*VLOOKUP(Lookups!$A$11, Lookups!$A$9:'Lookups'!$B$24, 2, FALSE),"-")</f>
        <v>43859497.829123512</v>
      </c>
      <c r="M95" s="15">
        <f t="shared" si="2"/>
        <v>0.63518859839087483</v>
      </c>
      <c r="N95" s="19">
        <f>(M95*1000000000)/Pop!M95</f>
        <v>83.758354180888702</v>
      </c>
      <c r="O95" s="14" t="str">
        <f>IFERROR(INDEX(Options!$J$2:$J$1611,MATCH(A95, Options!$G$2:$G$1611,0)), )</f>
        <v>Low Income Developing Countries</v>
      </c>
      <c r="P95" s="14" t="str">
        <f>IFERROR(INDEX(Options!$I$2:$I$1611,MATCH(A95, Options!$G$2:$G$1611,0)), )</f>
        <v>Emerging and Developing Asia</v>
      </c>
    </row>
    <row r="96" spans="1:16">
      <c r="A96" s="14" t="str">
        <f>'New Sites'!A96</f>
        <v>LVA</v>
      </c>
      <c r="B96" s="14" t="str">
        <f>'New Sites'!B96</f>
        <v>Latvia</v>
      </c>
      <c r="C96" s="14">
        <f>IFERROR('New Sites'!C96*VLOOKUP(Lookups!$A$9, Lookups!$A$9:'Lookups'!$B$24, 2, FALSE)+((SQRT((1/('Total Sites'!C96/Area!C96))/2)*1000)*'New Sites'!C96*VLOOKUP(Lookups!$A$10, Lookups!$A$9:'Lookups'!$B$24, 2, FALSE))+'New Sites'!C96*VLOOKUP(Lookups!$A$11, Lookups!$A$9:'Lookups'!$B$24, 2, FALSE),"-")</f>
        <v>99300915.789460346</v>
      </c>
      <c r="D96" s="14">
        <f>IFERROR('New Sites'!D96*VLOOKUP(Lookups!$A$9, Lookups!$A$9:'Lookups'!$B$24, 2, FALSE)+((SQRT((1/('Total Sites'!D96/Area!D96))/2)*1000)*'New Sites'!D96*VLOOKUP(Lookups!$A$10, Lookups!$A$9:'Lookups'!$B$24, 2, FALSE))+'New Sites'!D96*VLOOKUP(Lookups!$A$11, Lookups!$A$9:'Lookups'!$B$24, 2, FALSE),"-")</f>
        <v>20338197.356589034</v>
      </c>
      <c r="E96" s="14">
        <f>IFERROR('New Sites'!E96*VLOOKUP(Lookups!$A$9, Lookups!$A$9:'Lookups'!$B$24, 2, FALSE)+((SQRT((1/('Total Sites'!E96/Area!E96))/2)*1000)*'New Sites'!E96*VLOOKUP(Lookups!$A$10, Lookups!$A$9:'Lookups'!$B$24, 2, FALSE))+'New Sites'!E96*VLOOKUP(Lookups!$A$11, Lookups!$A$9:'Lookups'!$B$24, 2, FALSE),"-")</f>
        <v>18471004.368587077</v>
      </c>
      <c r="F96" s="14">
        <f>IFERROR('New Sites'!F96*VLOOKUP(Lookups!$A$9, Lookups!$A$9:'Lookups'!$B$24, 2, FALSE)+((SQRT((1/('Total Sites'!F96/Area!F96))/2)*1000)*'New Sites'!F96*VLOOKUP(Lookups!$A$10, Lookups!$A$9:'Lookups'!$B$24, 2, FALSE))+'New Sites'!F96*VLOOKUP(Lookups!$A$11, Lookups!$A$9:'Lookups'!$B$24, 2, FALSE),"-")</f>
        <v>12509249.425748033</v>
      </c>
      <c r="G96" s="14">
        <f>IFERROR('New Sites'!G96*VLOOKUP(Lookups!$A$9, Lookups!$A$9:'Lookups'!$B$24, 2, FALSE)+((SQRT((1/('Total Sites'!G96/Area!G96))/2)*1000)*'New Sites'!G96*VLOOKUP(Lookups!$A$10, Lookups!$A$9:'Lookups'!$B$24, 2, FALSE))+'New Sites'!G96*VLOOKUP(Lookups!$A$11, Lookups!$A$9:'Lookups'!$B$24, 2, FALSE),"-")</f>
        <v>17479518.26793737</v>
      </c>
      <c r="H96" s="14">
        <f>IFERROR('New Sites'!H96*VLOOKUP(Lookups!$A$9, Lookups!$A$9:'Lookups'!$B$24, 2, FALSE)+((SQRT((1/('Total Sites'!H96/Area!H96))/2)*1000)*'New Sites'!H96*VLOOKUP(Lookups!$A$10, Lookups!$A$9:'Lookups'!$B$24, 2, FALSE))+'New Sites'!H96*VLOOKUP(Lookups!$A$11, Lookups!$A$9:'Lookups'!$B$24, 2, FALSE),"-")</f>
        <v>9947517.5767545532</v>
      </c>
      <c r="I96" s="14">
        <f>IFERROR('New Sites'!I96*VLOOKUP(Lookups!$A$9, Lookups!$A$9:'Lookups'!$B$24, 2, FALSE)+((SQRT((1/('Total Sites'!I96/Area!I96))/2)*1000)*'New Sites'!I96*VLOOKUP(Lookups!$A$10, Lookups!$A$9:'Lookups'!$B$24, 2, FALSE))+'New Sites'!I96*VLOOKUP(Lookups!$A$11, Lookups!$A$9:'Lookups'!$B$24, 2, FALSE),"-")</f>
        <v>15895530.975112975</v>
      </c>
      <c r="J96" s="14">
        <f>IFERROR('New Sites'!J96*VLOOKUP(Lookups!$A$9, Lookups!$A$9:'Lookups'!$B$24, 2, FALSE)+((SQRT((1/('Total Sites'!J96/Area!J96))/2)*1000)*'New Sites'!J96*VLOOKUP(Lookups!$A$10, Lookups!$A$9:'Lookups'!$B$24, 2, FALSE))+'New Sites'!J96*VLOOKUP(Lookups!$A$11, Lookups!$A$9:'Lookups'!$B$24, 2, FALSE),"-")</f>
        <v>8585959.1781521197</v>
      </c>
      <c r="K96" s="14">
        <f>IFERROR('New Sites'!K96*VLOOKUP(Lookups!$A$9, Lookups!$A$9:'Lookups'!$B$24, 2, FALSE)+((SQRT((1/('Total Sites'!K96/Area!K96))/2)*1000)*'New Sites'!K96*VLOOKUP(Lookups!$A$10, Lookups!$A$9:'Lookups'!$B$24, 2, FALSE))+'New Sites'!K96*VLOOKUP(Lookups!$A$11, Lookups!$A$9:'Lookups'!$B$24, 2, FALSE),"-")</f>
        <v>12978099.956077874</v>
      </c>
      <c r="L96" s="14">
        <f>IFERROR('New Sites'!L96*VLOOKUP(Lookups!$A$9, Lookups!$A$9:'Lookups'!$B$24, 2, FALSE)+((SQRT((1/('Total Sites'!L96/Area!L96))/2)*1000)*'New Sites'!L96*VLOOKUP(Lookups!$A$10, Lookups!$A$9:'Lookups'!$B$24, 2, FALSE))+'New Sites'!L96*VLOOKUP(Lookups!$A$11, Lookups!$A$9:'Lookups'!$B$24, 2, FALSE),"-")</f>
        <v>11710156.852897674</v>
      </c>
      <c r="M96" s="15">
        <f t="shared" si="2"/>
        <v>0.22721614974731702</v>
      </c>
      <c r="N96" s="19">
        <f>(M96*1000000000)/Pop!M96</f>
        <v>91.774469667428846</v>
      </c>
      <c r="O96" s="14" t="str">
        <f>IFERROR(INDEX(Options!$J$2:$J$1611,MATCH(A96, Options!$G$2:$G$1611,0)), )</f>
        <v>Advanced Economies</v>
      </c>
      <c r="P96" s="14" t="str">
        <f>IFERROR(INDEX(Options!$I$2:$I$1611,MATCH(A96, Options!$G$2:$G$1611,0)), )</f>
        <v>Advanced Economies</v>
      </c>
    </row>
    <row r="97" spans="1:16">
      <c r="A97" s="14" t="str">
        <f>'New Sites'!A97</f>
        <v>LBN</v>
      </c>
      <c r="B97" s="14" t="str">
        <f>'New Sites'!B97</f>
        <v>Lebanon</v>
      </c>
      <c r="C97" s="14">
        <f>IFERROR('New Sites'!C97*VLOOKUP(Lookups!$A$9, Lookups!$A$9:'Lookups'!$B$24, 2, FALSE)+((SQRT((1/('Total Sites'!C97/Area!C97))/2)*1000)*'New Sites'!C97*VLOOKUP(Lookups!$A$10, Lookups!$A$9:'Lookups'!$B$24, 2, FALSE))+'New Sites'!C97*VLOOKUP(Lookups!$A$11, Lookups!$A$9:'Lookups'!$B$24, 2, FALSE),"-")</f>
        <v>262586732.30858713</v>
      </c>
      <c r="D97" s="14">
        <f>IFERROR('New Sites'!D97*VLOOKUP(Lookups!$A$9, Lookups!$A$9:'Lookups'!$B$24, 2, FALSE)+((SQRT((1/('Total Sites'!D97/Area!D97))/2)*1000)*'New Sites'!D97*VLOOKUP(Lookups!$A$10, Lookups!$A$9:'Lookups'!$B$24, 2, FALSE))+'New Sites'!D97*VLOOKUP(Lookups!$A$11, Lookups!$A$9:'Lookups'!$B$24, 2, FALSE),"-")</f>
        <v>224081914.74686825</v>
      </c>
      <c r="E97" s="14">
        <f>IFERROR('New Sites'!E97*VLOOKUP(Lookups!$A$9, Lookups!$A$9:'Lookups'!$B$24, 2, FALSE)+((SQRT((1/('Total Sites'!E97/Area!E97))/2)*1000)*'New Sites'!E97*VLOOKUP(Lookups!$A$10, Lookups!$A$9:'Lookups'!$B$24, 2, FALSE))+'New Sites'!E97*VLOOKUP(Lookups!$A$11, Lookups!$A$9:'Lookups'!$B$24, 2, FALSE),"-")</f>
        <v>91325485.182279438</v>
      </c>
      <c r="F97" s="14">
        <f>IFERROR('New Sites'!F97*VLOOKUP(Lookups!$A$9, Lookups!$A$9:'Lookups'!$B$24, 2, FALSE)+((SQRT((1/('Total Sites'!F97/Area!F97))/2)*1000)*'New Sites'!F97*VLOOKUP(Lookups!$A$10, Lookups!$A$9:'Lookups'!$B$24, 2, FALSE))+'New Sites'!F97*VLOOKUP(Lookups!$A$11, Lookups!$A$9:'Lookups'!$B$24, 2, FALSE),"-")</f>
        <v>91958017.646979958</v>
      </c>
      <c r="G97" s="14">
        <f>IFERROR('New Sites'!G97*VLOOKUP(Lookups!$A$9, Lookups!$A$9:'Lookups'!$B$24, 2, FALSE)+((SQRT((1/('Total Sites'!G97/Area!G97))/2)*1000)*'New Sites'!G97*VLOOKUP(Lookups!$A$10, Lookups!$A$9:'Lookups'!$B$24, 2, FALSE))+'New Sites'!G97*VLOOKUP(Lookups!$A$11, Lookups!$A$9:'Lookups'!$B$24, 2, FALSE),"-")</f>
        <v>39666814.374834627</v>
      </c>
      <c r="H97" s="14">
        <f>IFERROR('New Sites'!H97*VLOOKUP(Lookups!$A$9, Lookups!$A$9:'Lookups'!$B$24, 2, FALSE)+((SQRT((1/('Total Sites'!H97/Area!H97))/2)*1000)*'New Sites'!H97*VLOOKUP(Lookups!$A$10, Lookups!$A$9:'Lookups'!$B$24, 2, FALSE))+'New Sites'!H97*VLOOKUP(Lookups!$A$11, Lookups!$A$9:'Lookups'!$B$24, 2, FALSE),"-")</f>
        <v>33885062.956501357</v>
      </c>
      <c r="I97" s="14">
        <f>IFERROR('New Sites'!I97*VLOOKUP(Lookups!$A$9, Lookups!$A$9:'Lookups'!$B$24, 2, FALSE)+((SQRT((1/('Total Sites'!I97/Area!I97))/2)*1000)*'New Sites'!I97*VLOOKUP(Lookups!$A$10, Lookups!$A$9:'Lookups'!$B$24, 2, FALSE))+'New Sites'!I97*VLOOKUP(Lookups!$A$11, Lookups!$A$9:'Lookups'!$B$24, 2, FALSE),"-")</f>
        <v>17144873.617030844</v>
      </c>
      <c r="J97" s="14">
        <f>IFERROR('New Sites'!J97*VLOOKUP(Lookups!$A$9, Lookups!$A$9:'Lookups'!$B$24, 2, FALSE)+((SQRT((1/('Total Sites'!J97/Area!J97))/2)*1000)*'New Sites'!J97*VLOOKUP(Lookups!$A$10, Lookups!$A$9:'Lookups'!$B$24, 2, FALSE))+'New Sites'!J97*VLOOKUP(Lookups!$A$11, Lookups!$A$9:'Lookups'!$B$24, 2, FALSE),"-")</f>
        <v>64772500.173498556</v>
      </c>
      <c r="K97" s="14">
        <f>IFERROR('New Sites'!K97*VLOOKUP(Lookups!$A$9, Lookups!$A$9:'Lookups'!$B$24, 2, FALSE)+((SQRT((1/('Total Sites'!K97/Area!K97))/2)*1000)*'New Sites'!K97*VLOOKUP(Lookups!$A$10, Lookups!$A$9:'Lookups'!$B$24, 2, FALSE))+'New Sites'!K97*VLOOKUP(Lookups!$A$11, Lookups!$A$9:'Lookups'!$B$24, 2, FALSE),"-")</f>
        <v>17998768.208296299</v>
      </c>
      <c r="L97" s="14">
        <f>IFERROR('New Sites'!L97*VLOOKUP(Lookups!$A$9, Lookups!$A$9:'Lookups'!$B$24, 2, FALSE)+((SQRT((1/('Total Sites'!L97/Area!L97))/2)*1000)*'New Sites'!L97*VLOOKUP(Lookups!$A$10, Lookups!$A$9:'Lookups'!$B$24, 2, FALSE))+'New Sites'!L97*VLOOKUP(Lookups!$A$11, Lookups!$A$9:'Lookups'!$B$24, 2, FALSE),"-")</f>
        <v>10797330.259938225</v>
      </c>
      <c r="M97" s="15">
        <f t="shared" si="2"/>
        <v>0.85421749947481462</v>
      </c>
      <c r="N97" s="19">
        <f>(M97*1000000000)/Pop!M97</f>
        <v>86.034626210756414</v>
      </c>
      <c r="O97" s="14" t="str">
        <f>IFERROR(INDEX(Options!$J$2:$J$1611,MATCH(A97, Options!$G$2:$G$1611,0)), )</f>
        <v>Emerging Market Economies</v>
      </c>
      <c r="P97" s="14" t="str">
        <f>IFERROR(INDEX(Options!$I$2:$I$1611,MATCH(A97, Options!$G$2:$G$1611,0)), )</f>
        <v>Middle East, North Africa, Afghanistan, and Pakistan</v>
      </c>
    </row>
    <row r="98" spans="1:16">
      <c r="A98" s="14" t="str">
        <f>'New Sites'!A98</f>
        <v>LSO</v>
      </c>
      <c r="B98" s="14" t="str">
        <f>'New Sites'!B98</f>
        <v>Lesotho</v>
      </c>
      <c r="C98" s="14">
        <f>IFERROR('New Sites'!C98*VLOOKUP(Lookups!$A$9, Lookups!$A$9:'Lookups'!$B$24, 2, FALSE)+((SQRT((1/('Total Sites'!C98/Area!C98))/2)*1000)*'New Sites'!C98*VLOOKUP(Lookups!$A$10, Lookups!$A$9:'Lookups'!$B$24, 2, FALSE))+'New Sites'!C98*VLOOKUP(Lookups!$A$11, Lookups!$A$9:'Lookups'!$B$24, 2, FALSE),"-")</f>
        <v>23207549.77738446</v>
      </c>
      <c r="D98" s="14">
        <f>IFERROR('New Sites'!D98*VLOOKUP(Lookups!$A$9, Lookups!$A$9:'Lookups'!$B$24, 2, FALSE)+((SQRT((1/('Total Sites'!D98/Area!D98))/2)*1000)*'New Sites'!D98*VLOOKUP(Lookups!$A$10, Lookups!$A$9:'Lookups'!$B$24, 2, FALSE))+'New Sites'!D98*VLOOKUP(Lookups!$A$11, Lookups!$A$9:'Lookups'!$B$24, 2, FALSE),"-")</f>
        <v>44047910.750525087</v>
      </c>
      <c r="E98" s="14">
        <f>IFERROR('New Sites'!E98*VLOOKUP(Lookups!$A$9, Lookups!$A$9:'Lookups'!$B$24, 2, FALSE)+((SQRT((1/('Total Sites'!E98/Area!E98))/2)*1000)*'New Sites'!E98*VLOOKUP(Lookups!$A$10, Lookups!$A$9:'Lookups'!$B$24, 2, FALSE))+'New Sites'!E98*VLOOKUP(Lookups!$A$11, Lookups!$A$9:'Lookups'!$B$24, 2, FALSE),"-")</f>
        <v>24513218.060185958</v>
      </c>
      <c r="F98" s="14">
        <f>IFERROR('New Sites'!F98*VLOOKUP(Lookups!$A$9, Lookups!$A$9:'Lookups'!$B$24, 2, FALSE)+((SQRT((1/('Total Sites'!F98/Area!F98))/2)*1000)*'New Sites'!F98*VLOOKUP(Lookups!$A$10, Lookups!$A$9:'Lookups'!$B$24, 2, FALSE))+'New Sites'!F98*VLOOKUP(Lookups!$A$11, Lookups!$A$9:'Lookups'!$B$24, 2, FALSE),"-")</f>
        <v>16134124.262783017</v>
      </c>
      <c r="G98" s="14">
        <f>IFERROR('New Sites'!G98*VLOOKUP(Lookups!$A$9, Lookups!$A$9:'Lookups'!$B$24, 2, FALSE)+((SQRT((1/('Total Sites'!G98/Area!G98))/2)*1000)*'New Sites'!G98*VLOOKUP(Lookups!$A$10, Lookups!$A$9:'Lookups'!$B$24, 2, FALSE))+'New Sites'!G98*VLOOKUP(Lookups!$A$11, Lookups!$A$9:'Lookups'!$B$24, 2, FALSE),"-")</f>
        <v>10914475.165442238</v>
      </c>
      <c r="H98" s="14">
        <f>IFERROR('New Sites'!H98*VLOOKUP(Lookups!$A$9, Lookups!$A$9:'Lookups'!$B$24, 2, FALSE)+((SQRT((1/('Total Sites'!H98/Area!H98))/2)*1000)*'New Sites'!H98*VLOOKUP(Lookups!$A$10, Lookups!$A$9:'Lookups'!$B$24, 2, FALSE))+'New Sites'!H98*VLOOKUP(Lookups!$A$11, Lookups!$A$9:'Lookups'!$B$24, 2, FALSE),"-")</f>
        <v>15706380.0903509</v>
      </c>
      <c r="I98" s="14">
        <f>IFERROR('New Sites'!I98*VLOOKUP(Lookups!$A$9, Lookups!$A$9:'Lookups'!$B$24, 2, FALSE)+((SQRT((1/('Total Sites'!I98/Area!I98))/2)*1000)*'New Sites'!I98*VLOOKUP(Lookups!$A$10, Lookups!$A$9:'Lookups'!$B$24, 2, FALSE))+'New Sites'!I98*VLOOKUP(Lookups!$A$11, Lookups!$A$9:'Lookups'!$B$24, 2, FALSE),"-")</f>
        <v>12446049.033389119</v>
      </c>
      <c r="J98" s="14">
        <f>IFERROR('New Sites'!J98*VLOOKUP(Lookups!$A$9, Lookups!$A$9:'Lookups'!$B$24, 2, FALSE)+((SQRT((1/('Total Sites'!J98/Area!J98))/2)*1000)*'New Sites'!J98*VLOOKUP(Lookups!$A$10, Lookups!$A$9:'Lookups'!$B$24, 2, FALSE))+'New Sites'!J98*VLOOKUP(Lookups!$A$11, Lookups!$A$9:'Lookups'!$B$24, 2, FALSE),"-")</f>
        <v>7087532.5494551966</v>
      </c>
      <c r="K98" s="14">
        <f>IFERROR('New Sites'!K98*VLOOKUP(Lookups!$A$9, Lookups!$A$9:'Lookups'!$B$24, 2, FALSE)+((SQRT((1/('Total Sites'!K98/Area!K98))/2)*1000)*'New Sites'!K98*VLOOKUP(Lookups!$A$10, Lookups!$A$9:'Lookups'!$B$24, 2, FALSE))+'New Sites'!K98*VLOOKUP(Lookups!$A$11, Lookups!$A$9:'Lookups'!$B$24, 2, FALSE),"-")</f>
        <v>12176295.188846953</v>
      </c>
      <c r="L98" s="14">
        <f>IFERROR('New Sites'!L98*VLOOKUP(Lookups!$A$9, Lookups!$A$9:'Lookups'!$B$24, 2, FALSE)+((SQRT((1/('Total Sites'!L98/Area!L98))/2)*1000)*'New Sites'!L98*VLOOKUP(Lookups!$A$10, Lookups!$A$9:'Lookups'!$B$24, 2, FALSE))+'New Sites'!L98*VLOOKUP(Lookups!$A$11, Lookups!$A$9:'Lookups'!$B$24, 2, FALSE),"-")</f>
        <v>14126964.21346448</v>
      </c>
      <c r="M98" s="15">
        <f t="shared" ref="M98:M129" si="3">IFERROR(SUMIF((C98:L98), "&lt;&gt;n/a")/1000000000, "-")</f>
        <v>0.18036049909182739</v>
      </c>
      <c r="N98" s="19">
        <f>(M98*1000000000)/Pop!M98</f>
        <v>96.525446282757017</v>
      </c>
      <c r="O98" s="14" t="str">
        <f>IFERROR(INDEX(Options!$J$2:$J$1611,MATCH(A98, Options!$G$2:$G$1611,0)), )</f>
        <v>Low Income Developing Countries</v>
      </c>
      <c r="P98" s="14" t="str">
        <f>IFERROR(INDEX(Options!$I$2:$I$1611,MATCH(A98, Options!$G$2:$G$1611,0)), )</f>
        <v>Sub-Sahara Africa</v>
      </c>
    </row>
    <row r="99" spans="1:16">
      <c r="A99" s="14" t="str">
        <f>'New Sites'!A99</f>
        <v>LBR</v>
      </c>
      <c r="B99" s="14" t="str">
        <f>'New Sites'!B99</f>
        <v>Liberia</v>
      </c>
      <c r="C99" s="14">
        <f>IFERROR('New Sites'!C99*VLOOKUP(Lookups!$A$9, Lookups!$A$9:'Lookups'!$B$24, 2, FALSE)+((SQRT((1/('Total Sites'!C99/Area!C99))/2)*1000)*'New Sites'!C99*VLOOKUP(Lookups!$A$10, Lookups!$A$9:'Lookups'!$B$24, 2, FALSE))+'New Sites'!C99*VLOOKUP(Lookups!$A$11, Lookups!$A$9:'Lookups'!$B$24, 2, FALSE),"-")</f>
        <v>191509049.3957442</v>
      </c>
      <c r="D99" s="14">
        <f>IFERROR('New Sites'!D99*VLOOKUP(Lookups!$A$9, Lookups!$A$9:'Lookups'!$B$24, 2, FALSE)+((SQRT((1/('Total Sites'!D99/Area!D99))/2)*1000)*'New Sites'!D99*VLOOKUP(Lookups!$A$10, Lookups!$A$9:'Lookups'!$B$24, 2, FALSE))+'New Sites'!D99*VLOOKUP(Lookups!$A$11, Lookups!$A$9:'Lookups'!$B$24, 2, FALSE),"-")</f>
        <v>68694377.222450763</v>
      </c>
      <c r="E99" s="14">
        <f>IFERROR('New Sites'!E99*VLOOKUP(Lookups!$A$9, Lookups!$A$9:'Lookups'!$B$24, 2, FALSE)+((SQRT((1/('Total Sites'!E99/Area!E99))/2)*1000)*'New Sites'!E99*VLOOKUP(Lookups!$A$10, Lookups!$A$9:'Lookups'!$B$24, 2, FALSE))+'New Sites'!E99*VLOOKUP(Lookups!$A$11, Lookups!$A$9:'Lookups'!$B$24, 2, FALSE),"-")</f>
        <v>39969859.351256326</v>
      </c>
      <c r="F99" s="14">
        <f>IFERROR('New Sites'!F99*VLOOKUP(Lookups!$A$9, Lookups!$A$9:'Lookups'!$B$24, 2, FALSE)+((SQRT((1/('Total Sites'!F99/Area!F99))/2)*1000)*'New Sites'!F99*VLOOKUP(Lookups!$A$10, Lookups!$A$9:'Lookups'!$B$24, 2, FALSE))+'New Sites'!F99*VLOOKUP(Lookups!$A$11, Lookups!$A$9:'Lookups'!$B$24, 2, FALSE),"-")</f>
        <v>27204648.174505178</v>
      </c>
      <c r="G99" s="14">
        <f>IFERROR('New Sites'!G99*VLOOKUP(Lookups!$A$9, Lookups!$A$9:'Lookups'!$B$24, 2, FALSE)+((SQRT((1/('Total Sites'!G99/Area!G99))/2)*1000)*'New Sites'!G99*VLOOKUP(Lookups!$A$10, Lookups!$A$9:'Lookups'!$B$24, 2, FALSE))+'New Sites'!G99*VLOOKUP(Lookups!$A$11, Lookups!$A$9:'Lookups'!$B$24, 2, FALSE),"-")</f>
        <v>32929012.207666028</v>
      </c>
      <c r="H99" s="14">
        <f>IFERROR('New Sites'!H99*VLOOKUP(Lookups!$A$9, Lookups!$A$9:'Lookups'!$B$24, 2, FALSE)+((SQRT((1/('Total Sites'!H99/Area!H99))/2)*1000)*'New Sites'!H99*VLOOKUP(Lookups!$A$10, Lookups!$A$9:'Lookups'!$B$24, 2, FALSE))+'New Sites'!H99*VLOOKUP(Lookups!$A$11, Lookups!$A$9:'Lookups'!$B$24, 2, FALSE),"-")</f>
        <v>26557808.32101452</v>
      </c>
      <c r="I99" s="14">
        <f>IFERROR('New Sites'!I99*VLOOKUP(Lookups!$A$9, Lookups!$A$9:'Lookups'!$B$24, 2, FALSE)+((SQRT((1/('Total Sites'!I99/Area!I99))/2)*1000)*'New Sites'!I99*VLOOKUP(Lookups!$A$10, Lookups!$A$9:'Lookups'!$B$24, 2, FALSE))+'New Sites'!I99*VLOOKUP(Lookups!$A$11, Lookups!$A$9:'Lookups'!$B$24, 2, FALSE),"-")</f>
        <v>26213692.281005442</v>
      </c>
      <c r="J99" s="14">
        <f>IFERROR('New Sites'!J99*VLOOKUP(Lookups!$A$9, Lookups!$A$9:'Lookups'!$B$24, 2, FALSE)+((SQRT((1/('Total Sites'!J99/Area!J99))/2)*1000)*'New Sites'!J99*VLOOKUP(Lookups!$A$10, Lookups!$A$9:'Lookups'!$B$24, 2, FALSE))+'New Sites'!J99*VLOOKUP(Lookups!$A$11, Lookups!$A$9:'Lookups'!$B$24, 2, FALSE),"-")</f>
        <v>36913406.049788564</v>
      </c>
      <c r="K99" s="14">
        <f>IFERROR('New Sites'!K99*VLOOKUP(Lookups!$A$9, Lookups!$A$9:'Lookups'!$B$24, 2, FALSE)+((SQRT((1/('Total Sites'!K99/Area!K99))/2)*1000)*'New Sites'!K99*VLOOKUP(Lookups!$A$10, Lookups!$A$9:'Lookups'!$B$24, 2, FALSE))+'New Sites'!K99*VLOOKUP(Lookups!$A$11, Lookups!$A$9:'Lookups'!$B$24, 2, FALSE),"-")</f>
        <v>20772340.353243604</v>
      </c>
      <c r="L99" s="14">
        <f>IFERROR('New Sites'!L99*VLOOKUP(Lookups!$A$9, Lookups!$A$9:'Lookups'!$B$24, 2, FALSE)+((SQRT((1/('Total Sites'!L99/Area!L99))/2)*1000)*'New Sites'!L99*VLOOKUP(Lookups!$A$10, Lookups!$A$9:'Lookups'!$B$24, 2, FALSE))+'New Sites'!L99*VLOOKUP(Lookups!$A$11, Lookups!$A$9:'Lookups'!$B$24, 2, FALSE),"-")</f>
        <v>21516790.60017876</v>
      </c>
      <c r="M99" s="15">
        <f t="shared" si="3"/>
        <v>0.49228098395685344</v>
      </c>
      <c r="N99" s="19">
        <f>(M99*1000000000)/Pop!M99</f>
        <v>109.73862205429216</v>
      </c>
      <c r="O99" s="14" t="str">
        <f>IFERROR(INDEX(Options!$J$2:$J$1611,MATCH(A99, Options!$G$2:$G$1611,0)), )</f>
        <v>Low Income Developing Countries</v>
      </c>
      <c r="P99" s="14" t="str">
        <f>IFERROR(INDEX(Options!$I$2:$I$1611,MATCH(A99, Options!$G$2:$G$1611,0)), )</f>
        <v>Sub-Sahara Africa</v>
      </c>
    </row>
    <row r="100" spans="1:16">
      <c r="A100" s="14" t="str">
        <f>'New Sites'!A100</f>
        <v>LBY</v>
      </c>
      <c r="B100" s="14" t="str">
        <f>'New Sites'!B100</f>
        <v>Libya</v>
      </c>
      <c r="C100" s="14">
        <f>IFERROR('New Sites'!C100*VLOOKUP(Lookups!$A$9, Lookups!$A$9:'Lookups'!$B$24, 2, FALSE)+((SQRT((1/('Total Sites'!C100/Area!C100))/2)*1000)*'New Sites'!C100*VLOOKUP(Lookups!$A$10, Lookups!$A$9:'Lookups'!$B$24, 2, FALSE))+'New Sites'!C100*VLOOKUP(Lookups!$A$11, Lookups!$A$9:'Lookups'!$B$24, 2, FALSE),"-")</f>
        <v>198216940.94660819</v>
      </c>
      <c r="D100" s="14">
        <f>IFERROR('New Sites'!D100*VLOOKUP(Lookups!$A$9, Lookups!$A$9:'Lookups'!$B$24, 2, FALSE)+((SQRT((1/('Total Sites'!D100/Area!D100))/2)*1000)*'New Sites'!D100*VLOOKUP(Lookups!$A$10, Lookups!$A$9:'Lookups'!$B$24, 2, FALSE))+'New Sites'!D100*VLOOKUP(Lookups!$A$11, Lookups!$A$9:'Lookups'!$B$24, 2, FALSE),"-")</f>
        <v>163769802.95843571</v>
      </c>
      <c r="E100" s="14">
        <f>IFERROR('New Sites'!E100*VLOOKUP(Lookups!$A$9, Lookups!$A$9:'Lookups'!$B$24, 2, FALSE)+((SQRT((1/('Total Sites'!E100/Area!E100))/2)*1000)*'New Sites'!E100*VLOOKUP(Lookups!$A$10, Lookups!$A$9:'Lookups'!$B$24, 2, FALSE))+'New Sites'!E100*VLOOKUP(Lookups!$A$11, Lookups!$A$9:'Lookups'!$B$24, 2, FALSE),"-")</f>
        <v>63815048.010283843</v>
      </c>
      <c r="F100" s="14">
        <f>IFERROR('New Sites'!F100*VLOOKUP(Lookups!$A$9, Lookups!$A$9:'Lookups'!$B$24, 2, FALSE)+((SQRT((1/('Total Sites'!F100/Area!F100))/2)*1000)*'New Sites'!F100*VLOOKUP(Lookups!$A$10, Lookups!$A$9:'Lookups'!$B$24, 2, FALSE))+'New Sites'!F100*VLOOKUP(Lookups!$A$11, Lookups!$A$9:'Lookups'!$B$24, 2, FALSE),"-")</f>
        <v>77840131.983111769</v>
      </c>
      <c r="G100" s="14">
        <f>IFERROR('New Sites'!G100*VLOOKUP(Lookups!$A$9, Lookups!$A$9:'Lookups'!$B$24, 2, FALSE)+((SQRT((1/('Total Sites'!G100/Area!G100))/2)*1000)*'New Sites'!G100*VLOOKUP(Lookups!$A$10, Lookups!$A$9:'Lookups'!$B$24, 2, FALSE))+'New Sites'!G100*VLOOKUP(Lookups!$A$11, Lookups!$A$9:'Lookups'!$B$24, 2, FALSE),"-")</f>
        <v>48219920.987017527</v>
      </c>
      <c r="H100" s="14" t="str">
        <f>IFERROR('New Sites'!H100*VLOOKUP(Lookups!$A$9, Lookups!$A$9:'Lookups'!$B$24, 2, FALSE)+((SQRT((1/('Total Sites'!H100/Area!H100))/2)*1000)*'New Sites'!H100*VLOOKUP(Lookups!$A$10, Lookups!$A$9:'Lookups'!$B$24, 2, FALSE))+'New Sites'!H100*VLOOKUP(Lookups!$A$11, Lookups!$A$9:'Lookups'!$B$24, 2, FALSE),"-")</f>
        <v>-</v>
      </c>
      <c r="I100" s="14" t="str">
        <f>IFERROR('New Sites'!I100*VLOOKUP(Lookups!$A$9, Lookups!$A$9:'Lookups'!$B$24, 2, FALSE)+((SQRT((1/('Total Sites'!I100/Area!I100))/2)*1000)*'New Sites'!I100*VLOOKUP(Lookups!$A$10, Lookups!$A$9:'Lookups'!$B$24, 2, FALSE))+'New Sites'!I100*VLOOKUP(Lookups!$A$11, Lookups!$A$9:'Lookups'!$B$24, 2, FALSE),"-")</f>
        <v>-</v>
      </c>
      <c r="J100" s="14" t="str">
        <f>IFERROR('New Sites'!J100*VLOOKUP(Lookups!$A$9, Lookups!$A$9:'Lookups'!$B$24, 2, FALSE)+((SQRT((1/('Total Sites'!J100/Area!J100))/2)*1000)*'New Sites'!J100*VLOOKUP(Lookups!$A$10, Lookups!$A$9:'Lookups'!$B$24, 2, FALSE))+'New Sites'!J100*VLOOKUP(Lookups!$A$11, Lookups!$A$9:'Lookups'!$B$24, 2, FALSE),"-")</f>
        <v>-</v>
      </c>
      <c r="K100" s="14" t="str">
        <f>IFERROR('New Sites'!K100*VLOOKUP(Lookups!$A$9, Lookups!$A$9:'Lookups'!$B$24, 2, FALSE)+((SQRT((1/('Total Sites'!K100/Area!K100))/2)*1000)*'New Sites'!K100*VLOOKUP(Lookups!$A$10, Lookups!$A$9:'Lookups'!$B$24, 2, FALSE))+'New Sites'!K100*VLOOKUP(Lookups!$A$11, Lookups!$A$9:'Lookups'!$B$24, 2, FALSE),"-")</f>
        <v>-</v>
      </c>
      <c r="L100" s="14" t="str">
        <f>IFERROR('New Sites'!L100*VLOOKUP(Lookups!$A$9, Lookups!$A$9:'Lookups'!$B$24, 2, FALSE)+((SQRT((1/('Total Sites'!L100/Area!L100))/2)*1000)*'New Sites'!L100*VLOOKUP(Lookups!$A$10, Lookups!$A$9:'Lookups'!$B$24, 2, FALSE))+'New Sites'!L100*VLOOKUP(Lookups!$A$11, Lookups!$A$9:'Lookups'!$B$24, 2, FALSE),"-")</f>
        <v>-</v>
      </c>
      <c r="M100" s="15">
        <f t="shared" si="3"/>
        <v>0.55186184488545709</v>
      </c>
      <c r="N100" s="19">
        <f>(M100*1000000000)/Pop!M100</f>
        <v>79.917688052045378</v>
      </c>
      <c r="O100" s="14" t="str">
        <f>IFERROR(INDEX(Options!$J$2:$J$1611,MATCH(A100, Options!$G$2:$G$1611,0)), )</f>
        <v>Emerging Market Economies</v>
      </c>
      <c r="P100" s="14" t="str">
        <f>IFERROR(INDEX(Options!$I$2:$I$1611,MATCH(A100, Options!$G$2:$G$1611,0)), )</f>
        <v>Middle East, North Africa, Afghanistan, and Pakistan</v>
      </c>
    </row>
    <row r="101" spans="1:16">
      <c r="A101" s="14" t="str">
        <f>'New Sites'!A101</f>
        <v>LTU</v>
      </c>
      <c r="B101" s="14" t="str">
        <f>'New Sites'!B101</f>
        <v>Lithuania</v>
      </c>
      <c r="C101" s="14">
        <f>IFERROR('New Sites'!C101*VLOOKUP(Lookups!$A$9, Lookups!$A$9:'Lookups'!$B$24, 2, FALSE)+((SQRT((1/('Total Sites'!C101/Area!C101))/2)*1000)*'New Sites'!C101*VLOOKUP(Lookups!$A$10, Lookups!$A$9:'Lookups'!$B$24, 2, FALSE))+'New Sites'!C101*VLOOKUP(Lookups!$A$11, Lookups!$A$9:'Lookups'!$B$24, 2, FALSE),"-")</f>
        <v>86148457.583848536</v>
      </c>
      <c r="D101" s="14">
        <f>IFERROR('New Sites'!D101*VLOOKUP(Lookups!$A$9, Lookups!$A$9:'Lookups'!$B$24, 2, FALSE)+((SQRT((1/('Total Sites'!D101/Area!D101))/2)*1000)*'New Sites'!D101*VLOOKUP(Lookups!$A$10, Lookups!$A$9:'Lookups'!$B$24, 2, FALSE))+'New Sites'!D101*VLOOKUP(Lookups!$A$11, Lookups!$A$9:'Lookups'!$B$24, 2, FALSE),"-")</f>
        <v>36880065.894492105</v>
      </c>
      <c r="E101" s="14">
        <f>IFERROR('New Sites'!E101*VLOOKUP(Lookups!$A$9, Lookups!$A$9:'Lookups'!$B$24, 2, FALSE)+((SQRT((1/('Total Sites'!E101/Area!E101))/2)*1000)*'New Sites'!E101*VLOOKUP(Lookups!$A$10, Lookups!$A$9:'Lookups'!$B$24, 2, FALSE))+'New Sites'!E101*VLOOKUP(Lookups!$A$11, Lookups!$A$9:'Lookups'!$B$24, 2, FALSE),"-")</f>
        <v>22111169.78298483</v>
      </c>
      <c r="F101" s="14">
        <f>IFERROR('New Sites'!F101*VLOOKUP(Lookups!$A$9, Lookups!$A$9:'Lookups'!$B$24, 2, FALSE)+((SQRT((1/('Total Sites'!F101/Area!F101))/2)*1000)*'New Sites'!F101*VLOOKUP(Lookups!$A$10, Lookups!$A$9:'Lookups'!$B$24, 2, FALSE))+'New Sites'!F101*VLOOKUP(Lookups!$A$11, Lookups!$A$9:'Lookups'!$B$24, 2, FALSE),"-")</f>
        <v>17514709.832239702</v>
      </c>
      <c r="G101" s="14">
        <f>IFERROR('New Sites'!G101*VLOOKUP(Lookups!$A$9, Lookups!$A$9:'Lookups'!$B$24, 2, FALSE)+((SQRT((1/('Total Sites'!G101/Area!G101))/2)*1000)*'New Sites'!G101*VLOOKUP(Lookups!$A$10, Lookups!$A$9:'Lookups'!$B$24, 2, FALSE))+'New Sites'!G101*VLOOKUP(Lookups!$A$11, Lookups!$A$9:'Lookups'!$B$24, 2, FALSE),"-")</f>
        <v>15136382.386190463</v>
      </c>
      <c r="H101" s="14">
        <f>IFERROR('New Sites'!H101*VLOOKUP(Lookups!$A$9, Lookups!$A$9:'Lookups'!$B$24, 2, FALSE)+((SQRT((1/('Total Sites'!H101/Area!H101))/2)*1000)*'New Sites'!H101*VLOOKUP(Lookups!$A$10, Lookups!$A$9:'Lookups'!$B$24, 2, FALSE))+'New Sites'!H101*VLOOKUP(Lookups!$A$11, Lookups!$A$9:'Lookups'!$B$24, 2, FALSE),"-")</f>
        <v>16140057.035573933</v>
      </c>
      <c r="I101" s="14">
        <f>IFERROR('New Sites'!I101*VLOOKUP(Lookups!$A$9, Lookups!$A$9:'Lookups'!$B$24, 2, FALSE)+((SQRT((1/('Total Sites'!I101/Area!I101))/2)*1000)*'New Sites'!I101*VLOOKUP(Lookups!$A$10, Lookups!$A$9:'Lookups'!$B$24, 2, FALSE))+'New Sites'!I101*VLOOKUP(Lookups!$A$11, Lookups!$A$9:'Lookups'!$B$24, 2, FALSE),"-")</f>
        <v>11487708.118971232</v>
      </c>
      <c r="J101" s="14">
        <f>IFERROR('New Sites'!J101*VLOOKUP(Lookups!$A$9, Lookups!$A$9:'Lookups'!$B$24, 2, FALSE)+((SQRT((1/('Total Sites'!J101/Area!J101))/2)*1000)*'New Sites'!J101*VLOOKUP(Lookups!$A$10, Lookups!$A$9:'Lookups'!$B$24, 2, FALSE))+'New Sites'!J101*VLOOKUP(Lookups!$A$11, Lookups!$A$9:'Lookups'!$B$24, 2, FALSE),"-")</f>
        <v>12278891.432627589</v>
      </c>
      <c r="K101" s="14">
        <f>IFERROR('New Sites'!K101*VLOOKUP(Lookups!$A$9, Lookups!$A$9:'Lookups'!$B$24, 2, FALSE)+((SQRT((1/('Total Sites'!K101/Area!K101))/2)*1000)*'New Sites'!K101*VLOOKUP(Lookups!$A$10, Lookups!$A$9:'Lookups'!$B$24, 2, FALSE))+'New Sites'!K101*VLOOKUP(Lookups!$A$11, Lookups!$A$9:'Lookups'!$B$24, 2, FALSE),"-")</f>
        <v>12422540.952861026</v>
      </c>
      <c r="L101" s="14">
        <f>IFERROR('New Sites'!L101*VLOOKUP(Lookups!$A$9, Lookups!$A$9:'Lookups'!$B$24, 2, FALSE)+((SQRT((1/('Total Sites'!L101/Area!L101))/2)*1000)*'New Sites'!L101*VLOOKUP(Lookups!$A$10, Lookups!$A$9:'Lookups'!$B$24, 2, FALSE))+'New Sites'!L101*VLOOKUP(Lookups!$A$11, Lookups!$A$9:'Lookups'!$B$24, 2, FALSE),"-")</f>
        <v>12867619.572982913</v>
      </c>
      <c r="M101" s="15">
        <f t="shared" si="3"/>
        <v>0.2429876025927723</v>
      </c>
      <c r="N101" s="19">
        <f>(M101*1000000000)/Pop!M101</f>
        <v>88.296870894584615</v>
      </c>
      <c r="O101" s="14" t="str">
        <f>IFERROR(INDEX(Options!$J$2:$J$1611,MATCH(A101, Options!$G$2:$G$1611,0)), )</f>
        <v>Advanced Economies</v>
      </c>
      <c r="P101" s="14" t="str">
        <f>IFERROR(INDEX(Options!$I$2:$I$1611,MATCH(A101, Options!$G$2:$G$1611,0)), )</f>
        <v>Advanced Economies</v>
      </c>
    </row>
    <row r="102" spans="1:16">
      <c r="A102" s="14" t="str">
        <f>'New Sites'!A102</f>
        <v>LUX</v>
      </c>
      <c r="B102" s="14" t="str">
        <f>'New Sites'!B102</f>
        <v>Luxembourg</v>
      </c>
      <c r="C102" s="14">
        <f>IFERROR('New Sites'!C102*VLOOKUP(Lookups!$A$9, Lookups!$A$9:'Lookups'!$B$24, 2, FALSE)+((SQRT((1/('Total Sites'!C102/Area!C102))/2)*1000)*'New Sites'!C102*VLOOKUP(Lookups!$A$10, Lookups!$A$9:'Lookups'!$B$24, 2, FALSE))+'New Sites'!C102*VLOOKUP(Lookups!$A$11, Lookups!$A$9:'Lookups'!$B$24, 2, FALSE),"-")</f>
        <v>37517629.909724265</v>
      </c>
      <c r="D102" s="14">
        <f>IFERROR('New Sites'!D102*VLOOKUP(Lookups!$A$9, Lookups!$A$9:'Lookups'!$B$24, 2, FALSE)+((SQRT((1/('Total Sites'!D102/Area!D102))/2)*1000)*'New Sites'!D102*VLOOKUP(Lookups!$A$10, Lookups!$A$9:'Lookups'!$B$24, 2, FALSE))+'New Sites'!D102*VLOOKUP(Lookups!$A$11, Lookups!$A$9:'Lookups'!$B$24, 2, FALSE),"-")</f>
        <v>3928261.6897340934</v>
      </c>
      <c r="E102" s="14">
        <f>IFERROR('New Sites'!E102*VLOOKUP(Lookups!$A$9, Lookups!$A$9:'Lookups'!$B$24, 2, FALSE)+((SQRT((1/('Total Sites'!E102/Area!E102))/2)*1000)*'New Sites'!E102*VLOOKUP(Lookups!$A$10, Lookups!$A$9:'Lookups'!$B$24, 2, FALSE))+'New Sites'!E102*VLOOKUP(Lookups!$A$11, Lookups!$A$9:'Lookups'!$B$24, 2, FALSE),"-")</f>
        <v>2183985.5623563929</v>
      </c>
      <c r="F102" s="14">
        <f>IFERROR('New Sites'!F102*VLOOKUP(Lookups!$A$9, Lookups!$A$9:'Lookups'!$B$24, 2, FALSE)+((SQRT((1/('Total Sites'!F102/Area!F102))/2)*1000)*'New Sites'!F102*VLOOKUP(Lookups!$A$10, Lookups!$A$9:'Lookups'!$B$24, 2, FALSE))+'New Sites'!F102*VLOOKUP(Lookups!$A$11, Lookups!$A$9:'Lookups'!$B$24, 2, FALSE),"-")</f>
        <v>3149756.3441635212</v>
      </c>
      <c r="G102" s="14">
        <f>IFERROR('New Sites'!G102*VLOOKUP(Lookups!$A$9, Lookups!$A$9:'Lookups'!$B$24, 2, FALSE)+((SQRT((1/('Total Sites'!G102/Area!G102))/2)*1000)*'New Sites'!G102*VLOOKUP(Lookups!$A$10, Lookups!$A$9:'Lookups'!$B$24, 2, FALSE))+'New Sites'!G102*VLOOKUP(Lookups!$A$11, Lookups!$A$9:'Lookups'!$B$24, 2, FALSE),"-")</f>
        <v>2539875.7565872436</v>
      </c>
      <c r="H102" s="14">
        <f>IFERROR('New Sites'!H102*VLOOKUP(Lookups!$A$9, Lookups!$A$9:'Lookups'!$B$24, 2, FALSE)+((SQRT((1/('Total Sites'!H102/Area!H102))/2)*1000)*'New Sites'!H102*VLOOKUP(Lookups!$A$10, Lookups!$A$9:'Lookups'!$B$24, 2, FALSE))+'New Sites'!H102*VLOOKUP(Lookups!$A$11, Lookups!$A$9:'Lookups'!$B$24, 2, FALSE),"-")</f>
        <v>2778361.7431212571</v>
      </c>
      <c r="I102" s="14">
        <f>IFERROR('New Sites'!I102*VLOOKUP(Lookups!$A$9, Lookups!$A$9:'Lookups'!$B$24, 2, FALSE)+((SQRT((1/('Total Sites'!I102/Area!I102))/2)*1000)*'New Sites'!I102*VLOOKUP(Lookups!$A$10, Lookups!$A$9:'Lookups'!$B$24, 2, FALSE))+'New Sites'!I102*VLOOKUP(Lookups!$A$11, Lookups!$A$9:'Lookups'!$B$24, 2, FALSE),"-")</f>
        <v>1645982.2992653148</v>
      </c>
      <c r="J102" s="14">
        <f>IFERROR('New Sites'!J102*VLOOKUP(Lookups!$A$9, Lookups!$A$9:'Lookups'!$B$24, 2, FALSE)+((SQRT((1/('Total Sites'!J102/Area!J102))/2)*1000)*'New Sites'!J102*VLOOKUP(Lookups!$A$10, Lookups!$A$9:'Lookups'!$B$24, 2, FALSE))+'New Sites'!J102*VLOOKUP(Lookups!$A$11, Lookups!$A$9:'Lookups'!$B$24, 2, FALSE),"-")</f>
        <v>1800814.2551683299</v>
      </c>
      <c r="K102" s="14">
        <f>IFERROR('New Sites'!K102*VLOOKUP(Lookups!$A$9, Lookups!$A$9:'Lookups'!$B$24, 2, FALSE)+((SQRT((1/('Total Sites'!K102/Area!K102))/2)*1000)*'New Sites'!K102*VLOOKUP(Lookups!$A$10, Lookups!$A$9:'Lookups'!$B$24, 2, FALSE))+'New Sites'!K102*VLOOKUP(Lookups!$A$11, Lookups!$A$9:'Lookups'!$B$24, 2, FALSE),"-")</f>
        <v>514518.35861952277</v>
      </c>
      <c r="L102" s="14">
        <f>IFERROR('New Sites'!L102*VLOOKUP(Lookups!$A$9, Lookups!$A$9:'Lookups'!$B$24, 2, FALSE)+((SQRT((1/('Total Sites'!L102/Area!L102))/2)*1000)*'New Sites'!L102*VLOOKUP(Lookups!$A$10, Lookups!$A$9:'Lookups'!$B$24, 2, FALSE))+'New Sites'!L102*VLOOKUP(Lookups!$A$11, Lookups!$A$9:'Lookups'!$B$24, 2, FALSE),"-")</f>
        <v>3329131.0158740515</v>
      </c>
      <c r="M102" s="15">
        <f t="shared" si="3"/>
        <v>5.9388316934613994E-2</v>
      </c>
      <c r="N102" s="19">
        <f>(M102*1000000000)/Pop!M102</f>
        <v>100.83642258197796</v>
      </c>
      <c r="O102" s="14" t="str">
        <f>IFERROR(INDEX(Options!$J$2:$J$1611,MATCH(A102, Options!$G$2:$G$1611,0)), )</f>
        <v>Advanced Economies</v>
      </c>
      <c r="P102" s="14" t="str">
        <f>IFERROR(INDEX(Options!$I$2:$I$1611,MATCH(A102, Options!$G$2:$G$1611,0)), )</f>
        <v>Advanced Economies</v>
      </c>
    </row>
    <row r="103" spans="1:16">
      <c r="A103" s="14" t="str">
        <f>'New Sites'!A103</f>
        <v>MDG</v>
      </c>
      <c r="B103" s="14" t="str">
        <f>'New Sites'!B103</f>
        <v>Madagascar</v>
      </c>
      <c r="C103" s="14">
        <f>IFERROR('New Sites'!C103*VLOOKUP(Lookups!$A$9, Lookups!$A$9:'Lookups'!$B$24, 2, FALSE)+((SQRT((1/('Total Sites'!C103/Area!C103))/2)*1000)*'New Sites'!C103*VLOOKUP(Lookups!$A$10, Lookups!$A$9:'Lookups'!$B$24, 2, FALSE))+'New Sites'!C103*VLOOKUP(Lookups!$A$11, Lookups!$A$9:'Lookups'!$B$24, 2, FALSE),"-")</f>
        <v>700296725.14099586</v>
      </c>
      <c r="D103" s="14">
        <f>IFERROR('New Sites'!D103*VLOOKUP(Lookups!$A$9, Lookups!$A$9:'Lookups'!$B$24, 2, FALSE)+((SQRT((1/('Total Sites'!D103/Area!D103))/2)*1000)*'New Sites'!D103*VLOOKUP(Lookups!$A$10, Lookups!$A$9:'Lookups'!$B$24, 2, FALSE))+'New Sites'!D103*VLOOKUP(Lookups!$A$11, Lookups!$A$9:'Lookups'!$B$24, 2, FALSE),"-")</f>
        <v>284454930.65734339</v>
      </c>
      <c r="E103" s="14">
        <f>IFERROR('New Sites'!E103*VLOOKUP(Lookups!$A$9, Lookups!$A$9:'Lookups'!$B$24, 2, FALSE)+((SQRT((1/('Total Sites'!E103/Area!E103))/2)*1000)*'New Sites'!E103*VLOOKUP(Lookups!$A$10, Lookups!$A$9:'Lookups'!$B$24, 2, FALSE))+'New Sites'!E103*VLOOKUP(Lookups!$A$11, Lookups!$A$9:'Lookups'!$B$24, 2, FALSE),"-")</f>
        <v>248765090.76097333</v>
      </c>
      <c r="F103" s="14">
        <f>IFERROR('New Sites'!F103*VLOOKUP(Lookups!$A$9, Lookups!$A$9:'Lookups'!$B$24, 2, FALSE)+((SQRT((1/('Total Sites'!F103/Area!F103))/2)*1000)*'New Sites'!F103*VLOOKUP(Lookups!$A$10, Lookups!$A$9:'Lookups'!$B$24, 2, FALSE))+'New Sites'!F103*VLOOKUP(Lookups!$A$11, Lookups!$A$9:'Lookups'!$B$24, 2, FALSE),"-")</f>
        <v>234734650.19907585</v>
      </c>
      <c r="G103" s="14">
        <f>IFERROR('New Sites'!G103*VLOOKUP(Lookups!$A$9, Lookups!$A$9:'Lookups'!$B$24, 2, FALSE)+((SQRT((1/('Total Sites'!G103/Area!G103))/2)*1000)*'New Sites'!G103*VLOOKUP(Lookups!$A$10, Lookups!$A$9:'Lookups'!$B$24, 2, FALSE))+'New Sites'!G103*VLOOKUP(Lookups!$A$11, Lookups!$A$9:'Lookups'!$B$24, 2, FALSE),"-")</f>
        <v>199774919.83200586</v>
      </c>
      <c r="H103" s="14">
        <f>IFERROR('New Sites'!H103*VLOOKUP(Lookups!$A$9, Lookups!$A$9:'Lookups'!$B$24, 2, FALSE)+((SQRT((1/('Total Sites'!H103/Area!H103))/2)*1000)*'New Sites'!H103*VLOOKUP(Lookups!$A$10, Lookups!$A$9:'Lookups'!$B$24, 2, FALSE))+'New Sites'!H103*VLOOKUP(Lookups!$A$11, Lookups!$A$9:'Lookups'!$B$24, 2, FALSE),"-")</f>
        <v>184245598.35341078</v>
      </c>
      <c r="I103" s="14">
        <f>IFERROR('New Sites'!I103*VLOOKUP(Lookups!$A$9, Lookups!$A$9:'Lookups'!$B$24, 2, FALSE)+((SQRT((1/('Total Sites'!I103/Area!I103))/2)*1000)*'New Sites'!I103*VLOOKUP(Lookups!$A$10, Lookups!$A$9:'Lookups'!$B$24, 2, FALSE))+'New Sites'!I103*VLOOKUP(Lookups!$A$11, Lookups!$A$9:'Lookups'!$B$24, 2, FALSE),"-")</f>
        <v>186078843.48043513</v>
      </c>
      <c r="J103" s="14">
        <f>IFERROR('New Sites'!J103*VLOOKUP(Lookups!$A$9, Lookups!$A$9:'Lookups'!$B$24, 2, FALSE)+((SQRT((1/('Total Sites'!J103/Area!J103))/2)*1000)*'New Sites'!J103*VLOOKUP(Lookups!$A$10, Lookups!$A$9:'Lookups'!$B$24, 2, FALSE))+'New Sites'!J103*VLOOKUP(Lookups!$A$11, Lookups!$A$9:'Lookups'!$B$24, 2, FALSE),"-")</f>
        <v>275829077.93417305</v>
      </c>
      <c r="K103" s="14">
        <f>IFERROR('New Sites'!K103*VLOOKUP(Lookups!$A$9, Lookups!$A$9:'Lookups'!$B$24, 2, FALSE)+((SQRT((1/('Total Sites'!K103/Area!K103))/2)*1000)*'New Sites'!K103*VLOOKUP(Lookups!$A$10, Lookups!$A$9:'Lookups'!$B$24, 2, FALSE))+'New Sites'!K103*VLOOKUP(Lookups!$A$11, Lookups!$A$9:'Lookups'!$B$24, 2, FALSE),"-")</f>
        <v>260568583.2340374</v>
      </c>
      <c r="L103" s="14">
        <f>IFERROR('New Sites'!L103*VLOOKUP(Lookups!$A$9, Lookups!$A$9:'Lookups'!$B$24, 2, FALSE)+((SQRT((1/('Total Sites'!L103/Area!L103))/2)*1000)*'New Sites'!L103*VLOOKUP(Lookups!$A$10, Lookups!$A$9:'Lookups'!$B$24, 2, FALSE))+'New Sites'!L103*VLOOKUP(Lookups!$A$11, Lookups!$A$9:'Lookups'!$B$24, 2, FALSE),"-")</f>
        <v>231308625.53379458</v>
      </c>
      <c r="M103" s="15">
        <f t="shared" si="3"/>
        <v>2.806057045126245</v>
      </c>
      <c r="N103" s="19">
        <f>(M103*1000000000)/Pop!M103</f>
        <v>100.97758948097764</v>
      </c>
      <c r="O103" s="14" t="str">
        <f>IFERROR(INDEX(Options!$J$2:$J$1611,MATCH(A103, Options!$G$2:$G$1611,0)), )</f>
        <v>Low Income Developing Countries</v>
      </c>
      <c r="P103" s="14" t="str">
        <f>IFERROR(INDEX(Options!$I$2:$I$1611,MATCH(A103, Options!$G$2:$G$1611,0)), )</f>
        <v>Sub-Sahara Africa</v>
      </c>
    </row>
    <row r="104" spans="1:16">
      <c r="A104" s="14" t="str">
        <f>'New Sites'!A104</f>
        <v>MWI</v>
      </c>
      <c r="B104" s="14" t="str">
        <f>'New Sites'!B104</f>
        <v>Malawi</v>
      </c>
      <c r="C104" s="14">
        <f>IFERROR('New Sites'!C104*VLOOKUP(Lookups!$A$9, Lookups!$A$9:'Lookups'!$B$24, 2, FALSE)+((SQRT((1/('Total Sites'!C104/Area!C104))/2)*1000)*'New Sites'!C104*VLOOKUP(Lookups!$A$10, Lookups!$A$9:'Lookups'!$B$24, 2, FALSE))+'New Sites'!C104*VLOOKUP(Lookups!$A$11, Lookups!$A$9:'Lookups'!$B$24, 2, FALSE),"-")</f>
        <v>335741829.22674662</v>
      </c>
      <c r="D104" s="14">
        <f>IFERROR('New Sites'!D104*VLOOKUP(Lookups!$A$9, Lookups!$A$9:'Lookups'!$B$24, 2, FALSE)+((SQRT((1/('Total Sites'!D104/Area!D104))/2)*1000)*'New Sites'!D104*VLOOKUP(Lookups!$A$10, Lookups!$A$9:'Lookups'!$B$24, 2, FALSE))+'New Sites'!D104*VLOOKUP(Lookups!$A$11, Lookups!$A$9:'Lookups'!$B$24, 2, FALSE),"-")</f>
        <v>181412140.18530935</v>
      </c>
      <c r="E104" s="14">
        <f>IFERROR('New Sites'!E104*VLOOKUP(Lookups!$A$9, Lookups!$A$9:'Lookups'!$B$24, 2, FALSE)+((SQRT((1/('Total Sites'!E104/Area!E104))/2)*1000)*'New Sites'!E104*VLOOKUP(Lookups!$A$10, Lookups!$A$9:'Lookups'!$B$24, 2, FALSE))+'New Sites'!E104*VLOOKUP(Lookups!$A$11, Lookups!$A$9:'Lookups'!$B$24, 2, FALSE),"-")</f>
        <v>216807847.42454776</v>
      </c>
      <c r="F104" s="14">
        <f>IFERROR('New Sites'!F104*VLOOKUP(Lookups!$A$9, Lookups!$A$9:'Lookups'!$B$24, 2, FALSE)+((SQRT((1/('Total Sites'!F104/Area!F104))/2)*1000)*'New Sites'!F104*VLOOKUP(Lookups!$A$10, Lookups!$A$9:'Lookups'!$B$24, 2, FALSE))+'New Sites'!F104*VLOOKUP(Lookups!$A$11, Lookups!$A$9:'Lookups'!$B$24, 2, FALSE),"-")</f>
        <v>212076756.97797215</v>
      </c>
      <c r="G104" s="14">
        <f>IFERROR('New Sites'!G104*VLOOKUP(Lookups!$A$9, Lookups!$A$9:'Lookups'!$B$24, 2, FALSE)+((SQRT((1/('Total Sites'!G104/Area!G104))/2)*1000)*'New Sites'!G104*VLOOKUP(Lookups!$A$10, Lookups!$A$9:'Lookups'!$B$24, 2, FALSE))+'New Sites'!G104*VLOOKUP(Lookups!$A$11, Lookups!$A$9:'Lookups'!$B$24, 2, FALSE),"-")</f>
        <v>203065785.73544788</v>
      </c>
      <c r="H104" s="14">
        <f>IFERROR('New Sites'!H104*VLOOKUP(Lookups!$A$9, Lookups!$A$9:'Lookups'!$B$24, 2, FALSE)+((SQRT((1/('Total Sites'!H104/Area!H104))/2)*1000)*'New Sites'!H104*VLOOKUP(Lookups!$A$10, Lookups!$A$9:'Lookups'!$B$24, 2, FALSE))+'New Sites'!H104*VLOOKUP(Lookups!$A$11, Lookups!$A$9:'Lookups'!$B$24, 2, FALSE),"-")</f>
        <v>195517894.99251488</v>
      </c>
      <c r="I104" s="14">
        <f>IFERROR('New Sites'!I104*VLOOKUP(Lookups!$A$9, Lookups!$A$9:'Lookups'!$B$24, 2, FALSE)+((SQRT((1/('Total Sites'!I104/Area!I104))/2)*1000)*'New Sites'!I104*VLOOKUP(Lookups!$A$10, Lookups!$A$9:'Lookups'!$B$24, 2, FALSE))+'New Sites'!I104*VLOOKUP(Lookups!$A$11, Lookups!$A$9:'Lookups'!$B$24, 2, FALSE),"-")</f>
        <v>190510823.18420434</v>
      </c>
      <c r="J104" s="14">
        <f>IFERROR('New Sites'!J104*VLOOKUP(Lookups!$A$9, Lookups!$A$9:'Lookups'!$B$24, 2, FALSE)+((SQRT((1/('Total Sites'!J104/Area!J104))/2)*1000)*'New Sites'!J104*VLOOKUP(Lookups!$A$10, Lookups!$A$9:'Lookups'!$B$24, 2, FALSE))+'New Sites'!J104*VLOOKUP(Lookups!$A$11, Lookups!$A$9:'Lookups'!$B$24, 2, FALSE),"-")</f>
        <v>149359291.64808324</v>
      </c>
      <c r="K104" s="14">
        <f>IFERROR('New Sites'!K104*VLOOKUP(Lookups!$A$9, Lookups!$A$9:'Lookups'!$B$24, 2, FALSE)+((SQRT((1/('Total Sites'!K104/Area!K104))/2)*1000)*'New Sites'!K104*VLOOKUP(Lookups!$A$10, Lookups!$A$9:'Lookups'!$B$24, 2, FALSE))+'New Sites'!K104*VLOOKUP(Lookups!$A$11, Lookups!$A$9:'Lookups'!$B$24, 2, FALSE),"-")</f>
        <v>81979851.265898511</v>
      </c>
      <c r="L104" s="14">
        <f>IFERROR('New Sites'!L104*VLOOKUP(Lookups!$A$9, Lookups!$A$9:'Lookups'!$B$24, 2, FALSE)+((SQRT((1/('Total Sites'!L104/Area!L104))/2)*1000)*'New Sites'!L104*VLOOKUP(Lookups!$A$10, Lookups!$A$9:'Lookups'!$B$24, 2, FALSE))+'New Sites'!L104*VLOOKUP(Lookups!$A$11, Lookups!$A$9:'Lookups'!$B$24, 2, FALSE),"-")</f>
        <v>53386071.758394003</v>
      </c>
      <c r="M104" s="15">
        <f t="shared" si="3"/>
        <v>1.8198582923991187</v>
      </c>
      <c r="N104" s="19">
        <f>(M104*1000000000)/Pop!M104</f>
        <v>98.639668896085141</v>
      </c>
      <c r="O104" s="14" t="str">
        <f>IFERROR(INDEX(Options!$J$2:$J$1611,MATCH(A104, Options!$G$2:$G$1611,0)), )</f>
        <v>Low Income Developing Countries</v>
      </c>
      <c r="P104" s="14" t="str">
        <f>IFERROR(INDEX(Options!$I$2:$I$1611,MATCH(A104, Options!$G$2:$G$1611,0)), )</f>
        <v>Sub-Sahara Africa</v>
      </c>
    </row>
    <row r="105" spans="1:16">
      <c r="A105" s="14" t="str">
        <f>'New Sites'!A105</f>
        <v>MYS</v>
      </c>
      <c r="B105" s="14" t="str">
        <f>'New Sites'!B105</f>
        <v>Malaysia</v>
      </c>
      <c r="C105" s="14">
        <f>IFERROR('New Sites'!C105*VLOOKUP(Lookups!$A$9, Lookups!$A$9:'Lookups'!$B$24, 2, FALSE)+((SQRT((1/('Total Sites'!C105/Area!C105))/2)*1000)*'New Sites'!C105*VLOOKUP(Lookups!$A$10, Lookups!$A$9:'Lookups'!$B$24, 2, FALSE))+'New Sites'!C105*VLOOKUP(Lookups!$A$11, Lookups!$A$9:'Lookups'!$B$24, 2, FALSE),"-")</f>
        <v>1532785975.4943919</v>
      </c>
      <c r="D105" s="14">
        <f>IFERROR('New Sites'!D105*VLOOKUP(Lookups!$A$9, Lookups!$A$9:'Lookups'!$B$24, 2, FALSE)+((SQRT((1/('Total Sites'!D105/Area!D105))/2)*1000)*'New Sites'!D105*VLOOKUP(Lookups!$A$10, Lookups!$A$9:'Lookups'!$B$24, 2, FALSE))+'New Sites'!D105*VLOOKUP(Lookups!$A$11, Lookups!$A$9:'Lookups'!$B$24, 2, FALSE),"-")</f>
        <v>435925587.01682305</v>
      </c>
      <c r="E105" s="14">
        <f>IFERROR('New Sites'!E105*VLOOKUP(Lookups!$A$9, Lookups!$A$9:'Lookups'!$B$24, 2, FALSE)+((SQRT((1/('Total Sites'!E105/Area!E105))/2)*1000)*'New Sites'!E105*VLOOKUP(Lookups!$A$10, Lookups!$A$9:'Lookups'!$B$24, 2, FALSE))+'New Sites'!E105*VLOOKUP(Lookups!$A$11, Lookups!$A$9:'Lookups'!$B$24, 2, FALSE),"-")</f>
        <v>251618985.64901191</v>
      </c>
      <c r="F105" s="14">
        <f>IFERROR('New Sites'!F105*VLOOKUP(Lookups!$A$9, Lookups!$A$9:'Lookups'!$B$24, 2, FALSE)+((SQRT((1/('Total Sites'!F105/Area!F105))/2)*1000)*'New Sites'!F105*VLOOKUP(Lookups!$A$10, Lookups!$A$9:'Lookups'!$B$24, 2, FALSE))+'New Sites'!F105*VLOOKUP(Lookups!$A$11, Lookups!$A$9:'Lookups'!$B$24, 2, FALSE),"-")</f>
        <v>223515286.88776428</v>
      </c>
      <c r="G105" s="14">
        <f>IFERROR('New Sites'!G105*VLOOKUP(Lookups!$A$9, Lookups!$A$9:'Lookups'!$B$24, 2, FALSE)+((SQRT((1/('Total Sites'!G105/Area!G105))/2)*1000)*'New Sites'!G105*VLOOKUP(Lookups!$A$10, Lookups!$A$9:'Lookups'!$B$24, 2, FALSE))+'New Sites'!G105*VLOOKUP(Lookups!$A$11, Lookups!$A$9:'Lookups'!$B$24, 2, FALSE),"-")</f>
        <v>211149889.21564868</v>
      </c>
      <c r="H105" s="14">
        <f>IFERROR('New Sites'!H105*VLOOKUP(Lookups!$A$9, Lookups!$A$9:'Lookups'!$B$24, 2, FALSE)+((SQRT((1/('Total Sites'!H105/Area!H105))/2)*1000)*'New Sites'!H105*VLOOKUP(Lookups!$A$10, Lookups!$A$9:'Lookups'!$B$24, 2, FALSE))+'New Sites'!H105*VLOOKUP(Lookups!$A$11, Lookups!$A$9:'Lookups'!$B$24, 2, FALSE),"-")</f>
        <v>170045194.31755391</v>
      </c>
      <c r="I105" s="14">
        <f>IFERROR('New Sites'!I105*VLOOKUP(Lookups!$A$9, Lookups!$A$9:'Lookups'!$B$24, 2, FALSE)+((SQRT((1/('Total Sites'!I105/Area!I105))/2)*1000)*'New Sites'!I105*VLOOKUP(Lookups!$A$10, Lookups!$A$9:'Lookups'!$B$24, 2, FALSE))+'New Sites'!I105*VLOOKUP(Lookups!$A$11, Lookups!$A$9:'Lookups'!$B$24, 2, FALSE),"-")</f>
        <v>114956651.9617714</v>
      </c>
      <c r="J105" s="14">
        <f>IFERROR('New Sites'!J105*VLOOKUP(Lookups!$A$9, Lookups!$A$9:'Lookups'!$B$24, 2, FALSE)+((SQRT((1/('Total Sites'!J105/Area!J105))/2)*1000)*'New Sites'!J105*VLOOKUP(Lookups!$A$10, Lookups!$A$9:'Lookups'!$B$24, 2, FALSE))+'New Sites'!J105*VLOOKUP(Lookups!$A$11, Lookups!$A$9:'Lookups'!$B$24, 2, FALSE),"-")</f>
        <v>133766420.60615063</v>
      </c>
      <c r="K105" s="14">
        <f>IFERROR('New Sites'!K105*VLOOKUP(Lookups!$A$9, Lookups!$A$9:'Lookups'!$B$24, 2, FALSE)+((SQRT((1/('Total Sites'!K105/Area!K105))/2)*1000)*'New Sites'!K105*VLOOKUP(Lookups!$A$10, Lookups!$A$9:'Lookups'!$B$24, 2, FALSE))+'New Sites'!K105*VLOOKUP(Lookups!$A$11, Lookups!$A$9:'Lookups'!$B$24, 2, FALSE),"-")</f>
        <v>116877744.08445592</v>
      </c>
      <c r="L105" s="14">
        <f>IFERROR('New Sites'!L105*VLOOKUP(Lookups!$A$9, Lookups!$A$9:'Lookups'!$B$24, 2, FALSE)+((SQRT((1/('Total Sites'!L105/Area!L105))/2)*1000)*'New Sites'!L105*VLOOKUP(Lookups!$A$10, Lookups!$A$9:'Lookups'!$B$24, 2, FALSE))+'New Sites'!L105*VLOOKUP(Lookups!$A$11, Lookups!$A$9:'Lookups'!$B$24, 2, FALSE),"-")</f>
        <v>114295178.76327299</v>
      </c>
      <c r="M105" s="15">
        <f t="shared" si="3"/>
        <v>3.304936913996845</v>
      </c>
      <c r="N105" s="19">
        <f>(M105*1000000000)/Pop!M105</f>
        <v>96.003210257487993</v>
      </c>
      <c r="O105" s="14" t="str">
        <f>IFERROR(INDEX(Options!$J$2:$J$1611,MATCH(A105, Options!$G$2:$G$1611,0)), )</f>
        <v>Emerging Market Economies</v>
      </c>
      <c r="P105" s="14" t="str">
        <f>IFERROR(INDEX(Options!$I$2:$I$1611,MATCH(A105, Options!$G$2:$G$1611,0)), )</f>
        <v>Emerging and Developing Asia</v>
      </c>
    </row>
    <row r="106" spans="1:16">
      <c r="A106" s="14" t="str">
        <f>'New Sites'!A106</f>
        <v>MLI</v>
      </c>
      <c r="B106" s="14" t="str">
        <f>'New Sites'!B106</f>
        <v>Mali</v>
      </c>
      <c r="C106" s="14">
        <f>IFERROR('New Sites'!C106*VLOOKUP(Lookups!$A$9, Lookups!$A$9:'Lookups'!$B$24, 2, FALSE)+((SQRT((1/('Total Sites'!C106/Area!C106))/2)*1000)*'New Sites'!C106*VLOOKUP(Lookups!$A$10, Lookups!$A$9:'Lookups'!$B$24, 2, FALSE))+'New Sites'!C106*VLOOKUP(Lookups!$A$11, Lookups!$A$9:'Lookups'!$B$24, 2, FALSE),"-")</f>
        <v>638448606.78104663</v>
      </c>
      <c r="D106" s="14">
        <f>IFERROR('New Sites'!D106*VLOOKUP(Lookups!$A$9, Lookups!$A$9:'Lookups'!$B$24, 2, FALSE)+((SQRT((1/('Total Sites'!D106/Area!D106))/2)*1000)*'New Sites'!D106*VLOOKUP(Lookups!$A$10, Lookups!$A$9:'Lookups'!$B$24, 2, FALSE))+'New Sites'!D106*VLOOKUP(Lookups!$A$11, Lookups!$A$9:'Lookups'!$B$24, 2, FALSE),"-")</f>
        <v>258418918.56881544</v>
      </c>
      <c r="E106" s="14">
        <f>IFERROR('New Sites'!E106*VLOOKUP(Lookups!$A$9, Lookups!$A$9:'Lookups'!$B$24, 2, FALSE)+((SQRT((1/('Total Sites'!E106/Area!E106))/2)*1000)*'New Sites'!E106*VLOOKUP(Lookups!$A$10, Lookups!$A$9:'Lookups'!$B$24, 2, FALSE))+'New Sites'!E106*VLOOKUP(Lookups!$A$11, Lookups!$A$9:'Lookups'!$B$24, 2, FALSE),"-")</f>
        <v>251125041.94870758</v>
      </c>
      <c r="F106" s="14">
        <f>IFERROR('New Sites'!F106*VLOOKUP(Lookups!$A$9, Lookups!$A$9:'Lookups'!$B$24, 2, FALSE)+((SQRT((1/('Total Sites'!F106/Area!F106))/2)*1000)*'New Sites'!F106*VLOOKUP(Lookups!$A$10, Lookups!$A$9:'Lookups'!$B$24, 2, FALSE))+'New Sites'!F106*VLOOKUP(Lookups!$A$11, Lookups!$A$9:'Lookups'!$B$24, 2, FALSE),"-")</f>
        <v>182963265.89629239</v>
      </c>
      <c r="G106" s="14">
        <f>IFERROR('New Sites'!G106*VLOOKUP(Lookups!$A$9, Lookups!$A$9:'Lookups'!$B$24, 2, FALSE)+((SQRT((1/('Total Sites'!G106/Area!G106))/2)*1000)*'New Sites'!G106*VLOOKUP(Lookups!$A$10, Lookups!$A$9:'Lookups'!$B$24, 2, FALSE))+'New Sites'!G106*VLOOKUP(Lookups!$A$11, Lookups!$A$9:'Lookups'!$B$24, 2, FALSE),"-")</f>
        <v>281434766.47905302</v>
      </c>
      <c r="H106" s="14">
        <f>IFERROR('New Sites'!H106*VLOOKUP(Lookups!$A$9, Lookups!$A$9:'Lookups'!$B$24, 2, FALSE)+((SQRT((1/('Total Sites'!H106/Area!H106))/2)*1000)*'New Sites'!H106*VLOOKUP(Lookups!$A$10, Lookups!$A$9:'Lookups'!$B$24, 2, FALSE))+'New Sites'!H106*VLOOKUP(Lookups!$A$11, Lookups!$A$9:'Lookups'!$B$24, 2, FALSE),"-")</f>
        <v>145571901.8783704</v>
      </c>
      <c r="I106" s="14">
        <f>IFERROR('New Sites'!I106*VLOOKUP(Lookups!$A$9, Lookups!$A$9:'Lookups'!$B$24, 2, FALSE)+((SQRT((1/('Total Sites'!I106/Area!I106))/2)*1000)*'New Sites'!I106*VLOOKUP(Lookups!$A$10, Lookups!$A$9:'Lookups'!$B$24, 2, FALSE))+'New Sites'!I106*VLOOKUP(Lookups!$A$11, Lookups!$A$9:'Lookups'!$B$24, 2, FALSE),"-")</f>
        <v>195771877.63794234</v>
      </c>
      <c r="J106" s="14">
        <f>IFERROR('New Sites'!J106*VLOOKUP(Lookups!$A$9, Lookups!$A$9:'Lookups'!$B$24, 2, FALSE)+((SQRT((1/('Total Sites'!J106/Area!J106))/2)*1000)*'New Sites'!J106*VLOOKUP(Lookups!$A$10, Lookups!$A$9:'Lookups'!$B$24, 2, FALSE))+'New Sites'!J106*VLOOKUP(Lookups!$A$11, Lookups!$A$9:'Lookups'!$B$24, 2, FALSE),"-")</f>
        <v>217194219.84480059</v>
      </c>
      <c r="K106" s="14" t="str">
        <f>IFERROR('New Sites'!K106*VLOOKUP(Lookups!$A$9, Lookups!$A$9:'Lookups'!$B$24, 2, FALSE)+((SQRT((1/('Total Sites'!K106/Area!K106))/2)*1000)*'New Sites'!K106*VLOOKUP(Lookups!$A$10, Lookups!$A$9:'Lookups'!$B$24, 2, FALSE))+'New Sites'!K106*VLOOKUP(Lookups!$A$11, Lookups!$A$9:'Lookups'!$B$24, 2, FALSE),"-")</f>
        <v>-</v>
      </c>
      <c r="L106" s="14" t="str">
        <f>IFERROR('New Sites'!L106*VLOOKUP(Lookups!$A$9, Lookups!$A$9:'Lookups'!$B$24, 2, FALSE)+((SQRT((1/('Total Sites'!L106/Area!L106))/2)*1000)*'New Sites'!L106*VLOOKUP(Lookups!$A$10, Lookups!$A$9:'Lookups'!$B$24, 2, FALSE))+'New Sites'!L106*VLOOKUP(Lookups!$A$11, Lookups!$A$9:'Lookups'!$B$24, 2, FALSE),"-")</f>
        <v>-</v>
      </c>
      <c r="M106" s="15">
        <f t="shared" si="3"/>
        <v>2.1709285990350287</v>
      </c>
      <c r="N106" s="19">
        <f>(M106*1000000000)/Pop!M106</f>
        <v>93.309433371113727</v>
      </c>
      <c r="O106" s="14" t="str">
        <f>IFERROR(INDEX(Options!$J$2:$J$1611,MATCH(A106, Options!$G$2:$G$1611,0)), )</f>
        <v>Low Income Developing Countries</v>
      </c>
      <c r="P106" s="14" t="str">
        <f>IFERROR(INDEX(Options!$I$2:$I$1611,MATCH(A106, Options!$G$2:$G$1611,0)), )</f>
        <v>Sub-Sahara Africa</v>
      </c>
    </row>
    <row r="107" spans="1:16">
      <c r="A107" s="14" t="str">
        <f>'New Sites'!A107</f>
        <v>MLT</v>
      </c>
      <c r="B107" s="14" t="str">
        <f>'New Sites'!B107</f>
        <v>Malta</v>
      </c>
      <c r="C107" s="14">
        <f>IFERROR('New Sites'!C107*VLOOKUP(Lookups!$A$9, Lookups!$A$9:'Lookups'!$B$24, 2, FALSE)+((SQRT((1/('Total Sites'!C107/Area!C107))/2)*1000)*'New Sites'!C107*VLOOKUP(Lookups!$A$10, Lookups!$A$9:'Lookups'!$B$24, 2, FALSE))+'New Sites'!C107*VLOOKUP(Lookups!$A$11, Lookups!$A$9:'Lookups'!$B$24, 2, FALSE),"-")</f>
        <v>11389059.442701455</v>
      </c>
      <c r="D107" s="14">
        <f>IFERROR('New Sites'!D107*VLOOKUP(Lookups!$A$9, Lookups!$A$9:'Lookups'!$B$24, 2, FALSE)+((SQRT((1/('Total Sites'!D107/Area!D107))/2)*1000)*'New Sites'!D107*VLOOKUP(Lookups!$A$10, Lookups!$A$9:'Lookups'!$B$24, 2, FALSE))+'New Sites'!D107*VLOOKUP(Lookups!$A$11, Lookups!$A$9:'Lookups'!$B$24, 2, FALSE),"-")</f>
        <v>4677197.4867848363</v>
      </c>
      <c r="E107" s="14">
        <f>IFERROR('New Sites'!E107*VLOOKUP(Lookups!$A$9, Lookups!$A$9:'Lookups'!$B$24, 2, FALSE)+((SQRT((1/('Total Sites'!E107/Area!E107))/2)*1000)*'New Sites'!E107*VLOOKUP(Lookups!$A$10, Lookups!$A$9:'Lookups'!$B$24, 2, FALSE))+'New Sites'!E107*VLOOKUP(Lookups!$A$11, Lookups!$A$9:'Lookups'!$B$24, 2, FALSE),"-")</f>
        <v>6138821.7014050968</v>
      </c>
      <c r="F107" s="14">
        <f>IFERROR('New Sites'!F107*VLOOKUP(Lookups!$A$9, Lookups!$A$9:'Lookups'!$B$24, 2, FALSE)+((SQRT((1/('Total Sites'!F107/Area!F107))/2)*1000)*'New Sites'!F107*VLOOKUP(Lookups!$A$10, Lookups!$A$9:'Lookups'!$B$24, 2, FALSE))+'New Sites'!F107*VLOOKUP(Lookups!$A$11, Lookups!$A$9:'Lookups'!$B$24, 2, FALSE),"-")</f>
        <v>4969522.3297088891</v>
      </c>
      <c r="G107" s="14">
        <f>IFERROR('New Sites'!G107*VLOOKUP(Lookups!$A$9, Lookups!$A$9:'Lookups'!$B$24, 2, FALSE)+((SQRT((1/('Total Sites'!G107/Area!G107))/2)*1000)*'New Sites'!G107*VLOOKUP(Lookups!$A$10, Lookups!$A$9:'Lookups'!$B$24, 2, FALSE))+'New Sites'!G107*VLOOKUP(Lookups!$A$11, Lookups!$A$9:'Lookups'!$B$24, 2, FALSE),"-")</f>
        <v>3998975.9970742431</v>
      </c>
      <c r="H107" s="14">
        <f>IFERROR('New Sites'!H107*VLOOKUP(Lookups!$A$9, Lookups!$A$9:'Lookups'!$B$24, 2, FALSE)+((SQRT((1/('Total Sites'!H107/Area!H107))/2)*1000)*'New Sites'!H107*VLOOKUP(Lookups!$A$10, Lookups!$A$9:'Lookups'!$B$24, 2, FALSE))+'New Sites'!H107*VLOOKUP(Lookups!$A$11, Lookups!$A$9:'Lookups'!$B$24, 2, FALSE),"-")</f>
        <v>5865164.7957088901</v>
      </c>
      <c r="I107" s="14">
        <f>IFERROR('New Sites'!I107*VLOOKUP(Lookups!$A$9, Lookups!$A$9:'Lookups'!$B$24, 2, FALSE)+((SQRT((1/('Total Sites'!I107/Area!I107))/2)*1000)*'New Sites'!I107*VLOOKUP(Lookups!$A$10, Lookups!$A$9:'Lookups'!$B$24, 2, FALSE))+'New Sites'!I107*VLOOKUP(Lookups!$A$11, Lookups!$A$9:'Lookups'!$B$24, 2, FALSE),"-")</f>
        <v>2460172.4530966738</v>
      </c>
      <c r="J107" s="14">
        <f>IFERROR('New Sites'!J107*VLOOKUP(Lookups!$A$9, Lookups!$A$9:'Lookups'!$B$24, 2, FALSE)+((SQRT((1/('Total Sites'!J107/Area!J107))/2)*1000)*'New Sites'!J107*VLOOKUP(Lookups!$A$10, Lookups!$A$9:'Lookups'!$B$24, 2, FALSE))+'New Sites'!J107*VLOOKUP(Lookups!$A$11, Lookups!$A$9:'Lookups'!$B$24, 2, FALSE),"-")</f>
        <v>3731019.7757642246</v>
      </c>
      <c r="K107" s="14">
        <f>IFERROR('New Sites'!K107*VLOOKUP(Lookups!$A$9, Lookups!$A$9:'Lookups'!$B$24, 2, FALSE)+((SQRT((1/('Total Sites'!K107/Area!K107))/2)*1000)*'New Sites'!K107*VLOOKUP(Lookups!$A$10, Lookups!$A$9:'Lookups'!$B$24, 2, FALSE))+'New Sites'!K107*VLOOKUP(Lookups!$A$11, Lookups!$A$9:'Lookups'!$B$24, 2, FALSE),"-")</f>
        <v>1860558.961408783</v>
      </c>
      <c r="L107" s="14">
        <f>IFERROR('New Sites'!L107*VLOOKUP(Lookups!$A$9, Lookups!$A$9:'Lookups'!$B$24, 2, FALSE)+((SQRT((1/('Total Sites'!L107/Area!L107))/2)*1000)*'New Sites'!L107*VLOOKUP(Lookups!$A$10, Lookups!$A$9:'Lookups'!$B$24, 2, FALSE))+'New Sites'!L107*VLOOKUP(Lookups!$A$11, Lookups!$A$9:'Lookups'!$B$24, 2, FALSE),"-")</f>
        <v>403353.48927180807</v>
      </c>
      <c r="M107" s="15">
        <f t="shared" si="3"/>
        <v>4.5493846432924902E-2</v>
      </c>
      <c r="N107" s="19">
        <f>(M107*1000000000)/Pop!M107</f>
        <v>108.98896411244607</v>
      </c>
      <c r="O107" s="14" t="str">
        <f>IFERROR(INDEX(Options!$J$2:$J$1611,MATCH(A107, Options!$G$2:$G$1611,0)), )</f>
        <v>Advanced Economies</v>
      </c>
      <c r="P107" s="14" t="str">
        <f>IFERROR(INDEX(Options!$I$2:$I$1611,MATCH(A107, Options!$G$2:$G$1611,0)), )</f>
        <v>Advanced Economies</v>
      </c>
    </row>
    <row r="108" spans="1:16">
      <c r="A108" s="14" t="str">
        <f>'New Sites'!A108</f>
        <v>MTQ</v>
      </c>
      <c r="B108" s="14" t="str">
        <f>'New Sites'!B108</f>
        <v>Martinique</v>
      </c>
      <c r="C108" s="14">
        <f>IFERROR('New Sites'!C108*VLOOKUP(Lookups!$A$9, Lookups!$A$9:'Lookups'!$B$24, 2, FALSE)+((SQRT((1/('Total Sites'!C108/Area!C108))/2)*1000)*'New Sites'!C108*VLOOKUP(Lookups!$A$10, Lookups!$A$9:'Lookups'!$B$24, 2, FALSE))+'New Sites'!C108*VLOOKUP(Lookups!$A$11, Lookups!$A$9:'Lookups'!$B$24, 2, FALSE),"-")</f>
        <v>10917015.260616489</v>
      </c>
      <c r="D108" s="14">
        <f>IFERROR('New Sites'!D108*VLOOKUP(Lookups!$A$9, Lookups!$A$9:'Lookups'!$B$24, 2, FALSE)+((SQRT((1/('Total Sites'!D108/Area!D108))/2)*1000)*'New Sites'!D108*VLOOKUP(Lookups!$A$10, Lookups!$A$9:'Lookups'!$B$24, 2, FALSE))+'New Sites'!D108*VLOOKUP(Lookups!$A$11, Lookups!$A$9:'Lookups'!$B$24, 2, FALSE),"-")</f>
        <v>7260362.806892544</v>
      </c>
      <c r="E108" s="14">
        <f>IFERROR('New Sites'!E108*VLOOKUP(Lookups!$A$9, Lookups!$A$9:'Lookups'!$B$24, 2, FALSE)+((SQRT((1/('Total Sites'!E108/Area!E108))/2)*1000)*'New Sites'!E108*VLOOKUP(Lookups!$A$10, Lookups!$A$9:'Lookups'!$B$24, 2, FALSE))+'New Sites'!E108*VLOOKUP(Lookups!$A$11, Lookups!$A$9:'Lookups'!$B$24, 2, FALSE),"-")</f>
        <v>4410483.0281182509</v>
      </c>
      <c r="F108" s="14">
        <f>IFERROR('New Sites'!F108*VLOOKUP(Lookups!$A$9, Lookups!$A$9:'Lookups'!$B$24, 2, FALSE)+((SQRT((1/('Total Sites'!F108/Area!F108))/2)*1000)*'New Sites'!F108*VLOOKUP(Lookups!$A$10, Lookups!$A$9:'Lookups'!$B$24, 2, FALSE))+'New Sites'!F108*VLOOKUP(Lookups!$A$11, Lookups!$A$9:'Lookups'!$B$24, 2, FALSE),"-")</f>
        <v>3012037.1899344157</v>
      </c>
      <c r="G108" s="14">
        <f>IFERROR('New Sites'!G108*VLOOKUP(Lookups!$A$9, Lookups!$A$9:'Lookups'!$B$24, 2, FALSE)+((SQRT((1/('Total Sites'!G108/Area!G108))/2)*1000)*'New Sites'!G108*VLOOKUP(Lookups!$A$10, Lookups!$A$9:'Lookups'!$B$24, 2, FALSE))+'New Sites'!G108*VLOOKUP(Lookups!$A$11, Lookups!$A$9:'Lookups'!$B$24, 2, FALSE),"-")</f>
        <v>3424507.0738973254</v>
      </c>
      <c r="H108" s="14">
        <f>IFERROR('New Sites'!H108*VLOOKUP(Lookups!$A$9, Lookups!$A$9:'Lookups'!$B$24, 2, FALSE)+((SQRT((1/('Total Sites'!H108/Area!H108))/2)*1000)*'New Sites'!H108*VLOOKUP(Lookups!$A$10, Lookups!$A$9:'Lookups'!$B$24, 2, FALSE))+'New Sites'!H108*VLOOKUP(Lookups!$A$11, Lookups!$A$9:'Lookups'!$B$24, 2, FALSE),"-")</f>
        <v>2935636.4240485965</v>
      </c>
      <c r="I108" s="14">
        <f>IFERROR('New Sites'!I108*VLOOKUP(Lookups!$A$9, Lookups!$A$9:'Lookups'!$B$24, 2, FALSE)+((SQRT((1/('Total Sites'!I108/Area!I108))/2)*1000)*'New Sites'!I108*VLOOKUP(Lookups!$A$10, Lookups!$A$9:'Lookups'!$B$24, 2, FALSE))+'New Sites'!I108*VLOOKUP(Lookups!$A$11, Lookups!$A$9:'Lookups'!$B$24, 2, FALSE),"-")</f>
        <v>836056.97308955668</v>
      </c>
      <c r="J108" s="14">
        <f>IFERROR('New Sites'!J108*VLOOKUP(Lookups!$A$9, Lookups!$A$9:'Lookups'!$B$24, 2, FALSE)+((SQRT((1/('Total Sites'!J108/Area!J108))/2)*1000)*'New Sites'!J108*VLOOKUP(Lookups!$A$10, Lookups!$A$9:'Lookups'!$B$24, 2, FALSE))+'New Sites'!J108*VLOOKUP(Lookups!$A$11, Lookups!$A$9:'Lookups'!$B$24, 2, FALSE),"-")</f>
        <v>1257077.6440831991</v>
      </c>
      <c r="K108" s="14">
        <f>IFERROR('New Sites'!K108*VLOOKUP(Lookups!$A$9, Lookups!$A$9:'Lookups'!$B$24, 2, FALSE)+((SQRT((1/('Total Sites'!K108/Area!K108))/2)*1000)*'New Sites'!K108*VLOOKUP(Lookups!$A$10, Lookups!$A$9:'Lookups'!$B$24, 2, FALSE))+'New Sites'!K108*VLOOKUP(Lookups!$A$11, Lookups!$A$9:'Lookups'!$B$24, 2, FALSE),"-")</f>
        <v>1120884.1367098633</v>
      </c>
      <c r="L108" s="14">
        <f>IFERROR('New Sites'!L108*VLOOKUP(Lookups!$A$9, Lookups!$A$9:'Lookups'!$B$24, 2, FALSE)+((SQRT((1/('Total Sites'!L108/Area!L108))/2)*1000)*'New Sites'!L108*VLOOKUP(Lookups!$A$10, Lookups!$A$9:'Lookups'!$B$24, 2, FALSE))+'New Sites'!L108*VLOOKUP(Lookups!$A$11, Lookups!$A$9:'Lookups'!$B$24, 2, FALSE),"-")</f>
        <v>797403.67783055024</v>
      </c>
      <c r="M108" s="15">
        <f t="shared" si="3"/>
        <v>3.5971464215220787E-2</v>
      </c>
      <c r="N108" s="19">
        <f>(M108*1000000000)/Pop!M108</f>
        <v>87.382126904730853</v>
      </c>
      <c r="O108" s="14">
        <f>IFERROR(INDEX(Options!$J$2:$J$1611,MATCH(A108, Options!$G$2:$G$1611,0)), )</f>
        <v>0</v>
      </c>
      <c r="P108" s="14">
        <f>IFERROR(INDEX(Options!$I$2:$I$1611,MATCH(A108, Options!$G$2:$G$1611,0)), )</f>
        <v>0</v>
      </c>
    </row>
    <row r="109" spans="1:16">
      <c r="A109" s="14" t="str">
        <f>'New Sites'!A109</f>
        <v>MRT</v>
      </c>
      <c r="B109" s="14" t="str">
        <f>'New Sites'!B109</f>
        <v>Mauritania</v>
      </c>
      <c r="C109" s="14">
        <f>IFERROR('New Sites'!C109*VLOOKUP(Lookups!$A$9, Lookups!$A$9:'Lookups'!$B$24, 2, FALSE)+((SQRT((1/('Total Sites'!C109/Area!C109))/2)*1000)*'New Sites'!C109*VLOOKUP(Lookups!$A$10, Lookups!$A$9:'Lookups'!$B$24, 2, FALSE))+'New Sites'!C109*VLOOKUP(Lookups!$A$11, Lookups!$A$9:'Lookups'!$B$24, 2, FALSE),"-")</f>
        <v>124965185.04385284</v>
      </c>
      <c r="D109" s="14">
        <f>IFERROR('New Sites'!D109*VLOOKUP(Lookups!$A$9, Lookups!$A$9:'Lookups'!$B$24, 2, FALSE)+((SQRT((1/('Total Sites'!D109/Area!D109))/2)*1000)*'New Sites'!D109*VLOOKUP(Lookups!$A$10, Lookups!$A$9:'Lookups'!$B$24, 2, FALSE))+'New Sites'!D109*VLOOKUP(Lookups!$A$11, Lookups!$A$9:'Lookups'!$B$24, 2, FALSE),"-")</f>
        <v>56608673.194200173</v>
      </c>
      <c r="E109" s="14">
        <f>IFERROR('New Sites'!E109*VLOOKUP(Lookups!$A$9, Lookups!$A$9:'Lookups'!$B$24, 2, FALSE)+((SQRT((1/('Total Sites'!E109/Area!E109))/2)*1000)*'New Sites'!E109*VLOOKUP(Lookups!$A$10, Lookups!$A$9:'Lookups'!$B$24, 2, FALSE))+'New Sites'!E109*VLOOKUP(Lookups!$A$11, Lookups!$A$9:'Lookups'!$B$24, 2, FALSE),"-")</f>
        <v>35718905.071305186</v>
      </c>
      <c r="F109" s="14">
        <f>IFERROR('New Sites'!F109*VLOOKUP(Lookups!$A$9, Lookups!$A$9:'Lookups'!$B$24, 2, FALSE)+((SQRT((1/('Total Sites'!F109/Area!F109))/2)*1000)*'New Sites'!F109*VLOOKUP(Lookups!$A$10, Lookups!$A$9:'Lookups'!$B$24, 2, FALSE))+'New Sites'!F109*VLOOKUP(Lookups!$A$11, Lookups!$A$9:'Lookups'!$B$24, 2, FALSE),"-")</f>
        <v>87439095.09449856</v>
      </c>
      <c r="G109" s="14">
        <f>IFERROR('New Sites'!G109*VLOOKUP(Lookups!$A$9, Lookups!$A$9:'Lookups'!$B$24, 2, FALSE)+((SQRT((1/('Total Sites'!G109/Area!G109))/2)*1000)*'New Sites'!G109*VLOOKUP(Lookups!$A$10, Lookups!$A$9:'Lookups'!$B$24, 2, FALSE))+'New Sites'!G109*VLOOKUP(Lookups!$A$11, Lookups!$A$9:'Lookups'!$B$24, 2, FALSE),"-")</f>
        <v>64856880.711528681</v>
      </c>
      <c r="H109" s="14">
        <f>IFERROR('New Sites'!H109*VLOOKUP(Lookups!$A$9, Lookups!$A$9:'Lookups'!$B$24, 2, FALSE)+((SQRT((1/('Total Sites'!H109/Area!H109))/2)*1000)*'New Sites'!H109*VLOOKUP(Lookups!$A$10, Lookups!$A$9:'Lookups'!$B$24, 2, FALSE))+'New Sites'!H109*VLOOKUP(Lookups!$A$11, Lookups!$A$9:'Lookups'!$B$24, 2, FALSE),"-")</f>
        <v>64496811.700080492</v>
      </c>
      <c r="I109" s="14" t="str">
        <f>IFERROR('New Sites'!I109*VLOOKUP(Lookups!$A$9, Lookups!$A$9:'Lookups'!$B$24, 2, FALSE)+((SQRT((1/('Total Sites'!I109/Area!I109))/2)*1000)*'New Sites'!I109*VLOOKUP(Lookups!$A$10, Lookups!$A$9:'Lookups'!$B$24, 2, FALSE))+'New Sites'!I109*VLOOKUP(Lookups!$A$11, Lookups!$A$9:'Lookups'!$B$24, 2, FALSE),"-")</f>
        <v>-</v>
      </c>
      <c r="J109" s="14" t="str">
        <f>IFERROR('New Sites'!J109*VLOOKUP(Lookups!$A$9, Lookups!$A$9:'Lookups'!$B$24, 2, FALSE)+((SQRT((1/('Total Sites'!J109/Area!J109))/2)*1000)*'New Sites'!J109*VLOOKUP(Lookups!$A$10, Lookups!$A$9:'Lookups'!$B$24, 2, FALSE))+'New Sites'!J109*VLOOKUP(Lookups!$A$11, Lookups!$A$9:'Lookups'!$B$24, 2, FALSE),"-")</f>
        <v>-</v>
      </c>
      <c r="K109" s="14" t="str">
        <f>IFERROR('New Sites'!K109*VLOOKUP(Lookups!$A$9, Lookups!$A$9:'Lookups'!$B$24, 2, FALSE)+((SQRT((1/('Total Sites'!K109/Area!K109))/2)*1000)*'New Sites'!K109*VLOOKUP(Lookups!$A$10, Lookups!$A$9:'Lookups'!$B$24, 2, FALSE))+'New Sites'!K109*VLOOKUP(Lookups!$A$11, Lookups!$A$9:'Lookups'!$B$24, 2, FALSE),"-")</f>
        <v>-</v>
      </c>
      <c r="L109" s="14" t="str">
        <f>IFERROR('New Sites'!L109*VLOOKUP(Lookups!$A$9, Lookups!$A$9:'Lookups'!$B$24, 2, FALSE)+((SQRT((1/('Total Sites'!L109/Area!L109))/2)*1000)*'New Sites'!L109*VLOOKUP(Lookups!$A$10, Lookups!$A$9:'Lookups'!$B$24, 2, FALSE))+'New Sites'!L109*VLOOKUP(Lookups!$A$11, Lookups!$A$9:'Lookups'!$B$24, 2, FALSE),"-")</f>
        <v>-</v>
      </c>
      <c r="M109" s="15">
        <f t="shared" si="3"/>
        <v>0.4340855508154659</v>
      </c>
      <c r="N109" s="19">
        <f>(M109*1000000000)/Pop!M109</f>
        <v>95.550376340460758</v>
      </c>
      <c r="O109" s="14" t="str">
        <f>IFERROR(INDEX(Options!$J$2:$J$1611,MATCH(A109, Options!$G$2:$G$1611,0)), )</f>
        <v>Low Income Developing Countries</v>
      </c>
      <c r="P109" s="14" t="str">
        <f>IFERROR(INDEX(Options!$I$2:$I$1611,MATCH(A109, Options!$G$2:$G$1611,0)), )</f>
        <v>Middle East, North Africa, Afghanistan, and Pakistan</v>
      </c>
    </row>
    <row r="110" spans="1:16">
      <c r="A110" s="14" t="str">
        <f>'New Sites'!A110</f>
        <v>MUS</v>
      </c>
      <c r="B110" s="14" t="str">
        <f>'New Sites'!B110</f>
        <v>Mauritius</v>
      </c>
      <c r="C110" s="14">
        <f>IFERROR('New Sites'!C110*VLOOKUP(Lookups!$A$9, Lookups!$A$9:'Lookups'!$B$24, 2, FALSE)+((SQRT((1/('Total Sites'!C110/Area!C110))/2)*1000)*'New Sites'!C110*VLOOKUP(Lookups!$A$10, Lookups!$A$9:'Lookups'!$B$24, 2, FALSE))+'New Sites'!C110*VLOOKUP(Lookups!$A$11, Lookups!$A$9:'Lookups'!$B$24, 2, FALSE),"-")</f>
        <v>70450287.144696593</v>
      </c>
      <c r="D110" s="14">
        <f>IFERROR('New Sites'!D110*VLOOKUP(Lookups!$A$9, Lookups!$A$9:'Lookups'!$B$24, 2, FALSE)+((SQRT((1/('Total Sites'!D110/Area!D110))/2)*1000)*'New Sites'!D110*VLOOKUP(Lookups!$A$10, Lookups!$A$9:'Lookups'!$B$24, 2, FALSE))+'New Sites'!D110*VLOOKUP(Lookups!$A$11, Lookups!$A$9:'Lookups'!$B$24, 2, FALSE),"-")</f>
        <v>14069111.216146601</v>
      </c>
      <c r="E110" s="14">
        <f>IFERROR('New Sites'!E110*VLOOKUP(Lookups!$A$9, Lookups!$A$9:'Lookups'!$B$24, 2, FALSE)+((SQRT((1/('Total Sites'!E110/Area!E110))/2)*1000)*'New Sites'!E110*VLOOKUP(Lookups!$A$10, Lookups!$A$9:'Lookups'!$B$24, 2, FALSE))+'New Sites'!E110*VLOOKUP(Lookups!$A$11, Lookups!$A$9:'Lookups'!$B$24, 2, FALSE),"-")</f>
        <v>11301417.206412844</v>
      </c>
      <c r="F110" s="14">
        <f>IFERROR('New Sites'!F110*VLOOKUP(Lookups!$A$9, Lookups!$A$9:'Lookups'!$B$24, 2, FALSE)+((SQRT((1/('Total Sites'!F110/Area!F110))/2)*1000)*'New Sites'!F110*VLOOKUP(Lookups!$A$10, Lookups!$A$9:'Lookups'!$B$24, 2, FALSE))+'New Sites'!F110*VLOOKUP(Lookups!$A$11, Lookups!$A$9:'Lookups'!$B$24, 2, FALSE),"-")</f>
        <v>14974498.289215874</v>
      </c>
      <c r="G110" s="14">
        <f>IFERROR('New Sites'!G110*VLOOKUP(Lookups!$A$9, Lookups!$A$9:'Lookups'!$B$24, 2, FALSE)+((SQRT((1/('Total Sites'!G110/Area!G110))/2)*1000)*'New Sites'!G110*VLOOKUP(Lookups!$A$10, Lookups!$A$9:'Lookups'!$B$24, 2, FALSE))+'New Sites'!G110*VLOOKUP(Lookups!$A$11, Lookups!$A$9:'Lookups'!$B$24, 2, FALSE),"-")</f>
        <v>9251257.0833699908</v>
      </c>
      <c r="H110" s="14">
        <f>IFERROR('New Sites'!H110*VLOOKUP(Lookups!$A$9, Lookups!$A$9:'Lookups'!$B$24, 2, FALSE)+((SQRT((1/('Total Sites'!H110/Area!H110))/2)*1000)*'New Sites'!H110*VLOOKUP(Lookups!$A$10, Lookups!$A$9:'Lookups'!$B$24, 2, FALSE))+'New Sites'!H110*VLOOKUP(Lookups!$A$11, Lookups!$A$9:'Lookups'!$B$24, 2, FALSE),"-")</f>
        <v>8498247.7858863864</v>
      </c>
      <c r="I110" s="14">
        <f>IFERROR('New Sites'!I110*VLOOKUP(Lookups!$A$9, Lookups!$A$9:'Lookups'!$B$24, 2, FALSE)+((SQRT((1/('Total Sites'!I110/Area!I110))/2)*1000)*'New Sites'!I110*VLOOKUP(Lookups!$A$10, Lookups!$A$9:'Lookups'!$B$24, 2, FALSE))+'New Sites'!I110*VLOOKUP(Lookups!$A$11, Lookups!$A$9:'Lookups'!$B$24, 2, FALSE),"-")</f>
        <v>4087764.7577681355</v>
      </c>
      <c r="J110" s="14">
        <f>IFERROR('New Sites'!J110*VLOOKUP(Lookups!$A$9, Lookups!$A$9:'Lookups'!$B$24, 2, FALSE)+((SQRT((1/('Total Sites'!J110/Area!J110))/2)*1000)*'New Sites'!J110*VLOOKUP(Lookups!$A$10, Lookups!$A$9:'Lookups'!$B$24, 2, FALSE))+'New Sites'!J110*VLOOKUP(Lookups!$A$11, Lookups!$A$9:'Lookups'!$B$24, 2, FALSE),"-")</f>
        <v>6983837.2609402156</v>
      </c>
      <c r="K110" s="14">
        <f>IFERROR('New Sites'!K110*VLOOKUP(Lookups!$A$9, Lookups!$A$9:'Lookups'!$B$24, 2, FALSE)+((SQRT((1/('Total Sites'!K110/Area!K110))/2)*1000)*'New Sites'!K110*VLOOKUP(Lookups!$A$10, Lookups!$A$9:'Lookups'!$B$24, 2, FALSE))+'New Sites'!K110*VLOOKUP(Lookups!$A$11, Lookups!$A$9:'Lookups'!$B$24, 2, FALSE),"-")</f>
        <v>6633297.1667617485</v>
      </c>
      <c r="L110" s="14">
        <f>IFERROR('New Sites'!L110*VLOOKUP(Lookups!$A$9, Lookups!$A$9:'Lookups'!$B$24, 2, FALSE)+((SQRT((1/('Total Sites'!L110/Area!L110))/2)*1000)*'New Sites'!L110*VLOOKUP(Lookups!$A$10, Lookups!$A$9:'Lookups'!$B$24, 2, FALSE))+'New Sites'!L110*VLOOKUP(Lookups!$A$11, Lookups!$A$9:'Lookups'!$B$24, 2, FALSE),"-")</f>
        <v>32708.371433428074</v>
      </c>
      <c r="M110" s="15">
        <f t="shared" si="3"/>
        <v>0.14628242628263186</v>
      </c>
      <c r="N110" s="19">
        <f>(M110*1000000000)/Pop!M110</f>
        <v>116.24329814833239</v>
      </c>
      <c r="O110" s="14" t="str">
        <f>IFERROR(INDEX(Options!$J$2:$J$1611,MATCH(A110, Options!$G$2:$G$1611,0)), )</f>
        <v>Emerging Market Economies</v>
      </c>
      <c r="P110" s="14" t="str">
        <f>IFERROR(INDEX(Options!$I$2:$I$1611,MATCH(A110, Options!$G$2:$G$1611,0)), )</f>
        <v>Sub-Sahara Africa</v>
      </c>
    </row>
    <row r="111" spans="1:16">
      <c r="A111" s="14" t="str">
        <f>'New Sites'!A111</f>
        <v>MEX</v>
      </c>
      <c r="B111" s="14" t="str">
        <f>'New Sites'!B111</f>
        <v>Mexico</v>
      </c>
      <c r="C111" s="14">
        <f>IFERROR('New Sites'!C111*VLOOKUP(Lookups!$A$9, Lookups!$A$9:'Lookups'!$B$24, 2, FALSE)+((SQRT((1/('Total Sites'!C111/Area!C111))/2)*1000)*'New Sites'!C111*VLOOKUP(Lookups!$A$10, Lookups!$A$9:'Lookups'!$B$24, 2, FALSE))+'New Sites'!C111*VLOOKUP(Lookups!$A$11, Lookups!$A$9:'Lookups'!$B$24, 2, FALSE),"-")</f>
        <v>4931425070.9033556</v>
      </c>
      <c r="D111" s="14">
        <f>IFERROR('New Sites'!D111*VLOOKUP(Lookups!$A$9, Lookups!$A$9:'Lookups'!$B$24, 2, FALSE)+((SQRT((1/('Total Sites'!D111/Area!D111))/2)*1000)*'New Sites'!D111*VLOOKUP(Lookups!$A$10, Lookups!$A$9:'Lookups'!$B$24, 2, FALSE))+'New Sites'!D111*VLOOKUP(Lookups!$A$11, Lookups!$A$9:'Lookups'!$B$24, 2, FALSE),"-")</f>
        <v>1364277424.7786584</v>
      </c>
      <c r="E111" s="14">
        <f>IFERROR('New Sites'!E111*VLOOKUP(Lookups!$A$9, Lookups!$A$9:'Lookups'!$B$24, 2, FALSE)+((SQRT((1/('Total Sites'!E111/Area!E111))/2)*1000)*'New Sites'!E111*VLOOKUP(Lookups!$A$10, Lookups!$A$9:'Lookups'!$B$24, 2, FALSE))+'New Sites'!E111*VLOOKUP(Lookups!$A$11, Lookups!$A$9:'Lookups'!$B$24, 2, FALSE),"-")</f>
        <v>1086469215.4395885</v>
      </c>
      <c r="F111" s="14">
        <f>IFERROR('New Sites'!F111*VLOOKUP(Lookups!$A$9, Lookups!$A$9:'Lookups'!$B$24, 2, FALSE)+((SQRT((1/('Total Sites'!F111/Area!F111))/2)*1000)*'New Sites'!F111*VLOOKUP(Lookups!$A$10, Lookups!$A$9:'Lookups'!$B$24, 2, FALSE))+'New Sites'!F111*VLOOKUP(Lookups!$A$11, Lookups!$A$9:'Lookups'!$B$24, 2, FALSE),"-")</f>
        <v>934513917.446841</v>
      </c>
      <c r="G111" s="14">
        <f>IFERROR('New Sites'!G111*VLOOKUP(Lookups!$A$9, Lookups!$A$9:'Lookups'!$B$24, 2, FALSE)+((SQRT((1/('Total Sites'!G111/Area!G111))/2)*1000)*'New Sites'!G111*VLOOKUP(Lookups!$A$10, Lookups!$A$9:'Lookups'!$B$24, 2, FALSE))+'New Sites'!G111*VLOOKUP(Lookups!$A$11, Lookups!$A$9:'Lookups'!$B$24, 2, FALSE),"-")</f>
        <v>843905109.18412638</v>
      </c>
      <c r="H111" s="14">
        <f>IFERROR('New Sites'!H111*VLOOKUP(Lookups!$A$9, Lookups!$A$9:'Lookups'!$B$24, 2, FALSE)+((SQRT((1/('Total Sites'!H111/Area!H111))/2)*1000)*'New Sites'!H111*VLOOKUP(Lookups!$A$10, Lookups!$A$9:'Lookups'!$B$24, 2, FALSE))+'New Sites'!H111*VLOOKUP(Lookups!$A$11, Lookups!$A$9:'Lookups'!$B$24, 2, FALSE),"-")</f>
        <v>835677191.72128808</v>
      </c>
      <c r="I111" s="14">
        <f>IFERROR('New Sites'!I111*VLOOKUP(Lookups!$A$9, Lookups!$A$9:'Lookups'!$B$24, 2, FALSE)+((SQRT((1/('Total Sites'!I111/Area!I111))/2)*1000)*'New Sites'!I111*VLOOKUP(Lookups!$A$10, Lookups!$A$9:'Lookups'!$B$24, 2, FALSE))+'New Sites'!I111*VLOOKUP(Lookups!$A$11, Lookups!$A$9:'Lookups'!$B$24, 2, FALSE),"-")</f>
        <v>610158424.48691535</v>
      </c>
      <c r="J111" s="14">
        <f>IFERROR('New Sites'!J111*VLOOKUP(Lookups!$A$9, Lookups!$A$9:'Lookups'!$B$24, 2, FALSE)+((SQRT((1/('Total Sites'!J111/Area!J111))/2)*1000)*'New Sites'!J111*VLOOKUP(Lookups!$A$10, Lookups!$A$9:'Lookups'!$B$24, 2, FALSE))+'New Sites'!J111*VLOOKUP(Lookups!$A$11, Lookups!$A$9:'Lookups'!$B$24, 2, FALSE),"-")</f>
        <v>665201726.20974207</v>
      </c>
      <c r="K111" s="14">
        <f>IFERROR('New Sites'!K111*VLOOKUP(Lookups!$A$9, Lookups!$A$9:'Lookups'!$B$24, 2, FALSE)+((SQRT((1/('Total Sites'!K111/Area!K111))/2)*1000)*'New Sites'!K111*VLOOKUP(Lookups!$A$10, Lookups!$A$9:'Lookups'!$B$24, 2, FALSE))+'New Sites'!K111*VLOOKUP(Lookups!$A$11, Lookups!$A$9:'Lookups'!$B$24, 2, FALSE),"-")</f>
        <v>475890664.53761595</v>
      </c>
      <c r="L111" s="14" t="str">
        <f>IFERROR('New Sites'!L111*VLOOKUP(Lookups!$A$9, Lookups!$A$9:'Lookups'!$B$24, 2, FALSE)+((SQRT((1/('Total Sites'!L111/Area!L111))/2)*1000)*'New Sites'!L111*VLOOKUP(Lookups!$A$10, Lookups!$A$9:'Lookups'!$B$24, 2, FALSE))+'New Sites'!L111*VLOOKUP(Lookups!$A$11, Lookups!$A$9:'Lookups'!$B$24, 2, FALSE),"-")</f>
        <v>-</v>
      </c>
      <c r="M111" s="15">
        <f t="shared" si="3"/>
        <v>11.747518744708133</v>
      </c>
      <c r="N111" s="19">
        <f>(M111*1000000000)/Pop!M111</f>
        <v>83.038560718431256</v>
      </c>
      <c r="O111" s="14" t="str">
        <f>IFERROR(INDEX(Options!$J$2:$J$1611,MATCH(A111, Options!$G$2:$G$1611,0)), )</f>
        <v>Emerging Market Economies</v>
      </c>
      <c r="P111" s="14" t="str">
        <f>IFERROR(INDEX(Options!$I$2:$I$1611,MATCH(A111, Options!$G$2:$G$1611,0)), )</f>
        <v>Latin America and the Caribbean</v>
      </c>
    </row>
    <row r="112" spans="1:16">
      <c r="A112" s="14" t="str">
        <f>'New Sites'!A112</f>
        <v>MDA</v>
      </c>
      <c r="B112" s="14" t="str">
        <f>'New Sites'!B112</f>
        <v>Moldova (the Republic of)</v>
      </c>
      <c r="C112" s="14">
        <f>IFERROR('New Sites'!C112*VLOOKUP(Lookups!$A$9, Lookups!$A$9:'Lookups'!$B$24, 2, FALSE)+((SQRT((1/('Total Sites'!C112/Area!C112))/2)*1000)*'New Sites'!C112*VLOOKUP(Lookups!$A$10, Lookups!$A$9:'Lookups'!$B$24, 2, FALSE))+'New Sites'!C112*VLOOKUP(Lookups!$A$11, Lookups!$A$9:'Lookups'!$B$24, 2, FALSE),"-")</f>
        <v>80065667.620453894</v>
      </c>
      <c r="D112" s="14">
        <f>IFERROR('New Sites'!D112*VLOOKUP(Lookups!$A$9, Lookups!$A$9:'Lookups'!$B$24, 2, FALSE)+((SQRT((1/('Total Sites'!D112/Area!D112))/2)*1000)*'New Sites'!D112*VLOOKUP(Lookups!$A$10, Lookups!$A$9:'Lookups'!$B$24, 2, FALSE))+'New Sites'!D112*VLOOKUP(Lookups!$A$11, Lookups!$A$9:'Lookups'!$B$24, 2, FALSE),"-")</f>
        <v>63377650.921414092</v>
      </c>
      <c r="E112" s="14">
        <f>IFERROR('New Sites'!E112*VLOOKUP(Lookups!$A$9, Lookups!$A$9:'Lookups'!$B$24, 2, FALSE)+((SQRT((1/('Total Sites'!E112/Area!E112))/2)*1000)*'New Sites'!E112*VLOOKUP(Lookups!$A$10, Lookups!$A$9:'Lookups'!$B$24, 2, FALSE))+'New Sites'!E112*VLOOKUP(Lookups!$A$11, Lookups!$A$9:'Lookups'!$B$24, 2, FALSE),"-")</f>
        <v>30712829.202517014</v>
      </c>
      <c r="F112" s="14">
        <f>IFERROR('New Sites'!F112*VLOOKUP(Lookups!$A$9, Lookups!$A$9:'Lookups'!$B$24, 2, FALSE)+((SQRT((1/('Total Sites'!F112/Area!F112))/2)*1000)*'New Sites'!F112*VLOOKUP(Lookups!$A$10, Lookups!$A$9:'Lookups'!$B$24, 2, FALSE))+'New Sites'!F112*VLOOKUP(Lookups!$A$11, Lookups!$A$9:'Lookups'!$B$24, 2, FALSE),"-")</f>
        <v>40339912.134426698</v>
      </c>
      <c r="G112" s="14">
        <f>IFERROR('New Sites'!G112*VLOOKUP(Lookups!$A$9, Lookups!$A$9:'Lookups'!$B$24, 2, FALSE)+((SQRT((1/('Total Sites'!G112/Area!G112))/2)*1000)*'New Sites'!G112*VLOOKUP(Lookups!$A$10, Lookups!$A$9:'Lookups'!$B$24, 2, FALSE))+'New Sites'!G112*VLOOKUP(Lookups!$A$11, Lookups!$A$9:'Lookups'!$B$24, 2, FALSE),"-")</f>
        <v>20537090.786340527</v>
      </c>
      <c r="H112" s="14">
        <f>IFERROR('New Sites'!H112*VLOOKUP(Lookups!$A$9, Lookups!$A$9:'Lookups'!$B$24, 2, FALSE)+((SQRT((1/('Total Sites'!H112/Area!H112))/2)*1000)*'New Sites'!H112*VLOOKUP(Lookups!$A$10, Lookups!$A$9:'Lookups'!$B$24, 2, FALSE))+'New Sites'!H112*VLOOKUP(Lookups!$A$11, Lookups!$A$9:'Lookups'!$B$24, 2, FALSE),"-")</f>
        <v>27565409.203312244</v>
      </c>
      <c r="I112" s="14">
        <f>IFERROR('New Sites'!I112*VLOOKUP(Lookups!$A$9, Lookups!$A$9:'Lookups'!$B$24, 2, FALSE)+((SQRT((1/('Total Sites'!I112/Area!I112))/2)*1000)*'New Sites'!I112*VLOOKUP(Lookups!$A$10, Lookups!$A$9:'Lookups'!$B$24, 2, FALSE))+'New Sites'!I112*VLOOKUP(Lookups!$A$11, Lookups!$A$9:'Lookups'!$B$24, 2, FALSE),"-")</f>
        <v>20059263.035369232</v>
      </c>
      <c r="J112" s="14">
        <f>IFERROR('New Sites'!J112*VLOOKUP(Lookups!$A$9, Lookups!$A$9:'Lookups'!$B$24, 2, FALSE)+((SQRT((1/('Total Sites'!J112/Area!J112))/2)*1000)*'New Sites'!J112*VLOOKUP(Lookups!$A$10, Lookups!$A$9:'Lookups'!$B$24, 2, FALSE))+'New Sites'!J112*VLOOKUP(Lookups!$A$11, Lookups!$A$9:'Lookups'!$B$24, 2, FALSE),"-")</f>
        <v>17268773.398017853</v>
      </c>
      <c r="K112" s="14">
        <f>IFERROR('New Sites'!K112*VLOOKUP(Lookups!$A$9, Lookups!$A$9:'Lookups'!$B$24, 2, FALSE)+((SQRT((1/('Total Sites'!K112/Area!K112))/2)*1000)*'New Sites'!K112*VLOOKUP(Lookups!$A$10, Lookups!$A$9:'Lookups'!$B$24, 2, FALSE))+'New Sites'!K112*VLOOKUP(Lookups!$A$11, Lookups!$A$9:'Lookups'!$B$24, 2, FALSE),"-")</f>
        <v>25105756.419196226</v>
      </c>
      <c r="L112" s="14">
        <f>IFERROR('New Sites'!L112*VLOOKUP(Lookups!$A$9, Lookups!$A$9:'Lookups'!$B$24, 2, FALSE)+((SQRT((1/('Total Sites'!L112/Area!L112))/2)*1000)*'New Sites'!L112*VLOOKUP(Lookups!$A$10, Lookups!$A$9:'Lookups'!$B$24, 2, FALSE))+'New Sites'!L112*VLOOKUP(Lookups!$A$11, Lookups!$A$9:'Lookups'!$B$24, 2, FALSE),"-")</f>
        <v>18732741.900436703</v>
      </c>
      <c r="M112" s="15">
        <f t="shared" si="3"/>
        <v>0.34376509462148447</v>
      </c>
      <c r="N112" s="19">
        <f>(M112*1000000000)/Pop!M112</f>
        <v>93.090659584094468</v>
      </c>
      <c r="O112" s="14" t="str">
        <f>IFERROR(INDEX(Options!$J$2:$J$1611,MATCH(A112, Options!$G$2:$G$1611,0)), )</f>
        <v>Low Income Developing Countries</v>
      </c>
      <c r="P112" s="14" t="str">
        <f>IFERROR(INDEX(Options!$I$2:$I$1611,MATCH(A112, Options!$G$2:$G$1611,0)), )</f>
        <v>Emerging and Developing Europe</v>
      </c>
    </row>
    <row r="113" spans="1:16">
      <c r="A113" s="14" t="str">
        <f>'New Sites'!A113</f>
        <v>MNG</v>
      </c>
      <c r="B113" s="14" t="str">
        <f>'New Sites'!B113</f>
        <v>Mongolia</v>
      </c>
      <c r="C113" s="14">
        <f>IFERROR('New Sites'!C113*VLOOKUP(Lookups!$A$9, Lookups!$A$9:'Lookups'!$B$24, 2, FALSE)+((SQRT((1/('Total Sites'!C113/Area!C113))/2)*1000)*'New Sites'!C113*VLOOKUP(Lookups!$A$10, Lookups!$A$9:'Lookups'!$B$24, 2, FALSE))+'New Sites'!C113*VLOOKUP(Lookups!$A$11, Lookups!$A$9:'Lookups'!$B$24, 2, FALSE),"-")</f>
        <v>226892493.38923562</v>
      </c>
      <c r="D113" s="14" t="str">
        <f>IFERROR('New Sites'!D113*VLOOKUP(Lookups!$A$9, Lookups!$A$9:'Lookups'!$B$24, 2, FALSE)+((SQRT((1/('Total Sites'!D113/Area!D113))/2)*1000)*'New Sites'!D113*VLOOKUP(Lookups!$A$10, Lookups!$A$9:'Lookups'!$B$24, 2, FALSE))+'New Sites'!D113*VLOOKUP(Lookups!$A$11, Lookups!$A$9:'Lookups'!$B$24, 2, FALSE),"-")</f>
        <v>-</v>
      </c>
      <c r="E113" s="14" t="str">
        <f>IFERROR('New Sites'!E113*VLOOKUP(Lookups!$A$9, Lookups!$A$9:'Lookups'!$B$24, 2, FALSE)+((SQRT((1/('Total Sites'!E113/Area!E113))/2)*1000)*'New Sites'!E113*VLOOKUP(Lookups!$A$10, Lookups!$A$9:'Lookups'!$B$24, 2, FALSE))+'New Sites'!E113*VLOOKUP(Lookups!$A$11, Lookups!$A$9:'Lookups'!$B$24, 2, FALSE),"-")</f>
        <v>-</v>
      </c>
      <c r="F113" s="14" t="str">
        <f>IFERROR('New Sites'!F113*VLOOKUP(Lookups!$A$9, Lookups!$A$9:'Lookups'!$B$24, 2, FALSE)+((SQRT((1/('Total Sites'!F113/Area!F113))/2)*1000)*'New Sites'!F113*VLOOKUP(Lookups!$A$10, Lookups!$A$9:'Lookups'!$B$24, 2, FALSE))+'New Sites'!F113*VLOOKUP(Lookups!$A$11, Lookups!$A$9:'Lookups'!$B$24, 2, FALSE),"-")</f>
        <v>-</v>
      </c>
      <c r="G113" s="14" t="str">
        <f>IFERROR('New Sites'!G113*VLOOKUP(Lookups!$A$9, Lookups!$A$9:'Lookups'!$B$24, 2, FALSE)+((SQRT((1/('Total Sites'!G113/Area!G113))/2)*1000)*'New Sites'!G113*VLOOKUP(Lookups!$A$10, Lookups!$A$9:'Lookups'!$B$24, 2, FALSE))+'New Sites'!G113*VLOOKUP(Lookups!$A$11, Lookups!$A$9:'Lookups'!$B$24, 2, FALSE),"-")</f>
        <v>-</v>
      </c>
      <c r="H113" s="14" t="str">
        <f>IFERROR('New Sites'!H113*VLOOKUP(Lookups!$A$9, Lookups!$A$9:'Lookups'!$B$24, 2, FALSE)+((SQRT((1/('Total Sites'!H113/Area!H113))/2)*1000)*'New Sites'!H113*VLOOKUP(Lookups!$A$10, Lookups!$A$9:'Lookups'!$B$24, 2, FALSE))+'New Sites'!H113*VLOOKUP(Lookups!$A$11, Lookups!$A$9:'Lookups'!$B$24, 2, FALSE),"-")</f>
        <v>-</v>
      </c>
      <c r="I113" s="14" t="str">
        <f>IFERROR('New Sites'!I113*VLOOKUP(Lookups!$A$9, Lookups!$A$9:'Lookups'!$B$24, 2, FALSE)+((SQRT((1/('Total Sites'!I113/Area!I113))/2)*1000)*'New Sites'!I113*VLOOKUP(Lookups!$A$10, Lookups!$A$9:'Lookups'!$B$24, 2, FALSE))+'New Sites'!I113*VLOOKUP(Lookups!$A$11, Lookups!$A$9:'Lookups'!$B$24, 2, FALSE),"-")</f>
        <v>-</v>
      </c>
      <c r="J113" s="14" t="str">
        <f>IFERROR('New Sites'!J113*VLOOKUP(Lookups!$A$9, Lookups!$A$9:'Lookups'!$B$24, 2, FALSE)+((SQRT((1/('Total Sites'!J113/Area!J113))/2)*1000)*'New Sites'!J113*VLOOKUP(Lookups!$A$10, Lookups!$A$9:'Lookups'!$B$24, 2, FALSE))+'New Sites'!J113*VLOOKUP(Lookups!$A$11, Lookups!$A$9:'Lookups'!$B$24, 2, FALSE),"-")</f>
        <v>-</v>
      </c>
      <c r="K113" s="14" t="str">
        <f>IFERROR('New Sites'!K113*VLOOKUP(Lookups!$A$9, Lookups!$A$9:'Lookups'!$B$24, 2, FALSE)+((SQRT((1/('Total Sites'!K113/Area!K113))/2)*1000)*'New Sites'!K113*VLOOKUP(Lookups!$A$10, Lookups!$A$9:'Lookups'!$B$24, 2, FALSE))+'New Sites'!K113*VLOOKUP(Lookups!$A$11, Lookups!$A$9:'Lookups'!$B$24, 2, FALSE),"-")</f>
        <v>-</v>
      </c>
      <c r="L113" s="14" t="str">
        <f>IFERROR('New Sites'!L113*VLOOKUP(Lookups!$A$9, Lookups!$A$9:'Lookups'!$B$24, 2, FALSE)+((SQRT((1/('Total Sites'!L113/Area!L113))/2)*1000)*'New Sites'!L113*VLOOKUP(Lookups!$A$10, Lookups!$A$9:'Lookups'!$B$24, 2, FALSE))+'New Sites'!L113*VLOOKUP(Lookups!$A$11, Lookups!$A$9:'Lookups'!$B$24, 2, FALSE),"-")</f>
        <v>-</v>
      </c>
      <c r="M113" s="15">
        <f t="shared" si="3"/>
        <v>0.22689249338923562</v>
      </c>
      <c r="N113" s="19">
        <f>(M113*1000000000)/Pop!M113</f>
        <v>71.746567620842924</v>
      </c>
      <c r="O113" s="14" t="str">
        <f>IFERROR(INDEX(Options!$J$2:$J$1611,MATCH(A113, Options!$G$2:$G$1611,0)), )</f>
        <v>Emerging Market Economies</v>
      </c>
      <c r="P113" s="14" t="str">
        <f>IFERROR(INDEX(Options!$I$2:$I$1611,MATCH(A113, Options!$G$2:$G$1611,0)), )</f>
        <v>Emerging and Developing Asia</v>
      </c>
    </row>
    <row r="114" spans="1:16">
      <c r="A114" s="14" t="str">
        <f>'New Sites'!A114</f>
        <v>MNE</v>
      </c>
      <c r="B114" s="14" t="str">
        <f>'New Sites'!B114</f>
        <v>Montenegro</v>
      </c>
      <c r="C114" s="14">
        <f>IFERROR('New Sites'!C114*VLOOKUP(Lookups!$A$9, Lookups!$A$9:'Lookups'!$B$24, 2, FALSE)+((SQRT((1/('Total Sites'!C114/Area!C114))/2)*1000)*'New Sites'!C114*VLOOKUP(Lookups!$A$10, Lookups!$A$9:'Lookups'!$B$24, 2, FALSE))+'New Sites'!C114*VLOOKUP(Lookups!$A$11, Lookups!$A$9:'Lookups'!$B$24, 2, FALSE),"-")</f>
        <v>3071229.697063677</v>
      </c>
      <c r="D114" s="14">
        <f>IFERROR('New Sites'!D114*VLOOKUP(Lookups!$A$9, Lookups!$A$9:'Lookups'!$B$24, 2, FALSE)+((SQRT((1/('Total Sites'!D114/Area!D114))/2)*1000)*'New Sites'!D114*VLOOKUP(Lookups!$A$10, Lookups!$A$9:'Lookups'!$B$24, 2, FALSE))+'New Sites'!D114*VLOOKUP(Lookups!$A$11, Lookups!$A$9:'Lookups'!$B$24, 2, FALSE),"-")</f>
        <v>19901655.576263428</v>
      </c>
      <c r="E114" s="14">
        <f>IFERROR('New Sites'!E114*VLOOKUP(Lookups!$A$9, Lookups!$A$9:'Lookups'!$B$24, 2, FALSE)+((SQRT((1/('Total Sites'!E114/Area!E114))/2)*1000)*'New Sites'!E114*VLOOKUP(Lookups!$A$10, Lookups!$A$9:'Lookups'!$B$24, 2, FALSE))+'New Sites'!E114*VLOOKUP(Lookups!$A$11, Lookups!$A$9:'Lookups'!$B$24, 2, FALSE),"-")</f>
        <v>6456974.0467724595</v>
      </c>
      <c r="F114" s="14">
        <f>IFERROR('New Sites'!F114*VLOOKUP(Lookups!$A$9, Lookups!$A$9:'Lookups'!$B$24, 2, FALSE)+((SQRT((1/('Total Sites'!F114/Area!F114))/2)*1000)*'New Sites'!F114*VLOOKUP(Lookups!$A$10, Lookups!$A$9:'Lookups'!$B$24, 2, FALSE))+'New Sites'!F114*VLOOKUP(Lookups!$A$11, Lookups!$A$9:'Lookups'!$B$24, 2, FALSE),"-")</f>
        <v>4367031.0793688726</v>
      </c>
      <c r="G114" s="14">
        <f>IFERROR('New Sites'!G114*VLOOKUP(Lookups!$A$9, Lookups!$A$9:'Lookups'!$B$24, 2, FALSE)+((SQRT((1/('Total Sites'!G114/Area!G114))/2)*1000)*'New Sites'!G114*VLOOKUP(Lookups!$A$10, Lookups!$A$9:'Lookups'!$B$24, 2, FALSE))+'New Sites'!G114*VLOOKUP(Lookups!$A$11, Lookups!$A$9:'Lookups'!$B$24, 2, FALSE),"-")</f>
        <v>5464281.2642353754</v>
      </c>
      <c r="H114" s="14">
        <f>IFERROR('New Sites'!H114*VLOOKUP(Lookups!$A$9, Lookups!$A$9:'Lookups'!$B$24, 2, FALSE)+((SQRT((1/('Total Sites'!H114/Area!H114))/2)*1000)*'New Sites'!H114*VLOOKUP(Lookups!$A$10, Lookups!$A$9:'Lookups'!$B$24, 2, FALSE))+'New Sites'!H114*VLOOKUP(Lookups!$A$11, Lookups!$A$9:'Lookups'!$B$24, 2, FALSE),"-")</f>
        <v>10963881.62368853</v>
      </c>
      <c r="I114" s="14">
        <f>IFERROR('New Sites'!I114*VLOOKUP(Lookups!$A$9, Lookups!$A$9:'Lookups'!$B$24, 2, FALSE)+((SQRT((1/('Total Sites'!I114/Area!I114))/2)*1000)*'New Sites'!I114*VLOOKUP(Lookups!$A$10, Lookups!$A$9:'Lookups'!$B$24, 2, FALSE))+'New Sites'!I114*VLOOKUP(Lookups!$A$11, Lookups!$A$9:'Lookups'!$B$24, 2, FALSE),"-")</f>
        <v>2292836.9141026884</v>
      </c>
      <c r="J114" s="14">
        <f>IFERROR('New Sites'!J114*VLOOKUP(Lookups!$A$9, Lookups!$A$9:'Lookups'!$B$24, 2, FALSE)+((SQRT((1/('Total Sites'!J114/Area!J114))/2)*1000)*'New Sites'!J114*VLOOKUP(Lookups!$A$10, Lookups!$A$9:'Lookups'!$B$24, 2, FALSE))+'New Sites'!J114*VLOOKUP(Lookups!$A$11, Lookups!$A$9:'Lookups'!$B$24, 2, FALSE),"-")</f>
        <v>5073236.2972830301</v>
      </c>
      <c r="K114" s="14">
        <f>IFERROR('New Sites'!K114*VLOOKUP(Lookups!$A$9, Lookups!$A$9:'Lookups'!$B$24, 2, FALSE)+((SQRT((1/('Total Sites'!K114/Area!K114))/2)*1000)*'New Sites'!K114*VLOOKUP(Lookups!$A$10, Lookups!$A$9:'Lookups'!$B$24, 2, FALSE))+'New Sites'!K114*VLOOKUP(Lookups!$A$11, Lookups!$A$9:'Lookups'!$B$24, 2, FALSE),"-")</f>
        <v>1511604.7460600494</v>
      </c>
      <c r="L114" s="14" t="str">
        <f>IFERROR('New Sites'!L114*VLOOKUP(Lookups!$A$9, Lookups!$A$9:'Lookups'!$B$24, 2, FALSE)+((SQRT((1/('Total Sites'!L114/Area!L114))/2)*1000)*'New Sites'!L114*VLOOKUP(Lookups!$A$10, Lookups!$A$9:'Lookups'!$B$24, 2, FALSE))+'New Sites'!L114*VLOOKUP(Lookups!$A$11, Lookups!$A$9:'Lookups'!$B$24, 2, FALSE),"-")</f>
        <v>-</v>
      </c>
      <c r="M114" s="15">
        <f t="shared" si="3"/>
        <v>5.9102731244838121E-2</v>
      </c>
      <c r="N114" s="19">
        <f>(M114*1000000000)/Pop!M114</f>
        <v>97.314717462554697</v>
      </c>
      <c r="O114" s="14" t="str">
        <f>IFERROR(INDEX(Options!$J$2:$J$1611,MATCH(A114, Options!$G$2:$G$1611,0)), )</f>
        <v>Emerging Market Economies</v>
      </c>
      <c r="P114" s="14" t="str">
        <f>IFERROR(INDEX(Options!$I$2:$I$1611,MATCH(A114, Options!$G$2:$G$1611,0)), )</f>
        <v>Emerging and Developing Europe</v>
      </c>
    </row>
    <row r="115" spans="1:16">
      <c r="A115" s="14" t="str">
        <f>'New Sites'!A115</f>
        <v>MAR</v>
      </c>
      <c r="B115" s="14" t="str">
        <f>'New Sites'!B115</f>
        <v>Morocco</v>
      </c>
      <c r="C115" s="14">
        <f>IFERROR('New Sites'!C115*VLOOKUP(Lookups!$A$9, Lookups!$A$9:'Lookups'!$B$24, 2, FALSE)+((SQRT((1/('Total Sites'!C115/Area!C115))/2)*1000)*'New Sites'!C115*VLOOKUP(Lookups!$A$10, Lookups!$A$9:'Lookups'!$B$24, 2, FALSE))+'New Sites'!C115*VLOOKUP(Lookups!$A$11, Lookups!$A$9:'Lookups'!$B$24, 2, FALSE),"-")</f>
        <v>572028876.27339339</v>
      </c>
      <c r="D115" s="14">
        <f>IFERROR('New Sites'!D115*VLOOKUP(Lookups!$A$9, Lookups!$A$9:'Lookups'!$B$24, 2, FALSE)+((SQRT((1/('Total Sites'!D115/Area!D115))/2)*1000)*'New Sites'!D115*VLOOKUP(Lookups!$A$10, Lookups!$A$9:'Lookups'!$B$24, 2, FALSE))+'New Sites'!D115*VLOOKUP(Lookups!$A$11, Lookups!$A$9:'Lookups'!$B$24, 2, FALSE),"-")</f>
        <v>309261793.95617002</v>
      </c>
      <c r="E115" s="14">
        <f>IFERROR('New Sites'!E115*VLOOKUP(Lookups!$A$9, Lookups!$A$9:'Lookups'!$B$24, 2, FALSE)+((SQRT((1/('Total Sites'!E115/Area!E115))/2)*1000)*'New Sites'!E115*VLOOKUP(Lookups!$A$10, Lookups!$A$9:'Lookups'!$B$24, 2, FALSE))+'New Sites'!E115*VLOOKUP(Lookups!$A$11, Lookups!$A$9:'Lookups'!$B$24, 2, FALSE),"-")</f>
        <v>415929360.98761863</v>
      </c>
      <c r="F115" s="14">
        <f>IFERROR('New Sites'!F115*VLOOKUP(Lookups!$A$9, Lookups!$A$9:'Lookups'!$B$24, 2, FALSE)+((SQRT((1/('Total Sites'!F115/Area!F115))/2)*1000)*'New Sites'!F115*VLOOKUP(Lookups!$A$10, Lookups!$A$9:'Lookups'!$B$24, 2, FALSE))+'New Sites'!F115*VLOOKUP(Lookups!$A$11, Lookups!$A$9:'Lookups'!$B$24, 2, FALSE),"-")</f>
        <v>311040043.82707614</v>
      </c>
      <c r="G115" s="14">
        <f>IFERROR('New Sites'!G115*VLOOKUP(Lookups!$A$9, Lookups!$A$9:'Lookups'!$B$24, 2, FALSE)+((SQRT((1/('Total Sites'!G115/Area!G115))/2)*1000)*'New Sites'!G115*VLOOKUP(Lookups!$A$10, Lookups!$A$9:'Lookups'!$B$24, 2, FALSE))+'New Sites'!G115*VLOOKUP(Lookups!$A$11, Lookups!$A$9:'Lookups'!$B$24, 2, FALSE),"-")</f>
        <v>323677018.00117898</v>
      </c>
      <c r="H115" s="14">
        <f>IFERROR('New Sites'!H115*VLOOKUP(Lookups!$A$9, Lookups!$A$9:'Lookups'!$B$24, 2, FALSE)+((SQRT((1/('Total Sites'!H115/Area!H115))/2)*1000)*'New Sites'!H115*VLOOKUP(Lookups!$A$10, Lookups!$A$9:'Lookups'!$B$24, 2, FALSE))+'New Sites'!H115*VLOOKUP(Lookups!$A$11, Lookups!$A$9:'Lookups'!$B$24, 2, FALSE),"-")</f>
        <v>212001604.54210353</v>
      </c>
      <c r="I115" s="14">
        <f>IFERROR('New Sites'!I115*VLOOKUP(Lookups!$A$9, Lookups!$A$9:'Lookups'!$B$24, 2, FALSE)+((SQRT((1/('Total Sites'!I115/Area!I115))/2)*1000)*'New Sites'!I115*VLOOKUP(Lookups!$A$10, Lookups!$A$9:'Lookups'!$B$24, 2, FALSE))+'New Sites'!I115*VLOOKUP(Lookups!$A$11, Lookups!$A$9:'Lookups'!$B$24, 2, FALSE),"-")</f>
        <v>322712544.65905344</v>
      </c>
      <c r="J115" s="14">
        <f>IFERROR('New Sites'!J115*VLOOKUP(Lookups!$A$9, Lookups!$A$9:'Lookups'!$B$24, 2, FALSE)+((SQRT((1/('Total Sites'!J115/Area!J115))/2)*1000)*'New Sites'!J115*VLOOKUP(Lookups!$A$10, Lookups!$A$9:'Lookups'!$B$24, 2, FALSE))+'New Sites'!J115*VLOOKUP(Lookups!$A$11, Lookups!$A$9:'Lookups'!$B$24, 2, FALSE),"-")</f>
        <v>183706944.39941001</v>
      </c>
      <c r="K115" s="14">
        <f>IFERROR('New Sites'!K115*VLOOKUP(Lookups!$A$9, Lookups!$A$9:'Lookups'!$B$24, 2, FALSE)+((SQRT((1/('Total Sites'!K115/Area!K115))/2)*1000)*'New Sites'!K115*VLOOKUP(Lookups!$A$10, Lookups!$A$9:'Lookups'!$B$24, 2, FALSE))+'New Sites'!K115*VLOOKUP(Lookups!$A$11, Lookups!$A$9:'Lookups'!$B$24, 2, FALSE),"-")</f>
        <v>222859056.58509356</v>
      </c>
      <c r="L115" s="14" t="str">
        <f>IFERROR('New Sites'!L115*VLOOKUP(Lookups!$A$9, Lookups!$A$9:'Lookups'!$B$24, 2, FALSE)+((SQRT((1/('Total Sites'!L115/Area!L115))/2)*1000)*'New Sites'!L115*VLOOKUP(Lookups!$A$10, Lookups!$A$9:'Lookups'!$B$24, 2, FALSE))+'New Sites'!L115*VLOOKUP(Lookups!$A$11, Lookups!$A$9:'Lookups'!$B$24, 2, FALSE),"-")</f>
        <v>-</v>
      </c>
      <c r="M115" s="15">
        <f t="shared" si="3"/>
        <v>2.8732172432310983</v>
      </c>
      <c r="N115" s="19">
        <f>(M115*1000000000)/Pop!M115</f>
        <v>80.734910407353624</v>
      </c>
      <c r="O115" s="14" t="str">
        <f>IFERROR(INDEX(Options!$J$2:$J$1611,MATCH(A115, Options!$G$2:$G$1611,0)), )</f>
        <v>Emerging Market Economies</v>
      </c>
      <c r="P115" s="14" t="str">
        <f>IFERROR(INDEX(Options!$I$2:$I$1611,MATCH(A115, Options!$G$2:$G$1611,0)), )</f>
        <v>Middle East, North Africa, Afghanistan, and Pakistan</v>
      </c>
    </row>
    <row r="116" spans="1:16">
      <c r="A116" s="14" t="str">
        <f>'New Sites'!A116</f>
        <v>MOZ</v>
      </c>
      <c r="B116" s="14" t="str">
        <f>'New Sites'!B116</f>
        <v>Mozambique</v>
      </c>
      <c r="C116" s="14">
        <f>IFERROR('New Sites'!C116*VLOOKUP(Lookups!$A$9, Lookups!$A$9:'Lookups'!$B$24, 2, FALSE)+((SQRT((1/('Total Sites'!C116/Area!C116))/2)*1000)*'New Sites'!C116*VLOOKUP(Lookups!$A$10, Lookups!$A$9:'Lookups'!$B$24, 2, FALSE))+'New Sites'!C116*VLOOKUP(Lookups!$A$11, Lookups!$A$9:'Lookups'!$B$24, 2, FALSE),"-")</f>
        <v>666405095.64831924</v>
      </c>
      <c r="D116" s="14">
        <f>IFERROR('New Sites'!D116*VLOOKUP(Lookups!$A$9, Lookups!$A$9:'Lookups'!$B$24, 2, FALSE)+((SQRT((1/('Total Sites'!D116/Area!D116))/2)*1000)*'New Sites'!D116*VLOOKUP(Lookups!$A$10, Lookups!$A$9:'Lookups'!$B$24, 2, FALSE))+'New Sites'!D116*VLOOKUP(Lookups!$A$11, Lookups!$A$9:'Lookups'!$B$24, 2, FALSE),"-")</f>
        <v>456490087.05224001</v>
      </c>
      <c r="E116" s="14">
        <f>IFERROR('New Sites'!E116*VLOOKUP(Lookups!$A$9, Lookups!$A$9:'Lookups'!$B$24, 2, FALSE)+((SQRT((1/('Total Sites'!E116/Area!E116))/2)*1000)*'New Sites'!E116*VLOOKUP(Lookups!$A$10, Lookups!$A$9:'Lookups'!$B$24, 2, FALSE))+'New Sites'!E116*VLOOKUP(Lookups!$A$11, Lookups!$A$9:'Lookups'!$B$24, 2, FALSE),"-")</f>
        <v>390274198.61564493</v>
      </c>
      <c r="F116" s="14">
        <f>IFERROR('New Sites'!F116*VLOOKUP(Lookups!$A$9, Lookups!$A$9:'Lookups'!$B$24, 2, FALSE)+((SQRT((1/('Total Sites'!F116/Area!F116))/2)*1000)*'New Sites'!F116*VLOOKUP(Lookups!$A$10, Lookups!$A$9:'Lookups'!$B$24, 2, FALSE))+'New Sites'!F116*VLOOKUP(Lookups!$A$11, Lookups!$A$9:'Lookups'!$B$24, 2, FALSE),"-")</f>
        <v>350126733.41103762</v>
      </c>
      <c r="G116" s="14">
        <f>IFERROR('New Sites'!G116*VLOOKUP(Lookups!$A$9, Lookups!$A$9:'Lookups'!$B$24, 2, FALSE)+((SQRT((1/('Total Sites'!G116/Area!G116))/2)*1000)*'New Sites'!G116*VLOOKUP(Lookups!$A$10, Lookups!$A$9:'Lookups'!$B$24, 2, FALSE))+'New Sites'!G116*VLOOKUP(Lookups!$A$11, Lookups!$A$9:'Lookups'!$B$24, 2, FALSE),"-")</f>
        <v>336945329.99104732</v>
      </c>
      <c r="H116" s="14">
        <f>IFERROR('New Sites'!H116*VLOOKUP(Lookups!$A$9, Lookups!$A$9:'Lookups'!$B$24, 2, FALSE)+((SQRT((1/('Total Sites'!H116/Area!H116))/2)*1000)*'New Sites'!H116*VLOOKUP(Lookups!$A$10, Lookups!$A$9:'Lookups'!$B$24, 2, FALSE))+'New Sites'!H116*VLOOKUP(Lookups!$A$11, Lookups!$A$9:'Lookups'!$B$24, 2, FALSE),"-")</f>
        <v>247403552.69589961</v>
      </c>
      <c r="I116" s="14">
        <f>IFERROR('New Sites'!I116*VLOOKUP(Lookups!$A$9, Lookups!$A$9:'Lookups'!$B$24, 2, FALSE)+((SQRT((1/('Total Sites'!I116/Area!I116))/2)*1000)*'New Sites'!I116*VLOOKUP(Lookups!$A$10, Lookups!$A$9:'Lookups'!$B$24, 2, FALSE))+'New Sites'!I116*VLOOKUP(Lookups!$A$11, Lookups!$A$9:'Lookups'!$B$24, 2, FALSE),"-")</f>
        <v>208737992.55808216</v>
      </c>
      <c r="J116" s="14">
        <f>IFERROR('New Sites'!J116*VLOOKUP(Lookups!$A$9, Lookups!$A$9:'Lookups'!$B$24, 2, FALSE)+((SQRT((1/('Total Sites'!J116/Area!J116))/2)*1000)*'New Sites'!J116*VLOOKUP(Lookups!$A$10, Lookups!$A$9:'Lookups'!$B$24, 2, FALSE))+'New Sites'!J116*VLOOKUP(Lookups!$A$11, Lookups!$A$9:'Lookups'!$B$24, 2, FALSE),"-")</f>
        <v>209555761.08738238</v>
      </c>
      <c r="K116" s="14">
        <f>IFERROR('New Sites'!K116*VLOOKUP(Lookups!$A$9, Lookups!$A$9:'Lookups'!$B$24, 2, FALSE)+((SQRT((1/('Total Sites'!K116/Area!K116))/2)*1000)*'New Sites'!K116*VLOOKUP(Lookups!$A$10, Lookups!$A$9:'Lookups'!$B$24, 2, FALSE))+'New Sites'!K116*VLOOKUP(Lookups!$A$11, Lookups!$A$9:'Lookups'!$B$24, 2, FALSE),"-")</f>
        <v>123855179.23460838</v>
      </c>
      <c r="L116" s="14" t="str">
        <f>IFERROR('New Sites'!L116*VLOOKUP(Lookups!$A$9, Lookups!$A$9:'Lookups'!$B$24, 2, FALSE)+((SQRT((1/('Total Sites'!L116/Area!L116))/2)*1000)*'New Sites'!L116*VLOOKUP(Lookups!$A$10, Lookups!$A$9:'Lookups'!$B$24, 2, FALSE))+'New Sites'!L116*VLOOKUP(Lookups!$A$11, Lookups!$A$9:'Lookups'!$B$24, 2, FALSE),"-")</f>
        <v>-</v>
      </c>
      <c r="M116" s="15">
        <f t="shared" si="3"/>
        <v>2.9897939302942609</v>
      </c>
      <c r="N116" s="19">
        <f>(M116*1000000000)/Pop!M116</f>
        <v>96.539661558804553</v>
      </c>
      <c r="O116" s="14" t="str">
        <f>IFERROR(INDEX(Options!$J$2:$J$1611,MATCH(A116, Options!$G$2:$G$1611,0)), )</f>
        <v>Low Income Developing Countries</v>
      </c>
      <c r="P116" s="14" t="str">
        <f>IFERROR(INDEX(Options!$I$2:$I$1611,MATCH(A116, Options!$G$2:$G$1611,0)), )</f>
        <v>Sub-Sahara Africa</v>
      </c>
    </row>
    <row r="117" spans="1:16">
      <c r="A117" s="14" t="str">
        <f>'New Sites'!A117</f>
        <v>MMR</v>
      </c>
      <c r="B117" s="14" t="str">
        <f>'New Sites'!B117</f>
        <v>Myanmar</v>
      </c>
      <c r="C117" s="14">
        <f>IFERROR('New Sites'!C117*VLOOKUP(Lookups!$A$9, Lookups!$A$9:'Lookups'!$B$24, 2, FALSE)+((SQRT((1/('Total Sites'!C117/Area!C117))/2)*1000)*'New Sites'!C117*VLOOKUP(Lookups!$A$10, Lookups!$A$9:'Lookups'!$B$24, 2, FALSE))+'New Sites'!C117*VLOOKUP(Lookups!$A$11, Lookups!$A$9:'Lookups'!$B$24, 2, FALSE),"-")</f>
        <v>920884946.60589767</v>
      </c>
      <c r="D117" s="14">
        <f>IFERROR('New Sites'!D117*VLOOKUP(Lookups!$A$9, Lookups!$A$9:'Lookups'!$B$24, 2, FALSE)+((SQRT((1/('Total Sites'!D117/Area!D117))/2)*1000)*'New Sites'!D117*VLOOKUP(Lookups!$A$10, Lookups!$A$9:'Lookups'!$B$24, 2, FALSE))+'New Sites'!D117*VLOOKUP(Lookups!$A$11, Lookups!$A$9:'Lookups'!$B$24, 2, FALSE),"-")</f>
        <v>489369446.69806051</v>
      </c>
      <c r="E117" s="14">
        <f>IFERROR('New Sites'!E117*VLOOKUP(Lookups!$A$9, Lookups!$A$9:'Lookups'!$B$24, 2, FALSE)+((SQRT((1/('Total Sites'!E117/Area!E117))/2)*1000)*'New Sites'!E117*VLOOKUP(Lookups!$A$10, Lookups!$A$9:'Lookups'!$B$24, 2, FALSE))+'New Sites'!E117*VLOOKUP(Lookups!$A$11, Lookups!$A$9:'Lookups'!$B$24, 2, FALSE),"-")</f>
        <v>540608456.87821889</v>
      </c>
      <c r="F117" s="14">
        <f>IFERROR('New Sites'!F117*VLOOKUP(Lookups!$A$9, Lookups!$A$9:'Lookups'!$B$24, 2, FALSE)+((SQRT((1/('Total Sites'!F117/Area!F117))/2)*1000)*'New Sites'!F117*VLOOKUP(Lookups!$A$10, Lookups!$A$9:'Lookups'!$B$24, 2, FALSE))+'New Sites'!F117*VLOOKUP(Lookups!$A$11, Lookups!$A$9:'Lookups'!$B$24, 2, FALSE),"-")</f>
        <v>509538021.54285234</v>
      </c>
      <c r="G117" s="14">
        <f>IFERROR('New Sites'!G117*VLOOKUP(Lookups!$A$9, Lookups!$A$9:'Lookups'!$B$24, 2, FALSE)+((SQRT((1/('Total Sites'!G117/Area!G117))/2)*1000)*'New Sites'!G117*VLOOKUP(Lookups!$A$10, Lookups!$A$9:'Lookups'!$B$24, 2, FALSE))+'New Sites'!G117*VLOOKUP(Lookups!$A$11, Lookups!$A$9:'Lookups'!$B$24, 2, FALSE),"-")</f>
        <v>542647426.2232492</v>
      </c>
      <c r="H117" s="14">
        <f>IFERROR('New Sites'!H117*VLOOKUP(Lookups!$A$9, Lookups!$A$9:'Lookups'!$B$24, 2, FALSE)+((SQRT((1/('Total Sites'!H117/Area!H117))/2)*1000)*'New Sites'!H117*VLOOKUP(Lookups!$A$10, Lookups!$A$9:'Lookups'!$B$24, 2, FALSE))+'New Sites'!H117*VLOOKUP(Lookups!$A$11, Lookups!$A$9:'Lookups'!$B$24, 2, FALSE),"-")</f>
        <v>268196308.14213988</v>
      </c>
      <c r="I117" s="14">
        <f>IFERROR('New Sites'!I117*VLOOKUP(Lookups!$A$9, Lookups!$A$9:'Lookups'!$B$24, 2, FALSE)+((SQRT((1/('Total Sites'!I117/Area!I117))/2)*1000)*'New Sites'!I117*VLOOKUP(Lookups!$A$10, Lookups!$A$9:'Lookups'!$B$24, 2, FALSE))+'New Sites'!I117*VLOOKUP(Lookups!$A$11, Lookups!$A$9:'Lookups'!$B$24, 2, FALSE),"-")</f>
        <v>272723751.11878937</v>
      </c>
      <c r="J117" s="14">
        <f>IFERROR('New Sites'!J117*VLOOKUP(Lookups!$A$9, Lookups!$A$9:'Lookups'!$B$24, 2, FALSE)+((SQRT((1/('Total Sites'!J117/Area!J117))/2)*1000)*'New Sites'!J117*VLOOKUP(Lookups!$A$10, Lookups!$A$9:'Lookups'!$B$24, 2, FALSE))+'New Sites'!J117*VLOOKUP(Lookups!$A$11, Lookups!$A$9:'Lookups'!$B$24, 2, FALSE),"-")</f>
        <v>330921592.17873114</v>
      </c>
      <c r="K117" s="14">
        <f>IFERROR('New Sites'!K117*VLOOKUP(Lookups!$A$9, Lookups!$A$9:'Lookups'!$B$24, 2, FALSE)+((SQRT((1/('Total Sites'!K117/Area!K117))/2)*1000)*'New Sites'!K117*VLOOKUP(Lookups!$A$10, Lookups!$A$9:'Lookups'!$B$24, 2, FALSE))+'New Sites'!K117*VLOOKUP(Lookups!$A$11, Lookups!$A$9:'Lookups'!$B$24, 2, FALSE),"-")</f>
        <v>391235102.95971763</v>
      </c>
      <c r="L117" s="14">
        <f>IFERROR('New Sites'!L117*VLOOKUP(Lookups!$A$9, Lookups!$A$9:'Lookups'!$B$24, 2, FALSE)+((SQRT((1/('Total Sites'!L117/Area!L117))/2)*1000)*'New Sites'!L117*VLOOKUP(Lookups!$A$10, Lookups!$A$9:'Lookups'!$B$24, 2, FALSE))+'New Sites'!L117*VLOOKUP(Lookups!$A$11, Lookups!$A$9:'Lookups'!$B$24, 2, FALSE),"-")</f>
        <v>205150399.39157093</v>
      </c>
      <c r="M117" s="15">
        <f t="shared" si="3"/>
        <v>4.4712754517392277</v>
      </c>
      <c r="N117" s="19">
        <f>(M117*1000000000)/Pop!M117</f>
        <v>89.125949588142831</v>
      </c>
      <c r="O117" s="14" t="str">
        <f>IFERROR(INDEX(Options!$J$2:$J$1611,MATCH(A117, Options!$G$2:$G$1611,0)), )</f>
        <v>Low Income Developing Countries</v>
      </c>
      <c r="P117" s="14" t="str">
        <f>IFERROR(INDEX(Options!$I$2:$I$1611,MATCH(A117, Options!$G$2:$G$1611,0)), )</f>
        <v>Emerging and Developing Asia</v>
      </c>
    </row>
    <row r="118" spans="1:16">
      <c r="A118" s="14" t="str">
        <f>'New Sites'!A118</f>
        <v>NAM</v>
      </c>
      <c r="B118" s="14" t="str">
        <f>'New Sites'!B118</f>
        <v>Namibia</v>
      </c>
      <c r="C118" s="14">
        <f>IFERROR('New Sites'!C118*VLOOKUP(Lookups!$A$9, Lookups!$A$9:'Lookups'!$B$24, 2, FALSE)+((SQRT((1/('Total Sites'!C118/Area!C118))/2)*1000)*'New Sites'!C118*VLOOKUP(Lookups!$A$10, Lookups!$A$9:'Lookups'!$B$24, 2, FALSE))+'New Sites'!C118*VLOOKUP(Lookups!$A$11, Lookups!$A$9:'Lookups'!$B$24, 2, FALSE),"-")</f>
        <v>47788084.195706062</v>
      </c>
      <c r="D118" s="14">
        <f>IFERROR('New Sites'!D118*VLOOKUP(Lookups!$A$9, Lookups!$A$9:'Lookups'!$B$24, 2, FALSE)+((SQRT((1/('Total Sites'!D118/Area!D118))/2)*1000)*'New Sites'!D118*VLOOKUP(Lookups!$A$10, Lookups!$A$9:'Lookups'!$B$24, 2, FALSE))+'New Sites'!D118*VLOOKUP(Lookups!$A$11, Lookups!$A$9:'Lookups'!$B$24, 2, FALSE),"-")</f>
        <v>28651116.759935267</v>
      </c>
      <c r="E118" s="14">
        <f>IFERROR('New Sites'!E118*VLOOKUP(Lookups!$A$9, Lookups!$A$9:'Lookups'!$B$24, 2, FALSE)+((SQRT((1/('Total Sites'!E118/Area!E118))/2)*1000)*'New Sites'!E118*VLOOKUP(Lookups!$A$10, Lookups!$A$9:'Lookups'!$B$24, 2, FALSE))+'New Sites'!E118*VLOOKUP(Lookups!$A$11, Lookups!$A$9:'Lookups'!$B$24, 2, FALSE),"-")</f>
        <v>28288451.812593304</v>
      </c>
      <c r="F118" s="14">
        <f>IFERROR('New Sites'!F118*VLOOKUP(Lookups!$A$9, Lookups!$A$9:'Lookups'!$B$24, 2, FALSE)+((SQRT((1/('Total Sites'!F118/Area!F118))/2)*1000)*'New Sites'!F118*VLOOKUP(Lookups!$A$10, Lookups!$A$9:'Lookups'!$B$24, 2, FALSE))+'New Sites'!F118*VLOOKUP(Lookups!$A$11, Lookups!$A$9:'Lookups'!$B$24, 2, FALSE),"-")</f>
        <v>16652442.7426521</v>
      </c>
      <c r="G118" s="14">
        <f>IFERROR('New Sites'!G118*VLOOKUP(Lookups!$A$9, Lookups!$A$9:'Lookups'!$B$24, 2, FALSE)+((SQRT((1/('Total Sites'!G118/Area!G118))/2)*1000)*'New Sites'!G118*VLOOKUP(Lookups!$A$10, Lookups!$A$9:'Lookups'!$B$24, 2, FALSE))+'New Sites'!G118*VLOOKUP(Lookups!$A$11, Lookups!$A$9:'Lookups'!$B$24, 2, FALSE),"-")</f>
        <v>29304348.679135557</v>
      </c>
      <c r="H118" s="14">
        <f>IFERROR('New Sites'!H118*VLOOKUP(Lookups!$A$9, Lookups!$A$9:'Lookups'!$B$24, 2, FALSE)+((SQRT((1/('Total Sites'!H118/Area!H118))/2)*1000)*'New Sites'!H118*VLOOKUP(Lookups!$A$10, Lookups!$A$9:'Lookups'!$B$24, 2, FALSE))+'New Sites'!H118*VLOOKUP(Lookups!$A$11, Lookups!$A$9:'Lookups'!$B$24, 2, FALSE),"-")</f>
        <v>38816268.457644895</v>
      </c>
      <c r="I118" s="14" t="str">
        <f>IFERROR('New Sites'!I118*VLOOKUP(Lookups!$A$9, Lookups!$A$9:'Lookups'!$B$24, 2, FALSE)+((SQRT((1/('Total Sites'!I118/Area!I118))/2)*1000)*'New Sites'!I118*VLOOKUP(Lookups!$A$10, Lookups!$A$9:'Lookups'!$B$24, 2, FALSE))+'New Sites'!I118*VLOOKUP(Lookups!$A$11, Lookups!$A$9:'Lookups'!$B$24, 2, FALSE),"-")</f>
        <v>-</v>
      </c>
      <c r="J118" s="14" t="str">
        <f>IFERROR('New Sites'!J118*VLOOKUP(Lookups!$A$9, Lookups!$A$9:'Lookups'!$B$24, 2, FALSE)+((SQRT((1/('Total Sites'!J118/Area!J118))/2)*1000)*'New Sites'!J118*VLOOKUP(Lookups!$A$10, Lookups!$A$9:'Lookups'!$B$24, 2, FALSE))+'New Sites'!J118*VLOOKUP(Lookups!$A$11, Lookups!$A$9:'Lookups'!$B$24, 2, FALSE),"-")</f>
        <v>-</v>
      </c>
      <c r="K118" s="14" t="str">
        <f>IFERROR('New Sites'!K118*VLOOKUP(Lookups!$A$9, Lookups!$A$9:'Lookups'!$B$24, 2, FALSE)+((SQRT((1/('Total Sites'!K118/Area!K118))/2)*1000)*'New Sites'!K118*VLOOKUP(Lookups!$A$10, Lookups!$A$9:'Lookups'!$B$24, 2, FALSE))+'New Sites'!K118*VLOOKUP(Lookups!$A$11, Lookups!$A$9:'Lookups'!$B$24, 2, FALSE),"-")</f>
        <v>-</v>
      </c>
      <c r="L118" s="14" t="str">
        <f>IFERROR('New Sites'!L118*VLOOKUP(Lookups!$A$9, Lookups!$A$9:'Lookups'!$B$24, 2, FALSE)+((SQRT((1/('Total Sites'!L118/Area!L118))/2)*1000)*'New Sites'!L118*VLOOKUP(Lookups!$A$10, Lookups!$A$9:'Lookups'!$B$24, 2, FALSE))+'New Sites'!L118*VLOOKUP(Lookups!$A$11, Lookups!$A$9:'Lookups'!$B$24, 2, FALSE),"-")</f>
        <v>-</v>
      </c>
      <c r="M118" s="15">
        <f t="shared" si="3"/>
        <v>0.18950071264766716</v>
      </c>
      <c r="N118" s="19">
        <f>(M118*1000000000)/Pop!M118</f>
        <v>77.857754068069681</v>
      </c>
      <c r="O118" s="14" t="str">
        <f>IFERROR(INDEX(Options!$J$2:$J$1611,MATCH(A118, Options!$G$2:$G$1611,0)), )</f>
        <v>Emerging Market Economies</v>
      </c>
      <c r="P118" s="14" t="str">
        <f>IFERROR(INDEX(Options!$I$2:$I$1611,MATCH(A118, Options!$G$2:$G$1611,0)), )</f>
        <v>Sub-Sahara Africa</v>
      </c>
    </row>
    <row r="119" spans="1:16">
      <c r="A119" s="14" t="str">
        <f>'New Sites'!A119</f>
        <v>NPL</v>
      </c>
      <c r="B119" s="14" t="str">
        <f>'New Sites'!B119</f>
        <v>Nepal</v>
      </c>
      <c r="C119" s="14">
        <f>IFERROR('New Sites'!C119*VLOOKUP(Lookups!$A$9, Lookups!$A$9:'Lookups'!$B$24, 2, FALSE)+((SQRT((1/('Total Sites'!C119/Area!C119))/2)*1000)*'New Sites'!C119*VLOOKUP(Lookups!$A$10, Lookups!$A$9:'Lookups'!$B$24, 2, FALSE))+'New Sites'!C119*VLOOKUP(Lookups!$A$11, Lookups!$A$9:'Lookups'!$B$24, 2, FALSE),"-")</f>
        <v>1419215881.3622556</v>
      </c>
      <c r="D119" s="14">
        <f>IFERROR('New Sites'!D119*VLOOKUP(Lookups!$A$9, Lookups!$A$9:'Lookups'!$B$24, 2, FALSE)+((SQRT((1/('Total Sites'!D119/Area!D119))/2)*1000)*'New Sites'!D119*VLOOKUP(Lookups!$A$10, Lookups!$A$9:'Lookups'!$B$24, 2, FALSE))+'New Sites'!D119*VLOOKUP(Lookups!$A$11, Lookups!$A$9:'Lookups'!$B$24, 2, FALSE),"-")</f>
        <v>410380891.54338461</v>
      </c>
      <c r="E119" s="14">
        <f>IFERROR('New Sites'!E119*VLOOKUP(Lookups!$A$9, Lookups!$A$9:'Lookups'!$B$24, 2, FALSE)+((SQRT((1/('Total Sites'!E119/Area!E119))/2)*1000)*'New Sites'!E119*VLOOKUP(Lookups!$A$10, Lookups!$A$9:'Lookups'!$B$24, 2, FALSE))+'New Sites'!E119*VLOOKUP(Lookups!$A$11, Lookups!$A$9:'Lookups'!$B$24, 2, FALSE),"-")</f>
        <v>310263460.42731297</v>
      </c>
      <c r="F119" s="14">
        <f>IFERROR('New Sites'!F119*VLOOKUP(Lookups!$A$9, Lookups!$A$9:'Lookups'!$B$24, 2, FALSE)+((SQRT((1/('Total Sites'!F119/Area!F119))/2)*1000)*'New Sites'!F119*VLOOKUP(Lookups!$A$10, Lookups!$A$9:'Lookups'!$B$24, 2, FALSE))+'New Sites'!F119*VLOOKUP(Lookups!$A$11, Lookups!$A$9:'Lookups'!$B$24, 2, FALSE),"-")</f>
        <v>432082456.43711412</v>
      </c>
      <c r="G119" s="14">
        <f>IFERROR('New Sites'!G119*VLOOKUP(Lookups!$A$9, Lookups!$A$9:'Lookups'!$B$24, 2, FALSE)+((SQRT((1/('Total Sites'!G119/Area!G119))/2)*1000)*'New Sites'!G119*VLOOKUP(Lookups!$A$10, Lookups!$A$9:'Lookups'!$B$24, 2, FALSE))+'New Sites'!G119*VLOOKUP(Lookups!$A$11, Lookups!$A$9:'Lookups'!$B$24, 2, FALSE),"-")</f>
        <v>218890609.29958981</v>
      </c>
      <c r="H119" s="14">
        <f>IFERROR('New Sites'!H119*VLOOKUP(Lookups!$A$9, Lookups!$A$9:'Lookups'!$B$24, 2, FALSE)+((SQRT((1/('Total Sites'!H119/Area!H119))/2)*1000)*'New Sites'!H119*VLOOKUP(Lookups!$A$10, Lookups!$A$9:'Lookups'!$B$24, 2, FALSE))+'New Sites'!H119*VLOOKUP(Lookups!$A$11, Lookups!$A$9:'Lookups'!$B$24, 2, FALSE),"-")</f>
        <v>134646001.83184871</v>
      </c>
      <c r="I119" s="14">
        <f>IFERROR('New Sites'!I119*VLOOKUP(Lookups!$A$9, Lookups!$A$9:'Lookups'!$B$24, 2, FALSE)+((SQRT((1/('Total Sites'!I119/Area!I119))/2)*1000)*'New Sites'!I119*VLOOKUP(Lookups!$A$10, Lookups!$A$9:'Lookups'!$B$24, 2, FALSE))+'New Sites'!I119*VLOOKUP(Lookups!$A$11, Lookups!$A$9:'Lookups'!$B$24, 2, FALSE),"-")</f>
        <v>377386852.17728305</v>
      </c>
      <c r="J119" s="14">
        <f>IFERROR('New Sites'!J119*VLOOKUP(Lookups!$A$9, Lookups!$A$9:'Lookups'!$B$24, 2, FALSE)+((SQRT((1/('Total Sites'!J119/Area!J119))/2)*1000)*'New Sites'!J119*VLOOKUP(Lookups!$A$10, Lookups!$A$9:'Lookups'!$B$24, 2, FALSE))+'New Sites'!J119*VLOOKUP(Lookups!$A$11, Lookups!$A$9:'Lookups'!$B$24, 2, FALSE),"-")</f>
        <v>155962374.673783</v>
      </c>
      <c r="K119" s="14">
        <f>IFERROR('New Sites'!K119*VLOOKUP(Lookups!$A$9, Lookups!$A$9:'Lookups'!$B$24, 2, FALSE)+((SQRT((1/('Total Sites'!K119/Area!K119))/2)*1000)*'New Sites'!K119*VLOOKUP(Lookups!$A$10, Lookups!$A$9:'Lookups'!$B$24, 2, FALSE))+'New Sites'!K119*VLOOKUP(Lookups!$A$11, Lookups!$A$9:'Lookups'!$B$24, 2, FALSE),"-")</f>
        <v>146955064.90225911</v>
      </c>
      <c r="L119" s="14">
        <f>IFERROR('New Sites'!L119*VLOOKUP(Lookups!$A$9, Lookups!$A$9:'Lookups'!$B$24, 2, FALSE)+((SQRT((1/('Total Sites'!L119/Area!L119))/2)*1000)*'New Sites'!L119*VLOOKUP(Lookups!$A$10, Lookups!$A$9:'Lookups'!$B$24, 2, FALSE))+'New Sites'!L119*VLOOKUP(Lookups!$A$11, Lookups!$A$9:'Lookups'!$B$24, 2, FALSE),"-")</f>
        <v>88532800.58417891</v>
      </c>
      <c r="M119" s="15">
        <f t="shared" si="3"/>
        <v>3.69431639323901</v>
      </c>
      <c r="N119" s="19">
        <f>(M119*1000000000)/Pop!M119</f>
        <v>90.45890601696118</v>
      </c>
      <c r="O119" s="14" t="str">
        <f>IFERROR(INDEX(Options!$J$2:$J$1611,MATCH(A119, Options!$G$2:$G$1611,0)), )</f>
        <v>Low Income Developing Countries</v>
      </c>
      <c r="P119" s="14" t="str">
        <f>IFERROR(INDEX(Options!$I$2:$I$1611,MATCH(A119, Options!$G$2:$G$1611,0)), )</f>
        <v>Emerging and Developing Asia</v>
      </c>
    </row>
    <row r="120" spans="1:16">
      <c r="A120" s="14" t="str">
        <f>'New Sites'!A120</f>
        <v>NLD</v>
      </c>
      <c r="B120" s="14" t="str">
        <f>'New Sites'!B120</f>
        <v>Netherlands (the)</v>
      </c>
      <c r="C120" s="14">
        <f>IFERROR('New Sites'!C120*VLOOKUP(Lookups!$A$9, Lookups!$A$9:'Lookups'!$B$24, 2, FALSE)+((SQRT((1/('Total Sites'!C120/Area!C120))/2)*1000)*'New Sites'!C120*VLOOKUP(Lookups!$A$10, Lookups!$A$9:'Lookups'!$B$24, 2, FALSE))+'New Sites'!C120*VLOOKUP(Lookups!$A$11, Lookups!$A$9:'Lookups'!$B$24, 2, FALSE),"-")</f>
        <v>468541104.26096088</v>
      </c>
      <c r="D120" s="14">
        <f>IFERROR('New Sites'!D120*VLOOKUP(Lookups!$A$9, Lookups!$A$9:'Lookups'!$B$24, 2, FALSE)+((SQRT((1/('Total Sites'!D120/Area!D120))/2)*1000)*'New Sites'!D120*VLOOKUP(Lookups!$A$10, Lookups!$A$9:'Lookups'!$B$24, 2, FALSE))+'New Sites'!D120*VLOOKUP(Lookups!$A$11, Lookups!$A$9:'Lookups'!$B$24, 2, FALSE),"-")</f>
        <v>194264295.9043321</v>
      </c>
      <c r="E120" s="14">
        <f>IFERROR('New Sites'!E120*VLOOKUP(Lookups!$A$9, Lookups!$A$9:'Lookups'!$B$24, 2, FALSE)+((SQRT((1/('Total Sites'!E120/Area!E120))/2)*1000)*'New Sites'!E120*VLOOKUP(Lookups!$A$10, Lookups!$A$9:'Lookups'!$B$24, 2, FALSE))+'New Sites'!E120*VLOOKUP(Lookups!$A$11, Lookups!$A$9:'Lookups'!$B$24, 2, FALSE),"-")</f>
        <v>137286453.41156608</v>
      </c>
      <c r="F120" s="14">
        <f>IFERROR('New Sites'!F120*VLOOKUP(Lookups!$A$9, Lookups!$A$9:'Lookups'!$B$24, 2, FALSE)+((SQRT((1/('Total Sites'!F120/Area!F120))/2)*1000)*'New Sites'!F120*VLOOKUP(Lookups!$A$10, Lookups!$A$9:'Lookups'!$B$24, 2, FALSE))+'New Sites'!F120*VLOOKUP(Lookups!$A$11, Lookups!$A$9:'Lookups'!$B$24, 2, FALSE),"-")</f>
        <v>83069618.122114301</v>
      </c>
      <c r="G120" s="14">
        <f>IFERROR('New Sites'!G120*VLOOKUP(Lookups!$A$9, Lookups!$A$9:'Lookups'!$B$24, 2, FALSE)+((SQRT((1/('Total Sites'!G120/Area!G120))/2)*1000)*'New Sites'!G120*VLOOKUP(Lookups!$A$10, Lookups!$A$9:'Lookups'!$B$24, 2, FALSE))+'New Sites'!G120*VLOOKUP(Lookups!$A$11, Lookups!$A$9:'Lookups'!$B$24, 2, FALSE),"-")</f>
        <v>74508730.757264853</v>
      </c>
      <c r="H120" s="14">
        <f>IFERROR('New Sites'!H120*VLOOKUP(Lookups!$A$9, Lookups!$A$9:'Lookups'!$B$24, 2, FALSE)+((SQRT((1/('Total Sites'!H120/Area!H120))/2)*1000)*'New Sites'!H120*VLOOKUP(Lookups!$A$10, Lookups!$A$9:'Lookups'!$B$24, 2, FALSE))+'New Sites'!H120*VLOOKUP(Lookups!$A$11, Lookups!$A$9:'Lookups'!$B$24, 2, FALSE),"-")</f>
        <v>70308088.613287494</v>
      </c>
      <c r="I120" s="14">
        <f>IFERROR('New Sites'!I120*VLOOKUP(Lookups!$A$9, Lookups!$A$9:'Lookups'!$B$24, 2, FALSE)+((SQRT((1/('Total Sites'!I120/Area!I120))/2)*1000)*'New Sites'!I120*VLOOKUP(Lookups!$A$10, Lookups!$A$9:'Lookups'!$B$24, 2, FALSE))+'New Sites'!I120*VLOOKUP(Lookups!$A$11, Lookups!$A$9:'Lookups'!$B$24, 2, FALSE),"-")</f>
        <v>79960843.462135568</v>
      </c>
      <c r="J120" s="14">
        <f>IFERROR('New Sites'!J120*VLOOKUP(Lookups!$A$9, Lookups!$A$9:'Lookups'!$B$24, 2, FALSE)+((SQRT((1/('Total Sites'!J120/Area!J120))/2)*1000)*'New Sites'!J120*VLOOKUP(Lookups!$A$10, Lookups!$A$9:'Lookups'!$B$24, 2, FALSE))+'New Sites'!J120*VLOOKUP(Lookups!$A$11, Lookups!$A$9:'Lookups'!$B$24, 2, FALSE),"-")</f>
        <v>76938845.037969828</v>
      </c>
      <c r="K120" s="14">
        <f>IFERROR('New Sites'!K120*VLOOKUP(Lookups!$A$9, Lookups!$A$9:'Lookups'!$B$24, 2, FALSE)+((SQRT((1/('Total Sites'!K120/Area!K120))/2)*1000)*'New Sites'!K120*VLOOKUP(Lookups!$A$10, Lookups!$A$9:'Lookups'!$B$24, 2, FALSE))+'New Sites'!K120*VLOOKUP(Lookups!$A$11, Lookups!$A$9:'Lookups'!$B$24, 2, FALSE),"-")</f>
        <v>65944522.459964044</v>
      </c>
      <c r="L120" s="14">
        <f>IFERROR('New Sites'!L120*VLOOKUP(Lookups!$A$9, Lookups!$A$9:'Lookups'!$B$24, 2, FALSE)+((SQRT((1/('Total Sites'!L120/Area!L120))/2)*1000)*'New Sites'!L120*VLOOKUP(Lookups!$A$10, Lookups!$A$9:'Lookups'!$B$24, 2, FALSE))+'New Sites'!L120*VLOOKUP(Lookups!$A$11, Lookups!$A$9:'Lookups'!$B$24, 2, FALSE),"-")</f>
        <v>66355287.20869647</v>
      </c>
      <c r="M120" s="15">
        <f t="shared" si="3"/>
        <v>1.3171777892382914</v>
      </c>
      <c r="N120" s="19">
        <f>(M120*1000000000)/Pop!M120</f>
        <v>76.114561699589132</v>
      </c>
      <c r="O120" s="14" t="str">
        <f>IFERROR(INDEX(Options!$J$2:$J$1611,MATCH(A120, Options!$G$2:$G$1611,0)), )</f>
        <v>Advanced Economies</v>
      </c>
      <c r="P120" s="14" t="str">
        <f>IFERROR(INDEX(Options!$I$2:$I$1611,MATCH(A120, Options!$G$2:$G$1611,0)), )</f>
        <v>Advanced Economies</v>
      </c>
    </row>
    <row r="121" spans="1:16">
      <c r="A121" s="14" t="str">
        <f>'New Sites'!A121</f>
        <v>NCL</v>
      </c>
      <c r="B121" s="14" t="str">
        <f>'New Sites'!B121</f>
        <v>New Caledonia</v>
      </c>
      <c r="C121" s="14">
        <f>IFERROR('New Sites'!C121*VLOOKUP(Lookups!$A$9, Lookups!$A$9:'Lookups'!$B$24, 2, FALSE)+((SQRT((1/('Total Sites'!C121/Area!C121))/2)*1000)*'New Sites'!C121*VLOOKUP(Lookups!$A$10, Lookups!$A$9:'Lookups'!$B$24, 2, FALSE))+'New Sites'!C121*VLOOKUP(Lookups!$A$11, Lookups!$A$9:'Lookups'!$B$24, 2, FALSE),"-")</f>
        <v>17269572.1831608</v>
      </c>
      <c r="D121" s="14">
        <f>IFERROR('New Sites'!D121*VLOOKUP(Lookups!$A$9, Lookups!$A$9:'Lookups'!$B$24, 2, FALSE)+((SQRT((1/('Total Sites'!D121/Area!D121))/2)*1000)*'New Sites'!D121*VLOOKUP(Lookups!$A$10, Lookups!$A$9:'Lookups'!$B$24, 2, FALSE))+'New Sites'!D121*VLOOKUP(Lookups!$A$11, Lookups!$A$9:'Lookups'!$B$24, 2, FALSE),"-")</f>
        <v>1117907.8212597121</v>
      </c>
      <c r="E121" s="14">
        <f>IFERROR('New Sites'!E121*VLOOKUP(Lookups!$A$9, Lookups!$A$9:'Lookups'!$B$24, 2, FALSE)+((SQRT((1/('Total Sites'!E121/Area!E121))/2)*1000)*'New Sites'!E121*VLOOKUP(Lookups!$A$10, Lookups!$A$9:'Lookups'!$B$24, 2, FALSE))+'New Sites'!E121*VLOOKUP(Lookups!$A$11, Lookups!$A$9:'Lookups'!$B$24, 2, FALSE),"-")</f>
        <v>1503599.3543071507</v>
      </c>
      <c r="F121" s="14">
        <f>IFERROR('New Sites'!F121*VLOOKUP(Lookups!$A$9, Lookups!$A$9:'Lookups'!$B$24, 2, FALSE)+((SQRT((1/('Total Sites'!F121/Area!F121))/2)*1000)*'New Sites'!F121*VLOOKUP(Lookups!$A$10, Lookups!$A$9:'Lookups'!$B$24, 2, FALSE))+'New Sites'!F121*VLOOKUP(Lookups!$A$11, Lookups!$A$9:'Lookups'!$B$24, 2, FALSE),"-")</f>
        <v>1383924.556393041</v>
      </c>
      <c r="G121" s="14">
        <f>IFERROR('New Sites'!G121*VLOOKUP(Lookups!$A$9, Lookups!$A$9:'Lookups'!$B$24, 2, FALSE)+((SQRT((1/('Total Sites'!G121/Area!G121))/2)*1000)*'New Sites'!G121*VLOOKUP(Lookups!$A$10, Lookups!$A$9:'Lookups'!$B$24, 2, FALSE))+'New Sites'!G121*VLOOKUP(Lookups!$A$11, Lookups!$A$9:'Lookups'!$B$24, 2, FALSE),"-")</f>
        <v>1505607.2225449861</v>
      </c>
      <c r="H121" s="14" t="str">
        <f>IFERROR('New Sites'!H121*VLOOKUP(Lookups!$A$9, Lookups!$A$9:'Lookups'!$B$24, 2, FALSE)+((SQRT((1/('Total Sites'!H121/Area!H121))/2)*1000)*'New Sites'!H121*VLOOKUP(Lookups!$A$10, Lookups!$A$9:'Lookups'!$B$24, 2, FALSE))+'New Sites'!H121*VLOOKUP(Lookups!$A$11, Lookups!$A$9:'Lookups'!$B$24, 2, FALSE),"-")</f>
        <v>-</v>
      </c>
      <c r="I121" s="14" t="str">
        <f>IFERROR('New Sites'!I121*VLOOKUP(Lookups!$A$9, Lookups!$A$9:'Lookups'!$B$24, 2, FALSE)+((SQRT((1/('Total Sites'!I121/Area!I121))/2)*1000)*'New Sites'!I121*VLOOKUP(Lookups!$A$10, Lookups!$A$9:'Lookups'!$B$24, 2, FALSE))+'New Sites'!I121*VLOOKUP(Lookups!$A$11, Lookups!$A$9:'Lookups'!$B$24, 2, FALSE),"-")</f>
        <v>-</v>
      </c>
      <c r="J121" s="14" t="str">
        <f>IFERROR('New Sites'!J121*VLOOKUP(Lookups!$A$9, Lookups!$A$9:'Lookups'!$B$24, 2, FALSE)+((SQRT((1/('Total Sites'!J121/Area!J121))/2)*1000)*'New Sites'!J121*VLOOKUP(Lookups!$A$10, Lookups!$A$9:'Lookups'!$B$24, 2, FALSE))+'New Sites'!J121*VLOOKUP(Lookups!$A$11, Lookups!$A$9:'Lookups'!$B$24, 2, FALSE),"-")</f>
        <v>-</v>
      </c>
      <c r="K121" s="14" t="str">
        <f>IFERROR('New Sites'!K121*VLOOKUP(Lookups!$A$9, Lookups!$A$9:'Lookups'!$B$24, 2, FALSE)+((SQRT((1/('Total Sites'!K121/Area!K121))/2)*1000)*'New Sites'!K121*VLOOKUP(Lookups!$A$10, Lookups!$A$9:'Lookups'!$B$24, 2, FALSE))+'New Sites'!K121*VLOOKUP(Lookups!$A$11, Lookups!$A$9:'Lookups'!$B$24, 2, FALSE),"-")</f>
        <v>-</v>
      </c>
      <c r="L121" s="14" t="str">
        <f>IFERROR('New Sites'!L121*VLOOKUP(Lookups!$A$9, Lookups!$A$9:'Lookups'!$B$24, 2, FALSE)+((SQRT((1/('Total Sites'!L121/Area!L121))/2)*1000)*'New Sites'!L121*VLOOKUP(Lookups!$A$10, Lookups!$A$9:'Lookups'!$B$24, 2, FALSE))+'New Sites'!L121*VLOOKUP(Lookups!$A$11, Lookups!$A$9:'Lookups'!$B$24, 2, FALSE),"-")</f>
        <v>-</v>
      </c>
      <c r="M121" s="15">
        <f t="shared" si="3"/>
        <v>2.2780611137665694E-2</v>
      </c>
      <c r="N121" s="19">
        <f>(M121*1000000000)/Pop!M121</f>
        <v>88.635336994594454</v>
      </c>
      <c r="O121" s="14">
        <f>IFERROR(INDEX(Options!$J$2:$J$1611,MATCH(A121, Options!$G$2:$G$1611,0)), )</f>
        <v>0</v>
      </c>
      <c r="P121" s="14">
        <f>IFERROR(INDEX(Options!$I$2:$I$1611,MATCH(A121, Options!$G$2:$G$1611,0)), )</f>
        <v>0</v>
      </c>
    </row>
    <row r="122" spans="1:16">
      <c r="A122" s="14" t="str">
        <f>'New Sites'!A122</f>
        <v>NZL</v>
      </c>
      <c r="B122" s="14" t="str">
        <f>'New Sites'!B122</f>
        <v>New Zealand</v>
      </c>
      <c r="C122" s="14">
        <f>IFERROR('New Sites'!C122*VLOOKUP(Lookups!$A$9, Lookups!$A$9:'Lookups'!$B$24, 2, FALSE)+((SQRT((1/('Total Sites'!C122/Area!C122))/2)*1000)*'New Sites'!C122*VLOOKUP(Lookups!$A$10, Lookups!$A$9:'Lookups'!$B$24, 2, FALSE))+'New Sites'!C122*VLOOKUP(Lookups!$A$11, Lookups!$A$9:'Lookups'!$B$24, 2, FALSE),"-")</f>
        <v>173365315.21768555</v>
      </c>
      <c r="D122" s="14">
        <f>IFERROR('New Sites'!D122*VLOOKUP(Lookups!$A$9, Lookups!$A$9:'Lookups'!$B$24, 2, FALSE)+((SQRT((1/('Total Sites'!D122/Area!D122))/2)*1000)*'New Sites'!D122*VLOOKUP(Lookups!$A$10, Lookups!$A$9:'Lookups'!$B$24, 2, FALSE))+'New Sites'!D122*VLOOKUP(Lookups!$A$11, Lookups!$A$9:'Lookups'!$B$24, 2, FALSE),"-")</f>
        <v>42435581.049613044</v>
      </c>
      <c r="E122" s="14">
        <f>IFERROR('New Sites'!E122*VLOOKUP(Lookups!$A$9, Lookups!$A$9:'Lookups'!$B$24, 2, FALSE)+((SQRT((1/('Total Sites'!E122/Area!E122))/2)*1000)*'New Sites'!E122*VLOOKUP(Lookups!$A$10, Lookups!$A$9:'Lookups'!$B$24, 2, FALSE))+'New Sites'!E122*VLOOKUP(Lookups!$A$11, Lookups!$A$9:'Lookups'!$B$24, 2, FALSE),"-")</f>
        <v>45216219.601278767</v>
      </c>
      <c r="F122" s="14">
        <f>IFERROR('New Sites'!F122*VLOOKUP(Lookups!$A$9, Lookups!$A$9:'Lookups'!$B$24, 2, FALSE)+((SQRT((1/('Total Sites'!F122/Area!F122))/2)*1000)*'New Sites'!F122*VLOOKUP(Lookups!$A$10, Lookups!$A$9:'Lookups'!$B$24, 2, FALSE))+'New Sites'!F122*VLOOKUP(Lookups!$A$11, Lookups!$A$9:'Lookups'!$B$24, 2, FALSE),"-")</f>
        <v>35441184.413377598</v>
      </c>
      <c r="G122" s="14">
        <f>IFERROR('New Sites'!G122*VLOOKUP(Lookups!$A$9, Lookups!$A$9:'Lookups'!$B$24, 2, FALSE)+((SQRT((1/('Total Sites'!G122/Area!G122))/2)*1000)*'New Sites'!G122*VLOOKUP(Lookups!$A$10, Lookups!$A$9:'Lookups'!$B$24, 2, FALSE))+'New Sites'!G122*VLOOKUP(Lookups!$A$11, Lookups!$A$9:'Lookups'!$B$24, 2, FALSE),"-")</f>
        <v>13553699.905156124</v>
      </c>
      <c r="H122" s="14">
        <f>IFERROR('New Sites'!H122*VLOOKUP(Lookups!$A$9, Lookups!$A$9:'Lookups'!$B$24, 2, FALSE)+((SQRT((1/('Total Sites'!H122/Area!H122))/2)*1000)*'New Sites'!H122*VLOOKUP(Lookups!$A$10, Lookups!$A$9:'Lookups'!$B$24, 2, FALSE))+'New Sites'!H122*VLOOKUP(Lookups!$A$11, Lookups!$A$9:'Lookups'!$B$24, 2, FALSE),"-")</f>
        <v>34500527.535675056</v>
      </c>
      <c r="I122" s="14" t="str">
        <f>IFERROR('New Sites'!I122*VLOOKUP(Lookups!$A$9, Lookups!$A$9:'Lookups'!$B$24, 2, FALSE)+((SQRT((1/('Total Sites'!I122/Area!I122))/2)*1000)*'New Sites'!I122*VLOOKUP(Lookups!$A$10, Lookups!$A$9:'Lookups'!$B$24, 2, FALSE))+'New Sites'!I122*VLOOKUP(Lookups!$A$11, Lookups!$A$9:'Lookups'!$B$24, 2, FALSE),"-")</f>
        <v>-</v>
      </c>
      <c r="J122" s="14" t="str">
        <f>IFERROR('New Sites'!J122*VLOOKUP(Lookups!$A$9, Lookups!$A$9:'Lookups'!$B$24, 2, FALSE)+((SQRT((1/('Total Sites'!J122/Area!J122))/2)*1000)*'New Sites'!J122*VLOOKUP(Lookups!$A$10, Lookups!$A$9:'Lookups'!$B$24, 2, FALSE))+'New Sites'!J122*VLOOKUP(Lookups!$A$11, Lookups!$A$9:'Lookups'!$B$24, 2, FALSE),"-")</f>
        <v>-</v>
      </c>
      <c r="K122" s="14" t="str">
        <f>IFERROR('New Sites'!K122*VLOOKUP(Lookups!$A$9, Lookups!$A$9:'Lookups'!$B$24, 2, FALSE)+((SQRT((1/('Total Sites'!K122/Area!K122))/2)*1000)*'New Sites'!K122*VLOOKUP(Lookups!$A$10, Lookups!$A$9:'Lookups'!$B$24, 2, FALSE))+'New Sites'!K122*VLOOKUP(Lookups!$A$11, Lookups!$A$9:'Lookups'!$B$24, 2, FALSE),"-")</f>
        <v>-</v>
      </c>
      <c r="L122" s="14" t="str">
        <f>IFERROR('New Sites'!L122*VLOOKUP(Lookups!$A$9, Lookups!$A$9:'Lookups'!$B$24, 2, FALSE)+((SQRT((1/('Total Sites'!L122/Area!L122))/2)*1000)*'New Sites'!L122*VLOOKUP(Lookups!$A$10, Lookups!$A$9:'Lookups'!$B$24, 2, FALSE))+'New Sites'!L122*VLOOKUP(Lookups!$A$11, Lookups!$A$9:'Lookups'!$B$24, 2, FALSE),"-")</f>
        <v>-</v>
      </c>
      <c r="M122" s="15">
        <f t="shared" si="3"/>
        <v>0.34451252772278612</v>
      </c>
      <c r="N122" s="19">
        <f>(M122*1000000000)/Pop!M122</f>
        <v>78.783014250353972</v>
      </c>
      <c r="O122" s="14" t="str">
        <f>IFERROR(INDEX(Options!$J$2:$J$1611,MATCH(A122, Options!$G$2:$G$1611,0)), )</f>
        <v>Advanced Economies</v>
      </c>
      <c r="P122" s="14" t="str">
        <f>IFERROR(INDEX(Options!$I$2:$I$1611,MATCH(A122, Options!$G$2:$G$1611,0)), )</f>
        <v>Advanced Economies</v>
      </c>
    </row>
    <row r="123" spans="1:16">
      <c r="A123" s="14" t="str">
        <f>'New Sites'!A123</f>
        <v>NIC</v>
      </c>
      <c r="B123" s="14" t="str">
        <f>'New Sites'!B123</f>
        <v>Nicaragua</v>
      </c>
      <c r="C123" s="14">
        <f>IFERROR('New Sites'!C123*VLOOKUP(Lookups!$A$9, Lookups!$A$9:'Lookups'!$B$24, 2, FALSE)+((SQRT((1/('Total Sites'!C123/Area!C123))/2)*1000)*'New Sites'!C123*VLOOKUP(Lookups!$A$10, Lookups!$A$9:'Lookups'!$B$24, 2, FALSE))+'New Sites'!C123*VLOOKUP(Lookups!$A$11, Lookups!$A$9:'Lookups'!$B$24, 2, FALSE),"-")</f>
        <v>180753715.06775579</v>
      </c>
      <c r="D123" s="14">
        <f>IFERROR('New Sites'!D123*VLOOKUP(Lookups!$A$9, Lookups!$A$9:'Lookups'!$B$24, 2, FALSE)+((SQRT((1/('Total Sites'!D123/Area!D123))/2)*1000)*'New Sites'!D123*VLOOKUP(Lookups!$A$10, Lookups!$A$9:'Lookups'!$B$24, 2, FALSE))+'New Sites'!D123*VLOOKUP(Lookups!$A$11, Lookups!$A$9:'Lookups'!$B$24, 2, FALSE),"-")</f>
        <v>71300061.637324184</v>
      </c>
      <c r="E123" s="14">
        <f>IFERROR('New Sites'!E123*VLOOKUP(Lookups!$A$9, Lookups!$A$9:'Lookups'!$B$24, 2, FALSE)+((SQRT((1/('Total Sites'!E123/Area!E123))/2)*1000)*'New Sites'!E123*VLOOKUP(Lookups!$A$10, Lookups!$A$9:'Lookups'!$B$24, 2, FALSE))+'New Sites'!E123*VLOOKUP(Lookups!$A$11, Lookups!$A$9:'Lookups'!$B$24, 2, FALSE),"-")</f>
        <v>85834391.495433718</v>
      </c>
      <c r="F123" s="14">
        <f>IFERROR('New Sites'!F123*VLOOKUP(Lookups!$A$9, Lookups!$A$9:'Lookups'!$B$24, 2, FALSE)+((SQRT((1/('Total Sites'!F123/Area!F123))/2)*1000)*'New Sites'!F123*VLOOKUP(Lookups!$A$10, Lookups!$A$9:'Lookups'!$B$24, 2, FALSE))+'New Sites'!F123*VLOOKUP(Lookups!$A$11, Lookups!$A$9:'Lookups'!$B$24, 2, FALSE),"-")</f>
        <v>39449923.186177745</v>
      </c>
      <c r="G123" s="14">
        <f>IFERROR('New Sites'!G123*VLOOKUP(Lookups!$A$9, Lookups!$A$9:'Lookups'!$B$24, 2, FALSE)+((SQRT((1/('Total Sites'!G123/Area!G123))/2)*1000)*'New Sites'!G123*VLOOKUP(Lookups!$A$10, Lookups!$A$9:'Lookups'!$B$24, 2, FALSE))+'New Sites'!G123*VLOOKUP(Lookups!$A$11, Lookups!$A$9:'Lookups'!$B$24, 2, FALSE),"-")</f>
        <v>32535322.560524993</v>
      </c>
      <c r="H123" s="14">
        <f>IFERROR('New Sites'!H123*VLOOKUP(Lookups!$A$9, Lookups!$A$9:'Lookups'!$B$24, 2, FALSE)+((SQRT((1/('Total Sites'!H123/Area!H123))/2)*1000)*'New Sites'!H123*VLOOKUP(Lookups!$A$10, Lookups!$A$9:'Lookups'!$B$24, 2, FALSE))+'New Sites'!H123*VLOOKUP(Lookups!$A$11, Lookups!$A$9:'Lookups'!$B$24, 2, FALSE),"-")</f>
        <v>45321185.595447287</v>
      </c>
      <c r="I123" s="14">
        <f>IFERROR('New Sites'!I123*VLOOKUP(Lookups!$A$9, Lookups!$A$9:'Lookups'!$B$24, 2, FALSE)+((SQRT((1/('Total Sites'!I123/Area!I123))/2)*1000)*'New Sites'!I123*VLOOKUP(Lookups!$A$10, Lookups!$A$9:'Lookups'!$B$24, 2, FALSE))+'New Sites'!I123*VLOOKUP(Lookups!$A$11, Lookups!$A$9:'Lookups'!$B$24, 2, FALSE),"-")</f>
        <v>52473138.727655344</v>
      </c>
      <c r="J123" s="14">
        <f>IFERROR('New Sites'!J123*VLOOKUP(Lookups!$A$9, Lookups!$A$9:'Lookups'!$B$24, 2, FALSE)+((SQRT((1/('Total Sites'!J123/Area!J123))/2)*1000)*'New Sites'!J123*VLOOKUP(Lookups!$A$10, Lookups!$A$9:'Lookups'!$B$24, 2, FALSE))+'New Sites'!J123*VLOOKUP(Lookups!$A$11, Lookups!$A$9:'Lookups'!$B$24, 2, FALSE),"-")</f>
        <v>59131223.527236134</v>
      </c>
      <c r="K123" s="14">
        <f>IFERROR('New Sites'!K123*VLOOKUP(Lookups!$A$9, Lookups!$A$9:'Lookups'!$B$24, 2, FALSE)+((SQRT((1/('Total Sites'!K123/Area!K123))/2)*1000)*'New Sites'!K123*VLOOKUP(Lookups!$A$10, Lookups!$A$9:'Lookups'!$B$24, 2, FALSE))+'New Sites'!K123*VLOOKUP(Lookups!$A$11, Lookups!$A$9:'Lookups'!$B$24, 2, FALSE),"-")</f>
        <v>86181263.940529078</v>
      </c>
      <c r="L123" s="14">
        <f>IFERROR('New Sites'!L123*VLOOKUP(Lookups!$A$9, Lookups!$A$9:'Lookups'!$B$24, 2, FALSE)+((SQRT((1/('Total Sites'!L123/Area!L123))/2)*1000)*'New Sites'!L123*VLOOKUP(Lookups!$A$10, Lookups!$A$9:'Lookups'!$B$24, 2, FALSE))+'New Sites'!L123*VLOOKUP(Lookups!$A$11, Lookups!$A$9:'Lookups'!$B$24, 2, FALSE),"-")</f>
        <v>61447638.867522374</v>
      </c>
      <c r="M123" s="15">
        <f t="shared" si="3"/>
        <v>0.7144278646056067</v>
      </c>
      <c r="N123" s="19">
        <f>(M123*1000000000)/Pop!M123</f>
        <v>104.1059578672352</v>
      </c>
      <c r="O123" s="14" t="str">
        <f>IFERROR(INDEX(Options!$J$2:$J$1611,MATCH(A123, Options!$G$2:$G$1611,0)), )</f>
        <v>Low Income Developing Countries</v>
      </c>
      <c r="P123" s="14" t="str">
        <f>IFERROR(INDEX(Options!$I$2:$I$1611,MATCH(A123, Options!$G$2:$G$1611,0)), )</f>
        <v>Latin America and the Caribbean</v>
      </c>
    </row>
    <row r="124" spans="1:16">
      <c r="A124" s="14" t="str">
        <f>'New Sites'!A124</f>
        <v>NER</v>
      </c>
      <c r="B124" s="14" t="str">
        <f>'New Sites'!B124</f>
        <v>Niger (the)</v>
      </c>
      <c r="C124" s="14">
        <f>IFERROR('New Sites'!C124*VLOOKUP(Lookups!$A$9, Lookups!$A$9:'Lookups'!$B$24, 2, FALSE)+((SQRT((1/('Total Sites'!C124/Area!C124))/2)*1000)*'New Sites'!C124*VLOOKUP(Lookups!$A$10, Lookups!$A$9:'Lookups'!$B$24, 2, FALSE))+'New Sites'!C124*VLOOKUP(Lookups!$A$11, Lookups!$A$9:'Lookups'!$B$24, 2, FALSE),"-")</f>
        <v>289418429.81814402</v>
      </c>
      <c r="D124" s="14">
        <f>IFERROR('New Sites'!D124*VLOOKUP(Lookups!$A$9, Lookups!$A$9:'Lookups'!$B$24, 2, FALSE)+((SQRT((1/('Total Sites'!D124/Area!D124))/2)*1000)*'New Sites'!D124*VLOOKUP(Lookups!$A$10, Lookups!$A$9:'Lookups'!$B$24, 2, FALSE))+'New Sites'!D124*VLOOKUP(Lookups!$A$11, Lookups!$A$9:'Lookups'!$B$24, 2, FALSE),"-")</f>
        <v>255892577.35446328</v>
      </c>
      <c r="E124" s="14">
        <f>IFERROR('New Sites'!E124*VLOOKUP(Lookups!$A$9, Lookups!$A$9:'Lookups'!$B$24, 2, FALSE)+((SQRT((1/('Total Sites'!E124/Area!E124))/2)*1000)*'New Sites'!E124*VLOOKUP(Lookups!$A$10, Lookups!$A$9:'Lookups'!$B$24, 2, FALSE))+'New Sites'!E124*VLOOKUP(Lookups!$A$11, Lookups!$A$9:'Lookups'!$B$24, 2, FALSE),"-")</f>
        <v>370859439.8864699</v>
      </c>
      <c r="F124" s="14">
        <f>IFERROR('New Sites'!F124*VLOOKUP(Lookups!$A$9, Lookups!$A$9:'Lookups'!$B$24, 2, FALSE)+((SQRT((1/('Total Sites'!F124/Area!F124))/2)*1000)*'New Sites'!F124*VLOOKUP(Lookups!$A$10, Lookups!$A$9:'Lookups'!$B$24, 2, FALSE))+'New Sites'!F124*VLOOKUP(Lookups!$A$11, Lookups!$A$9:'Lookups'!$B$24, 2, FALSE),"-")</f>
        <v>154749219.70239109</v>
      </c>
      <c r="G124" s="14">
        <f>IFERROR('New Sites'!G124*VLOOKUP(Lookups!$A$9, Lookups!$A$9:'Lookups'!$B$24, 2, FALSE)+((SQRT((1/('Total Sites'!G124/Area!G124))/2)*1000)*'New Sites'!G124*VLOOKUP(Lookups!$A$10, Lookups!$A$9:'Lookups'!$B$24, 2, FALSE))+'New Sites'!G124*VLOOKUP(Lookups!$A$11, Lookups!$A$9:'Lookups'!$B$24, 2, FALSE),"-")</f>
        <v>213020992.52435449</v>
      </c>
      <c r="H124" s="14">
        <f>IFERROR('New Sites'!H124*VLOOKUP(Lookups!$A$9, Lookups!$A$9:'Lookups'!$B$24, 2, FALSE)+((SQRT((1/('Total Sites'!H124/Area!H124))/2)*1000)*'New Sites'!H124*VLOOKUP(Lookups!$A$10, Lookups!$A$9:'Lookups'!$B$24, 2, FALSE))+'New Sites'!H124*VLOOKUP(Lookups!$A$11, Lookups!$A$9:'Lookups'!$B$24, 2, FALSE),"-")</f>
        <v>155413580.3375816</v>
      </c>
      <c r="I124" s="14">
        <f>IFERROR('New Sites'!I124*VLOOKUP(Lookups!$A$9, Lookups!$A$9:'Lookups'!$B$24, 2, FALSE)+((SQRT((1/('Total Sites'!I124/Area!I124))/2)*1000)*'New Sites'!I124*VLOOKUP(Lookups!$A$10, Lookups!$A$9:'Lookups'!$B$24, 2, FALSE))+'New Sites'!I124*VLOOKUP(Lookups!$A$11, Lookups!$A$9:'Lookups'!$B$24, 2, FALSE),"-")</f>
        <v>255766629.95740551</v>
      </c>
      <c r="J124" s="14">
        <f>IFERROR('New Sites'!J124*VLOOKUP(Lookups!$A$9, Lookups!$A$9:'Lookups'!$B$24, 2, FALSE)+((SQRT((1/('Total Sites'!J124/Area!J124))/2)*1000)*'New Sites'!J124*VLOOKUP(Lookups!$A$10, Lookups!$A$9:'Lookups'!$B$24, 2, FALSE))+'New Sites'!J124*VLOOKUP(Lookups!$A$11, Lookups!$A$9:'Lookups'!$B$24, 2, FALSE),"-")</f>
        <v>203711138.79737788</v>
      </c>
      <c r="K124" s="14">
        <f>IFERROR('New Sites'!K124*VLOOKUP(Lookups!$A$9, Lookups!$A$9:'Lookups'!$B$24, 2, FALSE)+((SQRT((1/('Total Sites'!K124/Area!K124))/2)*1000)*'New Sites'!K124*VLOOKUP(Lookups!$A$10, Lookups!$A$9:'Lookups'!$B$24, 2, FALSE))+'New Sites'!K124*VLOOKUP(Lookups!$A$11, Lookups!$A$9:'Lookups'!$B$24, 2, FALSE),"-")</f>
        <v>343333186.35861003</v>
      </c>
      <c r="L124" s="14" t="str">
        <f>IFERROR('New Sites'!L124*VLOOKUP(Lookups!$A$9, Lookups!$A$9:'Lookups'!$B$24, 2, FALSE)+((SQRT((1/('Total Sites'!L124/Area!L124))/2)*1000)*'New Sites'!L124*VLOOKUP(Lookups!$A$10, Lookups!$A$9:'Lookups'!$B$24, 2, FALSE))+'New Sites'!L124*VLOOKUP(Lookups!$A$11, Lookups!$A$9:'Lookups'!$B$24, 2, FALSE),"-")</f>
        <v>-</v>
      </c>
      <c r="M124" s="15">
        <f t="shared" si="3"/>
        <v>2.2421651947367978</v>
      </c>
      <c r="N124" s="19">
        <f>(M124*1000000000)/Pop!M124</f>
        <v>93.534524596862227</v>
      </c>
      <c r="O124" s="14" t="str">
        <f>IFERROR(INDEX(Options!$J$2:$J$1611,MATCH(A124, Options!$G$2:$G$1611,0)), )</f>
        <v>Low Income Developing Countries</v>
      </c>
      <c r="P124" s="14" t="str">
        <f>IFERROR(INDEX(Options!$I$2:$I$1611,MATCH(A124, Options!$G$2:$G$1611,0)), )</f>
        <v>Sub-Sahara Africa</v>
      </c>
    </row>
    <row r="125" spans="1:16">
      <c r="A125" s="14" t="str">
        <f>'New Sites'!A125</f>
        <v>NGA</v>
      </c>
      <c r="B125" s="14" t="str">
        <f>'New Sites'!B125</f>
        <v>Nigeria</v>
      </c>
      <c r="C125" s="14">
        <f>IFERROR('New Sites'!C125*VLOOKUP(Lookups!$A$9, Lookups!$A$9:'Lookups'!$B$24, 2, FALSE)+((SQRT((1/('Total Sites'!C125/Area!C125))/2)*1000)*'New Sites'!C125*VLOOKUP(Lookups!$A$10, Lookups!$A$9:'Lookups'!$B$24, 2, FALSE))+'New Sites'!C125*VLOOKUP(Lookups!$A$11, Lookups!$A$9:'Lookups'!$B$24, 2, FALSE),"-")</f>
        <v>6671311725.510601</v>
      </c>
      <c r="D125" s="14">
        <f>IFERROR('New Sites'!D125*VLOOKUP(Lookups!$A$9, Lookups!$A$9:'Lookups'!$B$24, 2, FALSE)+((SQRT((1/('Total Sites'!D125/Area!D125))/2)*1000)*'New Sites'!D125*VLOOKUP(Lookups!$A$10, Lookups!$A$9:'Lookups'!$B$24, 2, FALSE))+'New Sites'!D125*VLOOKUP(Lookups!$A$11, Lookups!$A$9:'Lookups'!$B$24, 2, FALSE),"-")</f>
        <v>2069309764.6098254</v>
      </c>
      <c r="E125" s="14">
        <f>IFERROR('New Sites'!E125*VLOOKUP(Lookups!$A$9, Lookups!$A$9:'Lookups'!$B$24, 2, FALSE)+((SQRT((1/('Total Sites'!E125/Area!E125))/2)*1000)*'New Sites'!E125*VLOOKUP(Lookups!$A$10, Lookups!$A$9:'Lookups'!$B$24, 2, FALSE))+'New Sites'!E125*VLOOKUP(Lookups!$A$11, Lookups!$A$9:'Lookups'!$B$24, 2, FALSE),"-")</f>
        <v>1942532745.1931376</v>
      </c>
      <c r="F125" s="14">
        <f>IFERROR('New Sites'!F125*VLOOKUP(Lookups!$A$9, Lookups!$A$9:'Lookups'!$B$24, 2, FALSE)+((SQRT((1/('Total Sites'!F125/Area!F125))/2)*1000)*'New Sites'!F125*VLOOKUP(Lookups!$A$10, Lookups!$A$9:'Lookups'!$B$24, 2, FALSE))+'New Sites'!F125*VLOOKUP(Lookups!$A$11, Lookups!$A$9:'Lookups'!$B$24, 2, FALSE),"-")</f>
        <v>1645083533.7079539</v>
      </c>
      <c r="G125" s="14">
        <f>IFERROR('New Sites'!G125*VLOOKUP(Lookups!$A$9, Lookups!$A$9:'Lookups'!$B$24, 2, FALSE)+((SQRT((1/('Total Sites'!G125/Area!G125))/2)*1000)*'New Sites'!G125*VLOOKUP(Lookups!$A$10, Lookups!$A$9:'Lookups'!$B$24, 2, FALSE))+'New Sites'!G125*VLOOKUP(Lookups!$A$11, Lookups!$A$9:'Lookups'!$B$24, 2, FALSE),"-")</f>
        <v>1562866378.7357452</v>
      </c>
      <c r="H125" s="14">
        <f>IFERROR('New Sites'!H125*VLOOKUP(Lookups!$A$9, Lookups!$A$9:'Lookups'!$B$24, 2, FALSE)+((SQRT((1/('Total Sites'!H125/Area!H125))/2)*1000)*'New Sites'!H125*VLOOKUP(Lookups!$A$10, Lookups!$A$9:'Lookups'!$B$24, 2, FALSE))+'New Sites'!H125*VLOOKUP(Lookups!$A$11, Lookups!$A$9:'Lookups'!$B$24, 2, FALSE),"-")</f>
        <v>1777144148.8924727</v>
      </c>
      <c r="I125" s="14">
        <f>IFERROR('New Sites'!I125*VLOOKUP(Lookups!$A$9, Lookups!$A$9:'Lookups'!$B$24, 2, FALSE)+((SQRT((1/('Total Sites'!I125/Area!I125))/2)*1000)*'New Sites'!I125*VLOOKUP(Lookups!$A$10, Lookups!$A$9:'Lookups'!$B$24, 2, FALSE))+'New Sites'!I125*VLOOKUP(Lookups!$A$11, Lookups!$A$9:'Lookups'!$B$24, 2, FALSE),"-")</f>
        <v>1970407772.9124637</v>
      </c>
      <c r="J125" s="14">
        <f>IFERROR('New Sites'!J125*VLOOKUP(Lookups!$A$9, Lookups!$A$9:'Lookups'!$B$24, 2, FALSE)+((SQRT((1/('Total Sites'!J125/Area!J125))/2)*1000)*'New Sites'!J125*VLOOKUP(Lookups!$A$10, Lookups!$A$9:'Lookups'!$B$24, 2, FALSE))+'New Sites'!J125*VLOOKUP(Lookups!$A$11, Lookups!$A$9:'Lookups'!$B$24, 2, FALSE),"-")</f>
        <v>1633343462.4604039</v>
      </c>
      <c r="K125" s="14">
        <f>IFERROR('New Sites'!K125*VLOOKUP(Lookups!$A$9, Lookups!$A$9:'Lookups'!$B$24, 2, FALSE)+((SQRT((1/('Total Sites'!K125/Area!K125))/2)*1000)*'New Sites'!K125*VLOOKUP(Lookups!$A$10, Lookups!$A$9:'Lookups'!$B$24, 2, FALSE))+'New Sites'!K125*VLOOKUP(Lookups!$A$11, Lookups!$A$9:'Lookups'!$B$24, 2, FALSE),"-")</f>
        <v>1852673156.1043978</v>
      </c>
      <c r="L125" s="14">
        <f>IFERROR('New Sites'!L125*VLOOKUP(Lookups!$A$9, Lookups!$A$9:'Lookups'!$B$24, 2, FALSE)+((SQRT((1/('Total Sites'!L125/Area!L125))/2)*1000)*'New Sites'!L125*VLOOKUP(Lookups!$A$10, Lookups!$A$9:'Lookups'!$B$24, 2, FALSE))+'New Sites'!L125*VLOOKUP(Lookups!$A$11, Lookups!$A$9:'Lookups'!$B$24, 2, FALSE),"-")</f>
        <v>1776620008.9882185</v>
      </c>
      <c r="M125" s="15">
        <f t="shared" si="3"/>
        <v>22.90129269711522</v>
      </c>
      <c r="N125" s="19">
        <f>(M125*1000000000)/Pop!M125</f>
        <v>106.32331802135813</v>
      </c>
      <c r="O125" s="14" t="str">
        <f>IFERROR(INDEX(Options!$J$2:$J$1611,MATCH(A125, Options!$G$2:$G$1611,0)), )</f>
        <v>Low Income Developing Countries</v>
      </c>
      <c r="P125" s="14" t="str">
        <f>IFERROR(INDEX(Options!$I$2:$I$1611,MATCH(A125, Options!$G$2:$G$1611,0)), )</f>
        <v>Sub-Sahara Africa</v>
      </c>
    </row>
    <row r="126" spans="1:16">
      <c r="A126" s="14" t="str">
        <f>'New Sites'!A126</f>
        <v>NOR</v>
      </c>
      <c r="B126" s="14" t="str">
        <f>'New Sites'!B126</f>
        <v>Norway</v>
      </c>
      <c r="C126" s="14">
        <f>IFERROR('New Sites'!C126*VLOOKUP(Lookups!$A$9, Lookups!$A$9:'Lookups'!$B$24, 2, FALSE)+((SQRT((1/('Total Sites'!C126/Area!C126))/2)*1000)*'New Sites'!C126*VLOOKUP(Lookups!$A$10, Lookups!$A$9:'Lookups'!$B$24, 2, FALSE))+'New Sites'!C126*VLOOKUP(Lookups!$A$11, Lookups!$A$9:'Lookups'!$B$24, 2, FALSE),"-")</f>
        <v>374798145.99810767</v>
      </c>
      <c r="D126" s="14">
        <f>IFERROR('New Sites'!D126*VLOOKUP(Lookups!$A$9, Lookups!$A$9:'Lookups'!$B$24, 2, FALSE)+((SQRT((1/('Total Sites'!D126/Area!D126))/2)*1000)*'New Sites'!D126*VLOOKUP(Lookups!$A$10, Lookups!$A$9:'Lookups'!$B$24, 2, FALSE))+'New Sites'!D126*VLOOKUP(Lookups!$A$11, Lookups!$A$9:'Lookups'!$B$24, 2, FALSE),"-")</f>
        <v>182417475.08680546</v>
      </c>
      <c r="E126" s="14">
        <f>IFERROR('New Sites'!E126*VLOOKUP(Lookups!$A$9, Lookups!$A$9:'Lookups'!$B$24, 2, FALSE)+((SQRT((1/('Total Sites'!E126/Area!E126))/2)*1000)*'New Sites'!E126*VLOOKUP(Lookups!$A$10, Lookups!$A$9:'Lookups'!$B$24, 2, FALSE))+'New Sites'!E126*VLOOKUP(Lookups!$A$11, Lookups!$A$9:'Lookups'!$B$24, 2, FALSE),"-")</f>
        <v>162891126.83509713</v>
      </c>
      <c r="F126" s="14">
        <f>IFERROR('New Sites'!F126*VLOOKUP(Lookups!$A$9, Lookups!$A$9:'Lookups'!$B$24, 2, FALSE)+((SQRT((1/('Total Sites'!F126/Area!F126))/2)*1000)*'New Sites'!F126*VLOOKUP(Lookups!$A$10, Lookups!$A$9:'Lookups'!$B$24, 2, FALSE))+'New Sites'!F126*VLOOKUP(Lookups!$A$11, Lookups!$A$9:'Lookups'!$B$24, 2, FALSE),"-")</f>
        <v>94532837.830229104</v>
      </c>
      <c r="G126" s="14">
        <f>IFERROR('New Sites'!G126*VLOOKUP(Lookups!$A$9, Lookups!$A$9:'Lookups'!$B$24, 2, FALSE)+((SQRT((1/('Total Sites'!G126/Area!G126))/2)*1000)*'New Sites'!G126*VLOOKUP(Lookups!$A$10, Lookups!$A$9:'Lookups'!$B$24, 2, FALSE))+'New Sites'!G126*VLOOKUP(Lookups!$A$11, Lookups!$A$9:'Lookups'!$B$24, 2, FALSE),"-")</f>
        <v>52059196.560262233</v>
      </c>
      <c r="H126" s="14">
        <f>IFERROR('New Sites'!H126*VLOOKUP(Lookups!$A$9, Lookups!$A$9:'Lookups'!$B$24, 2, FALSE)+((SQRT((1/('Total Sites'!H126/Area!H126))/2)*1000)*'New Sites'!H126*VLOOKUP(Lookups!$A$10, Lookups!$A$9:'Lookups'!$B$24, 2, FALSE))+'New Sites'!H126*VLOOKUP(Lookups!$A$11, Lookups!$A$9:'Lookups'!$B$24, 2, FALSE),"-")</f>
        <v>41990751.695597701</v>
      </c>
      <c r="I126" s="14">
        <f>IFERROR('New Sites'!I126*VLOOKUP(Lookups!$A$9, Lookups!$A$9:'Lookups'!$B$24, 2, FALSE)+((SQRT((1/('Total Sites'!I126/Area!I126))/2)*1000)*'New Sites'!I126*VLOOKUP(Lookups!$A$10, Lookups!$A$9:'Lookups'!$B$24, 2, FALSE))+'New Sites'!I126*VLOOKUP(Lookups!$A$11, Lookups!$A$9:'Lookups'!$B$24, 2, FALSE),"-")</f>
        <v>34369301.013544135</v>
      </c>
      <c r="J126" s="14" t="str">
        <f>IFERROR('New Sites'!J126*VLOOKUP(Lookups!$A$9, Lookups!$A$9:'Lookups'!$B$24, 2, FALSE)+((SQRT((1/('Total Sites'!J126/Area!J126))/2)*1000)*'New Sites'!J126*VLOOKUP(Lookups!$A$10, Lookups!$A$9:'Lookups'!$B$24, 2, FALSE))+'New Sites'!J126*VLOOKUP(Lookups!$A$11, Lookups!$A$9:'Lookups'!$B$24, 2, FALSE),"-")</f>
        <v>-</v>
      </c>
      <c r="K126" s="14" t="str">
        <f>IFERROR('New Sites'!K126*VLOOKUP(Lookups!$A$9, Lookups!$A$9:'Lookups'!$B$24, 2, FALSE)+((SQRT((1/('Total Sites'!K126/Area!K126))/2)*1000)*'New Sites'!K126*VLOOKUP(Lookups!$A$10, Lookups!$A$9:'Lookups'!$B$24, 2, FALSE))+'New Sites'!K126*VLOOKUP(Lookups!$A$11, Lookups!$A$9:'Lookups'!$B$24, 2, FALSE),"-")</f>
        <v>-</v>
      </c>
      <c r="L126" s="14" t="str">
        <f>IFERROR('New Sites'!L126*VLOOKUP(Lookups!$A$9, Lookups!$A$9:'Lookups'!$B$24, 2, FALSE)+((SQRT((1/('Total Sites'!L126/Area!L126))/2)*1000)*'New Sites'!L126*VLOOKUP(Lookups!$A$10, Lookups!$A$9:'Lookups'!$B$24, 2, FALSE))+'New Sites'!L126*VLOOKUP(Lookups!$A$11, Lookups!$A$9:'Lookups'!$B$24, 2, FALSE),"-")</f>
        <v>-</v>
      </c>
      <c r="M126" s="15">
        <f t="shared" si="3"/>
        <v>0.94305883501964327</v>
      </c>
      <c r="N126" s="19">
        <f>(M126*1000000000)/Pop!M126</f>
        <v>84.088837481455087</v>
      </c>
      <c r="O126" s="14" t="str">
        <f>IFERROR(INDEX(Options!$J$2:$J$1611,MATCH(A126, Options!$G$2:$G$1611,0)), )</f>
        <v>Advanced Economies</v>
      </c>
      <c r="P126" s="14" t="str">
        <f>IFERROR(INDEX(Options!$I$2:$I$1611,MATCH(A126, Options!$G$2:$G$1611,0)), )</f>
        <v>Advanced Economies</v>
      </c>
    </row>
    <row r="127" spans="1:16">
      <c r="A127" s="14" t="str">
        <f>'New Sites'!A127</f>
        <v>OMN</v>
      </c>
      <c r="B127" s="14" t="str">
        <f>'New Sites'!B127</f>
        <v>Oman</v>
      </c>
      <c r="C127" s="14">
        <f>IFERROR('New Sites'!C127*VLOOKUP(Lookups!$A$9, Lookups!$A$9:'Lookups'!$B$24, 2, FALSE)+((SQRT((1/('Total Sites'!C127/Area!C127))/2)*1000)*'New Sites'!C127*VLOOKUP(Lookups!$A$10, Lookups!$A$9:'Lookups'!$B$24, 2, FALSE))+'New Sites'!C127*VLOOKUP(Lookups!$A$11, Lookups!$A$9:'Lookups'!$B$24, 2, FALSE),"-")</f>
        <v>11445727.557918953</v>
      </c>
      <c r="D127" s="14">
        <f>IFERROR('New Sites'!D127*VLOOKUP(Lookups!$A$9, Lookups!$A$9:'Lookups'!$B$24, 2, FALSE)+((SQRT((1/('Total Sites'!D127/Area!D127))/2)*1000)*'New Sites'!D127*VLOOKUP(Lookups!$A$10, Lookups!$A$9:'Lookups'!$B$24, 2, FALSE))+'New Sites'!D127*VLOOKUP(Lookups!$A$11, Lookups!$A$9:'Lookups'!$B$24, 2, FALSE),"-")</f>
        <v>3013424.3437383296</v>
      </c>
      <c r="E127" s="14">
        <f>IFERROR('New Sites'!E127*VLOOKUP(Lookups!$A$9, Lookups!$A$9:'Lookups'!$B$24, 2, FALSE)+((SQRT((1/('Total Sites'!E127/Area!E127))/2)*1000)*'New Sites'!E127*VLOOKUP(Lookups!$A$10, Lookups!$A$9:'Lookups'!$B$24, 2, FALSE))+'New Sites'!E127*VLOOKUP(Lookups!$A$11, Lookups!$A$9:'Lookups'!$B$24, 2, FALSE),"-")</f>
        <v>2479604.8240814349</v>
      </c>
      <c r="F127" s="14">
        <f>IFERROR('New Sites'!F127*VLOOKUP(Lookups!$A$9, Lookups!$A$9:'Lookups'!$B$24, 2, FALSE)+((SQRT((1/('Total Sites'!F127/Area!F127))/2)*1000)*'New Sites'!F127*VLOOKUP(Lookups!$A$10, Lookups!$A$9:'Lookups'!$B$24, 2, FALSE))+'New Sites'!F127*VLOOKUP(Lookups!$A$11, Lookups!$A$9:'Lookups'!$B$24, 2, FALSE),"-")</f>
        <v>1689436.0129763447</v>
      </c>
      <c r="G127" s="14">
        <f>IFERROR('New Sites'!G127*VLOOKUP(Lookups!$A$9, Lookups!$A$9:'Lookups'!$B$24, 2, FALSE)+((SQRT((1/('Total Sites'!G127/Area!G127))/2)*1000)*'New Sites'!G127*VLOOKUP(Lookups!$A$10, Lookups!$A$9:'Lookups'!$B$24, 2, FALSE))+'New Sites'!G127*VLOOKUP(Lookups!$A$11, Lookups!$A$9:'Lookups'!$B$24, 2, FALSE),"-")</f>
        <v>1484946.8765790355</v>
      </c>
      <c r="H127" s="14">
        <f>IFERROR('New Sites'!H127*VLOOKUP(Lookups!$A$9, Lookups!$A$9:'Lookups'!$B$24, 2, FALSE)+((SQRT((1/('Total Sites'!H127/Area!H127))/2)*1000)*'New Sites'!H127*VLOOKUP(Lookups!$A$10, Lookups!$A$9:'Lookups'!$B$24, 2, FALSE))+'New Sites'!H127*VLOOKUP(Lookups!$A$11, Lookups!$A$9:'Lookups'!$B$24, 2, FALSE),"-")</f>
        <v>2126242.6273056585</v>
      </c>
      <c r="I127" s="14">
        <f>IFERROR('New Sites'!I127*VLOOKUP(Lookups!$A$9, Lookups!$A$9:'Lookups'!$B$24, 2, FALSE)+((SQRT((1/('Total Sites'!I127/Area!I127))/2)*1000)*'New Sites'!I127*VLOOKUP(Lookups!$A$10, Lookups!$A$9:'Lookups'!$B$24, 2, FALSE))+'New Sites'!I127*VLOOKUP(Lookups!$A$11, Lookups!$A$9:'Lookups'!$B$24, 2, FALSE),"-")</f>
        <v>3857756.9851621632</v>
      </c>
      <c r="J127" s="14">
        <f>IFERROR('New Sites'!J127*VLOOKUP(Lookups!$A$9, Lookups!$A$9:'Lookups'!$B$24, 2, FALSE)+((SQRT((1/('Total Sites'!J127/Area!J127))/2)*1000)*'New Sites'!J127*VLOOKUP(Lookups!$A$10, Lookups!$A$9:'Lookups'!$B$24, 2, FALSE))+'New Sites'!J127*VLOOKUP(Lookups!$A$11, Lookups!$A$9:'Lookups'!$B$24, 2, FALSE),"-")</f>
        <v>527582.928056231</v>
      </c>
      <c r="K127" s="14">
        <f>IFERROR('New Sites'!K127*VLOOKUP(Lookups!$A$9, Lookups!$A$9:'Lookups'!$B$24, 2, FALSE)+((SQRT((1/('Total Sites'!K127/Area!K127))/2)*1000)*'New Sites'!K127*VLOOKUP(Lookups!$A$10, Lookups!$A$9:'Lookups'!$B$24, 2, FALSE))+'New Sites'!K127*VLOOKUP(Lookups!$A$11, Lookups!$A$9:'Lookups'!$B$24, 2, FALSE),"-")</f>
        <v>2842671.2296820185</v>
      </c>
      <c r="L127" s="14" t="str">
        <f>IFERROR('New Sites'!L127*VLOOKUP(Lookups!$A$9, Lookups!$A$9:'Lookups'!$B$24, 2, FALSE)+((SQRT((1/('Total Sites'!L127/Area!L127))/2)*1000)*'New Sites'!L127*VLOOKUP(Lookups!$A$10, Lookups!$A$9:'Lookups'!$B$24, 2, FALSE))+'New Sites'!L127*VLOOKUP(Lookups!$A$11, Lookups!$A$9:'Lookups'!$B$24, 2, FALSE),"-")</f>
        <v>-</v>
      </c>
      <c r="M127" s="15">
        <f t="shared" si="3"/>
        <v>2.9467393385500168E-2</v>
      </c>
      <c r="N127" s="19">
        <f>(M127*1000000000)/Pop!M127</f>
        <v>7.9024740888824496</v>
      </c>
      <c r="O127" s="14" t="str">
        <f>IFERROR(INDEX(Options!$J$2:$J$1611,MATCH(A127, Options!$G$2:$G$1611,0)), )</f>
        <v>Emerging Market Economies</v>
      </c>
      <c r="P127" s="14" t="str">
        <f>IFERROR(INDEX(Options!$I$2:$I$1611,MATCH(A127, Options!$G$2:$G$1611,0)), )</f>
        <v>Middle East, North Africa, Afghanistan, and Pakistan</v>
      </c>
    </row>
    <row r="128" spans="1:16">
      <c r="A128" s="14" t="str">
        <f>'New Sites'!A128</f>
        <v>PAK</v>
      </c>
      <c r="B128" s="14" t="str">
        <f>'New Sites'!B128</f>
        <v>Pakistan</v>
      </c>
      <c r="C128" s="14">
        <f>IFERROR('New Sites'!C128*VLOOKUP(Lookups!$A$9, Lookups!$A$9:'Lookups'!$B$24, 2, FALSE)+((SQRT((1/('Total Sites'!C128/Area!C128))/2)*1000)*'New Sites'!C128*VLOOKUP(Lookups!$A$10, Lookups!$A$9:'Lookups'!$B$24, 2, FALSE))+'New Sites'!C128*VLOOKUP(Lookups!$A$11, Lookups!$A$9:'Lookups'!$B$24, 2, FALSE),"-")</f>
        <v>7054509442.5083961</v>
      </c>
      <c r="D128" s="14">
        <f>IFERROR('New Sites'!D128*VLOOKUP(Lookups!$A$9, Lookups!$A$9:'Lookups'!$B$24, 2, FALSE)+((SQRT((1/('Total Sites'!D128/Area!D128))/2)*1000)*'New Sites'!D128*VLOOKUP(Lookups!$A$10, Lookups!$A$9:'Lookups'!$B$24, 2, FALSE))+'New Sites'!D128*VLOOKUP(Lookups!$A$11, Lookups!$A$9:'Lookups'!$B$24, 2, FALSE),"-")</f>
        <v>2965196791.5218048</v>
      </c>
      <c r="E128" s="14">
        <f>IFERROR('New Sites'!E128*VLOOKUP(Lookups!$A$9, Lookups!$A$9:'Lookups'!$B$24, 2, FALSE)+((SQRT((1/('Total Sites'!E128/Area!E128))/2)*1000)*'New Sites'!E128*VLOOKUP(Lookups!$A$10, Lookups!$A$9:'Lookups'!$B$24, 2, FALSE))+'New Sites'!E128*VLOOKUP(Lookups!$A$11, Lookups!$A$9:'Lookups'!$B$24, 2, FALSE),"-")</f>
        <v>3596176694.1352787</v>
      </c>
      <c r="F128" s="14">
        <f>IFERROR('New Sites'!F128*VLOOKUP(Lookups!$A$9, Lookups!$A$9:'Lookups'!$B$24, 2, FALSE)+((SQRT((1/('Total Sites'!F128/Area!F128))/2)*1000)*'New Sites'!F128*VLOOKUP(Lookups!$A$10, Lookups!$A$9:'Lookups'!$B$24, 2, FALSE))+'New Sites'!F128*VLOOKUP(Lookups!$A$11, Lookups!$A$9:'Lookups'!$B$24, 2, FALSE),"-")</f>
        <v>2044391489.1472268</v>
      </c>
      <c r="G128" s="14">
        <f>IFERROR('New Sites'!G128*VLOOKUP(Lookups!$A$9, Lookups!$A$9:'Lookups'!$B$24, 2, FALSE)+((SQRT((1/('Total Sites'!G128/Area!G128))/2)*1000)*'New Sites'!G128*VLOOKUP(Lookups!$A$10, Lookups!$A$9:'Lookups'!$B$24, 2, FALSE))+'New Sites'!G128*VLOOKUP(Lookups!$A$11, Lookups!$A$9:'Lookups'!$B$24, 2, FALSE),"-")</f>
        <v>2378436536.1484203</v>
      </c>
      <c r="H128" s="14">
        <f>IFERROR('New Sites'!H128*VLOOKUP(Lookups!$A$9, Lookups!$A$9:'Lookups'!$B$24, 2, FALSE)+((SQRT((1/('Total Sites'!H128/Area!H128))/2)*1000)*'New Sites'!H128*VLOOKUP(Lookups!$A$10, Lookups!$A$9:'Lookups'!$B$24, 2, FALSE))+'New Sites'!H128*VLOOKUP(Lookups!$A$11, Lookups!$A$9:'Lookups'!$B$24, 2, FALSE),"-")</f>
        <v>1536377031.6482482</v>
      </c>
      <c r="I128" s="14">
        <f>IFERROR('New Sites'!I128*VLOOKUP(Lookups!$A$9, Lookups!$A$9:'Lookups'!$B$24, 2, FALSE)+((SQRT((1/('Total Sites'!I128/Area!I128))/2)*1000)*'New Sites'!I128*VLOOKUP(Lookups!$A$10, Lookups!$A$9:'Lookups'!$B$24, 2, FALSE))+'New Sites'!I128*VLOOKUP(Lookups!$A$11, Lookups!$A$9:'Lookups'!$B$24, 2, FALSE),"-")</f>
        <v>1673154119.158164</v>
      </c>
      <c r="J128" s="14">
        <f>IFERROR('New Sites'!J128*VLOOKUP(Lookups!$A$9, Lookups!$A$9:'Lookups'!$B$24, 2, FALSE)+((SQRT((1/('Total Sites'!J128/Area!J128))/2)*1000)*'New Sites'!J128*VLOOKUP(Lookups!$A$10, Lookups!$A$9:'Lookups'!$B$24, 2, FALSE))+'New Sites'!J128*VLOOKUP(Lookups!$A$11, Lookups!$A$9:'Lookups'!$B$24, 2, FALSE),"-")</f>
        <v>573961878.03331327</v>
      </c>
      <c r="K128" s="14">
        <f>IFERROR('New Sites'!K128*VLOOKUP(Lookups!$A$9, Lookups!$A$9:'Lookups'!$B$24, 2, FALSE)+((SQRT((1/('Total Sites'!K128/Area!K128))/2)*1000)*'New Sites'!K128*VLOOKUP(Lookups!$A$10, Lookups!$A$9:'Lookups'!$B$24, 2, FALSE))+'New Sites'!K128*VLOOKUP(Lookups!$A$11, Lookups!$A$9:'Lookups'!$B$24, 2, FALSE),"-")</f>
        <v>497200941.00257456</v>
      </c>
      <c r="L128" s="14">
        <f>IFERROR('New Sites'!L128*VLOOKUP(Lookups!$A$9, Lookups!$A$9:'Lookups'!$B$24, 2, FALSE)+((SQRT((1/('Total Sites'!L128/Area!L128))/2)*1000)*'New Sites'!L128*VLOOKUP(Lookups!$A$10, Lookups!$A$9:'Lookups'!$B$24, 2, FALSE))+'New Sites'!L128*VLOOKUP(Lookups!$A$11, Lookups!$A$9:'Lookups'!$B$24, 2, FALSE),"-")</f>
        <v>583048012.95629323</v>
      </c>
      <c r="M128" s="15">
        <f t="shared" si="3"/>
        <v>22.902452936259724</v>
      </c>
      <c r="N128" s="19">
        <f>(M128*1000000000)/Pop!M128</f>
        <v>98.872931042203277</v>
      </c>
      <c r="O128" s="14" t="str">
        <f>IFERROR(INDEX(Options!$J$2:$J$1611,MATCH(A128, Options!$G$2:$G$1611,0)), )</f>
        <v>Emerging Market Economies</v>
      </c>
      <c r="P128" s="14" t="str">
        <f>IFERROR(INDEX(Options!$I$2:$I$1611,MATCH(A128, Options!$G$2:$G$1611,0)), )</f>
        <v>Middle East, North Africa, Afghanistan, and Pakistan</v>
      </c>
    </row>
    <row r="129" spans="1:16">
      <c r="A129" s="14" t="str">
        <f>'New Sites'!A129</f>
        <v>PSE</v>
      </c>
      <c r="B129" s="14" t="str">
        <f>'New Sites'!B129</f>
        <v>Palestine, State of</v>
      </c>
      <c r="C129" s="14">
        <f>IFERROR('New Sites'!C129*VLOOKUP(Lookups!$A$9, Lookups!$A$9:'Lookups'!$B$24, 2, FALSE)+((SQRT((1/('Total Sites'!C129/Area!C129))/2)*1000)*'New Sites'!C129*VLOOKUP(Lookups!$A$10, Lookups!$A$9:'Lookups'!$B$24, 2, FALSE))+'New Sites'!C129*VLOOKUP(Lookups!$A$11, Lookups!$A$9:'Lookups'!$B$24, 2, FALSE),"-")</f>
        <v>138946525.20095778</v>
      </c>
      <c r="D129" s="14">
        <f>IFERROR('New Sites'!D129*VLOOKUP(Lookups!$A$9, Lookups!$A$9:'Lookups'!$B$24, 2, FALSE)+((SQRT((1/('Total Sites'!D129/Area!D129))/2)*1000)*'New Sites'!D129*VLOOKUP(Lookups!$A$10, Lookups!$A$9:'Lookups'!$B$24, 2, FALSE))+'New Sites'!D129*VLOOKUP(Lookups!$A$11, Lookups!$A$9:'Lookups'!$B$24, 2, FALSE),"-")</f>
        <v>63778732.879128151</v>
      </c>
      <c r="E129" s="14">
        <f>IFERROR('New Sites'!E129*VLOOKUP(Lookups!$A$9, Lookups!$A$9:'Lookups'!$B$24, 2, FALSE)+((SQRT((1/('Total Sites'!E129/Area!E129))/2)*1000)*'New Sites'!E129*VLOOKUP(Lookups!$A$10, Lookups!$A$9:'Lookups'!$B$24, 2, FALSE))+'New Sites'!E129*VLOOKUP(Lookups!$A$11, Lookups!$A$9:'Lookups'!$B$24, 2, FALSE),"-")</f>
        <v>47941274.23954457</v>
      </c>
      <c r="F129" s="14">
        <f>IFERROR('New Sites'!F129*VLOOKUP(Lookups!$A$9, Lookups!$A$9:'Lookups'!$B$24, 2, FALSE)+((SQRT((1/('Total Sites'!F129/Area!F129))/2)*1000)*'New Sites'!F129*VLOOKUP(Lookups!$A$10, Lookups!$A$9:'Lookups'!$B$24, 2, FALSE))+'New Sites'!F129*VLOOKUP(Lookups!$A$11, Lookups!$A$9:'Lookups'!$B$24, 2, FALSE),"-")</f>
        <v>49454003.163818136</v>
      </c>
      <c r="G129" s="14">
        <f>IFERROR('New Sites'!G129*VLOOKUP(Lookups!$A$9, Lookups!$A$9:'Lookups'!$B$24, 2, FALSE)+((SQRT((1/('Total Sites'!G129/Area!G129))/2)*1000)*'New Sites'!G129*VLOOKUP(Lookups!$A$10, Lookups!$A$9:'Lookups'!$B$24, 2, FALSE))+'New Sites'!G129*VLOOKUP(Lookups!$A$11, Lookups!$A$9:'Lookups'!$B$24, 2, FALSE),"-")</f>
        <v>35211218.234946132</v>
      </c>
      <c r="H129" s="14">
        <f>IFERROR('New Sites'!H129*VLOOKUP(Lookups!$A$9, Lookups!$A$9:'Lookups'!$B$24, 2, FALSE)+((SQRT((1/('Total Sites'!H129/Area!H129))/2)*1000)*'New Sites'!H129*VLOOKUP(Lookups!$A$10, Lookups!$A$9:'Lookups'!$B$24, 2, FALSE))+'New Sites'!H129*VLOOKUP(Lookups!$A$11, Lookups!$A$9:'Lookups'!$B$24, 2, FALSE),"-")</f>
        <v>10487190.721067009</v>
      </c>
      <c r="I129" s="14">
        <f>IFERROR('New Sites'!I129*VLOOKUP(Lookups!$A$9, Lookups!$A$9:'Lookups'!$B$24, 2, FALSE)+((SQRT((1/('Total Sites'!I129/Area!I129))/2)*1000)*'New Sites'!I129*VLOOKUP(Lookups!$A$10, Lookups!$A$9:'Lookups'!$B$24, 2, FALSE))+'New Sites'!I129*VLOOKUP(Lookups!$A$11, Lookups!$A$9:'Lookups'!$B$24, 2, FALSE),"-")</f>
        <v>72654047.255084425</v>
      </c>
      <c r="J129" s="14">
        <f>IFERROR('New Sites'!J129*VLOOKUP(Lookups!$A$9, Lookups!$A$9:'Lookups'!$B$24, 2, FALSE)+((SQRT((1/('Total Sites'!J129/Area!J129))/2)*1000)*'New Sites'!J129*VLOOKUP(Lookups!$A$10, Lookups!$A$9:'Lookups'!$B$24, 2, FALSE))+'New Sites'!J129*VLOOKUP(Lookups!$A$11, Lookups!$A$9:'Lookups'!$B$24, 2, FALSE),"-")</f>
        <v>52536791.977652997</v>
      </c>
      <c r="K129" s="14">
        <f>IFERROR('New Sites'!K129*VLOOKUP(Lookups!$A$9, Lookups!$A$9:'Lookups'!$B$24, 2, FALSE)+((SQRT((1/('Total Sites'!K129/Area!K129))/2)*1000)*'New Sites'!K129*VLOOKUP(Lookups!$A$10, Lookups!$A$9:'Lookups'!$B$24, 2, FALSE))+'New Sites'!K129*VLOOKUP(Lookups!$A$11, Lookups!$A$9:'Lookups'!$B$24, 2, FALSE),"-")</f>
        <v>49519325.705945566</v>
      </c>
      <c r="L129" s="14">
        <f>IFERROR('New Sites'!L129*VLOOKUP(Lookups!$A$9, Lookups!$A$9:'Lookups'!$B$24, 2, FALSE)+((SQRT((1/('Total Sites'!L129/Area!L129))/2)*1000)*'New Sites'!L129*VLOOKUP(Lookups!$A$10, Lookups!$A$9:'Lookups'!$B$24, 2, FALSE))+'New Sites'!L129*VLOOKUP(Lookups!$A$11, Lookups!$A$9:'Lookups'!$B$24, 2, FALSE),"-")</f>
        <v>13799605.149093097</v>
      </c>
      <c r="M129" s="15">
        <f t="shared" si="3"/>
        <v>0.53432871452723785</v>
      </c>
      <c r="N129" s="19">
        <f>(M129*1000000000)/Pop!M129</f>
        <v>93.049979682173444</v>
      </c>
      <c r="O129" s="14">
        <f>IFERROR(INDEX(Options!$J$2:$J$1611,MATCH(A129, Options!$G$2:$G$1611,0)), )</f>
        <v>0</v>
      </c>
      <c r="P129" s="14">
        <f>IFERROR(INDEX(Options!$I$2:$I$1611,MATCH(A129, Options!$G$2:$G$1611,0)), )</f>
        <v>0</v>
      </c>
    </row>
    <row r="130" spans="1:16">
      <c r="A130" s="14" t="str">
        <f>'New Sites'!A130</f>
        <v>PAN</v>
      </c>
      <c r="B130" s="14" t="str">
        <f>'New Sites'!B130</f>
        <v>Panama</v>
      </c>
      <c r="C130" s="14">
        <f>IFERROR('New Sites'!C130*VLOOKUP(Lookups!$A$9, Lookups!$A$9:'Lookups'!$B$24, 2, FALSE)+((SQRT((1/('Total Sites'!C130/Area!C130))/2)*1000)*'New Sites'!C130*VLOOKUP(Lookups!$A$10, Lookups!$A$9:'Lookups'!$B$24, 2, FALSE))+'New Sites'!C130*VLOOKUP(Lookups!$A$11, Lookups!$A$9:'Lookups'!$B$24, 2, FALSE),"-")</f>
        <v>202810504.12225065</v>
      </c>
      <c r="D130" s="14">
        <f>IFERROR('New Sites'!D130*VLOOKUP(Lookups!$A$9, Lookups!$A$9:'Lookups'!$B$24, 2, FALSE)+((SQRT((1/('Total Sites'!D130/Area!D130))/2)*1000)*'New Sites'!D130*VLOOKUP(Lookups!$A$10, Lookups!$A$9:'Lookups'!$B$24, 2, FALSE))+'New Sites'!D130*VLOOKUP(Lookups!$A$11, Lookups!$A$9:'Lookups'!$B$24, 2, FALSE),"-")</f>
        <v>39147687.117661551</v>
      </c>
      <c r="E130" s="14">
        <f>IFERROR('New Sites'!E130*VLOOKUP(Lookups!$A$9, Lookups!$A$9:'Lookups'!$B$24, 2, FALSE)+((SQRT((1/('Total Sites'!E130/Area!E130))/2)*1000)*'New Sites'!E130*VLOOKUP(Lookups!$A$10, Lookups!$A$9:'Lookups'!$B$24, 2, FALSE))+'New Sites'!E130*VLOOKUP(Lookups!$A$11, Lookups!$A$9:'Lookups'!$B$24, 2, FALSE),"-")</f>
        <v>24777282.526927482</v>
      </c>
      <c r="F130" s="14">
        <f>IFERROR('New Sites'!F130*VLOOKUP(Lookups!$A$9, Lookups!$A$9:'Lookups'!$B$24, 2, FALSE)+((SQRT((1/('Total Sites'!F130/Area!F130))/2)*1000)*'New Sites'!F130*VLOOKUP(Lookups!$A$10, Lookups!$A$9:'Lookups'!$B$24, 2, FALSE))+'New Sites'!F130*VLOOKUP(Lookups!$A$11, Lookups!$A$9:'Lookups'!$B$24, 2, FALSE),"-")</f>
        <v>19120314.098956943</v>
      </c>
      <c r="G130" s="14">
        <f>IFERROR('New Sites'!G130*VLOOKUP(Lookups!$A$9, Lookups!$A$9:'Lookups'!$B$24, 2, FALSE)+((SQRT((1/('Total Sites'!G130/Area!G130))/2)*1000)*'New Sites'!G130*VLOOKUP(Lookups!$A$10, Lookups!$A$9:'Lookups'!$B$24, 2, FALSE))+'New Sites'!G130*VLOOKUP(Lookups!$A$11, Lookups!$A$9:'Lookups'!$B$24, 2, FALSE),"-")</f>
        <v>24090906.455675378</v>
      </c>
      <c r="H130" s="14">
        <f>IFERROR('New Sites'!H130*VLOOKUP(Lookups!$A$9, Lookups!$A$9:'Lookups'!$B$24, 2, FALSE)+((SQRT((1/('Total Sites'!H130/Area!H130))/2)*1000)*'New Sites'!H130*VLOOKUP(Lookups!$A$10, Lookups!$A$9:'Lookups'!$B$24, 2, FALSE))+'New Sites'!H130*VLOOKUP(Lookups!$A$11, Lookups!$A$9:'Lookups'!$B$24, 2, FALSE),"-")</f>
        <v>12818363.347682307</v>
      </c>
      <c r="I130" s="14">
        <f>IFERROR('New Sites'!I130*VLOOKUP(Lookups!$A$9, Lookups!$A$9:'Lookups'!$B$24, 2, FALSE)+((SQRT((1/('Total Sites'!I130/Area!I130))/2)*1000)*'New Sites'!I130*VLOOKUP(Lookups!$A$10, Lookups!$A$9:'Lookups'!$B$24, 2, FALSE))+'New Sites'!I130*VLOOKUP(Lookups!$A$11, Lookups!$A$9:'Lookups'!$B$24, 2, FALSE),"-")</f>
        <v>18403820.015566006</v>
      </c>
      <c r="J130" s="14">
        <f>IFERROR('New Sites'!J130*VLOOKUP(Lookups!$A$9, Lookups!$A$9:'Lookups'!$B$24, 2, FALSE)+((SQRT((1/('Total Sites'!J130/Area!J130))/2)*1000)*'New Sites'!J130*VLOOKUP(Lookups!$A$10, Lookups!$A$9:'Lookups'!$B$24, 2, FALSE))+'New Sites'!J130*VLOOKUP(Lookups!$A$11, Lookups!$A$9:'Lookups'!$B$24, 2, FALSE),"-")</f>
        <v>13110732.623755004</v>
      </c>
      <c r="K130" s="14">
        <f>IFERROR('New Sites'!K130*VLOOKUP(Lookups!$A$9, Lookups!$A$9:'Lookups'!$B$24, 2, FALSE)+((SQRT((1/('Total Sites'!K130/Area!K130))/2)*1000)*'New Sites'!K130*VLOOKUP(Lookups!$A$10, Lookups!$A$9:'Lookups'!$B$24, 2, FALSE))+'New Sites'!K130*VLOOKUP(Lookups!$A$11, Lookups!$A$9:'Lookups'!$B$24, 2, FALSE),"-")</f>
        <v>17209196.959687419</v>
      </c>
      <c r="L130" s="14" t="str">
        <f>IFERROR('New Sites'!L130*VLOOKUP(Lookups!$A$9, Lookups!$A$9:'Lookups'!$B$24, 2, FALSE)+((SQRT((1/('Total Sites'!L130/Area!L130))/2)*1000)*'New Sites'!L130*VLOOKUP(Lookups!$A$10, Lookups!$A$9:'Lookups'!$B$24, 2, FALSE))+'New Sites'!L130*VLOOKUP(Lookups!$A$11, Lookups!$A$9:'Lookups'!$B$24, 2, FALSE),"-")</f>
        <v>-</v>
      </c>
      <c r="M130" s="15">
        <f t="shared" ref="M130:M161" si="4">IFERROR(SUMIF((C130:L130), "&lt;&gt;n/a")/1000000000, "-")</f>
        <v>0.37148880726816269</v>
      </c>
      <c r="N130" s="19">
        <f>(M130*1000000000)/Pop!M130</f>
        <v>92.298979007912024</v>
      </c>
      <c r="O130" s="14" t="str">
        <f>IFERROR(INDEX(Options!$J$2:$J$1611,MATCH(A130, Options!$G$2:$G$1611,0)), )</f>
        <v>Emerging Market Economies</v>
      </c>
      <c r="P130" s="14" t="str">
        <f>IFERROR(INDEX(Options!$I$2:$I$1611,MATCH(A130, Options!$G$2:$G$1611,0)), )</f>
        <v>Latin America and the Caribbean</v>
      </c>
    </row>
    <row r="131" spans="1:16">
      <c r="A131" s="14" t="str">
        <f>'New Sites'!A131</f>
        <v>PNG</v>
      </c>
      <c r="B131" s="14" t="str">
        <f>'New Sites'!B131</f>
        <v>Papua New Guinea</v>
      </c>
      <c r="C131" s="14">
        <f>IFERROR('New Sites'!C131*VLOOKUP(Lookups!$A$9, Lookups!$A$9:'Lookups'!$B$24, 2, FALSE)+((SQRT((1/('Total Sites'!C131/Area!C131))/2)*1000)*'New Sites'!C131*VLOOKUP(Lookups!$A$10, Lookups!$A$9:'Lookups'!$B$24, 2, FALSE))+'New Sites'!C131*VLOOKUP(Lookups!$A$11, Lookups!$A$9:'Lookups'!$B$24, 2, FALSE),"-")</f>
        <v>103764465.79709235</v>
      </c>
      <c r="D131" s="14">
        <f>IFERROR('New Sites'!D131*VLOOKUP(Lookups!$A$9, Lookups!$A$9:'Lookups'!$B$24, 2, FALSE)+((SQRT((1/('Total Sites'!D131/Area!D131))/2)*1000)*'New Sites'!D131*VLOOKUP(Lookups!$A$10, Lookups!$A$9:'Lookups'!$B$24, 2, FALSE))+'New Sites'!D131*VLOOKUP(Lookups!$A$11, Lookups!$A$9:'Lookups'!$B$24, 2, FALSE),"-")</f>
        <v>118804478.17448601</v>
      </c>
      <c r="E131" s="14">
        <f>IFERROR('New Sites'!E131*VLOOKUP(Lookups!$A$9, Lookups!$A$9:'Lookups'!$B$24, 2, FALSE)+((SQRT((1/('Total Sites'!E131/Area!E131))/2)*1000)*'New Sites'!E131*VLOOKUP(Lookups!$A$10, Lookups!$A$9:'Lookups'!$B$24, 2, FALSE))+'New Sites'!E131*VLOOKUP(Lookups!$A$11, Lookups!$A$9:'Lookups'!$B$24, 2, FALSE),"-")</f>
        <v>82838758.532117262</v>
      </c>
      <c r="F131" s="14">
        <f>IFERROR('New Sites'!F131*VLOOKUP(Lookups!$A$9, Lookups!$A$9:'Lookups'!$B$24, 2, FALSE)+((SQRT((1/('Total Sites'!F131/Area!F131))/2)*1000)*'New Sites'!F131*VLOOKUP(Lookups!$A$10, Lookups!$A$9:'Lookups'!$B$24, 2, FALSE))+'New Sites'!F131*VLOOKUP(Lookups!$A$11, Lookups!$A$9:'Lookups'!$B$24, 2, FALSE),"-")</f>
        <v>114994973.4934742</v>
      </c>
      <c r="G131" s="14">
        <f>IFERROR('New Sites'!G131*VLOOKUP(Lookups!$A$9, Lookups!$A$9:'Lookups'!$B$24, 2, FALSE)+((SQRT((1/('Total Sites'!G131/Area!G131))/2)*1000)*'New Sites'!G131*VLOOKUP(Lookups!$A$10, Lookups!$A$9:'Lookups'!$B$24, 2, FALSE))+'New Sites'!G131*VLOOKUP(Lookups!$A$11, Lookups!$A$9:'Lookups'!$B$24, 2, FALSE),"-")</f>
        <v>89471636.075845852</v>
      </c>
      <c r="H131" s="14">
        <f>IFERROR('New Sites'!H131*VLOOKUP(Lookups!$A$9, Lookups!$A$9:'Lookups'!$B$24, 2, FALSE)+((SQRT((1/('Total Sites'!H131/Area!H131))/2)*1000)*'New Sites'!H131*VLOOKUP(Lookups!$A$10, Lookups!$A$9:'Lookups'!$B$24, 2, FALSE))+'New Sites'!H131*VLOOKUP(Lookups!$A$11, Lookups!$A$9:'Lookups'!$B$24, 2, FALSE),"-")</f>
        <v>93024795.603658393</v>
      </c>
      <c r="I131" s="14">
        <f>IFERROR('New Sites'!I131*VLOOKUP(Lookups!$A$9, Lookups!$A$9:'Lookups'!$B$24, 2, FALSE)+((SQRT((1/('Total Sites'!I131/Area!I131))/2)*1000)*'New Sites'!I131*VLOOKUP(Lookups!$A$10, Lookups!$A$9:'Lookups'!$B$24, 2, FALSE))+'New Sites'!I131*VLOOKUP(Lookups!$A$11, Lookups!$A$9:'Lookups'!$B$24, 2, FALSE),"-")</f>
        <v>72712979.115986019</v>
      </c>
      <c r="J131" s="14">
        <f>IFERROR('New Sites'!J131*VLOOKUP(Lookups!$A$9, Lookups!$A$9:'Lookups'!$B$24, 2, FALSE)+((SQRT((1/('Total Sites'!J131/Area!J131))/2)*1000)*'New Sites'!J131*VLOOKUP(Lookups!$A$10, Lookups!$A$9:'Lookups'!$B$24, 2, FALSE))+'New Sites'!J131*VLOOKUP(Lookups!$A$11, Lookups!$A$9:'Lookups'!$B$24, 2, FALSE),"-")</f>
        <v>100970711.74484268</v>
      </c>
      <c r="K131" s="14">
        <f>IFERROR('New Sites'!K131*VLOOKUP(Lookups!$A$9, Lookups!$A$9:'Lookups'!$B$24, 2, FALSE)+((SQRT((1/('Total Sites'!K131/Area!K131))/2)*1000)*'New Sites'!K131*VLOOKUP(Lookups!$A$10, Lookups!$A$9:'Lookups'!$B$24, 2, FALSE))+'New Sites'!K131*VLOOKUP(Lookups!$A$11, Lookups!$A$9:'Lookups'!$B$24, 2, FALSE),"-")</f>
        <v>101705405.3898924</v>
      </c>
      <c r="L131" s="14" t="str">
        <f>IFERROR('New Sites'!L131*VLOOKUP(Lookups!$A$9, Lookups!$A$9:'Lookups'!$B$24, 2, FALSE)+((SQRT((1/('Total Sites'!L131/Area!L131))/2)*1000)*'New Sites'!L131*VLOOKUP(Lookups!$A$10, Lookups!$A$9:'Lookups'!$B$24, 2, FALSE))+'New Sites'!L131*VLOOKUP(Lookups!$A$11, Lookups!$A$9:'Lookups'!$B$24, 2, FALSE),"-")</f>
        <v>-</v>
      </c>
      <c r="M131" s="15">
        <f t="shared" si="4"/>
        <v>0.87828820392739515</v>
      </c>
      <c r="N131" s="19">
        <f>(M131*1000000000)/Pop!M131</f>
        <v>95.924586941782522</v>
      </c>
      <c r="O131" s="14" t="str">
        <f>IFERROR(INDEX(Options!$J$2:$J$1611,MATCH(A131, Options!$G$2:$G$1611,0)), )</f>
        <v>Low Income Developing Countries</v>
      </c>
      <c r="P131" s="14" t="str">
        <f>IFERROR(INDEX(Options!$I$2:$I$1611,MATCH(A131, Options!$G$2:$G$1611,0)), )</f>
        <v>Emerging and Developing Asia</v>
      </c>
    </row>
    <row r="132" spans="1:16">
      <c r="A132" s="14" t="str">
        <f>'New Sites'!A132</f>
        <v>PRY</v>
      </c>
      <c r="B132" s="14" t="str">
        <f>'New Sites'!B132</f>
        <v>Paraguay</v>
      </c>
      <c r="C132" s="14">
        <f>IFERROR('New Sites'!C132*VLOOKUP(Lookups!$A$9, Lookups!$A$9:'Lookups'!$B$24, 2, FALSE)+((SQRT((1/('Total Sites'!C132/Area!C132))/2)*1000)*'New Sites'!C132*VLOOKUP(Lookups!$A$10, Lookups!$A$9:'Lookups'!$B$24, 2, FALSE))+'New Sites'!C132*VLOOKUP(Lookups!$A$11, Lookups!$A$9:'Lookups'!$B$24, 2, FALSE),"-")</f>
        <v>238999897.8853206</v>
      </c>
      <c r="D132" s="14">
        <f>IFERROR('New Sites'!D132*VLOOKUP(Lookups!$A$9, Lookups!$A$9:'Lookups'!$B$24, 2, FALSE)+((SQRT((1/('Total Sites'!D132/Area!D132))/2)*1000)*'New Sites'!D132*VLOOKUP(Lookups!$A$10, Lookups!$A$9:'Lookups'!$B$24, 2, FALSE))+'New Sites'!D132*VLOOKUP(Lookups!$A$11, Lookups!$A$9:'Lookups'!$B$24, 2, FALSE),"-")</f>
        <v>60039233.078377545</v>
      </c>
      <c r="E132" s="14">
        <f>IFERROR('New Sites'!E132*VLOOKUP(Lookups!$A$9, Lookups!$A$9:'Lookups'!$B$24, 2, FALSE)+((SQRT((1/('Total Sites'!E132/Area!E132))/2)*1000)*'New Sites'!E132*VLOOKUP(Lookups!$A$10, Lookups!$A$9:'Lookups'!$B$24, 2, FALSE))+'New Sites'!E132*VLOOKUP(Lookups!$A$11, Lookups!$A$9:'Lookups'!$B$24, 2, FALSE),"-")</f>
        <v>38967752.003874406</v>
      </c>
      <c r="F132" s="14">
        <f>IFERROR('New Sites'!F132*VLOOKUP(Lookups!$A$9, Lookups!$A$9:'Lookups'!$B$24, 2, FALSE)+((SQRT((1/('Total Sites'!F132/Area!F132))/2)*1000)*'New Sites'!F132*VLOOKUP(Lookups!$A$10, Lookups!$A$9:'Lookups'!$B$24, 2, FALSE))+'New Sites'!F132*VLOOKUP(Lookups!$A$11, Lookups!$A$9:'Lookups'!$B$24, 2, FALSE),"-")</f>
        <v>32273862.975381855</v>
      </c>
      <c r="G132" s="14">
        <f>IFERROR('New Sites'!G132*VLOOKUP(Lookups!$A$9, Lookups!$A$9:'Lookups'!$B$24, 2, FALSE)+((SQRT((1/('Total Sites'!G132/Area!G132))/2)*1000)*'New Sites'!G132*VLOOKUP(Lookups!$A$10, Lookups!$A$9:'Lookups'!$B$24, 2, FALSE))+'New Sites'!G132*VLOOKUP(Lookups!$A$11, Lookups!$A$9:'Lookups'!$B$24, 2, FALSE),"-")</f>
        <v>43897689.528904676</v>
      </c>
      <c r="H132" s="14">
        <f>IFERROR('New Sites'!H132*VLOOKUP(Lookups!$A$9, Lookups!$A$9:'Lookups'!$B$24, 2, FALSE)+((SQRT((1/('Total Sites'!H132/Area!H132))/2)*1000)*'New Sites'!H132*VLOOKUP(Lookups!$A$10, Lookups!$A$9:'Lookups'!$B$24, 2, FALSE))+'New Sites'!H132*VLOOKUP(Lookups!$A$11, Lookups!$A$9:'Lookups'!$B$24, 2, FALSE),"-")</f>
        <v>69988077.342715904</v>
      </c>
      <c r="I132" s="14">
        <f>IFERROR('New Sites'!I132*VLOOKUP(Lookups!$A$9, Lookups!$A$9:'Lookups'!$B$24, 2, FALSE)+((SQRT((1/('Total Sites'!I132/Area!I132))/2)*1000)*'New Sites'!I132*VLOOKUP(Lookups!$A$10, Lookups!$A$9:'Lookups'!$B$24, 2, FALSE))+'New Sites'!I132*VLOOKUP(Lookups!$A$11, Lookups!$A$9:'Lookups'!$B$24, 2, FALSE),"-")</f>
        <v>40369119.864507645</v>
      </c>
      <c r="J132" s="14">
        <f>IFERROR('New Sites'!J132*VLOOKUP(Lookups!$A$9, Lookups!$A$9:'Lookups'!$B$24, 2, FALSE)+((SQRT((1/('Total Sites'!J132/Area!J132))/2)*1000)*'New Sites'!J132*VLOOKUP(Lookups!$A$10, Lookups!$A$9:'Lookups'!$B$24, 2, FALSE))+'New Sites'!J132*VLOOKUP(Lookups!$A$11, Lookups!$A$9:'Lookups'!$B$24, 2, FALSE),"-")</f>
        <v>35900497.58239983</v>
      </c>
      <c r="K132" s="14">
        <f>IFERROR('New Sites'!K132*VLOOKUP(Lookups!$A$9, Lookups!$A$9:'Lookups'!$B$24, 2, FALSE)+((SQRT((1/('Total Sites'!K132/Area!K132))/2)*1000)*'New Sites'!K132*VLOOKUP(Lookups!$A$10, Lookups!$A$9:'Lookups'!$B$24, 2, FALSE))+'New Sites'!K132*VLOOKUP(Lookups!$A$11, Lookups!$A$9:'Lookups'!$B$24, 2, FALSE),"-")</f>
        <v>39030747.62244159</v>
      </c>
      <c r="L132" s="14" t="str">
        <f>IFERROR('New Sites'!L132*VLOOKUP(Lookups!$A$9, Lookups!$A$9:'Lookups'!$B$24, 2, FALSE)+((SQRT((1/('Total Sites'!L132/Area!L132))/2)*1000)*'New Sites'!L132*VLOOKUP(Lookups!$A$10, Lookups!$A$9:'Lookups'!$B$24, 2, FALSE))+'New Sites'!L132*VLOOKUP(Lookups!$A$11, Lookups!$A$9:'Lookups'!$B$24, 2, FALSE),"-")</f>
        <v>-</v>
      </c>
      <c r="M132" s="15">
        <f t="shared" si="4"/>
        <v>0.59946687788392405</v>
      </c>
      <c r="N132" s="19">
        <f>(M132*1000000000)/Pop!M132</f>
        <v>80.000779084348707</v>
      </c>
      <c r="O132" s="14" t="str">
        <f>IFERROR(INDEX(Options!$J$2:$J$1611,MATCH(A132, Options!$G$2:$G$1611,0)), )</f>
        <v>Emerging Market Economies</v>
      </c>
      <c r="P132" s="14" t="str">
        <f>IFERROR(INDEX(Options!$I$2:$I$1611,MATCH(A132, Options!$G$2:$G$1611,0)), )</f>
        <v>Latin America and the Caribbean</v>
      </c>
    </row>
    <row r="133" spans="1:16">
      <c r="A133" s="14" t="str">
        <f>'New Sites'!A133</f>
        <v>PER</v>
      </c>
      <c r="B133" s="14" t="str">
        <f>'New Sites'!B133</f>
        <v>Peru</v>
      </c>
      <c r="C133" s="14">
        <f>IFERROR('New Sites'!C133*VLOOKUP(Lookups!$A$9, Lookups!$A$9:'Lookups'!$B$24, 2, FALSE)+((SQRT((1/('Total Sites'!C133/Area!C133))/2)*1000)*'New Sites'!C133*VLOOKUP(Lookups!$A$10, Lookups!$A$9:'Lookups'!$B$24, 2, FALSE))+'New Sites'!C133*VLOOKUP(Lookups!$A$11, Lookups!$A$9:'Lookups'!$B$24, 2, FALSE),"-")</f>
        <v>1682803427.2430367</v>
      </c>
      <c r="D133" s="14">
        <f>IFERROR('New Sites'!D133*VLOOKUP(Lookups!$A$9, Lookups!$A$9:'Lookups'!$B$24, 2, FALSE)+((SQRT((1/('Total Sites'!D133/Area!D133))/2)*1000)*'New Sites'!D133*VLOOKUP(Lookups!$A$10, Lookups!$A$9:'Lookups'!$B$24, 2, FALSE))+'New Sites'!D133*VLOOKUP(Lookups!$A$11, Lookups!$A$9:'Lookups'!$B$24, 2, FALSE),"-")</f>
        <v>360824041.63802671</v>
      </c>
      <c r="E133" s="14">
        <f>IFERROR('New Sites'!E133*VLOOKUP(Lookups!$A$9, Lookups!$A$9:'Lookups'!$B$24, 2, FALSE)+((SQRT((1/('Total Sites'!E133/Area!E133))/2)*1000)*'New Sites'!E133*VLOOKUP(Lookups!$A$10, Lookups!$A$9:'Lookups'!$B$24, 2, FALSE))+'New Sites'!E133*VLOOKUP(Lookups!$A$11, Lookups!$A$9:'Lookups'!$B$24, 2, FALSE),"-")</f>
        <v>237101553.89259815</v>
      </c>
      <c r="F133" s="14">
        <f>IFERROR('New Sites'!F133*VLOOKUP(Lookups!$A$9, Lookups!$A$9:'Lookups'!$B$24, 2, FALSE)+((SQRT((1/('Total Sites'!F133/Area!F133))/2)*1000)*'New Sites'!F133*VLOOKUP(Lookups!$A$10, Lookups!$A$9:'Lookups'!$B$24, 2, FALSE))+'New Sites'!F133*VLOOKUP(Lookups!$A$11, Lookups!$A$9:'Lookups'!$B$24, 2, FALSE),"-")</f>
        <v>226451239.38969263</v>
      </c>
      <c r="G133" s="14">
        <f>IFERROR('New Sites'!G133*VLOOKUP(Lookups!$A$9, Lookups!$A$9:'Lookups'!$B$24, 2, FALSE)+((SQRT((1/('Total Sites'!G133/Area!G133))/2)*1000)*'New Sites'!G133*VLOOKUP(Lookups!$A$10, Lookups!$A$9:'Lookups'!$B$24, 2, FALSE))+'New Sites'!G133*VLOOKUP(Lookups!$A$11, Lookups!$A$9:'Lookups'!$B$24, 2, FALSE),"-")</f>
        <v>152573975.69368497</v>
      </c>
      <c r="H133" s="14">
        <f>IFERROR('New Sites'!H133*VLOOKUP(Lookups!$A$9, Lookups!$A$9:'Lookups'!$B$24, 2, FALSE)+((SQRT((1/('Total Sites'!H133/Area!H133))/2)*1000)*'New Sites'!H133*VLOOKUP(Lookups!$A$10, Lookups!$A$9:'Lookups'!$B$24, 2, FALSE))+'New Sites'!H133*VLOOKUP(Lookups!$A$11, Lookups!$A$9:'Lookups'!$B$24, 2, FALSE),"-")</f>
        <v>163460989.70645431</v>
      </c>
      <c r="I133" s="14">
        <f>IFERROR('New Sites'!I133*VLOOKUP(Lookups!$A$9, Lookups!$A$9:'Lookups'!$B$24, 2, FALSE)+((SQRT((1/('Total Sites'!I133/Area!I133))/2)*1000)*'New Sites'!I133*VLOOKUP(Lookups!$A$10, Lookups!$A$9:'Lookups'!$B$24, 2, FALSE))+'New Sites'!I133*VLOOKUP(Lookups!$A$11, Lookups!$A$9:'Lookups'!$B$24, 2, FALSE),"-")</f>
        <v>177633172.32266384</v>
      </c>
      <c r="J133" s="14">
        <f>IFERROR('New Sites'!J133*VLOOKUP(Lookups!$A$9, Lookups!$A$9:'Lookups'!$B$24, 2, FALSE)+((SQRT((1/('Total Sites'!J133/Area!J133))/2)*1000)*'New Sites'!J133*VLOOKUP(Lookups!$A$10, Lookups!$A$9:'Lookups'!$B$24, 2, FALSE))+'New Sites'!J133*VLOOKUP(Lookups!$A$11, Lookups!$A$9:'Lookups'!$B$24, 2, FALSE),"-")</f>
        <v>109119633.03584121</v>
      </c>
      <c r="K133" s="14">
        <f>IFERROR('New Sites'!K133*VLOOKUP(Lookups!$A$9, Lookups!$A$9:'Lookups'!$B$24, 2, FALSE)+((SQRT((1/('Total Sites'!K133/Area!K133))/2)*1000)*'New Sites'!K133*VLOOKUP(Lookups!$A$10, Lookups!$A$9:'Lookups'!$B$24, 2, FALSE))+'New Sites'!K133*VLOOKUP(Lookups!$A$11, Lookups!$A$9:'Lookups'!$B$24, 2, FALSE),"-")</f>
        <v>220632871.42865843</v>
      </c>
      <c r="L133" s="14" t="str">
        <f>IFERROR('New Sites'!L133*VLOOKUP(Lookups!$A$9, Lookups!$A$9:'Lookups'!$B$24, 2, FALSE)+((SQRT((1/('Total Sites'!L133/Area!L133))/2)*1000)*'New Sites'!L133*VLOOKUP(Lookups!$A$10, Lookups!$A$9:'Lookups'!$B$24, 2, FALSE))+'New Sites'!L133*VLOOKUP(Lookups!$A$11, Lookups!$A$9:'Lookups'!$B$24, 2, FALSE),"-")</f>
        <v>-</v>
      </c>
      <c r="M133" s="15">
        <f t="shared" si="4"/>
        <v>3.330600904350657</v>
      </c>
      <c r="N133" s="19">
        <f>(M133*1000000000)/Pop!M133</f>
        <v>94.439602772798182</v>
      </c>
      <c r="O133" s="14" t="str">
        <f>IFERROR(INDEX(Options!$J$2:$J$1611,MATCH(A133, Options!$G$2:$G$1611,0)), )</f>
        <v>Emerging Market Economies</v>
      </c>
      <c r="P133" s="14" t="str">
        <f>IFERROR(INDEX(Options!$I$2:$I$1611,MATCH(A133, Options!$G$2:$G$1611,0)), )</f>
        <v>Latin America and the Caribbean</v>
      </c>
    </row>
    <row r="134" spans="1:16">
      <c r="A134" s="14" t="str">
        <f>'New Sites'!A134</f>
        <v>PHL</v>
      </c>
      <c r="B134" s="14" t="str">
        <f>'New Sites'!B134</f>
        <v>Philippines (the)</v>
      </c>
      <c r="C134" s="14">
        <f>IFERROR('New Sites'!C134*VLOOKUP(Lookups!$A$9, Lookups!$A$9:'Lookups'!$B$24, 2, FALSE)+((SQRT((1/('Total Sites'!C134/Area!C134))/2)*1000)*'New Sites'!C134*VLOOKUP(Lookups!$A$10, Lookups!$A$9:'Lookups'!$B$24, 2, FALSE))+'New Sites'!C134*VLOOKUP(Lookups!$A$11, Lookups!$A$9:'Lookups'!$B$24, 2, FALSE),"-")</f>
        <v>2832514728.511766</v>
      </c>
      <c r="D134" s="14">
        <f>IFERROR('New Sites'!D134*VLOOKUP(Lookups!$A$9, Lookups!$A$9:'Lookups'!$B$24, 2, FALSE)+((SQRT((1/('Total Sites'!D134/Area!D134))/2)*1000)*'New Sites'!D134*VLOOKUP(Lookups!$A$10, Lookups!$A$9:'Lookups'!$B$24, 2, FALSE))+'New Sites'!D134*VLOOKUP(Lookups!$A$11, Lookups!$A$9:'Lookups'!$B$24, 2, FALSE),"-")</f>
        <v>1220183677.7017856</v>
      </c>
      <c r="E134" s="14">
        <f>IFERROR('New Sites'!E134*VLOOKUP(Lookups!$A$9, Lookups!$A$9:'Lookups'!$B$24, 2, FALSE)+((SQRT((1/('Total Sites'!E134/Area!E134))/2)*1000)*'New Sites'!E134*VLOOKUP(Lookups!$A$10, Lookups!$A$9:'Lookups'!$B$24, 2, FALSE))+'New Sites'!E134*VLOOKUP(Lookups!$A$11, Lookups!$A$9:'Lookups'!$B$24, 2, FALSE),"-")</f>
        <v>948231864.75969267</v>
      </c>
      <c r="F134" s="14">
        <f>IFERROR('New Sites'!F134*VLOOKUP(Lookups!$A$9, Lookups!$A$9:'Lookups'!$B$24, 2, FALSE)+((SQRT((1/('Total Sites'!F134/Area!F134))/2)*1000)*'New Sites'!F134*VLOOKUP(Lookups!$A$10, Lookups!$A$9:'Lookups'!$B$24, 2, FALSE))+'New Sites'!F134*VLOOKUP(Lookups!$A$11, Lookups!$A$9:'Lookups'!$B$24, 2, FALSE),"-")</f>
        <v>691686033.94187045</v>
      </c>
      <c r="G134" s="14">
        <f>IFERROR('New Sites'!G134*VLOOKUP(Lookups!$A$9, Lookups!$A$9:'Lookups'!$B$24, 2, FALSE)+((SQRT((1/('Total Sites'!G134/Area!G134))/2)*1000)*'New Sites'!G134*VLOOKUP(Lookups!$A$10, Lookups!$A$9:'Lookups'!$B$24, 2, FALSE))+'New Sites'!G134*VLOOKUP(Lookups!$A$11, Lookups!$A$9:'Lookups'!$B$24, 2, FALSE),"-")</f>
        <v>539760354.63531363</v>
      </c>
      <c r="H134" s="14">
        <f>IFERROR('New Sites'!H134*VLOOKUP(Lookups!$A$9, Lookups!$A$9:'Lookups'!$B$24, 2, FALSE)+((SQRT((1/('Total Sites'!H134/Area!H134))/2)*1000)*'New Sites'!H134*VLOOKUP(Lookups!$A$10, Lookups!$A$9:'Lookups'!$B$24, 2, FALSE))+'New Sites'!H134*VLOOKUP(Lookups!$A$11, Lookups!$A$9:'Lookups'!$B$24, 2, FALSE),"-")</f>
        <v>498951295.62376893</v>
      </c>
      <c r="I134" s="14">
        <f>IFERROR('New Sites'!I134*VLOOKUP(Lookups!$A$9, Lookups!$A$9:'Lookups'!$B$24, 2, FALSE)+((SQRT((1/('Total Sites'!I134/Area!I134))/2)*1000)*'New Sites'!I134*VLOOKUP(Lookups!$A$10, Lookups!$A$9:'Lookups'!$B$24, 2, FALSE))+'New Sites'!I134*VLOOKUP(Lookups!$A$11, Lookups!$A$9:'Lookups'!$B$24, 2, FALSE),"-")</f>
        <v>477054437.04404271</v>
      </c>
      <c r="J134" s="14">
        <f>IFERROR('New Sites'!J134*VLOOKUP(Lookups!$A$9, Lookups!$A$9:'Lookups'!$B$24, 2, FALSE)+((SQRT((1/('Total Sites'!J134/Area!J134))/2)*1000)*'New Sites'!J134*VLOOKUP(Lookups!$A$10, Lookups!$A$9:'Lookups'!$B$24, 2, FALSE))+'New Sites'!J134*VLOOKUP(Lookups!$A$11, Lookups!$A$9:'Lookups'!$B$24, 2, FALSE),"-")</f>
        <v>569570721.12141514</v>
      </c>
      <c r="K134" s="14">
        <f>IFERROR('New Sites'!K134*VLOOKUP(Lookups!$A$9, Lookups!$A$9:'Lookups'!$B$24, 2, FALSE)+((SQRT((1/('Total Sites'!K134/Area!K134))/2)*1000)*'New Sites'!K134*VLOOKUP(Lookups!$A$10, Lookups!$A$9:'Lookups'!$B$24, 2, FALSE))+'New Sites'!K134*VLOOKUP(Lookups!$A$11, Lookups!$A$9:'Lookups'!$B$24, 2, FALSE),"-")</f>
        <v>417688785.26114237</v>
      </c>
      <c r="L134" s="14">
        <f>IFERROR('New Sites'!L134*VLOOKUP(Lookups!$A$9, Lookups!$A$9:'Lookups'!$B$24, 2, FALSE)+((SQRT((1/('Total Sites'!L134/Area!L134))/2)*1000)*'New Sites'!L134*VLOOKUP(Lookups!$A$10, Lookups!$A$9:'Lookups'!$B$24, 2, FALSE))+'New Sites'!L134*VLOOKUP(Lookups!$A$11, Lookups!$A$9:'Lookups'!$B$24, 2, FALSE),"-")</f>
        <v>296645088.0858447</v>
      </c>
      <c r="M134" s="15">
        <f t="shared" si="4"/>
        <v>8.4922869866866435</v>
      </c>
      <c r="N134" s="19">
        <f>(M134*1000000000)/Pop!M134</f>
        <v>81.060318920403944</v>
      </c>
      <c r="O134" s="14" t="str">
        <f>IFERROR(INDEX(Options!$J$2:$J$1611,MATCH(A134, Options!$G$2:$G$1611,0)), )</f>
        <v>Emerging Market Economies</v>
      </c>
      <c r="P134" s="14" t="str">
        <f>IFERROR(INDEX(Options!$I$2:$I$1611,MATCH(A134, Options!$G$2:$G$1611,0)), )</f>
        <v>Emerging and Developing Asia</v>
      </c>
    </row>
    <row r="135" spans="1:16">
      <c r="A135" s="14" t="str">
        <f>'New Sites'!A135</f>
        <v>POL</v>
      </c>
      <c r="B135" s="14" t="str">
        <f>'New Sites'!B135</f>
        <v>Poland</v>
      </c>
      <c r="C135" s="14">
        <f>IFERROR('New Sites'!C135*VLOOKUP(Lookups!$A$9, Lookups!$A$9:'Lookups'!$B$24, 2, FALSE)+((SQRT((1/('Total Sites'!C135/Area!C135))/2)*1000)*'New Sites'!C135*VLOOKUP(Lookups!$A$10, Lookups!$A$9:'Lookups'!$B$24, 2, FALSE))+'New Sites'!C135*VLOOKUP(Lookups!$A$11, Lookups!$A$9:'Lookups'!$B$24, 2, FALSE),"-")</f>
        <v>1351755386.4523103</v>
      </c>
      <c r="D135" s="14">
        <f>IFERROR('New Sites'!D135*VLOOKUP(Lookups!$A$9, Lookups!$A$9:'Lookups'!$B$24, 2, FALSE)+((SQRT((1/('Total Sites'!D135/Area!D135))/2)*1000)*'New Sites'!D135*VLOOKUP(Lookups!$A$10, Lookups!$A$9:'Lookups'!$B$24, 2, FALSE))+'New Sites'!D135*VLOOKUP(Lookups!$A$11, Lookups!$A$9:'Lookups'!$B$24, 2, FALSE),"-")</f>
        <v>338911448.81062692</v>
      </c>
      <c r="E135" s="14">
        <f>IFERROR('New Sites'!E135*VLOOKUP(Lookups!$A$9, Lookups!$A$9:'Lookups'!$B$24, 2, FALSE)+((SQRT((1/('Total Sites'!E135/Area!E135))/2)*1000)*'New Sites'!E135*VLOOKUP(Lookups!$A$10, Lookups!$A$9:'Lookups'!$B$24, 2, FALSE))+'New Sites'!E135*VLOOKUP(Lookups!$A$11, Lookups!$A$9:'Lookups'!$B$24, 2, FALSE),"-")</f>
        <v>384107137.70283771</v>
      </c>
      <c r="F135" s="14">
        <f>IFERROR('New Sites'!F135*VLOOKUP(Lookups!$A$9, Lookups!$A$9:'Lookups'!$B$24, 2, FALSE)+((SQRT((1/('Total Sites'!F135/Area!F135))/2)*1000)*'New Sites'!F135*VLOOKUP(Lookups!$A$10, Lookups!$A$9:'Lookups'!$B$24, 2, FALSE))+'New Sites'!F135*VLOOKUP(Lookups!$A$11, Lookups!$A$9:'Lookups'!$B$24, 2, FALSE),"-")</f>
        <v>328749075.64311779</v>
      </c>
      <c r="G135" s="14">
        <f>IFERROR('New Sites'!G135*VLOOKUP(Lookups!$A$9, Lookups!$A$9:'Lookups'!$B$24, 2, FALSE)+((SQRT((1/('Total Sites'!G135/Area!G135))/2)*1000)*'New Sites'!G135*VLOOKUP(Lookups!$A$10, Lookups!$A$9:'Lookups'!$B$24, 2, FALSE))+'New Sites'!G135*VLOOKUP(Lookups!$A$11, Lookups!$A$9:'Lookups'!$B$24, 2, FALSE),"-")</f>
        <v>309134793.66734791</v>
      </c>
      <c r="H135" s="14">
        <f>IFERROR('New Sites'!H135*VLOOKUP(Lookups!$A$9, Lookups!$A$9:'Lookups'!$B$24, 2, FALSE)+((SQRT((1/('Total Sites'!H135/Area!H135))/2)*1000)*'New Sites'!H135*VLOOKUP(Lookups!$A$10, Lookups!$A$9:'Lookups'!$B$24, 2, FALSE))+'New Sites'!H135*VLOOKUP(Lookups!$A$11, Lookups!$A$9:'Lookups'!$B$24, 2, FALSE),"-")</f>
        <v>259588556.24927759</v>
      </c>
      <c r="I135" s="14">
        <f>IFERROR('New Sites'!I135*VLOOKUP(Lookups!$A$9, Lookups!$A$9:'Lookups'!$B$24, 2, FALSE)+((SQRT((1/('Total Sites'!I135/Area!I135))/2)*1000)*'New Sites'!I135*VLOOKUP(Lookups!$A$10, Lookups!$A$9:'Lookups'!$B$24, 2, FALSE))+'New Sites'!I135*VLOOKUP(Lookups!$A$11, Lookups!$A$9:'Lookups'!$B$24, 2, FALSE),"-")</f>
        <v>240622469.16807714</v>
      </c>
      <c r="J135" s="14">
        <f>IFERROR('New Sites'!J135*VLOOKUP(Lookups!$A$9, Lookups!$A$9:'Lookups'!$B$24, 2, FALSE)+((SQRT((1/('Total Sites'!J135/Area!J135))/2)*1000)*'New Sites'!J135*VLOOKUP(Lookups!$A$10, Lookups!$A$9:'Lookups'!$B$24, 2, FALSE))+'New Sites'!J135*VLOOKUP(Lookups!$A$11, Lookups!$A$9:'Lookups'!$B$24, 2, FALSE),"-")</f>
        <v>212321301.00656295</v>
      </c>
      <c r="K135" s="14">
        <f>IFERROR('New Sites'!K135*VLOOKUP(Lookups!$A$9, Lookups!$A$9:'Lookups'!$B$24, 2, FALSE)+((SQRT((1/('Total Sites'!K135/Area!K135))/2)*1000)*'New Sites'!K135*VLOOKUP(Lookups!$A$10, Lookups!$A$9:'Lookups'!$B$24, 2, FALSE))+'New Sites'!K135*VLOOKUP(Lookups!$A$11, Lookups!$A$9:'Lookups'!$B$24, 2, FALSE),"-")</f>
        <v>200889945.29837382</v>
      </c>
      <c r="L135" s="14">
        <f>IFERROR('New Sites'!L135*VLOOKUP(Lookups!$A$9, Lookups!$A$9:'Lookups'!$B$24, 2, FALSE)+((SQRT((1/('Total Sites'!L135/Area!L135))/2)*1000)*'New Sites'!L135*VLOOKUP(Lookups!$A$10, Lookups!$A$9:'Lookups'!$B$24, 2, FALSE))+'New Sites'!L135*VLOOKUP(Lookups!$A$11, Lookups!$A$9:'Lookups'!$B$24, 2, FALSE),"-")</f>
        <v>181194260.57827622</v>
      </c>
      <c r="M135" s="15">
        <f t="shared" si="4"/>
        <v>3.8072743745768078</v>
      </c>
      <c r="N135" s="19">
        <f>(M135*1000000000)/Pop!M135</f>
        <v>97.13449337569341</v>
      </c>
      <c r="O135" s="14" t="str">
        <f>IFERROR(INDEX(Options!$J$2:$J$1611,MATCH(A135, Options!$G$2:$G$1611,0)), )</f>
        <v>Emerging Market Economies</v>
      </c>
      <c r="P135" s="14" t="str">
        <f>IFERROR(INDEX(Options!$I$2:$I$1611,MATCH(A135, Options!$G$2:$G$1611,0)), )</f>
        <v>Emerging and Developing Europe</v>
      </c>
    </row>
    <row r="136" spans="1:16">
      <c r="A136" s="14" t="str">
        <f>'New Sites'!A136</f>
        <v>PRT</v>
      </c>
      <c r="B136" s="14" t="str">
        <f>'New Sites'!B136</f>
        <v>Portugal</v>
      </c>
      <c r="C136" s="14">
        <f>IFERROR('New Sites'!C136*VLOOKUP(Lookups!$A$9, Lookups!$A$9:'Lookups'!$B$24, 2, FALSE)+((SQRT((1/('Total Sites'!C136/Area!C136))/2)*1000)*'New Sites'!C136*VLOOKUP(Lookups!$A$10, Lookups!$A$9:'Lookups'!$B$24, 2, FALSE))+'New Sites'!C136*VLOOKUP(Lookups!$A$11, Lookups!$A$9:'Lookups'!$B$24, 2, FALSE),"-")</f>
        <v>312320774.08831632</v>
      </c>
      <c r="D136" s="14">
        <f>IFERROR('New Sites'!D136*VLOOKUP(Lookups!$A$9, Lookups!$A$9:'Lookups'!$B$24, 2, FALSE)+((SQRT((1/('Total Sites'!D136/Area!D136))/2)*1000)*'New Sites'!D136*VLOOKUP(Lookups!$A$10, Lookups!$A$9:'Lookups'!$B$24, 2, FALSE))+'New Sites'!D136*VLOOKUP(Lookups!$A$11, Lookups!$A$9:'Lookups'!$B$24, 2, FALSE),"-")</f>
        <v>137722747.99828753</v>
      </c>
      <c r="E136" s="14">
        <f>IFERROR('New Sites'!E136*VLOOKUP(Lookups!$A$9, Lookups!$A$9:'Lookups'!$B$24, 2, FALSE)+((SQRT((1/('Total Sites'!E136/Area!E136))/2)*1000)*'New Sites'!E136*VLOOKUP(Lookups!$A$10, Lookups!$A$9:'Lookups'!$B$24, 2, FALSE))+'New Sites'!E136*VLOOKUP(Lookups!$A$11, Lookups!$A$9:'Lookups'!$B$24, 2, FALSE),"-")</f>
        <v>81705248.417631894</v>
      </c>
      <c r="F136" s="14">
        <f>IFERROR('New Sites'!F136*VLOOKUP(Lookups!$A$9, Lookups!$A$9:'Lookups'!$B$24, 2, FALSE)+((SQRT((1/('Total Sites'!F136/Area!F136))/2)*1000)*'New Sites'!F136*VLOOKUP(Lookups!$A$10, Lookups!$A$9:'Lookups'!$B$24, 2, FALSE))+'New Sites'!F136*VLOOKUP(Lookups!$A$11, Lookups!$A$9:'Lookups'!$B$24, 2, FALSE),"-")</f>
        <v>61155010.759257302</v>
      </c>
      <c r="G136" s="14">
        <f>IFERROR('New Sites'!G136*VLOOKUP(Lookups!$A$9, Lookups!$A$9:'Lookups'!$B$24, 2, FALSE)+((SQRT((1/('Total Sites'!G136/Area!G136))/2)*1000)*'New Sites'!G136*VLOOKUP(Lookups!$A$10, Lookups!$A$9:'Lookups'!$B$24, 2, FALSE))+'New Sites'!G136*VLOOKUP(Lookups!$A$11, Lookups!$A$9:'Lookups'!$B$24, 2, FALSE),"-")</f>
        <v>36099433.452091441</v>
      </c>
      <c r="H136" s="14">
        <f>IFERROR('New Sites'!H136*VLOOKUP(Lookups!$A$9, Lookups!$A$9:'Lookups'!$B$24, 2, FALSE)+((SQRT((1/('Total Sites'!H136/Area!H136))/2)*1000)*'New Sites'!H136*VLOOKUP(Lookups!$A$10, Lookups!$A$9:'Lookups'!$B$24, 2, FALSE))+'New Sites'!H136*VLOOKUP(Lookups!$A$11, Lookups!$A$9:'Lookups'!$B$24, 2, FALSE),"-")</f>
        <v>35244034.581970781</v>
      </c>
      <c r="I136" s="14">
        <f>IFERROR('New Sites'!I136*VLOOKUP(Lookups!$A$9, Lookups!$A$9:'Lookups'!$B$24, 2, FALSE)+((SQRT((1/('Total Sites'!I136/Area!I136))/2)*1000)*'New Sites'!I136*VLOOKUP(Lookups!$A$10, Lookups!$A$9:'Lookups'!$B$24, 2, FALSE))+'New Sites'!I136*VLOOKUP(Lookups!$A$11, Lookups!$A$9:'Lookups'!$B$24, 2, FALSE),"-")</f>
        <v>29261612.814527638</v>
      </c>
      <c r="J136" s="14">
        <f>IFERROR('New Sites'!J136*VLOOKUP(Lookups!$A$9, Lookups!$A$9:'Lookups'!$B$24, 2, FALSE)+((SQRT((1/('Total Sites'!J136/Area!J136))/2)*1000)*'New Sites'!J136*VLOOKUP(Lookups!$A$10, Lookups!$A$9:'Lookups'!$B$24, 2, FALSE))+'New Sites'!J136*VLOOKUP(Lookups!$A$11, Lookups!$A$9:'Lookups'!$B$24, 2, FALSE),"-")</f>
        <v>23264462.29179858</v>
      </c>
      <c r="K136" s="14">
        <f>IFERROR('New Sites'!K136*VLOOKUP(Lookups!$A$9, Lookups!$A$9:'Lookups'!$B$24, 2, FALSE)+((SQRT((1/('Total Sites'!K136/Area!K136))/2)*1000)*'New Sites'!K136*VLOOKUP(Lookups!$A$10, Lookups!$A$9:'Lookups'!$B$24, 2, FALSE))+'New Sites'!K136*VLOOKUP(Lookups!$A$11, Lookups!$A$9:'Lookups'!$B$24, 2, FALSE),"-")</f>
        <v>32952128.64486818</v>
      </c>
      <c r="L136" s="14">
        <f>IFERROR('New Sites'!L136*VLOOKUP(Lookups!$A$9, Lookups!$A$9:'Lookups'!$B$24, 2, FALSE)+((SQRT((1/('Total Sites'!L136/Area!L136))/2)*1000)*'New Sites'!L136*VLOOKUP(Lookups!$A$10, Lookups!$A$9:'Lookups'!$B$24, 2, FALSE))+'New Sites'!L136*VLOOKUP(Lookups!$A$11, Lookups!$A$9:'Lookups'!$B$24, 2, FALSE),"-")</f>
        <v>24163443.369042959</v>
      </c>
      <c r="M136" s="15">
        <f t="shared" si="4"/>
        <v>0.77388889641779268</v>
      </c>
      <c r="N136" s="19">
        <f>(M136*1000000000)/Pop!M136</f>
        <v>72.830761845524734</v>
      </c>
      <c r="O136" s="14" t="str">
        <f>IFERROR(INDEX(Options!$J$2:$J$1611,MATCH(A136, Options!$G$2:$G$1611,0)), )</f>
        <v>Advanced Economies</v>
      </c>
      <c r="P136" s="14" t="str">
        <f>IFERROR(INDEX(Options!$I$2:$I$1611,MATCH(A136, Options!$G$2:$G$1611,0)), )</f>
        <v>Advanced Economies</v>
      </c>
    </row>
    <row r="137" spans="1:16">
      <c r="A137" s="14" t="str">
        <f>'New Sites'!A137</f>
        <v>PRI</v>
      </c>
      <c r="B137" s="14" t="str">
        <f>'New Sites'!B137</f>
        <v>Puerto Rico</v>
      </c>
      <c r="C137" s="14">
        <f>IFERROR('New Sites'!C137*VLOOKUP(Lookups!$A$9, Lookups!$A$9:'Lookups'!$B$24, 2, FALSE)+((SQRT((1/('Total Sites'!C137/Area!C137))/2)*1000)*'New Sites'!C137*VLOOKUP(Lookups!$A$10, Lookups!$A$9:'Lookups'!$B$24, 2, FALSE))+'New Sites'!C137*VLOOKUP(Lookups!$A$11, Lookups!$A$9:'Lookups'!$B$24, 2, FALSE),"-")</f>
        <v>85444787.137486339</v>
      </c>
      <c r="D137" s="14">
        <f>IFERROR('New Sites'!D137*VLOOKUP(Lookups!$A$9, Lookups!$A$9:'Lookups'!$B$24, 2, FALSE)+((SQRT((1/('Total Sites'!D137/Area!D137))/2)*1000)*'New Sites'!D137*VLOOKUP(Lookups!$A$10, Lookups!$A$9:'Lookups'!$B$24, 2, FALSE))+'New Sites'!D137*VLOOKUP(Lookups!$A$11, Lookups!$A$9:'Lookups'!$B$24, 2, FALSE),"-")</f>
        <v>48819047.116137117</v>
      </c>
      <c r="E137" s="14">
        <f>IFERROR('New Sites'!E137*VLOOKUP(Lookups!$A$9, Lookups!$A$9:'Lookups'!$B$24, 2, FALSE)+((SQRT((1/('Total Sites'!E137/Area!E137))/2)*1000)*'New Sites'!E137*VLOOKUP(Lookups!$A$10, Lookups!$A$9:'Lookups'!$B$24, 2, FALSE))+'New Sites'!E137*VLOOKUP(Lookups!$A$11, Lookups!$A$9:'Lookups'!$B$24, 2, FALSE),"-")</f>
        <v>42755469.862811647</v>
      </c>
      <c r="F137" s="14">
        <f>IFERROR('New Sites'!F137*VLOOKUP(Lookups!$A$9, Lookups!$A$9:'Lookups'!$B$24, 2, FALSE)+((SQRT((1/('Total Sites'!F137/Area!F137))/2)*1000)*'New Sites'!F137*VLOOKUP(Lookups!$A$10, Lookups!$A$9:'Lookups'!$B$24, 2, FALSE))+'New Sites'!F137*VLOOKUP(Lookups!$A$11, Lookups!$A$9:'Lookups'!$B$24, 2, FALSE),"-")</f>
        <v>23379145.807586178</v>
      </c>
      <c r="G137" s="14">
        <f>IFERROR('New Sites'!G137*VLOOKUP(Lookups!$A$9, Lookups!$A$9:'Lookups'!$B$24, 2, FALSE)+((SQRT((1/('Total Sites'!G137/Area!G137))/2)*1000)*'New Sites'!G137*VLOOKUP(Lookups!$A$10, Lookups!$A$9:'Lookups'!$B$24, 2, FALSE))+'New Sites'!G137*VLOOKUP(Lookups!$A$11, Lookups!$A$9:'Lookups'!$B$24, 2, FALSE),"-")</f>
        <v>29761796.043399584</v>
      </c>
      <c r="H137" s="14">
        <f>IFERROR('New Sites'!H137*VLOOKUP(Lookups!$A$9, Lookups!$A$9:'Lookups'!$B$24, 2, FALSE)+((SQRT((1/('Total Sites'!H137/Area!H137))/2)*1000)*'New Sites'!H137*VLOOKUP(Lookups!$A$10, Lookups!$A$9:'Lookups'!$B$24, 2, FALSE))+'New Sites'!H137*VLOOKUP(Lookups!$A$11, Lookups!$A$9:'Lookups'!$B$24, 2, FALSE),"-")</f>
        <v>24025478.762539506</v>
      </c>
      <c r="I137" s="14">
        <f>IFERROR('New Sites'!I137*VLOOKUP(Lookups!$A$9, Lookups!$A$9:'Lookups'!$B$24, 2, FALSE)+((SQRT((1/('Total Sites'!I137/Area!I137))/2)*1000)*'New Sites'!I137*VLOOKUP(Lookups!$A$10, Lookups!$A$9:'Lookups'!$B$24, 2, FALSE))+'New Sites'!I137*VLOOKUP(Lookups!$A$11, Lookups!$A$9:'Lookups'!$B$24, 2, FALSE),"-")</f>
        <v>29364474.043103833</v>
      </c>
      <c r="J137" s="14">
        <f>IFERROR('New Sites'!J137*VLOOKUP(Lookups!$A$9, Lookups!$A$9:'Lookups'!$B$24, 2, FALSE)+((SQRT((1/('Total Sites'!J137/Area!J137))/2)*1000)*'New Sites'!J137*VLOOKUP(Lookups!$A$10, Lookups!$A$9:'Lookups'!$B$24, 2, FALSE))+'New Sites'!J137*VLOOKUP(Lookups!$A$11, Lookups!$A$9:'Lookups'!$B$24, 2, FALSE),"-")</f>
        <v>24393237.912058484</v>
      </c>
      <c r="K137" s="14">
        <f>IFERROR('New Sites'!K137*VLOOKUP(Lookups!$A$9, Lookups!$A$9:'Lookups'!$B$24, 2, FALSE)+((SQRT((1/('Total Sites'!K137/Area!K137))/2)*1000)*'New Sites'!K137*VLOOKUP(Lookups!$A$10, Lookups!$A$9:'Lookups'!$B$24, 2, FALSE))+'New Sites'!K137*VLOOKUP(Lookups!$A$11, Lookups!$A$9:'Lookups'!$B$24, 2, FALSE),"-")</f>
        <v>15127305.132731533</v>
      </c>
      <c r="L137" s="14">
        <f>IFERROR('New Sites'!L137*VLOOKUP(Lookups!$A$9, Lookups!$A$9:'Lookups'!$B$24, 2, FALSE)+((SQRT((1/('Total Sites'!L137/Area!L137))/2)*1000)*'New Sites'!L137*VLOOKUP(Lookups!$A$10, Lookups!$A$9:'Lookups'!$B$24, 2, FALSE))+'New Sites'!L137*VLOOKUP(Lookups!$A$11, Lookups!$A$9:'Lookups'!$B$24, 2, FALSE),"-")</f>
        <v>10213987.457062604</v>
      </c>
      <c r="M137" s="15">
        <f t="shared" si="4"/>
        <v>0.33328472927491681</v>
      </c>
      <c r="N137" s="19">
        <f>(M137*1000000000)/Pop!M137</f>
        <v>91.631267812256667</v>
      </c>
      <c r="O137" s="14" t="str">
        <f>IFERROR(INDEX(Options!$J$2:$J$1611,MATCH(A137, Options!$G$2:$G$1611,0)), )</f>
        <v>Advanced Economies</v>
      </c>
      <c r="P137" s="14" t="str">
        <f>IFERROR(INDEX(Options!$I$2:$I$1611,MATCH(A137, Options!$G$2:$G$1611,0)), )</f>
        <v>Advanced Economies</v>
      </c>
    </row>
    <row r="138" spans="1:16">
      <c r="A138" s="14" t="str">
        <f>'New Sites'!A138</f>
        <v>QAT</v>
      </c>
      <c r="B138" s="14" t="str">
        <f>'New Sites'!B138</f>
        <v>Qatar</v>
      </c>
      <c r="C138" s="14">
        <f>IFERROR('New Sites'!C138*VLOOKUP(Lookups!$A$9, Lookups!$A$9:'Lookups'!$B$24, 2, FALSE)+((SQRT((1/('Total Sites'!C138/Area!C138))/2)*1000)*'New Sites'!C138*VLOOKUP(Lookups!$A$10, Lookups!$A$9:'Lookups'!$B$24, 2, FALSE))+'New Sites'!C138*VLOOKUP(Lookups!$A$11, Lookups!$A$9:'Lookups'!$B$24, 2, FALSE),"-")</f>
        <v>212299094.92784852</v>
      </c>
      <c r="D138" s="14">
        <f>IFERROR('New Sites'!D138*VLOOKUP(Lookups!$A$9, Lookups!$A$9:'Lookups'!$B$24, 2, FALSE)+((SQRT((1/('Total Sites'!D138/Area!D138))/2)*1000)*'New Sites'!D138*VLOOKUP(Lookups!$A$10, Lookups!$A$9:'Lookups'!$B$24, 2, FALSE))+'New Sites'!D138*VLOOKUP(Lookups!$A$11, Lookups!$A$9:'Lookups'!$B$24, 2, FALSE),"-")</f>
        <v>20880359.519942947</v>
      </c>
      <c r="E138" s="14" t="str">
        <f>IFERROR('New Sites'!E138*VLOOKUP(Lookups!$A$9, Lookups!$A$9:'Lookups'!$B$24, 2, FALSE)+((SQRT((1/('Total Sites'!E138/Area!E138))/2)*1000)*'New Sites'!E138*VLOOKUP(Lookups!$A$10, Lookups!$A$9:'Lookups'!$B$24, 2, FALSE))+'New Sites'!E138*VLOOKUP(Lookups!$A$11, Lookups!$A$9:'Lookups'!$B$24, 2, FALSE),"-")</f>
        <v>-</v>
      </c>
      <c r="F138" s="14">
        <f>IFERROR('New Sites'!F138*VLOOKUP(Lookups!$A$9, Lookups!$A$9:'Lookups'!$B$24, 2, FALSE)+((SQRT((1/('Total Sites'!F138/Area!F138))/2)*1000)*'New Sites'!F138*VLOOKUP(Lookups!$A$10, Lookups!$A$9:'Lookups'!$B$24, 2, FALSE))+'New Sites'!F138*VLOOKUP(Lookups!$A$11, Lookups!$A$9:'Lookups'!$B$24, 2, FALSE),"-")</f>
        <v>68433348.824135438</v>
      </c>
      <c r="G138" s="14" t="str">
        <f>IFERROR('New Sites'!G138*VLOOKUP(Lookups!$A$9, Lookups!$A$9:'Lookups'!$B$24, 2, FALSE)+((SQRT((1/('Total Sites'!G138/Area!G138))/2)*1000)*'New Sites'!G138*VLOOKUP(Lookups!$A$10, Lookups!$A$9:'Lookups'!$B$24, 2, FALSE))+'New Sites'!G138*VLOOKUP(Lookups!$A$11, Lookups!$A$9:'Lookups'!$B$24, 2, FALSE),"-")</f>
        <v>-</v>
      </c>
      <c r="H138" s="14">
        <f>IFERROR('New Sites'!H138*VLOOKUP(Lookups!$A$9, Lookups!$A$9:'Lookups'!$B$24, 2, FALSE)+((SQRT((1/('Total Sites'!H138/Area!H138))/2)*1000)*'New Sites'!H138*VLOOKUP(Lookups!$A$10, Lookups!$A$9:'Lookups'!$B$24, 2, FALSE))+'New Sites'!H138*VLOOKUP(Lookups!$A$11, Lookups!$A$9:'Lookups'!$B$24, 2, FALSE),"-")</f>
        <v>7458222.360913001</v>
      </c>
      <c r="I138" s="14">
        <f>IFERROR('New Sites'!I138*VLOOKUP(Lookups!$A$9, Lookups!$A$9:'Lookups'!$B$24, 2, FALSE)+((SQRT((1/('Total Sites'!I138/Area!I138))/2)*1000)*'New Sites'!I138*VLOOKUP(Lookups!$A$10, Lookups!$A$9:'Lookups'!$B$24, 2, FALSE))+'New Sites'!I138*VLOOKUP(Lookups!$A$11, Lookups!$A$9:'Lookups'!$B$24, 2, FALSE),"-")</f>
        <v>132493196.13603131</v>
      </c>
      <c r="J138" s="14" t="str">
        <f>IFERROR('New Sites'!J138*VLOOKUP(Lookups!$A$9, Lookups!$A$9:'Lookups'!$B$24, 2, FALSE)+((SQRT((1/('Total Sites'!J138/Area!J138))/2)*1000)*'New Sites'!J138*VLOOKUP(Lookups!$A$10, Lookups!$A$9:'Lookups'!$B$24, 2, FALSE))+'New Sites'!J138*VLOOKUP(Lookups!$A$11, Lookups!$A$9:'Lookups'!$B$24, 2, FALSE),"-")</f>
        <v>-</v>
      </c>
      <c r="K138" s="14">
        <f>IFERROR('New Sites'!K138*VLOOKUP(Lookups!$A$9, Lookups!$A$9:'Lookups'!$B$24, 2, FALSE)+((SQRT((1/('Total Sites'!K138/Area!K138))/2)*1000)*'New Sites'!K138*VLOOKUP(Lookups!$A$10, Lookups!$A$9:'Lookups'!$B$24, 2, FALSE))+'New Sites'!K138*VLOOKUP(Lookups!$A$11, Lookups!$A$9:'Lookups'!$B$24, 2, FALSE),"-")</f>
        <v>45699342.175458066</v>
      </c>
      <c r="L138" s="14">
        <f>IFERROR('New Sites'!L138*VLOOKUP(Lookups!$A$9, Lookups!$A$9:'Lookups'!$B$24, 2, FALSE)+((SQRT((1/('Total Sites'!L138/Area!L138))/2)*1000)*'New Sites'!L138*VLOOKUP(Lookups!$A$10, Lookups!$A$9:'Lookups'!$B$24, 2, FALSE))+'New Sites'!L138*VLOOKUP(Lookups!$A$11, Lookups!$A$9:'Lookups'!$B$24, 2, FALSE),"-")</f>
        <v>2947592.8242175258</v>
      </c>
      <c r="M138" s="15">
        <f t="shared" si="4"/>
        <v>0.49021115676854676</v>
      </c>
      <c r="N138" s="19">
        <f>(M138*1000000000)/Pop!M138</f>
        <v>73.124228967685525</v>
      </c>
      <c r="O138" s="14" t="str">
        <f>IFERROR(INDEX(Options!$J$2:$J$1611,MATCH(A138, Options!$G$2:$G$1611,0)), )</f>
        <v>Emerging Market Economies</v>
      </c>
      <c r="P138" s="14" t="str">
        <f>IFERROR(INDEX(Options!$I$2:$I$1611,MATCH(A138, Options!$G$2:$G$1611,0)), )</f>
        <v>Middle East, North Africa, Afghanistan, and Pakistan</v>
      </c>
    </row>
    <row r="139" spans="1:16">
      <c r="A139" s="14" t="str">
        <f>'New Sites'!A139</f>
        <v>REU</v>
      </c>
      <c r="B139" s="14" t="str">
        <f>'New Sites'!B139</f>
        <v>Réunion</v>
      </c>
      <c r="C139" s="14">
        <f>IFERROR('New Sites'!C139*VLOOKUP(Lookups!$A$9, Lookups!$A$9:'Lookups'!$B$24, 2, FALSE)+((SQRT((1/('Total Sites'!C139/Area!C139))/2)*1000)*'New Sites'!C139*VLOOKUP(Lookups!$A$10, Lookups!$A$9:'Lookups'!$B$24, 2, FALSE))+'New Sites'!C139*VLOOKUP(Lookups!$A$11, Lookups!$A$9:'Lookups'!$B$24, 2, FALSE),"-")</f>
        <v>27992831.979519702</v>
      </c>
      <c r="D139" s="14">
        <f>IFERROR('New Sites'!D139*VLOOKUP(Lookups!$A$9, Lookups!$A$9:'Lookups'!$B$24, 2, FALSE)+((SQRT((1/('Total Sites'!D139/Area!D139))/2)*1000)*'New Sites'!D139*VLOOKUP(Lookups!$A$10, Lookups!$A$9:'Lookups'!$B$24, 2, FALSE))+'New Sites'!D139*VLOOKUP(Lookups!$A$11, Lookups!$A$9:'Lookups'!$B$24, 2, FALSE),"-")</f>
        <v>14607273.940261498</v>
      </c>
      <c r="E139" s="14">
        <f>IFERROR('New Sites'!E139*VLOOKUP(Lookups!$A$9, Lookups!$A$9:'Lookups'!$B$24, 2, FALSE)+((SQRT((1/('Total Sites'!E139/Area!E139))/2)*1000)*'New Sites'!E139*VLOOKUP(Lookups!$A$10, Lookups!$A$9:'Lookups'!$B$24, 2, FALSE))+'New Sites'!E139*VLOOKUP(Lookups!$A$11, Lookups!$A$9:'Lookups'!$B$24, 2, FALSE),"-")</f>
        <v>3680600.5896052485</v>
      </c>
      <c r="F139" s="14">
        <f>IFERROR('New Sites'!F139*VLOOKUP(Lookups!$A$9, Lookups!$A$9:'Lookups'!$B$24, 2, FALSE)+((SQRT((1/('Total Sites'!F139/Area!F139))/2)*1000)*'New Sites'!F139*VLOOKUP(Lookups!$A$10, Lookups!$A$9:'Lookups'!$B$24, 2, FALSE))+'New Sites'!F139*VLOOKUP(Lookups!$A$11, Lookups!$A$9:'Lookups'!$B$24, 2, FALSE),"-")</f>
        <v>24352466.914785407</v>
      </c>
      <c r="G139" s="14">
        <f>IFERROR('New Sites'!G139*VLOOKUP(Lookups!$A$9, Lookups!$A$9:'Lookups'!$B$24, 2, FALSE)+((SQRT((1/('Total Sites'!G139/Area!G139))/2)*1000)*'New Sites'!G139*VLOOKUP(Lookups!$A$10, Lookups!$A$9:'Lookups'!$B$24, 2, FALSE))+'New Sites'!G139*VLOOKUP(Lookups!$A$11, Lookups!$A$9:'Lookups'!$B$24, 2, FALSE),"-")</f>
        <v>2832749.2619621288</v>
      </c>
      <c r="H139" s="14">
        <f>IFERROR('New Sites'!H139*VLOOKUP(Lookups!$A$9, Lookups!$A$9:'Lookups'!$B$24, 2, FALSE)+((SQRT((1/('Total Sites'!H139/Area!H139))/2)*1000)*'New Sites'!H139*VLOOKUP(Lookups!$A$10, Lookups!$A$9:'Lookups'!$B$24, 2, FALSE))+'New Sites'!H139*VLOOKUP(Lookups!$A$11, Lookups!$A$9:'Lookups'!$B$24, 2, FALSE),"-")</f>
        <v>6741155.6572781997</v>
      </c>
      <c r="I139" s="14">
        <f>IFERROR('New Sites'!I139*VLOOKUP(Lookups!$A$9, Lookups!$A$9:'Lookups'!$B$24, 2, FALSE)+((SQRT((1/('Total Sites'!I139/Area!I139))/2)*1000)*'New Sites'!I139*VLOOKUP(Lookups!$A$10, Lookups!$A$9:'Lookups'!$B$24, 2, FALSE))+'New Sites'!I139*VLOOKUP(Lookups!$A$11, Lookups!$A$9:'Lookups'!$B$24, 2, FALSE),"-")</f>
        <v>7626887.0810414646</v>
      </c>
      <c r="J139" s="14">
        <f>IFERROR('New Sites'!J139*VLOOKUP(Lookups!$A$9, Lookups!$A$9:'Lookups'!$B$24, 2, FALSE)+((SQRT((1/('Total Sites'!J139/Area!J139))/2)*1000)*'New Sites'!J139*VLOOKUP(Lookups!$A$10, Lookups!$A$9:'Lookups'!$B$24, 2, FALSE))+'New Sites'!J139*VLOOKUP(Lookups!$A$11, Lookups!$A$9:'Lookups'!$B$24, 2, FALSE),"-")</f>
        <v>2288163.8015896436</v>
      </c>
      <c r="K139" s="14">
        <f>IFERROR('New Sites'!K139*VLOOKUP(Lookups!$A$9, Lookups!$A$9:'Lookups'!$B$24, 2, FALSE)+((SQRT((1/('Total Sites'!K139/Area!K139))/2)*1000)*'New Sites'!K139*VLOOKUP(Lookups!$A$10, Lookups!$A$9:'Lookups'!$B$24, 2, FALSE))+'New Sites'!K139*VLOOKUP(Lookups!$A$11, Lookups!$A$9:'Lookups'!$B$24, 2, FALSE),"-")</f>
        <v>1450243.8636770071</v>
      </c>
      <c r="L139" s="14">
        <f>IFERROR('New Sites'!L139*VLOOKUP(Lookups!$A$9, Lookups!$A$9:'Lookups'!$B$24, 2, FALSE)+((SQRT((1/('Total Sites'!L139/Area!L139))/2)*1000)*'New Sites'!L139*VLOOKUP(Lookups!$A$10, Lookups!$A$9:'Lookups'!$B$24, 2, FALSE))+'New Sites'!L139*VLOOKUP(Lookups!$A$11, Lookups!$A$9:'Lookups'!$B$24, 2, FALSE),"-")</f>
        <v>2124998.2694248683</v>
      </c>
      <c r="M139" s="15">
        <f t="shared" si="4"/>
        <v>9.3697371359145173E-2</v>
      </c>
      <c r="N139" s="19">
        <f>(M139*1000000000)/Pop!M139</f>
        <v>99.875361601744274</v>
      </c>
      <c r="O139" s="14">
        <f>IFERROR(INDEX(Options!$J$2:$J$1611,MATCH(A139, Options!$G$2:$G$1611,0)), )</f>
        <v>0</v>
      </c>
      <c r="P139" s="14">
        <f>IFERROR(INDEX(Options!$I$2:$I$1611,MATCH(A139, Options!$G$2:$G$1611,0)), )</f>
        <v>0</v>
      </c>
    </row>
    <row r="140" spans="1:16">
      <c r="A140" s="14" t="str">
        <f>'New Sites'!A140</f>
        <v>ROU</v>
      </c>
      <c r="B140" s="14" t="str">
        <f>'New Sites'!B140</f>
        <v>Romania</v>
      </c>
      <c r="C140" s="14">
        <f>IFERROR('New Sites'!C140*VLOOKUP(Lookups!$A$9, Lookups!$A$9:'Lookups'!$B$24, 2, FALSE)+((SQRT((1/('Total Sites'!C140/Area!C140))/2)*1000)*'New Sites'!C140*VLOOKUP(Lookups!$A$10, Lookups!$A$9:'Lookups'!$B$24, 2, FALSE))+'New Sites'!C140*VLOOKUP(Lookups!$A$11, Lookups!$A$9:'Lookups'!$B$24, 2, FALSE),"-")</f>
        <v>2423246155.0270886</v>
      </c>
      <c r="D140" s="14">
        <f>IFERROR('New Sites'!D140*VLOOKUP(Lookups!$A$9, Lookups!$A$9:'Lookups'!$B$24, 2, FALSE)+((SQRT((1/('Total Sites'!D140/Area!D140))/2)*1000)*'New Sites'!D140*VLOOKUP(Lookups!$A$10, Lookups!$A$9:'Lookups'!$B$24, 2, FALSE))+'New Sites'!D140*VLOOKUP(Lookups!$A$11, Lookups!$A$9:'Lookups'!$B$24, 2, FALSE),"-")</f>
        <v>163191318.65734473</v>
      </c>
      <c r="E140" s="14">
        <f>IFERROR('New Sites'!E140*VLOOKUP(Lookups!$A$9, Lookups!$A$9:'Lookups'!$B$24, 2, FALSE)+((SQRT((1/('Total Sites'!E140/Area!E140))/2)*1000)*'New Sites'!E140*VLOOKUP(Lookups!$A$10, Lookups!$A$9:'Lookups'!$B$24, 2, FALSE))+'New Sites'!E140*VLOOKUP(Lookups!$A$11, Lookups!$A$9:'Lookups'!$B$24, 2, FALSE),"-")</f>
        <v>134790311.55577612</v>
      </c>
      <c r="F140" s="14">
        <f>IFERROR('New Sites'!F140*VLOOKUP(Lookups!$A$9, Lookups!$A$9:'Lookups'!$B$24, 2, FALSE)+((SQRT((1/('Total Sites'!F140/Area!F140))/2)*1000)*'New Sites'!F140*VLOOKUP(Lookups!$A$10, Lookups!$A$9:'Lookups'!$B$24, 2, FALSE))+'New Sites'!F140*VLOOKUP(Lookups!$A$11, Lookups!$A$9:'Lookups'!$B$24, 2, FALSE),"-")</f>
        <v>130543703.66358733</v>
      </c>
      <c r="G140" s="14">
        <f>IFERROR('New Sites'!G140*VLOOKUP(Lookups!$A$9, Lookups!$A$9:'Lookups'!$B$24, 2, FALSE)+((SQRT((1/('Total Sites'!G140/Area!G140))/2)*1000)*'New Sites'!G140*VLOOKUP(Lookups!$A$10, Lookups!$A$9:'Lookups'!$B$24, 2, FALSE))+'New Sites'!G140*VLOOKUP(Lookups!$A$11, Lookups!$A$9:'Lookups'!$B$24, 2, FALSE),"-")</f>
        <v>98758238.600583792</v>
      </c>
      <c r="H140" s="14">
        <f>IFERROR('New Sites'!H140*VLOOKUP(Lookups!$A$9, Lookups!$A$9:'Lookups'!$B$24, 2, FALSE)+((SQRT((1/('Total Sites'!H140/Area!H140))/2)*1000)*'New Sites'!H140*VLOOKUP(Lookups!$A$10, Lookups!$A$9:'Lookups'!$B$24, 2, FALSE))+'New Sites'!H140*VLOOKUP(Lookups!$A$11, Lookups!$A$9:'Lookups'!$B$24, 2, FALSE),"-")</f>
        <v>100211182.12538329</v>
      </c>
      <c r="I140" s="14">
        <f>IFERROR('New Sites'!I140*VLOOKUP(Lookups!$A$9, Lookups!$A$9:'Lookups'!$B$24, 2, FALSE)+((SQRT((1/('Total Sites'!I140/Area!I140))/2)*1000)*'New Sites'!I140*VLOOKUP(Lookups!$A$10, Lookups!$A$9:'Lookups'!$B$24, 2, FALSE))+'New Sites'!I140*VLOOKUP(Lookups!$A$11, Lookups!$A$9:'Lookups'!$B$24, 2, FALSE),"-")</f>
        <v>96603363.049183369</v>
      </c>
      <c r="J140" s="14">
        <f>IFERROR('New Sites'!J140*VLOOKUP(Lookups!$A$9, Lookups!$A$9:'Lookups'!$B$24, 2, FALSE)+((SQRT((1/('Total Sites'!J140/Area!J140))/2)*1000)*'New Sites'!J140*VLOOKUP(Lookups!$A$10, Lookups!$A$9:'Lookups'!$B$24, 2, FALSE))+'New Sites'!J140*VLOOKUP(Lookups!$A$11, Lookups!$A$9:'Lookups'!$B$24, 2, FALSE),"-")</f>
        <v>86616016.259766027</v>
      </c>
      <c r="K140" s="14">
        <f>IFERROR('New Sites'!K140*VLOOKUP(Lookups!$A$9, Lookups!$A$9:'Lookups'!$B$24, 2, FALSE)+((SQRT((1/('Total Sites'!K140/Area!K140))/2)*1000)*'New Sites'!K140*VLOOKUP(Lookups!$A$10, Lookups!$A$9:'Lookups'!$B$24, 2, FALSE))+'New Sites'!K140*VLOOKUP(Lookups!$A$11, Lookups!$A$9:'Lookups'!$B$24, 2, FALSE),"-")</f>
        <v>80449430.56026113</v>
      </c>
      <c r="L140" s="14">
        <f>IFERROR('New Sites'!L140*VLOOKUP(Lookups!$A$9, Lookups!$A$9:'Lookups'!$B$24, 2, FALSE)+((SQRT((1/('Total Sites'!L140/Area!L140))/2)*1000)*'New Sites'!L140*VLOOKUP(Lookups!$A$10, Lookups!$A$9:'Lookups'!$B$24, 2, FALSE))+'New Sites'!L140*VLOOKUP(Lookups!$A$11, Lookups!$A$9:'Lookups'!$B$24, 2, FALSE),"-")</f>
        <v>70730076.229856893</v>
      </c>
      <c r="M140" s="15">
        <f t="shared" si="4"/>
        <v>3.3851397957288323</v>
      </c>
      <c r="N140" s="19">
        <f>(M140*1000000000)/Pop!M140</f>
        <v>99.876367773349443</v>
      </c>
      <c r="O140" s="14" t="str">
        <f>IFERROR(INDEX(Options!$J$2:$J$1611,MATCH(A140, Options!$G$2:$G$1611,0)), )</f>
        <v>Emerging Market Economies</v>
      </c>
      <c r="P140" s="14" t="str">
        <f>IFERROR(INDEX(Options!$I$2:$I$1611,MATCH(A140, Options!$G$2:$G$1611,0)), )</f>
        <v>Emerging and Developing Europe</v>
      </c>
    </row>
    <row r="141" spans="1:16">
      <c r="A141" s="14" t="str">
        <f>'New Sites'!A141</f>
        <v>RUS</v>
      </c>
      <c r="B141" s="14" t="str">
        <f>'New Sites'!B141</f>
        <v>Russian Federation (the)</v>
      </c>
      <c r="C141" s="14">
        <f>IFERROR('New Sites'!C141*VLOOKUP(Lookups!$A$9, Lookups!$A$9:'Lookups'!$B$24, 2, FALSE)+((SQRT((1/('Total Sites'!C141/Area!C141))/2)*1000)*'New Sites'!C141*VLOOKUP(Lookups!$A$10, Lookups!$A$9:'Lookups'!$B$24, 2, FALSE))+'New Sites'!C141*VLOOKUP(Lookups!$A$11, Lookups!$A$9:'Lookups'!$B$24, 2, FALSE),"-")</f>
        <v>3204931351.86094</v>
      </c>
      <c r="D141" s="14">
        <f>IFERROR('New Sites'!D141*VLOOKUP(Lookups!$A$9, Lookups!$A$9:'Lookups'!$B$24, 2, FALSE)+((SQRT((1/('Total Sites'!D141/Area!D141))/2)*1000)*'New Sites'!D141*VLOOKUP(Lookups!$A$10, Lookups!$A$9:'Lookups'!$B$24, 2, FALSE))+'New Sites'!D141*VLOOKUP(Lookups!$A$11, Lookups!$A$9:'Lookups'!$B$24, 2, FALSE),"-")</f>
        <v>2247474562.5658627</v>
      </c>
      <c r="E141" s="14">
        <f>IFERROR('New Sites'!E141*VLOOKUP(Lookups!$A$9, Lookups!$A$9:'Lookups'!$B$24, 2, FALSE)+((SQRT((1/('Total Sites'!E141/Area!E141))/2)*1000)*'New Sites'!E141*VLOOKUP(Lookups!$A$10, Lookups!$A$9:'Lookups'!$B$24, 2, FALSE))+'New Sites'!E141*VLOOKUP(Lookups!$A$11, Lookups!$A$9:'Lookups'!$B$24, 2, FALSE),"-")</f>
        <v>1689122963.9755065</v>
      </c>
      <c r="F141" s="14">
        <f>IFERROR('New Sites'!F141*VLOOKUP(Lookups!$A$9, Lookups!$A$9:'Lookups'!$B$24, 2, FALSE)+((SQRT((1/('Total Sites'!F141/Area!F141))/2)*1000)*'New Sites'!F141*VLOOKUP(Lookups!$A$10, Lookups!$A$9:'Lookups'!$B$24, 2, FALSE))+'New Sites'!F141*VLOOKUP(Lookups!$A$11, Lookups!$A$9:'Lookups'!$B$24, 2, FALSE),"-")</f>
        <v>1003149776.7488109</v>
      </c>
      <c r="G141" s="14">
        <f>IFERROR('New Sites'!G141*VLOOKUP(Lookups!$A$9, Lookups!$A$9:'Lookups'!$B$24, 2, FALSE)+((SQRT((1/('Total Sites'!G141/Area!G141))/2)*1000)*'New Sites'!G141*VLOOKUP(Lookups!$A$10, Lookups!$A$9:'Lookups'!$B$24, 2, FALSE))+'New Sites'!G141*VLOOKUP(Lookups!$A$11, Lookups!$A$9:'Lookups'!$B$24, 2, FALSE),"-")</f>
        <v>875066258.58936846</v>
      </c>
      <c r="H141" s="14">
        <f>IFERROR('New Sites'!H141*VLOOKUP(Lookups!$A$9, Lookups!$A$9:'Lookups'!$B$24, 2, FALSE)+((SQRT((1/('Total Sites'!H141/Area!H141))/2)*1000)*'New Sites'!H141*VLOOKUP(Lookups!$A$10, Lookups!$A$9:'Lookups'!$B$24, 2, FALSE))+'New Sites'!H141*VLOOKUP(Lookups!$A$11, Lookups!$A$9:'Lookups'!$B$24, 2, FALSE),"-")</f>
        <v>679751838.10587788</v>
      </c>
      <c r="I141" s="14">
        <f>IFERROR('New Sites'!I141*VLOOKUP(Lookups!$A$9, Lookups!$A$9:'Lookups'!$B$24, 2, FALSE)+((SQRT((1/('Total Sites'!I141/Area!I141))/2)*1000)*'New Sites'!I141*VLOOKUP(Lookups!$A$10, Lookups!$A$9:'Lookups'!$B$24, 2, FALSE))+'New Sites'!I141*VLOOKUP(Lookups!$A$11, Lookups!$A$9:'Lookups'!$B$24, 2, FALSE),"-")</f>
        <v>654843512.525594</v>
      </c>
      <c r="J141" s="14">
        <f>IFERROR('New Sites'!J141*VLOOKUP(Lookups!$A$9, Lookups!$A$9:'Lookups'!$B$24, 2, FALSE)+((SQRT((1/('Total Sites'!J141/Area!J141))/2)*1000)*'New Sites'!J141*VLOOKUP(Lookups!$A$10, Lookups!$A$9:'Lookups'!$B$24, 2, FALSE))+'New Sites'!J141*VLOOKUP(Lookups!$A$11, Lookups!$A$9:'Lookups'!$B$24, 2, FALSE),"-")</f>
        <v>719717020.90728116</v>
      </c>
      <c r="K141" s="14" t="str">
        <f>IFERROR('New Sites'!K141*VLOOKUP(Lookups!$A$9, Lookups!$A$9:'Lookups'!$B$24, 2, FALSE)+((SQRT((1/('Total Sites'!K141/Area!K141))/2)*1000)*'New Sites'!K141*VLOOKUP(Lookups!$A$10, Lookups!$A$9:'Lookups'!$B$24, 2, FALSE))+'New Sites'!K141*VLOOKUP(Lookups!$A$11, Lookups!$A$9:'Lookups'!$B$24, 2, FALSE),"-")</f>
        <v>-</v>
      </c>
      <c r="L141" s="14" t="str">
        <f>IFERROR('New Sites'!L141*VLOOKUP(Lookups!$A$9, Lookups!$A$9:'Lookups'!$B$24, 2, FALSE)+((SQRT((1/('Total Sites'!L141/Area!L141))/2)*1000)*'New Sites'!L141*VLOOKUP(Lookups!$A$10, Lookups!$A$9:'Lookups'!$B$24, 2, FALSE))+'New Sites'!L141*VLOOKUP(Lookups!$A$11, Lookups!$A$9:'Lookups'!$B$24, 2, FALSE),"-")</f>
        <v>-</v>
      </c>
      <c r="M141" s="15">
        <f t="shared" si="4"/>
        <v>11.074057285279244</v>
      </c>
      <c r="N141" s="19">
        <f>(M141*1000000000)/Pop!M141</f>
        <v>78.84579470845101</v>
      </c>
      <c r="O141" s="14" t="str">
        <f>IFERROR(INDEX(Options!$J$2:$J$1611,MATCH(A141, Options!$G$2:$G$1611,0)), )</f>
        <v>Emerging Market Economies</v>
      </c>
      <c r="P141" s="14" t="str">
        <f>IFERROR(INDEX(Options!$I$2:$I$1611,MATCH(A141, Options!$G$2:$G$1611,0)), )</f>
        <v>Emerging and Developing Europe</v>
      </c>
    </row>
    <row r="142" spans="1:16">
      <c r="A142" s="14" t="str">
        <f>'New Sites'!A142</f>
        <v>RWA</v>
      </c>
      <c r="B142" s="14" t="str">
        <f>'New Sites'!B142</f>
        <v>Rwanda</v>
      </c>
      <c r="C142" s="14">
        <f>IFERROR('New Sites'!C142*VLOOKUP(Lookups!$A$9, Lookups!$A$9:'Lookups'!$B$24, 2, FALSE)+((SQRT((1/('Total Sites'!C142/Area!C142))/2)*1000)*'New Sites'!C142*VLOOKUP(Lookups!$A$10, Lookups!$A$9:'Lookups'!$B$24, 2, FALSE))+'New Sites'!C142*VLOOKUP(Lookups!$A$11, Lookups!$A$9:'Lookups'!$B$24, 2, FALSE),"-")</f>
        <v>210117533.58748448</v>
      </c>
      <c r="D142" s="14">
        <f>IFERROR('New Sites'!D142*VLOOKUP(Lookups!$A$9, Lookups!$A$9:'Lookups'!$B$24, 2, FALSE)+((SQRT((1/('Total Sites'!D142/Area!D142))/2)*1000)*'New Sites'!D142*VLOOKUP(Lookups!$A$10, Lookups!$A$9:'Lookups'!$B$24, 2, FALSE))+'New Sites'!D142*VLOOKUP(Lookups!$A$11, Lookups!$A$9:'Lookups'!$B$24, 2, FALSE),"-")</f>
        <v>110684389.9061446</v>
      </c>
      <c r="E142" s="14">
        <f>IFERROR('New Sites'!E142*VLOOKUP(Lookups!$A$9, Lookups!$A$9:'Lookups'!$B$24, 2, FALSE)+((SQRT((1/('Total Sites'!E142/Area!E142))/2)*1000)*'New Sites'!E142*VLOOKUP(Lookups!$A$10, Lookups!$A$9:'Lookups'!$B$24, 2, FALSE))+'New Sites'!E142*VLOOKUP(Lookups!$A$11, Lookups!$A$9:'Lookups'!$B$24, 2, FALSE),"-")</f>
        <v>96480118.928216845</v>
      </c>
      <c r="F142" s="14">
        <f>IFERROR('New Sites'!F142*VLOOKUP(Lookups!$A$9, Lookups!$A$9:'Lookups'!$B$24, 2, FALSE)+((SQRT((1/('Total Sites'!F142/Area!F142))/2)*1000)*'New Sites'!F142*VLOOKUP(Lookups!$A$10, Lookups!$A$9:'Lookups'!$B$24, 2, FALSE))+'New Sites'!F142*VLOOKUP(Lookups!$A$11, Lookups!$A$9:'Lookups'!$B$24, 2, FALSE),"-")</f>
        <v>93496047.730555311</v>
      </c>
      <c r="G142" s="14">
        <f>IFERROR('New Sites'!G142*VLOOKUP(Lookups!$A$9, Lookups!$A$9:'Lookups'!$B$24, 2, FALSE)+((SQRT((1/('Total Sites'!G142/Area!G142))/2)*1000)*'New Sites'!G142*VLOOKUP(Lookups!$A$10, Lookups!$A$9:'Lookups'!$B$24, 2, FALSE))+'New Sites'!G142*VLOOKUP(Lookups!$A$11, Lookups!$A$9:'Lookups'!$B$24, 2, FALSE),"-")</f>
        <v>102404788.98530611</v>
      </c>
      <c r="H142" s="14">
        <f>IFERROR('New Sites'!H142*VLOOKUP(Lookups!$A$9, Lookups!$A$9:'Lookups'!$B$24, 2, FALSE)+((SQRT((1/('Total Sites'!H142/Area!H142))/2)*1000)*'New Sites'!H142*VLOOKUP(Lookups!$A$10, Lookups!$A$9:'Lookups'!$B$24, 2, FALSE))+'New Sites'!H142*VLOOKUP(Lookups!$A$11, Lookups!$A$9:'Lookups'!$B$24, 2, FALSE),"-")</f>
        <v>106899611.86685762</v>
      </c>
      <c r="I142" s="14">
        <f>IFERROR('New Sites'!I142*VLOOKUP(Lookups!$A$9, Lookups!$A$9:'Lookups'!$B$24, 2, FALSE)+((SQRT((1/('Total Sites'!I142/Area!I142))/2)*1000)*'New Sites'!I142*VLOOKUP(Lookups!$A$10, Lookups!$A$9:'Lookups'!$B$24, 2, FALSE))+'New Sites'!I142*VLOOKUP(Lookups!$A$11, Lookups!$A$9:'Lookups'!$B$24, 2, FALSE),"-")</f>
        <v>125941566.90102315</v>
      </c>
      <c r="J142" s="14">
        <f>IFERROR('New Sites'!J142*VLOOKUP(Lookups!$A$9, Lookups!$A$9:'Lookups'!$B$24, 2, FALSE)+((SQRT((1/('Total Sites'!J142/Area!J142))/2)*1000)*'New Sites'!J142*VLOOKUP(Lookups!$A$10, Lookups!$A$9:'Lookups'!$B$24, 2, FALSE))+'New Sites'!J142*VLOOKUP(Lookups!$A$11, Lookups!$A$9:'Lookups'!$B$24, 2, FALSE),"-")</f>
        <v>131971144.85093188</v>
      </c>
      <c r="K142" s="14">
        <f>IFERROR('New Sites'!K142*VLOOKUP(Lookups!$A$9, Lookups!$A$9:'Lookups'!$B$24, 2, FALSE)+((SQRT((1/('Total Sites'!K142/Area!K142))/2)*1000)*'New Sites'!K142*VLOOKUP(Lookups!$A$10, Lookups!$A$9:'Lookups'!$B$24, 2, FALSE))+'New Sites'!K142*VLOOKUP(Lookups!$A$11, Lookups!$A$9:'Lookups'!$B$24, 2, FALSE),"-")</f>
        <v>125141989.3343668</v>
      </c>
      <c r="L142" s="14">
        <f>IFERROR('New Sites'!L142*VLOOKUP(Lookups!$A$9, Lookups!$A$9:'Lookups'!$B$24, 2, FALSE)+((SQRT((1/('Total Sites'!L142/Area!L142))/2)*1000)*'New Sites'!L142*VLOOKUP(Lookups!$A$10, Lookups!$A$9:'Lookups'!$B$24, 2, FALSE))+'New Sites'!L142*VLOOKUP(Lookups!$A$11, Lookups!$A$9:'Lookups'!$B$24, 2, FALSE),"-")</f>
        <v>108182934.03637719</v>
      </c>
      <c r="M142" s="15">
        <f t="shared" si="4"/>
        <v>1.2113201261272639</v>
      </c>
      <c r="N142" s="19">
        <f>(M142*1000000000)/Pop!M142</f>
        <v>89.662434730804279</v>
      </c>
      <c r="O142" s="14" t="str">
        <f>IFERROR(INDEX(Options!$J$2:$J$1611,MATCH(A142, Options!$G$2:$G$1611,0)), )</f>
        <v>Low Income Developing Countries</v>
      </c>
      <c r="P142" s="14" t="str">
        <f>IFERROR(INDEX(Options!$I$2:$I$1611,MATCH(A142, Options!$G$2:$G$1611,0)), )</f>
        <v>Sub-Sahara Africa</v>
      </c>
    </row>
    <row r="143" spans="1:16">
      <c r="A143" s="14" t="str">
        <f>'New Sites'!A143</f>
        <v>WSM</v>
      </c>
      <c r="B143" s="14" t="str">
        <f>'New Sites'!B143</f>
        <v>Samoa</v>
      </c>
      <c r="C143" s="14">
        <f>IFERROR('New Sites'!C143*VLOOKUP(Lookups!$A$9, Lookups!$A$9:'Lookups'!$B$24, 2, FALSE)+((SQRT((1/('Total Sites'!C143/Area!C143))/2)*1000)*'New Sites'!C143*VLOOKUP(Lookups!$A$10, Lookups!$A$9:'Lookups'!$B$24, 2, FALSE))+'New Sites'!C143*VLOOKUP(Lookups!$A$11, Lookups!$A$9:'Lookups'!$B$24, 2, FALSE),"-")</f>
        <v>5952359.2086799163</v>
      </c>
      <c r="D143" s="14">
        <f>IFERROR('New Sites'!D143*VLOOKUP(Lookups!$A$9, Lookups!$A$9:'Lookups'!$B$24, 2, FALSE)+((SQRT((1/('Total Sites'!D143/Area!D143))/2)*1000)*'New Sites'!D143*VLOOKUP(Lookups!$A$10, Lookups!$A$9:'Lookups'!$B$24, 2, FALSE))+'New Sites'!D143*VLOOKUP(Lookups!$A$11, Lookups!$A$9:'Lookups'!$B$24, 2, FALSE),"-")</f>
        <v>2047486.4647091185</v>
      </c>
      <c r="E143" s="14">
        <f>IFERROR('New Sites'!E143*VLOOKUP(Lookups!$A$9, Lookups!$A$9:'Lookups'!$B$24, 2, FALSE)+((SQRT((1/('Total Sites'!E143/Area!E143))/2)*1000)*'New Sites'!E143*VLOOKUP(Lookups!$A$10, Lookups!$A$9:'Lookups'!$B$24, 2, FALSE))+'New Sites'!E143*VLOOKUP(Lookups!$A$11, Lookups!$A$9:'Lookups'!$B$24, 2, FALSE),"-")</f>
        <v>2361011.2666867338</v>
      </c>
      <c r="F143" s="14">
        <f>IFERROR('New Sites'!F143*VLOOKUP(Lookups!$A$9, Lookups!$A$9:'Lookups'!$B$24, 2, FALSE)+((SQRT((1/('Total Sites'!F143/Area!F143))/2)*1000)*'New Sites'!F143*VLOOKUP(Lookups!$A$10, Lookups!$A$9:'Lookups'!$B$24, 2, FALSE))+'New Sites'!F143*VLOOKUP(Lookups!$A$11, Lookups!$A$9:'Lookups'!$B$24, 2, FALSE),"-")</f>
        <v>1056848.5204076685</v>
      </c>
      <c r="G143" s="14">
        <f>IFERROR('New Sites'!G143*VLOOKUP(Lookups!$A$9, Lookups!$A$9:'Lookups'!$B$24, 2, FALSE)+((SQRT((1/('Total Sites'!G143/Area!G143))/2)*1000)*'New Sites'!G143*VLOOKUP(Lookups!$A$10, Lookups!$A$9:'Lookups'!$B$24, 2, FALSE))+'New Sites'!G143*VLOOKUP(Lookups!$A$11, Lookups!$A$9:'Lookups'!$B$24, 2, FALSE),"-")</f>
        <v>1124706.4242817741</v>
      </c>
      <c r="H143" s="14">
        <f>IFERROR('New Sites'!H143*VLOOKUP(Lookups!$A$9, Lookups!$A$9:'Lookups'!$B$24, 2, FALSE)+((SQRT((1/('Total Sites'!H143/Area!H143))/2)*1000)*'New Sites'!H143*VLOOKUP(Lookups!$A$10, Lookups!$A$9:'Lookups'!$B$24, 2, FALSE))+'New Sites'!H143*VLOOKUP(Lookups!$A$11, Lookups!$A$9:'Lookups'!$B$24, 2, FALSE),"-")</f>
        <v>1410320.9941408974</v>
      </c>
      <c r="I143" s="14">
        <f>IFERROR('New Sites'!I143*VLOOKUP(Lookups!$A$9, Lookups!$A$9:'Lookups'!$B$24, 2, FALSE)+((SQRT((1/('Total Sites'!I143/Area!I143))/2)*1000)*'New Sites'!I143*VLOOKUP(Lookups!$A$10, Lookups!$A$9:'Lookups'!$B$24, 2, FALSE))+'New Sites'!I143*VLOOKUP(Lookups!$A$11, Lookups!$A$9:'Lookups'!$B$24, 2, FALSE),"-")</f>
        <v>819571.95871195628</v>
      </c>
      <c r="J143" s="14">
        <f>IFERROR('New Sites'!J143*VLOOKUP(Lookups!$A$9, Lookups!$A$9:'Lookups'!$B$24, 2, FALSE)+((SQRT((1/('Total Sites'!J143/Area!J143))/2)*1000)*'New Sites'!J143*VLOOKUP(Lookups!$A$10, Lookups!$A$9:'Lookups'!$B$24, 2, FALSE))+'New Sites'!J143*VLOOKUP(Lookups!$A$11, Lookups!$A$9:'Lookups'!$B$24, 2, FALSE),"-")</f>
        <v>1086863.0255875494</v>
      </c>
      <c r="K143" s="14">
        <f>IFERROR('New Sites'!K143*VLOOKUP(Lookups!$A$9, Lookups!$A$9:'Lookups'!$B$24, 2, FALSE)+((SQRT((1/('Total Sites'!K143/Area!K143))/2)*1000)*'New Sites'!K143*VLOOKUP(Lookups!$A$10, Lookups!$A$9:'Lookups'!$B$24, 2, FALSE))+'New Sites'!K143*VLOOKUP(Lookups!$A$11, Lookups!$A$9:'Lookups'!$B$24, 2, FALSE),"-")</f>
        <v>1227440.9649050259</v>
      </c>
      <c r="L143" s="14">
        <f>IFERROR('New Sites'!L143*VLOOKUP(Lookups!$A$9, Lookups!$A$9:'Lookups'!$B$24, 2, FALSE)+((SQRT((1/('Total Sites'!L143/Area!L143))/2)*1000)*'New Sites'!L143*VLOOKUP(Lookups!$A$10, Lookups!$A$9:'Lookups'!$B$24, 2, FALSE))+'New Sites'!L143*VLOOKUP(Lookups!$A$11, Lookups!$A$9:'Lookups'!$B$24, 2, FALSE),"-")</f>
        <v>1390269.2049546102</v>
      </c>
      <c r="M143" s="15">
        <f t="shared" si="4"/>
        <v>1.8476878033065247E-2</v>
      </c>
      <c r="N143" s="19">
        <f>(M143*1000000000)/Pop!M143</f>
        <v>95.434968947740771</v>
      </c>
      <c r="O143" s="14" t="str">
        <f>IFERROR(INDEX(Options!$J$2:$J$1611,MATCH(A143, Options!$G$2:$G$1611,0)), )</f>
        <v>Emerging Market Economies</v>
      </c>
      <c r="P143" s="14" t="str">
        <f>IFERROR(INDEX(Options!$I$2:$I$1611,MATCH(A143, Options!$G$2:$G$1611,0)), )</f>
        <v>Emerging and Developing Asia</v>
      </c>
    </row>
    <row r="144" spans="1:16">
      <c r="A144" s="14" t="str">
        <f>'New Sites'!A144</f>
        <v>SMR</v>
      </c>
      <c r="B144" s="14" t="str">
        <f>'New Sites'!B144</f>
        <v>San Marino</v>
      </c>
      <c r="C144" s="14">
        <f>IFERROR('New Sites'!C144*VLOOKUP(Lookups!$A$9, Lookups!$A$9:'Lookups'!$B$24, 2, FALSE)+((SQRT((1/('Total Sites'!C144/Area!C144))/2)*1000)*'New Sites'!C144*VLOOKUP(Lookups!$A$10, Lookups!$A$9:'Lookups'!$B$24, 2, FALSE))+'New Sites'!C144*VLOOKUP(Lookups!$A$11, Lookups!$A$9:'Lookups'!$B$24, 2, FALSE),"-")</f>
        <v>1332991.9990247479</v>
      </c>
      <c r="D144" s="14" t="str">
        <f>IFERROR('New Sites'!D144*VLOOKUP(Lookups!$A$9, Lookups!$A$9:'Lookups'!$B$24, 2, FALSE)+((SQRT((1/('Total Sites'!D144/Area!D144))/2)*1000)*'New Sites'!D144*VLOOKUP(Lookups!$A$10, Lookups!$A$9:'Lookups'!$B$24, 2, FALSE))+'New Sites'!D144*VLOOKUP(Lookups!$A$11, Lookups!$A$9:'Lookups'!$B$24, 2, FALSE),"-")</f>
        <v>-</v>
      </c>
      <c r="E144" s="14" t="str">
        <f>IFERROR('New Sites'!E144*VLOOKUP(Lookups!$A$9, Lookups!$A$9:'Lookups'!$B$24, 2, FALSE)+((SQRT((1/('Total Sites'!E144/Area!E144))/2)*1000)*'New Sites'!E144*VLOOKUP(Lookups!$A$10, Lookups!$A$9:'Lookups'!$B$24, 2, FALSE))+'New Sites'!E144*VLOOKUP(Lookups!$A$11, Lookups!$A$9:'Lookups'!$B$24, 2, FALSE),"-")</f>
        <v>-</v>
      </c>
      <c r="F144" s="14" t="str">
        <f>IFERROR('New Sites'!F144*VLOOKUP(Lookups!$A$9, Lookups!$A$9:'Lookups'!$B$24, 2, FALSE)+((SQRT((1/('Total Sites'!F144/Area!F144))/2)*1000)*'New Sites'!F144*VLOOKUP(Lookups!$A$10, Lookups!$A$9:'Lookups'!$B$24, 2, FALSE))+'New Sites'!F144*VLOOKUP(Lookups!$A$11, Lookups!$A$9:'Lookups'!$B$24, 2, FALSE),"-")</f>
        <v>-</v>
      </c>
      <c r="G144" s="14" t="str">
        <f>IFERROR('New Sites'!G144*VLOOKUP(Lookups!$A$9, Lookups!$A$9:'Lookups'!$B$24, 2, FALSE)+((SQRT((1/('Total Sites'!G144/Area!G144))/2)*1000)*'New Sites'!G144*VLOOKUP(Lookups!$A$10, Lookups!$A$9:'Lookups'!$B$24, 2, FALSE))+'New Sites'!G144*VLOOKUP(Lookups!$A$11, Lookups!$A$9:'Lookups'!$B$24, 2, FALSE),"-")</f>
        <v>-</v>
      </c>
      <c r="H144" s="14" t="str">
        <f>IFERROR('New Sites'!H144*VLOOKUP(Lookups!$A$9, Lookups!$A$9:'Lookups'!$B$24, 2, FALSE)+((SQRT((1/('Total Sites'!H144/Area!H144))/2)*1000)*'New Sites'!H144*VLOOKUP(Lookups!$A$10, Lookups!$A$9:'Lookups'!$B$24, 2, FALSE))+'New Sites'!H144*VLOOKUP(Lookups!$A$11, Lookups!$A$9:'Lookups'!$B$24, 2, FALSE),"-")</f>
        <v>-</v>
      </c>
      <c r="I144" s="14" t="str">
        <f>IFERROR('New Sites'!I144*VLOOKUP(Lookups!$A$9, Lookups!$A$9:'Lookups'!$B$24, 2, FALSE)+((SQRT((1/('Total Sites'!I144/Area!I144))/2)*1000)*'New Sites'!I144*VLOOKUP(Lookups!$A$10, Lookups!$A$9:'Lookups'!$B$24, 2, FALSE))+'New Sites'!I144*VLOOKUP(Lookups!$A$11, Lookups!$A$9:'Lookups'!$B$24, 2, FALSE),"-")</f>
        <v>-</v>
      </c>
      <c r="J144" s="14" t="str">
        <f>IFERROR('New Sites'!J144*VLOOKUP(Lookups!$A$9, Lookups!$A$9:'Lookups'!$B$24, 2, FALSE)+((SQRT((1/('Total Sites'!J144/Area!J144))/2)*1000)*'New Sites'!J144*VLOOKUP(Lookups!$A$10, Lookups!$A$9:'Lookups'!$B$24, 2, FALSE))+'New Sites'!J144*VLOOKUP(Lookups!$A$11, Lookups!$A$9:'Lookups'!$B$24, 2, FALSE),"-")</f>
        <v>-</v>
      </c>
      <c r="K144" s="14" t="str">
        <f>IFERROR('New Sites'!K144*VLOOKUP(Lookups!$A$9, Lookups!$A$9:'Lookups'!$B$24, 2, FALSE)+((SQRT((1/('Total Sites'!K144/Area!K144))/2)*1000)*'New Sites'!K144*VLOOKUP(Lookups!$A$10, Lookups!$A$9:'Lookups'!$B$24, 2, FALSE))+'New Sites'!K144*VLOOKUP(Lookups!$A$11, Lookups!$A$9:'Lookups'!$B$24, 2, FALSE),"-")</f>
        <v>-</v>
      </c>
      <c r="L144" s="14" t="str">
        <f>IFERROR('New Sites'!L144*VLOOKUP(Lookups!$A$9, Lookups!$A$9:'Lookups'!$B$24, 2, FALSE)+((SQRT((1/('Total Sites'!L144/Area!L144))/2)*1000)*'New Sites'!L144*VLOOKUP(Lookups!$A$10, Lookups!$A$9:'Lookups'!$B$24, 2, FALSE))+'New Sites'!L144*VLOOKUP(Lookups!$A$11, Lookups!$A$9:'Lookups'!$B$24, 2, FALSE),"-")</f>
        <v>-</v>
      </c>
      <c r="M144" s="15">
        <f t="shared" si="4"/>
        <v>1.3329919990247479E-3</v>
      </c>
      <c r="N144" s="19">
        <f>(M144*1000000000)/Pop!M144</f>
        <v>38.687911740668923</v>
      </c>
      <c r="O144" s="14" t="str">
        <f>IFERROR(INDEX(Options!$J$2:$J$1611,MATCH(A144, Options!$G$2:$G$1611,0)), )</f>
        <v>Advanced Economies</v>
      </c>
      <c r="P144" s="14" t="str">
        <f>IFERROR(INDEX(Options!$I$2:$I$1611,MATCH(A144, Options!$G$2:$G$1611,0)), )</f>
        <v>Advanced Economies</v>
      </c>
    </row>
    <row r="145" spans="1:16">
      <c r="A145" s="14" t="str">
        <f>'New Sites'!A145</f>
        <v>SAU</v>
      </c>
      <c r="B145" s="14" t="str">
        <f>'New Sites'!B145</f>
        <v>Saudi Arabia</v>
      </c>
      <c r="C145" s="14">
        <f>IFERROR('New Sites'!C145*VLOOKUP(Lookups!$A$9, Lookups!$A$9:'Lookups'!$B$24, 2, FALSE)+((SQRT((1/('Total Sites'!C145/Area!C145))/2)*1000)*'New Sites'!C145*VLOOKUP(Lookups!$A$10, Lookups!$A$9:'Lookups'!$B$24, 2, FALSE))+'New Sites'!C145*VLOOKUP(Lookups!$A$11, Lookups!$A$9:'Lookups'!$B$24, 2, FALSE),"-")</f>
        <v>839241553.36632288</v>
      </c>
      <c r="D145" s="14">
        <f>IFERROR('New Sites'!D145*VLOOKUP(Lookups!$A$9, Lookups!$A$9:'Lookups'!$B$24, 2, FALSE)+((SQRT((1/('Total Sites'!D145/Area!D145))/2)*1000)*'New Sites'!D145*VLOOKUP(Lookups!$A$10, Lookups!$A$9:'Lookups'!$B$24, 2, FALSE))+'New Sites'!D145*VLOOKUP(Lookups!$A$11, Lookups!$A$9:'Lookups'!$B$24, 2, FALSE),"-")</f>
        <v>41921365.283875123</v>
      </c>
      <c r="E145" s="14">
        <f>IFERROR('New Sites'!E145*VLOOKUP(Lookups!$A$9, Lookups!$A$9:'Lookups'!$B$24, 2, FALSE)+((SQRT((1/('Total Sites'!E145/Area!E145))/2)*1000)*'New Sites'!E145*VLOOKUP(Lookups!$A$10, Lookups!$A$9:'Lookups'!$B$24, 2, FALSE))+'New Sites'!E145*VLOOKUP(Lookups!$A$11, Lookups!$A$9:'Lookups'!$B$24, 2, FALSE),"-")</f>
        <v>146802695.95587808</v>
      </c>
      <c r="F145" s="14">
        <f>IFERROR('New Sites'!F145*VLOOKUP(Lookups!$A$9, Lookups!$A$9:'Lookups'!$B$24, 2, FALSE)+((SQRT((1/('Total Sites'!F145/Area!F145))/2)*1000)*'New Sites'!F145*VLOOKUP(Lookups!$A$10, Lookups!$A$9:'Lookups'!$B$24, 2, FALSE))+'New Sites'!F145*VLOOKUP(Lookups!$A$11, Lookups!$A$9:'Lookups'!$B$24, 2, FALSE),"-")</f>
        <v>191395299.15541807</v>
      </c>
      <c r="G145" s="14">
        <f>IFERROR('New Sites'!G145*VLOOKUP(Lookups!$A$9, Lookups!$A$9:'Lookups'!$B$24, 2, FALSE)+((SQRT((1/('Total Sites'!G145/Area!G145))/2)*1000)*'New Sites'!G145*VLOOKUP(Lookups!$A$10, Lookups!$A$9:'Lookups'!$B$24, 2, FALSE))+'New Sites'!G145*VLOOKUP(Lookups!$A$11, Lookups!$A$9:'Lookups'!$B$24, 2, FALSE),"-")</f>
        <v>889131197.51263642</v>
      </c>
      <c r="H145" s="14">
        <f>IFERROR('New Sites'!H145*VLOOKUP(Lookups!$A$9, Lookups!$A$9:'Lookups'!$B$24, 2, FALSE)+((SQRT((1/('Total Sites'!H145/Area!H145))/2)*1000)*'New Sites'!H145*VLOOKUP(Lookups!$A$10, Lookups!$A$9:'Lookups'!$B$24, 2, FALSE))+'New Sites'!H145*VLOOKUP(Lookups!$A$11, Lookups!$A$9:'Lookups'!$B$24, 2, FALSE),"-")</f>
        <v>855136789.82581377</v>
      </c>
      <c r="I145" s="14">
        <f>IFERROR('New Sites'!I145*VLOOKUP(Lookups!$A$9, Lookups!$A$9:'Lookups'!$B$24, 2, FALSE)+((SQRT((1/('Total Sites'!I145/Area!I145))/2)*1000)*'New Sites'!I145*VLOOKUP(Lookups!$A$10, Lookups!$A$9:'Lookups'!$B$24, 2, FALSE))+'New Sites'!I145*VLOOKUP(Lookups!$A$11, Lookups!$A$9:'Lookups'!$B$24, 2, FALSE),"-")</f>
        <v>91422125.895974323</v>
      </c>
      <c r="J145" s="14">
        <f>IFERROR('New Sites'!J145*VLOOKUP(Lookups!$A$9, Lookups!$A$9:'Lookups'!$B$24, 2, FALSE)+((SQRT((1/('Total Sites'!J145/Area!J145))/2)*1000)*'New Sites'!J145*VLOOKUP(Lookups!$A$10, Lookups!$A$9:'Lookups'!$B$24, 2, FALSE))+'New Sites'!J145*VLOOKUP(Lookups!$A$11, Lookups!$A$9:'Lookups'!$B$24, 2, FALSE),"-")</f>
        <v>76754941.435932726</v>
      </c>
      <c r="K145" s="14">
        <f>IFERROR('New Sites'!K145*VLOOKUP(Lookups!$A$9, Lookups!$A$9:'Lookups'!$B$24, 2, FALSE)+((SQRT((1/('Total Sites'!K145/Area!K145))/2)*1000)*'New Sites'!K145*VLOOKUP(Lookups!$A$10, Lookups!$A$9:'Lookups'!$B$24, 2, FALSE))+'New Sites'!K145*VLOOKUP(Lookups!$A$11, Lookups!$A$9:'Lookups'!$B$24, 2, FALSE),"-")</f>
        <v>99155486.263916254</v>
      </c>
      <c r="L145" s="14">
        <f>IFERROR('New Sites'!L145*VLOOKUP(Lookups!$A$9, Lookups!$A$9:'Lookups'!$B$24, 2, FALSE)+((SQRT((1/('Total Sites'!L145/Area!L145))/2)*1000)*'New Sites'!L145*VLOOKUP(Lookups!$A$10, Lookups!$A$9:'Lookups'!$B$24, 2, FALSE))+'New Sites'!L145*VLOOKUP(Lookups!$A$11, Lookups!$A$9:'Lookups'!$B$24, 2, FALSE),"-")</f>
        <v>167266338.44358507</v>
      </c>
      <c r="M145" s="15">
        <f t="shared" si="4"/>
        <v>3.3982277931393523</v>
      </c>
      <c r="N145" s="19">
        <f>(M145*1000000000)/Pop!M145</f>
        <v>92.048962570718686</v>
      </c>
      <c r="O145" s="14" t="str">
        <f>IFERROR(INDEX(Options!$J$2:$J$1611,MATCH(A145, Options!$G$2:$G$1611,0)), )</f>
        <v>Emerging Market Economies</v>
      </c>
      <c r="P145" s="14" t="str">
        <f>IFERROR(INDEX(Options!$I$2:$I$1611,MATCH(A145, Options!$G$2:$G$1611,0)), )</f>
        <v>Middle East, North Africa, Afghanistan, and Pakistan</v>
      </c>
    </row>
    <row r="146" spans="1:16">
      <c r="A146" s="14" t="str">
        <f>'New Sites'!A146</f>
        <v>SEN</v>
      </c>
      <c r="B146" s="14" t="str">
        <f>'New Sites'!B146</f>
        <v>Senegal</v>
      </c>
      <c r="C146" s="14">
        <f>IFERROR('New Sites'!C146*VLOOKUP(Lookups!$A$9, Lookups!$A$9:'Lookups'!$B$24, 2, FALSE)+((SQRT((1/('Total Sites'!C146/Area!C146))/2)*1000)*'New Sites'!C146*VLOOKUP(Lookups!$A$10, Lookups!$A$9:'Lookups'!$B$24, 2, FALSE))+'New Sites'!C146*VLOOKUP(Lookups!$A$11, Lookups!$A$9:'Lookups'!$B$24, 2, FALSE),"-")</f>
        <v>603336347.57948601</v>
      </c>
      <c r="D146" s="14">
        <f>IFERROR('New Sites'!D146*VLOOKUP(Lookups!$A$9, Lookups!$A$9:'Lookups'!$B$24, 2, FALSE)+((SQRT((1/('Total Sites'!D146/Area!D146))/2)*1000)*'New Sites'!D146*VLOOKUP(Lookups!$A$10, Lookups!$A$9:'Lookups'!$B$24, 2, FALSE))+'New Sites'!D146*VLOOKUP(Lookups!$A$11, Lookups!$A$9:'Lookups'!$B$24, 2, FALSE),"-")</f>
        <v>237052007.43227208</v>
      </c>
      <c r="E146" s="14">
        <f>IFERROR('New Sites'!E146*VLOOKUP(Lookups!$A$9, Lookups!$A$9:'Lookups'!$B$24, 2, FALSE)+((SQRT((1/('Total Sites'!E146/Area!E146))/2)*1000)*'New Sites'!E146*VLOOKUP(Lookups!$A$10, Lookups!$A$9:'Lookups'!$B$24, 2, FALSE))+'New Sites'!E146*VLOOKUP(Lookups!$A$11, Lookups!$A$9:'Lookups'!$B$24, 2, FALSE),"-")</f>
        <v>188947321.54980081</v>
      </c>
      <c r="F146" s="14">
        <f>IFERROR('New Sites'!F146*VLOOKUP(Lookups!$A$9, Lookups!$A$9:'Lookups'!$B$24, 2, FALSE)+((SQRT((1/('Total Sites'!F146/Area!F146))/2)*1000)*'New Sites'!F146*VLOOKUP(Lookups!$A$10, Lookups!$A$9:'Lookups'!$B$24, 2, FALSE))+'New Sites'!F146*VLOOKUP(Lookups!$A$11, Lookups!$A$9:'Lookups'!$B$24, 2, FALSE),"-")</f>
        <v>96426705.130619928</v>
      </c>
      <c r="G146" s="14">
        <f>IFERROR('New Sites'!G146*VLOOKUP(Lookups!$A$9, Lookups!$A$9:'Lookups'!$B$24, 2, FALSE)+((SQRT((1/('Total Sites'!G146/Area!G146))/2)*1000)*'New Sites'!G146*VLOOKUP(Lookups!$A$10, Lookups!$A$9:'Lookups'!$B$24, 2, FALSE))+'New Sites'!G146*VLOOKUP(Lookups!$A$11, Lookups!$A$9:'Lookups'!$B$24, 2, FALSE),"-")</f>
        <v>72248902.982468456</v>
      </c>
      <c r="H146" s="14">
        <f>IFERROR('New Sites'!H146*VLOOKUP(Lookups!$A$9, Lookups!$A$9:'Lookups'!$B$24, 2, FALSE)+((SQRT((1/('Total Sites'!H146/Area!H146))/2)*1000)*'New Sites'!H146*VLOOKUP(Lookups!$A$10, Lookups!$A$9:'Lookups'!$B$24, 2, FALSE))+'New Sites'!H146*VLOOKUP(Lookups!$A$11, Lookups!$A$9:'Lookups'!$B$24, 2, FALSE),"-")</f>
        <v>121194365.19261791</v>
      </c>
      <c r="I146" s="14">
        <f>IFERROR('New Sites'!I146*VLOOKUP(Lookups!$A$9, Lookups!$A$9:'Lookups'!$B$24, 2, FALSE)+((SQRT((1/('Total Sites'!I146/Area!I146))/2)*1000)*'New Sites'!I146*VLOOKUP(Lookups!$A$10, Lookups!$A$9:'Lookups'!$B$24, 2, FALSE))+'New Sites'!I146*VLOOKUP(Lookups!$A$11, Lookups!$A$9:'Lookups'!$B$24, 2, FALSE),"-")</f>
        <v>115236456.62444395</v>
      </c>
      <c r="J146" s="14">
        <f>IFERROR('New Sites'!J146*VLOOKUP(Lookups!$A$9, Lookups!$A$9:'Lookups'!$B$24, 2, FALSE)+((SQRT((1/('Total Sites'!J146/Area!J146))/2)*1000)*'New Sites'!J146*VLOOKUP(Lookups!$A$10, Lookups!$A$9:'Lookups'!$B$24, 2, FALSE))+'New Sites'!J146*VLOOKUP(Lookups!$A$11, Lookups!$A$9:'Lookups'!$B$24, 2, FALSE),"-")</f>
        <v>123397841.9629658</v>
      </c>
      <c r="K146" s="14">
        <f>IFERROR('New Sites'!K146*VLOOKUP(Lookups!$A$9, Lookups!$A$9:'Lookups'!$B$24, 2, FALSE)+((SQRT((1/('Total Sites'!K146/Area!K146))/2)*1000)*'New Sites'!K146*VLOOKUP(Lookups!$A$10, Lookups!$A$9:'Lookups'!$B$24, 2, FALSE))+'New Sites'!K146*VLOOKUP(Lookups!$A$11, Lookups!$A$9:'Lookups'!$B$24, 2, FALSE),"-")</f>
        <v>113512988.09218037</v>
      </c>
      <c r="L146" s="14">
        <f>IFERROR('New Sites'!L146*VLOOKUP(Lookups!$A$9, Lookups!$A$9:'Lookups'!$B$24, 2, FALSE)+((SQRT((1/('Total Sites'!L146/Area!L146))/2)*1000)*'New Sites'!L146*VLOOKUP(Lookups!$A$10, Lookups!$A$9:'Lookups'!$B$24, 2, FALSE))+'New Sites'!L146*VLOOKUP(Lookups!$A$11, Lookups!$A$9:'Lookups'!$B$24, 2, FALSE),"-")</f>
        <v>56933420.103999011</v>
      </c>
      <c r="M146" s="15">
        <f t="shared" si="4"/>
        <v>1.7282863566508544</v>
      </c>
      <c r="N146" s="19">
        <f>(M146*1000000000)/Pop!M146</f>
        <v>106.32632520146696</v>
      </c>
      <c r="O146" s="14" t="str">
        <f>IFERROR(INDEX(Options!$J$2:$J$1611,MATCH(A146, Options!$G$2:$G$1611,0)), )</f>
        <v>Low Income Developing Countries</v>
      </c>
      <c r="P146" s="14" t="str">
        <f>IFERROR(INDEX(Options!$I$2:$I$1611,MATCH(A146, Options!$G$2:$G$1611,0)), )</f>
        <v>Sub-Sahara Africa</v>
      </c>
    </row>
    <row r="147" spans="1:16">
      <c r="A147" s="14" t="str">
        <f>'New Sites'!A147</f>
        <v>SRB</v>
      </c>
      <c r="B147" s="14" t="str">
        <f>'New Sites'!B147</f>
        <v>Serbia</v>
      </c>
      <c r="C147" s="14">
        <f>IFERROR('New Sites'!C147*VLOOKUP(Lookups!$A$9, Lookups!$A$9:'Lookups'!$B$24, 2, FALSE)+((SQRT((1/('Total Sites'!C147/Area!C147))/2)*1000)*'New Sites'!C147*VLOOKUP(Lookups!$A$10, Lookups!$A$9:'Lookups'!$B$24, 2, FALSE))+'New Sites'!C147*VLOOKUP(Lookups!$A$11, Lookups!$A$9:'Lookups'!$B$24, 2, FALSE),"-")</f>
        <v>203189320.22067326</v>
      </c>
      <c r="D147" s="14">
        <f>IFERROR('New Sites'!D147*VLOOKUP(Lookups!$A$9, Lookups!$A$9:'Lookups'!$B$24, 2, FALSE)+((SQRT((1/('Total Sites'!D147/Area!D147))/2)*1000)*'New Sites'!D147*VLOOKUP(Lookups!$A$10, Lookups!$A$9:'Lookups'!$B$24, 2, FALSE))+'New Sites'!D147*VLOOKUP(Lookups!$A$11, Lookups!$A$9:'Lookups'!$B$24, 2, FALSE),"-")</f>
        <v>107289458.25231439</v>
      </c>
      <c r="E147" s="14">
        <f>IFERROR('New Sites'!E147*VLOOKUP(Lookups!$A$9, Lookups!$A$9:'Lookups'!$B$24, 2, FALSE)+((SQRT((1/('Total Sites'!E147/Area!E147))/2)*1000)*'New Sites'!E147*VLOOKUP(Lookups!$A$10, Lookups!$A$9:'Lookups'!$B$24, 2, FALSE))+'New Sites'!E147*VLOOKUP(Lookups!$A$11, Lookups!$A$9:'Lookups'!$B$24, 2, FALSE),"-")</f>
        <v>99320501.631590664</v>
      </c>
      <c r="F147" s="14">
        <f>IFERROR('New Sites'!F147*VLOOKUP(Lookups!$A$9, Lookups!$A$9:'Lookups'!$B$24, 2, FALSE)+((SQRT((1/('Total Sites'!F147/Area!F147))/2)*1000)*'New Sites'!F147*VLOOKUP(Lookups!$A$10, Lookups!$A$9:'Lookups'!$B$24, 2, FALSE))+'New Sites'!F147*VLOOKUP(Lookups!$A$11, Lookups!$A$9:'Lookups'!$B$24, 2, FALSE),"-")</f>
        <v>53197639.510196857</v>
      </c>
      <c r="G147" s="14">
        <f>IFERROR('New Sites'!G147*VLOOKUP(Lookups!$A$9, Lookups!$A$9:'Lookups'!$B$24, 2, FALSE)+((SQRT((1/('Total Sites'!G147/Area!G147))/2)*1000)*'New Sites'!G147*VLOOKUP(Lookups!$A$10, Lookups!$A$9:'Lookups'!$B$24, 2, FALSE))+'New Sites'!G147*VLOOKUP(Lookups!$A$11, Lookups!$A$9:'Lookups'!$B$24, 2, FALSE),"-")</f>
        <v>46598277.42322278</v>
      </c>
      <c r="H147" s="14">
        <f>IFERROR('New Sites'!H147*VLOOKUP(Lookups!$A$9, Lookups!$A$9:'Lookups'!$B$24, 2, FALSE)+((SQRT((1/('Total Sites'!H147/Area!H147))/2)*1000)*'New Sites'!H147*VLOOKUP(Lookups!$A$10, Lookups!$A$9:'Lookups'!$B$24, 2, FALSE))+'New Sites'!H147*VLOOKUP(Lookups!$A$11, Lookups!$A$9:'Lookups'!$B$24, 2, FALSE),"-")</f>
        <v>37807844.332059786</v>
      </c>
      <c r="I147" s="14">
        <f>IFERROR('New Sites'!I147*VLOOKUP(Lookups!$A$9, Lookups!$A$9:'Lookups'!$B$24, 2, FALSE)+((SQRT((1/('Total Sites'!I147/Area!I147))/2)*1000)*'New Sites'!I147*VLOOKUP(Lookups!$A$10, Lookups!$A$9:'Lookups'!$B$24, 2, FALSE))+'New Sites'!I147*VLOOKUP(Lookups!$A$11, Lookups!$A$9:'Lookups'!$B$24, 2, FALSE),"-")</f>
        <v>35533379.005726233</v>
      </c>
      <c r="J147" s="14">
        <f>IFERROR('New Sites'!J147*VLOOKUP(Lookups!$A$9, Lookups!$A$9:'Lookups'!$B$24, 2, FALSE)+((SQRT((1/('Total Sites'!J147/Area!J147))/2)*1000)*'New Sites'!J147*VLOOKUP(Lookups!$A$10, Lookups!$A$9:'Lookups'!$B$24, 2, FALSE))+'New Sites'!J147*VLOOKUP(Lookups!$A$11, Lookups!$A$9:'Lookups'!$B$24, 2, FALSE),"-")</f>
        <v>23760441.346544027</v>
      </c>
      <c r="K147" s="14">
        <f>IFERROR('New Sites'!K147*VLOOKUP(Lookups!$A$9, Lookups!$A$9:'Lookups'!$B$24, 2, FALSE)+((SQRT((1/('Total Sites'!K147/Area!K147))/2)*1000)*'New Sites'!K147*VLOOKUP(Lookups!$A$10, Lookups!$A$9:'Lookups'!$B$24, 2, FALSE))+'New Sites'!K147*VLOOKUP(Lookups!$A$11, Lookups!$A$9:'Lookups'!$B$24, 2, FALSE),"-")</f>
        <v>29113102.062335454</v>
      </c>
      <c r="L147" s="14">
        <f>IFERROR('New Sites'!L147*VLOOKUP(Lookups!$A$9, Lookups!$A$9:'Lookups'!$B$24, 2, FALSE)+((SQRT((1/('Total Sites'!L147/Area!L147))/2)*1000)*'New Sites'!L147*VLOOKUP(Lookups!$A$10, Lookups!$A$9:'Lookups'!$B$24, 2, FALSE))+'New Sites'!L147*VLOOKUP(Lookups!$A$11, Lookups!$A$9:'Lookups'!$B$24, 2, FALSE),"-")</f>
        <v>18721147.884457398</v>
      </c>
      <c r="M147" s="15">
        <f t="shared" si="4"/>
        <v>0.65453111166912081</v>
      </c>
      <c r="N147" s="19">
        <f>(M147*1000000000)/Pop!M147</f>
        <v>93.730213829213596</v>
      </c>
      <c r="O147" s="14" t="str">
        <f>IFERROR(INDEX(Options!$J$2:$J$1611,MATCH(A147, Options!$G$2:$G$1611,0)), )</f>
        <v>Emerging Market Economies</v>
      </c>
      <c r="P147" s="14" t="str">
        <f>IFERROR(INDEX(Options!$I$2:$I$1611,MATCH(A147, Options!$G$2:$G$1611,0)), )</f>
        <v>Emerging and Developing Europe</v>
      </c>
    </row>
    <row r="148" spans="1:16">
      <c r="A148" s="14" t="str">
        <f>'New Sites'!A148</f>
        <v>SYC</v>
      </c>
      <c r="B148" s="14" t="str">
        <f>'New Sites'!B148</f>
        <v>Seychelles</v>
      </c>
      <c r="C148" s="14">
        <f>IFERROR('New Sites'!C148*VLOOKUP(Lookups!$A$9, Lookups!$A$9:'Lookups'!$B$24, 2, FALSE)+((SQRT((1/('Total Sites'!C148/Area!C148))/2)*1000)*'New Sites'!C148*VLOOKUP(Lookups!$A$10, Lookups!$A$9:'Lookups'!$B$24, 2, FALSE))+'New Sites'!C148*VLOOKUP(Lookups!$A$11, Lookups!$A$9:'Lookups'!$B$24, 2, FALSE),"-")</f>
        <v>1461624.214620261</v>
      </c>
      <c r="D148" s="14">
        <f>IFERROR('New Sites'!D148*VLOOKUP(Lookups!$A$9, Lookups!$A$9:'Lookups'!$B$24, 2, FALSE)+((SQRT((1/('Total Sites'!D148/Area!D148))/2)*1000)*'New Sites'!D148*VLOOKUP(Lookups!$A$10, Lookups!$A$9:'Lookups'!$B$24, 2, FALSE))+'New Sites'!D148*VLOOKUP(Lookups!$A$11, Lookups!$A$9:'Lookups'!$B$24, 2, FALSE),"-")</f>
        <v>399897.59970742429</v>
      </c>
      <c r="E148" s="14">
        <f>IFERROR('New Sites'!E148*VLOOKUP(Lookups!$A$9, Lookups!$A$9:'Lookups'!$B$24, 2, FALSE)+((SQRT((1/('Total Sites'!E148/Area!E148))/2)*1000)*'New Sites'!E148*VLOOKUP(Lookups!$A$10, Lookups!$A$9:'Lookups'!$B$24, 2, FALSE))+'New Sites'!E148*VLOOKUP(Lookups!$A$11, Lookups!$A$9:'Lookups'!$B$24, 2, FALSE),"-")</f>
        <v>1076325.4482297944</v>
      </c>
      <c r="F148" s="14">
        <f>IFERROR('New Sites'!F148*VLOOKUP(Lookups!$A$9, Lookups!$A$9:'Lookups'!$B$24, 2, FALSE)+((SQRT((1/('Total Sites'!F148/Area!F148))/2)*1000)*'New Sites'!F148*VLOOKUP(Lookups!$A$10, Lookups!$A$9:'Lookups'!$B$24, 2, FALSE))+'New Sites'!F148*VLOOKUP(Lookups!$A$11, Lookups!$A$9:'Lookups'!$B$24, 2, FALSE),"-")</f>
        <v>999445.0590705236</v>
      </c>
      <c r="G148" s="14">
        <f>IFERROR('New Sites'!G148*VLOOKUP(Lookups!$A$9, Lookups!$A$9:'Lookups'!$B$24, 2, FALSE)+((SQRT((1/('Total Sites'!G148/Area!G148))/2)*1000)*'New Sites'!G148*VLOOKUP(Lookups!$A$10, Lookups!$A$9:'Lookups'!$B$24, 2, FALSE))+'New Sites'!G148*VLOOKUP(Lookups!$A$11, Lookups!$A$9:'Lookups'!$B$24, 2, FALSE),"-")</f>
        <v>957964.53702054394</v>
      </c>
      <c r="H148" s="14">
        <f>IFERROR('New Sites'!H148*VLOOKUP(Lookups!$A$9, Lookups!$A$9:'Lookups'!$B$24, 2, FALSE)+((SQRT((1/('Total Sites'!H148/Area!H148))/2)*1000)*'New Sites'!H148*VLOOKUP(Lookups!$A$10, Lookups!$A$9:'Lookups'!$B$24, 2, FALSE))+'New Sites'!H148*VLOOKUP(Lookups!$A$11, Lookups!$A$9:'Lookups'!$B$24, 2, FALSE),"-")</f>
        <v>502006.19832240266</v>
      </c>
      <c r="I148" s="14">
        <f>IFERROR('New Sites'!I148*VLOOKUP(Lookups!$A$9, Lookups!$A$9:'Lookups'!$B$24, 2, FALSE)+((SQRT((1/('Total Sites'!I148/Area!I148))/2)*1000)*'New Sites'!I148*VLOOKUP(Lookups!$A$10, Lookups!$A$9:'Lookups'!$B$24, 2, FALSE))+'New Sites'!I148*VLOOKUP(Lookups!$A$11, Lookups!$A$9:'Lookups'!$B$24, 2, FALSE),"-")</f>
        <v>1075727.5678337198</v>
      </c>
      <c r="J148" s="14">
        <f>IFERROR('New Sites'!J148*VLOOKUP(Lookups!$A$9, Lookups!$A$9:'Lookups'!$B$24, 2, FALSE)+((SQRT((1/('Total Sites'!J148/Area!J148))/2)*1000)*'New Sites'!J148*VLOOKUP(Lookups!$A$10, Lookups!$A$9:'Lookups'!$B$24, 2, FALSE))+'New Sites'!J148*VLOOKUP(Lookups!$A$11, Lookups!$A$9:'Lookups'!$B$24, 2, FALSE),"-")</f>
        <v>728044.81098604552</v>
      </c>
      <c r="K148" s="14">
        <f>IFERROR('New Sites'!K148*VLOOKUP(Lookups!$A$9, Lookups!$A$9:'Lookups'!$B$24, 2, FALSE)+((SQRT((1/('Total Sites'!K148/Area!K148))/2)*1000)*'New Sites'!K148*VLOOKUP(Lookups!$A$10, Lookups!$A$9:'Lookups'!$B$24, 2, FALSE))+'New Sites'!K148*VLOOKUP(Lookups!$A$11, Lookups!$A$9:'Lookups'!$B$24, 2, FALSE),"-")</f>
        <v>1023743.2323545592</v>
      </c>
      <c r="L148" s="14">
        <f>IFERROR('New Sites'!L148*VLOOKUP(Lookups!$A$9, Lookups!$A$9:'Lookups'!$B$24, 2, FALSE)+((SQRT((1/('Total Sites'!L148/Area!L148))/2)*1000)*'New Sites'!L148*VLOOKUP(Lookups!$A$10, Lookups!$A$9:'Lookups'!$B$24, 2, FALSE))+'New Sites'!L148*VLOOKUP(Lookups!$A$11, Lookups!$A$9:'Lookups'!$B$24, 2, FALSE),"-")</f>
        <v>430442.6336664157</v>
      </c>
      <c r="M148" s="15">
        <f t="shared" si="4"/>
        <v>8.6552213018116896E-3</v>
      </c>
      <c r="N148" s="19">
        <f>(M148*1000000000)/Pop!M148</f>
        <v>95.742539372481389</v>
      </c>
      <c r="O148" s="14" t="str">
        <f>IFERROR(INDEX(Options!$J$2:$J$1611,MATCH(A148, Options!$G$2:$G$1611,0)), )</f>
        <v>Emerging Market Economies</v>
      </c>
      <c r="P148" s="14" t="str">
        <f>IFERROR(INDEX(Options!$I$2:$I$1611,MATCH(A148, Options!$G$2:$G$1611,0)), )</f>
        <v>Sub-Sahara Africa</v>
      </c>
    </row>
    <row r="149" spans="1:16">
      <c r="A149" s="14" t="str">
        <f>'New Sites'!A149</f>
        <v>SLE</v>
      </c>
      <c r="B149" s="14" t="str">
        <f>'New Sites'!B149</f>
        <v>Sierra Leone</v>
      </c>
      <c r="C149" s="14">
        <f>IFERROR('New Sites'!C149*VLOOKUP(Lookups!$A$9, Lookups!$A$9:'Lookups'!$B$24, 2, FALSE)+((SQRT((1/('Total Sites'!C149/Area!C149))/2)*1000)*'New Sites'!C149*VLOOKUP(Lookups!$A$10, Lookups!$A$9:'Lookups'!$B$24, 2, FALSE))+'New Sites'!C149*VLOOKUP(Lookups!$A$11, Lookups!$A$9:'Lookups'!$B$24, 2, FALSE),"-")</f>
        <v>207842963.31900114</v>
      </c>
      <c r="D149" s="14">
        <f>IFERROR('New Sites'!D149*VLOOKUP(Lookups!$A$9, Lookups!$A$9:'Lookups'!$B$24, 2, FALSE)+((SQRT((1/('Total Sites'!D149/Area!D149))/2)*1000)*'New Sites'!D149*VLOOKUP(Lookups!$A$10, Lookups!$A$9:'Lookups'!$B$24, 2, FALSE))+'New Sites'!D149*VLOOKUP(Lookups!$A$11, Lookups!$A$9:'Lookups'!$B$24, 2, FALSE),"-")</f>
        <v>66561438.84164317</v>
      </c>
      <c r="E149" s="14">
        <f>IFERROR('New Sites'!E149*VLOOKUP(Lookups!$A$9, Lookups!$A$9:'Lookups'!$B$24, 2, FALSE)+((SQRT((1/('Total Sites'!E149/Area!E149))/2)*1000)*'New Sites'!E149*VLOOKUP(Lookups!$A$10, Lookups!$A$9:'Lookups'!$B$24, 2, FALSE))+'New Sites'!E149*VLOOKUP(Lookups!$A$11, Lookups!$A$9:'Lookups'!$B$24, 2, FALSE),"-")</f>
        <v>49497766.505134508</v>
      </c>
      <c r="F149" s="14">
        <f>IFERROR('New Sites'!F149*VLOOKUP(Lookups!$A$9, Lookups!$A$9:'Lookups'!$B$24, 2, FALSE)+((SQRT((1/('Total Sites'!F149/Area!F149))/2)*1000)*'New Sites'!F149*VLOOKUP(Lookups!$A$10, Lookups!$A$9:'Lookups'!$B$24, 2, FALSE))+'New Sites'!F149*VLOOKUP(Lookups!$A$11, Lookups!$A$9:'Lookups'!$B$24, 2, FALSE),"-")</f>
        <v>94972416.218176365</v>
      </c>
      <c r="G149" s="14">
        <f>IFERROR('New Sites'!G149*VLOOKUP(Lookups!$A$9, Lookups!$A$9:'Lookups'!$B$24, 2, FALSE)+((SQRT((1/('Total Sites'!G149/Area!G149))/2)*1000)*'New Sites'!G149*VLOOKUP(Lookups!$A$10, Lookups!$A$9:'Lookups'!$B$24, 2, FALSE))+'New Sites'!G149*VLOOKUP(Lookups!$A$11, Lookups!$A$9:'Lookups'!$B$24, 2, FALSE),"-")</f>
        <v>39848923.965291068</v>
      </c>
      <c r="H149" s="14">
        <f>IFERROR('New Sites'!H149*VLOOKUP(Lookups!$A$9, Lookups!$A$9:'Lookups'!$B$24, 2, FALSE)+((SQRT((1/('Total Sites'!H149/Area!H149))/2)*1000)*'New Sites'!H149*VLOOKUP(Lookups!$A$10, Lookups!$A$9:'Lookups'!$B$24, 2, FALSE))+'New Sites'!H149*VLOOKUP(Lookups!$A$11, Lookups!$A$9:'Lookups'!$B$24, 2, FALSE),"-")</f>
        <v>52680330.778107733</v>
      </c>
      <c r="I149" s="14">
        <f>IFERROR('New Sites'!I149*VLOOKUP(Lookups!$A$9, Lookups!$A$9:'Lookups'!$B$24, 2, FALSE)+((SQRT((1/('Total Sites'!I149/Area!I149))/2)*1000)*'New Sites'!I149*VLOOKUP(Lookups!$A$10, Lookups!$A$9:'Lookups'!$B$24, 2, FALSE))+'New Sites'!I149*VLOOKUP(Lookups!$A$11, Lookups!$A$9:'Lookups'!$B$24, 2, FALSE),"-")</f>
        <v>90823032.961653069</v>
      </c>
      <c r="J149" s="14">
        <f>IFERROR('New Sites'!J149*VLOOKUP(Lookups!$A$9, Lookups!$A$9:'Lookups'!$B$24, 2, FALSE)+((SQRT((1/('Total Sites'!J149/Area!J149))/2)*1000)*'New Sites'!J149*VLOOKUP(Lookups!$A$10, Lookups!$A$9:'Lookups'!$B$24, 2, FALSE))+'New Sites'!J149*VLOOKUP(Lookups!$A$11, Lookups!$A$9:'Lookups'!$B$24, 2, FALSE),"-")</f>
        <v>30237732.216815494</v>
      </c>
      <c r="K149" s="14">
        <f>IFERROR('New Sites'!K149*VLOOKUP(Lookups!$A$9, Lookups!$A$9:'Lookups'!$B$24, 2, FALSE)+((SQRT((1/('Total Sites'!K149/Area!K149))/2)*1000)*'New Sites'!K149*VLOOKUP(Lookups!$A$10, Lookups!$A$9:'Lookups'!$B$24, 2, FALSE))+'New Sites'!K149*VLOOKUP(Lookups!$A$11, Lookups!$A$9:'Lookups'!$B$24, 2, FALSE),"-")</f>
        <v>18686753.172366891</v>
      </c>
      <c r="L149" s="14">
        <f>IFERROR('New Sites'!L149*VLOOKUP(Lookups!$A$9, Lookups!$A$9:'Lookups'!$B$24, 2, FALSE)+((SQRT((1/('Total Sites'!L149/Area!L149))/2)*1000)*'New Sites'!L149*VLOOKUP(Lookups!$A$10, Lookups!$A$9:'Lookups'!$B$24, 2, FALSE))+'New Sites'!L149*VLOOKUP(Lookups!$A$11, Lookups!$A$9:'Lookups'!$B$24, 2, FALSE),"-")</f>
        <v>71064685.801423758</v>
      </c>
      <c r="M149" s="15">
        <f t="shared" si="4"/>
        <v>0.72221604377961324</v>
      </c>
      <c r="N149" s="19">
        <f>(M149*1000000000)/Pop!M149</f>
        <v>106.76988271830101</v>
      </c>
      <c r="O149" s="14" t="str">
        <f>IFERROR(INDEX(Options!$J$2:$J$1611,MATCH(A149, Options!$G$2:$G$1611,0)), )</f>
        <v>Low Income Developing Countries</v>
      </c>
      <c r="P149" s="14" t="str">
        <f>IFERROR(INDEX(Options!$I$2:$I$1611,MATCH(A149, Options!$G$2:$G$1611,0)), )</f>
        <v>Sub-Sahara Africa</v>
      </c>
    </row>
    <row r="150" spans="1:16">
      <c r="A150" s="14" t="str">
        <f>'New Sites'!A150</f>
        <v>SGP</v>
      </c>
      <c r="B150" s="14" t="str">
        <f>'New Sites'!B150</f>
        <v>Singapore</v>
      </c>
      <c r="C150" s="14">
        <f>IFERROR('New Sites'!C150*VLOOKUP(Lookups!$A$9, Lookups!$A$9:'Lookups'!$B$24, 2, FALSE)+((SQRT((1/('Total Sites'!C150/Area!C150))/2)*1000)*'New Sites'!C150*VLOOKUP(Lookups!$A$10, Lookups!$A$9:'Lookups'!$B$24, 2, FALSE))+'New Sites'!C150*VLOOKUP(Lookups!$A$11, Lookups!$A$9:'Lookups'!$B$24, 2, FALSE),"-")</f>
        <v>113635007.50420159</v>
      </c>
      <c r="D150" s="14" t="str">
        <f>IFERROR('New Sites'!D150*VLOOKUP(Lookups!$A$9, Lookups!$A$9:'Lookups'!$B$24, 2, FALSE)+((SQRT((1/('Total Sites'!D150/Area!D150))/2)*1000)*'New Sites'!D150*VLOOKUP(Lookups!$A$10, Lookups!$A$9:'Lookups'!$B$24, 2, FALSE))+'New Sites'!D150*VLOOKUP(Lookups!$A$11, Lookups!$A$9:'Lookups'!$B$24, 2, FALSE),"-")</f>
        <v>-</v>
      </c>
      <c r="E150" s="14">
        <f>IFERROR('New Sites'!E150*VLOOKUP(Lookups!$A$9, Lookups!$A$9:'Lookups'!$B$24, 2, FALSE)+((SQRT((1/('Total Sites'!E150/Area!E150))/2)*1000)*'New Sites'!E150*VLOOKUP(Lookups!$A$10, Lookups!$A$9:'Lookups'!$B$24, 2, FALSE))+'New Sites'!E150*VLOOKUP(Lookups!$A$11, Lookups!$A$9:'Lookups'!$B$24, 2, FALSE),"-")</f>
        <v>139228839.15648907</v>
      </c>
      <c r="F150" s="14" t="str">
        <f>IFERROR('New Sites'!F150*VLOOKUP(Lookups!$A$9, Lookups!$A$9:'Lookups'!$B$24, 2, FALSE)+((SQRT((1/('Total Sites'!F150/Area!F150))/2)*1000)*'New Sites'!F150*VLOOKUP(Lookups!$A$10, Lookups!$A$9:'Lookups'!$B$24, 2, FALSE))+'New Sites'!F150*VLOOKUP(Lookups!$A$11, Lookups!$A$9:'Lookups'!$B$24, 2, FALSE),"-")</f>
        <v>-</v>
      </c>
      <c r="G150" s="14" t="str">
        <f>IFERROR('New Sites'!G150*VLOOKUP(Lookups!$A$9, Lookups!$A$9:'Lookups'!$B$24, 2, FALSE)+((SQRT((1/('Total Sites'!G150/Area!G150))/2)*1000)*'New Sites'!G150*VLOOKUP(Lookups!$A$10, Lookups!$A$9:'Lookups'!$B$24, 2, FALSE))+'New Sites'!G150*VLOOKUP(Lookups!$A$11, Lookups!$A$9:'Lookups'!$B$24, 2, FALSE),"-")</f>
        <v>-</v>
      </c>
      <c r="H150" s="14">
        <f>IFERROR('New Sites'!H150*VLOOKUP(Lookups!$A$9, Lookups!$A$9:'Lookups'!$B$24, 2, FALSE)+((SQRT((1/('Total Sites'!H150/Area!H150))/2)*1000)*'New Sites'!H150*VLOOKUP(Lookups!$A$10, Lookups!$A$9:'Lookups'!$B$24, 2, FALSE))+'New Sites'!H150*VLOOKUP(Lookups!$A$11, Lookups!$A$9:'Lookups'!$B$24, 2, FALSE),"-")</f>
        <v>113690361.09389982</v>
      </c>
      <c r="I150" s="14" t="str">
        <f>IFERROR('New Sites'!I150*VLOOKUP(Lookups!$A$9, Lookups!$A$9:'Lookups'!$B$24, 2, FALSE)+((SQRT((1/('Total Sites'!I150/Area!I150))/2)*1000)*'New Sites'!I150*VLOOKUP(Lookups!$A$10, Lookups!$A$9:'Lookups'!$B$24, 2, FALSE))+'New Sites'!I150*VLOOKUP(Lookups!$A$11, Lookups!$A$9:'Lookups'!$B$24, 2, FALSE),"-")</f>
        <v>-</v>
      </c>
      <c r="J150" s="14">
        <f>IFERROR('New Sites'!J150*VLOOKUP(Lookups!$A$9, Lookups!$A$9:'Lookups'!$B$24, 2, FALSE)+((SQRT((1/('Total Sites'!J150/Area!J150))/2)*1000)*'New Sites'!J150*VLOOKUP(Lookups!$A$10, Lookups!$A$9:'Lookups'!$B$24, 2, FALSE))+'New Sites'!J150*VLOOKUP(Lookups!$A$11, Lookups!$A$9:'Lookups'!$B$24, 2, FALSE),"-")</f>
        <v>145585923.72284329</v>
      </c>
      <c r="K150" s="14" t="str">
        <f>IFERROR('New Sites'!K150*VLOOKUP(Lookups!$A$9, Lookups!$A$9:'Lookups'!$B$24, 2, FALSE)+((SQRT((1/('Total Sites'!K150/Area!K150))/2)*1000)*'New Sites'!K150*VLOOKUP(Lookups!$A$10, Lookups!$A$9:'Lookups'!$B$24, 2, FALSE))+'New Sites'!K150*VLOOKUP(Lookups!$A$11, Lookups!$A$9:'Lookups'!$B$24, 2, FALSE),"-")</f>
        <v>-</v>
      </c>
      <c r="L150" s="14">
        <f>IFERROR('New Sites'!L150*VLOOKUP(Lookups!$A$9, Lookups!$A$9:'Lookups'!$B$24, 2, FALSE)+((SQRT((1/('Total Sites'!L150/Area!L150))/2)*1000)*'New Sites'!L150*VLOOKUP(Lookups!$A$10, Lookups!$A$9:'Lookups'!$B$24, 2, FALSE))+'New Sites'!L150*VLOOKUP(Lookups!$A$11, Lookups!$A$9:'Lookups'!$B$24, 2, FALSE),"-")</f>
        <v>242349013.72013694</v>
      </c>
      <c r="M150" s="15">
        <f t="shared" si="4"/>
        <v>0.75448914519757082</v>
      </c>
      <c r="N150" s="19">
        <f>(M150*1000000000)/Pop!M150</f>
        <v>168.61957807569124</v>
      </c>
      <c r="O150" s="14" t="str">
        <f>IFERROR(INDEX(Options!$J$2:$J$1611,MATCH(A150, Options!$G$2:$G$1611,0)), )</f>
        <v>Advanced Economies</v>
      </c>
      <c r="P150" s="14" t="str">
        <f>IFERROR(INDEX(Options!$I$2:$I$1611,MATCH(A150, Options!$G$2:$G$1611,0)), )</f>
        <v>Advanced Economies</v>
      </c>
    </row>
    <row r="151" spans="1:16">
      <c r="A151" s="14" t="str">
        <f>'New Sites'!A151</f>
        <v>SVK</v>
      </c>
      <c r="B151" s="14" t="str">
        <f>'New Sites'!B151</f>
        <v>Slovakia</v>
      </c>
      <c r="C151" s="14">
        <f>IFERROR('New Sites'!C151*VLOOKUP(Lookups!$A$9, Lookups!$A$9:'Lookups'!$B$24, 2, FALSE)+((SQRT((1/('Total Sites'!C151/Area!C151))/2)*1000)*'New Sites'!C151*VLOOKUP(Lookups!$A$10, Lookups!$A$9:'Lookups'!$B$24, 2, FALSE))+'New Sites'!C151*VLOOKUP(Lookups!$A$11, Lookups!$A$9:'Lookups'!$B$24, 2, FALSE),"-")</f>
        <v>68649087.949774504</v>
      </c>
      <c r="D151" s="14">
        <f>IFERROR('New Sites'!D151*VLOOKUP(Lookups!$A$9, Lookups!$A$9:'Lookups'!$B$24, 2, FALSE)+((SQRT((1/('Total Sites'!D151/Area!D151))/2)*1000)*'New Sites'!D151*VLOOKUP(Lookups!$A$10, Lookups!$A$9:'Lookups'!$B$24, 2, FALSE))+'New Sites'!D151*VLOOKUP(Lookups!$A$11, Lookups!$A$9:'Lookups'!$B$24, 2, FALSE),"-")</f>
        <v>73317077.823792338</v>
      </c>
      <c r="E151" s="14">
        <f>IFERROR('New Sites'!E151*VLOOKUP(Lookups!$A$9, Lookups!$A$9:'Lookups'!$B$24, 2, FALSE)+((SQRT((1/('Total Sites'!E151/Area!E151))/2)*1000)*'New Sites'!E151*VLOOKUP(Lookups!$A$10, Lookups!$A$9:'Lookups'!$B$24, 2, FALSE))+'New Sites'!E151*VLOOKUP(Lookups!$A$11, Lookups!$A$9:'Lookups'!$B$24, 2, FALSE),"-")</f>
        <v>52430024.885807134</v>
      </c>
      <c r="F151" s="14">
        <f>IFERROR('New Sites'!F151*VLOOKUP(Lookups!$A$9, Lookups!$A$9:'Lookups'!$B$24, 2, FALSE)+((SQRT((1/('Total Sites'!F151/Area!F151))/2)*1000)*'New Sites'!F151*VLOOKUP(Lookups!$A$10, Lookups!$A$9:'Lookups'!$B$24, 2, FALSE))+'New Sites'!F151*VLOOKUP(Lookups!$A$11, Lookups!$A$9:'Lookups'!$B$24, 2, FALSE),"-")</f>
        <v>62495252.771238238</v>
      </c>
      <c r="G151" s="14">
        <f>IFERROR('New Sites'!G151*VLOOKUP(Lookups!$A$9, Lookups!$A$9:'Lookups'!$B$24, 2, FALSE)+((SQRT((1/('Total Sites'!G151/Area!G151))/2)*1000)*'New Sites'!G151*VLOOKUP(Lookups!$A$10, Lookups!$A$9:'Lookups'!$B$24, 2, FALSE))+'New Sites'!G151*VLOOKUP(Lookups!$A$11, Lookups!$A$9:'Lookups'!$B$24, 2, FALSE),"-")</f>
        <v>55563416.188830748</v>
      </c>
      <c r="H151" s="14">
        <f>IFERROR('New Sites'!H151*VLOOKUP(Lookups!$A$9, Lookups!$A$9:'Lookups'!$B$24, 2, FALSE)+((SQRT((1/('Total Sites'!H151/Area!H151))/2)*1000)*'New Sites'!H151*VLOOKUP(Lookups!$A$10, Lookups!$A$9:'Lookups'!$B$24, 2, FALSE))+'New Sites'!H151*VLOOKUP(Lookups!$A$11, Lookups!$A$9:'Lookups'!$B$24, 2, FALSE),"-")</f>
        <v>58890577.507227689</v>
      </c>
      <c r="I151" s="14">
        <f>IFERROR('New Sites'!I151*VLOOKUP(Lookups!$A$9, Lookups!$A$9:'Lookups'!$B$24, 2, FALSE)+((SQRT((1/('Total Sites'!I151/Area!I151))/2)*1000)*'New Sites'!I151*VLOOKUP(Lookups!$A$10, Lookups!$A$9:'Lookups'!$B$24, 2, FALSE))+'New Sites'!I151*VLOOKUP(Lookups!$A$11, Lookups!$A$9:'Lookups'!$B$24, 2, FALSE),"-")</f>
        <v>41371593.710593</v>
      </c>
      <c r="J151" s="14">
        <f>IFERROR('New Sites'!J151*VLOOKUP(Lookups!$A$9, Lookups!$A$9:'Lookups'!$B$24, 2, FALSE)+((SQRT((1/('Total Sites'!J151/Area!J151))/2)*1000)*'New Sites'!J151*VLOOKUP(Lookups!$A$10, Lookups!$A$9:'Lookups'!$B$24, 2, FALSE))+'New Sites'!J151*VLOOKUP(Lookups!$A$11, Lookups!$A$9:'Lookups'!$B$24, 2, FALSE),"-")</f>
        <v>46883747.191505976</v>
      </c>
      <c r="K151" s="14">
        <f>IFERROR('New Sites'!K151*VLOOKUP(Lookups!$A$9, Lookups!$A$9:'Lookups'!$B$24, 2, FALSE)+((SQRT((1/('Total Sites'!K151/Area!K151))/2)*1000)*'New Sites'!K151*VLOOKUP(Lookups!$A$10, Lookups!$A$9:'Lookups'!$B$24, 2, FALSE))+'New Sites'!K151*VLOOKUP(Lookups!$A$11, Lookups!$A$9:'Lookups'!$B$24, 2, FALSE),"-")</f>
        <v>36766653.009771198</v>
      </c>
      <c r="L151" s="14">
        <f>IFERROR('New Sites'!L151*VLOOKUP(Lookups!$A$9, Lookups!$A$9:'Lookups'!$B$24, 2, FALSE)+((SQRT((1/('Total Sites'!L151/Area!L151))/2)*1000)*'New Sites'!L151*VLOOKUP(Lookups!$A$10, Lookups!$A$9:'Lookups'!$B$24, 2, FALSE))+'New Sites'!L151*VLOOKUP(Lookups!$A$11, Lookups!$A$9:'Lookups'!$B$24, 2, FALSE),"-")</f>
        <v>24323057.114647716</v>
      </c>
      <c r="M151" s="15">
        <f t="shared" si="4"/>
        <v>0.52069048815318841</v>
      </c>
      <c r="N151" s="19">
        <f>(M151*1000000000)/Pop!M151</f>
        <v>95.581384465417045</v>
      </c>
      <c r="O151" s="14" t="str">
        <f>IFERROR(INDEX(Options!$J$2:$J$1611,MATCH(A151, Options!$G$2:$G$1611,0)), )</f>
        <v>Advanced Economies</v>
      </c>
      <c r="P151" s="14" t="str">
        <f>IFERROR(INDEX(Options!$I$2:$I$1611,MATCH(A151, Options!$G$2:$G$1611,0)), )</f>
        <v>Advanced Economies</v>
      </c>
    </row>
    <row r="152" spans="1:16">
      <c r="A152" s="14" t="str">
        <f>'New Sites'!A152</f>
        <v>SVN</v>
      </c>
      <c r="B152" s="14" t="str">
        <f>'New Sites'!B152</f>
        <v>Slovenia</v>
      </c>
      <c r="C152" s="14">
        <f>IFERROR('New Sites'!C152*VLOOKUP(Lookups!$A$9, Lookups!$A$9:'Lookups'!$B$24, 2, FALSE)+((SQRT((1/('Total Sites'!C152/Area!C152))/2)*1000)*'New Sites'!C152*VLOOKUP(Lookups!$A$10, Lookups!$A$9:'Lookups'!$B$24, 2, FALSE))+'New Sites'!C152*VLOOKUP(Lookups!$A$11, Lookups!$A$9:'Lookups'!$B$24, 2, FALSE),"-")</f>
        <v>69427219.340909958</v>
      </c>
      <c r="D152" s="14">
        <f>IFERROR('New Sites'!D152*VLOOKUP(Lookups!$A$9, Lookups!$A$9:'Lookups'!$B$24, 2, FALSE)+((SQRT((1/('Total Sites'!D152/Area!D152))/2)*1000)*'New Sites'!D152*VLOOKUP(Lookups!$A$10, Lookups!$A$9:'Lookups'!$B$24, 2, FALSE))+'New Sites'!D152*VLOOKUP(Lookups!$A$11, Lookups!$A$9:'Lookups'!$B$24, 2, FALSE),"-")</f>
        <v>22334664.8525353</v>
      </c>
      <c r="E152" s="14">
        <f>IFERROR('New Sites'!E152*VLOOKUP(Lookups!$A$9, Lookups!$A$9:'Lookups'!$B$24, 2, FALSE)+((SQRT((1/('Total Sites'!E152/Area!E152))/2)*1000)*'New Sites'!E152*VLOOKUP(Lookups!$A$10, Lookups!$A$9:'Lookups'!$B$24, 2, FALSE))+'New Sites'!E152*VLOOKUP(Lookups!$A$11, Lookups!$A$9:'Lookups'!$B$24, 2, FALSE),"-")</f>
        <v>20712507.930479072</v>
      </c>
      <c r="F152" s="14">
        <f>IFERROR('New Sites'!F152*VLOOKUP(Lookups!$A$9, Lookups!$A$9:'Lookups'!$B$24, 2, FALSE)+((SQRT((1/('Total Sites'!F152/Area!F152))/2)*1000)*'New Sites'!F152*VLOOKUP(Lookups!$A$10, Lookups!$A$9:'Lookups'!$B$24, 2, FALSE))+'New Sites'!F152*VLOOKUP(Lookups!$A$11, Lookups!$A$9:'Lookups'!$B$24, 2, FALSE),"-")</f>
        <v>19152037.397438992</v>
      </c>
      <c r="G152" s="14">
        <f>IFERROR('New Sites'!G152*VLOOKUP(Lookups!$A$9, Lookups!$A$9:'Lookups'!$B$24, 2, FALSE)+((SQRT((1/('Total Sites'!G152/Area!G152))/2)*1000)*'New Sites'!G152*VLOOKUP(Lookups!$A$10, Lookups!$A$9:'Lookups'!$B$24, 2, FALSE))+'New Sites'!G152*VLOOKUP(Lookups!$A$11, Lookups!$A$9:'Lookups'!$B$24, 2, FALSE),"-")</f>
        <v>17767711.630447753</v>
      </c>
      <c r="H152" s="14">
        <f>IFERROR('New Sites'!H152*VLOOKUP(Lookups!$A$9, Lookups!$A$9:'Lookups'!$B$24, 2, FALSE)+((SQRT((1/('Total Sites'!H152/Area!H152))/2)*1000)*'New Sites'!H152*VLOOKUP(Lookups!$A$10, Lookups!$A$9:'Lookups'!$B$24, 2, FALSE))+'New Sites'!H152*VLOOKUP(Lookups!$A$11, Lookups!$A$9:'Lookups'!$B$24, 2, FALSE),"-")</f>
        <v>15747190.038916592</v>
      </c>
      <c r="I152" s="14">
        <f>IFERROR('New Sites'!I152*VLOOKUP(Lookups!$A$9, Lookups!$A$9:'Lookups'!$B$24, 2, FALSE)+((SQRT((1/('Total Sites'!I152/Area!I152))/2)*1000)*'New Sites'!I152*VLOOKUP(Lookups!$A$10, Lookups!$A$9:'Lookups'!$B$24, 2, FALSE))+'New Sites'!I152*VLOOKUP(Lookups!$A$11, Lookups!$A$9:'Lookups'!$B$24, 2, FALSE),"-")</f>
        <v>11219718.935725164</v>
      </c>
      <c r="J152" s="14">
        <f>IFERROR('New Sites'!J152*VLOOKUP(Lookups!$A$9, Lookups!$A$9:'Lookups'!$B$24, 2, FALSE)+((SQRT((1/('Total Sites'!J152/Area!J152))/2)*1000)*'New Sites'!J152*VLOOKUP(Lookups!$A$10, Lookups!$A$9:'Lookups'!$B$24, 2, FALSE))+'New Sites'!J152*VLOOKUP(Lookups!$A$11, Lookups!$A$9:'Lookups'!$B$24, 2, FALSE),"-")</f>
        <v>9658233.8926826976</v>
      </c>
      <c r="K152" s="14">
        <f>IFERROR('New Sites'!K152*VLOOKUP(Lookups!$A$9, Lookups!$A$9:'Lookups'!$B$24, 2, FALSE)+((SQRT((1/('Total Sites'!K152/Area!K152))/2)*1000)*'New Sites'!K152*VLOOKUP(Lookups!$A$10, Lookups!$A$9:'Lookups'!$B$24, 2, FALSE))+'New Sites'!K152*VLOOKUP(Lookups!$A$11, Lookups!$A$9:'Lookups'!$B$24, 2, FALSE),"-")</f>
        <v>10394331.983991804</v>
      </c>
      <c r="L152" s="14">
        <f>IFERROR('New Sites'!L152*VLOOKUP(Lookups!$A$9, Lookups!$A$9:'Lookups'!$B$24, 2, FALSE)+((SQRT((1/('Total Sites'!L152/Area!L152))/2)*1000)*'New Sites'!L152*VLOOKUP(Lookups!$A$10, Lookups!$A$9:'Lookups'!$B$24, 2, FALSE))+'New Sites'!L152*VLOOKUP(Lookups!$A$11, Lookups!$A$9:'Lookups'!$B$24, 2, FALSE),"-")</f>
        <v>6211347.271939002</v>
      </c>
      <c r="M152" s="15">
        <f t="shared" si="4"/>
        <v>0.20262496327506635</v>
      </c>
      <c r="N152" s="19">
        <f>(M152*1000000000)/Pop!M152</f>
        <v>92.796457899626546</v>
      </c>
      <c r="O152" s="14" t="str">
        <f>IFERROR(INDEX(Options!$J$2:$J$1611,MATCH(A152, Options!$G$2:$G$1611,0)), )</f>
        <v>Advanced Economies</v>
      </c>
      <c r="P152" s="14" t="str">
        <f>IFERROR(INDEX(Options!$I$2:$I$1611,MATCH(A152, Options!$G$2:$G$1611,0)), )</f>
        <v>Advanced Economies</v>
      </c>
    </row>
    <row r="153" spans="1:16">
      <c r="A153" s="14" t="str">
        <f>'New Sites'!A153</f>
        <v>SLB</v>
      </c>
      <c r="B153" s="14" t="str">
        <f>'New Sites'!B153</f>
        <v>Solomon Islands</v>
      </c>
      <c r="C153" s="14">
        <f>IFERROR('New Sites'!C153*VLOOKUP(Lookups!$A$9, Lookups!$A$9:'Lookups'!$B$24, 2, FALSE)+((SQRT((1/('Total Sites'!C153/Area!C153))/2)*1000)*'New Sites'!C153*VLOOKUP(Lookups!$A$10, Lookups!$A$9:'Lookups'!$B$24, 2, FALSE))+'New Sites'!C153*VLOOKUP(Lookups!$A$11, Lookups!$A$9:'Lookups'!$B$24, 2, FALSE),"-")</f>
        <v>13761589.659509517</v>
      </c>
      <c r="D153" s="14">
        <f>IFERROR('New Sites'!D153*VLOOKUP(Lookups!$A$9, Lookups!$A$9:'Lookups'!$B$24, 2, FALSE)+((SQRT((1/('Total Sites'!D153/Area!D153))/2)*1000)*'New Sites'!D153*VLOOKUP(Lookups!$A$10, Lookups!$A$9:'Lookups'!$B$24, 2, FALSE))+'New Sites'!D153*VLOOKUP(Lookups!$A$11, Lookups!$A$9:'Lookups'!$B$24, 2, FALSE),"-")</f>
        <v>6103480.3097081417</v>
      </c>
      <c r="E153" s="14">
        <f>IFERROR('New Sites'!E153*VLOOKUP(Lookups!$A$9, Lookups!$A$9:'Lookups'!$B$24, 2, FALSE)+((SQRT((1/('Total Sites'!E153/Area!E153))/2)*1000)*'New Sites'!E153*VLOOKUP(Lookups!$A$10, Lookups!$A$9:'Lookups'!$B$24, 2, FALSE))+'New Sites'!E153*VLOOKUP(Lookups!$A$11, Lookups!$A$9:'Lookups'!$B$24, 2, FALSE),"-")</f>
        <v>9706216.4415517095</v>
      </c>
      <c r="F153" s="14">
        <f>IFERROR('New Sites'!F153*VLOOKUP(Lookups!$A$9, Lookups!$A$9:'Lookups'!$B$24, 2, FALSE)+((SQRT((1/('Total Sites'!F153/Area!F153))/2)*1000)*'New Sites'!F153*VLOOKUP(Lookups!$A$10, Lookups!$A$9:'Lookups'!$B$24, 2, FALSE))+'New Sites'!F153*VLOOKUP(Lookups!$A$11, Lookups!$A$9:'Lookups'!$B$24, 2, FALSE),"-")</f>
        <v>6561568.3335302398</v>
      </c>
      <c r="G153" s="14">
        <f>IFERROR('New Sites'!G153*VLOOKUP(Lookups!$A$9, Lookups!$A$9:'Lookups'!$B$24, 2, FALSE)+((SQRT((1/('Total Sites'!G153/Area!G153))/2)*1000)*'New Sites'!G153*VLOOKUP(Lookups!$A$10, Lookups!$A$9:'Lookups'!$B$24, 2, FALSE))+'New Sites'!G153*VLOOKUP(Lookups!$A$11, Lookups!$A$9:'Lookups'!$B$24, 2, FALSE),"-")</f>
        <v>6776872.6000923002</v>
      </c>
      <c r="H153" s="14">
        <f>IFERROR('New Sites'!H153*VLOOKUP(Lookups!$A$9, Lookups!$A$9:'Lookups'!$B$24, 2, FALSE)+((SQRT((1/('Total Sites'!H153/Area!H153))/2)*1000)*'New Sites'!H153*VLOOKUP(Lookups!$A$10, Lookups!$A$9:'Lookups'!$B$24, 2, FALSE))+'New Sites'!H153*VLOOKUP(Lookups!$A$11, Lookups!$A$9:'Lookups'!$B$24, 2, FALSE),"-")</f>
        <v>8021592.1500050183</v>
      </c>
      <c r="I153" s="14">
        <f>IFERROR('New Sites'!I153*VLOOKUP(Lookups!$A$9, Lookups!$A$9:'Lookups'!$B$24, 2, FALSE)+((SQRT((1/('Total Sites'!I153/Area!I153))/2)*1000)*'New Sites'!I153*VLOOKUP(Lookups!$A$10, Lookups!$A$9:'Lookups'!$B$24, 2, FALSE))+'New Sites'!I153*VLOOKUP(Lookups!$A$11, Lookups!$A$9:'Lookups'!$B$24, 2, FALSE),"-")</f>
        <v>5512879.8639364997</v>
      </c>
      <c r="J153" s="14">
        <f>IFERROR('New Sites'!J153*VLOOKUP(Lookups!$A$9, Lookups!$A$9:'Lookups'!$B$24, 2, FALSE)+((SQRT((1/('Total Sites'!J153/Area!J153))/2)*1000)*'New Sites'!J153*VLOOKUP(Lookups!$A$10, Lookups!$A$9:'Lookups'!$B$24, 2, FALSE))+'New Sites'!J153*VLOOKUP(Lookups!$A$11, Lookups!$A$9:'Lookups'!$B$24, 2, FALSE),"-")</f>
        <v>5515490.071281028</v>
      </c>
      <c r="K153" s="14">
        <f>IFERROR('New Sites'!K153*VLOOKUP(Lookups!$A$9, Lookups!$A$9:'Lookups'!$B$24, 2, FALSE)+((SQRT((1/('Total Sites'!K153/Area!K153))/2)*1000)*'New Sites'!K153*VLOOKUP(Lookups!$A$10, Lookups!$A$9:'Lookups'!$B$24, 2, FALSE))+'New Sites'!K153*VLOOKUP(Lookups!$A$11, Lookups!$A$9:'Lookups'!$B$24, 2, FALSE),"-")</f>
        <v>4756237.0569190541</v>
      </c>
      <c r="L153" s="14" t="str">
        <f>IFERROR('New Sites'!L153*VLOOKUP(Lookups!$A$9, Lookups!$A$9:'Lookups'!$B$24, 2, FALSE)+((SQRT((1/('Total Sites'!L153/Area!L153))/2)*1000)*'New Sites'!L153*VLOOKUP(Lookups!$A$10, Lookups!$A$9:'Lookups'!$B$24, 2, FALSE))+'New Sites'!L153*VLOOKUP(Lookups!$A$11, Lookups!$A$9:'Lookups'!$B$24, 2, FALSE),"-")</f>
        <v>-</v>
      </c>
      <c r="M153" s="15">
        <f t="shared" si="4"/>
        <v>6.6715926486533503E-2</v>
      </c>
      <c r="N153" s="19">
        <f>(M153*1000000000)/Pop!M153</f>
        <v>114.54911814205765</v>
      </c>
      <c r="O153" s="14" t="str">
        <f>IFERROR(INDEX(Options!$J$2:$J$1611,MATCH(A153, Options!$G$2:$G$1611,0)), )</f>
        <v>Low Income Developing Countries</v>
      </c>
      <c r="P153" s="14" t="str">
        <f>IFERROR(INDEX(Options!$I$2:$I$1611,MATCH(A153, Options!$G$2:$G$1611,0)), )</f>
        <v>Emerging and Developing Asia</v>
      </c>
    </row>
    <row r="154" spans="1:16">
      <c r="A154" s="14" t="str">
        <f>'New Sites'!A154</f>
        <v>SOM</v>
      </c>
      <c r="B154" s="14" t="str">
        <f>'New Sites'!B154</f>
        <v>Somalia</v>
      </c>
      <c r="C154" s="14">
        <f>IFERROR('New Sites'!C154*VLOOKUP(Lookups!$A$9, Lookups!$A$9:'Lookups'!$B$24, 2, FALSE)+((SQRT((1/('Total Sites'!C154/Area!C154))/2)*1000)*'New Sites'!C154*VLOOKUP(Lookups!$A$10, Lookups!$A$9:'Lookups'!$B$24, 2, FALSE))+'New Sites'!C154*VLOOKUP(Lookups!$A$11, Lookups!$A$9:'Lookups'!$B$24, 2, FALSE),"-")</f>
        <v>375007289.52540952</v>
      </c>
      <c r="D154" s="14">
        <f>IFERROR('New Sites'!D154*VLOOKUP(Lookups!$A$9, Lookups!$A$9:'Lookups'!$B$24, 2, FALSE)+((SQRT((1/('Total Sites'!D154/Area!D154))/2)*1000)*'New Sites'!D154*VLOOKUP(Lookups!$A$10, Lookups!$A$9:'Lookups'!$B$24, 2, FALSE))+'New Sites'!D154*VLOOKUP(Lookups!$A$11, Lookups!$A$9:'Lookups'!$B$24, 2, FALSE),"-")</f>
        <v>146000244.45417601</v>
      </c>
      <c r="E154" s="14">
        <f>IFERROR('New Sites'!E154*VLOOKUP(Lookups!$A$9, Lookups!$A$9:'Lookups'!$B$24, 2, FALSE)+((SQRT((1/('Total Sites'!E154/Area!E154))/2)*1000)*'New Sites'!E154*VLOOKUP(Lookups!$A$10, Lookups!$A$9:'Lookups'!$B$24, 2, FALSE))+'New Sites'!E154*VLOOKUP(Lookups!$A$11, Lookups!$A$9:'Lookups'!$B$24, 2, FALSE),"-")</f>
        <v>149167899.00165644</v>
      </c>
      <c r="F154" s="14">
        <f>IFERROR('New Sites'!F154*VLOOKUP(Lookups!$A$9, Lookups!$A$9:'Lookups'!$B$24, 2, FALSE)+((SQRT((1/('Total Sites'!F154/Area!F154))/2)*1000)*'New Sites'!F154*VLOOKUP(Lookups!$A$10, Lookups!$A$9:'Lookups'!$B$24, 2, FALSE))+'New Sites'!F154*VLOOKUP(Lookups!$A$11, Lookups!$A$9:'Lookups'!$B$24, 2, FALSE),"-")</f>
        <v>96171499.755840525</v>
      </c>
      <c r="G154" s="14">
        <f>IFERROR('New Sites'!G154*VLOOKUP(Lookups!$A$9, Lookups!$A$9:'Lookups'!$B$24, 2, FALSE)+((SQRT((1/('Total Sites'!G154/Area!G154))/2)*1000)*'New Sites'!G154*VLOOKUP(Lookups!$A$10, Lookups!$A$9:'Lookups'!$B$24, 2, FALSE))+'New Sites'!G154*VLOOKUP(Lookups!$A$11, Lookups!$A$9:'Lookups'!$B$24, 2, FALSE),"-")</f>
        <v>82057305.575037941</v>
      </c>
      <c r="H154" s="14">
        <f>IFERROR('New Sites'!H154*VLOOKUP(Lookups!$A$9, Lookups!$A$9:'Lookups'!$B$24, 2, FALSE)+((SQRT((1/('Total Sites'!H154/Area!H154))/2)*1000)*'New Sites'!H154*VLOOKUP(Lookups!$A$10, Lookups!$A$9:'Lookups'!$B$24, 2, FALSE))+'New Sites'!H154*VLOOKUP(Lookups!$A$11, Lookups!$A$9:'Lookups'!$B$24, 2, FALSE),"-")</f>
        <v>110022150.14520517</v>
      </c>
      <c r="I154" s="14">
        <f>IFERROR('New Sites'!I154*VLOOKUP(Lookups!$A$9, Lookups!$A$9:'Lookups'!$B$24, 2, FALSE)+((SQRT((1/('Total Sites'!I154/Area!I154))/2)*1000)*'New Sites'!I154*VLOOKUP(Lookups!$A$10, Lookups!$A$9:'Lookups'!$B$24, 2, FALSE))+'New Sites'!I154*VLOOKUP(Lookups!$A$11, Lookups!$A$9:'Lookups'!$B$24, 2, FALSE),"-")</f>
        <v>112328099.20817803</v>
      </c>
      <c r="J154" s="14">
        <f>IFERROR('New Sites'!J154*VLOOKUP(Lookups!$A$9, Lookups!$A$9:'Lookups'!$B$24, 2, FALSE)+((SQRT((1/('Total Sites'!J154/Area!J154))/2)*1000)*'New Sites'!J154*VLOOKUP(Lookups!$A$10, Lookups!$A$9:'Lookups'!$B$24, 2, FALSE))+'New Sites'!J154*VLOOKUP(Lookups!$A$11, Lookups!$A$9:'Lookups'!$B$24, 2, FALSE),"-")</f>
        <v>90533932.660503745</v>
      </c>
      <c r="K154" s="14">
        <f>IFERROR('New Sites'!K154*VLOOKUP(Lookups!$A$9, Lookups!$A$9:'Lookups'!$B$24, 2, FALSE)+((SQRT((1/('Total Sites'!K154/Area!K154))/2)*1000)*'New Sites'!K154*VLOOKUP(Lookups!$A$10, Lookups!$A$9:'Lookups'!$B$24, 2, FALSE))+'New Sites'!K154*VLOOKUP(Lookups!$A$11, Lookups!$A$9:'Lookups'!$B$24, 2, FALSE),"-")</f>
        <v>75646623.628136948</v>
      </c>
      <c r="L154" s="14" t="str">
        <f>IFERROR('New Sites'!L154*VLOOKUP(Lookups!$A$9, Lookups!$A$9:'Lookups'!$B$24, 2, FALSE)+((SQRT((1/('Total Sites'!L154/Area!L154))/2)*1000)*'New Sites'!L154*VLOOKUP(Lookups!$A$10, Lookups!$A$9:'Lookups'!$B$24, 2, FALSE))+'New Sites'!L154*VLOOKUP(Lookups!$A$11, Lookups!$A$9:'Lookups'!$B$24, 2, FALSE),"-")</f>
        <v>-</v>
      </c>
      <c r="M154" s="15">
        <f t="shared" si="4"/>
        <v>1.2369350439541442</v>
      </c>
      <c r="N154" s="19">
        <f>(M154*1000000000)/Pop!M154</f>
        <v>112.1950896563978</v>
      </c>
      <c r="O154" s="14" t="str">
        <f>IFERROR(INDEX(Options!$J$2:$J$1611,MATCH(A154, Options!$G$2:$G$1611,0)), )</f>
        <v>Low Income Developing Countries</v>
      </c>
      <c r="P154" s="14" t="str">
        <f>IFERROR(INDEX(Options!$I$2:$I$1611,MATCH(A154, Options!$G$2:$G$1611,0)), )</f>
        <v>Middle East, North Africa, Afghanistan, and Pakistan</v>
      </c>
    </row>
    <row r="155" spans="1:16">
      <c r="A155" s="14" t="str">
        <f>'New Sites'!A155</f>
        <v>ZAF</v>
      </c>
      <c r="B155" s="14" t="str">
        <f>'New Sites'!B155</f>
        <v>South Africa</v>
      </c>
      <c r="C155" s="14">
        <f>IFERROR('New Sites'!C155*VLOOKUP(Lookups!$A$9, Lookups!$A$9:'Lookups'!$B$24, 2, FALSE)+((SQRT((1/('Total Sites'!C155/Area!C155))/2)*1000)*'New Sites'!C155*VLOOKUP(Lookups!$A$10, Lookups!$A$9:'Lookups'!$B$24, 2, FALSE))+'New Sites'!C155*VLOOKUP(Lookups!$A$11, Lookups!$A$9:'Lookups'!$B$24, 2, FALSE),"-")</f>
        <v>2227719161.4551363</v>
      </c>
      <c r="D155" s="14">
        <f>IFERROR('New Sites'!D155*VLOOKUP(Lookups!$A$9, Lookups!$A$9:'Lookups'!$B$24, 2, FALSE)+((SQRT((1/('Total Sites'!D155/Area!D155))/2)*1000)*'New Sites'!D155*VLOOKUP(Lookups!$A$10, Lookups!$A$9:'Lookups'!$B$24, 2, FALSE))+'New Sites'!D155*VLOOKUP(Lookups!$A$11, Lookups!$A$9:'Lookups'!$B$24, 2, FALSE),"-")</f>
        <v>336328597.7526027</v>
      </c>
      <c r="E155" s="14">
        <f>IFERROR('New Sites'!E155*VLOOKUP(Lookups!$A$9, Lookups!$A$9:'Lookups'!$B$24, 2, FALSE)+((SQRT((1/('Total Sites'!E155/Area!E155))/2)*1000)*'New Sites'!E155*VLOOKUP(Lookups!$A$10, Lookups!$A$9:'Lookups'!$B$24, 2, FALSE))+'New Sites'!E155*VLOOKUP(Lookups!$A$11, Lookups!$A$9:'Lookups'!$B$24, 2, FALSE),"-")</f>
        <v>496994562.070508</v>
      </c>
      <c r="F155" s="14">
        <f>IFERROR('New Sites'!F155*VLOOKUP(Lookups!$A$9, Lookups!$A$9:'Lookups'!$B$24, 2, FALSE)+((SQRT((1/('Total Sites'!F155/Area!F155))/2)*1000)*'New Sites'!F155*VLOOKUP(Lookups!$A$10, Lookups!$A$9:'Lookups'!$B$24, 2, FALSE))+'New Sites'!F155*VLOOKUP(Lookups!$A$11, Lookups!$A$9:'Lookups'!$B$24, 2, FALSE),"-")</f>
        <v>532001191.30904949</v>
      </c>
      <c r="G155" s="14">
        <f>IFERROR('New Sites'!G155*VLOOKUP(Lookups!$A$9, Lookups!$A$9:'Lookups'!$B$24, 2, FALSE)+((SQRT((1/('Total Sites'!G155/Area!G155))/2)*1000)*'New Sites'!G155*VLOOKUP(Lookups!$A$10, Lookups!$A$9:'Lookups'!$B$24, 2, FALSE))+'New Sites'!G155*VLOOKUP(Lookups!$A$11, Lookups!$A$9:'Lookups'!$B$24, 2, FALSE),"-")</f>
        <v>489917789.0192616</v>
      </c>
      <c r="H155" s="14">
        <f>IFERROR('New Sites'!H155*VLOOKUP(Lookups!$A$9, Lookups!$A$9:'Lookups'!$B$24, 2, FALSE)+((SQRT((1/('Total Sites'!H155/Area!H155))/2)*1000)*'New Sites'!H155*VLOOKUP(Lookups!$A$10, Lookups!$A$9:'Lookups'!$B$24, 2, FALSE))+'New Sites'!H155*VLOOKUP(Lookups!$A$11, Lookups!$A$9:'Lookups'!$B$24, 2, FALSE),"-")</f>
        <v>339367200.7687158</v>
      </c>
      <c r="I155" s="14">
        <f>IFERROR('New Sites'!I155*VLOOKUP(Lookups!$A$9, Lookups!$A$9:'Lookups'!$B$24, 2, FALSE)+((SQRT((1/('Total Sites'!I155/Area!I155))/2)*1000)*'New Sites'!I155*VLOOKUP(Lookups!$A$10, Lookups!$A$9:'Lookups'!$B$24, 2, FALSE))+'New Sites'!I155*VLOOKUP(Lookups!$A$11, Lookups!$A$9:'Lookups'!$B$24, 2, FALSE),"-")</f>
        <v>384677907.14743239</v>
      </c>
      <c r="J155" s="14">
        <f>IFERROR('New Sites'!J155*VLOOKUP(Lookups!$A$9, Lookups!$A$9:'Lookups'!$B$24, 2, FALSE)+((SQRT((1/('Total Sites'!J155/Area!J155))/2)*1000)*'New Sites'!J155*VLOOKUP(Lookups!$A$10, Lookups!$A$9:'Lookups'!$B$24, 2, FALSE))+'New Sites'!J155*VLOOKUP(Lookups!$A$11, Lookups!$A$9:'Lookups'!$B$24, 2, FALSE),"-")</f>
        <v>318268506.73094332</v>
      </c>
      <c r="K155" s="14">
        <f>IFERROR('New Sites'!K155*VLOOKUP(Lookups!$A$9, Lookups!$A$9:'Lookups'!$B$24, 2, FALSE)+((SQRT((1/('Total Sites'!K155/Area!K155))/2)*1000)*'New Sites'!K155*VLOOKUP(Lookups!$A$10, Lookups!$A$9:'Lookups'!$B$24, 2, FALSE))+'New Sites'!K155*VLOOKUP(Lookups!$A$11, Lookups!$A$9:'Lookups'!$B$24, 2, FALSE),"-")</f>
        <v>286221845.82455641</v>
      </c>
      <c r="L155" s="14" t="str">
        <f>IFERROR('New Sites'!L155*VLOOKUP(Lookups!$A$9, Lookups!$A$9:'Lookups'!$B$24, 2, FALSE)+((SQRT((1/('Total Sites'!L155/Area!L155))/2)*1000)*'New Sites'!L155*VLOOKUP(Lookups!$A$10, Lookups!$A$9:'Lookups'!$B$24, 2, FALSE))+'New Sites'!L155*VLOOKUP(Lookups!$A$11, Lookups!$A$9:'Lookups'!$B$24, 2, FALSE),"-")</f>
        <v>-</v>
      </c>
      <c r="M155" s="15">
        <f t="shared" si="4"/>
        <v>5.4114967620782064</v>
      </c>
      <c r="N155" s="19">
        <f>(M155*1000000000)/Pop!M155</f>
        <v>90.32594544737276</v>
      </c>
      <c r="O155" s="14" t="str">
        <f>IFERROR(INDEX(Options!$J$2:$J$1611,MATCH(A155, Options!$G$2:$G$1611,0)), )</f>
        <v>Emerging Market Economies</v>
      </c>
      <c r="P155" s="14" t="str">
        <f>IFERROR(INDEX(Options!$I$2:$I$1611,MATCH(A155, Options!$G$2:$G$1611,0)), )</f>
        <v>Sub-Sahara Africa</v>
      </c>
    </row>
    <row r="156" spans="1:16">
      <c r="A156" s="14" t="str">
        <f>'New Sites'!A156</f>
        <v>SSD</v>
      </c>
      <c r="B156" s="14" t="str">
        <f>'New Sites'!B156</f>
        <v>South Sudan</v>
      </c>
      <c r="C156" s="14">
        <f>IFERROR('New Sites'!C156*VLOOKUP(Lookups!$A$9, Lookups!$A$9:'Lookups'!$B$24, 2, FALSE)+((SQRT((1/('Total Sites'!C156/Area!C156))/2)*1000)*'New Sites'!C156*VLOOKUP(Lookups!$A$10, Lookups!$A$9:'Lookups'!$B$24, 2, FALSE))+'New Sites'!C156*VLOOKUP(Lookups!$A$11, Lookups!$A$9:'Lookups'!$B$24, 2, FALSE),"-")</f>
        <v>419522150.42885268</v>
      </c>
      <c r="D156" s="14">
        <f>IFERROR('New Sites'!D156*VLOOKUP(Lookups!$A$9, Lookups!$A$9:'Lookups'!$B$24, 2, FALSE)+((SQRT((1/('Total Sites'!D156/Area!D156))/2)*1000)*'New Sites'!D156*VLOOKUP(Lookups!$A$10, Lookups!$A$9:'Lookups'!$B$24, 2, FALSE))+'New Sites'!D156*VLOOKUP(Lookups!$A$11, Lookups!$A$9:'Lookups'!$B$24, 2, FALSE),"-")</f>
        <v>328805205.78609645</v>
      </c>
      <c r="E156" s="14">
        <f>IFERROR('New Sites'!E156*VLOOKUP(Lookups!$A$9, Lookups!$A$9:'Lookups'!$B$24, 2, FALSE)+((SQRT((1/('Total Sites'!E156/Area!E156))/2)*1000)*'New Sites'!E156*VLOOKUP(Lookups!$A$10, Lookups!$A$9:'Lookups'!$B$24, 2, FALSE))+'New Sites'!E156*VLOOKUP(Lookups!$A$11, Lookups!$A$9:'Lookups'!$B$24, 2, FALSE),"-")</f>
        <v>194796378.0609774</v>
      </c>
      <c r="F156" s="14">
        <f>IFERROR('New Sites'!F156*VLOOKUP(Lookups!$A$9, Lookups!$A$9:'Lookups'!$B$24, 2, FALSE)+((SQRT((1/('Total Sites'!F156/Area!F156))/2)*1000)*'New Sites'!F156*VLOOKUP(Lookups!$A$10, Lookups!$A$9:'Lookups'!$B$24, 2, FALSE))+'New Sites'!F156*VLOOKUP(Lookups!$A$11, Lookups!$A$9:'Lookups'!$B$24, 2, FALSE),"-")</f>
        <v>88422855.506864518</v>
      </c>
      <c r="G156" s="14">
        <f>IFERROR('New Sites'!G156*VLOOKUP(Lookups!$A$9, Lookups!$A$9:'Lookups'!$B$24, 2, FALSE)+((SQRT((1/('Total Sites'!G156/Area!G156))/2)*1000)*'New Sites'!G156*VLOOKUP(Lookups!$A$10, Lookups!$A$9:'Lookups'!$B$24, 2, FALSE))+'New Sites'!G156*VLOOKUP(Lookups!$A$11, Lookups!$A$9:'Lookups'!$B$24, 2, FALSE),"-")</f>
        <v>120160010.24859726</v>
      </c>
      <c r="H156" s="14">
        <f>IFERROR('New Sites'!H156*VLOOKUP(Lookups!$A$9, Lookups!$A$9:'Lookups'!$B$24, 2, FALSE)+((SQRT((1/('Total Sites'!H156/Area!H156))/2)*1000)*'New Sites'!H156*VLOOKUP(Lookups!$A$10, Lookups!$A$9:'Lookups'!$B$24, 2, FALSE))+'New Sites'!H156*VLOOKUP(Lookups!$A$11, Lookups!$A$9:'Lookups'!$B$24, 2, FALSE),"-")</f>
        <v>163505656.1440517</v>
      </c>
      <c r="I156" s="14">
        <f>IFERROR('New Sites'!I156*VLOOKUP(Lookups!$A$9, Lookups!$A$9:'Lookups'!$B$24, 2, FALSE)+((SQRT((1/('Total Sites'!I156/Area!I156))/2)*1000)*'New Sites'!I156*VLOOKUP(Lookups!$A$10, Lookups!$A$9:'Lookups'!$B$24, 2, FALSE))+'New Sites'!I156*VLOOKUP(Lookups!$A$11, Lookups!$A$9:'Lookups'!$B$24, 2, FALSE),"-")</f>
        <v>153659356.59949496</v>
      </c>
      <c r="J156" s="14">
        <f>IFERROR('New Sites'!J156*VLOOKUP(Lookups!$A$9, Lookups!$A$9:'Lookups'!$B$24, 2, FALSE)+((SQRT((1/('Total Sites'!J156/Area!J156))/2)*1000)*'New Sites'!J156*VLOOKUP(Lookups!$A$10, Lookups!$A$9:'Lookups'!$B$24, 2, FALSE))+'New Sites'!J156*VLOOKUP(Lookups!$A$11, Lookups!$A$9:'Lookups'!$B$24, 2, FALSE),"-")</f>
        <v>118274520.39355242</v>
      </c>
      <c r="K156" s="14">
        <f>IFERROR('New Sites'!K156*VLOOKUP(Lookups!$A$9, Lookups!$A$9:'Lookups'!$B$24, 2, FALSE)+((SQRT((1/('Total Sites'!K156/Area!K156))/2)*1000)*'New Sites'!K156*VLOOKUP(Lookups!$A$10, Lookups!$A$9:'Lookups'!$B$24, 2, FALSE))+'New Sites'!K156*VLOOKUP(Lookups!$A$11, Lookups!$A$9:'Lookups'!$B$24, 2, FALSE),"-")</f>
        <v>76178733.751142889</v>
      </c>
      <c r="L156" s="14">
        <f>IFERROR('New Sites'!L156*VLOOKUP(Lookups!$A$9, Lookups!$A$9:'Lookups'!$B$24, 2, FALSE)+((SQRT((1/('Total Sites'!L156/Area!L156))/2)*1000)*'New Sites'!L156*VLOOKUP(Lookups!$A$10, Lookups!$A$9:'Lookups'!$B$24, 2, FALSE))+'New Sites'!L156*VLOOKUP(Lookups!$A$11, Lookups!$A$9:'Lookups'!$B$24, 2, FALSE),"-")</f>
        <v>164408086.54876393</v>
      </c>
      <c r="M156" s="15">
        <f t="shared" si="4"/>
        <v>1.8277329534683946</v>
      </c>
      <c r="N156" s="19">
        <f>(M156*1000000000)/Pop!M156</f>
        <v>108.98726221851743</v>
      </c>
      <c r="O156" s="14" t="str">
        <f>IFERROR(INDEX(Options!$J$2:$J$1611,MATCH(A156, Options!$G$2:$G$1611,0)), )</f>
        <v>Low Income Developing Countries</v>
      </c>
      <c r="P156" s="14" t="str">
        <f>IFERROR(INDEX(Options!$I$2:$I$1611,MATCH(A156, Options!$G$2:$G$1611,0)), )</f>
        <v>Sub-Sahara Africa</v>
      </c>
    </row>
    <row r="157" spans="1:16">
      <c r="A157" s="14" t="str">
        <f>'New Sites'!A157</f>
        <v>ESP</v>
      </c>
      <c r="B157" s="14" t="str">
        <f>'New Sites'!B157</f>
        <v>Spain</v>
      </c>
      <c r="C157" s="14">
        <f>IFERROR('New Sites'!C157*VLOOKUP(Lookups!$A$9, Lookups!$A$9:'Lookups'!$B$24, 2, FALSE)+((SQRT((1/('Total Sites'!C157/Area!C157))/2)*1000)*'New Sites'!C157*VLOOKUP(Lookups!$A$10, Lookups!$A$9:'Lookups'!$B$24, 2, FALSE))+'New Sites'!C157*VLOOKUP(Lookups!$A$11, Lookups!$A$9:'Lookups'!$B$24, 2, FALSE),"-")</f>
        <v>1562785553.0945621</v>
      </c>
      <c r="D157" s="14">
        <f>IFERROR('New Sites'!D157*VLOOKUP(Lookups!$A$9, Lookups!$A$9:'Lookups'!$B$24, 2, FALSE)+((SQRT((1/('Total Sites'!D157/Area!D157))/2)*1000)*'New Sites'!D157*VLOOKUP(Lookups!$A$10, Lookups!$A$9:'Lookups'!$B$24, 2, FALSE))+'New Sites'!D157*VLOOKUP(Lookups!$A$11, Lookups!$A$9:'Lookups'!$B$24, 2, FALSE),"-")</f>
        <v>557373603.35638654</v>
      </c>
      <c r="E157" s="14">
        <f>IFERROR('New Sites'!E157*VLOOKUP(Lookups!$A$9, Lookups!$A$9:'Lookups'!$B$24, 2, FALSE)+((SQRT((1/('Total Sites'!E157/Area!E157))/2)*1000)*'New Sites'!E157*VLOOKUP(Lookups!$A$10, Lookups!$A$9:'Lookups'!$B$24, 2, FALSE))+'New Sites'!E157*VLOOKUP(Lookups!$A$11, Lookups!$A$9:'Lookups'!$B$24, 2, FALSE),"-")</f>
        <v>427628918.88348836</v>
      </c>
      <c r="F157" s="14">
        <f>IFERROR('New Sites'!F157*VLOOKUP(Lookups!$A$9, Lookups!$A$9:'Lookups'!$B$24, 2, FALSE)+((SQRT((1/('Total Sites'!F157/Area!F157))/2)*1000)*'New Sites'!F157*VLOOKUP(Lookups!$A$10, Lookups!$A$9:'Lookups'!$B$24, 2, FALSE))+'New Sites'!F157*VLOOKUP(Lookups!$A$11, Lookups!$A$9:'Lookups'!$B$24, 2, FALSE),"-")</f>
        <v>422419988.44133931</v>
      </c>
      <c r="G157" s="14">
        <f>IFERROR('New Sites'!G157*VLOOKUP(Lookups!$A$9, Lookups!$A$9:'Lookups'!$B$24, 2, FALSE)+((SQRT((1/('Total Sites'!G157/Area!G157))/2)*1000)*'New Sites'!G157*VLOOKUP(Lookups!$A$10, Lookups!$A$9:'Lookups'!$B$24, 2, FALSE))+'New Sites'!G157*VLOOKUP(Lookups!$A$11, Lookups!$A$9:'Lookups'!$B$24, 2, FALSE),"-")</f>
        <v>291462087.98259175</v>
      </c>
      <c r="H157" s="14">
        <f>IFERROR('New Sites'!H157*VLOOKUP(Lookups!$A$9, Lookups!$A$9:'Lookups'!$B$24, 2, FALSE)+((SQRT((1/('Total Sites'!H157/Area!H157))/2)*1000)*'New Sites'!H157*VLOOKUP(Lookups!$A$10, Lookups!$A$9:'Lookups'!$B$24, 2, FALSE))+'New Sites'!H157*VLOOKUP(Lookups!$A$11, Lookups!$A$9:'Lookups'!$B$24, 2, FALSE),"-")</f>
        <v>319859209.22248816</v>
      </c>
      <c r="I157" s="14">
        <f>IFERROR('New Sites'!I157*VLOOKUP(Lookups!$A$9, Lookups!$A$9:'Lookups'!$B$24, 2, FALSE)+((SQRT((1/('Total Sites'!I157/Area!I157))/2)*1000)*'New Sites'!I157*VLOOKUP(Lookups!$A$10, Lookups!$A$9:'Lookups'!$B$24, 2, FALSE))+'New Sites'!I157*VLOOKUP(Lookups!$A$11, Lookups!$A$9:'Lookups'!$B$24, 2, FALSE),"-")</f>
        <v>194528305.86661434</v>
      </c>
      <c r="J157" s="14">
        <f>IFERROR('New Sites'!J157*VLOOKUP(Lookups!$A$9, Lookups!$A$9:'Lookups'!$B$24, 2, FALSE)+((SQRT((1/('Total Sites'!J157/Area!J157))/2)*1000)*'New Sites'!J157*VLOOKUP(Lookups!$A$10, Lookups!$A$9:'Lookups'!$B$24, 2, FALSE))+'New Sites'!J157*VLOOKUP(Lookups!$A$11, Lookups!$A$9:'Lookups'!$B$24, 2, FALSE),"-")</f>
        <v>227754059.19623673</v>
      </c>
      <c r="K157" s="14">
        <f>IFERROR('New Sites'!K157*VLOOKUP(Lookups!$A$9, Lookups!$A$9:'Lookups'!$B$24, 2, FALSE)+((SQRT((1/('Total Sites'!K157/Area!K157))/2)*1000)*'New Sites'!K157*VLOOKUP(Lookups!$A$10, Lookups!$A$9:'Lookups'!$B$24, 2, FALSE))+'New Sites'!K157*VLOOKUP(Lookups!$A$11, Lookups!$A$9:'Lookups'!$B$24, 2, FALSE),"-")</f>
        <v>135404315.60306618</v>
      </c>
      <c r="L157" s="14">
        <f>IFERROR('New Sites'!L157*VLOOKUP(Lookups!$A$9, Lookups!$A$9:'Lookups'!$B$24, 2, FALSE)+((SQRT((1/('Total Sites'!L157/Area!L157))/2)*1000)*'New Sites'!L157*VLOOKUP(Lookups!$A$10, Lookups!$A$9:'Lookups'!$B$24, 2, FALSE))+'New Sites'!L157*VLOOKUP(Lookups!$A$11, Lookups!$A$9:'Lookups'!$B$24, 2, FALSE),"-")</f>
        <v>112124257.50640418</v>
      </c>
      <c r="M157" s="15">
        <f t="shared" si="4"/>
        <v>4.2513402991531777</v>
      </c>
      <c r="N157" s="19">
        <f>(M157*1000000000)/Pop!M157</f>
        <v>81.365303845097188</v>
      </c>
      <c r="O157" s="14" t="str">
        <f>IFERROR(INDEX(Options!$J$2:$J$1611,MATCH(A157, Options!$G$2:$G$1611,0)), )</f>
        <v>Advanced Economies</v>
      </c>
      <c r="P157" s="14" t="str">
        <f>IFERROR(INDEX(Options!$I$2:$I$1611,MATCH(A157, Options!$G$2:$G$1611,0)), )</f>
        <v>Advanced Economies</v>
      </c>
    </row>
    <row r="158" spans="1:16">
      <c r="A158" s="14" t="str">
        <f>'New Sites'!A158</f>
        <v>LKA</v>
      </c>
      <c r="B158" s="14" t="str">
        <f>'New Sites'!B158</f>
        <v>Sri Lanka</v>
      </c>
      <c r="C158" s="14">
        <f>IFERROR('New Sites'!C158*VLOOKUP(Lookups!$A$9, Lookups!$A$9:'Lookups'!$B$24, 2, FALSE)+((SQRT((1/('Total Sites'!C158/Area!C158))/2)*1000)*'New Sites'!C158*VLOOKUP(Lookups!$A$10, Lookups!$A$9:'Lookups'!$B$24, 2, FALSE))+'New Sites'!C158*VLOOKUP(Lookups!$A$11, Lookups!$A$9:'Lookups'!$B$24, 2, FALSE),"-")</f>
        <v>413562177.89193594</v>
      </c>
      <c r="D158" s="14">
        <f>IFERROR('New Sites'!D158*VLOOKUP(Lookups!$A$9, Lookups!$A$9:'Lookups'!$B$24, 2, FALSE)+((SQRT((1/('Total Sites'!D158/Area!D158))/2)*1000)*'New Sites'!D158*VLOOKUP(Lookups!$A$10, Lookups!$A$9:'Lookups'!$B$24, 2, FALSE))+'New Sites'!D158*VLOOKUP(Lookups!$A$11, Lookups!$A$9:'Lookups'!$B$24, 2, FALSE),"-")</f>
        <v>279882267.22198659</v>
      </c>
      <c r="E158" s="14">
        <f>IFERROR('New Sites'!E158*VLOOKUP(Lookups!$A$9, Lookups!$A$9:'Lookups'!$B$24, 2, FALSE)+((SQRT((1/('Total Sites'!E158/Area!E158))/2)*1000)*'New Sites'!E158*VLOOKUP(Lookups!$A$10, Lookups!$A$9:'Lookups'!$B$24, 2, FALSE))+'New Sites'!E158*VLOOKUP(Lookups!$A$11, Lookups!$A$9:'Lookups'!$B$24, 2, FALSE),"-")</f>
        <v>205830990.66153905</v>
      </c>
      <c r="F158" s="14">
        <f>IFERROR('New Sites'!F158*VLOOKUP(Lookups!$A$9, Lookups!$A$9:'Lookups'!$B$24, 2, FALSE)+((SQRT((1/('Total Sites'!F158/Area!F158))/2)*1000)*'New Sites'!F158*VLOOKUP(Lookups!$A$10, Lookups!$A$9:'Lookups'!$B$24, 2, FALSE))+'New Sites'!F158*VLOOKUP(Lookups!$A$11, Lookups!$A$9:'Lookups'!$B$24, 2, FALSE),"-")</f>
        <v>161275925.84509373</v>
      </c>
      <c r="G158" s="14">
        <f>IFERROR('New Sites'!G158*VLOOKUP(Lookups!$A$9, Lookups!$A$9:'Lookups'!$B$24, 2, FALSE)+((SQRT((1/('Total Sites'!G158/Area!G158))/2)*1000)*'New Sites'!G158*VLOOKUP(Lookups!$A$10, Lookups!$A$9:'Lookups'!$B$24, 2, FALSE))+'New Sites'!G158*VLOOKUP(Lookups!$A$11, Lookups!$A$9:'Lookups'!$B$24, 2, FALSE),"-")</f>
        <v>165114350.40973061</v>
      </c>
      <c r="H158" s="14">
        <f>IFERROR('New Sites'!H158*VLOOKUP(Lookups!$A$9, Lookups!$A$9:'Lookups'!$B$24, 2, FALSE)+((SQRT((1/('Total Sites'!H158/Area!H158))/2)*1000)*'New Sites'!H158*VLOOKUP(Lookups!$A$10, Lookups!$A$9:'Lookups'!$B$24, 2, FALSE))+'New Sites'!H158*VLOOKUP(Lookups!$A$11, Lookups!$A$9:'Lookups'!$B$24, 2, FALSE),"-")</f>
        <v>142717349.68686831</v>
      </c>
      <c r="I158" s="14">
        <f>IFERROR('New Sites'!I158*VLOOKUP(Lookups!$A$9, Lookups!$A$9:'Lookups'!$B$24, 2, FALSE)+((SQRT((1/('Total Sites'!I158/Area!I158))/2)*1000)*'New Sites'!I158*VLOOKUP(Lookups!$A$10, Lookups!$A$9:'Lookups'!$B$24, 2, FALSE))+'New Sites'!I158*VLOOKUP(Lookups!$A$11, Lookups!$A$9:'Lookups'!$B$24, 2, FALSE),"-")</f>
        <v>121959913.95090058</v>
      </c>
      <c r="J158" s="14">
        <f>IFERROR('New Sites'!J158*VLOOKUP(Lookups!$A$9, Lookups!$A$9:'Lookups'!$B$24, 2, FALSE)+((SQRT((1/('Total Sites'!J158/Area!J158))/2)*1000)*'New Sites'!J158*VLOOKUP(Lookups!$A$10, Lookups!$A$9:'Lookups'!$B$24, 2, FALSE))+'New Sites'!J158*VLOOKUP(Lookups!$A$11, Lookups!$A$9:'Lookups'!$B$24, 2, FALSE),"-")</f>
        <v>115690945.60794982</v>
      </c>
      <c r="K158" s="14">
        <f>IFERROR('New Sites'!K158*VLOOKUP(Lookups!$A$9, Lookups!$A$9:'Lookups'!$B$24, 2, FALSE)+((SQRT((1/('Total Sites'!K158/Area!K158))/2)*1000)*'New Sites'!K158*VLOOKUP(Lookups!$A$10, Lookups!$A$9:'Lookups'!$B$24, 2, FALSE))+'New Sites'!K158*VLOOKUP(Lookups!$A$11, Lookups!$A$9:'Lookups'!$B$24, 2, FALSE),"-")</f>
        <v>128969328.75647217</v>
      </c>
      <c r="L158" s="14">
        <f>IFERROR('New Sites'!L158*VLOOKUP(Lookups!$A$9, Lookups!$A$9:'Lookups'!$B$24, 2, FALSE)+((SQRT((1/('Total Sites'!L158/Area!L158))/2)*1000)*'New Sites'!L158*VLOOKUP(Lookups!$A$10, Lookups!$A$9:'Lookups'!$B$24, 2, FALSE))+'New Sites'!L158*VLOOKUP(Lookups!$A$11, Lookups!$A$9:'Lookups'!$B$24, 2, FALSE),"-")</f>
        <v>62454233.791279152</v>
      </c>
      <c r="M158" s="15">
        <f t="shared" si="4"/>
        <v>1.797457483823756</v>
      </c>
      <c r="N158" s="19">
        <f>(M158*1000000000)/Pop!M158</f>
        <v>84.625688024235856</v>
      </c>
      <c r="O158" s="14" t="str">
        <f>IFERROR(INDEX(Options!$J$2:$J$1611,MATCH(A158, Options!$G$2:$G$1611,0)), )</f>
        <v>Emerging Market Economies</v>
      </c>
      <c r="P158" s="14" t="str">
        <f>IFERROR(INDEX(Options!$I$2:$I$1611,MATCH(A158, Options!$G$2:$G$1611,0)), )</f>
        <v>Emerging and Developing Asia</v>
      </c>
    </row>
    <row r="159" spans="1:16">
      <c r="A159" s="14" t="str">
        <f>'New Sites'!A159</f>
        <v>SDN</v>
      </c>
      <c r="B159" s="14" t="str">
        <f>'New Sites'!B159</f>
        <v>Sudan (the)</v>
      </c>
      <c r="C159" s="14">
        <f>IFERROR('New Sites'!C159*VLOOKUP(Lookups!$A$9, Lookups!$A$9:'Lookups'!$B$24, 2, FALSE)+((SQRT((1/('Total Sites'!C159/Area!C159))/2)*1000)*'New Sites'!C159*VLOOKUP(Lookups!$A$10, Lookups!$A$9:'Lookups'!$B$24, 2, FALSE))+'New Sites'!C159*VLOOKUP(Lookups!$A$11, Lookups!$A$9:'Lookups'!$B$24, 2, FALSE),"-")</f>
        <v>800348434.78402948</v>
      </c>
      <c r="D159" s="14">
        <f>IFERROR('New Sites'!D159*VLOOKUP(Lookups!$A$9, Lookups!$A$9:'Lookups'!$B$24, 2, FALSE)+((SQRT((1/('Total Sites'!D159/Area!D159))/2)*1000)*'New Sites'!D159*VLOOKUP(Lookups!$A$10, Lookups!$A$9:'Lookups'!$B$24, 2, FALSE))+'New Sites'!D159*VLOOKUP(Lookups!$A$11, Lookups!$A$9:'Lookups'!$B$24, 2, FALSE),"-")</f>
        <v>391637693.93297857</v>
      </c>
      <c r="E159" s="14">
        <f>IFERROR('New Sites'!E159*VLOOKUP(Lookups!$A$9, Lookups!$A$9:'Lookups'!$B$24, 2, FALSE)+((SQRT((1/('Total Sites'!E159/Area!E159))/2)*1000)*'New Sites'!E159*VLOOKUP(Lookups!$A$10, Lookups!$A$9:'Lookups'!$B$24, 2, FALSE))+'New Sites'!E159*VLOOKUP(Lookups!$A$11, Lookups!$A$9:'Lookups'!$B$24, 2, FALSE),"-")</f>
        <v>491682156.82053411</v>
      </c>
      <c r="F159" s="14">
        <f>IFERROR('New Sites'!F159*VLOOKUP(Lookups!$A$9, Lookups!$A$9:'Lookups'!$B$24, 2, FALSE)+((SQRT((1/('Total Sites'!F159/Area!F159))/2)*1000)*'New Sites'!F159*VLOOKUP(Lookups!$A$10, Lookups!$A$9:'Lookups'!$B$24, 2, FALSE))+'New Sites'!F159*VLOOKUP(Lookups!$A$11, Lookups!$A$9:'Lookups'!$B$24, 2, FALSE),"-")</f>
        <v>622643694.15709782</v>
      </c>
      <c r="G159" s="14">
        <f>IFERROR('New Sites'!G159*VLOOKUP(Lookups!$A$9, Lookups!$A$9:'Lookups'!$B$24, 2, FALSE)+((SQRT((1/('Total Sites'!G159/Area!G159))/2)*1000)*'New Sites'!G159*VLOOKUP(Lookups!$A$10, Lookups!$A$9:'Lookups'!$B$24, 2, FALSE))+'New Sites'!G159*VLOOKUP(Lookups!$A$11, Lookups!$A$9:'Lookups'!$B$24, 2, FALSE),"-")</f>
        <v>618587904.96195269</v>
      </c>
      <c r="H159" s="14">
        <f>IFERROR('New Sites'!H159*VLOOKUP(Lookups!$A$9, Lookups!$A$9:'Lookups'!$B$24, 2, FALSE)+((SQRT((1/('Total Sites'!H159/Area!H159))/2)*1000)*'New Sites'!H159*VLOOKUP(Lookups!$A$10, Lookups!$A$9:'Lookups'!$B$24, 2, FALSE))+'New Sites'!H159*VLOOKUP(Lookups!$A$11, Lookups!$A$9:'Lookups'!$B$24, 2, FALSE),"-")</f>
        <v>429132461.09867191</v>
      </c>
      <c r="I159" s="14">
        <f>IFERROR('New Sites'!I159*VLOOKUP(Lookups!$A$9, Lookups!$A$9:'Lookups'!$B$24, 2, FALSE)+((SQRT((1/('Total Sites'!I159/Area!I159))/2)*1000)*'New Sites'!I159*VLOOKUP(Lookups!$A$10, Lookups!$A$9:'Lookups'!$B$24, 2, FALSE))+'New Sites'!I159*VLOOKUP(Lookups!$A$11, Lookups!$A$9:'Lookups'!$B$24, 2, FALSE),"-")</f>
        <v>299567245.6789341</v>
      </c>
      <c r="J159" s="14">
        <f>IFERROR('New Sites'!J159*VLOOKUP(Lookups!$A$9, Lookups!$A$9:'Lookups'!$B$24, 2, FALSE)+((SQRT((1/('Total Sites'!J159/Area!J159))/2)*1000)*'New Sites'!J159*VLOOKUP(Lookups!$A$10, Lookups!$A$9:'Lookups'!$B$24, 2, FALSE))+'New Sites'!J159*VLOOKUP(Lookups!$A$11, Lookups!$A$9:'Lookups'!$B$24, 2, FALSE),"-")</f>
        <v>411118201.7377193</v>
      </c>
      <c r="K159" s="14">
        <f>IFERROR('New Sites'!K159*VLOOKUP(Lookups!$A$9, Lookups!$A$9:'Lookups'!$B$24, 2, FALSE)+((SQRT((1/('Total Sites'!K159/Area!K159))/2)*1000)*'New Sites'!K159*VLOOKUP(Lookups!$A$10, Lookups!$A$9:'Lookups'!$B$24, 2, FALSE))+'New Sites'!K159*VLOOKUP(Lookups!$A$11, Lookups!$A$9:'Lookups'!$B$24, 2, FALSE),"-")</f>
        <v>234665864.49575657</v>
      </c>
      <c r="L159" s="14" t="str">
        <f>IFERROR('New Sites'!L159*VLOOKUP(Lookups!$A$9, Lookups!$A$9:'Lookups'!$B$24, 2, FALSE)+((SQRT((1/('Total Sites'!L159/Area!L159))/2)*1000)*'New Sites'!L159*VLOOKUP(Lookups!$A$10, Lookups!$A$9:'Lookups'!$B$24, 2, FALSE))+'New Sites'!L159*VLOOKUP(Lookups!$A$11, Lookups!$A$9:'Lookups'!$B$24, 2, FALSE),"-")</f>
        <v>-</v>
      </c>
      <c r="M159" s="15">
        <f t="shared" si="4"/>
        <v>4.2993836576676738</v>
      </c>
      <c r="N159" s="19">
        <f>(M159*1000000000)/Pop!M159</f>
        <v>100.6938958026565</v>
      </c>
      <c r="O159" s="14" t="str">
        <f>IFERROR(INDEX(Options!$J$2:$J$1611,MATCH(A159, Options!$G$2:$G$1611,0)), )</f>
        <v>Low Income Developing Countries</v>
      </c>
      <c r="P159" s="14" t="str">
        <f>IFERROR(INDEX(Options!$I$2:$I$1611,MATCH(A159, Options!$G$2:$G$1611,0)), )</f>
        <v>Middle East, North Africa, Afghanistan, and Pakistan</v>
      </c>
    </row>
    <row r="160" spans="1:16">
      <c r="A160" s="14" t="str">
        <f>'New Sites'!A160</f>
        <v>SUR</v>
      </c>
      <c r="B160" s="14" t="str">
        <f>'New Sites'!B160</f>
        <v>Suriname</v>
      </c>
      <c r="C160" s="14">
        <f>IFERROR('New Sites'!C160*VLOOKUP(Lookups!$A$9, Lookups!$A$9:'Lookups'!$B$24, 2, FALSE)+((SQRT((1/('Total Sites'!C160/Area!C160))/2)*1000)*'New Sites'!C160*VLOOKUP(Lookups!$A$10, Lookups!$A$9:'Lookups'!$B$24, 2, FALSE))+'New Sites'!C160*VLOOKUP(Lookups!$A$11, Lookups!$A$9:'Lookups'!$B$24, 2, FALSE),"-")</f>
        <v>13739267.617430458</v>
      </c>
      <c r="D160" s="14">
        <f>IFERROR('New Sites'!D160*VLOOKUP(Lookups!$A$9, Lookups!$A$9:'Lookups'!$B$24, 2, FALSE)+((SQRT((1/('Total Sites'!D160/Area!D160))/2)*1000)*'New Sites'!D160*VLOOKUP(Lookups!$A$10, Lookups!$A$9:'Lookups'!$B$24, 2, FALSE))+'New Sites'!D160*VLOOKUP(Lookups!$A$11, Lookups!$A$9:'Lookups'!$B$24, 2, FALSE),"-")</f>
        <v>11070776.03893503</v>
      </c>
      <c r="E160" s="14">
        <f>IFERROR('New Sites'!E160*VLOOKUP(Lookups!$A$9, Lookups!$A$9:'Lookups'!$B$24, 2, FALSE)+((SQRT((1/('Total Sites'!E160/Area!E160))/2)*1000)*'New Sites'!E160*VLOOKUP(Lookups!$A$10, Lookups!$A$9:'Lookups'!$B$24, 2, FALSE))+'New Sites'!E160*VLOOKUP(Lookups!$A$11, Lookups!$A$9:'Lookups'!$B$24, 2, FALSE),"-")</f>
        <v>10004266.380853593</v>
      </c>
      <c r="F160" s="14">
        <f>IFERROR('New Sites'!F160*VLOOKUP(Lookups!$A$9, Lookups!$A$9:'Lookups'!$B$24, 2, FALSE)+((SQRT((1/('Total Sites'!F160/Area!F160))/2)*1000)*'New Sites'!F160*VLOOKUP(Lookups!$A$10, Lookups!$A$9:'Lookups'!$B$24, 2, FALSE))+'New Sites'!F160*VLOOKUP(Lookups!$A$11, Lookups!$A$9:'Lookups'!$B$24, 2, FALSE),"-")</f>
        <v>5881050.2692668829</v>
      </c>
      <c r="G160" s="14">
        <f>IFERROR('New Sites'!G160*VLOOKUP(Lookups!$A$9, Lookups!$A$9:'Lookups'!$B$24, 2, FALSE)+((SQRT((1/('Total Sites'!G160/Area!G160))/2)*1000)*'New Sites'!G160*VLOOKUP(Lookups!$A$10, Lookups!$A$9:'Lookups'!$B$24, 2, FALSE))+'New Sites'!G160*VLOOKUP(Lookups!$A$11, Lookups!$A$9:'Lookups'!$B$24, 2, FALSE),"-")</f>
        <v>6503170.5987738669</v>
      </c>
      <c r="H160" s="14">
        <f>IFERROR('New Sites'!H160*VLOOKUP(Lookups!$A$9, Lookups!$A$9:'Lookups'!$B$24, 2, FALSE)+((SQRT((1/('Total Sites'!H160/Area!H160))/2)*1000)*'New Sites'!H160*VLOOKUP(Lookups!$A$10, Lookups!$A$9:'Lookups'!$B$24, 2, FALSE))+'New Sites'!H160*VLOOKUP(Lookups!$A$11, Lookups!$A$9:'Lookups'!$B$24, 2, FALSE),"-")</f>
        <v>5874701.3178259507</v>
      </c>
      <c r="I160" s="14" t="str">
        <f>IFERROR('New Sites'!I160*VLOOKUP(Lookups!$A$9, Lookups!$A$9:'Lookups'!$B$24, 2, FALSE)+((SQRT((1/('Total Sites'!I160/Area!I160))/2)*1000)*'New Sites'!I160*VLOOKUP(Lookups!$A$10, Lookups!$A$9:'Lookups'!$B$24, 2, FALSE))+'New Sites'!I160*VLOOKUP(Lookups!$A$11, Lookups!$A$9:'Lookups'!$B$24, 2, FALSE),"-")</f>
        <v>-</v>
      </c>
      <c r="J160" s="14" t="str">
        <f>IFERROR('New Sites'!J160*VLOOKUP(Lookups!$A$9, Lookups!$A$9:'Lookups'!$B$24, 2, FALSE)+((SQRT((1/('Total Sites'!J160/Area!J160))/2)*1000)*'New Sites'!J160*VLOOKUP(Lookups!$A$10, Lookups!$A$9:'Lookups'!$B$24, 2, FALSE))+'New Sites'!J160*VLOOKUP(Lookups!$A$11, Lookups!$A$9:'Lookups'!$B$24, 2, FALSE),"-")</f>
        <v>-</v>
      </c>
      <c r="K160" s="14" t="str">
        <f>IFERROR('New Sites'!K160*VLOOKUP(Lookups!$A$9, Lookups!$A$9:'Lookups'!$B$24, 2, FALSE)+((SQRT((1/('Total Sites'!K160/Area!K160))/2)*1000)*'New Sites'!K160*VLOOKUP(Lookups!$A$10, Lookups!$A$9:'Lookups'!$B$24, 2, FALSE))+'New Sites'!K160*VLOOKUP(Lookups!$A$11, Lookups!$A$9:'Lookups'!$B$24, 2, FALSE),"-")</f>
        <v>-</v>
      </c>
      <c r="L160" s="14" t="str">
        <f>IFERROR('New Sites'!L160*VLOOKUP(Lookups!$A$9, Lookups!$A$9:'Lookups'!$B$24, 2, FALSE)+((SQRT((1/('Total Sites'!L160/Area!L160))/2)*1000)*'New Sites'!L160*VLOOKUP(Lookups!$A$10, Lookups!$A$9:'Lookups'!$B$24, 2, FALSE))+'New Sites'!L160*VLOOKUP(Lookups!$A$11, Lookups!$A$9:'Lookups'!$B$24, 2, FALSE),"-")</f>
        <v>-</v>
      </c>
      <c r="M160" s="15">
        <f t="shared" si="4"/>
        <v>5.3073232223085777E-2</v>
      </c>
      <c r="N160" s="19">
        <f>(M160*1000000000)/Pop!M160</f>
        <v>84.951559948404352</v>
      </c>
      <c r="O160" s="14" t="str">
        <f>IFERROR(INDEX(Options!$J$2:$J$1611,MATCH(A160, Options!$G$2:$G$1611,0)), )</f>
        <v>Emerging Market Economies</v>
      </c>
      <c r="P160" s="14" t="str">
        <f>IFERROR(INDEX(Options!$I$2:$I$1611,MATCH(A160, Options!$G$2:$G$1611,0)), )</f>
        <v>Latin America and the Caribbean</v>
      </c>
    </row>
    <row r="161" spans="1:16">
      <c r="A161" s="14" t="str">
        <f>'New Sites'!A161</f>
        <v>SWE</v>
      </c>
      <c r="B161" s="14" t="str">
        <f>'New Sites'!B161</f>
        <v>Sweden</v>
      </c>
      <c r="C161" s="14">
        <f>IFERROR('New Sites'!C161*VLOOKUP(Lookups!$A$9, Lookups!$A$9:'Lookups'!$B$24, 2, FALSE)+((SQRT((1/('Total Sites'!C161/Area!C161))/2)*1000)*'New Sites'!C161*VLOOKUP(Lookups!$A$10, Lookups!$A$9:'Lookups'!$B$24, 2, FALSE))+'New Sites'!C161*VLOOKUP(Lookups!$A$11, Lookups!$A$9:'Lookups'!$B$24, 2, FALSE),"-")</f>
        <v>276290906.04960525</v>
      </c>
      <c r="D161" s="14">
        <f>IFERROR('New Sites'!D161*VLOOKUP(Lookups!$A$9, Lookups!$A$9:'Lookups'!$B$24, 2, FALSE)+((SQRT((1/('Total Sites'!D161/Area!D161))/2)*1000)*'New Sites'!D161*VLOOKUP(Lookups!$A$10, Lookups!$A$9:'Lookups'!$B$24, 2, FALSE))+'New Sites'!D161*VLOOKUP(Lookups!$A$11, Lookups!$A$9:'Lookups'!$B$24, 2, FALSE),"-")</f>
        <v>154836117.60564297</v>
      </c>
      <c r="E161" s="14">
        <f>IFERROR('New Sites'!E161*VLOOKUP(Lookups!$A$9, Lookups!$A$9:'Lookups'!$B$24, 2, FALSE)+((SQRT((1/('Total Sites'!E161/Area!E161))/2)*1000)*'New Sites'!E161*VLOOKUP(Lookups!$A$10, Lookups!$A$9:'Lookups'!$B$24, 2, FALSE))+'New Sites'!E161*VLOOKUP(Lookups!$A$11, Lookups!$A$9:'Lookups'!$B$24, 2, FALSE),"-")</f>
        <v>130105941.56685376</v>
      </c>
      <c r="F161" s="14">
        <f>IFERROR('New Sites'!F161*VLOOKUP(Lookups!$A$9, Lookups!$A$9:'Lookups'!$B$24, 2, FALSE)+((SQRT((1/('Total Sites'!F161/Area!F161))/2)*1000)*'New Sites'!F161*VLOOKUP(Lookups!$A$10, Lookups!$A$9:'Lookups'!$B$24, 2, FALSE))+'New Sites'!F161*VLOOKUP(Lookups!$A$11, Lookups!$A$9:'Lookups'!$B$24, 2, FALSE),"-")</f>
        <v>104371559.69386512</v>
      </c>
      <c r="G161" s="14">
        <f>IFERROR('New Sites'!G161*VLOOKUP(Lookups!$A$9, Lookups!$A$9:'Lookups'!$B$24, 2, FALSE)+((SQRT((1/('Total Sites'!G161/Area!G161))/2)*1000)*'New Sites'!G161*VLOOKUP(Lookups!$A$10, Lookups!$A$9:'Lookups'!$B$24, 2, FALSE))+'New Sites'!G161*VLOOKUP(Lookups!$A$11, Lookups!$A$9:'Lookups'!$B$24, 2, FALSE),"-")</f>
        <v>60784543.797256313</v>
      </c>
      <c r="H161" s="14">
        <f>IFERROR('New Sites'!H161*VLOOKUP(Lookups!$A$9, Lookups!$A$9:'Lookups'!$B$24, 2, FALSE)+((SQRT((1/('Total Sites'!H161/Area!H161))/2)*1000)*'New Sites'!H161*VLOOKUP(Lookups!$A$10, Lookups!$A$9:'Lookups'!$B$24, 2, FALSE))+'New Sites'!H161*VLOOKUP(Lookups!$A$11, Lookups!$A$9:'Lookups'!$B$24, 2, FALSE),"-")</f>
        <v>51712149.281839058</v>
      </c>
      <c r="I161" s="14">
        <f>IFERROR('New Sites'!I161*VLOOKUP(Lookups!$A$9, Lookups!$A$9:'Lookups'!$B$24, 2, FALSE)+((SQRT((1/('Total Sites'!I161/Area!I161))/2)*1000)*'New Sites'!I161*VLOOKUP(Lookups!$A$10, Lookups!$A$9:'Lookups'!$B$24, 2, FALSE))+'New Sites'!I161*VLOOKUP(Lookups!$A$11, Lookups!$A$9:'Lookups'!$B$24, 2, FALSE),"-")</f>
        <v>50065705.753771834</v>
      </c>
      <c r="J161" s="14">
        <f>IFERROR('New Sites'!J161*VLOOKUP(Lookups!$A$9, Lookups!$A$9:'Lookups'!$B$24, 2, FALSE)+((SQRT((1/('Total Sites'!J161/Area!J161))/2)*1000)*'New Sites'!J161*VLOOKUP(Lookups!$A$10, Lookups!$A$9:'Lookups'!$B$24, 2, FALSE))+'New Sites'!J161*VLOOKUP(Lookups!$A$11, Lookups!$A$9:'Lookups'!$B$24, 2, FALSE),"-")</f>
        <v>54182950.672049493</v>
      </c>
      <c r="K161" s="14">
        <f>IFERROR('New Sites'!K161*VLOOKUP(Lookups!$A$9, Lookups!$A$9:'Lookups'!$B$24, 2, FALSE)+((SQRT((1/('Total Sites'!K161/Area!K161))/2)*1000)*'New Sites'!K161*VLOOKUP(Lookups!$A$10, Lookups!$A$9:'Lookups'!$B$24, 2, FALSE))+'New Sites'!K161*VLOOKUP(Lookups!$A$11, Lookups!$A$9:'Lookups'!$B$24, 2, FALSE),"-")</f>
        <v>37423110.913023859</v>
      </c>
      <c r="L161" s="14" t="str">
        <f>IFERROR('New Sites'!L161*VLOOKUP(Lookups!$A$9, Lookups!$A$9:'Lookups'!$B$24, 2, FALSE)+((SQRT((1/('Total Sites'!L161/Area!L161))/2)*1000)*'New Sites'!L161*VLOOKUP(Lookups!$A$10, Lookups!$A$9:'Lookups'!$B$24, 2, FALSE))+'New Sites'!L161*VLOOKUP(Lookups!$A$11, Lookups!$A$9:'Lookups'!$B$24, 2, FALSE),"-")</f>
        <v>-</v>
      </c>
      <c r="M161" s="15">
        <f t="shared" si="4"/>
        <v>0.9197729853339075</v>
      </c>
      <c r="N161" s="19">
        <f>(M161*1000000000)/Pop!M161</f>
        <v>82.182728122642914</v>
      </c>
      <c r="O161" s="14" t="str">
        <f>IFERROR(INDEX(Options!$J$2:$J$1611,MATCH(A161, Options!$G$2:$G$1611,0)), )</f>
        <v>Advanced Economies</v>
      </c>
      <c r="P161" s="14" t="str">
        <f>IFERROR(INDEX(Options!$I$2:$I$1611,MATCH(A161, Options!$G$2:$G$1611,0)), )</f>
        <v>Advanced Economies</v>
      </c>
    </row>
    <row r="162" spans="1:16">
      <c r="A162" s="14" t="str">
        <f>'New Sites'!A162</f>
        <v>CHE</v>
      </c>
      <c r="B162" s="14" t="str">
        <f>'New Sites'!B162</f>
        <v>Switzerland</v>
      </c>
      <c r="C162" s="14">
        <f>IFERROR('New Sites'!C162*VLOOKUP(Lookups!$A$9, Lookups!$A$9:'Lookups'!$B$24, 2, FALSE)+((SQRT((1/('Total Sites'!C162/Area!C162))/2)*1000)*'New Sites'!C162*VLOOKUP(Lookups!$A$10, Lookups!$A$9:'Lookups'!$B$24, 2, FALSE))+'New Sites'!C162*VLOOKUP(Lookups!$A$11, Lookups!$A$9:'Lookups'!$B$24, 2, FALSE),"-")</f>
        <v>171459465.88922811</v>
      </c>
      <c r="D162" s="14">
        <f>IFERROR('New Sites'!D162*VLOOKUP(Lookups!$A$9, Lookups!$A$9:'Lookups'!$B$24, 2, FALSE)+((SQRT((1/('Total Sites'!D162/Area!D162))/2)*1000)*'New Sites'!D162*VLOOKUP(Lookups!$A$10, Lookups!$A$9:'Lookups'!$B$24, 2, FALSE))+'New Sites'!D162*VLOOKUP(Lookups!$A$11, Lookups!$A$9:'Lookups'!$B$24, 2, FALSE),"-")</f>
        <v>83243650.103960767</v>
      </c>
      <c r="E162" s="14">
        <f>IFERROR('New Sites'!E162*VLOOKUP(Lookups!$A$9, Lookups!$A$9:'Lookups'!$B$24, 2, FALSE)+((SQRT((1/('Total Sites'!E162/Area!E162))/2)*1000)*'New Sites'!E162*VLOOKUP(Lookups!$A$10, Lookups!$A$9:'Lookups'!$B$24, 2, FALSE))+'New Sites'!E162*VLOOKUP(Lookups!$A$11, Lookups!$A$9:'Lookups'!$B$24, 2, FALSE),"-")</f>
        <v>56950750.505841345</v>
      </c>
      <c r="F162" s="14">
        <f>IFERROR('New Sites'!F162*VLOOKUP(Lookups!$A$9, Lookups!$A$9:'Lookups'!$B$24, 2, FALSE)+((SQRT((1/('Total Sites'!F162/Area!F162))/2)*1000)*'New Sites'!F162*VLOOKUP(Lookups!$A$10, Lookups!$A$9:'Lookups'!$B$24, 2, FALSE))+'New Sites'!F162*VLOOKUP(Lookups!$A$11, Lookups!$A$9:'Lookups'!$B$24, 2, FALSE),"-")</f>
        <v>54751867.636574246</v>
      </c>
      <c r="G162" s="14">
        <f>IFERROR('New Sites'!G162*VLOOKUP(Lookups!$A$9, Lookups!$A$9:'Lookups'!$B$24, 2, FALSE)+((SQRT((1/('Total Sites'!G162/Area!G162))/2)*1000)*'New Sites'!G162*VLOOKUP(Lookups!$A$10, Lookups!$A$9:'Lookups'!$B$24, 2, FALSE))+'New Sites'!G162*VLOOKUP(Lookups!$A$11, Lookups!$A$9:'Lookups'!$B$24, 2, FALSE),"-")</f>
        <v>41465992.659013562</v>
      </c>
      <c r="H162" s="14">
        <f>IFERROR('New Sites'!H162*VLOOKUP(Lookups!$A$9, Lookups!$A$9:'Lookups'!$B$24, 2, FALSE)+((SQRT((1/('Total Sites'!H162/Area!H162))/2)*1000)*'New Sites'!H162*VLOOKUP(Lookups!$A$10, Lookups!$A$9:'Lookups'!$B$24, 2, FALSE))+'New Sites'!H162*VLOOKUP(Lookups!$A$11, Lookups!$A$9:'Lookups'!$B$24, 2, FALSE),"-")</f>
        <v>41470970.584596738</v>
      </c>
      <c r="I162" s="14">
        <f>IFERROR('New Sites'!I162*VLOOKUP(Lookups!$A$9, Lookups!$A$9:'Lookups'!$B$24, 2, FALSE)+((SQRT((1/('Total Sites'!I162/Area!I162))/2)*1000)*'New Sites'!I162*VLOOKUP(Lookups!$A$10, Lookups!$A$9:'Lookups'!$B$24, 2, FALSE))+'New Sites'!I162*VLOOKUP(Lookups!$A$11, Lookups!$A$9:'Lookups'!$B$24, 2, FALSE),"-")</f>
        <v>32810748.594274417</v>
      </c>
      <c r="J162" s="14">
        <f>IFERROR('New Sites'!J162*VLOOKUP(Lookups!$A$9, Lookups!$A$9:'Lookups'!$B$24, 2, FALSE)+((SQRT((1/('Total Sites'!J162/Area!J162))/2)*1000)*'New Sites'!J162*VLOOKUP(Lookups!$A$10, Lookups!$A$9:'Lookups'!$B$24, 2, FALSE))+'New Sites'!J162*VLOOKUP(Lookups!$A$11, Lookups!$A$9:'Lookups'!$B$24, 2, FALSE),"-")</f>
        <v>31486381.790476628</v>
      </c>
      <c r="K162" s="14">
        <f>IFERROR('New Sites'!K162*VLOOKUP(Lookups!$A$9, Lookups!$A$9:'Lookups'!$B$24, 2, FALSE)+((SQRT((1/('Total Sites'!K162/Area!K162))/2)*1000)*'New Sites'!K162*VLOOKUP(Lookups!$A$10, Lookups!$A$9:'Lookups'!$B$24, 2, FALSE))+'New Sites'!K162*VLOOKUP(Lookups!$A$11, Lookups!$A$9:'Lookups'!$B$24, 2, FALSE),"-")</f>
        <v>25993017.496262182</v>
      </c>
      <c r="L162" s="14">
        <f>IFERROR('New Sites'!L162*VLOOKUP(Lookups!$A$9, Lookups!$A$9:'Lookups'!$B$24, 2, FALSE)+((SQRT((1/('Total Sites'!L162/Area!L162))/2)*1000)*'New Sites'!L162*VLOOKUP(Lookups!$A$10, Lookups!$A$9:'Lookups'!$B$24, 2, FALSE))+'New Sites'!L162*VLOOKUP(Lookups!$A$11, Lookups!$A$9:'Lookups'!$B$24, 2, FALSE),"-")</f>
        <v>14527763.06447003</v>
      </c>
      <c r="M162" s="15">
        <f t="shared" ref="M162:M193" si="5">IFERROR(SUMIF((C162:L162), "&lt;&gt;n/a")/1000000000, "-")</f>
        <v>0.55416060832469805</v>
      </c>
      <c r="N162" s="19">
        <f>(M162*1000000000)/Pop!M162</f>
        <v>63.65683246778601</v>
      </c>
      <c r="O162" s="14" t="str">
        <f>IFERROR(INDEX(Options!$J$2:$J$1611,MATCH(A162, Options!$G$2:$G$1611,0)), )</f>
        <v>Advanced Economies</v>
      </c>
      <c r="P162" s="14" t="str">
        <f>IFERROR(INDEX(Options!$I$2:$I$1611,MATCH(A162, Options!$G$2:$G$1611,0)), )</f>
        <v>Advanced Economies</v>
      </c>
    </row>
    <row r="163" spans="1:16">
      <c r="A163" s="14" t="str">
        <f>'New Sites'!A163</f>
        <v>SYR</v>
      </c>
      <c r="B163" s="14" t="str">
        <f>'New Sites'!B163</f>
        <v>Syrian Arab Republic</v>
      </c>
      <c r="C163" s="14">
        <f>IFERROR('New Sites'!C163*VLOOKUP(Lookups!$A$9, Lookups!$A$9:'Lookups'!$B$24, 2, FALSE)+((SQRT((1/('Total Sites'!C163/Area!C163))/2)*1000)*'New Sites'!C163*VLOOKUP(Lookups!$A$10, Lookups!$A$9:'Lookups'!$B$24, 2, FALSE))+'New Sites'!C163*VLOOKUP(Lookups!$A$11, Lookups!$A$9:'Lookups'!$B$24, 2, FALSE),"-")</f>
        <v>681958706.70106101</v>
      </c>
      <c r="D163" s="14">
        <f>IFERROR('New Sites'!D163*VLOOKUP(Lookups!$A$9, Lookups!$A$9:'Lookups'!$B$24, 2, FALSE)+((SQRT((1/('Total Sites'!D163/Area!D163))/2)*1000)*'New Sites'!D163*VLOOKUP(Lookups!$A$10, Lookups!$A$9:'Lookups'!$B$24, 2, FALSE))+'New Sites'!D163*VLOOKUP(Lookups!$A$11, Lookups!$A$9:'Lookups'!$B$24, 2, FALSE),"-")</f>
        <v>221289808.05174571</v>
      </c>
      <c r="E163" s="14">
        <f>IFERROR('New Sites'!E163*VLOOKUP(Lookups!$A$9, Lookups!$A$9:'Lookups'!$B$24, 2, FALSE)+((SQRT((1/('Total Sites'!E163/Area!E163))/2)*1000)*'New Sites'!E163*VLOOKUP(Lookups!$A$10, Lookups!$A$9:'Lookups'!$B$24, 2, FALSE))+'New Sites'!E163*VLOOKUP(Lookups!$A$11, Lookups!$A$9:'Lookups'!$B$24, 2, FALSE),"-")</f>
        <v>208798720.91652501</v>
      </c>
      <c r="F163" s="14">
        <f>IFERROR('New Sites'!F163*VLOOKUP(Lookups!$A$9, Lookups!$A$9:'Lookups'!$B$24, 2, FALSE)+((SQRT((1/('Total Sites'!F163/Area!F163))/2)*1000)*'New Sites'!F163*VLOOKUP(Lookups!$A$10, Lookups!$A$9:'Lookups'!$B$24, 2, FALSE))+'New Sites'!F163*VLOOKUP(Lookups!$A$11, Lookups!$A$9:'Lookups'!$B$24, 2, FALSE),"-")</f>
        <v>134688290.03241843</v>
      </c>
      <c r="G163" s="14">
        <f>IFERROR('New Sites'!G163*VLOOKUP(Lookups!$A$9, Lookups!$A$9:'Lookups'!$B$24, 2, FALSE)+((SQRT((1/('Total Sites'!G163/Area!G163))/2)*1000)*'New Sites'!G163*VLOOKUP(Lookups!$A$10, Lookups!$A$9:'Lookups'!$B$24, 2, FALSE))+'New Sites'!G163*VLOOKUP(Lookups!$A$11, Lookups!$A$9:'Lookups'!$B$24, 2, FALSE),"-")</f>
        <v>269241756.95169127</v>
      </c>
      <c r="H163" s="14">
        <f>IFERROR('New Sites'!H163*VLOOKUP(Lookups!$A$9, Lookups!$A$9:'Lookups'!$B$24, 2, FALSE)+((SQRT((1/('Total Sites'!H163/Area!H163))/2)*1000)*'New Sites'!H163*VLOOKUP(Lookups!$A$10, Lookups!$A$9:'Lookups'!$B$24, 2, FALSE))+'New Sites'!H163*VLOOKUP(Lookups!$A$11, Lookups!$A$9:'Lookups'!$B$24, 2, FALSE),"-")</f>
        <v>100480398.25559998</v>
      </c>
      <c r="I163" s="14">
        <f>IFERROR('New Sites'!I163*VLOOKUP(Lookups!$A$9, Lookups!$A$9:'Lookups'!$B$24, 2, FALSE)+((SQRT((1/('Total Sites'!I163/Area!I163))/2)*1000)*'New Sites'!I163*VLOOKUP(Lookups!$A$10, Lookups!$A$9:'Lookups'!$B$24, 2, FALSE))+'New Sites'!I163*VLOOKUP(Lookups!$A$11, Lookups!$A$9:'Lookups'!$B$24, 2, FALSE),"-")</f>
        <v>182716038.58303446</v>
      </c>
      <c r="J163" s="14">
        <f>IFERROR('New Sites'!J163*VLOOKUP(Lookups!$A$9, Lookups!$A$9:'Lookups'!$B$24, 2, FALSE)+((SQRT((1/('Total Sites'!J163/Area!J163))/2)*1000)*'New Sites'!J163*VLOOKUP(Lookups!$A$10, Lookups!$A$9:'Lookups'!$B$24, 2, FALSE))+'New Sites'!J163*VLOOKUP(Lookups!$A$11, Lookups!$A$9:'Lookups'!$B$24, 2, FALSE),"-")</f>
        <v>251381534.50509304</v>
      </c>
      <c r="K163" s="14">
        <f>IFERROR('New Sites'!K163*VLOOKUP(Lookups!$A$9, Lookups!$A$9:'Lookups'!$B$24, 2, FALSE)+((SQRT((1/('Total Sites'!K163/Area!K163))/2)*1000)*'New Sites'!K163*VLOOKUP(Lookups!$A$10, Lookups!$A$9:'Lookups'!$B$24, 2, FALSE))+'New Sites'!K163*VLOOKUP(Lookups!$A$11, Lookups!$A$9:'Lookups'!$B$24, 2, FALSE),"-")</f>
        <v>242156202.58093166</v>
      </c>
      <c r="L163" s="14">
        <f>IFERROR('New Sites'!L163*VLOOKUP(Lookups!$A$9, Lookups!$A$9:'Lookups'!$B$24, 2, FALSE)+((SQRT((1/('Total Sites'!L163/Area!L163))/2)*1000)*'New Sites'!L163*VLOOKUP(Lookups!$A$10, Lookups!$A$9:'Lookups'!$B$24, 2, FALSE))+'New Sites'!L163*VLOOKUP(Lookups!$A$11, Lookups!$A$9:'Lookups'!$B$24, 2, FALSE),"-")</f>
        <v>121439629.42270073</v>
      </c>
      <c r="M163" s="15">
        <f t="shared" si="5"/>
        <v>2.4141510860008015</v>
      </c>
      <c r="N163" s="19">
        <f>(M163*1000000000)/Pop!M163</f>
        <v>90.12027713352289</v>
      </c>
      <c r="O163" s="14" t="str">
        <f>IFERROR(INDEX(Options!$J$2:$J$1611,MATCH(A163, Options!$G$2:$G$1611,0)), )</f>
        <v>Emerging Market Economies</v>
      </c>
      <c r="P163" s="14" t="str">
        <f>IFERROR(INDEX(Options!$I$2:$I$1611,MATCH(A163, Options!$G$2:$G$1611,0)), )</f>
        <v>Middle East, North Africa, Afghanistan, and Pakistan</v>
      </c>
    </row>
    <row r="164" spans="1:16">
      <c r="A164" s="14" t="str">
        <f>'New Sites'!A164</f>
        <v>TWN</v>
      </c>
      <c r="B164" s="14" t="str">
        <f>'New Sites'!B164</f>
        <v>Taiwan (Province of China)</v>
      </c>
      <c r="C164" s="14">
        <f>IFERROR('New Sites'!C164*VLOOKUP(Lookups!$A$9, Lookups!$A$9:'Lookups'!$B$24, 2, FALSE)+((SQRT((1/('Total Sites'!C164/Area!C164))/2)*1000)*'New Sites'!C164*VLOOKUP(Lookups!$A$10, Lookups!$A$9:'Lookups'!$B$24, 2, FALSE))+'New Sites'!C164*VLOOKUP(Lookups!$A$11, Lookups!$A$9:'Lookups'!$B$24, 2, FALSE),"-")</f>
        <v>538702511.63977885</v>
      </c>
      <c r="D164" s="14" t="str">
        <f>IFERROR('New Sites'!D164*VLOOKUP(Lookups!$A$9, Lookups!$A$9:'Lookups'!$B$24, 2, FALSE)+((SQRT((1/('Total Sites'!D164/Area!D164))/2)*1000)*'New Sites'!D164*VLOOKUP(Lookups!$A$10, Lookups!$A$9:'Lookups'!$B$24, 2, FALSE))+'New Sites'!D164*VLOOKUP(Lookups!$A$11, Lookups!$A$9:'Lookups'!$B$24, 2, FALSE),"-")</f>
        <v>-</v>
      </c>
      <c r="E164" s="14" t="str">
        <f>IFERROR('New Sites'!E164*VLOOKUP(Lookups!$A$9, Lookups!$A$9:'Lookups'!$B$24, 2, FALSE)+((SQRT((1/('Total Sites'!E164/Area!E164))/2)*1000)*'New Sites'!E164*VLOOKUP(Lookups!$A$10, Lookups!$A$9:'Lookups'!$B$24, 2, FALSE))+'New Sites'!E164*VLOOKUP(Lookups!$A$11, Lookups!$A$9:'Lookups'!$B$24, 2, FALSE),"-")</f>
        <v>-</v>
      </c>
      <c r="F164" s="14" t="str">
        <f>IFERROR('New Sites'!F164*VLOOKUP(Lookups!$A$9, Lookups!$A$9:'Lookups'!$B$24, 2, FALSE)+((SQRT((1/('Total Sites'!F164/Area!F164))/2)*1000)*'New Sites'!F164*VLOOKUP(Lookups!$A$10, Lookups!$A$9:'Lookups'!$B$24, 2, FALSE))+'New Sites'!F164*VLOOKUP(Lookups!$A$11, Lookups!$A$9:'Lookups'!$B$24, 2, FALSE),"-")</f>
        <v>-</v>
      </c>
      <c r="G164" s="14" t="str">
        <f>IFERROR('New Sites'!G164*VLOOKUP(Lookups!$A$9, Lookups!$A$9:'Lookups'!$B$24, 2, FALSE)+((SQRT((1/('Total Sites'!G164/Area!G164))/2)*1000)*'New Sites'!G164*VLOOKUP(Lookups!$A$10, Lookups!$A$9:'Lookups'!$B$24, 2, FALSE))+'New Sites'!G164*VLOOKUP(Lookups!$A$11, Lookups!$A$9:'Lookups'!$B$24, 2, FALSE),"-")</f>
        <v>-</v>
      </c>
      <c r="H164" s="14" t="str">
        <f>IFERROR('New Sites'!H164*VLOOKUP(Lookups!$A$9, Lookups!$A$9:'Lookups'!$B$24, 2, FALSE)+((SQRT((1/('Total Sites'!H164/Area!H164))/2)*1000)*'New Sites'!H164*VLOOKUP(Lookups!$A$10, Lookups!$A$9:'Lookups'!$B$24, 2, FALSE))+'New Sites'!H164*VLOOKUP(Lookups!$A$11, Lookups!$A$9:'Lookups'!$B$24, 2, FALSE),"-")</f>
        <v>-</v>
      </c>
      <c r="I164" s="14" t="str">
        <f>IFERROR('New Sites'!I164*VLOOKUP(Lookups!$A$9, Lookups!$A$9:'Lookups'!$B$24, 2, FALSE)+((SQRT((1/('Total Sites'!I164/Area!I164))/2)*1000)*'New Sites'!I164*VLOOKUP(Lookups!$A$10, Lookups!$A$9:'Lookups'!$B$24, 2, FALSE))+'New Sites'!I164*VLOOKUP(Lookups!$A$11, Lookups!$A$9:'Lookups'!$B$24, 2, FALSE),"-")</f>
        <v>-</v>
      </c>
      <c r="J164" s="14" t="str">
        <f>IFERROR('New Sites'!J164*VLOOKUP(Lookups!$A$9, Lookups!$A$9:'Lookups'!$B$24, 2, FALSE)+((SQRT((1/('Total Sites'!J164/Area!J164))/2)*1000)*'New Sites'!J164*VLOOKUP(Lookups!$A$10, Lookups!$A$9:'Lookups'!$B$24, 2, FALSE))+'New Sites'!J164*VLOOKUP(Lookups!$A$11, Lookups!$A$9:'Lookups'!$B$24, 2, FALSE),"-")</f>
        <v>-</v>
      </c>
      <c r="K164" s="14" t="str">
        <f>IFERROR('New Sites'!K164*VLOOKUP(Lookups!$A$9, Lookups!$A$9:'Lookups'!$B$24, 2, FALSE)+((SQRT((1/('Total Sites'!K164/Area!K164))/2)*1000)*'New Sites'!K164*VLOOKUP(Lookups!$A$10, Lookups!$A$9:'Lookups'!$B$24, 2, FALSE))+'New Sites'!K164*VLOOKUP(Lookups!$A$11, Lookups!$A$9:'Lookups'!$B$24, 2, FALSE),"-")</f>
        <v>-</v>
      </c>
      <c r="L164" s="14" t="str">
        <f>IFERROR('New Sites'!L164*VLOOKUP(Lookups!$A$9, Lookups!$A$9:'Lookups'!$B$24, 2, FALSE)+((SQRT((1/('Total Sites'!L164/Area!L164))/2)*1000)*'New Sites'!L164*VLOOKUP(Lookups!$A$10, Lookups!$A$9:'Lookups'!$B$24, 2, FALSE))+'New Sites'!L164*VLOOKUP(Lookups!$A$11, Lookups!$A$9:'Lookups'!$B$24, 2, FALSE),"-")</f>
        <v>-</v>
      </c>
      <c r="M164" s="15">
        <f t="shared" si="5"/>
        <v>0.53870251163977889</v>
      </c>
      <c r="N164" s="19">
        <f>(M164*1000000000)/Pop!M164</f>
        <v>22.51508650629464</v>
      </c>
      <c r="O164" s="14" t="str">
        <f>IFERROR(INDEX(Options!$J$2:$J$1611,MATCH(A164, Options!$G$2:$G$1611,0)), )</f>
        <v>Advanced Economies</v>
      </c>
      <c r="P164" s="14" t="str">
        <f>IFERROR(INDEX(Options!$I$2:$I$1611,MATCH(A164, Options!$G$2:$G$1611,0)), )</f>
        <v>Advanced Economies</v>
      </c>
    </row>
    <row r="165" spans="1:16">
      <c r="A165" s="14" t="str">
        <f>'New Sites'!A165</f>
        <v>TJK</v>
      </c>
      <c r="B165" s="14" t="str">
        <f>'New Sites'!B165</f>
        <v>Tajikistan</v>
      </c>
      <c r="C165" s="14">
        <f>IFERROR('New Sites'!C165*VLOOKUP(Lookups!$A$9, Lookups!$A$9:'Lookups'!$B$24, 2, FALSE)+((SQRT((1/('Total Sites'!C165/Area!C165))/2)*1000)*'New Sites'!C165*VLOOKUP(Lookups!$A$10, Lookups!$A$9:'Lookups'!$B$24, 2, FALSE))+'New Sites'!C165*VLOOKUP(Lookups!$A$11, Lookups!$A$9:'Lookups'!$B$24, 2, FALSE),"-")</f>
        <v>210882907.46388048</v>
      </c>
      <c r="D165" s="14">
        <f>IFERROR('New Sites'!D165*VLOOKUP(Lookups!$A$9, Lookups!$A$9:'Lookups'!$B$24, 2, FALSE)+((SQRT((1/('Total Sites'!D165/Area!D165))/2)*1000)*'New Sites'!D165*VLOOKUP(Lookups!$A$10, Lookups!$A$9:'Lookups'!$B$24, 2, FALSE))+'New Sites'!D165*VLOOKUP(Lookups!$A$11, Lookups!$A$9:'Lookups'!$B$24, 2, FALSE),"-")</f>
        <v>149842407.94997984</v>
      </c>
      <c r="E165" s="14">
        <f>IFERROR('New Sites'!E165*VLOOKUP(Lookups!$A$9, Lookups!$A$9:'Lookups'!$B$24, 2, FALSE)+((SQRT((1/('Total Sites'!E165/Area!E165))/2)*1000)*'New Sites'!E165*VLOOKUP(Lookups!$A$10, Lookups!$A$9:'Lookups'!$B$24, 2, FALSE))+'New Sites'!E165*VLOOKUP(Lookups!$A$11, Lookups!$A$9:'Lookups'!$B$24, 2, FALSE),"-")</f>
        <v>133793214.00250259</v>
      </c>
      <c r="F165" s="14">
        <f>IFERROR('New Sites'!F165*VLOOKUP(Lookups!$A$9, Lookups!$A$9:'Lookups'!$B$24, 2, FALSE)+((SQRT((1/('Total Sites'!F165/Area!F165))/2)*1000)*'New Sites'!F165*VLOOKUP(Lookups!$A$10, Lookups!$A$9:'Lookups'!$B$24, 2, FALSE))+'New Sites'!F165*VLOOKUP(Lookups!$A$11, Lookups!$A$9:'Lookups'!$B$24, 2, FALSE),"-")</f>
        <v>70057360.838794023</v>
      </c>
      <c r="G165" s="14">
        <f>IFERROR('New Sites'!G165*VLOOKUP(Lookups!$A$9, Lookups!$A$9:'Lookups'!$B$24, 2, FALSE)+((SQRT((1/('Total Sites'!G165/Area!G165))/2)*1000)*'New Sites'!G165*VLOOKUP(Lookups!$A$10, Lookups!$A$9:'Lookups'!$B$24, 2, FALSE))+'New Sites'!G165*VLOOKUP(Lookups!$A$11, Lookups!$A$9:'Lookups'!$B$24, 2, FALSE),"-")</f>
        <v>90695946.329218283</v>
      </c>
      <c r="H165" s="14">
        <f>IFERROR('New Sites'!H165*VLOOKUP(Lookups!$A$9, Lookups!$A$9:'Lookups'!$B$24, 2, FALSE)+((SQRT((1/('Total Sites'!H165/Area!H165))/2)*1000)*'New Sites'!H165*VLOOKUP(Lookups!$A$10, Lookups!$A$9:'Lookups'!$B$24, 2, FALSE))+'New Sites'!H165*VLOOKUP(Lookups!$A$11, Lookups!$A$9:'Lookups'!$B$24, 2, FALSE),"-")</f>
        <v>65572375.922083095</v>
      </c>
      <c r="I165" s="14">
        <f>IFERROR('New Sites'!I165*VLOOKUP(Lookups!$A$9, Lookups!$A$9:'Lookups'!$B$24, 2, FALSE)+((SQRT((1/('Total Sites'!I165/Area!I165))/2)*1000)*'New Sites'!I165*VLOOKUP(Lookups!$A$10, Lookups!$A$9:'Lookups'!$B$24, 2, FALSE))+'New Sites'!I165*VLOOKUP(Lookups!$A$11, Lookups!$A$9:'Lookups'!$B$24, 2, FALSE),"-")</f>
        <v>75286551.177462071</v>
      </c>
      <c r="J165" s="14">
        <f>IFERROR('New Sites'!J165*VLOOKUP(Lookups!$A$9, Lookups!$A$9:'Lookups'!$B$24, 2, FALSE)+((SQRT((1/('Total Sites'!J165/Area!J165))/2)*1000)*'New Sites'!J165*VLOOKUP(Lookups!$A$10, Lookups!$A$9:'Lookups'!$B$24, 2, FALSE))+'New Sites'!J165*VLOOKUP(Lookups!$A$11, Lookups!$A$9:'Lookups'!$B$24, 2, FALSE),"-")</f>
        <v>44619987.89409367</v>
      </c>
      <c r="K165" s="14">
        <f>IFERROR('New Sites'!K165*VLOOKUP(Lookups!$A$9, Lookups!$A$9:'Lookups'!$B$24, 2, FALSE)+((SQRT((1/('Total Sites'!K165/Area!K165))/2)*1000)*'New Sites'!K165*VLOOKUP(Lookups!$A$10, Lookups!$A$9:'Lookups'!$B$24, 2, FALSE))+'New Sites'!K165*VLOOKUP(Lookups!$A$11, Lookups!$A$9:'Lookups'!$B$24, 2, FALSE),"-")</f>
        <v>37362210.186451338</v>
      </c>
      <c r="L165" s="14" t="str">
        <f>IFERROR('New Sites'!L165*VLOOKUP(Lookups!$A$9, Lookups!$A$9:'Lookups'!$B$24, 2, FALSE)+((SQRT((1/('Total Sites'!L165/Area!L165))/2)*1000)*'New Sites'!L165*VLOOKUP(Lookups!$A$10, Lookups!$A$9:'Lookups'!$B$24, 2, FALSE))+'New Sites'!L165*VLOOKUP(Lookups!$A$11, Lookups!$A$9:'Lookups'!$B$24, 2, FALSE),"-")</f>
        <v>-</v>
      </c>
      <c r="M165" s="15">
        <f t="shared" si="5"/>
        <v>0.87811296176446529</v>
      </c>
      <c r="N165" s="19">
        <f>(M165*1000000000)/Pop!M165</f>
        <v>93.558790434542288</v>
      </c>
      <c r="O165" s="14" t="str">
        <f>IFERROR(INDEX(Options!$J$2:$J$1611,MATCH(A165, Options!$G$2:$G$1611,0)), )</f>
        <v>Low Income Developing Countries</v>
      </c>
      <c r="P165" s="14" t="str">
        <f>IFERROR(INDEX(Options!$I$2:$I$1611,MATCH(A165, Options!$G$2:$G$1611,0)), )</f>
        <v>Caucasus and Central Asia</v>
      </c>
    </row>
    <row r="166" spans="1:16">
      <c r="A166" s="14" t="str">
        <f>'New Sites'!A166</f>
        <v>TZA</v>
      </c>
      <c r="B166" s="14" t="str">
        <f>'New Sites'!B166</f>
        <v>Tanzania</v>
      </c>
      <c r="C166" s="14">
        <f>IFERROR('New Sites'!C166*VLOOKUP(Lookups!$A$9, Lookups!$A$9:'Lookups'!$B$24, 2, FALSE)+((SQRT((1/('Total Sites'!C166/Area!C166))/2)*1000)*'New Sites'!C166*VLOOKUP(Lookups!$A$10, Lookups!$A$9:'Lookups'!$B$24, 2, FALSE))+'New Sites'!C166*VLOOKUP(Lookups!$A$11, Lookups!$A$9:'Lookups'!$B$24, 2, FALSE),"-")</f>
        <v>1480199978.5212612</v>
      </c>
      <c r="D166" s="14">
        <f>IFERROR('New Sites'!D166*VLOOKUP(Lookups!$A$9, Lookups!$A$9:'Lookups'!$B$24, 2, FALSE)+((SQRT((1/('Total Sites'!D166/Area!D166))/2)*1000)*'New Sites'!D166*VLOOKUP(Lookups!$A$10, Lookups!$A$9:'Lookups'!$B$24, 2, FALSE))+'New Sites'!D166*VLOOKUP(Lookups!$A$11, Lookups!$A$9:'Lookups'!$B$24, 2, FALSE),"-")</f>
        <v>270789463.85086161</v>
      </c>
      <c r="E166" s="14">
        <f>IFERROR('New Sites'!E166*VLOOKUP(Lookups!$A$9, Lookups!$A$9:'Lookups'!$B$24, 2, FALSE)+((SQRT((1/('Total Sites'!E166/Area!E166))/2)*1000)*'New Sites'!E166*VLOOKUP(Lookups!$A$10, Lookups!$A$9:'Lookups'!$B$24, 2, FALSE))+'New Sites'!E166*VLOOKUP(Lookups!$A$11, Lookups!$A$9:'Lookups'!$B$24, 2, FALSE),"-")</f>
        <v>671739687.45385587</v>
      </c>
      <c r="F166" s="14">
        <f>IFERROR('New Sites'!F166*VLOOKUP(Lookups!$A$9, Lookups!$A$9:'Lookups'!$B$24, 2, FALSE)+((SQRT((1/('Total Sites'!F166/Area!F166))/2)*1000)*'New Sites'!F166*VLOOKUP(Lookups!$A$10, Lookups!$A$9:'Lookups'!$B$24, 2, FALSE))+'New Sites'!F166*VLOOKUP(Lookups!$A$11, Lookups!$A$9:'Lookups'!$B$24, 2, FALSE),"-")</f>
        <v>459701758.92120188</v>
      </c>
      <c r="G166" s="14">
        <f>IFERROR('New Sites'!G166*VLOOKUP(Lookups!$A$9, Lookups!$A$9:'Lookups'!$B$24, 2, FALSE)+((SQRT((1/('Total Sites'!G166/Area!G166))/2)*1000)*'New Sites'!G166*VLOOKUP(Lookups!$A$10, Lookups!$A$9:'Lookups'!$B$24, 2, FALSE))+'New Sites'!G166*VLOOKUP(Lookups!$A$11, Lookups!$A$9:'Lookups'!$B$24, 2, FALSE),"-")</f>
        <v>532703150.90533394</v>
      </c>
      <c r="H166" s="14">
        <f>IFERROR('New Sites'!H166*VLOOKUP(Lookups!$A$9, Lookups!$A$9:'Lookups'!$B$24, 2, FALSE)+((SQRT((1/('Total Sites'!H166/Area!H166))/2)*1000)*'New Sites'!H166*VLOOKUP(Lookups!$A$10, Lookups!$A$9:'Lookups'!$B$24, 2, FALSE))+'New Sites'!H166*VLOOKUP(Lookups!$A$11, Lookups!$A$9:'Lookups'!$B$24, 2, FALSE),"-")</f>
        <v>545580168.37204766</v>
      </c>
      <c r="I166" s="14">
        <f>IFERROR('New Sites'!I166*VLOOKUP(Lookups!$A$9, Lookups!$A$9:'Lookups'!$B$24, 2, FALSE)+((SQRT((1/('Total Sites'!I166/Area!I166))/2)*1000)*'New Sites'!I166*VLOOKUP(Lookups!$A$10, Lookups!$A$9:'Lookups'!$B$24, 2, FALSE))+'New Sites'!I166*VLOOKUP(Lookups!$A$11, Lookups!$A$9:'Lookups'!$B$24, 2, FALSE),"-")</f>
        <v>590387961.38422155</v>
      </c>
      <c r="J166" s="14">
        <f>IFERROR('New Sites'!J166*VLOOKUP(Lookups!$A$9, Lookups!$A$9:'Lookups'!$B$24, 2, FALSE)+((SQRT((1/('Total Sites'!J166/Area!J166))/2)*1000)*'New Sites'!J166*VLOOKUP(Lookups!$A$10, Lookups!$A$9:'Lookups'!$B$24, 2, FALSE))+'New Sites'!J166*VLOOKUP(Lookups!$A$11, Lookups!$A$9:'Lookups'!$B$24, 2, FALSE),"-")</f>
        <v>539906551.62970698</v>
      </c>
      <c r="K166" s="14">
        <f>IFERROR('New Sites'!K166*VLOOKUP(Lookups!$A$9, Lookups!$A$9:'Lookups'!$B$24, 2, FALSE)+((SQRT((1/('Total Sites'!K166/Area!K166))/2)*1000)*'New Sites'!K166*VLOOKUP(Lookups!$A$10, Lookups!$A$9:'Lookups'!$B$24, 2, FALSE))+'New Sites'!K166*VLOOKUP(Lookups!$A$11, Lookups!$A$9:'Lookups'!$B$24, 2, FALSE),"-")</f>
        <v>569234928.66410363</v>
      </c>
      <c r="L166" s="14">
        <f>IFERROR('New Sites'!L166*VLOOKUP(Lookups!$A$9, Lookups!$A$9:'Lookups'!$B$24, 2, FALSE)+((SQRT((1/('Total Sites'!L166/Area!L166))/2)*1000)*'New Sites'!L166*VLOOKUP(Lookups!$A$10, Lookups!$A$9:'Lookups'!$B$24, 2, FALSE))+'New Sites'!L166*VLOOKUP(Lookups!$A$11, Lookups!$A$9:'Lookups'!$B$24, 2, FALSE),"-")</f>
        <v>198829470.05322734</v>
      </c>
      <c r="M166" s="15">
        <f t="shared" si="5"/>
        <v>5.8590731197558208</v>
      </c>
      <c r="N166" s="19">
        <f>(M166*1000000000)/Pop!M166</f>
        <v>104.22449237454676</v>
      </c>
      <c r="O166" s="14" t="str">
        <f>IFERROR(INDEX(Options!$J$2:$J$1611,MATCH(A166, Options!$G$2:$G$1611,0)), )</f>
        <v>Low Income Developing Countries</v>
      </c>
      <c r="P166" s="14" t="str">
        <f>IFERROR(INDEX(Options!$I$2:$I$1611,MATCH(A166, Options!$G$2:$G$1611,0)), )</f>
        <v>Sub-Sahara Africa</v>
      </c>
    </row>
    <row r="167" spans="1:16">
      <c r="A167" s="14" t="str">
        <f>'New Sites'!A167</f>
        <v>THA</v>
      </c>
      <c r="B167" s="14" t="str">
        <f>'New Sites'!B167</f>
        <v>Thailand</v>
      </c>
      <c r="C167" s="14">
        <f>IFERROR('New Sites'!C167*VLOOKUP(Lookups!$A$9, Lookups!$A$9:'Lookups'!$B$24, 2, FALSE)+((SQRT((1/('Total Sites'!C167/Area!C167))/2)*1000)*'New Sites'!C167*VLOOKUP(Lookups!$A$10, Lookups!$A$9:'Lookups'!$B$24, 2, FALSE))+'New Sites'!C167*VLOOKUP(Lookups!$A$11, Lookups!$A$9:'Lookups'!$B$24, 2, FALSE),"-")</f>
        <v>3159465737.316967</v>
      </c>
      <c r="D167" s="14">
        <f>IFERROR('New Sites'!D167*VLOOKUP(Lookups!$A$9, Lookups!$A$9:'Lookups'!$B$24, 2, FALSE)+((SQRT((1/('Total Sites'!D167/Area!D167))/2)*1000)*'New Sites'!D167*VLOOKUP(Lookups!$A$10, Lookups!$A$9:'Lookups'!$B$24, 2, FALSE))+'New Sites'!D167*VLOOKUP(Lookups!$A$11, Lookups!$A$9:'Lookups'!$B$24, 2, FALSE),"-")</f>
        <v>618281557.41037261</v>
      </c>
      <c r="E167" s="14">
        <f>IFERROR('New Sites'!E167*VLOOKUP(Lookups!$A$9, Lookups!$A$9:'Lookups'!$B$24, 2, FALSE)+((SQRT((1/('Total Sites'!E167/Area!E167))/2)*1000)*'New Sites'!E167*VLOOKUP(Lookups!$A$10, Lookups!$A$9:'Lookups'!$B$24, 2, FALSE))+'New Sites'!E167*VLOOKUP(Lookups!$A$11, Lookups!$A$9:'Lookups'!$B$24, 2, FALSE),"-")</f>
        <v>555665675.0995512</v>
      </c>
      <c r="F167" s="14">
        <f>IFERROR('New Sites'!F167*VLOOKUP(Lookups!$A$9, Lookups!$A$9:'Lookups'!$B$24, 2, FALSE)+((SQRT((1/('Total Sites'!F167/Area!F167))/2)*1000)*'New Sites'!F167*VLOOKUP(Lookups!$A$10, Lookups!$A$9:'Lookups'!$B$24, 2, FALSE))+'New Sites'!F167*VLOOKUP(Lookups!$A$11, Lookups!$A$9:'Lookups'!$B$24, 2, FALSE),"-")</f>
        <v>491967776.0951125</v>
      </c>
      <c r="G167" s="14">
        <f>IFERROR('New Sites'!G167*VLOOKUP(Lookups!$A$9, Lookups!$A$9:'Lookups'!$B$24, 2, FALSE)+((SQRT((1/('Total Sites'!G167/Area!G167))/2)*1000)*'New Sites'!G167*VLOOKUP(Lookups!$A$10, Lookups!$A$9:'Lookups'!$B$24, 2, FALSE))+'New Sites'!G167*VLOOKUP(Lookups!$A$11, Lookups!$A$9:'Lookups'!$B$24, 2, FALSE),"-")</f>
        <v>486596499.69228452</v>
      </c>
      <c r="H167" s="14">
        <f>IFERROR('New Sites'!H167*VLOOKUP(Lookups!$A$9, Lookups!$A$9:'Lookups'!$B$24, 2, FALSE)+((SQRT((1/('Total Sites'!H167/Area!H167))/2)*1000)*'New Sites'!H167*VLOOKUP(Lookups!$A$10, Lookups!$A$9:'Lookups'!$B$24, 2, FALSE))+'New Sites'!H167*VLOOKUP(Lookups!$A$11, Lookups!$A$9:'Lookups'!$B$24, 2, FALSE),"-")</f>
        <v>382810168.25532591</v>
      </c>
      <c r="I167" s="14">
        <f>IFERROR('New Sites'!I167*VLOOKUP(Lookups!$A$9, Lookups!$A$9:'Lookups'!$B$24, 2, FALSE)+((SQRT((1/('Total Sites'!I167/Area!I167))/2)*1000)*'New Sites'!I167*VLOOKUP(Lookups!$A$10, Lookups!$A$9:'Lookups'!$B$24, 2, FALSE))+'New Sites'!I167*VLOOKUP(Lookups!$A$11, Lookups!$A$9:'Lookups'!$B$24, 2, FALSE),"-")</f>
        <v>414030904.48456359</v>
      </c>
      <c r="J167" s="14">
        <f>IFERROR('New Sites'!J167*VLOOKUP(Lookups!$A$9, Lookups!$A$9:'Lookups'!$B$24, 2, FALSE)+((SQRT((1/('Total Sites'!J167/Area!J167))/2)*1000)*'New Sites'!J167*VLOOKUP(Lookups!$A$10, Lookups!$A$9:'Lookups'!$B$24, 2, FALSE))+'New Sites'!J167*VLOOKUP(Lookups!$A$11, Lookups!$A$9:'Lookups'!$B$24, 2, FALSE),"-")</f>
        <v>348752274.38611376</v>
      </c>
      <c r="K167" s="14">
        <f>IFERROR('New Sites'!K167*VLOOKUP(Lookups!$A$9, Lookups!$A$9:'Lookups'!$B$24, 2, FALSE)+((SQRT((1/('Total Sites'!K167/Area!K167))/2)*1000)*'New Sites'!K167*VLOOKUP(Lookups!$A$10, Lookups!$A$9:'Lookups'!$B$24, 2, FALSE))+'New Sites'!K167*VLOOKUP(Lookups!$A$11, Lookups!$A$9:'Lookups'!$B$24, 2, FALSE),"-")</f>
        <v>359331444.30039024</v>
      </c>
      <c r="L167" s="14">
        <f>IFERROR('New Sites'!L167*VLOOKUP(Lookups!$A$9, Lookups!$A$9:'Lookups'!$B$24, 2, FALSE)+((SQRT((1/('Total Sites'!L167/Area!L167))/2)*1000)*'New Sites'!L167*VLOOKUP(Lookups!$A$10, Lookups!$A$9:'Lookups'!$B$24, 2, FALSE))+'New Sites'!L167*VLOOKUP(Lookups!$A$11, Lookups!$A$9:'Lookups'!$B$24, 2, FALSE),"-")</f>
        <v>255370134.18238693</v>
      </c>
      <c r="M167" s="15">
        <f t="shared" si="5"/>
        <v>7.0722721712230703</v>
      </c>
      <c r="N167" s="19">
        <f>(M167*1000000000)/Pop!M167</f>
        <v>94.620588666763723</v>
      </c>
      <c r="O167" s="14" t="str">
        <f>IFERROR(INDEX(Options!$J$2:$J$1611,MATCH(A167, Options!$G$2:$G$1611,0)), )</f>
        <v>Emerging Market Economies</v>
      </c>
      <c r="P167" s="14" t="str">
        <f>IFERROR(INDEX(Options!$I$2:$I$1611,MATCH(A167, Options!$G$2:$G$1611,0)), )</f>
        <v>Emerging and Developing Asia</v>
      </c>
    </row>
    <row r="168" spans="1:16">
      <c r="A168" s="14" t="str">
        <f>'New Sites'!A168</f>
        <v>TLS</v>
      </c>
      <c r="B168" s="14" t="str">
        <f>'New Sites'!B168</f>
        <v>Timor-Leste</v>
      </c>
      <c r="C168" s="14">
        <f>IFERROR('New Sites'!C168*VLOOKUP(Lookups!$A$9, Lookups!$A$9:'Lookups'!$B$24, 2, FALSE)+((SQRT((1/('Total Sites'!C168/Area!C168))/2)*1000)*'New Sites'!C168*VLOOKUP(Lookups!$A$10, Lookups!$A$9:'Lookups'!$B$24, 2, FALSE))+'New Sites'!C168*VLOOKUP(Lookups!$A$11, Lookups!$A$9:'Lookups'!$B$24, 2, FALSE),"-")</f>
        <v>45629363.473873273</v>
      </c>
      <c r="D168" s="14">
        <f>IFERROR('New Sites'!D168*VLOOKUP(Lookups!$A$9, Lookups!$A$9:'Lookups'!$B$24, 2, FALSE)+((SQRT((1/('Total Sites'!D168/Area!D168))/2)*1000)*'New Sites'!D168*VLOOKUP(Lookups!$A$10, Lookups!$A$9:'Lookups'!$B$24, 2, FALSE))+'New Sites'!D168*VLOOKUP(Lookups!$A$11, Lookups!$A$9:'Lookups'!$B$24, 2, FALSE),"-")</f>
        <v>19689508.267999772</v>
      </c>
      <c r="E168" s="14">
        <f>IFERROR('New Sites'!E168*VLOOKUP(Lookups!$A$9, Lookups!$A$9:'Lookups'!$B$24, 2, FALSE)+((SQRT((1/('Total Sites'!E168/Area!E168))/2)*1000)*'New Sites'!E168*VLOOKUP(Lookups!$A$10, Lookups!$A$9:'Lookups'!$B$24, 2, FALSE))+'New Sites'!E168*VLOOKUP(Lookups!$A$11, Lookups!$A$9:'Lookups'!$B$24, 2, FALSE),"-")</f>
        <v>10026173.423872977</v>
      </c>
      <c r="F168" s="14">
        <f>IFERROR('New Sites'!F168*VLOOKUP(Lookups!$A$9, Lookups!$A$9:'Lookups'!$B$24, 2, FALSE)+((SQRT((1/('Total Sites'!F168/Area!F168))/2)*1000)*'New Sites'!F168*VLOOKUP(Lookups!$A$10, Lookups!$A$9:'Lookups'!$B$24, 2, FALSE))+'New Sites'!F168*VLOOKUP(Lookups!$A$11, Lookups!$A$9:'Lookups'!$B$24, 2, FALSE),"-")</f>
        <v>10427520.295886211</v>
      </c>
      <c r="G168" s="14">
        <f>IFERROR('New Sites'!G168*VLOOKUP(Lookups!$A$9, Lookups!$A$9:'Lookups'!$B$24, 2, FALSE)+((SQRT((1/('Total Sites'!G168/Area!G168))/2)*1000)*'New Sites'!G168*VLOOKUP(Lookups!$A$10, Lookups!$A$9:'Lookups'!$B$24, 2, FALSE))+'New Sites'!G168*VLOOKUP(Lookups!$A$11, Lookups!$A$9:'Lookups'!$B$24, 2, FALSE),"-")</f>
        <v>11152533.070617765</v>
      </c>
      <c r="H168" s="14">
        <f>IFERROR('New Sites'!H168*VLOOKUP(Lookups!$A$9, Lookups!$A$9:'Lookups'!$B$24, 2, FALSE)+((SQRT((1/('Total Sites'!H168/Area!H168))/2)*1000)*'New Sites'!H168*VLOOKUP(Lookups!$A$10, Lookups!$A$9:'Lookups'!$B$24, 2, FALSE))+'New Sites'!H168*VLOOKUP(Lookups!$A$11, Lookups!$A$9:'Lookups'!$B$24, 2, FALSE),"-")</f>
        <v>10847793.46219771</v>
      </c>
      <c r="I168" s="14">
        <f>IFERROR('New Sites'!I168*VLOOKUP(Lookups!$A$9, Lookups!$A$9:'Lookups'!$B$24, 2, FALSE)+((SQRT((1/('Total Sites'!I168/Area!I168))/2)*1000)*'New Sites'!I168*VLOOKUP(Lookups!$A$10, Lookups!$A$9:'Lookups'!$B$24, 2, FALSE))+'New Sites'!I168*VLOOKUP(Lookups!$A$11, Lookups!$A$9:'Lookups'!$B$24, 2, FALSE),"-")</f>
        <v>8216652.7484730547</v>
      </c>
      <c r="J168" s="14">
        <f>IFERROR('New Sites'!J168*VLOOKUP(Lookups!$A$9, Lookups!$A$9:'Lookups'!$B$24, 2, FALSE)+((SQRT((1/('Total Sites'!J168/Area!J168))/2)*1000)*'New Sites'!J168*VLOOKUP(Lookups!$A$10, Lookups!$A$9:'Lookups'!$B$24, 2, FALSE))+'New Sites'!J168*VLOOKUP(Lookups!$A$11, Lookups!$A$9:'Lookups'!$B$24, 2, FALSE),"-")</f>
        <v>5046237.4236196484</v>
      </c>
      <c r="K168" s="14">
        <f>IFERROR('New Sites'!K168*VLOOKUP(Lookups!$A$9, Lookups!$A$9:'Lookups'!$B$24, 2, FALSE)+((SQRT((1/('Total Sites'!K168/Area!K168))/2)*1000)*'New Sites'!K168*VLOOKUP(Lookups!$A$10, Lookups!$A$9:'Lookups'!$B$24, 2, FALSE))+'New Sites'!K168*VLOOKUP(Lookups!$A$11, Lookups!$A$9:'Lookups'!$B$24, 2, FALSE),"-")</f>
        <v>5231374.9669878818</v>
      </c>
      <c r="L168" s="14">
        <f>IFERROR('New Sites'!L168*VLOOKUP(Lookups!$A$9, Lookups!$A$9:'Lookups'!$B$24, 2, FALSE)+((SQRT((1/('Total Sites'!L168/Area!L168))/2)*1000)*'New Sites'!L168*VLOOKUP(Lookups!$A$10, Lookups!$A$9:'Lookups'!$B$24, 2, FALSE))+'New Sites'!L168*VLOOKUP(Lookups!$A$11, Lookups!$A$9:'Lookups'!$B$24, 2, FALSE),"-")</f>
        <v>4850427.7081262423</v>
      </c>
      <c r="M168" s="15">
        <f t="shared" si="5"/>
        <v>0.13111758484165451</v>
      </c>
      <c r="N168" s="19">
        <f>(M168*1000000000)/Pop!M168</f>
        <v>93.957625735959667</v>
      </c>
      <c r="O168" s="14" t="str">
        <f>IFERROR(INDEX(Options!$J$2:$J$1611,MATCH(A168, Options!$G$2:$G$1611,0)), )</f>
        <v>Low Income Developing Countries</v>
      </c>
      <c r="P168" s="14" t="str">
        <f>IFERROR(INDEX(Options!$I$2:$I$1611,MATCH(A168, Options!$G$2:$G$1611,0)), )</f>
        <v>Emerging and Developing Asia</v>
      </c>
    </row>
    <row r="169" spans="1:16">
      <c r="A169" s="14" t="str">
        <f>'New Sites'!A169</f>
        <v>TGO</v>
      </c>
      <c r="B169" s="14" t="str">
        <f>'New Sites'!B169</f>
        <v>Togo</v>
      </c>
      <c r="C169" s="14">
        <f>IFERROR('New Sites'!C169*VLOOKUP(Lookups!$A$9, Lookups!$A$9:'Lookups'!$B$24, 2, FALSE)+((SQRT((1/('Total Sites'!C169/Area!C169))/2)*1000)*'New Sites'!C169*VLOOKUP(Lookups!$A$10, Lookups!$A$9:'Lookups'!$B$24, 2, FALSE))+'New Sites'!C169*VLOOKUP(Lookups!$A$11, Lookups!$A$9:'Lookups'!$B$24, 2, FALSE),"-")</f>
        <v>290570893.86650795</v>
      </c>
      <c r="D169" s="14">
        <f>IFERROR('New Sites'!D169*VLOOKUP(Lookups!$A$9, Lookups!$A$9:'Lookups'!$B$24, 2, FALSE)+((SQRT((1/('Total Sites'!D169/Area!D169))/2)*1000)*'New Sites'!D169*VLOOKUP(Lookups!$A$10, Lookups!$A$9:'Lookups'!$B$24, 2, FALSE))+'New Sites'!D169*VLOOKUP(Lookups!$A$11, Lookups!$A$9:'Lookups'!$B$24, 2, FALSE),"-")</f>
        <v>83486120.750101447</v>
      </c>
      <c r="E169" s="14">
        <f>IFERROR('New Sites'!E169*VLOOKUP(Lookups!$A$9, Lookups!$A$9:'Lookups'!$B$24, 2, FALSE)+((SQRT((1/('Total Sites'!E169/Area!E169))/2)*1000)*'New Sites'!E169*VLOOKUP(Lookups!$A$10, Lookups!$A$9:'Lookups'!$B$24, 2, FALSE))+'New Sites'!E169*VLOOKUP(Lookups!$A$11, Lookups!$A$9:'Lookups'!$B$24, 2, FALSE),"-")</f>
        <v>95890616.097210377</v>
      </c>
      <c r="F169" s="14">
        <f>IFERROR('New Sites'!F169*VLOOKUP(Lookups!$A$9, Lookups!$A$9:'Lookups'!$B$24, 2, FALSE)+((SQRT((1/('Total Sites'!F169/Area!F169))/2)*1000)*'New Sites'!F169*VLOOKUP(Lookups!$A$10, Lookups!$A$9:'Lookups'!$B$24, 2, FALSE))+'New Sites'!F169*VLOOKUP(Lookups!$A$11, Lookups!$A$9:'Lookups'!$B$24, 2, FALSE),"-")</f>
        <v>24816690.119709894</v>
      </c>
      <c r="G169" s="14">
        <f>IFERROR('New Sites'!G169*VLOOKUP(Lookups!$A$9, Lookups!$A$9:'Lookups'!$B$24, 2, FALSE)+((SQRT((1/('Total Sites'!G169/Area!G169))/2)*1000)*'New Sites'!G169*VLOOKUP(Lookups!$A$10, Lookups!$A$9:'Lookups'!$B$24, 2, FALSE))+'New Sites'!G169*VLOOKUP(Lookups!$A$11, Lookups!$A$9:'Lookups'!$B$24, 2, FALSE),"-")</f>
        <v>75647754.928589076</v>
      </c>
      <c r="H169" s="14">
        <f>IFERROR('New Sites'!H169*VLOOKUP(Lookups!$A$9, Lookups!$A$9:'Lookups'!$B$24, 2, FALSE)+((SQRT((1/('Total Sites'!H169/Area!H169))/2)*1000)*'New Sites'!H169*VLOOKUP(Lookups!$A$10, Lookups!$A$9:'Lookups'!$B$24, 2, FALSE))+'New Sites'!H169*VLOOKUP(Lookups!$A$11, Lookups!$A$9:'Lookups'!$B$24, 2, FALSE),"-")</f>
        <v>81169170.357824147</v>
      </c>
      <c r="I169" s="14">
        <f>IFERROR('New Sites'!I169*VLOOKUP(Lookups!$A$9, Lookups!$A$9:'Lookups'!$B$24, 2, FALSE)+((SQRT((1/('Total Sites'!I169/Area!I169))/2)*1000)*'New Sites'!I169*VLOOKUP(Lookups!$A$10, Lookups!$A$9:'Lookups'!$B$24, 2, FALSE))+'New Sites'!I169*VLOOKUP(Lookups!$A$11, Lookups!$A$9:'Lookups'!$B$24, 2, FALSE),"-")</f>
        <v>32644895.453439914</v>
      </c>
      <c r="J169" s="14">
        <f>IFERROR('New Sites'!J169*VLOOKUP(Lookups!$A$9, Lookups!$A$9:'Lookups'!$B$24, 2, FALSE)+((SQRT((1/('Total Sites'!J169/Area!J169))/2)*1000)*'New Sites'!J169*VLOOKUP(Lookups!$A$10, Lookups!$A$9:'Lookups'!$B$24, 2, FALSE))+'New Sites'!J169*VLOOKUP(Lookups!$A$11, Lookups!$A$9:'Lookups'!$B$24, 2, FALSE),"-")</f>
        <v>34285000.356119826</v>
      </c>
      <c r="K169" s="14">
        <f>IFERROR('New Sites'!K169*VLOOKUP(Lookups!$A$9, Lookups!$A$9:'Lookups'!$B$24, 2, FALSE)+((SQRT((1/('Total Sites'!K169/Area!K169))/2)*1000)*'New Sites'!K169*VLOOKUP(Lookups!$A$10, Lookups!$A$9:'Lookups'!$B$24, 2, FALSE))+'New Sites'!K169*VLOOKUP(Lookups!$A$11, Lookups!$A$9:'Lookups'!$B$24, 2, FALSE),"-")</f>
        <v>38171699.848934866</v>
      </c>
      <c r="L169" s="14">
        <f>IFERROR('New Sites'!L169*VLOOKUP(Lookups!$A$9, Lookups!$A$9:'Lookups'!$B$24, 2, FALSE)+((SQRT((1/('Total Sites'!L169/Area!L169))/2)*1000)*'New Sites'!L169*VLOOKUP(Lookups!$A$10, Lookups!$A$9:'Lookups'!$B$24, 2, FALSE))+'New Sites'!L169*VLOOKUP(Lookups!$A$11, Lookups!$A$9:'Lookups'!$B$24, 2, FALSE),"-")</f>
        <v>82159804.29378359</v>
      </c>
      <c r="M169" s="15">
        <f t="shared" si="5"/>
        <v>0.83884264607222114</v>
      </c>
      <c r="N169" s="19">
        <f>(M169*1000000000)/Pop!M169</f>
        <v>95.895896974565233</v>
      </c>
      <c r="O169" s="14" t="str">
        <f>IFERROR(INDEX(Options!$J$2:$J$1611,MATCH(A169, Options!$G$2:$G$1611,0)), )</f>
        <v>Low Income Developing Countries</v>
      </c>
      <c r="P169" s="14" t="str">
        <f>IFERROR(INDEX(Options!$I$2:$I$1611,MATCH(A169, Options!$G$2:$G$1611,0)), )</f>
        <v>Sub-Sahara Africa</v>
      </c>
    </row>
    <row r="170" spans="1:16">
      <c r="A170" s="14" t="str">
        <f>'New Sites'!A170</f>
        <v>TON</v>
      </c>
      <c r="B170" s="14" t="str">
        <f>'New Sites'!B170</f>
        <v>Tonga</v>
      </c>
      <c r="C170" s="14">
        <f>IFERROR('New Sites'!C170*VLOOKUP(Lookups!$A$9, Lookups!$A$9:'Lookups'!$B$24, 2, FALSE)+((SQRT((1/('Total Sites'!C170/Area!C170))/2)*1000)*'New Sites'!C170*VLOOKUP(Lookups!$A$10, Lookups!$A$9:'Lookups'!$B$24, 2, FALSE))+'New Sites'!C170*VLOOKUP(Lookups!$A$11, Lookups!$A$9:'Lookups'!$B$24, 2, FALSE),"-")</f>
        <v>7442235.8456351319</v>
      </c>
      <c r="D170" s="14" t="str">
        <f>IFERROR('New Sites'!D170*VLOOKUP(Lookups!$A$9, Lookups!$A$9:'Lookups'!$B$24, 2, FALSE)+((SQRT((1/('Total Sites'!D170/Area!D170))/2)*1000)*'New Sites'!D170*VLOOKUP(Lookups!$A$10, Lookups!$A$9:'Lookups'!$B$24, 2, FALSE))+'New Sites'!D170*VLOOKUP(Lookups!$A$11, Lookups!$A$9:'Lookups'!$B$24, 2, FALSE),"-")</f>
        <v>-</v>
      </c>
      <c r="E170" s="14">
        <f>IFERROR('New Sites'!E170*VLOOKUP(Lookups!$A$9, Lookups!$A$9:'Lookups'!$B$24, 2, FALSE)+((SQRT((1/('Total Sites'!E170/Area!E170))/2)*1000)*'New Sites'!E170*VLOOKUP(Lookups!$A$10, Lookups!$A$9:'Lookups'!$B$24, 2, FALSE))+'New Sites'!E170*VLOOKUP(Lookups!$A$11, Lookups!$A$9:'Lookups'!$B$24, 2, FALSE),"-")</f>
        <v>1164956.9355805693</v>
      </c>
      <c r="F170" s="14" t="str">
        <f>IFERROR('New Sites'!F170*VLOOKUP(Lookups!$A$9, Lookups!$A$9:'Lookups'!$B$24, 2, FALSE)+((SQRT((1/('Total Sites'!F170/Area!F170))/2)*1000)*'New Sites'!F170*VLOOKUP(Lookups!$A$10, Lookups!$A$9:'Lookups'!$B$24, 2, FALSE))+'New Sites'!F170*VLOOKUP(Lookups!$A$11, Lookups!$A$9:'Lookups'!$B$24, 2, FALSE),"-")</f>
        <v>-</v>
      </c>
      <c r="G170" s="14" t="str">
        <f>IFERROR('New Sites'!G170*VLOOKUP(Lookups!$A$9, Lookups!$A$9:'Lookups'!$B$24, 2, FALSE)+((SQRT((1/('Total Sites'!G170/Area!G170))/2)*1000)*'New Sites'!G170*VLOOKUP(Lookups!$A$10, Lookups!$A$9:'Lookups'!$B$24, 2, FALSE))+'New Sites'!G170*VLOOKUP(Lookups!$A$11, Lookups!$A$9:'Lookups'!$B$24, 2, FALSE),"-")</f>
        <v>-</v>
      </c>
      <c r="H170" s="14">
        <f>IFERROR('New Sites'!H170*VLOOKUP(Lookups!$A$9, Lookups!$A$9:'Lookups'!$B$24, 2, FALSE)+((SQRT((1/('Total Sites'!H170/Area!H170))/2)*1000)*'New Sites'!H170*VLOOKUP(Lookups!$A$10, Lookups!$A$9:'Lookups'!$B$24, 2, FALSE))+'New Sites'!H170*VLOOKUP(Lookups!$A$11, Lookups!$A$9:'Lookups'!$B$24, 2, FALSE),"-")</f>
        <v>475216.85672138934</v>
      </c>
      <c r="I170" s="14" t="str">
        <f>IFERROR('New Sites'!I170*VLOOKUP(Lookups!$A$9, Lookups!$A$9:'Lookups'!$B$24, 2, FALSE)+((SQRT((1/('Total Sites'!I170/Area!I170))/2)*1000)*'New Sites'!I170*VLOOKUP(Lookups!$A$10, Lookups!$A$9:'Lookups'!$B$24, 2, FALSE))+'New Sites'!I170*VLOOKUP(Lookups!$A$11, Lookups!$A$9:'Lookups'!$B$24, 2, FALSE),"-")</f>
        <v>-</v>
      </c>
      <c r="J170" s="14">
        <f>IFERROR('New Sites'!J170*VLOOKUP(Lookups!$A$9, Lookups!$A$9:'Lookups'!$B$24, 2, FALSE)+((SQRT((1/('Total Sites'!J170/Area!J170))/2)*1000)*'New Sites'!J170*VLOOKUP(Lookups!$A$10, Lookups!$A$9:'Lookups'!$B$24, 2, FALSE))+'New Sites'!J170*VLOOKUP(Lookups!$A$11, Lookups!$A$9:'Lookups'!$B$24, 2, FALSE),"-")</f>
        <v>299944.00843149878</v>
      </c>
      <c r="K170" s="14" t="str">
        <f>IFERROR('New Sites'!K170*VLOOKUP(Lookups!$A$9, Lookups!$A$9:'Lookups'!$B$24, 2, FALSE)+((SQRT((1/('Total Sites'!K170/Area!K170))/2)*1000)*'New Sites'!K170*VLOOKUP(Lookups!$A$10, Lookups!$A$9:'Lookups'!$B$24, 2, FALSE))+'New Sites'!K170*VLOOKUP(Lookups!$A$11, Lookups!$A$9:'Lookups'!$B$24, 2, FALSE),"-")</f>
        <v>-</v>
      </c>
      <c r="L170" s="14">
        <f>IFERROR('New Sites'!L170*VLOOKUP(Lookups!$A$9, Lookups!$A$9:'Lookups'!$B$24, 2, FALSE)+((SQRT((1/('Total Sites'!L170/Area!L170))/2)*1000)*'New Sites'!L170*VLOOKUP(Lookups!$A$10, Lookups!$A$9:'Lookups'!$B$24, 2, FALSE))+'New Sites'!L170*VLOOKUP(Lookups!$A$11, Lookups!$A$9:'Lookups'!$B$24, 2, FALSE),"-")</f>
        <v>73390.555254515668</v>
      </c>
      <c r="M170" s="15">
        <f t="shared" si="5"/>
        <v>9.4557442016231039E-3</v>
      </c>
      <c r="N170" s="19">
        <f>(M170*1000000000)/Pop!M170</f>
        <v>99.869500761748441</v>
      </c>
      <c r="O170" s="14" t="str">
        <f>IFERROR(INDEX(Options!$J$2:$J$1611,MATCH(A170, Options!$G$2:$G$1611,0)), )</f>
        <v>Emerging Market Economies</v>
      </c>
      <c r="P170" s="14" t="str">
        <f>IFERROR(INDEX(Options!$I$2:$I$1611,MATCH(A170, Options!$G$2:$G$1611,0)), )</f>
        <v>Emerging and Developing Asia</v>
      </c>
    </row>
    <row r="171" spans="1:16">
      <c r="A171" s="14" t="str">
        <f>'New Sites'!A171</f>
        <v>TTO</v>
      </c>
      <c r="B171" s="14" t="str">
        <f>'New Sites'!B171</f>
        <v>Trinidad and Tobago</v>
      </c>
      <c r="C171" s="14">
        <f>IFERROR('New Sites'!C171*VLOOKUP(Lookups!$A$9, Lookups!$A$9:'Lookups'!$B$24, 2, FALSE)+((SQRT((1/('Total Sites'!C171/Area!C171))/2)*1000)*'New Sites'!C171*VLOOKUP(Lookups!$A$10, Lookups!$A$9:'Lookups'!$B$24, 2, FALSE))+'New Sites'!C171*VLOOKUP(Lookups!$A$11, Lookups!$A$9:'Lookups'!$B$24, 2, FALSE),"-")</f>
        <v>9939044.6594177783</v>
      </c>
      <c r="D171" s="14">
        <f>IFERROR('New Sites'!D171*VLOOKUP(Lookups!$A$9, Lookups!$A$9:'Lookups'!$B$24, 2, FALSE)+((SQRT((1/('Total Sites'!D171/Area!D171))/2)*1000)*'New Sites'!D171*VLOOKUP(Lookups!$A$10, Lookups!$A$9:'Lookups'!$B$24, 2, FALSE))+'New Sites'!D171*VLOOKUP(Lookups!$A$11, Lookups!$A$9:'Lookups'!$B$24, 2, FALSE),"-")</f>
        <v>1866188.7986346467</v>
      </c>
      <c r="E171" s="14">
        <f>IFERROR('New Sites'!E171*VLOOKUP(Lookups!$A$9, Lookups!$A$9:'Lookups'!$B$24, 2, FALSE)+((SQRT((1/('Total Sites'!E171/Area!E171))/2)*1000)*'New Sites'!E171*VLOOKUP(Lookups!$A$10, Lookups!$A$9:'Lookups'!$B$24, 2, FALSE))+'New Sites'!E171*VLOOKUP(Lookups!$A$11, Lookups!$A$9:'Lookups'!$B$24, 2, FALSE),"-")</f>
        <v>25193548.78156773</v>
      </c>
      <c r="F171" s="14">
        <f>IFERROR('New Sites'!F171*VLOOKUP(Lookups!$A$9, Lookups!$A$9:'Lookups'!$B$24, 2, FALSE)+((SQRT((1/('Total Sites'!F171/Area!F171))/2)*1000)*'New Sites'!F171*VLOOKUP(Lookups!$A$10, Lookups!$A$9:'Lookups'!$B$24, 2, FALSE))+'New Sites'!F171*VLOOKUP(Lookups!$A$11, Lookups!$A$9:'Lookups'!$B$24, 2, FALSE),"-")</f>
        <v>16452403.280084003</v>
      </c>
      <c r="G171" s="14">
        <f>IFERROR('New Sites'!G171*VLOOKUP(Lookups!$A$9, Lookups!$A$9:'Lookups'!$B$24, 2, FALSE)+((SQRT((1/('Total Sites'!G171/Area!G171))/2)*1000)*'New Sites'!G171*VLOOKUP(Lookups!$A$10, Lookups!$A$9:'Lookups'!$B$24, 2, FALSE))+'New Sites'!G171*VLOOKUP(Lookups!$A$11, Lookups!$A$9:'Lookups'!$B$24, 2, FALSE),"-")</f>
        <v>1462156.3986103041</v>
      </c>
      <c r="H171" s="14">
        <f>IFERROR('New Sites'!H171*VLOOKUP(Lookups!$A$9, Lookups!$A$9:'Lookups'!$B$24, 2, FALSE)+((SQRT((1/('Total Sites'!H171/Area!H171))/2)*1000)*'New Sites'!H171*VLOOKUP(Lookups!$A$10, Lookups!$A$9:'Lookups'!$B$24, 2, FALSE))+'New Sites'!H171*VLOOKUP(Lookups!$A$11, Lookups!$A$9:'Lookups'!$B$24, 2, FALSE),"-")</f>
        <v>29008786.745915979</v>
      </c>
      <c r="I171" s="14">
        <f>IFERROR('New Sites'!I171*VLOOKUP(Lookups!$A$9, Lookups!$A$9:'Lookups'!$B$24, 2, FALSE)+((SQRT((1/('Total Sites'!I171/Area!I171))/2)*1000)*'New Sites'!I171*VLOOKUP(Lookups!$A$10, Lookups!$A$9:'Lookups'!$B$24, 2, FALSE))+'New Sites'!I171*VLOOKUP(Lookups!$A$11, Lookups!$A$9:'Lookups'!$B$24, 2, FALSE),"-")</f>
        <v>15670807.385928478</v>
      </c>
      <c r="J171" s="14">
        <f>IFERROR('New Sites'!J171*VLOOKUP(Lookups!$A$9, Lookups!$A$9:'Lookups'!$B$24, 2, FALSE)+((SQRT((1/('Total Sites'!J171/Area!J171))/2)*1000)*'New Sites'!J171*VLOOKUP(Lookups!$A$10, Lookups!$A$9:'Lookups'!$B$24, 2, FALSE))+'New Sites'!J171*VLOOKUP(Lookups!$A$11, Lookups!$A$9:'Lookups'!$B$24, 2, FALSE),"-")</f>
        <v>13769346.475168819</v>
      </c>
      <c r="K171" s="14">
        <f>IFERROR('New Sites'!K171*VLOOKUP(Lookups!$A$9, Lookups!$A$9:'Lookups'!$B$24, 2, FALSE)+((SQRT((1/('Total Sites'!K171/Area!K171))/2)*1000)*'New Sites'!K171*VLOOKUP(Lookups!$A$10, Lookups!$A$9:'Lookups'!$B$24, 2, FALSE))+'New Sites'!K171*VLOOKUP(Lookups!$A$11, Lookups!$A$9:'Lookups'!$B$24, 2, FALSE),"-")</f>
        <v>10493368.131634232</v>
      </c>
      <c r="L171" s="14">
        <f>IFERROR('New Sites'!L171*VLOOKUP(Lookups!$A$9, Lookups!$A$9:'Lookups'!$B$24, 2, FALSE)+((SQRT((1/('Total Sites'!L171/Area!L171))/2)*1000)*'New Sites'!L171*VLOOKUP(Lookups!$A$10, Lookups!$A$9:'Lookups'!$B$24, 2, FALSE))+'New Sites'!L171*VLOOKUP(Lookups!$A$11, Lookups!$A$9:'Lookups'!$B$24, 2, FALSE),"-")</f>
        <v>11945169.460923515</v>
      </c>
      <c r="M171" s="15">
        <f t="shared" si="5"/>
        <v>0.1358008201178855</v>
      </c>
      <c r="N171" s="19">
        <f>(M171*1000000000)/Pop!M171</f>
        <v>99.51008806214837</v>
      </c>
      <c r="O171" s="14" t="str">
        <f>IFERROR(INDEX(Options!$J$2:$J$1611,MATCH(A171, Options!$G$2:$G$1611,0)), )</f>
        <v>Emerging Market Economies</v>
      </c>
      <c r="P171" s="14" t="str">
        <f>IFERROR(INDEX(Options!$I$2:$I$1611,MATCH(A171, Options!$G$2:$G$1611,0)), )</f>
        <v>Latin America and the Caribbean</v>
      </c>
    </row>
    <row r="172" spans="1:16">
      <c r="A172" s="14" t="str">
        <f>'New Sites'!A172</f>
        <v>TUN</v>
      </c>
      <c r="B172" s="14" t="str">
        <f>'New Sites'!B172</f>
        <v>Tunisia</v>
      </c>
      <c r="C172" s="14">
        <f>IFERROR('New Sites'!C172*VLOOKUP(Lookups!$A$9, Lookups!$A$9:'Lookups'!$B$24, 2, FALSE)+((SQRT((1/('Total Sites'!C172/Area!C172))/2)*1000)*'New Sites'!C172*VLOOKUP(Lookups!$A$10, Lookups!$A$9:'Lookups'!$B$24, 2, FALSE))+'New Sites'!C172*VLOOKUP(Lookups!$A$11, Lookups!$A$9:'Lookups'!$B$24, 2, FALSE),"-")</f>
        <v>250651254.60969868</v>
      </c>
      <c r="D172" s="14">
        <f>IFERROR('New Sites'!D172*VLOOKUP(Lookups!$A$9, Lookups!$A$9:'Lookups'!$B$24, 2, FALSE)+((SQRT((1/('Total Sites'!D172/Area!D172))/2)*1000)*'New Sites'!D172*VLOOKUP(Lookups!$A$10, Lookups!$A$9:'Lookups'!$B$24, 2, FALSE))+'New Sites'!D172*VLOOKUP(Lookups!$A$11, Lookups!$A$9:'Lookups'!$B$24, 2, FALSE),"-")</f>
        <v>189186664.41291064</v>
      </c>
      <c r="E172" s="14">
        <f>IFERROR('New Sites'!E172*VLOOKUP(Lookups!$A$9, Lookups!$A$9:'Lookups'!$B$24, 2, FALSE)+((SQRT((1/('Total Sites'!E172/Area!E172))/2)*1000)*'New Sites'!E172*VLOOKUP(Lookups!$A$10, Lookups!$A$9:'Lookups'!$B$24, 2, FALSE))+'New Sites'!E172*VLOOKUP(Lookups!$A$11, Lookups!$A$9:'Lookups'!$B$24, 2, FALSE),"-")</f>
        <v>112098062.55816232</v>
      </c>
      <c r="F172" s="14">
        <f>IFERROR('New Sites'!F172*VLOOKUP(Lookups!$A$9, Lookups!$A$9:'Lookups'!$B$24, 2, FALSE)+((SQRT((1/('Total Sites'!F172/Area!F172))/2)*1000)*'New Sites'!F172*VLOOKUP(Lookups!$A$10, Lookups!$A$9:'Lookups'!$B$24, 2, FALSE))+'New Sites'!F172*VLOOKUP(Lookups!$A$11, Lookups!$A$9:'Lookups'!$B$24, 2, FALSE),"-")</f>
        <v>95674778.285582796</v>
      </c>
      <c r="G172" s="14">
        <f>IFERROR('New Sites'!G172*VLOOKUP(Lookups!$A$9, Lookups!$A$9:'Lookups'!$B$24, 2, FALSE)+((SQRT((1/('Total Sites'!G172/Area!G172))/2)*1000)*'New Sites'!G172*VLOOKUP(Lookups!$A$10, Lookups!$A$9:'Lookups'!$B$24, 2, FALSE))+'New Sites'!G172*VLOOKUP(Lookups!$A$11, Lookups!$A$9:'Lookups'!$B$24, 2, FALSE),"-")</f>
        <v>86794339.687005743</v>
      </c>
      <c r="H172" s="14">
        <f>IFERROR('New Sites'!H172*VLOOKUP(Lookups!$A$9, Lookups!$A$9:'Lookups'!$B$24, 2, FALSE)+((SQRT((1/('Total Sites'!H172/Area!H172))/2)*1000)*'New Sites'!H172*VLOOKUP(Lookups!$A$10, Lookups!$A$9:'Lookups'!$B$24, 2, FALSE))+'New Sites'!H172*VLOOKUP(Lookups!$A$11, Lookups!$A$9:'Lookups'!$B$24, 2, FALSE),"-")</f>
        <v>90931692.603221193</v>
      </c>
      <c r="I172" s="14">
        <f>IFERROR('New Sites'!I172*VLOOKUP(Lookups!$A$9, Lookups!$A$9:'Lookups'!$B$24, 2, FALSE)+((SQRT((1/('Total Sites'!I172/Area!I172))/2)*1000)*'New Sites'!I172*VLOOKUP(Lookups!$A$10, Lookups!$A$9:'Lookups'!$B$24, 2, FALSE))+'New Sites'!I172*VLOOKUP(Lookups!$A$11, Lookups!$A$9:'Lookups'!$B$24, 2, FALSE),"-")</f>
        <v>86592887.430315092</v>
      </c>
      <c r="J172" s="14">
        <f>IFERROR('New Sites'!J172*VLOOKUP(Lookups!$A$9, Lookups!$A$9:'Lookups'!$B$24, 2, FALSE)+((SQRT((1/('Total Sites'!J172/Area!J172))/2)*1000)*'New Sites'!J172*VLOOKUP(Lookups!$A$10, Lookups!$A$9:'Lookups'!$B$24, 2, FALSE))+'New Sites'!J172*VLOOKUP(Lookups!$A$11, Lookups!$A$9:'Lookups'!$B$24, 2, FALSE),"-")</f>
        <v>57134548.787655652</v>
      </c>
      <c r="K172" s="14">
        <f>IFERROR('New Sites'!K172*VLOOKUP(Lookups!$A$9, Lookups!$A$9:'Lookups'!$B$24, 2, FALSE)+((SQRT((1/('Total Sites'!K172/Area!K172))/2)*1000)*'New Sites'!K172*VLOOKUP(Lookups!$A$10, Lookups!$A$9:'Lookups'!$B$24, 2, FALSE))+'New Sites'!K172*VLOOKUP(Lookups!$A$11, Lookups!$A$9:'Lookups'!$B$24, 2, FALSE),"-")</f>
        <v>59581758.388534844</v>
      </c>
      <c r="L172" s="14">
        <f>IFERROR('New Sites'!L172*VLOOKUP(Lookups!$A$9, Lookups!$A$9:'Lookups'!$B$24, 2, FALSE)+((SQRT((1/('Total Sites'!L172/Area!L172))/2)*1000)*'New Sites'!L172*VLOOKUP(Lookups!$A$10, Lookups!$A$9:'Lookups'!$B$24, 2, FALSE))+'New Sites'!L172*VLOOKUP(Lookups!$A$11, Lookups!$A$9:'Lookups'!$B$24, 2, FALSE),"-")</f>
        <v>67872391.487113014</v>
      </c>
      <c r="M172" s="15">
        <f t="shared" si="5"/>
        <v>1.0965183782501999</v>
      </c>
      <c r="N172" s="19">
        <f>(M172*1000000000)/Pop!M172</f>
        <v>94.328835411561045</v>
      </c>
      <c r="O172" s="14" t="str">
        <f>IFERROR(INDEX(Options!$J$2:$J$1611,MATCH(A172, Options!$G$2:$G$1611,0)), )</f>
        <v>Emerging Market Economies</v>
      </c>
      <c r="P172" s="14" t="str">
        <f>IFERROR(INDEX(Options!$I$2:$I$1611,MATCH(A172, Options!$G$2:$G$1611,0)), )</f>
        <v>Middle East, North Africa, Afghanistan, and Pakistan</v>
      </c>
    </row>
    <row r="173" spans="1:16">
      <c r="A173" s="14" t="str">
        <f>'New Sites'!A173</f>
        <v>TUR</v>
      </c>
      <c r="B173" s="14" t="str">
        <f>'New Sites'!B173</f>
        <v>Turkey</v>
      </c>
      <c r="C173" s="14">
        <f>IFERROR('New Sites'!C173*VLOOKUP(Lookups!$A$9, Lookups!$A$9:'Lookups'!$B$24, 2, FALSE)+((SQRT((1/('Total Sites'!C173/Area!C173))/2)*1000)*'New Sites'!C173*VLOOKUP(Lookups!$A$10, Lookups!$A$9:'Lookups'!$B$24, 2, FALSE))+'New Sites'!C173*VLOOKUP(Lookups!$A$11, Lookups!$A$9:'Lookups'!$B$24, 2, FALSE),"-")</f>
        <v>3930006746.816061</v>
      </c>
      <c r="D173" s="14">
        <f>IFERROR('New Sites'!D173*VLOOKUP(Lookups!$A$9, Lookups!$A$9:'Lookups'!$B$24, 2, FALSE)+((SQRT((1/('Total Sites'!D173/Area!D173))/2)*1000)*'New Sites'!D173*VLOOKUP(Lookups!$A$10, Lookups!$A$9:'Lookups'!$B$24, 2, FALSE))+'New Sites'!D173*VLOOKUP(Lookups!$A$11, Lookups!$A$9:'Lookups'!$B$24, 2, FALSE),"-")</f>
        <v>1222818347.6857133</v>
      </c>
      <c r="E173" s="14">
        <f>IFERROR('New Sites'!E173*VLOOKUP(Lookups!$A$9, Lookups!$A$9:'Lookups'!$B$24, 2, FALSE)+((SQRT((1/('Total Sites'!E173/Area!E173))/2)*1000)*'New Sites'!E173*VLOOKUP(Lookups!$A$10, Lookups!$A$9:'Lookups'!$B$24, 2, FALSE))+'New Sites'!E173*VLOOKUP(Lookups!$A$11, Lookups!$A$9:'Lookups'!$B$24, 2, FALSE),"-")</f>
        <v>664440791.14877486</v>
      </c>
      <c r="F173" s="14">
        <f>IFERROR('New Sites'!F173*VLOOKUP(Lookups!$A$9, Lookups!$A$9:'Lookups'!$B$24, 2, FALSE)+((SQRT((1/('Total Sites'!F173/Area!F173))/2)*1000)*'New Sites'!F173*VLOOKUP(Lookups!$A$10, Lookups!$A$9:'Lookups'!$B$24, 2, FALSE))+'New Sites'!F173*VLOOKUP(Lookups!$A$11, Lookups!$A$9:'Lookups'!$B$24, 2, FALSE),"-")</f>
        <v>441228650.40700841</v>
      </c>
      <c r="G173" s="14">
        <f>IFERROR('New Sites'!G173*VLOOKUP(Lookups!$A$9, Lookups!$A$9:'Lookups'!$B$24, 2, FALSE)+((SQRT((1/('Total Sites'!G173/Area!G173))/2)*1000)*'New Sites'!G173*VLOOKUP(Lookups!$A$10, Lookups!$A$9:'Lookups'!$B$24, 2, FALSE))+'New Sites'!G173*VLOOKUP(Lookups!$A$11, Lookups!$A$9:'Lookups'!$B$24, 2, FALSE),"-")</f>
        <v>327740631.53237861</v>
      </c>
      <c r="H173" s="14">
        <f>IFERROR('New Sites'!H173*VLOOKUP(Lookups!$A$9, Lookups!$A$9:'Lookups'!$B$24, 2, FALSE)+((SQRT((1/('Total Sites'!H173/Area!H173))/2)*1000)*'New Sites'!H173*VLOOKUP(Lookups!$A$10, Lookups!$A$9:'Lookups'!$B$24, 2, FALSE))+'New Sites'!H173*VLOOKUP(Lookups!$A$11, Lookups!$A$9:'Lookups'!$B$24, 2, FALSE),"-")</f>
        <v>249697867.92593679</v>
      </c>
      <c r="I173" s="14">
        <f>IFERROR('New Sites'!I173*VLOOKUP(Lookups!$A$9, Lookups!$A$9:'Lookups'!$B$24, 2, FALSE)+((SQRT((1/('Total Sites'!I173/Area!I173))/2)*1000)*'New Sites'!I173*VLOOKUP(Lookups!$A$10, Lookups!$A$9:'Lookups'!$B$24, 2, FALSE))+'New Sites'!I173*VLOOKUP(Lookups!$A$11, Lookups!$A$9:'Lookups'!$B$24, 2, FALSE),"-")</f>
        <v>204663956.74215674</v>
      </c>
      <c r="J173" s="14">
        <f>IFERROR('New Sites'!J173*VLOOKUP(Lookups!$A$9, Lookups!$A$9:'Lookups'!$B$24, 2, FALSE)+((SQRT((1/('Total Sites'!J173/Area!J173))/2)*1000)*'New Sites'!J173*VLOOKUP(Lookups!$A$10, Lookups!$A$9:'Lookups'!$B$24, 2, FALSE))+'New Sites'!J173*VLOOKUP(Lookups!$A$11, Lookups!$A$9:'Lookups'!$B$24, 2, FALSE),"-")</f>
        <v>141833519.34485361</v>
      </c>
      <c r="K173" s="14">
        <f>IFERROR('New Sites'!K173*VLOOKUP(Lookups!$A$9, Lookups!$A$9:'Lookups'!$B$24, 2, FALSE)+((SQRT((1/('Total Sites'!K173/Area!K173))/2)*1000)*'New Sites'!K173*VLOOKUP(Lookups!$A$10, Lookups!$A$9:'Lookups'!$B$24, 2, FALSE))+'New Sites'!K173*VLOOKUP(Lookups!$A$11, Lookups!$A$9:'Lookups'!$B$24, 2, FALSE),"-")</f>
        <v>124906739.60733803</v>
      </c>
      <c r="L173" s="14">
        <f>IFERROR('New Sites'!L173*VLOOKUP(Lookups!$A$9, Lookups!$A$9:'Lookups'!$B$24, 2, FALSE)+((SQRT((1/('Total Sites'!L173/Area!L173))/2)*1000)*'New Sites'!L173*VLOOKUP(Lookups!$A$10, Lookups!$A$9:'Lookups'!$B$24, 2, FALSE))+'New Sites'!L173*VLOOKUP(Lookups!$A$11, Lookups!$A$9:'Lookups'!$B$24, 2, FALSE),"-")</f>
        <v>87586403.397645921</v>
      </c>
      <c r="M173" s="15">
        <f t="shared" si="5"/>
        <v>7.394923654607866</v>
      </c>
      <c r="N173" s="19">
        <f>(M173*1000000000)/Pop!M173</f>
        <v>92.075851195967658</v>
      </c>
      <c r="O173" s="14" t="str">
        <f>IFERROR(INDEX(Options!$J$2:$J$1611,MATCH(A173, Options!$G$2:$G$1611,0)), )</f>
        <v>Emerging Market Economies</v>
      </c>
      <c r="P173" s="14" t="str">
        <f>IFERROR(INDEX(Options!$I$2:$I$1611,MATCH(A173, Options!$G$2:$G$1611,0)), )</f>
        <v>Emerging and Developing Europe</v>
      </c>
    </row>
    <row r="174" spans="1:16">
      <c r="A174" s="14" t="str">
        <f>'New Sites'!A174</f>
        <v>TKM</v>
      </c>
      <c r="B174" s="14" t="str">
        <f>'New Sites'!B174</f>
        <v>Turkmenistan</v>
      </c>
      <c r="C174" s="14">
        <f>IFERROR('New Sites'!C174*VLOOKUP(Lookups!$A$9, Lookups!$A$9:'Lookups'!$B$24, 2, FALSE)+((SQRT((1/('Total Sites'!C174/Area!C174))/2)*1000)*'New Sites'!C174*VLOOKUP(Lookups!$A$10, Lookups!$A$9:'Lookups'!$B$24, 2, FALSE))+'New Sites'!C174*VLOOKUP(Lookups!$A$11, Lookups!$A$9:'Lookups'!$B$24, 2, FALSE),"-")</f>
        <v>143502148.97803837</v>
      </c>
      <c r="D174" s="14" t="str">
        <f>IFERROR('New Sites'!D174*VLOOKUP(Lookups!$A$9, Lookups!$A$9:'Lookups'!$B$24, 2, FALSE)+((SQRT((1/('Total Sites'!D174/Area!D174))/2)*1000)*'New Sites'!D174*VLOOKUP(Lookups!$A$10, Lookups!$A$9:'Lookups'!$B$24, 2, FALSE))+'New Sites'!D174*VLOOKUP(Lookups!$A$11, Lookups!$A$9:'Lookups'!$B$24, 2, FALSE),"-")</f>
        <v>-</v>
      </c>
      <c r="E174" s="14">
        <f>IFERROR('New Sites'!E174*VLOOKUP(Lookups!$A$9, Lookups!$A$9:'Lookups'!$B$24, 2, FALSE)+((SQRT((1/('Total Sites'!E174/Area!E174))/2)*1000)*'New Sites'!E174*VLOOKUP(Lookups!$A$10, Lookups!$A$9:'Lookups'!$B$24, 2, FALSE))+'New Sites'!E174*VLOOKUP(Lookups!$A$11, Lookups!$A$9:'Lookups'!$B$24, 2, FALSE),"-")</f>
        <v>234441342.41999021</v>
      </c>
      <c r="F174" s="14" t="str">
        <f>IFERROR('New Sites'!F174*VLOOKUP(Lookups!$A$9, Lookups!$A$9:'Lookups'!$B$24, 2, FALSE)+((SQRT((1/('Total Sites'!F174/Area!F174))/2)*1000)*'New Sites'!F174*VLOOKUP(Lookups!$A$10, Lookups!$A$9:'Lookups'!$B$24, 2, FALSE))+'New Sites'!F174*VLOOKUP(Lookups!$A$11, Lookups!$A$9:'Lookups'!$B$24, 2, FALSE),"-")</f>
        <v>-</v>
      </c>
      <c r="G174" s="14">
        <f>IFERROR('New Sites'!G174*VLOOKUP(Lookups!$A$9, Lookups!$A$9:'Lookups'!$B$24, 2, FALSE)+((SQRT((1/('Total Sites'!G174/Area!G174))/2)*1000)*'New Sites'!G174*VLOOKUP(Lookups!$A$10, Lookups!$A$9:'Lookups'!$B$24, 2, FALSE))+'New Sites'!G174*VLOOKUP(Lookups!$A$11, Lookups!$A$9:'Lookups'!$B$24, 2, FALSE),"-")</f>
        <v>242833887.00426546</v>
      </c>
      <c r="H174" s="14" t="str">
        <f>IFERROR('New Sites'!H174*VLOOKUP(Lookups!$A$9, Lookups!$A$9:'Lookups'!$B$24, 2, FALSE)+((SQRT((1/('Total Sites'!H174/Area!H174))/2)*1000)*'New Sites'!H174*VLOOKUP(Lookups!$A$10, Lookups!$A$9:'Lookups'!$B$24, 2, FALSE))+'New Sites'!H174*VLOOKUP(Lookups!$A$11, Lookups!$A$9:'Lookups'!$B$24, 2, FALSE),"-")</f>
        <v>-</v>
      </c>
      <c r="I174" s="14">
        <f>IFERROR('New Sites'!I174*VLOOKUP(Lookups!$A$9, Lookups!$A$9:'Lookups'!$B$24, 2, FALSE)+((SQRT((1/('Total Sites'!I174/Area!I174))/2)*1000)*'New Sites'!I174*VLOOKUP(Lookups!$A$10, Lookups!$A$9:'Lookups'!$B$24, 2, FALSE))+'New Sites'!I174*VLOOKUP(Lookups!$A$11, Lookups!$A$9:'Lookups'!$B$24, 2, FALSE),"-")</f>
        <v>229529566.01054204</v>
      </c>
      <c r="J174" s="14" t="str">
        <f>IFERROR('New Sites'!J174*VLOOKUP(Lookups!$A$9, Lookups!$A$9:'Lookups'!$B$24, 2, FALSE)+((SQRT((1/('Total Sites'!J174/Area!J174))/2)*1000)*'New Sites'!J174*VLOOKUP(Lookups!$A$10, Lookups!$A$9:'Lookups'!$B$24, 2, FALSE))+'New Sites'!J174*VLOOKUP(Lookups!$A$11, Lookups!$A$9:'Lookups'!$B$24, 2, FALSE),"-")</f>
        <v>-</v>
      </c>
      <c r="K174" s="14">
        <f>IFERROR('New Sites'!K174*VLOOKUP(Lookups!$A$9, Lookups!$A$9:'Lookups'!$B$24, 2, FALSE)+((SQRT((1/('Total Sites'!K174/Area!K174))/2)*1000)*'New Sites'!K174*VLOOKUP(Lookups!$A$10, Lookups!$A$9:'Lookups'!$B$24, 2, FALSE))+'New Sites'!K174*VLOOKUP(Lookups!$A$11, Lookups!$A$9:'Lookups'!$B$24, 2, FALSE),"-")</f>
        <v>210941323.96655834</v>
      </c>
      <c r="L174" s="14">
        <f>IFERROR('New Sites'!L174*VLOOKUP(Lookups!$A$9, Lookups!$A$9:'Lookups'!$B$24, 2, FALSE)+((SQRT((1/('Total Sites'!L174/Area!L174))/2)*1000)*'New Sites'!L174*VLOOKUP(Lookups!$A$10, Lookups!$A$9:'Lookups'!$B$24, 2, FALSE))+'New Sites'!L174*VLOOKUP(Lookups!$A$11, Lookups!$A$9:'Lookups'!$B$24, 2, FALSE),"-")</f>
        <v>133177640.47483814</v>
      </c>
      <c r="M174" s="15">
        <f t="shared" si="5"/>
        <v>1.1944259088542326</v>
      </c>
      <c r="N174" s="19">
        <f>(M174*1000000000)/Pop!M174</f>
        <v>121.0340310494836</v>
      </c>
      <c r="O174" s="14" t="str">
        <f>IFERROR(INDEX(Options!$J$2:$J$1611,MATCH(A174, Options!$G$2:$G$1611,0)), )</f>
        <v>Emerging Market Economies</v>
      </c>
      <c r="P174" s="14" t="str">
        <f>IFERROR(INDEX(Options!$I$2:$I$1611,MATCH(A174, Options!$G$2:$G$1611,0)), )</f>
        <v>Caucasus and Central Asia</v>
      </c>
    </row>
    <row r="175" spans="1:16">
      <c r="A175" s="14" t="str">
        <f>'New Sites'!A175</f>
        <v>TUV</v>
      </c>
      <c r="B175" s="14" t="str">
        <f>'New Sites'!B175</f>
        <v>Tuvalu</v>
      </c>
      <c r="C175" s="14">
        <f>IFERROR('New Sites'!C175*VLOOKUP(Lookups!$A$9, Lookups!$A$9:'Lookups'!$B$24, 2, FALSE)+((SQRT((1/('Total Sites'!C175/Area!C175))/2)*1000)*'New Sites'!C175*VLOOKUP(Lookups!$A$10, Lookups!$A$9:'Lookups'!$B$24, 2, FALSE))+'New Sites'!C175*VLOOKUP(Lookups!$A$11, Lookups!$A$9:'Lookups'!$B$24, 2, FALSE),"-")</f>
        <v>168957.4920315739</v>
      </c>
      <c r="D175" s="14">
        <f>IFERROR('New Sites'!D175*VLOOKUP(Lookups!$A$9, Lookups!$A$9:'Lookups'!$B$24, 2, FALSE)+((SQRT((1/('Total Sites'!D175/Area!D175))/2)*1000)*'New Sites'!D175*VLOOKUP(Lookups!$A$10, Lookups!$A$9:'Lookups'!$B$24, 2, FALSE))+'New Sites'!D175*VLOOKUP(Lookups!$A$11, Lookups!$A$9:'Lookups'!$B$24, 2, FALSE),"-")</f>
        <v>119436.71044136523</v>
      </c>
      <c r="E175" s="14">
        <f>IFERROR('New Sites'!E175*VLOOKUP(Lookups!$A$9, Lookups!$A$9:'Lookups'!$B$24, 2, FALSE)+((SQRT((1/('Total Sites'!E175/Area!E175))/2)*1000)*'New Sites'!E175*VLOOKUP(Lookups!$A$10, Lookups!$A$9:'Lookups'!$B$24, 2, FALSE))+'New Sites'!E175*VLOOKUP(Lookups!$A$11, Lookups!$A$9:'Lookups'!$B$24, 2, FALSE),"-")</f>
        <v>51187.16161772795</v>
      </c>
      <c r="F175" s="14">
        <f>IFERROR('New Sites'!F175*VLOOKUP(Lookups!$A$9, Lookups!$A$9:'Lookups'!$B$24, 2, FALSE)+((SQRT((1/('Total Sites'!F175/Area!F175))/2)*1000)*'New Sites'!F175*VLOOKUP(Lookups!$A$10, Lookups!$A$9:'Lookups'!$B$24, 2, FALSE))+'New Sites'!F175*VLOOKUP(Lookups!$A$11, Lookups!$A$9:'Lookups'!$B$24, 2, FALSE),"-")</f>
        <v>30692.367624100949</v>
      </c>
      <c r="G175" s="14" t="str">
        <f>IFERROR('New Sites'!G175*VLOOKUP(Lookups!$A$9, Lookups!$A$9:'Lookups'!$B$24, 2, FALSE)+((SQRT((1/('Total Sites'!G175/Area!G175))/2)*1000)*'New Sites'!G175*VLOOKUP(Lookups!$A$10, Lookups!$A$9:'Lookups'!$B$24, 2, FALSE))+'New Sites'!G175*VLOOKUP(Lookups!$A$11, Lookups!$A$9:'Lookups'!$B$24, 2, FALSE),"-")</f>
        <v>-</v>
      </c>
      <c r="H175" s="14">
        <f>IFERROR('New Sites'!H175*VLOOKUP(Lookups!$A$9, Lookups!$A$9:'Lookups'!$B$24, 2, FALSE)+((SQRT((1/('Total Sites'!H175/Area!H175))/2)*1000)*'New Sites'!H175*VLOOKUP(Lookups!$A$10, Lookups!$A$9:'Lookups'!$B$24, 2, FALSE))+'New Sites'!H175*VLOOKUP(Lookups!$A$11, Lookups!$A$9:'Lookups'!$B$24, 2, FALSE),"-")</f>
        <v>35588.806470601405</v>
      </c>
      <c r="I175" s="14">
        <f>IFERROR('New Sites'!I175*VLOOKUP(Lookups!$A$9, Lookups!$A$9:'Lookups'!$B$24, 2, FALSE)+((SQRT((1/('Total Sites'!I175/Area!I175))/2)*1000)*'New Sites'!I175*VLOOKUP(Lookups!$A$10, Lookups!$A$9:'Lookups'!$B$24, 2, FALSE))+'New Sites'!I175*VLOOKUP(Lookups!$A$11, Lookups!$A$9:'Lookups'!$B$24, 2, FALSE),"-")</f>
        <v>34764.753960778573</v>
      </c>
      <c r="J175" s="14">
        <f>IFERROR('New Sites'!J175*VLOOKUP(Lookups!$A$9, Lookups!$A$9:'Lookups'!$B$24, 2, FALSE)+((SQRT((1/('Total Sites'!J175/Area!J175))/2)*1000)*'New Sites'!J175*VLOOKUP(Lookups!$A$10, Lookups!$A$9:'Lookups'!$B$24, 2, FALSE))+'New Sites'!J175*VLOOKUP(Lookups!$A$11, Lookups!$A$9:'Lookups'!$B$24, 2, FALSE),"-")</f>
        <v>39364.72484986209</v>
      </c>
      <c r="K175" s="14">
        <f>IFERROR('New Sites'!K175*VLOOKUP(Lookups!$A$9, Lookups!$A$9:'Lookups'!$B$24, 2, FALSE)+((SQRT((1/('Total Sites'!K175/Area!K175))/2)*1000)*'New Sites'!K175*VLOOKUP(Lookups!$A$10, Lookups!$A$9:'Lookups'!$B$24, 2, FALSE))+'New Sites'!K175*VLOOKUP(Lookups!$A$11, Lookups!$A$9:'Lookups'!$B$24, 2, FALSE),"-")</f>
        <v>2646.2757988309968</v>
      </c>
      <c r="L175" s="14">
        <f>IFERROR('New Sites'!L175*VLOOKUP(Lookups!$A$9, Lookups!$A$9:'Lookups'!$B$24, 2, FALSE)+((SQRT((1/('Total Sites'!L175/Area!L175))/2)*1000)*'New Sites'!L175*VLOOKUP(Lookups!$A$10, Lookups!$A$9:'Lookups'!$B$24, 2, FALSE))+'New Sites'!L175*VLOOKUP(Lookups!$A$11, Lookups!$A$9:'Lookups'!$B$24, 2, FALSE),"-")</f>
        <v>5408.2459608588515</v>
      </c>
      <c r="M175" s="15">
        <f t="shared" si="5"/>
        <v>4.880465387557E-4</v>
      </c>
      <c r="N175" s="19">
        <f>(M175*1000000000)/Pop!M175</f>
        <v>95.172881972640411</v>
      </c>
      <c r="O175" s="14" t="str">
        <f>IFERROR(INDEX(Options!$J$2:$J$1611,MATCH(A175, Options!$G$2:$G$1611,0)), )</f>
        <v>Emerging Market Economies</v>
      </c>
      <c r="P175" s="14" t="str">
        <f>IFERROR(INDEX(Options!$I$2:$I$1611,MATCH(A175, Options!$G$2:$G$1611,0)), )</f>
        <v>Emerging and Developing Asia</v>
      </c>
    </row>
    <row r="176" spans="1:16">
      <c r="A176" s="14" t="str">
        <f>'New Sites'!A176</f>
        <v>UGA</v>
      </c>
      <c r="B176" s="14" t="str">
        <f>'New Sites'!B176</f>
        <v>Uganda</v>
      </c>
      <c r="C176" s="14">
        <f>IFERROR('New Sites'!C176*VLOOKUP(Lookups!$A$9, Lookups!$A$9:'Lookups'!$B$24, 2, FALSE)+((SQRT((1/('Total Sites'!C176/Area!C176))/2)*1000)*'New Sites'!C176*VLOOKUP(Lookups!$A$10, Lookups!$A$9:'Lookups'!$B$24, 2, FALSE))+'New Sites'!C176*VLOOKUP(Lookups!$A$11, Lookups!$A$9:'Lookups'!$B$24, 2, FALSE),"-")</f>
        <v>793334057.90352285</v>
      </c>
      <c r="D176" s="14">
        <f>IFERROR('New Sites'!D176*VLOOKUP(Lookups!$A$9, Lookups!$A$9:'Lookups'!$B$24, 2, FALSE)+((SQRT((1/('Total Sites'!D176/Area!D176))/2)*1000)*'New Sites'!D176*VLOOKUP(Lookups!$A$10, Lookups!$A$9:'Lookups'!$B$24, 2, FALSE))+'New Sites'!D176*VLOOKUP(Lookups!$A$11, Lookups!$A$9:'Lookups'!$B$24, 2, FALSE),"-")</f>
        <v>421927381.82154608</v>
      </c>
      <c r="E176" s="14">
        <f>IFERROR('New Sites'!E176*VLOOKUP(Lookups!$A$9, Lookups!$A$9:'Lookups'!$B$24, 2, FALSE)+((SQRT((1/('Total Sites'!E176/Area!E176))/2)*1000)*'New Sites'!E176*VLOOKUP(Lookups!$A$10, Lookups!$A$9:'Lookups'!$B$24, 2, FALSE))+'New Sites'!E176*VLOOKUP(Lookups!$A$11, Lookups!$A$9:'Lookups'!$B$24, 2, FALSE),"-")</f>
        <v>455554940.38448787</v>
      </c>
      <c r="F176" s="14">
        <f>IFERROR('New Sites'!F176*VLOOKUP(Lookups!$A$9, Lookups!$A$9:'Lookups'!$B$24, 2, FALSE)+((SQRT((1/('Total Sites'!F176/Area!F176))/2)*1000)*'New Sites'!F176*VLOOKUP(Lookups!$A$10, Lookups!$A$9:'Lookups'!$B$24, 2, FALSE))+'New Sites'!F176*VLOOKUP(Lookups!$A$11, Lookups!$A$9:'Lookups'!$B$24, 2, FALSE),"-")</f>
        <v>384725458.08379507</v>
      </c>
      <c r="G176" s="14">
        <f>IFERROR('New Sites'!G176*VLOOKUP(Lookups!$A$9, Lookups!$A$9:'Lookups'!$B$24, 2, FALSE)+((SQRT((1/('Total Sites'!G176/Area!G176))/2)*1000)*'New Sites'!G176*VLOOKUP(Lookups!$A$10, Lookups!$A$9:'Lookups'!$B$24, 2, FALSE))+'New Sites'!G176*VLOOKUP(Lookups!$A$11, Lookups!$A$9:'Lookups'!$B$24, 2, FALSE),"-")</f>
        <v>349029475.62779915</v>
      </c>
      <c r="H176" s="14">
        <f>IFERROR('New Sites'!H176*VLOOKUP(Lookups!$A$9, Lookups!$A$9:'Lookups'!$B$24, 2, FALSE)+((SQRT((1/('Total Sites'!H176/Area!H176))/2)*1000)*'New Sites'!H176*VLOOKUP(Lookups!$A$10, Lookups!$A$9:'Lookups'!$B$24, 2, FALSE))+'New Sites'!H176*VLOOKUP(Lookups!$A$11, Lookups!$A$9:'Lookups'!$B$24, 2, FALSE),"-")</f>
        <v>426281499.52669775</v>
      </c>
      <c r="I176" s="14">
        <f>IFERROR('New Sites'!I176*VLOOKUP(Lookups!$A$9, Lookups!$A$9:'Lookups'!$B$24, 2, FALSE)+((SQRT((1/('Total Sites'!I176/Area!I176))/2)*1000)*'New Sites'!I176*VLOOKUP(Lookups!$A$10, Lookups!$A$9:'Lookups'!$B$24, 2, FALSE))+'New Sites'!I176*VLOOKUP(Lookups!$A$11, Lookups!$A$9:'Lookups'!$B$24, 2, FALSE),"-")</f>
        <v>385464603.28245205</v>
      </c>
      <c r="J176" s="14">
        <f>IFERROR('New Sites'!J176*VLOOKUP(Lookups!$A$9, Lookups!$A$9:'Lookups'!$B$24, 2, FALSE)+((SQRT((1/('Total Sites'!J176/Area!J176))/2)*1000)*'New Sites'!J176*VLOOKUP(Lookups!$A$10, Lookups!$A$9:'Lookups'!$B$24, 2, FALSE))+'New Sites'!J176*VLOOKUP(Lookups!$A$11, Lookups!$A$9:'Lookups'!$B$24, 2, FALSE),"-")</f>
        <v>255070913.61474669</v>
      </c>
      <c r="K176" s="14">
        <f>IFERROR('New Sites'!K176*VLOOKUP(Lookups!$A$9, Lookups!$A$9:'Lookups'!$B$24, 2, FALSE)+((SQRT((1/('Total Sites'!K176/Area!K176))/2)*1000)*'New Sites'!K176*VLOOKUP(Lookups!$A$10, Lookups!$A$9:'Lookups'!$B$24, 2, FALSE))+'New Sites'!K176*VLOOKUP(Lookups!$A$11, Lookups!$A$9:'Lookups'!$B$24, 2, FALSE),"-")</f>
        <v>276366625.79688692</v>
      </c>
      <c r="L176" s="14">
        <f>IFERROR('New Sites'!L176*VLOOKUP(Lookups!$A$9, Lookups!$A$9:'Lookups'!$B$24, 2, FALSE)+((SQRT((1/('Total Sites'!L176/Area!L176))/2)*1000)*'New Sites'!L176*VLOOKUP(Lookups!$A$10, Lookups!$A$9:'Lookups'!$B$24, 2, FALSE))+'New Sites'!L176*VLOOKUP(Lookups!$A$11, Lookups!$A$9:'Lookups'!$B$24, 2, FALSE),"-")</f>
        <v>276557948.45496207</v>
      </c>
      <c r="M176" s="15">
        <f t="shared" si="5"/>
        <v>4.024312904496897</v>
      </c>
      <c r="N176" s="19">
        <f>(M176*1000000000)/Pop!M176</f>
        <v>95.518952510499261</v>
      </c>
      <c r="O176" s="14" t="str">
        <f>IFERROR(INDEX(Options!$J$2:$J$1611,MATCH(A176, Options!$G$2:$G$1611,0)), )</f>
        <v>Low Income Developing Countries</v>
      </c>
      <c r="P176" s="14" t="str">
        <f>IFERROR(INDEX(Options!$I$2:$I$1611,MATCH(A176, Options!$G$2:$G$1611,0)), )</f>
        <v>Sub-Sahara Africa</v>
      </c>
    </row>
    <row r="177" spans="1:16">
      <c r="A177" s="14" t="str">
        <f>'New Sites'!A177</f>
        <v>UKR</v>
      </c>
      <c r="B177" s="14" t="str">
        <f>'New Sites'!B177</f>
        <v>Ukraine</v>
      </c>
      <c r="C177" s="14">
        <f>IFERROR('New Sites'!C177*VLOOKUP(Lookups!$A$9, Lookups!$A$9:'Lookups'!$B$24, 2, FALSE)+((SQRT((1/('Total Sites'!C177/Area!C177))/2)*1000)*'New Sites'!C177*VLOOKUP(Lookups!$A$10, Lookups!$A$9:'Lookups'!$B$24, 2, FALSE))+'New Sites'!C177*VLOOKUP(Lookups!$A$11, Lookups!$A$9:'Lookups'!$B$24, 2, FALSE),"-")</f>
        <v>1425098172.0314119</v>
      </c>
      <c r="D177" s="14">
        <f>IFERROR('New Sites'!D177*VLOOKUP(Lookups!$A$9, Lookups!$A$9:'Lookups'!$B$24, 2, FALSE)+((SQRT((1/('Total Sites'!D177/Area!D177))/2)*1000)*'New Sites'!D177*VLOOKUP(Lookups!$A$10, Lookups!$A$9:'Lookups'!$B$24, 2, FALSE))+'New Sites'!D177*VLOOKUP(Lookups!$A$11, Lookups!$A$9:'Lookups'!$B$24, 2, FALSE),"-")</f>
        <v>371073578.69680637</v>
      </c>
      <c r="E177" s="14">
        <f>IFERROR('New Sites'!E177*VLOOKUP(Lookups!$A$9, Lookups!$A$9:'Lookups'!$B$24, 2, FALSE)+((SQRT((1/('Total Sites'!E177/Area!E177))/2)*1000)*'New Sites'!E177*VLOOKUP(Lookups!$A$10, Lookups!$A$9:'Lookups'!$B$24, 2, FALSE))+'New Sites'!E177*VLOOKUP(Lookups!$A$11, Lookups!$A$9:'Lookups'!$B$24, 2, FALSE),"-")</f>
        <v>483028202.92032087</v>
      </c>
      <c r="F177" s="14">
        <f>IFERROR('New Sites'!F177*VLOOKUP(Lookups!$A$9, Lookups!$A$9:'Lookups'!$B$24, 2, FALSE)+((SQRT((1/('Total Sites'!F177/Area!F177))/2)*1000)*'New Sites'!F177*VLOOKUP(Lookups!$A$10, Lookups!$A$9:'Lookups'!$B$24, 2, FALSE))+'New Sites'!F177*VLOOKUP(Lookups!$A$11, Lookups!$A$9:'Lookups'!$B$24, 2, FALSE),"-")</f>
        <v>336674689.57473153</v>
      </c>
      <c r="G177" s="14">
        <f>IFERROR('New Sites'!G177*VLOOKUP(Lookups!$A$9, Lookups!$A$9:'Lookups'!$B$24, 2, FALSE)+((SQRT((1/('Total Sites'!G177/Area!G177))/2)*1000)*'New Sites'!G177*VLOOKUP(Lookups!$A$10, Lookups!$A$9:'Lookups'!$B$24, 2, FALSE))+'New Sites'!G177*VLOOKUP(Lookups!$A$11, Lookups!$A$9:'Lookups'!$B$24, 2, FALSE),"-")</f>
        <v>299175186.10635555</v>
      </c>
      <c r="H177" s="14">
        <f>IFERROR('New Sites'!H177*VLOOKUP(Lookups!$A$9, Lookups!$A$9:'Lookups'!$B$24, 2, FALSE)+((SQRT((1/('Total Sites'!H177/Area!H177))/2)*1000)*'New Sites'!H177*VLOOKUP(Lookups!$A$10, Lookups!$A$9:'Lookups'!$B$24, 2, FALSE))+'New Sites'!H177*VLOOKUP(Lookups!$A$11, Lookups!$A$9:'Lookups'!$B$24, 2, FALSE),"-")</f>
        <v>246162325.2951743</v>
      </c>
      <c r="I177" s="14">
        <f>IFERROR('New Sites'!I177*VLOOKUP(Lookups!$A$9, Lookups!$A$9:'Lookups'!$B$24, 2, FALSE)+((SQRT((1/('Total Sites'!I177/Area!I177))/2)*1000)*'New Sites'!I177*VLOOKUP(Lookups!$A$10, Lookups!$A$9:'Lookups'!$B$24, 2, FALSE))+'New Sites'!I177*VLOOKUP(Lookups!$A$11, Lookups!$A$9:'Lookups'!$B$24, 2, FALSE),"-")</f>
        <v>216519393.39464206</v>
      </c>
      <c r="J177" s="14">
        <f>IFERROR('New Sites'!J177*VLOOKUP(Lookups!$A$9, Lookups!$A$9:'Lookups'!$B$24, 2, FALSE)+((SQRT((1/('Total Sites'!J177/Area!J177))/2)*1000)*'New Sites'!J177*VLOOKUP(Lookups!$A$10, Lookups!$A$9:'Lookups'!$B$24, 2, FALSE))+'New Sites'!J177*VLOOKUP(Lookups!$A$11, Lookups!$A$9:'Lookups'!$B$24, 2, FALSE),"-")</f>
        <v>208436136.14377236</v>
      </c>
      <c r="K177" s="14">
        <f>IFERROR('New Sites'!K177*VLOOKUP(Lookups!$A$9, Lookups!$A$9:'Lookups'!$B$24, 2, FALSE)+((SQRT((1/('Total Sites'!K177/Area!K177))/2)*1000)*'New Sites'!K177*VLOOKUP(Lookups!$A$10, Lookups!$A$9:'Lookups'!$B$24, 2, FALSE))+'New Sites'!K177*VLOOKUP(Lookups!$A$11, Lookups!$A$9:'Lookups'!$B$24, 2, FALSE),"-")</f>
        <v>196637884.08249068</v>
      </c>
      <c r="L177" s="14">
        <f>IFERROR('New Sites'!L177*VLOOKUP(Lookups!$A$9, Lookups!$A$9:'Lookups'!$B$24, 2, FALSE)+((SQRT((1/('Total Sites'!L177/Area!L177))/2)*1000)*'New Sites'!L177*VLOOKUP(Lookups!$A$10, Lookups!$A$9:'Lookups'!$B$24, 2, FALSE))+'New Sites'!L177*VLOOKUP(Lookups!$A$11, Lookups!$A$9:'Lookups'!$B$24, 2, FALSE),"-")</f>
        <v>162778009.21350318</v>
      </c>
      <c r="M177" s="15">
        <f t="shared" si="5"/>
        <v>3.945583577459209</v>
      </c>
      <c r="N177" s="19">
        <f>(M177*1000000000)/Pop!M177</f>
        <v>90.271312397403562</v>
      </c>
      <c r="O177" s="14" t="str">
        <f>IFERROR(INDEX(Options!$J$2:$J$1611,MATCH(A177, Options!$G$2:$G$1611,0)), )</f>
        <v>Emerging Market Economies</v>
      </c>
      <c r="P177" s="14" t="str">
        <f>IFERROR(INDEX(Options!$I$2:$I$1611,MATCH(A177, Options!$G$2:$G$1611,0)), )</f>
        <v>Emerging and Developing Europe</v>
      </c>
    </row>
    <row r="178" spans="1:16">
      <c r="A178" s="14" t="str">
        <f>'New Sites'!A178</f>
        <v>ARE</v>
      </c>
      <c r="B178" s="14" t="str">
        <f>'New Sites'!B178</f>
        <v>United Arab Emirates (the)</v>
      </c>
      <c r="C178" s="14">
        <f>IFERROR('New Sites'!C178*VLOOKUP(Lookups!$A$9, Lookups!$A$9:'Lookups'!$B$24, 2, FALSE)+((SQRT((1/('Total Sites'!C178/Area!C178))/2)*1000)*'New Sites'!C178*VLOOKUP(Lookups!$A$10, Lookups!$A$9:'Lookups'!$B$24, 2, FALSE))+'New Sites'!C178*VLOOKUP(Lookups!$A$11, Lookups!$A$9:'Lookups'!$B$24, 2, FALSE),"-")</f>
        <v>5520759.1212290376</v>
      </c>
      <c r="D178" s="14">
        <f>IFERROR('New Sites'!D178*VLOOKUP(Lookups!$A$9, Lookups!$A$9:'Lookups'!$B$24, 2, FALSE)+((SQRT((1/('Total Sites'!D178/Area!D178))/2)*1000)*'New Sites'!D178*VLOOKUP(Lookups!$A$10, Lookups!$A$9:'Lookups'!$B$24, 2, FALSE))+'New Sites'!D178*VLOOKUP(Lookups!$A$11, Lookups!$A$9:'Lookups'!$B$24, 2, FALSE),"-")</f>
        <v>73407756.24997285</v>
      </c>
      <c r="E178" s="14">
        <f>IFERROR('New Sites'!E178*VLOOKUP(Lookups!$A$9, Lookups!$A$9:'Lookups'!$B$24, 2, FALSE)+((SQRT((1/('Total Sites'!E178/Area!E178))/2)*1000)*'New Sites'!E178*VLOOKUP(Lookups!$A$10, Lookups!$A$9:'Lookups'!$B$24, 2, FALSE))+'New Sites'!E178*VLOOKUP(Lookups!$A$11, Lookups!$A$9:'Lookups'!$B$24, 2, FALSE),"-")</f>
        <v>144991511.97592747</v>
      </c>
      <c r="F178" s="14">
        <f>IFERROR('New Sites'!F178*VLOOKUP(Lookups!$A$9, Lookups!$A$9:'Lookups'!$B$24, 2, FALSE)+((SQRT((1/('Total Sites'!F178/Area!F178))/2)*1000)*'New Sites'!F178*VLOOKUP(Lookups!$A$10, Lookups!$A$9:'Lookups'!$B$24, 2, FALSE))+'New Sites'!F178*VLOOKUP(Lookups!$A$11, Lookups!$A$9:'Lookups'!$B$24, 2, FALSE),"-")</f>
        <v>22627558.113349885</v>
      </c>
      <c r="G178" s="14">
        <f>IFERROR('New Sites'!G178*VLOOKUP(Lookups!$A$9, Lookups!$A$9:'Lookups'!$B$24, 2, FALSE)+((SQRT((1/('Total Sites'!G178/Area!G178))/2)*1000)*'New Sites'!G178*VLOOKUP(Lookups!$A$10, Lookups!$A$9:'Lookups'!$B$24, 2, FALSE))+'New Sites'!G178*VLOOKUP(Lookups!$A$11, Lookups!$A$9:'Lookups'!$B$24, 2, FALSE),"-")</f>
        <v>74486881.111843705</v>
      </c>
      <c r="H178" s="14">
        <f>IFERROR('New Sites'!H178*VLOOKUP(Lookups!$A$9, Lookups!$A$9:'Lookups'!$B$24, 2, FALSE)+((SQRT((1/('Total Sites'!H178/Area!H178))/2)*1000)*'New Sites'!H178*VLOOKUP(Lookups!$A$10, Lookups!$A$9:'Lookups'!$B$24, 2, FALSE))+'New Sites'!H178*VLOOKUP(Lookups!$A$11, Lookups!$A$9:'Lookups'!$B$24, 2, FALSE),"-")</f>
        <v>72205886.567983225</v>
      </c>
      <c r="I178" s="14">
        <f>IFERROR('New Sites'!I178*VLOOKUP(Lookups!$A$9, Lookups!$A$9:'Lookups'!$B$24, 2, FALSE)+((SQRT((1/('Total Sites'!I178/Area!I178))/2)*1000)*'New Sites'!I178*VLOOKUP(Lookups!$A$10, Lookups!$A$9:'Lookups'!$B$24, 2, FALSE))+'New Sites'!I178*VLOOKUP(Lookups!$A$11, Lookups!$A$9:'Lookups'!$B$24, 2, FALSE),"-")</f>
        <v>7355579.2330000764</v>
      </c>
      <c r="J178" s="14">
        <f>IFERROR('New Sites'!J178*VLOOKUP(Lookups!$A$9, Lookups!$A$9:'Lookups'!$B$24, 2, FALSE)+((SQRT((1/('Total Sites'!J178/Area!J178))/2)*1000)*'New Sites'!J178*VLOOKUP(Lookups!$A$10, Lookups!$A$9:'Lookups'!$B$24, 2, FALSE))+'New Sites'!J178*VLOOKUP(Lookups!$A$11, Lookups!$A$9:'Lookups'!$B$24, 2, FALSE),"-")</f>
        <v>29442297.757974237</v>
      </c>
      <c r="K178" s="14">
        <f>IFERROR('New Sites'!K178*VLOOKUP(Lookups!$A$9, Lookups!$A$9:'Lookups'!$B$24, 2, FALSE)+((SQRT((1/('Total Sites'!K178/Area!K178))/2)*1000)*'New Sites'!K178*VLOOKUP(Lookups!$A$10, Lookups!$A$9:'Lookups'!$B$24, 2, FALSE))+'New Sites'!K178*VLOOKUP(Lookups!$A$11, Lookups!$A$9:'Lookups'!$B$24, 2, FALSE),"-")</f>
        <v>135258622.70386836</v>
      </c>
      <c r="L178" s="14">
        <f>IFERROR('New Sites'!L178*VLOOKUP(Lookups!$A$9, Lookups!$A$9:'Lookups'!$B$24, 2, FALSE)+((SQRT((1/('Total Sites'!L178/Area!L178))/2)*1000)*'New Sites'!L178*VLOOKUP(Lookups!$A$10, Lookups!$A$9:'Lookups'!$B$24, 2, FALSE))+'New Sites'!L178*VLOOKUP(Lookups!$A$11, Lookups!$A$9:'Lookups'!$B$24, 2, FALSE),"-")</f>
        <v>92663062.623644337</v>
      </c>
      <c r="M178" s="15">
        <f t="shared" si="5"/>
        <v>0.65795991545879329</v>
      </c>
      <c r="N178" s="19">
        <f>(M178*1000000000)/Pop!M178</f>
        <v>72.464987857387399</v>
      </c>
      <c r="O178" s="14" t="str">
        <f>IFERROR(INDEX(Options!$J$2:$J$1611,MATCH(A178, Options!$G$2:$G$1611,0)), )</f>
        <v>Emerging Market Economies</v>
      </c>
      <c r="P178" s="14" t="str">
        <f>IFERROR(INDEX(Options!$I$2:$I$1611,MATCH(A178, Options!$G$2:$G$1611,0)), )</f>
        <v>Middle East, North Africa, Afghanistan, and Pakistan</v>
      </c>
    </row>
    <row r="179" spans="1:16">
      <c r="A179" s="14" t="str">
        <f>'New Sites'!A179</f>
        <v>GBR</v>
      </c>
      <c r="B179" s="14" t="str">
        <f>'New Sites'!B179</f>
        <v>United Kingdom</v>
      </c>
      <c r="C179" s="14">
        <f>IFERROR('New Sites'!C179*VLOOKUP(Lookups!$A$9, Lookups!$A$9:'Lookups'!$B$24, 2, FALSE)+((SQRT((1/('Total Sites'!C179/Area!C179))/2)*1000)*'New Sites'!C179*VLOOKUP(Lookups!$A$10, Lookups!$A$9:'Lookups'!$B$24, 2, FALSE))+'New Sites'!C179*VLOOKUP(Lookups!$A$11, Lookups!$A$9:'Lookups'!$B$24, 2, FALSE),"-")</f>
        <v>2507747842.8914781</v>
      </c>
      <c r="D179" s="14">
        <f>IFERROR('New Sites'!D179*VLOOKUP(Lookups!$A$9, Lookups!$A$9:'Lookups'!$B$24, 2, FALSE)+((SQRT((1/('Total Sites'!D179/Area!D179))/2)*1000)*'New Sites'!D179*VLOOKUP(Lookups!$A$10, Lookups!$A$9:'Lookups'!$B$24, 2, FALSE))+'New Sites'!D179*VLOOKUP(Lookups!$A$11, Lookups!$A$9:'Lookups'!$B$24, 2, FALSE),"-")</f>
        <v>692862136.00102735</v>
      </c>
      <c r="E179" s="14">
        <f>IFERROR('New Sites'!E179*VLOOKUP(Lookups!$A$9, Lookups!$A$9:'Lookups'!$B$24, 2, FALSE)+((SQRT((1/('Total Sites'!E179/Area!E179))/2)*1000)*'New Sites'!E179*VLOOKUP(Lookups!$A$10, Lookups!$A$9:'Lookups'!$B$24, 2, FALSE))+'New Sites'!E179*VLOOKUP(Lookups!$A$11, Lookups!$A$9:'Lookups'!$B$24, 2, FALSE),"-")</f>
        <v>587504651.25850081</v>
      </c>
      <c r="F179" s="14">
        <f>IFERROR('New Sites'!F179*VLOOKUP(Lookups!$A$9, Lookups!$A$9:'Lookups'!$B$24, 2, FALSE)+((SQRT((1/('Total Sites'!F179/Area!F179))/2)*1000)*'New Sites'!F179*VLOOKUP(Lookups!$A$10, Lookups!$A$9:'Lookups'!$B$24, 2, FALSE))+'New Sites'!F179*VLOOKUP(Lookups!$A$11, Lookups!$A$9:'Lookups'!$B$24, 2, FALSE),"-")</f>
        <v>377558278.70339322</v>
      </c>
      <c r="G179" s="14">
        <f>IFERROR('New Sites'!G179*VLOOKUP(Lookups!$A$9, Lookups!$A$9:'Lookups'!$B$24, 2, FALSE)+((SQRT((1/('Total Sites'!G179/Area!G179))/2)*1000)*'New Sites'!G179*VLOOKUP(Lookups!$A$10, Lookups!$A$9:'Lookups'!$B$24, 2, FALSE))+'New Sites'!G179*VLOOKUP(Lookups!$A$11, Lookups!$A$9:'Lookups'!$B$24, 2, FALSE),"-")</f>
        <v>459819479.09267902</v>
      </c>
      <c r="H179" s="14">
        <f>IFERROR('New Sites'!H179*VLOOKUP(Lookups!$A$9, Lookups!$A$9:'Lookups'!$B$24, 2, FALSE)+((SQRT((1/('Total Sites'!H179/Area!H179))/2)*1000)*'New Sites'!H179*VLOOKUP(Lookups!$A$10, Lookups!$A$9:'Lookups'!$B$24, 2, FALSE))+'New Sites'!H179*VLOOKUP(Lookups!$A$11, Lookups!$A$9:'Lookups'!$B$24, 2, FALSE),"-")</f>
        <v>393166127.56956184</v>
      </c>
      <c r="I179" s="14">
        <f>IFERROR('New Sites'!I179*VLOOKUP(Lookups!$A$9, Lookups!$A$9:'Lookups'!$B$24, 2, FALSE)+((SQRT((1/('Total Sites'!I179/Area!I179))/2)*1000)*'New Sites'!I179*VLOOKUP(Lookups!$A$10, Lookups!$A$9:'Lookups'!$B$24, 2, FALSE))+'New Sites'!I179*VLOOKUP(Lookups!$A$11, Lookups!$A$9:'Lookups'!$B$24, 2, FALSE),"-")</f>
        <v>537880630.87673163</v>
      </c>
      <c r="J179" s="14">
        <f>IFERROR('New Sites'!J179*VLOOKUP(Lookups!$A$9, Lookups!$A$9:'Lookups'!$B$24, 2, FALSE)+((SQRT((1/('Total Sites'!J179/Area!J179))/2)*1000)*'New Sites'!J179*VLOOKUP(Lookups!$A$10, Lookups!$A$9:'Lookups'!$B$24, 2, FALSE))+'New Sites'!J179*VLOOKUP(Lookups!$A$11, Lookups!$A$9:'Lookups'!$B$24, 2, FALSE),"-")</f>
        <v>496805740.16668648</v>
      </c>
      <c r="K179" s="14">
        <f>IFERROR('New Sites'!K179*VLOOKUP(Lookups!$A$9, Lookups!$A$9:'Lookups'!$B$24, 2, FALSE)+((SQRT((1/('Total Sites'!K179/Area!K179))/2)*1000)*'New Sites'!K179*VLOOKUP(Lookups!$A$10, Lookups!$A$9:'Lookups'!$B$24, 2, FALSE))+'New Sites'!K179*VLOOKUP(Lookups!$A$11, Lookups!$A$9:'Lookups'!$B$24, 2, FALSE),"-")</f>
        <v>336496753.95726097</v>
      </c>
      <c r="L179" s="14">
        <f>IFERROR('New Sites'!L179*VLOOKUP(Lookups!$A$9, Lookups!$A$9:'Lookups'!$B$24, 2, FALSE)+((SQRT((1/('Total Sites'!L179/Area!L179))/2)*1000)*'New Sites'!L179*VLOOKUP(Lookups!$A$10, Lookups!$A$9:'Lookups'!$B$24, 2, FALSE))+'New Sites'!L179*VLOOKUP(Lookups!$A$11, Lookups!$A$9:'Lookups'!$B$24, 2, FALSE),"-")</f>
        <v>354066743.4528892</v>
      </c>
      <c r="M179" s="15">
        <f t="shared" si="5"/>
        <v>6.7439083839702088</v>
      </c>
      <c r="N179" s="19">
        <f>(M179*1000000000)/Pop!M179</f>
        <v>100.23132860675474</v>
      </c>
      <c r="O179" s="14" t="str">
        <f>IFERROR(INDEX(Options!$J$2:$J$1611,MATCH(A179, Options!$G$2:$G$1611,0)), )</f>
        <v>Advanced Economies</v>
      </c>
      <c r="P179" s="14" t="str">
        <f>IFERROR(INDEX(Options!$I$2:$I$1611,MATCH(A179, Options!$G$2:$G$1611,0)), )</f>
        <v>Advanced Economies</v>
      </c>
    </row>
    <row r="180" spans="1:16">
      <c r="A180" s="14" t="str">
        <f>'New Sites'!A180</f>
        <v>USA</v>
      </c>
      <c r="B180" s="14" t="str">
        <f>'New Sites'!B180</f>
        <v>United States of America (the)</v>
      </c>
      <c r="C180" s="14">
        <f>IFERROR('New Sites'!C180*VLOOKUP(Lookups!$A$9, Lookups!$A$9:'Lookups'!$B$24, 2, FALSE)+((SQRT((1/('Total Sites'!C180/Area!C180))/2)*1000)*'New Sites'!C180*VLOOKUP(Lookups!$A$10, Lookups!$A$9:'Lookups'!$B$24, 2, FALSE))+'New Sites'!C180*VLOOKUP(Lookups!$A$11, Lookups!$A$9:'Lookups'!$B$24, 2, FALSE),"-")</f>
        <v>15980148165.683475</v>
      </c>
      <c r="D180" s="14">
        <f>IFERROR('New Sites'!D180*VLOOKUP(Lookups!$A$9, Lookups!$A$9:'Lookups'!$B$24, 2, FALSE)+((SQRT((1/('Total Sites'!D180/Area!D180))/2)*1000)*'New Sites'!D180*VLOOKUP(Lookups!$A$10, Lookups!$A$9:'Lookups'!$B$24, 2, FALSE))+'New Sites'!D180*VLOOKUP(Lookups!$A$11, Lookups!$A$9:'Lookups'!$B$24, 2, FALSE),"-")</f>
        <v>5704759677.9240189</v>
      </c>
      <c r="E180" s="14">
        <f>IFERROR('New Sites'!E180*VLOOKUP(Lookups!$A$9, Lookups!$A$9:'Lookups'!$B$24, 2, FALSE)+((SQRT((1/('Total Sites'!E180/Area!E180))/2)*1000)*'New Sites'!E180*VLOOKUP(Lookups!$A$10, Lookups!$A$9:'Lookups'!$B$24, 2, FALSE))+'New Sites'!E180*VLOOKUP(Lookups!$A$11, Lookups!$A$9:'Lookups'!$B$24, 2, FALSE),"-")</f>
        <v>3139522718.8591962</v>
      </c>
      <c r="F180" s="14">
        <f>IFERROR('New Sites'!F180*VLOOKUP(Lookups!$A$9, Lookups!$A$9:'Lookups'!$B$24, 2, FALSE)+((SQRT((1/('Total Sites'!F180/Area!F180))/2)*1000)*'New Sites'!F180*VLOOKUP(Lookups!$A$10, Lookups!$A$9:'Lookups'!$B$24, 2, FALSE))+'New Sites'!F180*VLOOKUP(Lookups!$A$11, Lookups!$A$9:'Lookups'!$B$24, 2, FALSE),"-")</f>
        <v>1851636458.8406229</v>
      </c>
      <c r="G180" s="14">
        <f>IFERROR('New Sites'!G180*VLOOKUP(Lookups!$A$9, Lookups!$A$9:'Lookups'!$B$24, 2, FALSE)+((SQRT((1/('Total Sites'!G180/Area!G180))/2)*1000)*'New Sites'!G180*VLOOKUP(Lookups!$A$10, Lookups!$A$9:'Lookups'!$B$24, 2, FALSE))+'New Sites'!G180*VLOOKUP(Lookups!$A$11, Lookups!$A$9:'Lookups'!$B$24, 2, FALSE),"-")</f>
        <v>1434504819.5804982</v>
      </c>
      <c r="H180" s="14">
        <f>IFERROR('New Sites'!H180*VLOOKUP(Lookups!$A$9, Lookups!$A$9:'Lookups'!$B$24, 2, FALSE)+((SQRT((1/('Total Sites'!H180/Area!H180))/2)*1000)*'New Sites'!H180*VLOOKUP(Lookups!$A$10, Lookups!$A$9:'Lookups'!$B$24, 2, FALSE))+'New Sites'!H180*VLOOKUP(Lookups!$A$11, Lookups!$A$9:'Lookups'!$B$24, 2, FALSE),"-")</f>
        <v>1137617224.3031268</v>
      </c>
      <c r="I180" s="14">
        <f>IFERROR('New Sites'!I180*VLOOKUP(Lookups!$A$9, Lookups!$A$9:'Lookups'!$B$24, 2, FALSE)+((SQRT((1/('Total Sites'!I180/Area!I180))/2)*1000)*'New Sites'!I180*VLOOKUP(Lookups!$A$10, Lookups!$A$9:'Lookups'!$B$24, 2, FALSE))+'New Sites'!I180*VLOOKUP(Lookups!$A$11, Lookups!$A$9:'Lookups'!$B$24, 2, FALSE),"-")</f>
        <v>933073179.33764493</v>
      </c>
      <c r="J180" s="14">
        <f>IFERROR('New Sites'!J180*VLOOKUP(Lookups!$A$9, Lookups!$A$9:'Lookups'!$B$24, 2, FALSE)+((SQRT((1/('Total Sites'!J180/Area!J180))/2)*1000)*'New Sites'!J180*VLOOKUP(Lookups!$A$10, Lookups!$A$9:'Lookups'!$B$24, 2, FALSE))+'New Sites'!J180*VLOOKUP(Lookups!$A$11, Lookups!$A$9:'Lookups'!$B$24, 2, FALSE),"-")</f>
        <v>839098093.67380047</v>
      </c>
      <c r="K180" s="14" t="str">
        <f>IFERROR('New Sites'!K180*VLOOKUP(Lookups!$A$9, Lookups!$A$9:'Lookups'!$B$24, 2, FALSE)+((SQRT((1/('Total Sites'!K180/Area!K180))/2)*1000)*'New Sites'!K180*VLOOKUP(Lookups!$A$10, Lookups!$A$9:'Lookups'!$B$24, 2, FALSE))+'New Sites'!K180*VLOOKUP(Lookups!$A$11, Lookups!$A$9:'Lookups'!$B$24, 2, FALSE),"-")</f>
        <v>-</v>
      </c>
      <c r="L180" s="14" t="str">
        <f>IFERROR('New Sites'!L180*VLOOKUP(Lookups!$A$9, Lookups!$A$9:'Lookups'!$B$24, 2, FALSE)+((SQRT((1/('Total Sites'!L180/Area!L180))/2)*1000)*'New Sites'!L180*VLOOKUP(Lookups!$A$10, Lookups!$A$9:'Lookups'!$B$24, 2, FALSE))+'New Sites'!L180*VLOOKUP(Lookups!$A$11, Lookups!$A$9:'Lookups'!$B$24, 2, FALSE),"-")</f>
        <v>-</v>
      </c>
      <c r="M180" s="15">
        <f t="shared" si="5"/>
        <v>31.020360338202384</v>
      </c>
      <c r="N180" s="19">
        <f>(M180*1000000000)/Pop!M180</f>
        <v>90.801265783634662</v>
      </c>
      <c r="O180" s="14" t="str">
        <f>IFERROR(INDEX(Options!$J$2:$J$1611,MATCH(A180, Options!$G$2:$G$1611,0)), )</f>
        <v>Advanced Economies</v>
      </c>
      <c r="P180" s="14" t="str">
        <f>IFERROR(INDEX(Options!$I$2:$I$1611,MATCH(A180, Options!$G$2:$G$1611,0)), )</f>
        <v>Advanced Economies</v>
      </c>
    </row>
    <row r="181" spans="1:16">
      <c r="A181" s="14" t="str">
        <f>'New Sites'!A181</f>
        <v>URY</v>
      </c>
      <c r="B181" s="14" t="str">
        <f>'New Sites'!B181</f>
        <v>Uruguay</v>
      </c>
      <c r="C181" s="14">
        <f>IFERROR('New Sites'!C181*VLOOKUP(Lookups!$A$9, Lookups!$A$9:'Lookups'!$B$24, 2, FALSE)+((SQRT((1/('Total Sites'!C181/Area!C181))/2)*1000)*'New Sites'!C181*VLOOKUP(Lookups!$A$10, Lookups!$A$9:'Lookups'!$B$24, 2, FALSE))+'New Sites'!C181*VLOOKUP(Lookups!$A$11, Lookups!$A$9:'Lookups'!$B$24, 2, FALSE),"-")</f>
        <v>236946925.60817403</v>
      </c>
      <c r="D181" s="14">
        <f>IFERROR('New Sites'!D181*VLOOKUP(Lookups!$A$9, Lookups!$A$9:'Lookups'!$B$24, 2, FALSE)+((SQRT((1/('Total Sites'!D181/Area!D181))/2)*1000)*'New Sites'!D181*VLOOKUP(Lookups!$A$10, Lookups!$A$9:'Lookups'!$B$24, 2, FALSE))+'New Sites'!D181*VLOOKUP(Lookups!$A$11, Lookups!$A$9:'Lookups'!$B$24, 2, FALSE),"-")</f>
        <v>51076319.919603899</v>
      </c>
      <c r="E181" s="14">
        <f>IFERROR('New Sites'!E181*VLOOKUP(Lookups!$A$9, Lookups!$A$9:'Lookups'!$B$24, 2, FALSE)+((SQRT((1/('Total Sites'!E181/Area!E181))/2)*1000)*'New Sites'!E181*VLOOKUP(Lookups!$A$10, Lookups!$A$9:'Lookups'!$B$24, 2, FALSE))+'New Sites'!E181*VLOOKUP(Lookups!$A$11, Lookups!$A$9:'Lookups'!$B$24, 2, FALSE),"-")</f>
        <v>21296602.710209161</v>
      </c>
      <c r="F181" s="14" t="str">
        <f>IFERROR('New Sites'!F181*VLOOKUP(Lookups!$A$9, Lookups!$A$9:'Lookups'!$B$24, 2, FALSE)+((SQRT((1/('Total Sites'!F181/Area!F181))/2)*1000)*'New Sites'!F181*VLOOKUP(Lookups!$A$10, Lookups!$A$9:'Lookups'!$B$24, 2, FALSE))+'New Sites'!F181*VLOOKUP(Lookups!$A$11, Lookups!$A$9:'Lookups'!$B$24, 2, FALSE),"-")</f>
        <v>-</v>
      </c>
      <c r="G181" s="14" t="str">
        <f>IFERROR('New Sites'!G181*VLOOKUP(Lookups!$A$9, Lookups!$A$9:'Lookups'!$B$24, 2, FALSE)+((SQRT((1/('Total Sites'!G181/Area!G181))/2)*1000)*'New Sites'!G181*VLOOKUP(Lookups!$A$10, Lookups!$A$9:'Lookups'!$B$24, 2, FALSE))+'New Sites'!G181*VLOOKUP(Lookups!$A$11, Lookups!$A$9:'Lookups'!$B$24, 2, FALSE),"-")</f>
        <v>-</v>
      </c>
      <c r="H181" s="14" t="str">
        <f>IFERROR('New Sites'!H181*VLOOKUP(Lookups!$A$9, Lookups!$A$9:'Lookups'!$B$24, 2, FALSE)+((SQRT((1/('Total Sites'!H181/Area!H181))/2)*1000)*'New Sites'!H181*VLOOKUP(Lookups!$A$10, Lookups!$A$9:'Lookups'!$B$24, 2, FALSE))+'New Sites'!H181*VLOOKUP(Lookups!$A$11, Lookups!$A$9:'Lookups'!$B$24, 2, FALSE),"-")</f>
        <v>-</v>
      </c>
      <c r="I181" s="14" t="str">
        <f>IFERROR('New Sites'!I181*VLOOKUP(Lookups!$A$9, Lookups!$A$9:'Lookups'!$B$24, 2, FALSE)+((SQRT((1/('Total Sites'!I181/Area!I181))/2)*1000)*'New Sites'!I181*VLOOKUP(Lookups!$A$10, Lookups!$A$9:'Lookups'!$B$24, 2, FALSE))+'New Sites'!I181*VLOOKUP(Lookups!$A$11, Lookups!$A$9:'Lookups'!$B$24, 2, FALSE),"-")</f>
        <v>-</v>
      </c>
      <c r="J181" s="14" t="str">
        <f>IFERROR('New Sites'!J181*VLOOKUP(Lookups!$A$9, Lookups!$A$9:'Lookups'!$B$24, 2, FALSE)+((SQRT((1/('Total Sites'!J181/Area!J181))/2)*1000)*'New Sites'!J181*VLOOKUP(Lookups!$A$10, Lookups!$A$9:'Lookups'!$B$24, 2, FALSE))+'New Sites'!J181*VLOOKUP(Lookups!$A$11, Lookups!$A$9:'Lookups'!$B$24, 2, FALSE),"-")</f>
        <v>-</v>
      </c>
      <c r="K181" s="14" t="str">
        <f>IFERROR('New Sites'!K181*VLOOKUP(Lookups!$A$9, Lookups!$A$9:'Lookups'!$B$24, 2, FALSE)+((SQRT((1/('Total Sites'!K181/Area!K181))/2)*1000)*'New Sites'!K181*VLOOKUP(Lookups!$A$10, Lookups!$A$9:'Lookups'!$B$24, 2, FALSE))+'New Sites'!K181*VLOOKUP(Lookups!$A$11, Lookups!$A$9:'Lookups'!$B$24, 2, FALSE),"-")</f>
        <v>-</v>
      </c>
      <c r="L181" s="14" t="str">
        <f>IFERROR('New Sites'!L181*VLOOKUP(Lookups!$A$9, Lookups!$A$9:'Lookups'!$B$24, 2, FALSE)+((SQRT((1/('Total Sites'!L181/Area!L181))/2)*1000)*'New Sites'!L181*VLOOKUP(Lookups!$A$10, Lookups!$A$9:'Lookups'!$B$24, 2, FALSE))+'New Sites'!L181*VLOOKUP(Lookups!$A$11, Lookups!$A$9:'Lookups'!$B$24, 2, FALSE),"-")</f>
        <v>-</v>
      </c>
      <c r="M181" s="15">
        <f t="shared" si="5"/>
        <v>0.30931984823798703</v>
      </c>
      <c r="N181" s="19">
        <f>(M181*1000000000)/Pop!M181</f>
        <v>92.591577083300137</v>
      </c>
      <c r="O181" s="14" t="str">
        <f>IFERROR(INDEX(Options!$J$2:$J$1611,MATCH(A181, Options!$G$2:$G$1611,0)), )</f>
        <v>Emerging Market Economies</v>
      </c>
      <c r="P181" s="14" t="str">
        <f>IFERROR(INDEX(Options!$I$2:$I$1611,MATCH(A181, Options!$G$2:$G$1611,0)), )</f>
        <v>Latin America and the Caribbean</v>
      </c>
    </row>
    <row r="182" spans="1:16">
      <c r="A182" s="14" t="str">
        <f>'New Sites'!A182</f>
        <v>UZB</v>
      </c>
      <c r="B182" s="14" t="str">
        <f>'New Sites'!B182</f>
        <v>Uzbekistan</v>
      </c>
      <c r="C182" s="14">
        <f>IFERROR('New Sites'!C182*VLOOKUP(Lookups!$A$9, Lookups!$A$9:'Lookups'!$B$24, 2, FALSE)+((SQRT((1/('Total Sites'!C182/Area!C182))/2)*1000)*'New Sites'!C182*VLOOKUP(Lookups!$A$10, Lookups!$A$9:'Lookups'!$B$24, 2, FALSE))+'New Sites'!C182*VLOOKUP(Lookups!$A$11, Lookups!$A$9:'Lookups'!$B$24, 2, FALSE),"-")</f>
        <v>629572121.13938832</v>
      </c>
      <c r="D182" s="14">
        <f>IFERROR('New Sites'!D182*VLOOKUP(Lookups!$A$9, Lookups!$A$9:'Lookups'!$B$24, 2, FALSE)+((SQRT((1/('Total Sites'!D182/Area!D182))/2)*1000)*'New Sites'!D182*VLOOKUP(Lookups!$A$10, Lookups!$A$9:'Lookups'!$B$24, 2, FALSE))+'New Sites'!D182*VLOOKUP(Lookups!$A$11, Lookups!$A$9:'Lookups'!$B$24, 2, FALSE),"-")</f>
        <v>494417782.68327212</v>
      </c>
      <c r="E182" s="14">
        <f>IFERROR('New Sites'!E182*VLOOKUP(Lookups!$A$9, Lookups!$A$9:'Lookups'!$B$24, 2, FALSE)+((SQRT((1/('Total Sites'!E182/Area!E182))/2)*1000)*'New Sites'!E182*VLOOKUP(Lookups!$A$10, Lookups!$A$9:'Lookups'!$B$24, 2, FALSE))+'New Sites'!E182*VLOOKUP(Lookups!$A$11, Lookups!$A$9:'Lookups'!$B$24, 2, FALSE),"-")</f>
        <v>425689188.74023438</v>
      </c>
      <c r="F182" s="14">
        <f>IFERROR('New Sites'!F182*VLOOKUP(Lookups!$A$9, Lookups!$A$9:'Lookups'!$B$24, 2, FALSE)+((SQRT((1/('Total Sites'!F182/Area!F182))/2)*1000)*'New Sites'!F182*VLOOKUP(Lookups!$A$10, Lookups!$A$9:'Lookups'!$B$24, 2, FALSE))+'New Sites'!F182*VLOOKUP(Lookups!$A$11, Lookups!$A$9:'Lookups'!$B$24, 2, FALSE),"-")</f>
        <v>370086140.92039412</v>
      </c>
      <c r="G182" s="14">
        <f>IFERROR('New Sites'!G182*VLOOKUP(Lookups!$A$9, Lookups!$A$9:'Lookups'!$B$24, 2, FALSE)+((SQRT((1/('Total Sites'!G182/Area!G182))/2)*1000)*'New Sites'!G182*VLOOKUP(Lookups!$A$10, Lookups!$A$9:'Lookups'!$B$24, 2, FALSE))+'New Sites'!G182*VLOOKUP(Lookups!$A$11, Lookups!$A$9:'Lookups'!$B$24, 2, FALSE),"-")</f>
        <v>262010830.76796323</v>
      </c>
      <c r="H182" s="14">
        <f>IFERROR('New Sites'!H182*VLOOKUP(Lookups!$A$9, Lookups!$A$9:'Lookups'!$B$24, 2, FALSE)+((SQRT((1/('Total Sites'!H182/Area!H182))/2)*1000)*'New Sites'!H182*VLOOKUP(Lookups!$A$10, Lookups!$A$9:'Lookups'!$B$24, 2, FALSE))+'New Sites'!H182*VLOOKUP(Lookups!$A$11, Lookups!$A$9:'Lookups'!$B$24, 2, FALSE),"-")</f>
        <v>187276320.03257456</v>
      </c>
      <c r="I182" s="14">
        <f>IFERROR('New Sites'!I182*VLOOKUP(Lookups!$A$9, Lookups!$A$9:'Lookups'!$B$24, 2, FALSE)+((SQRT((1/('Total Sites'!I182/Area!I182))/2)*1000)*'New Sites'!I182*VLOOKUP(Lookups!$A$10, Lookups!$A$9:'Lookups'!$B$24, 2, FALSE))+'New Sites'!I182*VLOOKUP(Lookups!$A$11, Lookups!$A$9:'Lookups'!$B$24, 2, FALSE),"-")</f>
        <v>291393338.22321439</v>
      </c>
      <c r="J182" s="14">
        <f>IFERROR('New Sites'!J182*VLOOKUP(Lookups!$A$9, Lookups!$A$9:'Lookups'!$B$24, 2, FALSE)+((SQRT((1/('Total Sites'!J182/Area!J182))/2)*1000)*'New Sites'!J182*VLOOKUP(Lookups!$A$10, Lookups!$A$9:'Lookups'!$B$24, 2, FALSE))+'New Sites'!J182*VLOOKUP(Lookups!$A$11, Lookups!$A$9:'Lookups'!$B$24, 2, FALSE),"-")</f>
        <v>197348606.77499104</v>
      </c>
      <c r="K182" s="14">
        <f>IFERROR('New Sites'!K182*VLOOKUP(Lookups!$A$9, Lookups!$A$9:'Lookups'!$B$24, 2, FALSE)+((SQRT((1/('Total Sites'!K182/Area!K182))/2)*1000)*'New Sites'!K182*VLOOKUP(Lookups!$A$10, Lookups!$A$9:'Lookups'!$B$24, 2, FALSE))+'New Sites'!K182*VLOOKUP(Lookups!$A$11, Lookups!$A$9:'Lookups'!$B$24, 2, FALSE),"-")</f>
        <v>228797886.96586502</v>
      </c>
      <c r="L182" s="14">
        <f>IFERROR('New Sites'!L182*VLOOKUP(Lookups!$A$9, Lookups!$A$9:'Lookups'!$B$24, 2, FALSE)+((SQRT((1/('Total Sites'!L182/Area!L182))/2)*1000)*'New Sites'!L182*VLOOKUP(Lookups!$A$10, Lookups!$A$9:'Lookups'!$B$24, 2, FALSE))+'New Sites'!L182*VLOOKUP(Lookups!$A$11, Lookups!$A$9:'Lookups'!$B$24, 2, FALSE),"-")</f>
        <v>308352642.46679538</v>
      </c>
      <c r="M182" s="15">
        <f t="shared" si="5"/>
        <v>3.3949448587146924</v>
      </c>
      <c r="N182" s="19">
        <f>(M182*1000000000)/Pop!M182</f>
        <v>100.65229255595254</v>
      </c>
      <c r="O182" s="14" t="str">
        <f>IFERROR(INDEX(Options!$J$2:$J$1611,MATCH(A182, Options!$G$2:$G$1611,0)), )</f>
        <v>Low Income Developing Countries</v>
      </c>
      <c r="P182" s="14" t="str">
        <f>IFERROR(INDEX(Options!$I$2:$I$1611,MATCH(A182, Options!$G$2:$G$1611,0)), )</f>
        <v>Caucasus and Central Asia</v>
      </c>
    </row>
    <row r="183" spans="1:16">
      <c r="A183" s="14" t="str">
        <f>'New Sites'!A183</f>
        <v>VUT</v>
      </c>
      <c r="B183" s="14" t="str">
        <f>'New Sites'!B183</f>
        <v>Vanuatu</v>
      </c>
      <c r="C183" s="14">
        <f>IFERROR('New Sites'!C183*VLOOKUP(Lookups!$A$9, Lookups!$A$9:'Lookups'!$B$24, 2, FALSE)+((SQRT((1/('Total Sites'!C183/Area!C183))/2)*1000)*'New Sites'!C183*VLOOKUP(Lookups!$A$10, Lookups!$A$9:'Lookups'!$B$24, 2, FALSE))+'New Sites'!C183*VLOOKUP(Lookups!$A$11, Lookups!$A$9:'Lookups'!$B$24, 2, FALSE),"-")</f>
        <v>7611158.5267678332</v>
      </c>
      <c r="D183" s="14">
        <f>IFERROR('New Sites'!D183*VLOOKUP(Lookups!$A$9, Lookups!$A$9:'Lookups'!$B$24, 2, FALSE)+((SQRT((1/('Total Sites'!D183/Area!D183))/2)*1000)*'New Sites'!D183*VLOOKUP(Lookups!$A$10, Lookups!$A$9:'Lookups'!$B$24, 2, FALSE))+'New Sites'!D183*VLOOKUP(Lookups!$A$11, Lookups!$A$9:'Lookups'!$B$24, 2, FALSE),"-")</f>
        <v>2662980.1533956383</v>
      </c>
      <c r="E183" s="14">
        <f>IFERROR('New Sites'!E183*VLOOKUP(Lookups!$A$9, Lookups!$A$9:'Lookups'!$B$24, 2, FALSE)+((SQRT((1/('Total Sites'!E183/Area!E183))/2)*1000)*'New Sites'!E183*VLOOKUP(Lookups!$A$10, Lookups!$A$9:'Lookups'!$B$24, 2, FALSE))+'New Sites'!E183*VLOOKUP(Lookups!$A$11, Lookups!$A$9:'Lookups'!$B$24, 2, FALSE),"-")</f>
        <v>2564330.6473624445</v>
      </c>
      <c r="F183" s="14">
        <f>IFERROR('New Sites'!F183*VLOOKUP(Lookups!$A$9, Lookups!$A$9:'Lookups'!$B$24, 2, FALSE)+((SQRT((1/('Total Sites'!F183/Area!F183))/2)*1000)*'New Sites'!F183*VLOOKUP(Lookups!$A$10, Lookups!$A$9:'Lookups'!$B$24, 2, FALSE))+'New Sites'!F183*VLOOKUP(Lookups!$A$11, Lookups!$A$9:'Lookups'!$B$24, 2, FALSE),"-")</f>
        <v>1559888.8395338592</v>
      </c>
      <c r="G183" s="14">
        <f>IFERROR('New Sites'!G183*VLOOKUP(Lookups!$A$9, Lookups!$A$9:'Lookups'!$B$24, 2, FALSE)+((SQRT((1/('Total Sites'!G183/Area!G183))/2)*1000)*'New Sites'!G183*VLOOKUP(Lookups!$A$10, Lookups!$A$9:'Lookups'!$B$24, 2, FALSE))+'New Sites'!G183*VLOOKUP(Lookups!$A$11, Lookups!$A$9:'Lookups'!$B$24, 2, FALSE),"-")</f>
        <v>2002326.9370871787</v>
      </c>
      <c r="H183" s="14">
        <f>IFERROR('New Sites'!H183*VLOOKUP(Lookups!$A$9, Lookups!$A$9:'Lookups'!$B$24, 2, FALSE)+((SQRT((1/('Total Sites'!H183/Area!H183))/2)*1000)*'New Sites'!H183*VLOOKUP(Lookups!$A$10, Lookups!$A$9:'Lookups'!$B$24, 2, FALSE))+'New Sites'!H183*VLOOKUP(Lookups!$A$11, Lookups!$A$9:'Lookups'!$B$24, 2, FALSE),"-")</f>
        <v>4071520.2827763036</v>
      </c>
      <c r="I183" s="14">
        <f>IFERROR('New Sites'!I183*VLOOKUP(Lookups!$A$9, Lookups!$A$9:'Lookups'!$B$24, 2, FALSE)+((SQRT((1/('Total Sites'!I183/Area!I183))/2)*1000)*'New Sites'!I183*VLOOKUP(Lookups!$A$10, Lookups!$A$9:'Lookups'!$B$24, 2, FALSE))+'New Sites'!I183*VLOOKUP(Lookups!$A$11, Lookups!$A$9:'Lookups'!$B$24, 2, FALSE),"-")</f>
        <v>2133270.0567655843</v>
      </c>
      <c r="J183" s="14">
        <f>IFERROR('New Sites'!J183*VLOOKUP(Lookups!$A$9, Lookups!$A$9:'Lookups'!$B$24, 2, FALSE)+((SQRT((1/('Total Sites'!J183/Area!J183))/2)*1000)*'New Sites'!J183*VLOOKUP(Lookups!$A$10, Lookups!$A$9:'Lookups'!$B$24, 2, FALSE))+'New Sites'!J183*VLOOKUP(Lookups!$A$11, Lookups!$A$9:'Lookups'!$B$24, 2, FALSE),"-")</f>
        <v>2531136.213951238</v>
      </c>
      <c r="K183" s="14">
        <f>IFERROR('New Sites'!K183*VLOOKUP(Lookups!$A$9, Lookups!$A$9:'Lookups'!$B$24, 2, FALSE)+((SQRT((1/('Total Sites'!K183/Area!K183))/2)*1000)*'New Sites'!K183*VLOOKUP(Lookups!$A$10, Lookups!$A$9:'Lookups'!$B$24, 2, FALSE))+'New Sites'!K183*VLOOKUP(Lookups!$A$11, Lookups!$A$9:'Lookups'!$B$24, 2, FALSE),"-")</f>
        <v>1873179.2128440249</v>
      </c>
      <c r="L183" s="14" t="str">
        <f>IFERROR('New Sites'!L183*VLOOKUP(Lookups!$A$9, Lookups!$A$9:'Lookups'!$B$24, 2, FALSE)+((SQRT((1/('Total Sites'!L183/Area!L183))/2)*1000)*'New Sites'!L183*VLOOKUP(Lookups!$A$10, Lookups!$A$9:'Lookups'!$B$24, 2, FALSE))+'New Sites'!L183*VLOOKUP(Lookups!$A$11, Lookups!$A$9:'Lookups'!$B$24, 2, FALSE),"-")</f>
        <v>-</v>
      </c>
      <c r="M183" s="15">
        <f t="shared" si="5"/>
        <v>2.7009790870484104E-2</v>
      </c>
      <c r="N183" s="19">
        <f>(M183*1000000000)/Pop!M183</f>
        <v>98.856574033145577</v>
      </c>
      <c r="O183" s="14" t="str">
        <f>IFERROR(INDEX(Options!$J$2:$J$1611,MATCH(A183, Options!$G$2:$G$1611,0)), )</f>
        <v>Emerging Market Economies</v>
      </c>
      <c r="P183" s="14" t="str">
        <f>IFERROR(INDEX(Options!$I$2:$I$1611,MATCH(A183, Options!$G$2:$G$1611,0)), )</f>
        <v>Emerging and Developing Asia</v>
      </c>
    </row>
    <row r="184" spans="1:16">
      <c r="A184" s="14" t="str">
        <f>'New Sites'!A184</f>
        <v>VEN</v>
      </c>
      <c r="B184" s="14" t="str">
        <f>'New Sites'!B184</f>
        <v>Venezuela (Bolivarian Republic of)</v>
      </c>
      <c r="C184" s="14">
        <f>IFERROR('New Sites'!C184*VLOOKUP(Lookups!$A$9, Lookups!$A$9:'Lookups'!$B$24, 2, FALSE)+((SQRT((1/('Total Sites'!C184/Area!C184))/2)*1000)*'New Sites'!C184*VLOOKUP(Lookups!$A$10, Lookups!$A$9:'Lookups'!$B$24, 2, FALSE))+'New Sites'!C184*VLOOKUP(Lookups!$A$11, Lookups!$A$9:'Lookups'!$B$24, 2, FALSE),"-")</f>
        <v>1520381508.0479958</v>
      </c>
      <c r="D184" s="14">
        <f>IFERROR('New Sites'!D184*VLOOKUP(Lookups!$A$9, Lookups!$A$9:'Lookups'!$B$24, 2, FALSE)+((SQRT((1/('Total Sites'!D184/Area!D184))/2)*1000)*'New Sites'!D184*VLOOKUP(Lookups!$A$10, Lookups!$A$9:'Lookups'!$B$24, 2, FALSE))+'New Sites'!D184*VLOOKUP(Lookups!$A$11, Lookups!$A$9:'Lookups'!$B$24, 2, FALSE),"-")</f>
        <v>511616031.2617172</v>
      </c>
      <c r="E184" s="14">
        <f>IFERROR('New Sites'!E184*VLOOKUP(Lookups!$A$9, Lookups!$A$9:'Lookups'!$B$24, 2, FALSE)+((SQRT((1/('Total Sites'!E184/Area!E184))/2)*1000)*'New Sites'!E184*VLOOKUP(Lookups!$A$10, Lookups!$A$9:'Lookups'!$B$24, 2, FALSE))+'New Sites'!E184*VLOOKUP(Lookups!$A$11, Lookups!$A$9:'Lookups'!$B$24, 2, FALSE),"-")</f>
        <v>289550901.96910977</v>
      </c>
      <c r="F184" s="14">
        <f>IFERROR('New Sites'!F184*VLOOKUP(Lookups!$A$9, Lookups!$A$9:'Lookups'!$B$24, 2, FALSE)+((SQRT((1/('Total Sites'!F184/Area!F184))/2)*1000)*'New Sites'!F184*VLOOKUP(Lookups!$A$10, Lookups!$A$9:'Lookups'!$B$24, 2, FALSE))+'New Sites'!F184*VLOOKUP(Lookups!$A$11, Lookups!$A$9:'Lookups'!$B$24, 2, FALSE),"-")</f>
        <v>247131103.5458715</v>
      </c>
      <c r="G184" s="14">
        <f>IFERROR('New Sites'!G184*VLOOKUP(Lookups!$A$9, Lookups!$A$9:'Lookups'!$B$24, 2, FALSE)+((SQRT((1/('Total Sites'!G184/Area!G184))/2)*1000)*'New Sites'!G184*VLOOKUP(Lookups!$A$10, Lookups!$A$9:'Lookups'!$B$24, 2, FALSE))+'New Sites'!G184*VLOOKUP(Lookups!$A$11, Lookups!$A$9:'Lookups'!$B$24, 2, FALSE),"-")</f>
        <v>214230658.9190979</v>
      </c>
      <c r="H184" s="14">
        <f>IFERROR('New Sites'!H184*VLOOKUP(Lookups!$A$9, Lookups!$A$9:'Lookups'!$B$24, 2, FALSE)+((SQRT((1/('Total Sites'!H184/Area!H184))/2)*1000)*'New Sites'!H184*VLOOKUP(Lookups!$A$10, Lookups!$A$9:'Lookups'!$B$24, 2, FALSE))+'New Sites'!H184*VLOOKUP(Lookups!$A$11, Lookups!$A$9:'Lookups'!$B$24, 2, FALSE),"-")</f>
        <v>245506541.82434708</v>
      </c>
      <c r="I184" s="14">
        <f>IFERROR('New Sites'!I184*VLOOKUP(Lookups!$A$9, Lookups!$A$9:'Lookups'!$B$24, 2, FALSE)+((SQRT((1/('Total Sites'!I184/Area!I184))/2)*1000)*'New Sites'!I184*VLOOKUP(Lookups!$A$10, Lookups!$A$9:'Lookups'!$B$24, 2, FALSE))+'New Sites'!I184*VLOOKUP(Lookups!$A$11, Lookups!$A$9:'Lookups'!$B$24, 2, FALSE),"-")</f>
        <v>175436582.76874164</v>
      </c>
      <c r="J184" s="14">
        <f>IFERROR('New Sites'!J184*VLOOKUP(Lookups!$A$9, Lookups!$A$9:'Lookups'!$B$24, 2, FALSE)+((SQRT((1/('Total Sites'!J184/Area!J184))/2)*1000)*'New Sites'!J184*VLOOKUP(Lookups!$A$10, Lookups!$A$9:'Lookups'!$B$24, 2, FALSE))+'New Sites'!J184*VLOOKUP(Lookups!$A$11, Lookups!$A$9:'Lookups'!$B$24, 2, FALSE),"-")</f>
        <v>179161564.31803238</v>
      </c>
      <c r="K184" s="14">
        <f>IFERROR('New Sites'!K184*VLOOKUP(Lookups!$A$9, Lookups!$A$9:'Lookups'!$B$24, 2, FALSE)+((SQRT((1/('Total Sites'!K184/Area!K184))/2)*1000)*'New Sites'!K184*VLOOKUP(Lookups!$A$10, Lookups!$A$9:'Lookups'!$B$24, 2, FALSE))+'New Sites'!K184*VLOOKUP(Lookups!$A$11, Lookups!$A$9:'Lookups'!$B$24, 2, FALSE),"-")</f>
        <v>194949341.67675823</v>
      </c>
      <c r="L184" s="14" t="str">
        <f>IFERROR('New Sites'!L184*VLOOKUP(Lookups!$A$9, Lookups!$A$9:'Lookups'!$B$24, 2, FALSE)+((SQRT((1/('Total Sites'!L184/Area!L184))/2)*1000)*'New Sites'!L184*VLOOKUP(Lookups!$A$10, Lookups!$A$9:'Lookups'!$B$24, 2, FALSE))+'New Sites'!L184*VLOOKUP(Lookups!$A$11, Lookups!$A$9:'Lookups'!$B$24, 2, FALSE),"-")</f>
        <v>-</v>
      </c>
      <c r="M184" s="15">
        <f t="shared" si="5"/>
        <v>3.5779642343316715</v>
      </c>
      <c r="N184" s="19">
        <f>(M184*1000000000)/Pop!M184</f>
        <v>112.56129026136821</v>
      </c>
      <c r="O184" s="14" t="str">
        <f>IFERROR(INDEX(Options!$J$2:$J$1611,MATCH(A184, Options!$G$2:$G$1611,0)), )</f>
        <v>Emerging Market Economies</v>
      </c>
      <c r="P184" s="14" t="str">
        <f>IFERROR(INDEX(Options!$I$2:$I$1611,MATCH(A184, Options!$G$2:$G$1611,0)), )</f>
        <v>Latin America and the Caribbean</v>
      </c>
    </row>
    <row r="185" spans="1:16">
      <c r="A185" s="14" t="str">
        <f>'New Sites'!A185</f>
        <v>VNM</v>
      </c>
      <c r="B185" s="14" t="str">
        <f>'New Sites'!B185</f>
        <v>Viet Nam</v>
      </c>
      <c r="C185" s="14">
        <f>IFERROR('New Sites'!C185*VLOOKUP(Lookups!$A$9, Lookups!$A$9:'Lookups'!$B$24, 2, FALSE)+((SQRT((1/('Total Sites'!C185/Area!C185))/2)*1000)*'New Sites'!C185*VLOOKUP(Lookups!$A$10, Lookups!$A$9:'Lookups'!$B$24, 2, FALSE))+'New Sites'!C185*VLOOKUP(Lookups!$A$11, Lookups!$A$9:'Lookups'!$B$24, 2, FALSE),"-")</f>
        <v>4300814100.247714</v>
      </c>
      <c r="D185" s="14">
        <f>IFERROR('New Sites'!D185*VLOOKUP(Lookups!$A$9, Lookups!$A$9:'Lookups'!$B$24, 2, FALSE)+((SQRT((1/('Total Sites'!D185/Area!D185))/2)*1000)*'New Sites'!D185*VLOOKUP(Lookups!$A$10, Lookups!$A$9:'Lookups'!$B$24, 2, FALSE))+'New Sites'!D185*VLOOKUP(Lookups!$A$11, Lookups!$A$9:'Lookups'!$B$24, 2, FALSE),"-")</f>
        <v>982520261.79362655</v>
      </c>
      <c r="E185" s="14">
        <f>IFERROR('New Sites'!E185*VLOOKUP(Lookups!$A$9, Lookups!$A$9:'Lookups'!$B$24, 2, FALSE)+((SQRT((1/('Total Sites'!E185/Area!E185))/2)*1000)*'New Sites'!E185*VLOOKUP(Lookups!$A$10, Lookups!$A$9:'Lookups'!$B$24, 2, FALSE))+'New Sites'!E185*VLOOKUP(Lookups!$A$11, Lookups!$A$9:'Lookups'!$B$24, 2, FALSE),"-")</f>
        <v>787443428.109833</v>
      </c>
      <c r="F185" s="14">
        <f>IFERROR('New Sites'!F185*VLOOKUP(Lookups!$A$9, Lookups!$A$9:'Lookups'!$B$24, 2, FALSE)+((SQRT((1/('Total Sites'!F185/Area!F185))/2)*1000)*'New Sites'!F185*VLOOKUP(Lookups!$A$10, Lookups!$A$9:'Lookups'!$B$24, 2, FALSE))+'New Sites'!F185*VLOOKUP(Lookups!$A$11, Lookups!$A$9:'Lookups'!$B$24, 2, FALSE),"-")</f>
        <v>610839649.11206484</v>
      </c>
      <c r="G185" s="14">
        <f>IFERROR('New Sites'!G185*VLOOKUP(Lookups!$A$9, Lookups!$A$9:'Lookups'!$B$24, 2, FALSE)+((SQRT((1/('Total Sites'!G185/Area!G185))/2)*1000)*'New Sites'!G185*VLOOKUP(Lookups!$A$10, Lookups!$A$9:'Lookups'!$B$24, 2, FALSE))+'New Sites'!G185*VLOOKUP(Lookups!$A$11, Lookups!$A$9:'Lookups'!$B$24, 2, FALSE),"-")</f>
        <v>610175094.65042579</v>
      </c>
      <c r="H185" s="14">
        <f>IFERROR('New Sites'!H185*VLOOKUP(Lookups!$A$9, Lookups!$A$9:'Lookups'!$B$24, 2, FALSE)+((SQRT((1/('Total Sites'!H185/Area!H185))/2)*1000)*'New Sites'!H185*VLOOKUP(Lookups!$A$10, Lookups!$A$9:'Lookups'!$B$24, 2, FALSE))+'New Sites'!H185*VLOOKUP(Lookups!$A$11, Lookups!$A$9:'Lookups'!$B$24, 2, FALSE),"-")</f>
        <v>629744555.36768246</v>
      </c>
      <c r="I185" s="14">
        <f>IFERROR('New Sites'!I185*VLOOKUP(Lookups!$A$9, Lookups!$A$9:'Lookups'!$B$24, 2, FALSE)+((SQRT((1/('Total Sites'!I185/Area!I185))/2)*1000)*'New Sites'!I185*VLOOKUP(Lookups!$A$10, Lookups!$A$9:'Lookups'!$B$24, 2, FALSE))+'New Sites'!I185*VLOOKUP(Lookups!$A$11, Lookups!$A$9:'Lookups'!$B$24, 2, FALSE),"-")</f>
        <v>572104399.40413249</v>
      </c>
      <c r="J185" s="14">
        <f>IFERROR('New Sites'!J185*VLOOKUP(Lookups!$A$9, Lookups!$A$9:'Lookups'!$B$24, 2, FALSE)+((SQRT((1/('Total Sites'!J185/Area!J185))/2)*1000)*'New Sites'!J185*VLOOKUP(Lookups!$A$10, Lookups!$A$9:'Lookups'!$B$24, 2, FALSE))+'New Sites'!J185*VLOOKUP(Lookups!$A$11, Lookups!$A$9:'Lookups'!$B$24, 2, FALSE),"-")</f>
        <v>428960731.37233537</v>
      </c>
      <c r="K185" s="14">
        <f>IFERROR('New Sites'!K185*VLOOKUP(Lookups!$A$9, Lookups!$A$9:'Lookups'!$B$24, 2, FALSE)+((SQRT((1/('Total Sites'!K185/Area!K185))/2)*1000)*'New Sites'!K185*VLOOKUP(Lookups!$A$10, Lookups!$A$9:'Lookups'!$B$24, 2, FALSE))+'New Sites'!K185*VLOOKUP(Lookups!$A$11, Lookups!$A$9:'Lookups'!$B$24, 2, FALSE),"-")</f>
        <v>398895399.49915797</v>
      </c>
      <c r="L185" s="14">
        <f>IFERROR('New Sites'!L185*VLOOKUP(Lookups!$A$9, Lookups!$A$9:'Lookups'!$B$24, 2, FALSE)+((SQRT((1/('Total Sites'!L185/Area!L185))/2)*1000)*'New Sites'!L185*VLOOKUP(Lookups!$A$10, Lookups!$A$9:'Lookups'!$B$24, 2, FALSE))+'New Sites'!L185*VLOOKUP(Lookups!$A$11, Lookups!$A$9:'Lookups'!$B$24, 2, FALSE),"-")</f>
        <v>335612571.61621445</v>
      </c>
      <c r="M185" s="15">
        <f t="shared" si="5"/>
        <v>9.6571101911731887</v>
      </c>
      <c r="N185" s="19">
        <f>(M185*1000000000)/Pop!M185</f>
        <v>97.725491116327888</v>
      </c>
      <c r="O185" s="14" t="str">
        <f>IFERROR(INDEX(Options!$J$2:$J$1611,MATCH(A185, Options!$G$2:$G$1611,0)), )</f>
        <v>Low Income Developing Countries</v>
      </c>
      <c r="P185" s="14" t="str">
        <f>IFERROR(INDEX(Options!$I$2:$I$1611,MATCH(A185, Options!$G$2:$G$1611,0)), )</f>
        <v>Emerging and Developing Asia</v>
      </c>
    </row>
    <row r="186" spans="1:16">
      <c r="A186" s="14" t="str">
        <f>'New Sites'!A186</f>
        <v>VIR</v>
      </c>
      <c r="B186" s="14" t="str">
        <f>'New Sites'!B186</f>
        <v>Virgin Islands (U.S.)</v>
      </c>
      <c r="C186" s="14">
        <f>IFERROR('New Sites'!C186*VLOOKUP(Lookups!$A$9, Lookups!$A$9:'Lookups'!$B$24, 2, FALSE)+((SQRT((1/('Total Sites'!C186/Area!C186))/2)*1000)*'New Sites'!C186*VLOOKUP(Lookups!$A$10, Lookups!$A$9:'Lookups'!$B$24, 2, FALSE))+'New Sites'!C186*VLOOKUP(Lookups!$A$11, Lookups!$A$9:'Lookups'!$B$24, 2, FALSE),"-")</f>
        <v>1866188.7986346467</v>
      </c>
      <c r="D186" s="14">
        <f>IFERROR('New Sites'!D186*VLOOKUP(Lookups!$A$9, Lookups!$A$9:'Lookups'!$B$24, 2, FALSE)+((SQRT((1/('Total Sites'!D186/Area!D186))/2)*1000)*'New Sites'!D186*VLOOKUP(Lookups!$A$10, Lookups!$A$9:'Lookups'!$B$24, 2, FALSE))+'New Sites'!D186*VLOOKUP(Lookups!$A$11, Lookups!$A$9:'Lookups'!$B$24, 2, FALSE),"-")</f>
        <v>461282.33495562628</v>
      </c>
      <c r="E186" s="14">
        <f>IFERROR('New Sites'!E186*VLOOKUP(Lookups!$A$9, Lookups!$A$9:'Lookups'!$B$24, 2, FALSE)+((SQRT((1/('Total Sites'!E186/Area!E186))/2)*1000)*'New Sites'!E186*VLOOKUP(Lookups!$A$10, Lookups!$A$9:'Lookups'!$B$24, 2, FALSE))+'New Sites'!E186*VLOOKUP(Lookups!$A$11, Lookups!$A$9:'Lookups'!$B$24, 2, FALSE),"-")</f>
        <v>2067186.632518016</v>
      </c>
      <c r="F186" s="14">
        <f>IFERROR('New Sites'!F186*VLOOKUP(Lookups!$A$9, Lookups!$A$9:'Lookups'!$B$24, 2, FALSE)+((SQRT((1/('Total Sites'!F186/Area!F186))/2)*1000)*'New Sites'!F186*VLOOKUP(Lookups!$A$10, Lookups!$A$9:'Lookups'!$B$24, 2, FALSE))+'New Sites'!F186*VLOOKUP(Lookups!$A$11, Lookups!$A$9:'Lookups'!$B$24, 2, FALSE),"-")</f>
        <v>1685306.5229394943</v>
      </c>
      <c r="G186" s="14">
        <f>IFERROR('New Sites'!G186*VLOOKUP(Lookups!$A$9, Lookups!$A$9:'Lookups'!$B$24, 2, FALSE)+((SQRT((1/('Total Sites'!G186/Area!G186))/2)*1000)*'New Sites'!G186*VLOOKUP(Lookups!$A$10, Lookups!$A$9:'Lookups'!$B$24, 2, FALSE))+'New Sites'!G186*VLOOKUP(Lookups!$A$11, Lookups!$A$9:'Lookups'!$B$24, 2, FALSE),"-")</f>
        <v>681294.12629468925</v>
      </c>
      <c r="H186" s="14">
        <f>IFERROR('New Sites'!H186*VLOOKUP(Lookups!$A$9, Lookups!$A$9:'Lookups'!$B$24, 2, FALSE)+((SQRT((1/('Total Sites'!H186/Area!H186))/2)*1000)*'New Sites'!H186*VLOOKUP(Lookups!$A$10, Lookups!$A$9:'Lookups'!$B$24, 2, FALSE))+'New Sites'!H186*VLOOKUP(Lookups!$A$11, Lookups!$A$9:'Lookups'!$B$24, 2, FALSE),"-")</f>
        <v>1023743.2323545592</v>
      </c>
      <c r="I186" s="14">
        <f>IFERROR('New Sites'!I186*VLOOKUP(Lookups!$A$9, Lookups!$A$9:'Lookups'!$B$24, 2, FALSE)+((SQRT((1/('Total Sites'!I186/Area!I186))/2)*1000)*'New Sites'!I186*VLOOKUP(Lookups!$A$10, Lookups!$A$9:'Lookups'!$B$24, 2, FALSE))+'New Sites'!I186*VLOOKUP(Lookups!$A$11, Lookups!$A$9:'Lookups'!$B$24, 2, FALSE),"-")</f>
        <v>560442.06835493166</v>
      </c>
      <c r="J186" s="14">
        <f>IFERROR('New Sites'!J186*VLOOKUP(Lookups!$A$9, Lookups!$A$9:'Lookups'!$B$24, 2, FALSE)+((SQRT((1/('Total Sites'!J186/Area!J186))/2)*1000)*'New Sites'!J186*VLOOKUP(Lookups!$A$10, Lookups!$A$9:'Lookups'!$B$24, 2, FALSE))+'New Sites'!J186*VLOOKUP(Lookups!$A$11, Lookups!$A$9:'Lookups'!$B$24, 2, FALSE),"-")</f>
        <v>444860.08088251762</v>
      </c>
      <c r="K186" s="14">
        <f>IFERROR('New Sites'!K186*VLOOKUP(Lookups!$A$9, Lookups!$A$9:'Lookups'!$B$24, 2, FALSE)+((SQRT((1/('Total Sites'!K186/Area!K186))/2)*1000)*'New Sites'!K186*VLOOKUP(Lookups!$A$10, Lookups!$A$9:'Lookups'!$B$24, 2, FALSE))+'New Sites'!K186*VLOOKUP(Lookups!$A$11, Lookups!$A$9:'Lookups'!$B$24, 2, FALSE),"-")</f>
        <v>313065.40832836169</v>
      </c>
      <c r="L186" s="14">
        <f>IFERROR('New Sites'!L186*VLOOKUP(Lookups!$A$9, Lookups!$A$9:'Lookups'!$B$24, 2, FALSE)+((SQRT((1/('Total Sites'!L186/Area!L186))/2)*1000)*'New Sites'!L186*VLOOKUP(Lookups!$A$10, Lookups!$A$9:'Lookups'!$B$24, 2, FALSE))+'New Sites'!L186*VLOOKUP(Lookups!$A$11, Lookups!$A$9:'Lookups'!$B$24, 2, FALSE),"-")</f>
        <v>136677.60662711118</v>
      </c>
      <c r="M186" s="15">
        <f t="shared" si="5"/>
        <v>9.2400468118899546E-3</v>
      </c>
      <c r="N186" s="19">
        <f>(M186*1000000000)/Pop!M186</f>
        <v>91.216478231455255</v>
      </c>
      <c r="O186" s="14">
        <f>IFERROR(INDEX(Options!$J$2:$J$1611,MATCH(A186, Options!$G$2:$G$1611,0)), )</f>
        <v>0</v>
      </c>
      <c r="P186" s="14">
        <f>IFERROR(INDEX(Options!$I$2:$I$1611,MATCH(A186, Options!$G$2:$G$1611,0)), )</f>
        <v>0</v>
      </c>
    </row>
    <row r="187" spans="1:16">
      <c r="A187" s="14" t="str">
        <f>'New Sites'!A187</f>
        <v>YEM</v>
      </c>
      <c r="B187" s="14" t="str">
        <f>'New Sites'!B187</f>
        <v>Yemen</v>
      </c>
      <c r="C187" s="14">
        <f>IFERROR('New Sites'!C187*VLOOKUP(Lookups!$A$9, Lookups!$A$9:'Lookups'!$B$24, 2, FALSE)+((SQRT((1/('Total Sites'!C187/Area!C187))/2)*1000)*'New Sites'!C187*VLOOKUP(Lookups!$A$10, Lookups!$A$9:'Lookups'!$B$24, 2, FALSE))+'New Sites'!C187*VLOOKUP(Lookups!$A$11, Lookups!$A$9:'Lookups'!$B$24, 2, FALSE),"-")</f>
        <v>1225462796.0346766</v>
      </c>
      <c r="D187" s="14">
        <f>IFERROR('New Sites'!D187*VLOOKUP(Lookups!$A$9, Lookups!$A$9:'Lookups'!$B$24, 2, FALSE)+((SQRT((1/('Total Sites'!D187/Area!D187))/2)*1000)*'New Sites'!D187*VLOOKUP(Lookups!$A$10, Lookups!$A$9:'Lookups'!$B$24, 2, FALSE))+'New Sites'!D187*VLOOKUP(Lookups!$A$11, Lookups!$A$9:'Lookups'!$B$24, 2, FALSE),"-")</f>
        <v>471046144.37885368</v>
      </c>
      <c r="E187" s="14">
        <f>IFERROR('New Sites'!E187*VLOOKUP(Lookups!$A$9, Lookups!$A$9:'Lookups'!$B$24, 2, FALSE)+((SQRT((1/('Total Sites'!E187/Area!E187))/2)*1000)*'New Sites'!E187*VLOOKUP(Lookups!$A$10, Lookups!$A$9:'Lookups'!$B$24, 2, FALSE))+'New Sites'!E187*VLOOKUP(Lookups!$A$11, Lookups!$A$9:'Lookups'!$B$24, 2, FALSE),"-")</f>
        <v>280764895.20460087</v>
      </c>
      <c r="F187" s="14">
        <f>IFERROR('New Sites'!F187*VLOOKUP(Lookups!$A$9, Lookups!$A$9:'Lookups'!$B$24, 2, FALSE)+((SQRT((1/('Total Sites'!F187/Area!F187))/2)*1000)*'New Sites'!F187*VLOOKUP(Lookups!$A$10, Lookups!$A$9:'Lookups'!$B$24, 2, FALSE))+'New Sites'!F187*VLOOKUP(Lookups!$A$11, Lookups!$A$9:'Lookups'!$B$24, 2, FALSE),"-")</f>
        <v>328833572.96203059</v>
      </c>
      <c r="G187" s="14">
        <f>IFERROR('New Sites'!G187*VLOOKUP(Lookups!$A$9, Lookups!$A$9:'Lookups'!$B$24, 2, FALSE)+((SQRT((1/('Total Sites'!G187/Area!G187))/2)*1000)*'New Sites'!G187*VLOOKUP(Lookups!$A$10, Lookups!$A$9:'Lookups'!$B$24, 2, FALSE))+'New Sites'!G187*VLOOKUP(Lookups!$A$11, Lookups!$A$9:'Lookups'!$B$24, 2, FALSE),"-")</f>
        <v>301187849.23278439</v>
      </c>
      <c r="H187" s="14">
        <f>IFERROR('New Sites'!H187*VLOOKUP(Lookups!$A$9, Lookups!$A$9:'Lookups'!$B$24, 2, FALSE)+((SQRT((1/('Total Sites'!H187/Area!H187))/2)*1000)*'New Sites'!H187*VLOOKUP(Lookups!$A$10, Lookups!$A$9:'Lookups'!$B$24, 2, FALSE))+'New Sites'!H187*VLOOKUP(Lookups!$A$11, Lookups!$A$9:'Lookups'!$B$24, 2, FALSE),"-")</f>
        <v>277559918.91998816</v>
      </c>
      <c r="I187" s="14">
        <f>IFERROR('New Sites'!I187*VLOOKUP(Lookups!$A$9, Lookups!$A$9:'Lookups'!$B$24, 2, FALSE)+((SQRT((1/('Total Sites'!I187/Area!I187))/2)*1000)*'New Sites'!I187*VLOOKUP(Lookups!$A$10, Lookups!$A$9:'Lookups'!$B$24, 2, FALSE))+'New Sites'!I187*VLOOKUP(Lookups!$A$11, Lookups!$A$9:'Lookups'!$B$24, 2, FALSE),"-")</f>
        <v>187410654.87418702</v>
      </c>
      <c r="J187" s="14">
        <f>IFERROR('New Sites'!J187*VLOOKUP(Lookups!$A$9, Lookups!$A$9:'Lookups'!$B$24, 2, FALSE)+((SQRT((1/('Total Sites'!J187/Area!J187))/2)*1000)*'New Sites'!J187*VLOOKUP(Lookups!$A$10, Lookups!$A$9:'Lookups'!$B$24, 2, FALSE))+'New Sites'!J187*VLOOKUP(Lookups!$A$11, Lookups!$A$9:'Lookups'!$B$24, 2, FALSE),"-")</f>
        <v>193804512.49741483</v>
      </c>
      <c r="K187" s="14">
        <f>IFERROR('New Sites'!K187*VLOOKUP(Lookups!$A$9, Lookups!$A$9:'Lookups'!$B$24, 2, FALSE)+((SQRT((1/('Total Sites'!K187/Area!K187))/2)*1000)*'New Sites'!K187*VLOOKUP(Lookups!$A$10, Lookups!$A$9:'Lookups'!$B$24, 2, FALSE))+'New Sites'!K187*VLOOKUP(Lookups!$A$11, Lookups!$A$9:'Lookups'!$B$24, 2, FALSE),"-")</f>
        <v>146992129.74239236</v>
      </c>
      <c r="L187" s="14" t="str">
        <f>IFERROR('New Sites'!L187*VLOOKUP(Lookups!$A$9, Lookups!$A$9:'Lookups'!$B$24, 2, FALSE)+((SQRT((1/('Total Sites'!L187/Area!L187))/2)*1000)*'New Sites'!L187*VLOOKUP(Lookups!$A$10, Lookups!$A$9:'Lookups'!$B$24, 2, FALSE))+'New Sites'!L187*VLOOKUP(Lookups!$A$11, Lookups!$A$9:'Lookups'!$B$24, 2, FALSE),"-")</f>
        <v>-</v>
      </c>
      <c r="M187" s="15">
        <f t="shared" si="5"/>
        <v>3.4130624738469284</v>
      </c>
      <c r="N187" s="19">
        <f>(M187*1000000000)/Pop!M187</f>
        <v>113.04695562128461</v>
      </c>
      <c r="O187" s="14" t="str">
        <f>IFERROR(INDEX(Options!$J$2:$J$1611,MATCH(A187, Options!$G$2:$G$1611,0)), )</f>
        <v>Low Income Developing Countries</v>
      </c>
      <c r="P187" s="14" t="str">
        <f>IFERROR(INDEX(Options!$I$2:$I$1611,MATCH(A187, Options!$G$2:$G$1611,0)), )</f>
        <v>Middle East, North Africa, Afghanistan, and Pakistan</v>
      </c>
    </row>
    <row r="188" spans="1:16">
      <c r="A188" s="14" t="str">
        <f>'New Sites'!A188</f>
        <v>ZMB</v>
      </c>
      <c r="B188" s="14" t="str">
        <f>'New Sites'!B188</f>
        <v>Zambia</v>
      </c>
      <c r="C188" s="14">
        <f>IFERROR('New Sites'!C188*VLOOKUP(Lookups!$A$9, Lookups!$A$9:'Lookups'!$B$24, 2, FALSE)+((SQRT((1/('Total Sites'!C188/Area!C188))/2)*1000)*'New Sites'!C188*VLOOKUP(Lookups!$A$10, Lookups!$A$9:'Lookups'!$B$24, 2, FALSE))+'New Sites'!C188*VLOOKUP(Lookups!$A$11, Lookups!$A$9:'Lookups'!$B$24, 2, FALSE),"-")</f>
        <v>423178121.29874235</v>
      </c>
      <c r="D188" s="14">
        <f>IFERROR('New Sites'!D188*VLOOKUP(Lookups!$A$9, Lookups!$A$9:'Lookups'!$B$24, 2, FALSE)+((SQRT((1/('Total Sites'!D188/Area!D188))/2)*1000)*'New Sites'!D188*VLOOKUP(Lookups!$A$10, Lookups!$A$9:'Lookups'!$B$24, 2, FALSE))+'New Sites'!D188*VLOOKUP(Lookups!$A$11, Lookups!$A$9:'Lookups'!$B$24, 2, FALSE),"-")</f>
        <v>294641641.09927428</v>
      </c>
      <c r="E188" s="14">
        <f>IFERROR('New Sites'!E188*VLOOKUP(Lookups!$A$9, Lookups!$A$9:'Lookups'!$B$24, 2, FALSE)+((SQRT((1/('Total Sites'!E188/Area!E188))/2)*1000)*'New Sites'!E188*VLOOKUP(Lookups!$A$10, Lookups!$A$9:'Lookups'!$B$24, 2, FALSE))+'New Sites'!E188*VLOOKUP(Lookups!$A$11, Lookups!$A$9:'Lookups'!$B$24, 2, FALSE),"-")</f>
        <v>167843527.87879008</v>
      </c>
      <c r="F188" s="14">
        <f>IFERROR('New Sites'!F188*VLOOKUP(Lookups!$A$9, Lookups!$A$9:'Lookups'!$B$24, 2, FALSE)+((SQRT((1/('Total Sites'!F188/Area!F188))/2)*1000)*'New Sites'!F188*VLOOKUP(Lookups!$A$10, Lookups!$A$9:'Lookups'!$B$24, 2, FALSE))+'New Sites'!F188*VLOOKUP(Lookups!$A$11, Lookups!$A$9:'Lookups'!$B$24, 2, FALSE),"-")</f>
        <v>199238364.1205056</v>
      </c>
      <c r="G188" s="14">
        <f>IFERROR('New Sites'!G188*VLOOKUP(Lookups!$A$9, Lookups!$A$9:'Lookups'!$B$24, 2, FALSE)+((SQRT((1/('Total Sites'!G188/Area!G188))/2)*1000)*'New Sites'!G188*VLOOKUP(Lookups!$A$10, Lookups!$A$9:'Lookups'!$B$24, 2, FALSE))+'New Sites'!G188*VLOOKUP(Lookups!$A$11, Lookups!$A$9:'Lookups'!$B$24, 2, FALSE),"-")</f>
        <v>121765734.60740948</v>
      </c>
      <c r="H188" s="14">
        <f>IFERROR('New Sites'!H188*VLOOKUP(Lookups!$A$9, Lookups!$A$9:'Lookups'!$B$24, 2, FALSE)+((SQRT((1/('Total Sites'!H188/Area!H188))/2)*1000)*'New Sites'!H188*VLOOKUP(Lookups!$A$10, Lookups!$A$9:'Lookups'!$B$24, 2, FALSE))+'New Sites'!H188*VLOOKUP(Lookups!$A$11, Lookups!$A$9:'Lookups'!$B$24, 2, FALSE),"-")</f>
        <v>168982465.16478235</v>
      </c>
      <c r="I188" s="14">
        <f>IFERROR('New Sites'!I188*VLOOKUP(Lookups!$A$9, Lookups!$A$9:'Lookups'!$B$24, 2, FALSE)+((SQRT((1/('Total Sites'!I188/Area!I188))/2)*1000)*'New Sites'!I188*VLOOKUP(Lookups!$A$10, Lookups!$A$9:'Lookups'!$B$24, 2, FALSE))+'New Sites'!I188*VLOOKUP(Lookups!$A$11, Lookups!$A$9:'Lookups'!$B$24, 2, FALSE),"-")</f>
        <v>206753412.90812117</v>
      </c>
      <c r="J188" s="14">
        <f>IFERROR('New Sites'!J188*VLOOKUP(Lookups!$A$9, Lookups!$A$9:'Lookups'!$B$24, 2, FALSE)+((SQRT((1/('Total Sites'!J188/Area!J188))/2)*1000)*'New Sites'!J188*VLOOKUP(Lookups!$A$10, Lookups!$A$9:'Lookups'!$B$24, 2, FALSE))+'New Sites'!J188*VLOOKUP(Lookups!$A$11, Lookups!$A$9:'Lookups'!$B$24, 2, FALSE),"-")</f>
        <v>155636112.11387458</v>
      </c>
      <c r="K188" s="14">
        <f>IFERROR('New Sites'!K188*VLOOKUP(Lookups!$A$9, Lookups!$A$9:'Lookups'!$B$24, 2, FALSE)+((SQRT((1/('Total Sites'!K188/Area!K188))/2)*1000)*'New Sites'!K188*VLOOKUP(Lookups!$A$10, Lookups!$A$9:'Lookups'!$B$24, 2, FALSE))+'New Sites'!K188*VLOOKUP(Lookups!$A$11, Lookups!$A$9:'Lookups'!$B$24, 2, FALSE),"-")</f>
        <v>139115176.04239187</v>
      </c>
      <c r="L188" s="14">
        <f>IFERROR('New Sites'!L188*VLOOKUP(Lookups!$A$9, Lookups!$A$9:'Lookups'!$B$24, 2, FALSE)+((SQRT((1/('Total Sites'!L188/Area!L188))/2)*1000)*'New Sites'!L188*VLOOKUP(Lookups!$A$10, Lookups!$A$9:'Lookups'!$B$24, 2, FALSE))+'New Sites'!L188*VLOOKUP(Lookups!$A$11, Lookups!$A$9:'Lookups'!$B$24, 2, FALSE),"-")</f>
        <v>157601142.57336375</v>
      </c>
      <c r="M188" s="15">
        <f t="shared" si="5"/>
        <v>2.0347556978072556</v>
      </c>
      <c r="N188" s="19">
        <f>(M188*1000000000)/Pop!M188</f>
        <v>108.85645843237057</v>
      </c>
      <c r="O188" s="14" t="str">
        <f>IFERROR(INDEX(Options!$J$2:$J$1611,MATCH(A188, Options!$G$2:$G$1611,0)), )</f>
        <v>Low Income Developing Countries</v>
      </c>
      <c r="P188" s="14" t="str">
        <f>IFERROR(INDEX(Options!$I$2:$I$1611,MATCH(A188, Options!$G$2:$G$1611,0)), )</f>
        <v>Sub-Sahara Africa</v>
      </c>
    </row>
    <row r="189" spans="1:16">
      <c r="A189" s="14" t="str">
        <f>'New Sites'!A189</f>
        <v>ZWE</v>
      </c>
      <c r="B189" s="14" t="str">
        <f>'New Sites'!B189</f>
        <v>Zimbabwe</v>
      </c>
      <c r="C189" s="14">
        <f>IFERROR('New Sites'!C189*VLOOKUP(Lookups!$A$9, Lookups!$A$9:'Lookups'!$B$24, 2, FALSE)+((SQRT((1/('Total Sites'!C189/Area!C189))/2)*1000)*'New Sites'!C189*VLOOKUP(Lookups!$A$10, Lookups!$A$9:'Lookups'!$B$24, 2, FALSE))+'New Sites'!C189*VLOOKUP(Lookups!$A$11, Lookups!$A$9:'Lookups'!$B$24, 2, FALSE),"-")</f>
        <v>358587280.57352173</v>
      </c>
      <c r="D189" s="14">
        <f>IFERROR('New Sites'!D189*VLOOKUP(Lookups!$A$9, Lookups!$A$9:'Lookups'!$B$24, 2, FALSE)+((SQRT((1/('Total Sites'!D189/Area!D189))/2)*1000)*'New Sites'!D189*VLOOKUP(Lookups!$A$10, Lookups!$A$9:'Lookups'!$B$24, 2, FALSE))+'New Sites'!D189*VLOOKUP(Lookups!$A$11, Lookups!$A$9:'Lookups'!$B$24, 2, FALSE),"-")</f>
        <v>143807461.05094856</v>
      </c>
      <c r="E189" s="14">
        <f>IFERROR('New Sites'!E189*VLOOKUP(Lookups!$A$9, Lookups!$A$9:'Lookups'!$B$24, 2, FALSE)+((SQRT((1/('Total Sites'!E189/Area!E189))/2)*1000)*'New Sites'!E189*VLOOKUP(Lookups!$A$10, Lookups!$A$9:'Lookups'!$B$24, 2, FALSE))+'New Sites'!E189*VLOOKUP(Lookups!$A$11, Lookups!$A$9:'Lookups'!$B$24, 2, FALSE),"-")</f>
        <v>116298427.66378717</v>
      </c>
      <c r="F189" s="14">
        <f>IFERROR('New Sites'!F189*VLOOKUP(Lookups!$A$9, Lookups!$A$9:'Lookups'!$B$24, 2, FALSE)+((SQRT((1/('Total Sites'!F189/Area!F189))/2)*1000)*'New Sites'!F189*VLOOKUP(Lookups!$A$10, Lookups!$A$9:'Lookups'!$B$24, 2, FALSE))+'New Sites'!F189*VLOOKUP(Lookups!$A$11, Lookups!$A$9:'Lookups'!$B$24, 2, FALSE),"-")</f>
        <v>126478546.85513082</v>
      </c>
      <c r="G189" s="14">
        <f>IFERROR('New Sites'!G189*VLOOKUP(Lookups!$A$9, Lookups!$A$9:'Lookups'!$B$24, 2, FALSE)+((SQRT((1/('Total Sites'!G189/Area!G189))/2)*1000)*'New Sites'!G189*VLOOKUP(Lookups!$A$10, Lookups!$A$9:'Lookups'!$B$24, 2, FALSE))+'New Sites'!G189*VLOOKUP(Lookups!$A$11, Lookups!$A$9:'Lookups'!$B$24, 2, FALSE),"-")</f>
        <v>144047280.91078731</v>
      </c>
      <c r="H189" s="14">
        <f>IFERROR('New Sites'!H189*VLOOKUP(Lookups!$A$9, Lookups!$A$9:'Lookups'!$B$24, 2, FALSE)+((SQRT((1/('Total Sites'!H189/Area!H189))/2)*1000)*'New Sites'!H189*VLOOKUP(Lookups!$A$10, Lookups!$A$9:'Lookups'!$B$24, 2, FALSE))+'New Sites'!H189*VLOOKUP(Lookups!$A$11, Lookups!$A$9:'Lookups'!$B$24, 2, FALSE),"-")</f>
        <v>138049963.42234832</v>
      </c>
      <c r="I189" s="14">
        <f>IFERROR('New Sites'!I189*VLOOKUP(Lookups!$A$9, Lookups!$A$9:'Lookups'!$B$24, 2, FALSE)+((SQRT((1/('Total Sites'!I189/Area!I189))/2)*1000)*'New Sites'!I189*VLOOKUP(Lookups!$A$10, Lookups!$A$9:'Lookups'!$B$24, 2, FALSE))+'New Sites'!I189*VLOOKUP(Lookups!$A$11, Lookups!$A$9:'Lookups'!$B$24, 2, FALSE),"-")</f>
        <v>108260641.68153077</v>
      </c>
      <c r="J189" s="14">
        <f>IFERROR('New Sites'!J189*VLOOKUP(Lookups!$A$9, Lookups!$A$9:'Lookups'!$B$24, 2, FALSE)+((SQRT((1/('Total Sites'!J189/Area!J189))/2)*1000)*'New Sites'!J189*VLOOKUP(Lookups!$A$10, Lookups!$A$9:'Lookups'!$B$24, 2, FALSE))+'New Sites'!J189*VLOOKUP(Lookups!$A$11, Lookups!$A$9:'Lookups'!$B$24, 2, FALSE),"-")</f>
        <v>147966428.98861146</v>
      </c>
      <c r="K189" s="14">
        <f>IFERROR('New Sites'!K189*VLOOKUP(Lookups!$A$9, Lookups!$A$9:'Lookups'!$B$24, 2, FALSE)+((SQRT((1/('Total Sites'!K189/Area!K189))/2)*1000)*'New Sites'!K189*VLOOKUP(Lookups!$A$10, Lookups!$A$9:'Lookups'!$B$24, 2, FALSE))+'New Sites'!K189*VLOOKUP(Lookups!$A$11, Lookups!$A$9:'Lookups'!$B$24, 2, FALSE),"-")</f>
        <v>91876022.369976461</v>
      </c>
      <c r="L189" s="14">
        <f>IFERROR('New Sites'!L189*VLOOKUP(Lookups!$A$9, Lookups!$A$9:'Lookups'!$B$24, 2, FALSE)+((SQRT((1/('Total Sites'!L189/Area!L189))/2)*1000)*'New Sites'!L189*VLOOKUP(Lookups!$A$10, Lookups!$A$9:'Lookups'!$B$24, 2, FALSE))+'New Sites'!L189*VLOOKUP(Lookups!$A$11, Lookups!$A$9:'Lookups'!$B$24, 2, FALSE),"-")</f>
        <v>97772292.695942506</v>
      </c>
      <c r="M189" s="15">
        <f t="shared" si="5"/>
        <v>1.4731443462125851</v>
      </c>
      <c r="N189" s="19">
        <f>(M189*1000000000)/Pop!M189</f>
        <v>102.58289607306759</v>
      </c>
      <c r="O189" s="14" t="str">
        <f>IFERROR(INDEX(Options!$J$2:$J$1611,MATCH(A189, Options!$G$2:$G$1611,0)), )</f>
        <v>Low Income Developing Countries</v>
      </c>
      <c r="P189" s="14" t="str">
        <f>IFERROR(INDEX(Options!$I$2:$I$1611,MATCH(A189, Options!$G$2:$G$1611,0)), )</f>
        <v>Sub-Sahara Africa</v>
      </c>
    </row>
    <row r="190" spans="1:16">
      <c r="M190" s="18"/>
      <c r="N190" s="20"/>
    </row>
    <row r="191" spans="1:16">
      <c r="M191" s="18"/>
      <c r="N191" s="20"/>
    </row>
    <row r="192" spans="1:16">
      <c r="M192" s="18"/>
      <c r="N192" s="20"/>
    </row>
    <row r="193" spans="13:14">
      <c r="M193" s="18"/>
      <c r="N193" s="20"/>
    </row>
    <row r="194" spans="13:14">
      <c r="M194" s="18"/>
      <c r="N194" s="20"/>
    </row>
    <row r="195" spans="13:14">
      <c r="M195" s="18"/>
      <c r="N195" s="20"/>
    </row>
    <row r="196" spans="13:14">
      <c r="M196" s="18"/>
      <c r="N196" s="20"/>
    </row>
    <row r="197" spans="13:14">
      <c r="M197" s="18"/>
      <c r="N197" s="20"/>
    </row>
    <row r="198" spans="13:14">
      <c r="M198" s="18"/>
      <c r="N198" s="20"/>
    </row>
    <row r="199" spans="13:14">
      <c r="M199" s="18"/>
      <c r="N199" s="20"/>
    </row>
    <row r="200" spans="13:14">
      <c r="M200" s="18"/>
      <c r="N200" s="20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33"/>
  </sheetPr>
  <dimension ref="A1:O200"/>
  <sheetViews>
    <sheetView workbookViewId="0"/>
  </sheetViews>
  <sheetFormatPr defaultRowHeight="15"/>
  <cols>
    <col min="12" max="13" width="20" customWidth="1"/>
    <col min="14" max="14" width="35" customWidth="1"/>
    <col min="15" max="15" width="45" customWidth="1"/>
  </cols>
  <sheetData>
    <row r="1" spans="1:15">
      <c r="A1" s="14" t="s">
        <v>37</v>
      </c>
      <c r="B1" s="14">
        <v>2021</v>
      </c>
      <c r="C1" s="14">
        <v>2022</v>
      </c>
      <c r="D1" s="14">
        <v>2023</v>
      </c>
      <c r="E1" s="14">
        <v>2024</v>
      </c>
      <c r="F1" s="14">
        <v>2025</v>
      </c>
      <c r="G1" s="14">
        <v>2026</v>
      </c>
      <c r="H1" s="14">
        <v>2027</v>
      </c>
      <c r="I1" s="14">
        <v>2028</v>
      </c>
      <c r="J1" s="14">
        <v>2029</v>
      </c>
      <c r="K1" s="14">
        <v>2030</v>
      </c>
      <c r="L1" s="15" t="s">
        <v>620</v>
      </c>
      <c r="M1" s="14" t="s">
        <v>621</v>
      </c>
      <c r="N1" s="14" t="s">
        <v>50</v>
      </c>
      <c r="O1" s="14" t="s">
        <v>55</v>
      </c>
    </row>
    <row r="2" spans="1:15">
      <c r="A2" s="14" t="s">
        <v>459</v>
      </c>
      <c r="B2" s="14">
        <v>2.82</v>
      </c>
      <c r="C2" s="14">
        <v>3.03</v>
      </c>
      <c r="D2" s="14">
        <v>3.21</v>
      </c>
      <c r="E2" s="14">
        <v>3.3</v>
      </c>
      <c r="F2" s="14">
        <v>3.35</v>
      </c>
      <c r="G2" s="14">
        <v>3.39</v>
      </c>
      <c r="H2" s="14">
        <v>3.44</v>
      </c>
      <c r="I2" s="14">
        <v>3.49</v>
      </c>
      <c r="J2" s="14">
        <v>3.54</v>
      </c>
      <c r="K2" s="14">
        <v>3.59</v>
      </c>
      <c r="L2" s="15">
        <f t="shared" ref="L2:L33" si="0">((SUM(B2:K2)*1000000000)/10)/1000000000</f>
        <v>3.3159999999999994</v>
      </c>
      <c r="M2" s="16">
        <f t="shared" ref="M2:M33" si="1">IFERROR((K2-B2)/B2,)</f>
        <v>0.27304964539007093</v>
      </c>
      <c r="N2" s="14" t="str">
        <f>IFERROR(INDEX(Options!$J$2:$J$1611,MATCH(A2, Options!$G$2:$G$1611,0)), )</f>
        <v>Emerging Market Economies</v>
      </c>
      <c r="O2" s="14" t="str">
        <f>IFERROR(INDEX(Options!$I$2:$I$1611,MATCH(A2, Options!$G$2:$G$1611,0)), )</f>
        <v>Latin America and the Caribbean</v>
      </c>
    </row>
    <row r="3" spans="1:15">
      <c r="A3" s="14" t="s">
        <v>74</v>
      </c>
      <c r="B3" s="14">
        <v>20.14</v>
      </c>
      <c r="C3" s="14">
        <v>20.14</v>
      </c>
      <c r="D3" s="14">
        <v>20.14</v>
      </c>
      <c r="E3" s="14">
        <v>20.14</v>
      </c>
      <c r="F3" s="14">
        <v>20.14</v>
      </c>
      <c r="G3" s="14">
        <v>20.14</v>
      </c>
      <c r="H3" s="14">
        <v>20.14</v>
      </c>
      <c r="I3" s="14">
        <v>20.14</v>
      </c>
      <c r="J3" s="14">
        <v>20.14</v>
      </c>
      <c r="K3" s="14">
        <v>20.14</v>
      </c>
      <c r="L3" s="15">
        <f t="shared" si="0"/>
        <v>20.139999999999997</v>
      </c>
      <c r="M3" s="16">
        <f t="shared" si="1"/>
        <v>0</v>
      </c>
      <c r="N3" s="14" t="str">
        <f>IFERROR(INDEX(Options!$J$2:$J$1611,MATCH(A3, Options!$G$2:$G$1611,0)), )</f>
        <v>Low Income Developing Countries</v>
      </c>
      <c r="O3" s="14" t="str">
        <f>IFERROR(INDEX(Options!$I$2:$I$1611,MATCH(A3, Options!$G$2:$G$1611,0)), )</f>
        <v>Middle East, North Africa, Afghanistan, and Pakistan</v>
      </c>
    </row>
    <row r="4" spans="1:15">
      <c r="A4" s="14" t="s">
        <v>79</v>
      </c>
      <c r="B4" s="14">
        <v>57.99</v>
      </c>
      <c r="C4" s="14">
        <v>59.36</v>
      </c>
      <c r="D4" s="14">
        <v>61.34</v>
      </c>
      <c r="E4" s="14">
        <v>63.58</v>
      </c>
      <c r="F4" s="14">
        <v>66.010000000000005</v>
      </c>
      <c r="G4" s="14">
        <v>68.42</v>
      </c>
      <c r="H4" s="14">
        <v>70.92</v>
      </c>
      <c r="I4" s="14">
        <v>73.510000000000005</v>
      </c>
      <c r="J4" s="14">
        <v>76.2</v>
      </c>
      <c r="K4" s="14">
        <v>78.98</v>
      </c>
      <c r="L4" s="15">
        <f t="shared" si="0"/>
        <v>67.631</v>
      </c>
      <c r="M4" s="16">
        <f t="shared" si="1"/>
        <v>0.36195895844111053</v>
      </c>
      <c r="N4" s="14" t="str">
        <f>IFERROR(INDEX(Options!$J$2:$J$1611,MATCH(A4, Options!$G$2:$G$1611,0)), )</f>
        <v>Emerging Market Economies</v>
      </c>
      <c r="O4" s="14" t="str">
        <f>IFERROR(INDEX(Options!$I$2:$I$1611,MATCH(A4, Options!$G$2:$G$1611,0)), )</f>
        <v>Sub-Sahara Africa</v>
      </c>
    </row>
    <row r="5" spans="1:15">
      <c r="A5" s="14" t="s">
        <v>75</v>
      </c>
      <c r="B5" s="14">
        <v>15.61</v>
      </c>
      <c r="C5" s="14">
        <v>16.32</v>
      </c>
      <c r="D5" s="14">
        <v>16.989999999999998</v>
      </c>
      <c r="E5" s="14">
        <v>17.61</v>
      </c>
      <c r="F5" s="14">
        <v>18.23</v>
      </c>
      <c r="G5" s="14">
        <v>18.86</v>
      </c>
      <c r="H5" s="14">
        <v>19.52</v>
      </c>
      <c r="I5" s="14">
        <v>20.2</v>
      </c>
      <c r="J5" s="14">
        <v>20.9</v>
      </c>
      <c r="K5" s="14">
        <v>21.63</v>
      </c>
      <c r="L5" s="15">
        <f t="shared" si="0"/>
        <v>18.587</v>
      </c>
      <c r="M5" s="16">
        <f t="shared" si="1"/>
        <v>0.38565022421524664</v>
      </c>
      <c r="N5" s="14" t="str">
        <f>IFERROR(INDEX(Options!$J$2:$J$1611,MATCH(A5, Options!$G$2:$G$1611,0)), )</f>
        <v>Emerging Market Economies</v>
      </c>
      <c r="O5" s="14" t="str">
        <f>IFERROR(INDEX(Options!$I$2:$I$1611,MATCH(A5, Options!$G$2:$G$1611,0)), )</f>
        <v>Emerging and Developing Europe</v>
      </c>
    </row>
    <row r="6" spans="1:15">
      <c r="A6" s="14" t="s">
        <v>461</v>
      </c>
      <c r="B6" s="14">
        <v>3.02</v>
      </c>
      <c r="C6" s="14">
        <v>3.16</v>
      </c>
      <c r="D6" s="14">
        <v>3.25</v>
      </c>
      <c r="E6" s="14">
        <v>3.32</v>
      </c>
      <c r="F6" s="14">
        <v>3.37</v>
      </c>
      <c r="G6" s="14">
        <v>3.42</v>
      </c>
      <c r="H6" s="14">
        <v>3.47</v>
      </c>
      <c r="I6" s="14">
        <v>3.52</v>
      </c>
      <c r="J6" s="14">
        <v>3.58</v>
      </c>
      <c r="K6" s="14">
        <v>3.63</v>
      </c>
      <c r="L6" s="15">
        <f t="shared" si="0"/>
        <v>3.3740000000000006</v>
      </c>
      <c r="M6" s="16">
        <f t="shared" si="1"/>
        <v>0.20198675496688737</v>
      </c>
      <c r="N6" s="14" t="str">
        <f>IFERROR(INDEX(Options!$J$2:$J$1611,MATCH(A6, Options!$G$2:$G$1611,0)), )</f>
        <v>Advanced Economies</v>
      </c>
      <c r="O6" s="14" t="str">
        <f>IFERROR(INDEX(Options!$I$2:$I$1611,MATCH(A6, Options!$G$2:$G$1611,0)), )</f>
        <v>Advanced Economies</v>
      </c>
    </row>
    <row r="7" spans="1:15">
      <c r="A7" s="14" t="s">
        <v>422</v>
      </c>
      <c r="B7" s="14">
        <v>366.9</v>
      </c>
      <c r="C7" s="14">
        <v>378.04</v>
      </c>
      <c r="D7" s="14">
        <v>389.54</v>
      </c>
      <c r="E7" s="14">
        <v>401.7</v>
      </c>
      <c r="F7" s="14">
        <v>414.68</v>
      </c>
      <c r="G7" s="14">
        <v>428.42</v>
      </c>
      <c r="H7" s="14">
        <v>442.62</v>
      </c>
      <c r="I7" s="14">
        <v>457.3</v>
      </c>
      <c r="J7" s="14">
        <v>472.46</v>
      </c>
      <c r="K7" s="14">
        <v>488.12</v>
      </c>
      <c r="L7" s="15">
        <f t="shared" si="0"/>
        <v>423.97800000000007</v>
      </c>
      <c r="M7" s="16">
        <f t="shared" si="1"/>
        <v>0.33038975197601533</v>
      </c>
      <c r="N7" s="14" t="str">
        <f>IFERROR(INDEX(Options!$J$2:$J$1611,MATCH(A7, Options!$G$2:$G$1611,0)), )</f>
        <v>Emerging Market Economies</v>
      </c>
      <c r="O7" s="14" t="str">
        <f>IFERROR(INDEX(Options!$I$2:$I$1611,MATCH(A7, Options!$G$2:$G$1611,0)), )</f>
        <v>Middle East, North Africa, Afghanistan, and Pakistan</v>
      </c>
    </row>
    <row r="8" spans="1:15">
      <c r="A8" s="14" t="s">
        <v>81</v>
      </c>
      <c r="B8" s="14">
        <v>418.24</v>
      </c>
      <c r="C8" s="14">
        <v>428.55</v>
      </c>
      <c r="D8" s="14">
        <v>437.12</v>
      </c>
      <c r="E8" s="14">
        <v>444.99</v>
      </c>
      <c r="F8" s="14">
        <v>452.78</v>
      </c>
      <c r="G8" s="14">
        <v>461.09</v>
      </c>
      <c r="H8" s="14">
        <v>469.56</v>
      </c>
      <c r="I8" s="14">
        <v>478.18</v>
      </c>
      <c r="J8" s="14">
        <v>486.96</v>
      </c>
      <c r="K8" s="14">
        <v>495.9</v>
      </c>
      <c r="L8" s="15">
        <f t="shared" si="0"/>
        <v>457.33699999999999</v>
      </c>
      <c r="M8" s="16">
        <f t="shared" si="1"/>
        <v>0.18568286151491958</v>
      </c>
      <c r="N8" s="14" t="str">
        <f>IFERROR(INDEX(Options!$J$2:$J$1611,MATCH(A8, Options!$G$2:$G$1611,0)), )</f>
        <v>Emerging Market Economies</v>
      </c>
      <c r="O8" s="14" t="str">
        <f>IFERROR(INDEX(Options!$I$2:$I$1611,MATCH(A8, Options!$G$2:$G$1611,0)), )</f>
        <v>Latin America and the Caribbean</v>
      </c>
    </row>
    <row r="9" spans="1:15">
      <c r="A9" s="14" t="s">
        <v>83</v>
      </c>
      <c r="B9" s="14">
        <v>13.46</v>
      </c>
      <c r="C9" s="14">
        <v>14.07</v>
      </c>
      <c r="D9" s="14">
        <v>14.69</v>
      </c>
      <c r="E9" s="14">
        <v>15.29</v>
      </c>
      <c r="F9" s="14">
        <v>15.9</v>
      </c>
      <c r="G9" s="14">
        <v>16.54</v>
      </c>
      <c r="H9" s="14">
        <v>17.2</v>
      </c>
      <c r="I9" s="14">
        <v>17.89</v>
      </c>
      <c r="J9" s="14">
        <v>18.600000000000001</v>
      </c>
      <c r="K9" s="14">
        <v>19.350000000000001</v>
      </c>
      <c r="L9" s="15">
        <f t="shared" si="0"/>
        <v>16.298999999999996</v>
      </c>
      <c r="M9" s="16">
        <f t="shared" si="1"/>
        <v>0.43759286775631501</v>
      </c>
      <c r="N9" s="14" t="str">
        <f>IFERROR(INDEX(Options!$J$2:$J$1611,MATCH(A9, Options!$G$2:$G$1611,0)), )</f>
        <v>Emerging Market Economies</v>
      </c>
      <c r="O9" s="14" t="str">
        <f>IFERROR(INDEX(Options!$I$2:$I$1611,MATCH(A9, Options!$G$2:$G$1611,0)), )</f>
        <v>Caucasus and Central Asia</v>
      </c>
    </row>
    <row r="10" spans="1:15">
      <c r="A10" s="14" t="s">
        <v>464</v>
      </c>
      <c r="B10" s="14">
        <v>1.38</v>
      </c>
      <c r="C10" s="14">
        <v>1.48</v>
      </c>
      <c r="D10" s="14">
        <v>1.56</v>
      </c>
      <c r="E10" s="14">
        <v>1.63</v>
      </c>
      <c r="F10" s="14">
        <v>1.69</v>
      </c>
      <c r="G10" s="14">
        <v>1.73</v>
      </c>
      <c r="H10" s="14">
        <v>1.78</v>
      </c>
      <c r="I10" s="14">
        <v>1.83</v>
      </c>
      <c r="J10" s="14">
        <v>1.88</v>
      </c>
      <c r="K10" s="14">
        <v>1.93</v>
      </c>
      <c r="L10" s="15">
        <f t="shared" si="0"/>
        <v>1.6890000000000001</v>
      </c>
      <c r="M10" s="16">
        <f t="shared" si="1"/>
        <v>0.39855072463768121</v>
      </c>
      <c r="N10" s="14" t="str">
        <f>IFERROR(INDEX(Options!$J$2:$J$1611,MATCH(A10, Options!$G$2:$G$1611,0)), )</f>
        <v>Emerging Market Economies</v>
      </c>
      <c r="O10" s="14" t="str">
        <f>IFERROR(INDEX(Options!$I$2:$I$1611,MATCH(A10, Options!$G$2:$G$1611,0)), )</f>
        <v>Latin America and the Caribbean</v>
      </c>
    </row>
    <row r="11" spans="1:15">
      <c r="A11" s="14" t="s">
        <v>85</v>
      </c>
      <c r="B11" s="14">
        <v>1407.55</v>
      </c>
      <c r="C11" s="14">
        <v>1465.79</v>
      </c>
      <c r="D11" s="14">
        <v>1503.4</v>
      </c>
      <c r="E11" s="14">
        <v>1542.61</v>
      </c>
      <c r="F11" s="14">
        <v>1583.38</v>
      </c>
      <c r="G11" s="14">
        <v>1624.52</v>
      </c>
      <c r="H11" s="14">
        <v>1666.72</v>
      </c>
      <c r="I11" s="14">
        <v>1710.03</v>
      </c>
      <c r="J11" s="14">
        <v>1754.45</v>
      </c>
      <c r="K11" s="14">
        <v>1800.03</v>
      </c>
      <c r="L11" s="15">
        <f t="shared" si="0"/>
        <v>1605.8480000000002</v>
      </c>
      <c r="M11" s="16">
        <f t="shared" si="1"/>
        <v>0.27883911761571528</v>
      </c>
      <c r="N11" s="14" t="str">
        <f>IFERROR(INDEX(Options!$J$2:$J$1611,MATCH(A11, Options!$G$2:$G$1611,0)), )</f>
        <v>Advanced Economies</v>
      </c>
      <c r="O11" s="14" t="str">
        <f>IFERROR(INDEX(Options!$I$2:$I$1611,MATCH(A11, Options!$G$2:$G$1611,0)), )</f>
        <v>Advanced Economies</v>
      </c>
    </row>
    <row r="12" spans="1:15">
      <c r="A12" s="14" t="s">
        <v>87</v>
      </c>
      <c r="B12" s="14">
        <v>449.47</v>
      </c>
      <c r="C12" s="14">
        <v>469.7</v>
      </c>
      <c r="D12" s="14">
        <v>479.56</v>
      </c>
      <c r="E12" s="14">
        <v>489.15</v>
      </c>
      <c r="F12" s="14">
        <v>498.93</v>
      </c>
      <c r="G12" s="14">
        <v>507.92</v>
      </c>
      <c r="H12" s="14">
        <v>517.05999999999995</v>
      </c>
      <c r="I12" s="14">
        <v>526.36</v>
      </c>
      <c r="J12" s="14">
        <v>535.84</v>
      </c>
      <c r="K12" s="14">
        <v>545.48</v>
      </c>
      <c r="L12" s="15">
        <f t="shared" si="0"/>
        <v>501.94699999999989</v>
      </c>
      <c r="M12" s="16">
        <f t="shared" si="1"/>
        <v>0.21360713729503633</v>
      </c>
      <c r="N12" s="14" t="str">
        <f>IFERROR(INDEX(Options!$J$2:$J$1611,MATCH(A12, Options!$G$2:$G$1611,0)), )</f>
        <v>Advanced Economies</v>
      </c>
      <c r="O12" s="14" t="str">
        <f>IFERROR(INDEX(Options!$I$2:$I$1611,MATCH(A12, Options!$G$2:$G$1611,0)), )</f>
        <v>Advanced Economies</v>
      </c>
    </row>
    <row r="13" spans="1:15">
      <c r="A13" s="14" t="s">
        <v>89</v>
      </c>
      <c r="B13" s="14">
        <v>43.87</v>
      </c>
      <c r="C13" s="14">
        <v>44.9</v>
      </c>
      <c r="D13" s="14">
        <v>45.67</v>
      </c>
      <c r="E13" s="14">
        <v>46.46</v>
      </c>
      <c r="F13" s="14">
        <v>47.26</v>
      </c>
      <c r="G13" s="14">
        <v>48.09</v>
      </c>
      <c r="H13" s="14">
        <v>48.93</v>
      </c>
      <c r="I13" s="14">
        <v>49.79</v>
      </c>
      <c r="J13" s="14">
        <v>50.66</v>
      </c>
      <c r="K13" s="14">
        <v>51.55</v>
      </c>
      <c r="L13" s="15">
        <f t="shared" si="0"/>
        <v>47.718000000000004</v>
      </c>
      <c r="M13" s="16">
        <f t="shared" si="1"/>
        <v>0.17506268520629131</v>
      </c>
      <c r="N13" s="14" t="str">
        <f>IFERROR(INDEX(Options!$J$2:$J$1611,MATCH(A13, Options!$G$2:$G$1611,0)), )</f>
        <v>Emerging Market Economies</v>
      </c>
      <c r="O13" s="14" t="str">
        <f>IFERROR(INDEX(Options!$I$2:$I$1611,MATCH(A13, Options!$G$2:$G$1611,0)), )</f>
        <v>Caucasus and Central Asia</v>
      </c>
    </row>
    <row r="14" spans="1:15">
      <c r="A14" s="14" t="s">
        <v>119</v>
      </c>
      <c r="B14" s="14">
        <v>3.09</v>
      </c>
      <c r="C14" s="14">
        <v>3.22</v>
      </c>
      <c r="D14" s="14">
        <v>3.37</v>
      </c>
      <c r="E14" s="14">
        <v>3.54</v>
      </c>
      <c r="F14" s="14">
        <v>3.72</v>
      </c>
      <c r="G14" s="14">
        <v>3.9</v>
      </c>
      <c r="H14" s="14">
        <v>4.09</v>
      </c>
      <c r="I14" s="14">
        <v>4.29</v>
      </c>
      <c r="J14" s="14">
        <v>4.49</v>
      </c>
      <c r="K14" s="14">
        <v>4.71</v>
      </c>
      <c r="L14" s="15">
        <f t="shared" si="0"/>
        <v>3.8419999999999992</v>
      </c>
      <c r="M14" s="16">
        <f t="shared" si="1"/>
        <v>0.52427184466019428</v>
      </c>
      <c r="N14" s="14" t="str">
        <f>IFERROR(INDEX(Options!$J$2:$J$1611,MATCH(A14, Options!$G$2:$G$1611,0)), )</f>
        <v>Low Income Developing Countries</v>
      </c>
      <c r="O14" s="14" t="str">
        <f>IFERROR(INDEX(Options!$I$2:$I$1611,MATCH(A14, Options!$G$2:$G$1611,0)), )</f>
        <v>Sub-Sahara Africa</v>
      </c>
    </row>
    <row r="15" spans="1:15">
      <c r="A15" s="14" t="s">
        <v>98</v>
      </c>
      <c r="B15" s="14">
        <v>543.94000000000005</v>
      </c>
      <c r="C15" s="14">
        <v>560.84</v>
      </c>
      <c r="D15" s="14">
        <v>570.79999999999995</v>
      </c>
      <c r="E15" s="14">
        <v>578.63</v>
      </c>
      <c r="F15" s="14">
        <v>586.13</v>
      </c>
      <c r="G15" s="14">
        <v>594.03</v>
      </c>
      <c r="H15" s="14">
        <v>602.03</v>
      </c>
      <c r="I15" s="14">
        <v>610.14</v>
      </c>
      <c r="J15" s="14">
        <v>618.36</v>
      </c>
      <c r="K15" s="14">
        <v>626.69000000000005</v>
      </c>
      <c r="L15" s="15">
        <f t="shared" si="0"/>
        <v>589.15899999999999</v>
      </c>
      <c r="M15" s="16">
        <f t="shared" si="1"/>
        <v>0.15213074971504209</v>
      </c>
      <c r="N15" s="14" t="str">
        <f>IFERROR(INDEX(Options!$J$2:$J$1611,MATCH(A15, Options!$G$2:$G$1611,0)), )</f>
        <v>Advanced Economies</v>
      </c>
      <c r="O15" s="14" t="str">
        <f>IFERROR(INDEX(Options!$I$2:$I$1611,MATCH(A15, Options!$G$2:$G$1611,0)), )</f>
        <v>Advanced Economies</v>
      </c>
    </row>
    <row r="16" spans="1:15">
      <c r="A16" s="14" t="s">
        <v>102</v>
      </c>
      <c r="B16" s="14">
        <v>16.54</v>
      </c>
      <c r="C16" s="14">
        <v>17.62</v>
      </c>
      <c r="D16" s="14">
        <v>18.760000000000002</v>
      </c>
      <c r="E16" s="14">
        <v>19.98</v>
      </c>
      <c r="F16" s="14">
        <v>21.27</v>
      </c>
      <c r="G16" s="14">
        <v>22.64</v>
      </c>
      <c r="H16" s="14">
        <v>24.11</v>
      </c>
      <c r="I16" s="14">
        <v>25.66</v>
      </c>
      <c r="J16" s="14">
        <v>27.32</v>
      </c>
      <c r="K16" s="14">
        <v>29.08</v>
      </c>
      <c r="L16" s="15">
        <f t="shared" si="0"/>
        <v>22.298000000000005</v>
      </c>
      <c r="M16" s="16">
        <f t="shared" si="1"/>
        <v>0.7581620314389359</v>
      </c>
      <c r="N16" s="14" t="str">
        <f>IFERROR(INDEX(Options!$J$2:$J$1611,MATCH(A16, Options!$G$2:$G$1611,0)), )</f>
        <v>Low Income Developing Countries</v>
      </c>
      <c r="O16" s="14" t="str">
        <f>IFERROR(INDEX(Options!$I$2:$I$1611,MATCH(A16, Options!$G$2:$G$1611,0)), )</f>
        <v>Sub-Sahara Africa</v>
      </c>
    </row>
    <row r="17" spans="1:15">
      <c r="A17" s="14" t="s">
        <v>117</v>
      </c>
      <c r="B17" s="14">
        <v>18.54</v>
      </c>
      <c r="C17" s="14">
        <v>19.579999999999998</v>
      </c>
      <c r="D17" s="14">
        <v>20.62</v>
      </c>
      <c r="E17" s="14">
        <v>21.71</v>
      </c>
      <c r="F17" s="14">
        <v>22.86</v>
      </c>
      <c r="G17" s="14">
        <v>24.07</v>
      </c>
      <c r="H17" s="14">
        <v>25.35</v>
      </c>
      <c r="I17" s="14">
        <v>26.7</v>
      </c>
      <c r="J17" s="14">
        <v>28.11</v>
      </c>
      <c r="K17" s="14">
        <v>29.61</v>
      </c>
      <c r="L17" s="15">
        <f t="shared" si="0"/>
        <v>23.714999999999996</v>
      </c>
      <c r="M17" s="16">
        <f t="shared" si="1"/>
        <v>0.59708737864077677</v>
      </c>
      <c r="N17" s="14" t="str">
        <f>IFERROR(INDEX(Options!$J$2:$J$1611,MATCH(A17, Options!$G$2:$G$1611,0)), )</f>
        <v>Low Income Developing Countries</v>
      </c>
      <c r="O17" s="14" t="str">
        <f>IFERROR(INDEX(Options!$I$2:$I$1611,MATCH(A17, Options!$G$2:$G$1611,0)), )</f>
        <v>Sub-Sahara Africa</v>
      </c>
    </row>
    <row r="18" spans="1:15">
      <c r="A18" s="14" t="s">
        <v>93</v>
      </c>
      <c r="B18" s="14">
        <v>337.91</v>
      </c>
      <c r="C18" s="14">
        <v>360.03</v>
      </c>
      <c r="D18" s="14">
        <v>385.95</v>
      </c>
      <c r="E18" s="14">
        <v>413.74</v>
      </c>
      <c r="F18" s="14">
        <v>443.53</v>
      </c>
      <c r="G18" s="14">
        <v>475.02</v>
      </c>
      <c r="H18" s="14">
        <v>508.74</v>
      </c>
      <c r="I18" s="14">
        <v>544.86</v>
      </c>
      <c r="J18" s="14">
        <v>583.54999999999995</v>
      </c>
      <c r="K18" s="14">
        <v>624.98</v>
      </c>
      <c r="L18" s="15">
        <f t="shared" si="0"/>
        <v>467.8309999999999</v>
      </c>
      <c r="M18" s="16">
        <f t="shared" si="1"/>
        <v>0.84954573703057024</v>
      </c>
      <c r="N18" s="14" t="str">
        <f>IFERROR(INDEX(Options!$J$2:$J$1611,MATCH(A18, Options!$G$2:$G$1611,0)), )</f>
        <v>Low Income Developing Countries</v>
      </c>
      <c r="O18" s="14" t="str">
        <f>IFERROR(INDEX(Options!$I$2:$I$1611,MATCH(A18, Options!$G$2:$G$1611,0)), )</f>
        <v>Emerging and Developing Asia</v>
      </c>
    </row>
    <row r="19" spans="1:15">
      <c r="A19" s="14" t="s">
        <v>115</v>
      </c>
      <c r="B19" s="14">
        <v>72.349999999999994</v>
      </c>
      <c r="C19" s="14">
        <v>75.53</v>
      </c>
      <c r="D19" s="14">
        <v>78.56</v>
      </c>
      <c r="E19" s="14">
        <v>81.400000000000006</v>
      </c>
      <c r="F19" s="14">
        <v>83.96</v>
      </c>
      <c r="G19" s="14">
        <v>86.34</v>
      </c>
      <c r="H19" s="14">
        <v>88.79</v>
      </c>
      <c r="I19" s="14">
        <v>91.31</v>
      </c>
      <c r="J19" s="14">
        <v>93.91</v>
      </c>
      <c r="K19" s="14">
        <v>96.57</v>
      </c>
      <c r="L19" s="15">
        <f t="shared" si="0"/>
        <v>84.872</v>
      </c>
      <c r="M19" s="16">
        <f t="shared" si="1"/>
        <v>0.33476157567380788</v>
      </c>
      <c r="N19" s="14" t="str">
        <f>IFERROR(INDEX(Options!$J$2:$J$1611,MATCH(A19, Options!$G$2:$G$1611,0)), )</f>
        <v>Emerging Market Economies</v>
      </c>
      <c r="O19" s="14" t="str">
        <f>IFERROR(INDEX(Options!$I$2:$I$1611,MATCH(A19, Options!$G$2:$G$1611,0)), )</f>
        <v>Emerging and Developing Europe</v>
      </c>
    </row>
    <row r="20" spans="1:15">
      <c r="A20" s="14" t="s">
        <v>91</v>
      </c>
      <c r="B20" s="14">
        <v>35.58</v>
      </c>
      <c r="C20" s="14">
        <v>36.68</v>
      </c>
      <c r="D20" s="14">
        <v>37.81</v>
      </c>
      <c r="E20" s="14">
        <v>38.97</v>
      </c>
      <c r="F20" s="14">
        <v>40.18</v>
      </c>
      <c r="G20" s="14">
        <v>41.42</v>
      </c>
      <c r="H20" s="14">
        <v>42.71</v>
      </c>
      <c r="I20" s="14">
        <v>44.03</v>
      </c>
      <c r="J20" s="14">
        <v>45.4</v>
      </c>
      <c r="K20" s="14">
        <v>46.8</v>
      </c>
      <c r="L20" s="15">
        <f t="shared" si="0"/>
        <v>40.957999999999998</v>
      </c>
      <c r="M20" s="16">
        <f t="shared" si="1"/>
        <v>0.3153456998313659</v>
      </c>
      <c r="N20" s="14" t="str">
        <f>IFERROR(INDEX(Options!$J$2:$J$1611,MATCH(A20, Options!$G$2:$G$1611,0)), )</f>
        <v>Emerging Market Economies</v>
      </c>
      <c r="O20" s="14" t="str">
        <f>IFERROR(INDEX(Options!$I$2:$I$1611,MATCH(A20, Options!$G$2:$G$1611,0)), )</f>
        <v>Middle East, North Africa, Afghanistan, and Pakistan</v>
      </c>
    </row>
    <row r="21" spans="1:15">
      <c r="A21" s="14" t="s">
        <v>466</v>
      </c>
      <c r="B21" s="14">
        <v>10.11</v>
      </c>
      <c r="C21" s="14">
        <v>10.91</v>
      </c>
      <c r="D21" s="14">
        <v>11.35</v>
      </c>
      <c r="E21" s="14">
        <v>11.74</v>
      </c>
      <c r="F21" s="14">
        <v>11.95</v>
      </c>
      <c r="G21" s="14">
        <v>12.13</v>
      </c>
      <c r="H21" s="14">
        <v>12.31</v>
      </c>
      <c r="I21" s="14">
        <v>12.5</v>
      </c>
      <c r="J21" s="14">
        <v>12.68</v>
      </c>
      <c r="K21" s="14">
        <v>12.87</v>
      </c>
      <c r="L21" s="15">
        <f t="shared" si="0"/>
        <v>11.855000000000002</v>
      </c>
      <c r="M21" s="16">
        <f t="shared" si="1"/>
        <v>0.27299703264094954</v>
      </c>
      <c r="N21" s="14" t="str">
        <f>IFERROR(INDEX(Options!$J$2:$J$1611,MATCH(A21, Options!$G$2:$G$1611,0)), )</f>
        <v>Emerging Market Economies</v>
      </c>
      <c r="O21" s="14" t="str">
        <f>IFERROR(INDEX(Options!$I$2:$I$1611,MATCH(A21, Options!$G$2:$G$1611,0)), )</f>
        <v>Latin America and the Caribbean</v>
      </c>
    </row>
    <row r="22" spans="1:15">
      <c r="A22" s="14" t="s">
        <v>107</v>
      </c>
      <c r="B22" s="14">
        <v>20.34</v>
      </c>
      <c r="C22" s="14">
        <v>21</v>
      </c>
      <c r="D22" s="14">
        <v>21.63</v>
      </c>
      <c r="E22" s="14">
        <v>22.28</v>
      </c>
      <c r="F22" s="14">
        <v>22.95</v>
      </c>
      <c r="G22" s="14">
        <v>23.64</v>
      </c>
      <c r="H22" s="14">
        <v>24.35</v>
      </c>
      <c r="I22" s="14">
        <v>25.08</v>
      </c>
      <c r="J22" s="14">
        <v>25.83</v>
      </c>
      <c r="K22" s="14">
        <v>26.61</v>
      </c>
      <c r="L22" s="15">
        <f t="shared" si="0"/>
        <v>23.370999999999995</v>
      </c>
      <c r="M22" s="16">
        <f t="shared" si="1"/>
        <v>0.30825958702064893</v>
      </c>
      <c r="N22" s="14" t="str">
        <f>IFERROR(INDEX(Options!$J$2:$J$1611,MATCH(A22, Options!$G$2:$G$1611,0)), )</f>
        <v>Emerging Market Economies</v>
      </c>
      <c r="O22" s="14" t="str">
        <f>IFERROR(INDEX(Options!$I$2:$I$1611,MATCH(A22, Options!$G$2:$G$1611,0)), )</f>
        <v>Emerging and Developing Europe</v>
      </c>
    </row>
    <row r="23" spans="1:15">
      <c r="A23" s="14" t="s">
        <v>96</v>
      </c>
      <c r="B23" s="14">
        <v>61.45</v>
      </c>
      <c r="C23" s="14">
        <v>61.76</v>
      </c>
      <c r="D23" s="14">
        <v>62.4</v>
      </c>
      <c r="E23" s="14">
        <v>63.14</v>
      </c>
      <c r="F23" s="14">
        <v>63.95</v>
      </c>
      <c r="G23" s="14">
        <v>64.790000000000006</v>
      </c>
      <c r="H23" s="14">
        <v>65.64</v>
      </c>
      <c r="I23" s="14">
        <v>66.510000000000005</v>
      </c>
      <c r="J23" s="14">
        <v>67.39</v>
      </c>
      <c r="K23" s="14">
        <v>68.28</v>
      </c>
      <c r="L23" s="15">
        <f t="shared" si="0"/>
        <v>64.531000000000006</v>
      </c>
      <c r="M23" s="16">
        <f t="shared" si="1"/>
        <v>0.11114727420667206</v>
      </c>
      <c r="N23" s="14" t="str">
        <f>IFERROR(INDEX(Options!$J$2:$J$1611,MATCH(A23, Options!$G$2:$G$1611,0)), )</f>
        <v>Emerging Market Economies</v>
      </c>
      <c r="O23" s="14" t="str">
        <f>IFERROR(INDEX(Options!$I$2:$I$1611,MATCH(A23, Options!$G$2:$G$1611,0)), )</f>
        <v>Emerging and Developing Europe</v>
      </c>
    </row>
    <row r="24" spans="1:15">
      <c r="A24" s="14" t="s">
        <v>100</v>
      </c>
      <c r="B24" s="14">
        <v>1.85</v>
      </c>
      <c r="C24" s="14">
        <v>1.95</v>
      </c>
      <c r="D24" s="14">
        <v>2.0099999999999998</v>
      </c>
      <c r="E24" s="14">
        <v>2.0499999999999998</v>
      </c>
      <c r="F24" s="14">
        <v>2.09</v>
      </c>
      <c r="G24" s="14">
        <v>2.13</v>
      </c>
      <c r="H24" s="14">
        <v>2.17</v>
      </c>
      <c r="I24" s="14">
        <v>2.21</v>
      </c>
      <c r="J24" s="14">
        <v>2.2599999999999998</v>
      </c>
      <c r="K24" s="14">
        <v>2.2999999999999998</v>
      </c>
      <c r="L24" s="15">
        <f t="shared" si="0"/>
        <v>2.1019999999999999</v>
      </c>
      <c r="M24" s="16">
        <f t="shared" si="1"/>
        <v>0.24324324324324309</v>
      </c>
      <c r="N24" s="14" t="str">
        <f>IFERROR(INDEX(Options!$J$2:$J$1611,MATCH(A24, Options!$G$2:$G$1611,0)), )</f>
        <v>Emerging Market Economies</v>
      </c>
      <c r="O24" s="14" t="str">
        <f>IFERROR(INDEX(Options!$I$2:$I$1611,MATCH(A24, Options!$G$2:$G$1611,0)), )</f>
        <v>Latin America and the Caribbean</v>
      </c>
    </row>
    <row r="25" spans="1:15">
      <c r="A25" s="14" t="s">
        <v>105</v>
      </c>
      <c r="B25" s="14">
        <v>38.659999999999997</v>
      </c>
      <c r="C25" s="14">
        <v>40.21</v>
      </c>
      <c r="D25" s="14">
        <v>41.7</v>
      </c>
      <c r="E25" s="14">
        <v>43.2</v>
      </c>
      <c r="F25" s="14">
        <v>44.71</v>
      </c>
      <c r="G25" s="14">
        <v>46.23</v>
      </c>
      <c r="H25" s="14">
        <v>47.8</v>
      </c>
      <c r="I25" s="14">
        <v>49.43</v>
      </c>
      <c r="J25" s="14">
        <v>51.11</v>
      </c>
      <c r="K25" s="14">
        <v>52.85</v>
      </c>
      <c r="L25" s="15">
        <f t="shared" si="0"/>
        <v>45.590000000000011</v>
      </c>
      <c r="M25" s="16">
        <f t="shared" si="1"/>
        <v>0.36704604242110722</v>
      </c>
      <c r="N25" s="14" t="str">
        <f>IFERROR(INDEX(Options!$J$2:$J$1611,MATCH(A25, Options!$G$2:$G$1611,0)), )</f>
        <v>Emerging Market Economies</v>
      </c>
      <c r="O25" s="14" t="str">
        <f>IFERROR(INDEX(Options!$I$2:$I$1611,MATCH(A25, Options!$G$2:$G$1611,0)), )</f>
        <v>Latin America and the Caribbean</v>
      </c>
    </row>
    <row r="26" spans="1:15">
      <c r="A26" s="14" t="s">
        <v>111</v>
      </c>
      <c r="B26" s="14">
        <v>1520.26</v>
      </c>
      <c r="C26" s="14">
        <v>1543.4</v>
      </c>
      <c r="D26" s="14">
        <v>1574.49</v>
      </c>
      <c r="E26" s="14">
        <v>1607.58</v>
      </c>
      <c r="F26" s="14">
        <v>1641.62</v>
      </c>
      <c r="G26" s="14">
        <v>1676.57</v>
      </c>
      <c r="H26" s="14">
        <v>1712.26</v>
      </c>
      <c r="I26" s="14">
        <v>1748.71</v>
      </c>
      <c r="J26" s="14">
        <v>1785.94</v>
      </c>
      <c r="K26" s="14">
        <v>1823.97</v>
      </c>
      <c r="L26" s="15">
        <f t="shared" si="0"/>
        <v>1663.48</v>
      </c>
      <c r="M26" s="16">
        <f t="shared" si="1"/>
        <v>0.19977503848025999</v>
      </c>
      <c r="N26" s="14" t="str">
        <f>IFERROR(INDEX(Options!$J$2:$J$1611,MATCH(A26, Options!$G$2:$G$1611,0)), )</f>
        <v>Emerging Market Economies</v>
      </c>
      <c r="O26" s="14" t="str">
        <f>IFERROR(INDEX(Options!$I$2:$I$1611,MATCH(A26, Options!$G$2:$G$1611,0)), )</f>
        <v>Latin America and the Caribbean</v>
      </c>
    </row>
    <row r="27" spans="1:15">
      <c r="A27" s="14" t="s">
        <v>94</v>
      </c>
      <c r="B27" s="14">
        <v>4.5599999999999996</v>
      </c>
      <c r="C27" s="14">
        <v>4.95</v>
      </c>
      <c r="D27" s="14">
        <v>5.19</v>
      </c>
      <c r="E27" s="14">
        <v>5.33</v>
      </c>
      <c r="F27" s="14">
        <v>5.43</v>
      </c>
      <c r="G27" s="14">
        <v>5.53</v>
      </c>
      <c r="H27" s="14">
        <v>5.63</v>
      </c>
      <c r="I27" s="14">
        <v>5.74</v>
      </c>
      <c r="J27" s="14">
        <v>5.84</v>
      </c>
      <c r="K27" s="14">
        <v>5.95</v>
      </c>
      <c r="L27" s="15">
        <f t="shared" si="0"/>
        <v>5.4150000000000009</v>
      </c>
      <c r="M27" s="16">
        <f t="shared" si="1"/>
        <v>0.30482456140350894</v>
      </c>
      <c r="N27" s="14" t="str">
        <f>IFERROR(INDEX(Options!$J$2:$J$1611,MATCH(A27, Options!$G$2:$G$1611,0)), )</f>
        <v>Emerging Market Economies</v>
      </c>
      <c r="O27" s="14" t="str">
        <f>IFERROR(INDEX(Options!$I$2:$I$1611,MATCH(A27, Options!$G$2:$G$1611,0)), )</f>
        <v>Latin America and the Caribbean</v>
      </c>
    </row>
    <row r="28" spans="1:15">
      <c r="A28" s="14" t="s">
        <v>113</v>
      </c>
      <c r="B28" s="14">
        <v>12.24</v>
      </c>
      <c r="C28" s="14">
        <v>12.56</v>
      </c>
      <c r="D28" s="14">
        <v>12.86</v>
      </c>
      <c r="E28" s="14">
        <v>13.14</v>
      </c>
      <c r="F28" s="14">
        <v>13.41</v>
      </c>
      <c r="G28" s="14">
        <v>13.68</v>
      </c>
      <c r="H28" s="14">
        <v>13.97</v>
      </c>
      <c r="I28" s="14">
        <v>14.26</v>
      </c>
      <c r="J28" s="14">
        <v>14.55</v>
      </c>
      <c r="K28" s="14">
        <v>14.85</v>
      </c>
      <c r="L28" s="15">
        <f t="shared" si="0"/>
        <v>13.551999999999998</v>
      </c>
      <c r="M28" s="16">
        <f t="shared" si="1"/>
        <v>0.213235294117647</v>
      </c>
      <c r="N28" s="14" t="str">
        <f>IFERROR(INDEX(Options!$J$2:$J$1611,MATCH(A28, Options!$G$2:$G$1611,0)), )</f>
        <v>Emerging Market Economies</v>
      </c>
      <c r="O28" s="14" t="str">
        <f>IFERROR(INDEX(Options!$I$2:$I$1611,MATCH(A28, Options!$G$2:$G$1611,0)), )</f>
        <v>Emerging and Developing Asia</v>
      </c>
    </row>
    <row r="29" spans="1:15">
      <c r="A29" s="14" t="s">
        <v>104</v>
      </c>
      <c r="B29" s="14">
        <v>2.46</v>
      </c>
      <c r="C29" s="14">
        <v>2.56</v>
      </c>
      <c r="D29" s="14">
        <v>2.7</v>
      </c>
      <c r="E29" s="14">
        <v>2.91</v>
      </c>
      <c r="F29" s="14">
        <v>3.08</v>
      </c>
      <c r="G29" s="14">
        <v>3.25</v>
      </c>
      <c r="H29" s="14">
        <v>3.44</v>
      </c>
      <c r="I29" s="14">
        <v>3.64</v>
      </c>
      <c r="J29" s="14">
        <v>3.85</v>
      </c>
      <c r="K29" s="14">
        <v>4.07</v>
      </c>
      <c r="L29" s="15">
        <f t="shared" si="0"/>
        <v>3.1960000000000006</v>
      </c>
      <c r="M29" s="16">
        <f t="shared" si="1"/>
        <v>0.65447154471544733</v>
      </c>
      <c r="N29" s="14" t="str">
        <f>IFERROR(INDEX(Options!$J$2:$J$1611,MATCH(A29, Options!$G$2:$G$1611,0)), )</f>
        <v>Low Income Developing Countries</v>
      </c>
      <c r="O29" s="14" t="str">
        <f>IFERROR(INDEX(Options!$I$2:$I$1611,MATCH(A29, Options!$G$2:$G$1611,0)), )</f>
        <v>Emerging and Developing Asia</v>
      </c>
    </row>
    <row r="30" spans="1:15">
      <c r="A30" s="14" t="s">
        <v>109</v>
      </c>
      <c r="B30" s="14">
        <v>16.440000000000001</v>
      </c>
      <c r="C30" s="14">
        <v>17.21</v>
      </c>
      <c r="D30" s="14">
        <v>17.98</v>
      </c>
      <c r="E30" s="14">
        <v>18.690000000000001</v>
      </c>
      <c r="F30" s="14">
        <v>19.43</v>
      </c>
      <c r="G30" s="14">
        <v>20.21</v>
      </c>
      <c r="H30" s="14">
        <v>21.01</v>
      </c>
      <c r="I30" s="14">
        <v>21.85</v>
      </c>
      <c r="J30" s="14">
        <v>22.73</v>
      </c>
      <c r="K30" s="14">
        <v>23.63</v>
      </c>
      <c r="L30" s="15">
        <f t="shared" si="0"/>
        <v>19.917999999999996</v>
      </c>
      <c r="M30" s="16">
        <f t="shared" si="1"/>
        <v>0.43734793187347915</v>
      </c>
      <c r="N30" s="14" t="str">
        <f>IFERROR(INDEX(Options!$J$2:$J$1611,MATCH(A30, Options!$G$2:$G$1611,0)), )</f>
        <v>Emerging Market Economies</v>
      </c>
      <c r="O30" s="14" t="str">
        <f>IFERROR(INDEX(Options!$I$2:$I$1611,MATCH(A30, Options!$G$2:$G$1611,0)), )</f>
        <v>Sub-Sahara Africa</v>
      </c>
    </row>
    <row r="31" spans="1:15">
      <c r="A31" s="14" t="s">
        <v>129</v>
      </c>
      <c r="B31" s="14">
        <v>2.36</v>
      </c>
      <c r="C31" s="14">
        <v>2.46</v>
      </c>
      <c r="D31" s="14">
        <v>2.58</v>
      </c>
      <c r="E31" s="14">
        <v>2.71</v>
      </c>
      <c r="F31" s="14">
        <v>2.84</v>
      </c>
      <c r="G31" s="14">
        <v>2.98</v>
      </c>
      <c r="H31" s="14">
        <v>3.13</v>
      </c>
      <c r="I31" s="14">
        <v>3.28</v>
      </c>
      <c r="J31" s="14">
        <v>3.44</v>
      </c>
      <c r="K31" s="14">
        <v>3.61</v>
      </c>
      <c r="L31" s="15">
        <f t="shared" si="0"/>
        <v>2.9390000000000001</v>
      </c>
      <c r="M31" s="16">
        <f t="shared" si="1"/>
        <v>0.52966101694915257</v>
      </c>
      <c r="N31" s="14" t="str">
        <f>IFERROR(INDEX(Options!$J$2:$J$1611,MATCH(A31, Options!$G$2:$G$1611,0)), )</f>
        <v>Low Income Developing Countries</v>
      </c>
      <c r="O31" s="14" t="str">
        <f>IFERROR(INDEX(Options!$I$2:$I$1611,MATCH(A31, Options!$G$2:$G$1611,0)), )</f>
        <v>Sub-Sahara Africa</v>
      </c>
    </row>
    <row r="32" spans="1:15">
      <c r="A32" s="14" t="s">
        <v>127</v>
      </c>
      <c r="B32" s="14">
        <v>1737.55</v>
      </c>
      <c r="C32" s="14">
        <v>1822.5</v>
      </c>
      <c r="D32" s="14">
        <v>1870.51</v>
      </c>
      <c r="E32" s="14">
        <v>1899.37</v>
      </c>
      <c r="F32" s="14">
        <v>1926.45</v>
      </c>
      <c r="G32" s="14">
        <v>1956.31</v>
      </c>
      <c r="H32" s="14">
        <v>1986.64</v>
      </c>
      <c r="I32" s="14">
        <v>2017.43</v>
      </c>
      <c r="J32" s="14">
        <v>2048.6999999999998</v>
      </c>
      <c r="K32" s="14">
        <v>2080.4499999999998</v>
      </c>
      <c r="L32" s="15">
        <f t="shared" si="0"/>
        <v>1934.5909999999999</v>
      </c>
      <c r="M32" s="16">
        <f t="shared" si="1"/>
        <v>0.19734683893988655</v>
      </c>
      <c r="N32" s="14" t="str">
        <f>IFERROR(INDEX(Options!$J$2:$J$1611,MATCH(A32, Options!$G$2:$G$1611,0)), )</f>
        <v>Advanced Economies</v>
      </c>
      <c r="O32" s="14" t="str">
        <f>IFERROR(INDEX(Options!$I$2:$I$1611,MATCH(A32, Options!$G$2:$G$1611,0)), )</f>
        <v>Advanced Economies</v>
      </c>
    </row>
    <row r="33" spans="1:15">
      <c r="A33" s="14" t="s">
        <v>390</v>
      </c>
      <c r="B33" s="14">
        <v>779.73</v>
      </c>
      <c r="C33" s="14">
        <v>803.06</v>
      </c>
      <c r="D33" s="14">
        <v>814.48</v>
      </c>
      <c r="E33" s="14">
        <v>829.14</v>
      </c>
      <c r="F33" s="14">
        <v>839.09</v>
      </c>
      <c r="G33" s="14">
        <v>854.19</v>
      </c>
      <c r="H33" s="14">
        <v>869.56</v>
      </c>
      <c r="I33" s="14">
        <v>885.22</v>
      </c>
      <c r="J33" s="14">
        <v>901.15</v>
      </c>
      <c r="K33" s="14">
        <v>917.37</v>
      </c>
      <c r="L33" s="15">
        <f t="shared" si="0"/>
        <v>849.29899999999998</v>
      </c>
      <c r="M33" s="16">
        <f t="shared" si="1"/>
        <v>0.17652264245315685</v>
      </c>
      <c r="N33" s="14" t="str">
        <f>IFERROR(INDEX(Options!$J$2:$J$1611,MATCH(A33, Options!$G$2:$G$1611,0)), )</f>
        <v>Advanced Economies</v>
      </c>
      <c r="O33" s="14" t="str">
        <f>IFERROR(INDEX(Options!$I$2:$I$1611,MATCH(A33, Options!$G$2:$G$1611,0)), )</f>
        <v>Advanced Economies</v>
      </c>
    </row>
    <row r="34" spans="1:15">
      <c r="A34" s="14" t="s">
        <v>133</v>
      </c>
      <c r="B34" s="14">
        <v>280.63</v>
      </c>
      <c r="C34" s="14">
        <v>287.56</v>
      </c>
      <c r="D34" s="14">
        <v>292.95999999999998</v>
      </c>
      <c r="E34" s="14">
        <v>298.79000000000002</v>
      </c>
      <c r="F34" s="14">
        <v>305.58999999999997</v>
      </c>
      <c r="G34" s="14">
        <v>313.19</v>
      </c>
      <c r="H34" s="14">
        <v>320.99</v>
      </c>
      <c r="I34" s="14">
        <v>328.99</v>
      </c>
      <c r="J34" s="14">
        <v>337.18</v>
      </c>
      <c r="K34" s="14">
        <v>345.57</v>
      </c>
      <c r="L34" s="15">
        <f t="shared" ref="L34:L65" si="2">((SUM(B34:K34)*1000000000)/10)/1000000000</f>
        <v>311.14499999999998</v>
      </c>
      <c r="M34" s="16">
        <f t="shared" ref="M34:M65" si="3">IFERROR((K34-B34)/B34,)</f>
        <v>0.23140790364536934</v>
      </c>
      <c r="N34" s="14" t="str">
        <f>IFERROR(INDEX(Options!$J$2:$J$1611,MATCH(A34, Options!$G$2:$G$1611,0)), )</f>
        <v>Emerging Market Economies</v>
      </c>
      <c r="O34" s="14" t="str">
        <f>IFERROR(INDEX(Options!$I$2:$I$1611,MATCH(A34, Options!$G$2:$G$1611,0)), )</f>
        <v>Latin America and the Caribbean</v>
      </c>
    </row>
    <row r="35" spans="1:15">
      <c r="A35" s="14" t="s">
        <v>135</v>
      </c>
      <c r="B35" s="14">
        <v>16058.31</v>
      </c>
      <c r="C35" s="14">
        <v>16957.900000000001</v>
      </c>
      <c r="D35" s="14">
        <v>17852.759999999998</v>
      </c>
      <c r="E35" s="14">
        <v>18789.5</v>
      </c>
      <c r="F35" s="14">
        <v>19750.21</v>
      </c>
      <c r="G35" s="14">
        <v>20724.68</v>
      </c>
      <c r="H35" s="14">
        <v>21747.24</v>
      </c>
      <c r="I35" s="14">
        <v>22820.240000000002</v>
      </c>
      <c r="J35" s="14">
        <v>23946.2</v>
      </c>
      <c r="K35" s="14">
        <v>25127.7</v>
      </c>
      <c r="L35" s="15">
        <f t="shared" si="2"/>
        <v>20377.473999999998</v>
      </c>
      <c r="M35" s="16">
        <f t="shared" si="3"/>
        <v>0.56477860995335138</v>
      </c>
      <c r="N35" s="14" t="str">
        <f>IFERROR(INDEX(Options!$J$2:$J$1611,MATCH(A35, Options!$G$2:$G$1611,0)), )</f>
        <v>Emerging Market Economies</v>
      </c>
      <c r="O35" s="14" t="str">
        <f>IFERROR(INDEX(Options!$I$2:$I$1611,MATCH(A35, Options!$G$2:$G$1611,0)), )</f>
        <v>Emerging and Developing Asia</v>
      </c>
    </row>
    <row r="36" spans="1:15">
      <c r="A36" s="14" t="s">
        <v>145</v>
      </c>
      <c r="B36" s="14">
        <v>64.88</v>
      </c>
      <c r="C36" s="14">
        <v>69.08</v>
      </c>
      <c r="D36" s="14">
        <v>73.510000000000005</v>
      </c>
      <c r="E36" s="14">
        <v>78.14</v>
      </c>
      <c r="F36" s="14">
        <v>82.91</v>
      </c>
      <c r="G36" s="14">
        <v>87.88</v>
      </c>
      <c r="H36" s="14">
        <v>93.15</v>
      </c>
      <c r="I36" s="14">
        <v>98.74</v>
      </c>
      <c r="J36" s="14">
        <v>104.67</v>
      </c>
      <c r="K36" s="14">
        <v>110.95</v>
      </c>
      <c r="L36" s="15">
        <f t="shared" si="2"/>
        <v>86.391000000000005</v>
      </c>
      <c r="M36" s="16">
        <f t="shared" si="3"/>
        <v>0.71008014796547492</v>
      </c>
      <c r="N36" s="14" t="str">
        <f>IFERROR(INDEX(Options!$J$2:$J$1611,MATCH(A36, Options!$G$2:$G$1611,0)), )</f>
        <v>Low Income Developing Countries</v>
      </c>
      <c r="O36" s="14" t="str">
        <f>IFERROR(INDEX(Options!$I$2:$I$1611,MATCH(A36, Options!$G$2:$G$1611,0)), )</f>
        <v>Sub-Sahara Africa</v>
      </c>
    </row>
    <row r="37" spans="1:15">
      <c r="A37" s="14" t="s">
        <v>125</v>
      </c>
      <c r="B37" s="14">
        <v>41.39</v>
      </c>
      <c r="C37" s="14">
        <v>43.27</v>
      </c>
      <c r="D37" s="14">
        <v>45.39</v>
      </c>
      <c r="E37" s="14">
        <v>47.78</v>
      </c>
      <c r="F37" s="14">
        <v>50.36</v>
      </c>
      <c r="G37" s="14">
        <v>53.16</v>
      </c>
      <c r="H37" s="14">
        <v>56.11</v>
      </c>
      <c r="I37" s="14">
        <v>59.23</v>
      </c>
      <c r="J37" s="14">
        <v>62.52</v>
      </c>
      <c r="K37" s="14">
        <v>66</v>
      </c>
      <c r="L37" s="15">
        <f t="shared" si="2"/>
        <v>52.521000000000008</v>
      </c>
      <c r="M37" s="16">
        <f t="shared" si="3"/>
        <v>0.59458806474993953</v>
      </c>
      <c r="N37" s="14" t="str">
        <f>IFERROR(INDEX(Options!$J$2:$J$1611,MATCH(A37, Options!$G$2:$G$1611,0)), )</f>
        <v>Low Income Developing Countries</v>
      </c>
      <c r="O37" s="14" t="str">
        <f>IFERROR(INDEX(Options!$I$2:$I$1611,MATCH(A37, Options!$G$2:$G$1611,0)), )</f>
        <v>Sub-Sahara Africa</v>
      </c>
    </row>
    <row r="38" spans="1:15">
      <c r="A38" s="14" t="s">
        <v>139</v>
      </c>
      <c r="B38" s="14">
        <v>51.08</v>
      </c>
      <c r="C38" s="14">
        <v>53.93</v>
      </c>
      <c r="D38" s="14">
        <v>57.5</v>
      </c>
      <c r="E38" s="14">
        <v>61.41</v>
      </c>
      <c r="F38" s="14">
        <v>65.52</v>
      </c>
      <c r="G38" s="14">
        <v>69.09</v>
      </c>
      <c r="H38" s="14">
        <v>72.849999999999994</v>
      </c>
      <c r="I38" s="14">
        <v>76.81</v>
      </c>
      <c r="J38" s="14">
        <v>81</v>
      </c>
      <c r="K38" s="14">
        <v>85.41</v>
      </c>
      <c r="L38" s="15">
        <f t="shared" si="2"/>
        <v>67.459999999999994</v>
      </c>
      <c r="M38" s="16">
        <f t="shared" si="3"/>
        <v>0.67208300704776824</v>
      </c>
      <c r="N38" s="14" t="str">
        <f>IFERROR(INDEX(Options!$J$2:$J$1611,MATCH(A38, Options!$G$2:$G$1611,0)), )</f>
        <v>Low Income Developing Countries</v>
      </c>
      <c r="O38" s="14" t="str">
        <f>IFERROR(INDEX(Options!$I$2:$I$1611,MATCH(A38, Options!$G$2:$G$1611,0)), )</f>
        <v>Sub-Sahara Africa</v>
      </c>
    </row>
    <row r="39" spans="1:15">
      <c r="A39" s="14" t="s">
        <v>141</v>
      </c>
      <c r="B39" s="14">
        <v>10.31</v>
      </c>
      <c r="C39" s="14">
        <v>10.55</v>
      </c>
      <c r="D39" s="14">
        <v>10.86</v>
      </c>
      <c r="E39" s="14">
        <v>11.6</v>
      </c>
      <c r="F39" s="14">
        <v>11.81</v>
      </c>
      <c r="G39" s="14">
        <v>11.9</v>
      </c>
      <c r="H39" s="14">
        <v>11.99</v>
      </c>
      <c r="I39" s="14">
        <v>12.07</v>
      </c>
      <c r="J39" s="14">
        <v>12.16</v>
      </c>
      <c r="K39" s="14">
        <v>12.25</v>
      </c>
      <c r="L39" s="15">
        <f t="shared" si="2"/>
        <v>11.55</v>
      </c>
      <c r="M39" s="16">
        <f t="shared" si="3"/>
        <v>0.18816682832201739</v>
      </c>
      <c r="N39" s="14" t="str">
        <f>IFERROR(INDEX(Options!$J$2:$J$1611,MATCH(A39, Options!$G$2:$G$1611,0)), )</f>
        <v>Low Income Developing Countries</v>
      </c>
      <c r="O39" s="14" t="str">
        <f>IFERROR(INDEX(Options!$I$2:$I$1611,MATCH(A39, Options!$G$2:$G$1611,0)), )</f>
        <v>Sub-Sahara Africa</v>
      </c>
    </row>
    <row r="40" spans="1:15">
      <c r="A40" s="14" t="s">
        <v>137</v>
      </c>
      <c r="B40" s="14">
        <v>292.20999999999998</v>
      </c>
      <c r="C40" s="14">
        <v>303.42</v>
      </c>
      <c r="D40" s="14">
        <v>313.3</v>
      </c>
      <c r="E40" s="14">
        <v>323.98</v>
      </c>
      <c r="F40" s="14">
        <v>335.14</v>
      </c>
      <c r="G40" s="14">
        <v>346.87</v>
      </c>
      <c r="H40" s="14">
        <v>359.01</v>
      </c>
      <c r="I40" s="14">
        <v>371.58</v>
      </c>
      <c r="J40" s="14">
        <v>384.58</v>
      </c>
      <c r="K40" s="14">
        <v>398.04</v>
      </c>
      <c r="L40" s="15">
        <f t="shared" si="2"/>
        <v>342.81299999999999</v>
      </c>
      <c r="M40" s="16">
        <f t="shared" si="3"/>
        <v>0.36217104137435424</v>
      </c>
      <c r="N40" s="14" t="str">
        <f>IFERROR(INDEX(Options!$J$2:$J$1611,MATCH(A40, Options!$G$2:$G$1611,0)), )</f>
        <v>Emerging Market Economies</v>
      </c>
      <c r="O40" s="14" t="str">
        <f>IFERROR(INDEX(Options!$I$2:$I$1611,MATCH(A40, Options!$G$2:$G$1611,0)), )</f>
        <v>Latin America and the Caribbean</v>
      </c>
    </row>
    <row r="41" spans="1:15">
      <c r="A41" s="14" t="s">
        <v>472</v>
      </c>
      <c r="B41" s="14">
        <v>1.24</v>
      </c>
      <c r="C41" s="14">
        <v>1.28</v>
      </c>
      <c r="D41" s="14">
        <v>1.33</v>
      </c>
      <c r="E41" s="14">
        <v>1.38</v>
      </c>
      <c r="F41" s="14">
        <v>1.44</v>
      </c>
      <c r="G41" s="14">
        <v>1.5</v>
      </c>
      <c r="H41" s="14">
        <v>1.57</v>
      </c>
      <c r="I41" s="14">
        <v>1.64</v>
      </c>
      <c r="J41" s="14">
        <v>1.71</v>
      </c>
      <c r="K41" s="14">
        <v>1.79</v>
      </c>
      <c r="L41" s="15">
        <f t="shared" si="2"/>
        <v>1.4879999999999998</v>
      </c>
      <c r="M41" s="16">
        <f t="shared" si="3"/>
        <v>0.44354838709677424</v>
      </c>
      <c r="N41" s="14" t="str">
        <f>IFERROR(INDEX(Options!$J$2:$J$1611,MATCH(A41, Options!$G$2:$G$1611,0)), )</f>
        <v>Low Income Developing Countries</v>
      </c>
      <c r="O41" s="14" t="str">
        <f>IFERROR(INDEX(Options!$I$2:$I$1611,MATCH(A41, Options!$G$2:$G$1611,0)), )</f>
        <v>Sub-Sahara Africa</v>
      </c>
    </row>
    <row r="42" spans="1:15">
      <c r="A42" s="14" t="s">
        <v>121</v>
      </c>
      <c r="B42" s="14">
        <v>1.78</v>
      </c>
      <c r="C42" s="14">
        <v>1.89</v>
      </c>
      <c r="D42" s="14">
        <v>2.0099999999999998</v>
      </c>
      <c r="E42" s="14">
        <v>2.13</v>
      </c>
      <c r="F42" s="14">
        <v>2.2599999999999998</v>
      </c>
      <c r="G42" s="14">
        <v>2.4</v>
      </c>
      <c r="H42" s="14">
        <v>2.5499999999999998</v>
      </c>
      <c r="I42" s="14">
        <v>2.71</v>
      </c>
      <c r="J42" s="14">
        <v>2.87</v>
      </c>
      <c r="K42" s="14">
        <v>3.05</v>
      </c>
      <c r="L42" s="15">
        <f t="shared" si="2"/>
        <v>2.3650000000000007</v>
      </c>
      <c r="M42" s="16">
        <f t="shared" si="3"/>
        <v>0.71348314606741559</v>
      </c>
      <c r="N42" s="14" t="str">
        <f>IFERROR(INDEX(Options!$J$2:$J$1611,MATCH(A42, Options!$G$2:$G$1611,0)), )</f>
        <v>Emerging Market Economies</v>
      </c>
      <c r="O42" s="14" t="str">
        <f>IFERROR(INDEX(Options!$I$2:$I$1611,MATCH(A42, Options!$G$2:$G$1611,0)), )</f>
        <v>Sub-Sahara Africa</v>
      </c>
    </row>
    <row r="43" spans="1:15">
      <c r="A43" s="14" t="s">
        <v>143</v>
      </c>
      <c r="B43" s="14">
        <v>64.239999999999995</v>
      </c>
      <c r="C43" s="14">
        <v>66.489999999999995</v>
      </c>
      <c r="D43" s="14">
        <v>68.55</v>
      </c>
      <c r="E43" s="14">
        <v>70.680000000000007</v>
      </c>
      <c r="F43" s="14">
        <v>72.94</v>
      </c>
      <c r="G43" s="14">
        <v>75.349999999999994</v>
      </c>
      <c r="H43" s="14">
        <v>77.83</v>
      </c>
      <c r="I43" s="14">
        <v>80.400000000000006</v>
      </c>
      <c r="J43" s="14">
        <v>83.06</v>
      </c>
      <c r="K43" s="14">
        <v>85.8</v>
      </c>
      <c r="L43" s="15">
        <f t="shared" si="2"/>
        <v>74.533999999999992</v>
      </c>
      <c r="M43" s="16">
        <f t="shared" si="3"/>
        <v>0.33561643835616445</v>
      </c>
      <c r="N43" s="14" t="str">
        <f>IFERROR(INDEX(Options!$J$2:$J$1611,MATCH(A43, Options!$G$2:$G$1611,0)), )</f>
        <v>Emerging Market Economies</v>
      </c>
      <c r="O43" s="14" t="str">
        <f>IFERROR(INDEX(Options!$I$2:$I$1611,MATCH(A43, Options!$G$2:$G$1611,0)), )</f>
        <v>Latin America and the Caribbean</v>
      </c>
    </row>
    <row r="44" spans="1:15">
      <c r="A44" s="14" t="s">
        <v>151</v>
      </c>
      <c r="B44" s="14">
        <v>24.92</v>
      </c>
      <c r="C44" s="14">
        <v>25.8</v>
      </c>
      <c r="D44" s="14">
        <v>26.63</v>
      </c>
      <c r="E44" s="14">
        <v>27.37</v>
      </c>
      <c r="F44" s="14">
        <v>28.1</v>
      </c>
      <c r="G44" s="14">
        <v>28.83</v>
      </c>
      <c r="H44" s="14">
        <v>29.58</v>
      </c>
      <c r="I44" s="14">
        <v>30.35</v>
      </c>
      <c r="J44" s="14">
        <v>31.13</v>
      </c>
      <c r="K44" s="14">
        <v>31.94</v>
      </c>
      <c r="L44" s="15">
        <f t="shared" si="2"/>
        <v>28.465</v>
      </c>
      <c r="M44" s="16">
        <f t="shared" si="3"/>
        <v>0.2817014446227929</v>
      </c>
      <c r="N44" s="14" t="str">
        <f>IFERROR(INDEX(Options!$J$2:$J$1611,MATCH(A44, Options!$G$2:$G$1611,0)), )</f>
        <v>Advanced Economies</v>
      </c>
      <c r="O44" s="14" t="str">
        <f>IFERROR(INDEX(Options!$I$2:$I$1611,MATCH(A44, Options!$G$2:$G$1611,0)), )</f>
        <v>Advanced Economies</v>
      </c>
    </row>
    <row r="45" spans="1:15">
      <c r="A45" s="14" t="s">
        <v>153</v>
      </c>
      <c r="B45" s="14">
        <v>254.64</v>
      </c>
      <c r="C45" s="14">
        <v>266.07</v>
      </c>
      <c r="D45" s="14">
        <v>277.05</v>
      </c>
      <c r="E45" s="14">
        <v>286.94</v>
      </c>
      <c r="F45" s="14">
        <v>296</v>
      </c>
      <c r="G45" s="14">
        <v>303.39999999999998</v>
      </c>
      <c r="H45" s="14">
        <v>310.99</v>
      </c>
      <c r="I45" s="14">
        <v>318.76</v>
      </c>
      <c r="J45" s="14">
        <v>326.73</v>
      </c>
      <c r="K45" s="14">
        <v>334.9</v>
      </c>
      <c r="L45" s="15">
        <f t="shared" si="2"/>
        <v>297.548</v>
      </c>
      <c r="M45" s="16">
        <f t="shared" si="3"/>
        <v>0.31519007225887524</v>
      </c>
      <c r="N45" s="14" t="str">
        <f>IFERROR(INDEX(Options!$J$2:$J$1611,MATCH(A45, Options!$G$2:$G$1611,0)), )</f>
        <v>Advanced Economies</v>
      </c>
      <c r="O45" s="14" t="str">
        <f>IFERROR(INDEX(Options!$I$2:$I$1611,MATCH(A45, Options!$G$2:$G$1611,0)), )</f>
        <v>Advanced Economies</v>
      </c>
    </row>
    <row r="46" spans="1:15">
      <c r="A46" s="14" t="s">
        <v>195</v>
      </c>
      <c r="B46" s="14">
        <v>3960.6</v>
      </c>
      <c r="C46" s="14">
        <v>4141.2</v>
      </c>
      <c r="D46" s="14">
        <v>4207.05</v>
      </c>
      <c r="E46" s="14">
        <v>4264.6899999999996</v>
      </c>
      <c r="F46" s="14">
        <v>4313.7299999999996</v>
      </c>
      <c r="G46" s="14">
        <v>4362.13</v>
      </c>
      <c r="H46" s="14">
        <v>4411.07</v>
      </c>
      <c r="I46" s="14">
        <v>4460.5600000000004</v>
      </c>
      <c r="J46" s="14">
        <v>4510.6099999999997</v>
      </c>
      <c r="K46" s="14">
        <v>4561.22</v>
      </c>
      <c r="L46" s="15">
        <f t="shared" si="2"/>
        <v>4319.2860000000001</v>
      </c>
      <c r="M46" s="16">
        <f t="shared" si="3"/>
        <v>0.15164874008988546</v>
      </c>
      <c r="N46" s="14" t="str">
        <f>IFERROR(INDEX(Options!$J$2:$J$1611,MATCH(A46, Options!$G$2:$G$1611,0)), )</f>
        <v>Advanced Economies</v>
      </c>
      <c r="O46" s="14" t="str">
        <f>IFERROR(INDEX(Options!$I$2:$I$1611,MATCH(A46, Options!$G$2:$G$1611,0)), )</f>
        <v>Advanced Economies</v>
      </c>
    </row>
    <row r="47" spans="1:15">
      <c r="A47" s="14" t="s">
        <v>157</v>
      </c>
      <c r="B47" s="14">
        <v>3.61</v>
      </c>
      <c r="C47" s="14">
        <v>3.81</v>
      </c>
      <c r="D47" s="14">
        <v>4.04</v>
      </c>
      <c r="E47" s="14">
        <v>4.28</v>
      </c>
      <c r="F47" s="14">
        <v>4.54</v>
      </c>
      <c r="G47" s="14">
        <v>4.8099999999999996</v>
      </c>
      <c r="H47" s="14">
        <v>5.0999999999999996</v>
      </c>
      <c r="I47" s="14">
        <v>5.41</v>
      </c>
      <c r="J47" s="14">
        <v>5.73</v>
      </c>
      <c r="K47" s="14">
        <v>6.07</v>
      </c>
      <c r="L47" s="15">
        <f t="shared" si="2"/>
        <v>4.74</v>
      </c>
      <c r="M47" s="16">
        <f t="shared" si="3"/>
        <v>0.68144044321329655</v>
      </c>
      <c r="N47" s="14" t="str">
        <f>IFERROR(INDEX(Options!$J$2:$J$1611,MATCH(A47, Options!$G$2:$G$1611,0)), )</f>
        <v>Low Income Developing Countries</v>
      </c>
      <c r="O47" s="14" t="str">
        <f>IFERROR(INDEX(Options!$I$2:$I$1611,MATCH(A47, Options!$G$2:$G$1611,0)), )</f>
        <v>Middle East, North Africa, Afghanistan, and Pakistan</v>
      </c>
    </row>
    <row r="48" spans="1:15">
      <c r="A48" s="14" t="s">
        <v>159</v>
      </c>
      <c r="B48" s="14">
        <v>0.56000000000000005</v>
      </c>
      <c r="C48" s="14">
        <v>0.61</v>
      </c>
      <c r="D48" s="14">
        <v>0.64</v>
      </c>
      <c r="E48" s="14">
        <v>0.67</v>
      </c>
      <c r="F48" s="14">
        <v>0.7</v>
      </c>
      <c r="G48" s="14">
        <v>0.72</v>
      </c>
      <c r="H48" s="14">
        <v>0.74</v>
      </c>
      <c r="I48" s="14">
        <v>0.76</v>
      </c>
      <c r="J48" s="14">
        <v>0.78</v>
      </c>
      <c r="K48" s="14">
        <v>0.8</v>
      </c>
      <c r="L48" s="15">
        <f t="shared" si="2"/>
        <v>0.69799999999999995</v>
      </c>
      <c r="M48" s="16">
        <f t="shared" si="3"/>
        <v>0.42857142857142849</v>
      </c>
      <c r="N48" s="14" t="str">
        <f>IFERROR(INDEX(Options!$J$2:$J$1611,MATCH(A48, Options!$G$2:$G$1611,0)), )</f>
        <v>Emerging Market Economies</v>
      </c>
      <c r="O48" s="14" t="str">
        <f>IFERROR(INDEX(Options!$I$2:$I$1611,MATCH(A48, Options!$G$2:$G$1611,0)), )</f>
        <v>Latin America and the Caribbean</v>
      </c>
    </row>
    <row r="49" spans="1:15">
      <c r="A49" s="14" t="s">
        <v>155</v>
      </c>
      <c r="B49" s="14">
        <v>369.62</v>
      </c>
      <c r="C49" s="14">
        <v>380.7</v>
      </c>
      <c r="D49" s="14">
        <v>387.94</v>
      </c>
      <c r="E49" s="14">
        <v>394.92</v>
      </c>
      <c r="F49" s="14">
        <v>402.03</v>
      </c>
      <c r="G49" s="14">
        <v>409.27</v>
      </c>
      <c r="H49" s="14">
        <v>416.63</v>
      </c>
      <c r="I49" s="14">
        <v>424.13</v>
      </c>
      <c r="J49" s="14">
        <v>431.77</v>
      </c>
      <c r="K49" s="14">
        <v>439.54</v>
      </c>
      <c r="L49" s="15">
        <f t="shared" si="2"/>
        <v>405.65499999999997</v>
      </c>
      <c r="M49" s="16">
        <f t="shared" si="3"/>
        <v>0.18916725285428282</v>
      </c>
      <c r="N49" s="14" t="str">
        <f>IFERROR(INDEX(Options!$J$2:$J$1611,MATCH(A49, Options!$G$2:$G$1611,0)), )</f>
        <v>Advanced Economies</v>
      </c>
      <c r="O49" s="14" t="str">
        <f>IFERROR(INDEX(Options!$I$2:$I$1611,MATCH(A49, Options!$G$2:$G$1611,0)), )</f>
        <v>Advanced Economies</v>
      </c>
    </row>
    <row r="50" spans="1:15">
      <c r="A50" s="14" t="s">
        <v>161</v>
      </c>
      <c r="B50" s="14">
        <v>86.44</v>
      </c>
      <c r="C50" s="14">
        <v>91.19</v>
      </c>
      <c r="D50" s="14">
        <v>95.78</v>
      </c>
      <c r="E50" s="14">
        <v>100.55</v>
      </c>
      <c r="F50" s="14">
        <v>105.55</v>
      </c>
      <c r="G50" s="14">
        <v>110.78</v>
      </c>
      <c r="H50" s="14">
        <v>116.26</v>
      </c>
      <c r="I50" s="14">
        <v>122.02</v>
      </c>
      <c r="J50" s="14">
        <v>128.06</v>
      </c>
      <c r="K50" s="14">
        <v>134.4</v>
      </c>
      <c r="L50" s="15">
        <f t="shared" si="2"/>
        <v>109.10299999999999</v>
      </c>
      <c r="M50" s="16">
        <f t="shared" si="3"/>
        <v>0.55483572420175853</v>
      </c>
      <c r="N50" s="14" t="str">
        <f>IFERROR(INDEX(Options!$J$2:$J$1611,MATCH(A50, Options!$G$2:$G$1611,0)), )</f>
        <v>Emerging Market Economies</v>
      </c>
      <c r="O50" s="14" t="str">
        <f>IFERROR(INDEX(Options!$I$2:$I$1611,MATCH(A50, Options!$G$2:$G$1611,0)), )</f>
        <v>Latin America and the Caribbean</v>
      </c>
    </row>
    <row r="51" spans="1:15">
      <c r="A51" s="14" t="s">
        <v>77</v>
      </c>
      <c r="B51" s="14">
        <v>152.63</v>
      </c>
      <c r="C51" s="14">
        <v>155.6</v>
      </c>
      <c r="D51" s="14">
        <v>158.26</v>
      </c>
      <c r="E51" s="14">
        <v>159.55000000000001</v>
      </c>
      <c r="F51" s="14">
        <v>159.74</v>
      </c>
      <c r="G51" s="14">
        <v>159.94999999999999</v>
      </c>
      <c r="H51" s="14">
        <v>160.16</v>
      </c>
      <c r="I51" s="14">
        <v>160.38</v>
      </c>
      <c r="J51" s="14">
        <v>160.59</v>
      </c>
      <c r="K51" s="14">
        <v>160.80000000000001</v>
      </c>
      <c r="L51" s="15">
        <f t="shared" si="2"/>
        <v>158.76599999999996</v>
      </c>
      <c r="M51" s="16">
        <f t="shared" si="3"/>
        <v>5.3528139946275415E-2</v>
      </c>
      <c r="N51" s="14" t="str">
        <f>IFERROR(INDEX(Options!$J$2:$J$1611,MATCH(A51, Options!$G$2:$G$1611,0)), )</f>
        <v>Emerging Market Economies</v>
      </c>
      <c r="O51" s="14" t="str">
        <f>IFERROR(INDEX(Options!$I$2:$I$1611,MATCH(A51, Options!$G$2:$G$1611,0)), )</f>
        <v>Middle East, North Africa, Afghanistan, and Pakistan</v>
      </c>
    </row>
    <row r="52" spans="1:15">
      <c r="A52" s="14" t="s">
        <v>163</v>
      </c>
      <c r="B52" s="14">
        <v>101.57</v>
      </c>
      <c r="C52" s="14">
        <v>105.13</v>
      </c>
      <c r="D52" s="14">
        <v>107.79</v>
      </c>
      <c r="E52" s="14">
        <v>110.58</v>
      </c>
      <c r="F52" s="14">
        <v>113.63</v>
      </c>
      <c r="G52" s="14">
        <v>116.76</v>
      </c>
      <c r="H52" s="14">
        <v>119.97</v>
      </c>
      <c r="I52" s="14">
        <v>123.27</v>
      </c>
      <c r="J52" s="14">
        <v>126.67</v>
      </c>
      <c r="K52" s="14">
        <v>130.15</v>
      </c>
      <c r="L52" s="15">
        <f t="shared" si="2"/>
        <v>115.55200000000004</v>
      </c>
      <c r="M52" s="16">
        <f t="shared" si="3"/>
        <v>0.2813822979226151</v>
      </c>
      <c r="N52" s="14" t="str">
        <f>IFERROR(INDEX(Options!$J$2:$J$1611,MATCH(A52, Options!$G$2:$G$1611,0)), )</f>
        <v>Emerging Market Economies</v>
      </c>
      <c r="O52" s="14" t="str">
        <f>IFERROR(INDEX(Options!$I$2:$I$1611,MATCH(A52, Options!$G$2:$G$1611,0)), )</f>
        <v>Latin America and the Caribbean</v>
      </c>
    </row>
    <row r="53" spans="1:15">
      <c r="A53" s="14" t="s">
        <v>165</v>
      </c>
      <c r="B53" s="14">
        <v>375.35</v>
      </c>
      <c r="C53" s="14">
        <v>394.94</v>
      </c>
      <c r="D53" s="14">
        <v>417.16</v>
      </c>
      <c r="E53" s="14">
        <v>441.04</v>
      </c>
      <c r="F53" s="14">
        <v>466.48</v>
      </c>
      <c r="G53" s="14">
        <v>493.43</v>
      </c>
      <c r="H53" s="14">
        <v>521.92999999999995</v>
      </c>
      <c r="I53" s="14">
        <v>552.07000000000005</v>
      </c>
      <c r="J53" s="14">
        <v>583.96</v>
      </c>
      <c r="K53" s="14">
        <v>617.69000000000005</v>
      </c>
      <c r="L53" s="15">
        <f t="shared" si="2"/>
        <v>486.40500000000014</v>
      </c>
      <c r="M53" s="16">
        <f t="shared" si="3"/>
        <v>0.64563740508858403</v>
      </c>
      <c r="N53" s="14" t="str">
        <f>IFERROR(INDEX(Options!$J$2:$J$1611,MATCH(A53, Options!$G$2:$G$1611,0)), )</f>
        <v>Emerging Market Economies</v>
      </c>
      <c r="O53" s="14" t="str">
        <f>IFERROR(INDEX(Options!$I$2:$I$1611,MATCH(A53, Options!$G$2:$G$1611,0)), )</f>
        <v>Middle East, North Africa, Afghanistan, and Pakistan</v>
      </c>
    </row>
    <row r="54" spans="1:15">
      <c r="A54" s="14" t="s">
        <v>171</v>
      </c>
      <c r="B54" s="14">
        <v>2.14</v>
      </c>
      <c r="C54" s="14">
        <v>2.25</v>
      </c>
      <c r="D54" s="14">
        <v>2.33</v>
      </c>
      <c r="E54" s="14">
        <v>2.42</v>
      </c>
      <c r="F54" s="14">
        <v>2.52</v>
      </c>
      <c r="G54" s="14">
        <v>2.61</v>
      </c>
      <c r="H54" s="14">
        <v>2.72</v>
      </c>
      <c r="I54" s="14">
        <v>2.82</v>
      </c>
      <c r="J54" s="14">
        <v>2.93</v>
      </c>
      <c r="K54" s="14">
        <v>3.05</v>
      </c>
      <c r="L54" s="15">
        <f t="shared" si="2"/>
        <v>2.5790000000000002</v>
      </c>
      <c r="M54" s="16">
        <f t="shared" si="3"/>
        <v>0.42523364485981291</v>
      </c>
      <c r="N54" s="14" t="str">
        <f>IFERROR(INDEX(Options!$J$2:$J$1611,MATCH(A54, Options!$G$2:$G$1611,0)), )</f>
        <v>Low Income Developing Countries</v>
      </c>
      <c r="O54" s="14" t="str">
        <f>IFERROR(INDEX(Options!$I$2:$I$1611,MATCH(A54, Options!$G$2:$G$1611,0)), )</f>
        <v>Sub-Sahara Africa</v>
      </c>
    </row>
    <row r="55" spans="1:15">
      <c r="A55" s="14" t="s">
        <v>380</v>
      </c>
      <c r="B55" s="14">
        <v>1353.92</v>
      </c>
      <c r="C55" s="14">
        <v>1440.37</v>
      </c>
      <c r="D55" s="14">
        <v>1478.15</v>
      </c>
      <c r="E55" s="14">
        <v>1507.15</v>
      </c>
      <c r="F55" s="14">
        <v>1530.86</v>
      </c>
      <c r="G55" s="14">
        <v>1553.94</v>
      </c>
      <c r="H55" s="14">
        <v>1577.38</v>
      </c>
      <c r="I55" s="14">
        <v>1601.16</v>
      </c>
      <c r="J55" s="14">
        <v>1625.31</v>
      </c>
      <c r="K55" s="14">
        <v>1649.82</v>
      </c>
      <c r="L55" s="15">
        <f t="shared" si="2"/>
        <v>1531.806</v>
      </c>
      <c r="M55" s="16">
        <f t="shared" si="3"/>
        <v>0.21855057905932393</v>
      </c>
      <c r="N55" s="14" t="str">
        <f>IFERROR(INDEX(Options!$J$2:$J$1611,MATCH(A55, Options!$G$2:$G$1611,0)), )</f>
        <v>Advanced Economies</v>
      </c>
      <c r="O55" s="14" t="str">
        <f>IFERROR(INDEX(Options!$I$2:$I$1611,MATCH(A55, Options!$G$2:$G$1611,0)), )</f>
        <v>Advanced Economies</v>
      </c>
    </row>
    <row r="56" spans="1:15">
      <c r="A56" s="14" t="s">
        <v>173</v>
      </c>
      <c r="B56" s="14">
        <v>33.229999999999997</v>
      </c>
      <c r="C56" s="14">
        <v>34.619999999999997</v>
      </c>
      <c r="D56" s="14">
        <v>35.909999999999997</v>
      </c>
      <c r="E56" s="14">
        <v>37.130000000000003</v>
      </c>
      <c r="F56" s="14">
        <v>38.31</v>
      </c>
      <c r="G56" s="14">
        <v>39.54</v>
      </c>
      <c r="H56" s="14">
        <v>40.81</v>
      </c>
      <c r="I56" s="14">
        <v>42.11</v>
      </c>
      <c r="J56" s="14">
        <v>43.46</v>
      </c>
      <c r="K56" s="14">
        <v>44.85</v>
      </c>
      <c r="L56" s="15">
        <f t="shared" si="2"/>
        <v>38.997</v>
      </c>
      <c r="M56" s="16">
        <f t="shared" si="3"/>
        <v>0.34968402046343683</v>
      </c>
      <c r="N56" s="14" t="str">
        <f>IFERROR(INDEX(Options!$J$2:$J$1611,MATCH(A56, Options!$G$2:$G$1611,0)), )</f>
        <v>Advanced Economies</v>
      </c>
      <c r="O56" s="14" t="str">
        <f>IFERROR(INDEX(Options!$I$2:$I$1611,MATCH(A56, Options!$G$2:$G$1611,0)), )</f>
        <v>Advanced Economies</v>
      </c>
    </row>
    <row r="57" spans="1:15">
      <c r="A57" s="14" t="s">
        <v>177</v>
      </c>
      <c r="B57" s="14">
        <v>98.53</v>
      </c>
      <c r="C57" s="14">
        <v>100.49</v>
      </c>
      <c r="D57" s="14">
        <v>102.49</v>
      </c>
      <c r="E57" s="14">
        <v>104.53</v>
      </c>
      <c r="F57" s="14">
        <v>106.61</v>
      </c>
      <c r="G57" s="14">
        <v>108.73</v>
      </c>
      <c r="H57" s="14">
        <v>110.89</v>
      </c>
      <c r="I57" s="14">
        <v>113.1</v>
      </c>
      <c r="J57" s="14">
        <v>115.35</v>
      </c>
      <c r="K57" s="14">
        <v>117.64</v>
      </c>
      <c r="L57" s="15">
        <f t="shared" si="2"/>
        <v>107.83600000000001</v>
      </c>
      <c r="M57" s="16">
        <f t="shared" si="3"/>
        <v>0.19395108088906932</v>
      </c>
      <c r="N57" s="14" t="str">
        <f>IFERROR(INDEX(Options!$J$2:$J$1611,MATCH(A57, Options!$G$2:$G$1611,0)), )</f>
        <v>Low Income Developing Countries</v>
      </c>
      <c r="O57" s="14" t="str">
        <f>IFERROR(INDEX(Options!$I$2:$I$1611,MATCH(A57, Options!$G$2:$G$1611,0)), )</f>
        <v>Sub-Sahara Africa</v>
      </c>
    </row>
    <row r="58" spans="1:15">
      <c r="A58" s="14" t="s">
        <v>183</v>
      </c>
      <c r="B58" s="14">
        <v>277.57</v>
      </c>
      <c r="C58" s="14">
        <v>285.8</v>
      </c>
      <c r="D58" s="14">
        <v>290.22000000000003</v>
      </c>
      <c r="E58" s="14">
        <v>293.97000000000003</v>
      </c>
      <c r="F58" s="14">
        <v>297.73</v>
      </c>
      <c r="G58" s="14">
        <v>301.56</v>
      </c>
      <c r="H58" s="14">
        <v>305.44</v>
      </c>
      <c r="I58" s="14">
        <v>309.36</v>
      </c>
      <c r="J58" s="14">
        <v>313.33999999999997</v>
      </c>
      <c r="K58" s="14">
        <v>317.36</v>
      </c>
      <c r="L58" s="15">
        <f t="shared" si="2"/>
        <v>299.23500000000007</v>
      </c>
      <c r="M58" s="16">
        <f t="shared" si="3"/>
        <v>0.14335122671758482</v>
      </c>
      <c r="N58" s="14" t="str">
        <f>IFERROR(INDEX(Options!$J$2:$J$1611,MATCH(A58, Options!$G$2:$G$1611,0)), )</f>
        <v>Advanced Economies</v>
      </c>
      <c r="O58" s="14" t="str">
        <f>IFERROR(INDEX(Options!$I$2:$I$1611,MATCH(A58, Options!$G$2:$G$1611,0)), )</f>
        <v>Advanced Economies</v>
      </c>
    </row>
    <row r="59" spans="1:15">
      <c r="A59" s="14" t="s">
        <v>181</v>
      </c>
      <c r="B59" s="14">
        <v>4.3099999999999996</v>
      </c>
      <c r="C59" s="14">
        <v>4.58</v>
      </c>
      <c r="D59" s="14">
        <v>4.96</v>
      </c>
      <c r="E59" s="14">
        <v>5.28</v>
      </c>
      <c r="F59" s="14">
        <v>5.52</v>
      </c>
      <c r="G59" s="14">
        <v>5.7</v>
      </c>
      <c r="H59" s="14">
        <v>5.89</v>
      </c>
      <c r="I59" s="14">
        <v>6.09</v>
      </c>
      <c r="J59" s="14">
        <v>6.3</v>
      </c>
      <c r="K59" s="14">
        <v>6.51</v>
      </c>
      <c r="L59" s="15">
        <f t="shared" si="2"/>
        <v>5.5139999999999993</v>
      </c>
      <c r="M59" s="16">
        <f t="shared" si="3"/>
        <v>0.51044083526682138</v>
      </c>
      <c r="N59" s="14" t="str">
        <f>IFERROR(INDEX(Options!$J$2:$J$1611,MATCH(A59, Options!$G$2:$G$1611,0)), )</f>
        <v>Emerging Market Economies</v>
      </c>
      <c r="O59" s="14" t="str">
        <f>IFERROR(INDEX(Options!$I$2:$I$1611,MATCH(A59, Options!$G$2:$G$1611,0)), )</f>
        <v>Emerging and Developing Asia</v>
      </c>
    </row>
    <row r="60" spans="1:15">
      <c r="A60" s="14" t="s">
        <v>185</v>
      </c>
      <c r="B60" s="14">
        <v>2789.57</v>
      </c>
      <c r="C60" s="14">
        <v>2899.23</v>
      </c>
      <c r="D60" s="14">
        <v>2952.09</v>
      </c>
      <c r="E60" s="14">
        <v>2996.13</v>
      </c>
      <c r="F60" s="14">
        <v>3037.9</v>
      </c>
      <c r="G60" s="14">
        <v>3079.73</v>
      </c>
      <c r="H60" s="14">
        <v>3122.14</v>
      </c>
      <c r="I60" s="14">
        <v>3165.13</v>
      </c>
      <c r="J60" s="14">
        <v>3208.71</v>
      </c>
      <c r="K60" s="14">
        <v>3252.9</v>
      </c>
      <c r="L60" s="15">
        <f t="shared" si="2"/>
        <v>3050.3530000000005</v>
      </c>
      <c r="M60" s="16">
        <f t="shared" si="3"/>
        <v>0.16609369902888255</v>
      </c>
      <c r="N60" s="14" t="str">
        <f>IFERROR(INDEX(Options!$J$2:$J$1611,MATCH(A60, Options!$G$2:$G$1611,0)), )</f>
        <v>Advanced Economies</v>
      </c>
      <c r="O60" s="14" t="str">
        <f>IFERROR(INDEX(Options!$I$2:$I$1611,MATCH(A60, Options!$G$2:$G$1611,0)), )</f>
        <v>Advanced Economies</v>
      </c>
    </row>
    <row r="61" spans="1:15">
      <c r="A61" s="14" t="s">
        <v>476</v>
      </c>
      <c r="B61" s="14">
        <v>0.39</v>
      </c>
      <c r="C61" s="14">
        <v>0.4</v>
      </c>
      <c r="D61" s="14">
        <v>0.41</v>
      </c>
      <c r="E61" s="14">
        <v>0.42</v>
      </c>
      <c r="F61" s="14">
        <v>0.42</v>
      </c>
      <c r="G61" s="14">
        <v>0.42</v>
      </c>
      <c r="H61" s="14">
        <v>0.43</v>
      </c>
      <c r="I61" s="14">
        <v>0.43</v>
      </c>
      <c r="J61" s="14">
        <v>0.43</v>
      </c>
      <c r="K61" s="14">
        <v>0.43</v>
      </c>
      <c r="L61" s="15">
        <f t="shared" si="2"/>
        <v>0.41800000000000004</v>
      </c>
      <c r="M61" s="16">
        <f t="shared" si="3"/>
        <v>0.10256410256410251</v>
      </c>
      <c r="N61" s="14" t="str">
        <f>IFERROR(INDEX(Options!$J$2:$J$1611,MATCH(A61, Options!$G$2:$G$1611,0)), )</f>
        <v>Emerging Market Economies</v>
      </c>
      <c r="O61" s="14" t="str">
        <f>IFERROR(INDEX(Options!$I$2:$I$1611,MATCH(A61, Options!$G$2:$G$1611,0)), )</f>
        <v>Emerging and Developing Asia</v>
      </c>
    </row>
    <row r="62" spans="1:15">
      <c r="A62" s="14" t="s">
        <v>189</v>
      </c>
      <c r="B62" s="14">
        <v>15.57</v>
      </c>
      <c r="C62" s="14">
        <v>16.170000000000002</v>
      </c>
      <c r="D62" s="14">
        <v>16.690000000000001</v>
      </c>
      <c r="E62" s="14">
        <v>17.260000000000002</v>
      </c>
      <c r="F62" s="14">
        <v>17.850000000000001</v>
      </c>
      <c r="G62" s="14">
        <v>18.47</v>
      </c>
      <c r="H62" s="14">
        <v>19.12</v>
      </c>
      <c r="I62" s="14">
        <v>19.79</v>
      </c>
      <c r="J62" s="14">
        <v>20.49</v>
      </c>
      <c r="K62" s="14">
        <v>21.21</v>
      </c>
      <c r="L62" s="15">
        <f t="shared" si="2"/>
        <v>18.262000000000004</v>
      </c>
      <c r="M62" s="16">
        <f t="shared" si="3"/>
        <v>0.3622350674373796</v>
      </c>
      <c r="N62" s="14" t="str">
        <f>IFERROR(INDEX(Options!$J$2:$J$1611,MATCH(A62, Options!$G$2:$G$1611,0)), )</f>
        <v>Emerging Market Economies</v>
      </c>
      <c r="O62" s="14" t="str">
        <f>IFERROR(INDEX(Options!$I$2:$I$1611,MATCH(A62, Options!$G$2:$G$1611,0)), )</f>
        <v>Sub-Sahara Africa</v>
      </c>
    </row>
    <row r="63" spans="1:15">
      <c r="A63" s="14" t="s">
        <v>424</v>
      </c>
      <c r="B63" s="14">
        <v>2892.94</v>
      </c>
      <c r="C63" s="14">
        <v>3037.96</v>
      </c>
      <c r="D63" s="14">
        <v>3096.32</v>
      </c>
      <c r="E63" s="14">
        <v>3146.48</v>
      </c>
      <c r="F63" s="14">
        <v>3194.02</v>
      </c>
      <c r="G63" s="14">
        <v>3241.96</v>
      </c>
      <c r="H63" s="14">
        <v>3290.63</v>
      </c>
      <c r="I63" s="14">
        <v>3340.02</v>
      </c>
      <c r="J63" s="14">
        <v>3390.15</v>
      </c>
      <c r="K63" s="14">
        <v>3441.04</v>
      </c>
      <c r="L63" s="15">
        <f t="shared" si="2"/>
        <v>3207.1520000000005</v>
      </c>
      <c r="M63" s="16">
        <f t="shared" si="3"/>
        <v>0.18946124012250509</v>
      </c>
      <c r="N63" s="14" t="str">
        <f>IFERROR(INDEX(Options!$J$2:$J$1611,MATCH(A63, Options!$G$2:$G$1611,0)), )</f>
        <v>Advanced Economies</v>
      </c>
      <c r="O63" s="14" t="str">
        <f>IFERROR(INDEX(Options!$I$2:$I$1611,MATCH(A63, Options!$G$2:$G$1611,0)), )</f>
        <v>Advanced Economies</v>
      </c>
    </row>
    <row r="64" spans="1:15">
      <c r="A64" s="14" t="s">
        <v>193</v>
      </c>
      <c r="B64" s="14">
        <v>17.11</v>
      </c>
      <c r="C64" s="14">
        <v>18.100000000000001</v>
      </c>
      <c r="D64" s="14">
        <v>19.09</v>
      </c>
      <c r="E64" s="14">
        <v>20.100000000000001</v>
      </c>
      <c r="F64" s="14">
        <v>21.14</v>
      </c>
      <c r="G64" s="14">
        <v>22.24</v>
      </c>
      <c r="H64" s="14">
        <v>23.4</v>
      </c>
      <c r="I64" s="14">
        <v>24.61</v>
      </c>
      <c r="J64" s="14">
        <v>25.89</v>
      </c>
      <c r="K64" s="14">
        <v>27.24</v>
      </c>
      <c r="L64" s="15">
        <f t="shared" si="2"/>
        <v>21.892000000000003</v>
      </c>
      <c r="M64" s="16">
        <f t="shared" si="3"/>
        <v>0.59205143191116305</v>
      </c>
      <c r="N64" s="14" t="str">
        <f>IFERROR(INDEX(Options!$J$2:$J$1611,MATCH(A64, Options!$G$2:$G$1611,0)), )</f>
        <v>Emerging Market Economies</v>
      </c>
      <c r="O64" s="14" t="str">
        <f>IFERROR(INDEX(Options!$I$2:$I$1611,MATCH(A64, Options!$G$2:$G$1611,0)), )</f>
        <v>Caucasus and Central Asia</v>
      </c>
    </row>
    <row r="65" spans="1:15">
      <c r="A65" s="14" t="s">
        <v>197</v>
      </c>
      <c r="B65" s="14">
        <v>71.73</v>
      </c>
      <c r="C65" s="14">
        <v>76.150000000000006</v>
      </c>
      <c r="D65" s="14">
        <v>79.7</v>
      </c>
      <c r="E65" s="14">
        <v>83.67</v>
      </c>
      <c r="F65" s="14">
        <v>88.53</v>
      </c>
      <c r="G65" s="14">
        <v>93.09</v>
      </c>
      <c r="H65" s="14">
        <v>97.89</v>
      </c>
      <c r="I65" s="14">
        <v>102.93</v>
      </c>
      <c r="J65" s="14">
        <v>108.23</v>
      </c>
      <c r="K65" s="14">
        <v>113.81</v>
      </c>
      <c r="L65" s="15">
        <f t="shared" si="2"/>
        <v>91.572999999999993</v>
      </c>
      <c r="M65" s="16">
        <f t="shared" si="3"/>
        <v>0.58664436079743476</v>
      </c>
      <c r="N65" s="14" t="str">
        <f>IFERROR(INDEX(Options!$J$2:$J$1611,MATCH(A65, Options!$G$2:$G$1611,0)), )</f>
        <v>Low Income Developing Countries</v>
      </c>
      <c r="O65" s="14" t="str">
        <f>IFERROR(INDEX(Options!$I$2:$I$1611,MATCH(A65, Options!$G$2:$G$1611,0)), )</f>
        <v>Sub-Sahara Africa</v>
      </c>
    </row>
    <row r="66" spans="1:15">
      <c r="A66" s="14" t="s">
        <v>207</v>
      </c>
      <c r="B66" s="14">
        <v>16.18</v>
      </c>
      <c r="C66" s="14">
        <v>17.2</v>
      </c>
      <c r="D66" s="14">
        <v>18.21</v>
      </c>
      <c r="E66" s="14">
        <v>19.23</v>
      </c>
      <c r="F66" s="14">
        <v>20.22</v>
      </c>
      <c r="G66" s="14">
        <v>21.31</v>
      </c>
      <c r="H66" s="14">
        <v>22.47</v>
      </c>
      <c r="I66" s="14">
        <v>23.68</v>
      </c>
      <c r="J66" s="14">
        <v>24.97</v>
      </c>
      <c r="K66" s="14">
        <v>26.32</v>
      </c>
      <c r="L66" s="15">
        <f t="shared" ref="L66:L97" si="4">((SUM(B66:K66)*1000000000)/10)/1000000000</f>
        <v>20.978999999999999</v>
      </c>
      <c r="M66" s="16">
        <f t="shared" ref="M66:M97" si="5">IFERROR((K66-B66)/B66,)</f>
        <v>0.6266996291718171</v>
      </c>
      <c r="N66" s="14" t="str">
        <f>IFERROR(INDEX(Options!$J$2:$J$1611,MATCH(A66, Options!$G$2:$G$1611,0)), )</f>
        <v>Low Income Developing Countries</v>
      </c>
      <c r="O66" s="14" t="str">
        <f>IFERROR(INDEX(Options!$I$2:$I$1611,MATCH(A66, Options!$G$2:$G$1611,0)), )</f>
        <v>Sub-Sahara Africa</v>
      </c>
    </row>
    <row r="67" spans="1:15">
      <c r="A67" s="14" t="s">
        <v>191</v>
      </c>
      <c r="B67" s="14">
        <v>1.95</v>
      </c>
      <c r="C67" s="14">
        <v>2.0699999999999998</v>
      </c>
      <c r="D67" s="14">
        <v>2.2000000000000002</v>
      </c>
      <c r="E67" s="14">
        <v>2.35</v>
      </c>
      <c r="F67" s="14">
        <v>2.48</v>
      </c>
      <c r="G67" s="14">
        <v>2.62</v>
      </c>
      <c r="H67" s="14">
        <v>2.77</v>
      </c>
      <c r="I67" s="14">
        <v>2.92</v>
      </c>
      <c r="J67" s="14">
        <v>3.09</v>
      </c>
      <c r="K67" s="14">
        <v>3.26</v>
      </c>
      <c r="L67" s="15">
        <f t="shared" si="4"/>
        <v>2.5710000000000002</v>
      </c>
      <c r="M67" s="16">
        <f t="shared" si="5"/>
        <v>0.67179487179487174</v>
      </c>
      <c r="N67" s="14" t="str">
        <f>IFERROR(INDEX(Options!$J$2:$J$1611,MATCH(A67, Options!$G$2:$G$1611,0)), )</f>
        <v>Low Income Developing Countries</v>
      </c>
      <c r="O67" s="14" t="str">
        <f>IFERROR(INDEX(Options!$I$2:$I$1611,MATCH(A67, Options!$G$2:$G$1611,0)), )</f>
        <v>Sub-Sahara Africa</v>
      </c>
    </row>
    <row r="68" spans="1:15">
      <c r="A68" s="14" t="s">
        <v>209</v>
      </c>
      <c r="B68" s="14">
        <v>1.48</v>
      </c>
      <c r="C68" s="14">
        <v>1.54</v>
      </c>
      <c r="D68" s="14">
        <v>1.62</v>
      </c>
      <c r="E68" s="14">
        <v>1.7</v>
      </c>
      <c r="F68" s="14">
        <v>1.78</v>
      </c>
      <c r="G68" s="14">
        <v>1.87</v>
      </c>
      <c r="H68" s="14">
        <v>1.97</v>
      </c>
      <c r="I68" s="14">
        <v>2.06</v>
      </c>
      <c r="J68" s="14">
        <v>2.17</v>
      </c>
      <c r="K68" s="14">
        <v>2.2799999999999998</v>
      </c>
      <c r="L68" s="15">
        <f t="shared" si="4"/>
        <v>1.8470000000000006</v>
      </c>
      <c r="M68" s="16">
        <f t="shared" si="5"/>
        <v>0.54054054054054046</v>
      </c>
      <c r="N68" s="14" t="str">
        <f>IFERROR(INDEX(Options!$J$2:$J$1611,MATCH(A68, Options!$G$2:$G$1611,0)), )</f>
        <v>Low Income Developing Countries</v>
      </c>
      <c r="O68" s="14" t="str">
        <f>IFERROR(INDEX(Options!$I$2:$I$1611,MATCH(A68, Options!$G$2:$G$1611,0)), )</f>
        <v>Sub-Sahara Africa</v>
      </c>
    </row>
    <row r="69" spans="1:15">
      <c r="A69" s="14" t="s">
        <v>169</v>
      </c>
      <c r="B69" s="14">
        <v>10.45</v>
      </c>
      <c r="C69" s="14">
        <v>9.86</v>
      </c>
      <c r="D69" s="14">
        <v>9.7200000000000006</v>
      </c>
      <c r="E69" s="14">
        <v>9.6199999999999992</v>
      </c>
      <c r="F69" s="14">
        <v>9.35</v>
      </c>
      <c r="G69" s="14">
        <v>9.14</v>
      </c>
      <c r="H69" s="14">
        <v>8.9499999999999993</v>
      </c>
      <c r="I69" s="14">
        <v>8.76</v>
      </c>
      <c r="J69" s="14">
        <v>8.57</v>
      </c>
      <c r="K69" s="14">
        <v>8.3800000000000008</v>
      </c>
      <c r="L69" s="15">
        <f t="shared" si="4"/>
        <v>9.2800000000000011</v>
      </c>
      <c r="M69" s="16">
        <f t="shared" si="5"/>
        <v>-0.19808612440191375</v>
      </c>
      <c r="N69" s="14" t="str">
        <f>IFERROR(INDEX(Options!$J$2:$J$1611,MATCH(A69, Options!$G$2:$G$1611,0)), )</f>
        <v>Emerging Market Economies</v>
      </c>
      <c r="O69" s="14" t="str">
        <f>IFERROR(INDEX(Options!$I$2:$I$1611,MATCH(A69, Options!$G$2:$G$1611,0)), )</f>
        <v>Sub-Sahara Africa</v>
      </c>
    </row>
    <row r="70" spans="1:15">
      <c r="A70" s="14" t="s">
        <v>199</v>
      </c>
      <c r="B70" s="14">
        <v>201.55</v>
      </c>
      <c r="C70" s="14">
        <v>210.83</v>
      </c>
      <c r="D70" s="14">
        <v>216.39</v>
      </c>
      <c r="E70" s="14">
        <v>220.23</v>
      </c>
      <c r="F70" s="14">
        <v>223.58</v>
      </c>
      <c r="G70" s="14">
        <v>226.38</v>
      </c>
      <c r="H70" s="14">
        <v>229.22</v>
      </c>
      <c r="I70" s="14">
        <v>232.09</v>
      </c>
      <c r="J70" s="14">
        <v>235</v>
      </c>
      <c r="K70" s="14">
        <v>237.95</v>
      </c>
      <c r="L70" s="15">
        <f t="shared" si="4"/>
        <v>223.322</v>
      </c>
      <c r="M70" s="16">
        <f t="shared" si="5"/>
        <v>0.18060034730836008</v>
      </c>
      <c r="N70" s="14" t="str">
        <f>IFERROR(INDEX(Options!$J$2:$J$1611,MATCH(A70, Options!$G$2:$G$1611,0)), )</f>
        <v>Advanced Economies</v>
      </c>
      <c r="O70" s="14" t="str">
        <f>IFERROR(INDEX(Options!$I$2:$I$1611,MATCH(A70, Options!$G$2:$G$1611,0)), )</f>
        <v>Advanced Economies</v>
      </c>
    </row>
    <row r="71" spans="1:15">
      <c r="A71" s="14" t="s">
        <v>201</v>
      </c>
      <c r="B71" s="14">
        <v>1.05</v>
      </c>
      <c r="C71" s="14">
        <v>1.1200000000000001</v>
      </c>
      <c r="D71" s="14">
        <v>1.18</v>
      </c>
      <c r="E71" s="14">
        <v>1.24</v>
      </c>
      <c r="F71" s="14">
        <v>1.28</v>
      </c>
      <c r="G71" s="14">
        <v>1.31</v>
      </c>
      <c r="H71" s="14">
        <v>1.35</v>
      </c>
      <c r="I71" s="14">
        <v>1.39</v>
      </c>
      <c r="J71" s="14">
        <v>1.43</v>
      </c>
      <c r="K71" s="14">
        <v>1.46</v>
      </c>
      <c r="L71" s="15">
        <f t="shared" si="4"/>
        <v>1.2809999999999997</v>
      </c>
      <c r="M71" s="16">
        <f t="shared" si="5"/>
        <v>0.39047619047619037</v>
      </c>
      <c r="N71" s="14" t="str">
        <f>IFERROR(INDEX(Options!$J$2:$J$1611,MATCH(A71, Options!$G$2:$G$1611,0)), )</f>
        <v>Emerging Market Economies</v>
      </c>
      <c r="O71" s="14" t="str">
        <f>IFERROR(INDEX(Options!$I$2:$I$1611,MATCH(A71, Options!$G$2:$G$1611,0)), )</f>
        <v>Latin America and the Caribbean</v>
      </c>
    </row>
    <row r="72" spans="1:15">
      <c r="A72" s="14" t="s">
        <v>205</v>
      </c>
      <c r="B72" s="14">
        <v>81.87</v>
      </c>
      <c r="C72" s="14">
        <v>85.56</v>
      </c>
      <c r="D72" s="14">
        <v>88.76</v>
      </c>
      <c r="E72" s="14">
        <v>91.87</v>
      </c>
      <c r="F72" s="14">
        <v>95.09</v>
      </c>
      <c r="G72" s="14">
        <v>98.41</v>
      </c>
      <c r="H72" s="14">
        <v>101.86</v>
      </c>
      <c r="I72" s="14">
        <v>105.42</v>
      </c>
      <c r="J72" s="14">
        <v>109.11</v>
      </c>
      <c r="K72" s="14">
        <v>112.93</v>
      </c>
      <c r="L72" s="15">
        <f t="shared" si="4"/>
        <v>97.08799999999998</v>
      </c>
      <c r="M72" s="16">
        <f t="shared" si="5"/>
        <v>0.37938194698912914</v>
      </c>
      <c r="N72" s="14" t="str">
        <f>IFERROR(INDEX(Options!$J$2:$J$1611,MATCH(A72, Options!$G$2:$G$1611,0)), )</f>
        <v>Emerging Market Economies</v>
      </c>
      <c r="O72" s="14" t="str">
        <f>IFERROR(INDEX(Options!$I$2:$I$1611,MATCH(A72, Options!$G$2:$G$1611,0)), )</f>
        <v>Latin America and the Caribbean</v>
      </c>
    </row>
    <row r="73" spans="1:15">
      <c r="A73" s="14" t="s">
        <v>211</v>
      </c>
      <c r="B73" s="14">
        <v>6.59</v>
      </c>
      <c r="C73" s="14">
        <v>9.8000000000000007</v>
      </c>
      <c r="D73" s="14">
        <v>12.94</v>
      </c>
      <c r="E73" s="14">
        <v>13.4</v>
      </c>
      <c r="F73" s="14">
        <v>13.9</v>
      </c>
      <c r="G73" s="14">
        <v>14.42</v>
      </c>
      <c r="H73" s="14">
        <v>14.96</v>
      </c>
      <c r="I73" s="14">
        <v>15.52</v>
      </c>
      <c r="J73" s="14">
        <v>16.100000000000001</v>
      </c>
      <c r="K73" s="14">
        <v>16.71</v>
      </c>
      <c r="L73" s="15">
        <f t="shared" si="4"/>
        <v>13.433999999999999</v>
      </c>
      <c r="M73" s="16">
        <f t="shared" si="5"/>
        <v>1.5356600910470413</v>
      </c>
      <c r="N73" s="14" t="str">
        <f>IFERROR(INDEX(Options!$J$2:$J$1611,MATCH(A73, Options!$G$2:$G$1611,0)), )</f>
        <v>Emerging Market Economies</v>
      </c>
      <c r="O73" s="14" t="str">
        <f>IFERROR(INDEX(Options!$I$2:$I$1611,MATCH(A73, Options!$G$2:$G$1611,0)), )</f>
        <v>Latin America and the Caribbean</v>
      </c>
    </row>
    <row r="74" spans="1:15">
      <c r="A74" s="14" t="s">
        <v>217</v>
      </c>
      <c r="B74" s="14">
        <v>368.89</v>
      </c>
      <c r="C74" s="14">
        <v>381.86</v>
      </c>
      <c r="D74" s="14">
        <v>393.83</v>
      </c>
      <c r="E74" s="14">
        <v>405.12</v>
      </c>
      <c r="F74" s="14">
        <v>416.38</v>
      </c>
      <c r="G74" s="14">
        <v>428.21</v>
      </c>
      <c r="H74" s="14">
        <v>440.37</v>
      </c>
      <c r="I74" s="14">
        <v>452.88</v>
      </c>
      <c r="J74" s="14">
        <v>465.75</v>
      </c>
      <c r="K74" s="14">
        <v>478.98</v>
      </c>
      <c r="L74" s="15">
        <f t="shared" si="4"/>
        <v>423.22700000000009</v>
      </c>
      <c r="M74" s="16">
        <f t="shared" si="5"/>
        <v>0.29843584808479501</v>
      </c>
      <c r="N74" s="14" t="str">
        <f>IFERROR(INDEX(Options!$J$2:$J$1611,MATCH(A74, Options!$G$2:$G$1611,0)), )</f>
        <v>Advanced Economies</v>
      </c>
      <c r="O74" s="14" t="str">
        <f>IFERROR(INDEX(Options!$I$2:$I$1611,MATCH(A74, Options!$G$2:$G$1611,0)), )</f>
        <v>Advanced Economies</v>
      </c>
    </row>
    <row r="75" spans="1:15">
      <c r="A75" s="14" t="s">
        <v>215</v>
      </c>
      <c r="B75" s="14">
        <v>25</v>
      </c>
      <c r="C75" s="14">
        <v>26.08</v>
      </c>
      <c r="D75" s="14">
        <v>27.01</v>
      </c>
      <c r="E75" s="14">
        <v>27.99</v>
      </c>
      <c r="F75" s="14">
        <v>29.04</v>
      </c>
      <c r="G75" s="14">
        <v>30.18</v>
      </c>
      <c r="H75" s="14">
        <v>31.37</v>
      </c>
      <c r="I75" s="14">
        <v>32.61</v>
      </c>
      <c r="J75" s="14">
        <v>33.89</v>
      </c>
      <c r="K75" s="14">
        <v>35.22</v>
      </c>
      <c r="L75" s="15">
        <f t="shared" si="4"/>
        <v>29.838999999999999</v>
      </c>
      <c r="M75" s="16">
        <f t="shared" si="5"/>
        <v>0.40879999999999994</v>
      </c>
      <c r="N75" s="14" t="str">
        <f>IFERROR(INDEX(Options!$J$2:$J$1611,MATCH(A75, Options!$G$2:$G$1611,0)), )</f>
        <v>Low Income Developing Countries</v>
      </c>
      <c r="O75" s="14" t="str">
        <f>IFERROR(INDEX(Options!$I$2:$I$1611,MATCH(A75, Options!$G$2:$G$1611,0)), )</f>
        <v>Latin America and the Caribbean</v>
      </c>
    </row>
    <row r="76" spans="1:15">
      <c r="A76" s="14" t="s">
        <v>147</v>
      </c>
      <c r="B76" s="14">
        <v>59.71</v>
      </c>
      <c r="C76" s="14">
        <v>63.17</v>
      </c>
      <c r="D76" s="14">
        <v>65.7</v>
      </c>
      <c r="E76" s="14">
        <v>67.87</v>
      </c>
      <c r="F76" s="14">
        <v>70.040000000000006</v>
      </c>
      <c r="G76" s="14">
        <v>72.209999999999994</v>
      </c>
      <c r="H76" s="14">
        <v>74.45</v>
      </c>
      <c r="I76" s="14">
        <v>76.760000000000005</v>
      </c>
      <c r="J76" s="14">
        <v>79.14</v>
      </c>
      <c r="K76" s="14">
        <v>81.59</v>
      </c>
      <c r="L76" s="15">
        <f t="shared" si="4"/>
        <v>71.063999999999993</v>
      </c>
      <c r="M76" s="16">
        <f t="shared" si="5"/>
        <v>0.36643778261597726</v>
      </c>
      <c r="N76" s="14" t="str">
        <f>IFERROR(INDEX(Options!$J$2:$J$1611,MATCH(A76, Options!$G$2:$G$1611,0)), )</f>
        <v>Emerging Market Economies</v>
      </c>
      <c r="O76" s="14" t="str">
        <f>IFERROR(INDEX(Options!$I$2:$I$1611,MATCH(A76, Options!$G$2:$G$1611,0)), )</f>
        <v>Emerging and Developing Europe</v>
      </c>
    </row>
    <row r="77" spans="1:15">
      <c r="A77" s="14" t="s">
        <v>213</v>
      </c>
      <c r="B77" s="14">
        <v>14.41</v>
      </c>
      <c r="C77" s="14">
        <v>14.59</v>
      </c>
      <c r="D77" s="14">
        <v>14.78</v>
      </c>
      <c r="E77" s="14">
        <v>14.98</v>
      </c>
      <c r="F77" s="14">
        <v>15.19</v>
      </c>
      <c r="G77" s="14">
        <v>15.4</v>
      </c>
      <c r="H77" s="14">
        <v>15.61</v>
      </c>
      <c r="I77" s="14">
        <v>15.83</v>
      </c>
      <c r="J77" s="14">
        <v>16.05</v>
      </c>
      <c r="K77" s="14">
        <v>16.28</v>
      </c>
      <c r="L77" s="15">
        <f t="shared" si="4"/>
        <v>15.311999999999999</v>
      </c>
      <c r="M77" s="16">
        <f t="shared" si="5"/>
        <v>0.12977099236641229</v>
      </c>
      <c r="N77" s="14" t="str">
        <f>IFERROR(INDEX(Options!$J$2:$J$1611,MATCH(A77, Options!$G$2:$G$1611,0)), )</f>
        <v>Low Income Developing Countries</v>
      </c>
      <c r="O77" s="14" t="str">
        <f>IFERROR(INDEX(Options!$I$2:$I$1611,MATCH(A77, Options!$G$2:$G$1611,0)), )</f>
        <v>Latin America and the Caribbean</v>
      </c>
    </row>
    <row r="78" spans="1:15">
      <c r="A78" s="14" t="s">
        <v>219</v>
      </c>
      <c r="B78" s="14">
        <v>166.79</v>
      </c>
      <c r="C78" s="14">
        <v>175.3</v>
      </c>
      <c r="D78" s="14">
        <v>181.96</v>
      </c>
      <c r="E78" s="14">
        <v>187.78</v>
      </c>
      <c r="F78" s="14">
        <v>192.67</v>
      </c>
      <c r="G78" s="14">
        <v>197.68</v>
      </c>
      <c r="H78" s="14">
        <v>202.82</v>
      </c>
      <c r="I78" s="14">
        <v>208.09</v>
      </c>
      <c r="J78" s="14">
        <v>213.5</v>
      </c>
      <c r="K78" s="14">
        <v>219.05</v>
      </c>
      <c r="L78" s="15">
        <f t="shared" si="4"/>
        <v>194.56399999999996</v>
      </c>
      <c r="M78" s="16">
        <f t="shared" si="5"/>
        <v>0.31332813717848806</v>
      </c>
      <c r="N78" s="14" t="str">
        <f>IFERROR(INDEX(Options!$J$2:$J$1611,MATCH(A78, Options!$G$2:$G$1611,0)), )</f>
        <v>Emerging Market Economies</v>
      </c>
      <c r="O78" s="14" t="str">
        <f>IFERROR(INDEX(Options!$I$2:$I$1611,MATCH(A78, Options!$G$2:$G$1611,0)), )</f>
        <v>Emerging and Developing Europe</v>
      </c>
    </row>
    <row r="79" spans="1:15">
      <c r="A79" s="14" t="s">
        <v>224</v>
      </c>
      <c r="B79" s="14">
        <v>1093.54</v>
      </c>
      <c r="C79" s="14">
        <v>1158.49</v>
      </c>
      <c r="D79" s="14">
        <v>1232.1199999999999</v>
      </c>
      <c r="E79" s="14">
        <v>1300.81</v>
      </c>
      <c r="F79" s="14">
        <v>1369.78</v>
      </c>
      <c r="G79" s="14">
        <v>1441.26</v>
      </c>
      <c r="H79" s="14">
        <v>1516.48</v>
      </c>
      <c r="I79" s="14">
        <v>1595.63</v>
      </c>
      <c r="J79" s="14">
        <v>1678.9</v>
      </c>
      <c r="K79" s="14">
        <v>1766.53</v>
      </c>
      <c r="L79" s="15">
        <f t="shared" si="4"/>
        <v>1415.354</v>
      </c>
      <c r="M79" s="16">
        <f t="shared" si="5"/>
        <v>0.61542330413153612</v>
      </c>
      <c r="N79" s="14" t="str">
        <f>IFERROR(INDEX(Options!$J$2:$J$1611,MATCH(A79, Options!$G$2:$G$1611,0)), )</f>
        <v>Emerging Market Economies</v>
      </c>
      <c r="O79" s="14" t="str">
        <f>IFERROR(INDEX(Options!$I$2:$I$1611,MATCH(A79, Options!$G$2:$G$1611,0)), )</f>
        <v>Emerging and Developing Asia</v>
      </c>
    </row>
    <row r="80" spans="1:15">
      <c r="A80" s="14" t="s">
        <v>223</v>
      </c>
      <c r="B80" s="14">
        <v>2912.88</v>
      </c>
      <c r="C80" s="14">
        <v>3161.15</v>
      </c>
      <c r="D80" s="14">
        <v>3368.8</v>
      </c>
      <c r="E80" s="14">
        <v>3580.67</v>
      </c>
      <c r="F80" s="14">
        <v>3802.13</v>
      </c>
      <c r="G80" s="14">
        <v>4033.23</v>
      </c>
      <c r="H80" s="14">
        <v>4278.37</v>
      </c>
      <c r="I80" s="14">
        <v>4538.3999999999996</v>
      </c>
      <c r="J80" s="14">
        <v>4814.25</v>
      </c>
      <c r="K80" s="14">
        <v>5106.8599999999997</v>
      </c>
      <c r="L80" s="15">
        <f t="shared" si="4"/>
        <v>3959.674</v>
      </c>
      <c r="M80" s="16">
        <f t="shared" si="5"/>
        <v>0.75319958254373665</v>
      </c>
      <c r="N80" s="14" t="str">
        <f>IFERROR(INDEX(Options!$J$2:$J$1611,MATCH(A80, Options!$G$2:$G$1611,0)), )</f>
        <v>Emerging Market Economies</v>
      </c>
      <c r="O80" s="14" t="str">
        <f>IFERROR(INDEX(Options!$I$2:$I$1611,MATCH(A80, Options!$G$2:$G$1611,0)), )</f>
        <v>Emerging and Developing Asia</v>
      </c>
    </row>
    <row r="81" spans="1:15">
      <c r="A81" s="14" t="s">
        <v>230</v>
      </c>
      <c r="B81" s="14">
        <v>481.02</v>
      </c>
      <c r="C81" s="14">
        <v>498.04</v>
      </c>
      <c r="D81" s="14">
        <v>517.63</v>
      </c>
      <c r="E81" s="14">
        <v>532.66</v>
      </c>
      <c r="F81" s="14">
        <v>548.07000000000005</v>
      </c>
      <c r="G81" s="14">
        <v>563.73</v>
      </c>
      <c r="H81" s="14">
        <v>579.84</v>
      </c>
      <c r="I81" s="14">
        <v>596.41</v>
      </c>
      <c r="J81" s="14">
        <v>613.46</v>
      </c>
      <c r="K81" s="14">
        <v>630.99</v>
      </c>
      <c r="L81" s="15">
        <f t="shared" si="4"/>
        <v>556.18499999999995</v>
      </c>
      <c r="M81" s="16">
        <f t="shared" si="5"/>
        <v>0.31177497817138589</v>
      </c>
      <c r="N81" s="14" t="str">
        <f>IFERROR(INDEX(Options!$J$2:$J$1611,MATCH(A81, Options!$G$2:$G$1611,0)), )</f>
        <v>Advanced Economies</v>
      </c>
      <c r="O81" s="14" t="str">
        <f>IFERROR(INDEX(Options!$I$2:$I$1611,MATCH(A81, Options!$G$2:$G$1611,0)), )</f>
        <v>Advanced Economies</v>
      </c>
    </row>
    <row r="82" spans="1:15">
      <c r="A82" s="14" t="s">
        <v>226</v>
      </c>
      <c r="B82" s="14">
        <v>855.92</v>
      </c>
      <c r="C82" s="14">
        <v>872.99</v>
      </c>
      <c r="D82" s="14">
        <v>890.42</v>
      </c>
      <c r="E82" s="14">
        <v>908.22</v>
      </c>
      <c r="F82" s="14">
        <v>926.33</v>
      </c>
      <c r="G82" s="14">
        <v>944.82</v>
      </c>
      <c r="H82" s="14">
        <v>963.68</v>
      </c>
      <c r="I82" s="14">
        <v>982.91</v>
      </c>
      <c r="J82" s="14">
        <v>1002.53</v>
      </c>
      <c r="K82" s="14">
        <v>1022.54</v>
      </c>
      <c r="L82" s="15">
        <f t="shared" si="4"/>
        <v>937.03599999999994</v>
      </c>
      <c r="M82" s="16">
        <f t="shared" si="5"/>
        <v>0.19466772595569681</v>
      </c>
      <c r="N82" s="14" t="str">
        <f>IFERROR(INDEX(Options!$J$2:$J$1611,MATCH(A82, Options!$G$2:$G$1611,0)), )</f>
        <v>Emerging Market Economies</v>
      </c>
      <c r="O82" s="14" t="str">
        <f>IFERROR(INDEX(Options!$I$2:$I$1611,MATCH(A82, Options!$G$2:$G$1611,0)), )</f>
        <v>Middle East, North Africa, Afghanistan, and Pakistan</v>
      </c>
    </row>
    <row r="83" spans="1:15">
      <c r="A83" s="14" t="s">
        <v>228</v>
      </c>
      <c r="B83" s="14">
        <v>175.67</v>
      </c>
      <c r="C83" s="14">
        <v>194.12</v>
      </c>
      <c r="D83" s="14">
        <v>205.19</v>
      </c>
      <c r="E83" s="14">
        <v>212.11</v>
      </c>
      <c r="F83" s="14">
        <v>218.66</v>
      </c>
      <c r="G83" s="14">
        <v>225.41</v>
      </c>
      <c r="H83" s="14">
        <v>232.37</v>
      </c>
      <c r="I83" s="14">
        <v>239.55</v>
      </c>
      <c r="J83" s="14">
        <v>246.94</v>
      </c>
      <c r="K83" s="14">
        <v>254.57</v>
      </c>
      <c r="L83" s="15">
        <f t="shared" si="4"/>
        <v>220.459</v>
      </c>
      <c r="M83" s="16">
        <f t="shared" si="5"/>
        <v>0.44913758752205846</v>
      </c>
      <c r="N83" s="14" t="str">
        <f>IFERROR(INDEX(Options!$J$2:$J$1611,MATCH(A83, Options!$G$2:$G$1611,0)), )</f>
        <v>Emerging Market Economies</v>
      </c>
      <c r="O83" s="14" t="str">
        <f>IFERROR(INDEX(Options!$I$2:$I$1611,MATCH(A83, Options!$G$2:$G$1611,0)), )</f>
        <v>Middle East, North Africa, Afghanistan, and Pakistan</v>
      </c>
    </row>
    <row r="84" spans="1:15">
      <c r="A84" s="14" t="s">
        <v>221</v>
      </c>
      <c r="B84" s="14">
        <v>22.52</v>
      </c>
      <c r="C84" s="14">
        <v>23.44</v>
      </c>
      <c r="D84" s="14">
        <v>24.3</v>
      </c>
      <c r="E84" s="14">
        <v>24.92</v>
      </c>
      <c r="F84" s="14">
        <v>25.51</v>
      </c>
      <c r="G84" s="14">
        <v>26.08</v>
      </c>
      <c r="H84" s="14">
        <v>26.67</v>
      </c>
      <c r="I84" s="14">
        <v>27.27</v>
      </c>
      <c r="J84" s="14">
        <v>27.88</v>
      </c>
      <c r="K84" s="14">
        <v>28.51</v>
      </c>
      <c r="L84" s="15">
        <f t="shared" si="4"/>
        <v>25.710000000000004</v>
      </c>
      <c r="M84" s="16">
        <f t="shared" si="5"/>
        <v>0.26598579040852582</v>
      </c>
      <c r="N84" s="14" t="str">
        <f>IFERROR(INDEX(Options!$J$2:$J$1611,MATCH(A84, Options!$G$2:$G$1611,0)), )</f>
        <v>Advanced Economies</v>
      </c>
      <c r="O84" s="14" t="str">
        <f>IFERROR(INDEX(Options!$I$2:$I$1611,MATCH(A84, Options!$G$2:$G$1611,0)), )</f>
        <v>Advanced Economies</v>
      </c>
    </row>
    <row r="85" spans="1:15">
      <c r="A85" s="14" t="s">
        <v>234</v>
      </c>
      <c r="B85" s="14">
        <v>435.84</v>
      </c>
      <c r="C85" s="14">
        <v>453.59</v>
      </c>
      <c r="D85" s="14">
        <v>469.76</v>
      </c>
      <c r="E85" s="14">
        <v>485.04</v>
      </c>
      <c r="F85" s="14">
        <v>500.49</v>
      </c>
      <c r="G85" s="14">
        <v>516.54</v>
      </c>
      <c r="H85" s="14">
        <v>533.1</v>
      </c>
      <c r="I85" s="14">
        <v>550.19000000000005</v>
      </c>
      <c r="J85" s="14">
        <v>567.83000000000004</v>
      </c>
      <c r="K85" s="14">
        <v>586.03</v>
      </c>
      <c r="L85" s="15">
        <f t="shared" si="4"/>
        <v>509.84100000000001</v>
      </c>
      <c r="M85" s="16">
        <f t="shared" si="5"/>
        <v>0.34459893538913366</v>
      </c>
      <c r="N85" s="14" t="str">
        <f>IFERROR(INDEX(Options!$J$2:$J$1611,MATCH(A85, Options!$G$2:$G$1611,0)), )</f>
        <v>Advanced Economies</v>
      </c>
      <c r="O85" s="14" t="str">
        <f>IFERROR(INDEX(Options!$I$2:$I$1611,MATCH(A85, Options!$G$2:$G$1611,0)), )</f>
        <v>Advanced Economies</v>
      </c>
    </row>
    <row r="86" spans="1:15">
      <c r="A86" s="14" t="s">
        <v>236</v>
      </c>
      <c r="B86" s="14">
        <v>1993.7</v>
      </c>
      <c r="C86" s="14">
        <v>2078.09</v>
      </c>
      <c r="D86" s="14">
        <v>2111.6999999999998</v>
      </c>
      <c r="E86" s="14">
        <v>2133.2199999999998</v>
      </c>
      <c r="F86" s="14">
        <v>2154.5700000000002</v>
      </c>
      <c r="G86" s="14">
        <v>2175.4899999999998</v>
      </c>
      <c r="H86" s="14">
        <v>2196.61</v>
      </c>
      <c r="I86" s="14">
        <v>2217.94</v>
      </c>
      <c r="J86" s="14">
        <v>2239.48</v>
      </c>
      <c r="K86" s="14">
        <v>2261.2199999999998</v>
      </c>
      <c r="L86" s="15">
        <f t="shared" si="4"/>
        <v>2156.2020000000002</v>
      </c>
      <c r="M86" s="16">
        <f t="shared" si="5"/>
        <v>0.13418267542759679</v>
      </c>
      <c r="N86" s="14" t="str">
        <f>IFERROR(INDEX(Options!$J$2:$J$1611,MATCH(A86, Options!$G$2:$G$1611,0)), )</f>
        <v>Advanced Economies</v>
      </c>
      <c r="O86" s="14" t="str">
        <f>IFERROR(INDEX(Options!$I$2:$I$1611,MATCH(A86, Options!$G$2:$G$1611,0)), )</f>
        <v>Advanced Economies</v>
      </c>
    </row>
    <row r="87" spans="1:15">
      <c r="A87" s="14" t="s">
        <v>238</v>
      </c>
      <c r="B87" s="14">
        <v>14.61</v>
      </c>
      <c r="C87" s="14">
        <v>15</v>
      </c>
      <c r="D87" s="14">
        <v>15.36</v>
      </c>
      <c r="E87" s="14">
        <v>15.67</v>
      </c>
      <c r="F87" s="14">
        <v>15.96</v>
      </c>
      <c r="G87" s="14">
        <v>16.22</v>
      </c>
      <c r="H87" s="14">
        <v>16.48</v>
      </c>
      <c r="I87" s="14">
        <v>16.739999999999998</v>
      </c>
      <c r="J87" s="14">
        <v>17.02</v>
      </c>
      <c r="K87" s="14">
        <v>17.29</v>
      </c>
      <c r="L87" s="15">
        <f t="shared" si="4"/>
        <v>16.035</v>
      </c>
      <c r="M87" s="16">
        <f t="shared" si="5"/>
        <v>0.18343600273785077</v>
      </c>
      <c r="N87" s="14" t="str">
        <f>IFERROR(INDEX(Options!$J$2:$J$1611,MATCH(A87, Options!$G$2:$G$1611,0)), )</f>
        <v>Emerging Market Economies</v>
      </c>
      <c r="O87" s="14" t="str">
        <f>IFERROR(INDEX(Options!$I$2:$I$1611,MATCH(A87, Options!$G$2:$G$1611,0)), )</f>
        <v>Latin America and the Caribbean</v>
      </c>
    </row>
    <row r="88" spans="1:15">
      <c r="A88" s="14" t="s">
        <v>242</v>
      </c>
      <c r="B88" s="14">
        <v>44.65</v>
      </c>
      <c r="C88" s="14">
        <v>45.86</v>
      </c>
      <c r="D88" s="14">
        <v>47.28</v>
      </c>
      <c r="E88" s="14">
        <v>48.84</v>
      </c>
      <c r="F88" s="14">
        <v>50.45</v>
      </c>
      <c r="G88" s="14">
        <v>52.12</v>
      </c>
      <c r="H88" s="14">
        <v>53.83</v>
      </c>
      <c r="I88" s="14">
        <v>55.61</v>
      </c>
      <c r="J88" s="14">
        <v>57.45</v>
      </c>
      <c r="K88" s="14">
        <v>59.34</v>
      </c>
      <c r="L88" s="15">
        <f t="shared" si="4"/>
        <v>51.542999999999992</v>
      </c>
      <c r="M88" s="16">
        <f t="shared" si="5"/>
        <v>0.3290033594624861</v>
      </c>
      <c r="N88" s="14" t="str">
        <f>IFERROR(INDEX(Options!$J$2:$J$1611,MATCH(A88, Options!$G$2:$G$1611,0)), )</f>
        <v>Emerging Market Economies</v>
      </c>
      <c r="O88" s="14" t="str">
        <f>IFERROR(INDEX(Options!$I$2:$I$1611,MATCH(A88, Options!$G$2:$G$1611,0)), )</f>
        <v>Middle East, North Africa, Afghanistan, and Pakistan</v>
      </c>
    </row>
    <row r="89" spans="1:15">
      <c r="A89" s="14" t="s">
        <v>240</v>
      </c>
      <c r="B89" s="14">
        <v>5164.0600000000004</v>
      </c>
      <c r="C89" s="14">
        <v>5329.26</v>
      </c>
      <c r="D89" s="14">
        <v>5402.22</v>
      </c>
      <c r="E89" s="14">
        <v>5446.84</v>
      </c>
      <c r="F89" s="14">
        <v>5477.83</v>
      </c>
      <c r="G89" s="14">
        <v>5504.84</v>
      </c>
      <c r="H89" s="14">
        <v>5531.98</v>
      </c>
      <c r="I89" s="14">
        <v>5559.25</v>
      </c>
      <c r="J89" s="14">
        <v>5586.66</v>
      </c>
      <c r="K89" s="14">
        <v>5614.2</v>
      </c>
      <c r="L89" s="15">
        <f t="shared" si="4"/>
        <v>5461.7139999999999</v>
      </c>
      <c r="M89" s="16">
        <f t="shared" si="5"/>
        <v>8.7167848553269978E-2</v>
      </c>
      <c r="N89" s="14" t="str">
        <f>IFERROR(INDEX(Options!$J$2:$J$1611,MATCH(A89, Options!$G$2:$G$1611,0)), )</f>
        <v>Advanced Economies</v>
      </c>
      <c r="O89" s="14" t="str">
        <f>IFERROR(INDEX(Options!$I$2:$I$1611,MATCH(A89, Options!$G$2:$G$1611,0)), )</f>
        <v>Advanced Economies</v>
      </c>
    </row>
    <row r="90" spans="1:15">
      <c r="A90" s="14" t="s">
        <v>244</v>
      </c>
      <c r="B90" s="14">
        <v>176.87</v>
      </c>
      <c r="C90" s="14">
        <v>183.69</v>
      </c>
      <c r="D90" s="14">
        <v>194.38</v>
      </c>
      <c r="E90" s="14">
        <v>202.44</v>
      </c>
      <c r="F90" s="14">
        <v>208.66</v>
      </c>
      <c r="G90" s="14">
        <v>216.81</v>
      </c>
      <c r="H90" s="14">
        <v>225.27</v>
      </c>
      <c r="I90" s="14">
        <v>234.06</v>
      </c>
      <c r="J90" s="14">
        <v>243.19</v>
      </c>
      <c r="K90" s="14">
        <v>252.69</v>
      </c>
      <c r="L90" s="15">
        <f t="shared" si="4"/>
        <v>213.80600000000001</v>
      </c>
      <c r="M90" s="16">
        <f t="shared" si="5"/>
        <v>0.42867642901566116</v>
      </c>
      <c r="N90" s="14" t="str">
        <f>IFERROR(INDEX(Options!$J$2:$J$1611,MATCH(A90, Options!$G$2:$G$1611,0)), )</f>
        <v>Emerging Market Economies</v>
      </c>
      <c r="O90" s="14" t="str">
        <f>IFERROR(INDEX(Options!$I$2:$I$1611,MATCH(A90, Options!$G$2:$G$1611,0)), )</f>
        <v>Caucasus and Central Asia</v>
      </c>
    </row>
    <row r="91" spans="1:15">
      <c r="A91" s="14" t="s">
        <v>246</v>
      </c>
      <c r="B91" s="14">
        <v>108.16</v>
      </c>
      <c r="C91" s="14">
        <v>114.7</v>
      </c>
      <c r="D91" s="14">
        <v>121.25</v>
      </c>
      <c r="E91" s="14">
        <v>127.91</v>
      </c>
      <c r="F91" s="14">
        <v>134.96</v>
      </c>
      <c r="G91" s="14">
        <v>142.41</v>
      </c>
      <c r="H91" s="14">
        <v>150.26</v>
      </c>
      <c r="I91" s="14">
        <v>158.55000000000001</v>
      </c>
      <c r="J91" s="14">
        <v>167.29</v>
      </c>
      <c r="K91" s="14">
        <v>176.52</v>
      </c>
      <c r="L91" s="15">
        <f t="shared" si="4"/>
        <v>140.20099999999999</v>
      </c>
      <c r="M91" s="16">
        <f t="shared" si="5"/>
        <v>0.6320266272189351</v>
      </c>
      <c r="N91" s="14" t="str">
        <f>IFERROR(INDEX(Options!$J$2:$J$1611,MATCH(A91, Options!$G$2:$G$1611,0)), )</f>
        <v>Low Income Developing Countries</v>
      </c>
      <c r="O91" s="14" t="str">
        <f>IFERROR(INDEX(Options!$I$2:$I$1611,MATCH(A91, Options!$G$2:$G$1611,0)), )</f>
        <v>Sub-Sahara Africa</v>
      </c>
    </row>
    <row r="92" spans="1:15">
      <c r="A92" s="14" t="s">
        <v>254</v>
      </c>
      <c r="B92" s="14">
        <v>7.91</v>
      </c>
      <c r="C92" s="14">
        <v>8.36</v>
      </c>
      <c r="D92" s="14">
        <v>8.74</v>
      </c>
      <c r="E92" s="14">
        <v>9.09</v>
      </c>
      <c r="F92" s="14">
        <v>9.4600000000000009</v>
      </c>
      <c r="G92" s="14">
        <v>9.82</v>
      </c>
      <c r="H92" s="14">
        <v>10.19</v>
      </c>
      <c r="I92" s="14">
        <v>10.57</v>
      </c>
      <c r="J92" s="14">
        <v>10.97</v>
      </c>
      <c r="K92" s="14">
        <v>11.38</v>
      </c>
      <c r="L92" s="15">
        <f t="shared" si="4"/>
        <v>9.6489999999999974</v>
      </c>
      <c r="M92" s="16">
        <f t="shared" si="5"/>
        <v>0.43868520859671312</v>
      </c>
      <c r="N92" s="14" t="str">
        <f>IFERROR(INDEX(Options!$J$2:$J$1611,MATCH(A92, Options!$G$2:$G$1611,0)), )</f>
        <v>Low Income Developing Countries</v>
      </c>
      <c r="O92" s="14" t="str">
        <f>IFERROR(INDEX(Options!$I$2:$I$1611,MATCH(A92, Options!$G$2:$G$1611,0)), )</f>
        <v>Caucasus and Central Asia</v>
      </c>
    </row>
    <row r="93" spans="1:15">
      <c r="A93" s="14" t="s">
        <v>123</v>
      </c>
      <c r="B93" s="14">
        <v>25.68</v>
      </c>
      <c r="C93" s="14">
        <v>27.13</v>
      </c>
      <c r="D93" s="14">
        <v>28.87</v>
      </c>
      <c r="E93" s="14">
        <v>30.76</v>
      </c>
      <c r="F93" s="14">
        <v>32.75</v>
      </c>
      <c r="G93" s="14">
        <v>34.909999999999997</v>
      </c>
      <c r="H93" s="14">
        <v>37.200000000000003</v>
      </c>
      <c r="I93" s="14">
        <v>39.64</v>
      </c>
      <c r="J93" s="14">
        <v>42.25</v>
      </c>
      <c r="K93" s="14">
        <v>45.02</v>
      </c>
      <c r="L93" s="15">
        <f t="shared" si="4"/>
        <v>34.420999999999999</v>
      </c>
      <c r="M93" s="16">
        <f t="shared" si="5"/>
        <v>0.7531152647975079</v>
      </c>
      <c r="N93" s="14" t="str">
        <f>IFERROR(INDEX(Options!$J$2:$J$1611,MATCH(A93, Options!$G$2:$G$1611,0)), )</f>
        <v>Low Income Developing Countries</v>
      </c>
      <c r="O93" s="14" t="str">
        <f>IFERROR(INDEX(Options!$I$2:$I$1611,MATCH(A93, Options!$G$2:$G$1611,0)), )</f>
        <v>Emerging and Developing Asia</v>
      </c>
    </row>
    <row r="94" spans="1:15">
      <c r="A94" s="14" t="s">
        <v>482</v>
      </c>
      <c r="B94" s="14">
        <v>0.2</v>
      </c>
      <c r="C94" s="14">
        <v>0.21</v>
      </c>
      <c r="D94" s="14">
        <v>0.21</v>
      </c>
      <c r="E94" s="14">
        <v>0.22</v>
      </c>
      <c r="F94" s="14">
        <v>0.22</v>
      </c>
      <c r="G94" s="14">
        <v>0.22</v>
      </c>
      <c r="H94" s="14">
        <v>0.23</v>
      </c>
      <c r="I94" s="14">
        <v>0.23</v>
      </c>
      <c r="J94" s="14">
        <v>0.24</v>
      </c>
      <c r="K94" s="14">
        <v>0.24</v>
      </c>
      <c r="L94" s="15">
        <f t="shared" si="4"/>
        <v>0.22199999999999995</v>
      </c>
      <c r="M94" s="16">
        <f t="shared" si="5"/>
        <v>0.1999999999999999</v>
      </c>
      <c r="N94" s="14" t="str">
        <f>IFERROR(INDEX(Options!$J$2:$J$1611,MATCH(A94, Options!$G$2:$G$1611,0)), )</f>
        <v>Low Income Developing Countries</v>
      </c>
      <c r="O94" s="14" t="str">
        <f>IFERROR(INDEX(Options!$I$2:$I$1611,MATCH(A94, Options!$G$2:$G$1611,0)), )</f>
        <v>Emerging and Developing Asia</v>
      </c>
    </row>
    <row r="95" spans="1:15">
      <c r="A95" s="14" t="s">
        <v>484</v>
      </c>
      <c r="B95" s="14">
        <v>0.97</v>
      </c>
      <c r="C95" s="14">
        <v>1.07</v>
      </c>
      <c r="D95" s="14">
        <v>1.1200000000000001</v>
      </c>
      <c r="E95" s="14">
        <v>1.1499999999999999</v>
      </c>
      <c r="F95" s="14">
        <v>1.18</v>
      </c>
      <c r="G95" s="14">
        <v>1.22</v>
      </c>
      <c r="H95" s="14">
        <v>1.25</v>
      </c>
      <c r="I95" s="14">
        <v>1.28</v>
      </c>
      <c r="J95" s="14">
        <v>1.32</v>
      </c>
      <c r="K95" s="14">
        <v>1.35</v>
      </c>
      <c r="L95" s="15">
        <f t="shared" si="4"/>
        <v>1.1910000000000001</v>
      </c>
      <c r="M95" s="16">
        <f t="shared" si="5"/>
        <v>0.39175257731958774</v>
      </c>
      <c r="N95" s="14" t="str">
        <f>IFERROR(INDEX(Options!$J$2:$J$1611,MATCH(A95, Options!$G$2:$G$1611,0)), )</f>
        <v>Emerging Market Economies</v>
      </c>
      <c r="O95" s="14" t="str">
        <f>IFERROR(INDEX(Options!$I$2:$I$1611,MATCH(A95, Options!$G$2:$G$1611,0)), )</f>
        <v>Latin America and the Caribbean</v>
      </c>
    </row>
    <row r="96" spans="1:15">
      <c r="A96" s="14" t="s">
        <v>250</v>
      </c>
      <c r="B96" s="14">
        <v>1708.34</v>
      </c>
      <c r="C96" s="14">
        <v>1764.63</v>
      </c>
      <c r="D96" s="14">
        <v>1814.4</v>
      </c>
      <c r="E96" s="14">
        <v>1861.01</v>
      </c>
      <c r="F96" s="14">
        <v>1907.05</v>
      </c>
      <c r="G96" s="14">
        <v>1952.4</v>
      </c>
      <c r="H96" s="14">
        <v>1998.83</v>
      </c>
      <c r="I96" s="14">
        <v>2046.36</v>
      </c>
      <c r="J96" s="14">
        <v>2095.02</v>
      </c>
      <c r="K96" s="14">
        <v>2144.84</v>
      </c>
      <c r="L96" s="15">
        <f t="shared" si="4"/>
        <v>1929.288</v>
      </c>
      <c r="M96" s="16">
        <f t="shared" si="5"/>
        <v>0.2555111980050811</v>
      </c>
      <c r="N96" s="14" t="str">
        <f>IFERROR(INDEX(Options!$J$2:$J$1611,MATCH(A96, Options!$G$2:$G$1611,0)), )</f>
        <v>Advanced Economies</v>
      </c>
      <c r="O96" s="14" t="str">
        <f>IFERROR(INDEX(Options!$I$2:$I$1611,MATCH(A96, Options!$G$2:$G$1611,0)), )</f>
        <v>Advanced Economies</v>
      </c>
    </row>
    <row r="97" spans="1:15">
      <c r="A97" s="14" t="s">
        <v>487</v>
      </c>
      <c r="B97" s="14">
        <v>8.25</v>
      </c>
      <c r="C97" s="14">
        <v>8.6199999999999992</v>
      </c>
      <c r="D97" s="14">
        <v>8.98</v>
      </c>
      <c r="E97" s="14">
        <v>9.34</v>
      </c>
      <c r="F97" s="14">
        <v>9.68</v>
      </c>
      <c r="G97" s="14">
        <v>10.02</v>
      </c>
      <c r="H97" s="14">
        <v>10.37</v>
      </c>
      <c r="I97" s="14">
        <v>10.73</v>
      </c>
      <c r="J97" s="14">
        <v>11.11</v>
      </c>
      <c r="K97" s="14">
        <v>11.5</v>
      </c>
      <c r="L97" s="15">
        <f t="shared" si="4"/>
        <v>9.8600000000000012</v>
      </c>
      <c r="M97" s="16">
        <f t="shared" si="5"/>
        <v>0.39393939393939392</v>
      </c>
      <c r="N97" s="14" t="str">
        <f>IFERROR(INDEX(Options!$J$2:$J$1611,MATCH(A97, Options!$G$2:$G$1611,0)), )</f>
        <v>Emerging Market Economies</v>
      </c>
      <c r="O97" s="14" t="str">
        <f>IFERROR(INDEX(Options!$I$2:$I$1611,MATCH(A97, Options!$G$2:$G$1611,0)), )</f>
        <v>Emerging and Developing Europe</v>
      </c>
    </row>
    <row r="98" spans="1:15">
      <c r="A98" s="14" t="s">
        <v>252</v>
      </c>
      <c r="B98" s="14">
        <v>106.95</v>
      </c>
      <c r="C98" s="14">
        <v>111.58</v>
      </c>
      <c r="D98" s="14">
        <v>114.55</v>
      </c>
      <c r="E98" s="14">
        <v>117.6</v>
      </c>
      <c r="F98" s="14">
        <v>120.73</v>
      </c>
      <c r="G98" s="14">
        <v>123.96</v>
      </c>
      <c r="H98" s="14">
        <v>127.27</v>
      </c>
      <c r="I98" s="14">
        <v>130.68</v>
      </c>
      <c r="J98" s="14">
        <v>134.16999999999999</v>
      </c>
      <c r="K98" s="14">
        <v>137.76</v>
      </c>
      <c r="L98" s="15">
        <f t="shared" ref="L98:L129" si="6">((SUM(B98:K98)*1000000000)/10)/1000000000</f>
        <v>122.52500000000001</v>
      </c>
      <c r="M98" s="16">
        <f t="shared" ref="M98:M129" si="7">IFERROR((K98-B98)/B98,)</f>
        <v>0.28807854137447392</v>
      </c>
      <c r="N98" s="14" t="str">
        <f>IFERROR(INDEX(Options!$J$2:$J$1611,MATCH(A98, Options!$G$2:$G$1611,0)), )</f>
        <v>Emerging Market Economies</v>
      </c>
      <c r="O98" s="14" t="str">
        <f>IFERROR(INDEX(Options!$I$2:$I$1611,MATCH(A98, Options!$G$2:$G$1611,0)), )</f>
        <v>Middle East, North Africa, Afghanistan, and Pakistan</v>
      </c>
    </row>
    <row r="99" spans="1:15">
      <c r="A99" s="14" t="s">
        <v>256</v>
      </c>
      <c r="B99" s="14">
        <v>19.21</v>
      </c>
      <c r="C99" s="14">
        <v>20.02</v>
      </c>
      <c r="D99" s="14">
        <v>20.93</v>
      </c>
      <c r="E99" s="14">
        <v>22.13</v>
      </c>
      <c r="F99" s="14">
        <v>23.47</v>
      </c>
      <c r="G99" s="14">
        <v>24.84</v>
      </c>
      <c r="H99" s="14">
        <v>26.29</v>
      </c>
      <c r="I99" s="14">
        <v>27.82</v>
      </c>
      <c r="J99" s="14">
        <v>29.45</v>
      </c>
      <c r="K99" s="14">
        <v>31.16</v>
      </c>
      <c r="L99" s="15">
        <f t="shared" si="6"/>
        <v>24.531999999999996</v>
      </c>
      <c r="M99" s="16">
        <f t="shared" si="7"/>
        <v>0.62207183758459128</v>
      </c>
      <c r="N99" s="14" t="str">
        <f>IFERROR(INDEX(Options!$J$2:$J$1611,MATCH(A99, Options!$G$2:$G$1611,0)), )</f>
        <v>Low Income Developing Countries</v>
      </c>
      <c r="O99" s="14" t="str">
        <f>IFERROR(INDEX(Options!$I$2:$I$1611,MATCH(A99, Options!$G$2:$G$1611,0)), )</f>
        <v>Emerging and Developing Asia</v>
      </c>
    </row>
    <row r="100" spans="1:15">
      <c r="A100" s="14" t="s">
        <v>260</v>
      </c>
      <c r="B100" s="14">
        <v>19.010000000000002</v>
      </c>
      <c r="C100" s="14">
        <v>19.010000000000002</v>
      </c>
      <c r="D100" s="14">
        <v>19.010000000000002</v>
      </c>
      <c r="E100" s="14">
        <v>19.010000000000002</v>
      </c>
      <c r="F100" s="14">
        <v>19.010000000000002</v>
      </c>
      <c r="G100" s="14">
        <v>19.010000000000002</v>
      </c>
      <c r="H100" s="14">
        <v>19.010000000000002</v>
      </c>
      <c r="I100" s="14">
        <v>19.010000000000002</v>
      </c>
      <c r="J100" s="14">
        <v>19.010000000000002</v>
      </c>
      <c r="K100" s="14">
        <v>19.010000000000002</v>
      </c>
      <c r="L100" s="15">
        <f t="shared" si="6"/>
        <v>19.010000000000002</v>
      </c>
      <c r="M100" s="16">
        <f t="shared" si="7"/>
        <v>0</v>
      </c>
      <c r="N100" s="14" t="str">
        <f>IFERROR(INDEX(Options!$J$2:$J$1611,MATCH(A100, Options!$G$2:$G$1611,0)), )</f>
        <v>Emerging Market Economies</v>
      </c>
      <c r="O100" s="14" t="str">
        <f>IFERROR(INDEX(Options!$I$2:$I$1611,MATCH(A100, Options!$G$2:$G$1611,0)), )</f>
        <v>Middle East, North Africa, Afghanistan, and Pakistan</v>
      </c>
    </row>
    <row r="101" spans="1:15">
      <c r="A101" s="14" t="s">
        <v>264</v>
      </c>
      <c r="B101" s="14">
        <v>3.15</v>
      </c>
      <c r="C101" s="14">
        <v>3.29</v>
      </c>
      <c r="D101" s="14">
        <v>3.45</v>
      </c>
      <c r="E101" s="14">
        <v>3.65</v>
      </c>
      <c r="F101" s="14">
        <v>3.86</v>
      </c>
      <c r="G101" s="14">
        <v>4.07</v>
      </c>
      <c r="H101" s="14">
        <v>4.3</v>
      </c>
      <c r="I101" s="14">
        <v>4.54</v>
      </c>
      <c r="J101" s="14">
        <v>4.8</v>
      </c>
      <c r="K101" s="14">
        <v>5.07</v>
      </c>
      <c r="L101" s="15">
        <f t="shared" si="6"/>
        <v>4.0179999999999998</v>
      </c>
      <c r="M101" s="16">
        <f t="shared" si="7"/>
        <v>0.60952380952380969</v>
      </c>
      <c r="N101" s="14" t="str">
        <f>IFERROR(INDEX(Options!$J$2:$J$1611,MATCH(A101, Options!$G$2:$G$1611,0)), )</f>
        <v>Low Income Developing Countries</v>
      </c>
      <c r="O101" s="14" t="str">
        <f>IFERROR(INDEX(Options!$I$2:$I$1611,MATCH(A101, Options!$G$2:$G$1611,0)), )</f>
        <v>Sub-Sahara Africa</v>
      </c>
    </row>
    <row r="102" spans="1:15">
      <c r="A102" s="14" t="s">
        <v>266</v>
      </c>
      <c r="B102" s="14">
        <v>42.87</v>
      </c>
      <c r="C102" s="14">
        <v>45.12</v>
      </c>
      <c r="D102" s="14">
        <v>47.62</v>
      </c>
      <c r="E102" s="14">
        <v>48.16</v>
      </c>
      <c r="F102" s="14">
        <v>50.48</v>
      </c>
      <c r="G102" s="14">
        <v>52.75</v>
      </c>
      <c r="H102" s="14">
        <v>55.11</v>
      </c>
      <c r="I102" s="14">
        <v>57.59</v>
      </c>
      <c r="J102" s="14">
        <v>60.17</v>
      </c>
      <c r="K102" s="14">
        <v>62.87</v>
      </c>
      <c r="L102" s="15">
        <f t="shared" si="6"/>
        <v>52.274000000000001</v>
      </c>
      <c r="M102" s="16">
        <f t="shared" si="7"/>
        <v>0.46652670865407048</v>
      </c>
      <c r="N102" s="14" t="str">
        <f>IFERROR(INDEX(Options!$J$2:$J$1611,MATCH(A102, Options!$G$2:$G$1611,0)), )</f>
        <v>Emerging Market Economies</v>
      </c>
      <c r="O102" s="14" t="str">
        <f>IFERROR(INDEX(Options!$I$2:$I$1611,MATCH(A102, Options!$G$2:$G$1611,0)), )</f>
        <v>Middle East, North Africa, Afghanistan, and Pakistan</v>
      </c>
    </row>
    <row r="103" spans="1:15">
      <c r="A103" s="14" t="s">
        <v>490</v>
      </c>
      <c r="B103" s="14">
        <v>1.67</v>
      </c>
      <c r="C103" s="14">
        <v>1.89</v>
      </c>
      <c r="D103" s="14">
        <v>2.06</v>
      </c>
      <c r="E103" s="14">
        <v>2.14</v>
      </c>
      <c r="F103" s="14">
        <v>2.1800000000000002</v>
      </c>
      <c r="G103" s="14">
        <v>2.21</v>
      </c>
      <c r="H103" s="14">
        <v>2.2400000000000002</v>
      </c>
      <c r="I103" s="14">
        <v>2.2799999999999998</v>
      </c>
      <c r="J103" s="14">
        <v>2.31</v>
      </c>
      <c r="K103" s="14">
        <v>2.34</v>
      </c>
      <c r="L103" s="15">
        <f t="shared" si="6"/>
        <v>2.1319999999999997</v>
      </c>
      <c r="M103" s="16">
        <f t="shared" si="7"/>
        <v>0.40119760479041916</v>
      </c>
      <c r="N103" s="14" t="str">
        <f>IFERROR(INDEX(Options!$J$2:$J$1611,MATCH(A103, Options!$G$2:$G$1611,0)), )</f>
        <v>Emerging Market Economies</v>
      </c>
      <c r="O103" s="14" t="str">
        <f>IFERROR(INDEX(Options!$I$2:$I$1611,MATCH(A103, Options!$G$2:$G$1611,0)), )</f>
        <v>Latin America and the Caribbean</v>
      </c>
    </row>
    <row r="104" spans="1:15">
      <c r="A104" s="14" t="s">
        <v>382</v>
      </c>
      <c r="B104" s="14">
        <v>83.64</v>
      </c>
      <c r="C104" s="14">
        <v>86.4</v>
      </c>
      <c r="D104" s="14">
        <v>89.79</v>
      </c>
      <c r="E104" s="14">
        <v>93.5</v>
      </c>
      <c r="F104" s="14">
        <v>97.38</v>
      </c>
      <c r="G104" s="14">
        <v>101.41</v>
      </c>
      <c r="H104" s="14">
        <v>105.62</v>
      </c>
      <c r="I104" s="14">
        <v>109.99</v>
      </c>
      <c r="J104" s="14">
        <v>114.55</v>
      </c>
      <c r="K104" s="14">
        <v>119.3</v>
      </c>
      <c r="L104" s="15">
        <f t="shared" si="6"/>
        <v>100.15799999999999</v>
      </c>
      <c r="M104" s="16">
        <f t="shared" si="7"/>
        <v>0.4263510282161645</v>
      </c>
      <c r="N104" s="14" t="str">
        <f>IFERROR(INDEX(Options!$J$2:$J$1611,MATCH(A104, Options!$G$2:$G$1611,0)), )</f>
        <v>Emerging Market Economies</v>
      </c>
      <c r="O104" s="14" t="str">
        <f>IFERROR(INDEX(Options!$I$2:$I$1611,MATCH(A104, Options!$G$2:$G$1611,0)), )</f>
        <v>Emerging and Developing Asia</v>
      </c>
    </row>
    <row r="105" spans="1:15">
      <c r="A105" s="14" t="s">
        <v>262</v>
      </c>
      <c r="B105" s="14">
        <v>2.06</v>
      </c>
      <c r="C105" s="14">
        <v>2.09</v>
      </c>
      <c r="D105" s="14">
        <v>2.12</v>
      </c>
      <c r="E105" s="14">
        <v>2.16</v>
      </c>
      <c r="F105" s="14">
        <v>2.17</v>
      </c>
      <c r="G105" s="14">
        <v>2.21</v>
      </c>
      <c r="H105" s="14">
        <v>2.25</v>
      </c>
      <c r="I105" s="14">
        <v>2.2999999999999998</v>
      </c>
      <c r="J105" s="14">
        <v>2.34</v>
      </c>
      <c r="K105" s="14">
        <v>2.39</v>
      </c>
      <c r="L105" s="15">
        <f t="shared" si="6"/>
        <v>2.2090000000000001</v>
      </c>
      <c r="M105" s="16">
        <f t="shared" si="7"/>
        <v>0.16019417475728159</v>
      </c>
      <c r="N105" s="14" t="str">
        <f>IFERROR(INDEX(Options!$J$2:$J$1611,MATCH(A105, Options!$G$2:$G$1611,0)), )</f>
        <v>Low Income Developing Countries</v>
      </c>
      <c r="O105" s="14" t="str">
        <f>IFERROR(INDEX(Options!$I$2:$I$1611,MATCH(A105, Options!$G$2:$G$1611,0)), )</f>
        <v>Sub-Sahara Africa</v>
      </c>
    </row>
    <row r="106" spans="1:15">
      <c r="A106" s="14" t="s">
        <v>268</v>
      </c>
      <c r="B106" s="14">
        <v>58.45</v>
      </c>
      <c r="C106" s="14">
        <v>60.83</v>
      </c>
      <c r="D106" s="14">
        <v>62.72</v>
      </c>
      <c r="E106" s="14">
        <v>64.47</v>
      </c>
      <c r="F106" s="14">
        <v>66.17</v>
      </c>
      <c r="G106" s="14">
        <v>67.75</v>
      </c>
      <c r="H106" s="14">
        <v>69.36</v>
      </c>
      <c r="I106" s="14">
        <v>71.010000000000005</v>
      </c>
      <c r="J106" s="14">
        <v>72.7</v>
      </c>
      <c r="K106" s="14">
        <v>74.430000000000007</v>
      </c>
      <c r="L106" s="15">
        <f t="shared" si="6"/>
        <v>66.789000000000016</v>
      </c>
      <c r="M106" s="16">
        <f t="shared" si="7"/>
        <v>0.27339606501283154</v>
      </c>
      <c r="N106" s="14" t="str">
        <f>IFERROR(INDEX(Options!$J$2:$J$1611,MATCH(A106, Options!$G$2:$G$1611,0)), )</f>
        <v>Advanced Economies</v>
      </c>
      <c r="O106" s="14" t="str">
        <f>IFERROR(INDEX(Options!$I$2:$I$1611,MATCH(A106, Options!$G$2:$G$1611,0)), )</f>
        <v>Advanced Economies</v>
      </c>
    </row>
    <row r="107" spans="1:15">
      <c r="A107" s="14" t="s">
        <v>270</v>
      </c>
      <c r="B107" s="14">
        <v>77.239999999999995</v>
      </c>
      <c r="C107" s="14">
        <v>80.209999999999994</v>
      </c>
      <c r="D107" s="14">
        <v>82.63</v>
      </c>
      <c r="E107" s="14">
        <v>84.86</v>
      </c>
      <c r="F107" s="14">
        <v>86.98</v>
      </c>
      <c r="G107" s="14">
        <v>89.16</v>
      </c>
      <c r="H107" s="14">
        <v>91.38</v>
      </c>
      <c r="I107" s="14">
        <v>93.67</v>
      </c>
      <c r="J107" s="14">
        <v>96.01</v>
      </c>
      <c r="K107" s="14">
        <v>98.41</v>
      </c>
      <c r="L107" s="15">
        <f t="shared" si="6"/>
        <v>88.055000000000007</v>
      </c>
      <c r="M107" s="16">
        <f t="shared" si="7"/>
        <v>0.27408078715691353</v>
      </c>
      <c r="N107" s="14" t="str">
        <f>IFERROR(INDEX(Options!$J$2:$J$1611,MATCH(A107, Options!$G$2:$G$1611,0)), )</f>
        <v>Advanced Economies</v>
      </c>
      <c r="O107" s="14" t="str">
        <f>IFERROR(INDEX(Options!$I$2:$I$1611,MATCH(A107, Options!$G$2:$G$1611,0)), )</f>
        <v>Advanced Economies</v>
      </c>
    </row>
    <row r="108" spans="1:15">
      <c r="A108" s="14" t="s">
        <v>258</v>
      </c>
      <c r="B108" s="14">
        <v>35</v>
      </c>
      <c r="C108" s="14">
        <v>36.82</v>
      </c>
      <c r="D108" s="14">
        <v>38.29</v>
      </c>
      <c r="E108" s="14">
        <v>39.53</v>
      </c>
      <c r="F108" s="14">
        <v>40.78</v>
      </c>
      <c r="G108" s="14">
        <v>42</v>
      </c>
      <c r="H108" s="14">
        <v>43.26</v>
      </c>
      <c r="I108" s="14">
        <v>44.56</v>
      </c>
      <c r="J108" s="14">
        <v>45.89</v>
      </c>
      <c r="K108" s="14">
        <v>47.27</v>
      </c>
      <c r="L108" s="15">
        <f t="shared" si="6"/>
        <v>41.34</v>
      </c>
      <c r="M108" s="16">
        <f t="shared" si="7"/>
        <v>0.35057142857142864</v>
      </c>
      <c r="N108" s="14" t="str">
        <f>IFERROR(INDEX(Options!$J$2:$J$1611,MATCH(A108, Options!$G$2:$G$1611,0)), )</f>
        <v>Advanced Economies</v>
      </c>
      <c r="O108" s="14" t="str">
        <f>IFERROR(INDEX(Options!$I$2:$I$1611,MATCH(A108, Options!$G$2:$G$1611,0)), )</f>
        <v>Advanced Economies</v>
      </c>
    </row>
    <row r="109" spans="1:15">
      <c r="A109" s="14" t="s">
        <v>492</v>
      </c>
      <c r="B109" s="14">
        <v>29.31</v>
      </c>
      <c r="C109" s="14">
        <v>40.33</v>
      </c>
      <c r="D109" s="14">
        <v>50.83</v>
      </c>
      <c r="E109" s="14">
        <v>58.06</v>
      </c>
      <c r="F109" s="14">
        <v>60.02</v>
      </c>
      <c r="G109" s="14">
        <v>61.87</v>
      </c>
      <c r="H109" s="14">
        <v>63.76</v>
      </c>
      <c r="I109" s="14">
        <v>65.72</v>
      </c>
      <c r="J109" s="14">
        <v>67.73</v>
      </c>
      <c r="K109" s="14">
        <v>69.81</v>
      </c>
      <c r="L109" s="15">
        <f t="shared" si="6"/>
        <v>56.744</v>
      </c>
      <c r="M109" s="16">
        <f t="shared" si="7"/>
        <v>1.3817809621289663</v>
      </c>
      <c r="N109" s="14" t="str">
        <f>IFERROR(INDEX(Options!$J$2:$J$1611,MATCH(A109, Options!$G$2:$G$1611,0)), )</f>
        <v>Advanced Economies</v>
      </c>
      <c r="O109" s="14" t="str">
        <f>IFERROR(INDEX(Options!$I$2:$I$1611,MATCH(A109, Options!$G$2:$G$1611,0)), )</f>
        <v>Advanced Economies</v>
      </c>
    </row>
    <row r="110" spans="1:15">
      <c r="A110" s="14" t="s">
        <v>296</v>
      </c>
      <c r="B110" s="14">
        <v>121.17</v>
      </c>
      <c r="C110" s="14">
        <v>124.96</v>
      </c>
      <c r="D110" s="14">
        <v>129.52000000000001</v>
      </c>
      <c r="E110" s="14">
        <v>134.1</v>
      </c>
      <c r="F110" s="14">
        <v>138.84</v>
      </c>
      <c r="G110" s="14">
        <v>143.61000000000001</v>
      </c>
      <c r="H110" s="14">
        <v>148.55000000000001</v>
      </c>
      <c r="I110" s="14">
        <v>153.65</v>
      </c>
      <c r="J110" s="14">
        <v>158.93</v>
      </c>
      <c r="K110" s="14">
        <v>164.39</v>
      </c>
      <c r="L110" s="15">
        <f t="shared" si="6"/>
        <v>141.77200000000002</v>
      </c>
      <c r="M110" s="16">
        <f t="shared" si="7"/>
        <v>0.3566889494099198</v>
      </c>
      <c r="N110" s="14" t="str">
        <f>IFERROR(INDEX(Options!$J$2:$J$1611,MATCH(A110, Options!$G$2:$G$1611,0)), )</f>
        <v>Emerging Market Economies</v>
      </c>
      <c r="O110" s="14" t="str">
        <f>IFERROR(INDEX(Options!$I$2:$I$1611,MATCH(A110, Options!$G$2:$G$1611,0)), )</f>
        <v>Middle East, North Africa, Afghanistan, and Pakistan</v>
      </c>
    </row>
    <row r="111" spans="1:15">
      <c r="A111" s="14" t="s">
        <v>290</v>
      </c>
      <c r="B111" s="14">
        <v>12.45</v>
      </c>
      <c r="C111" s="14">
        <v>13.09</v>
      </c>
      <c r="D111" s="14">
        <v>13.81</v>
      </c>
      <c r="E111" s="14">
        <v>14.61</v>
      </c>
      <c r="F111" s="14">
        <v>15.4</v>
      </c>
      <c r="G111" s="14">
        <v>16.170000000000002</v>
      </c>
      <c r="H111" s="14">
        <v>16.98</v>
      </c>
      <c r="I111" s="14">
        <v>17.829999999999998</v>
      </c>
      <c r="J111" s="14">
        <v>18.72</v>
      </c>
      <c r="K111" s="14">
        <v>19.66</v>
      </c>
      <c r="L111" s="15">
        <f t="shared" si="6"/>
        <v>15.872</v>
      </c>
      <c r="M111" s="16">
        <f t="shared" si="7"/>
        <v>0.57911646586345389</v>
      </c>
      <c r="N111" s="14" t="str">
        <f>IFERROR(INDEX(Options!$J$2:$J$1611,MATCH(A111, Options!$G$2:$G$1611,0)), )</f>
        <v>Low Income Developing Countries</v>
      </c>
      <c r="O111" s="14" t="str">
        <f>IFERROR(INDEX(Options!$I$2:$I$1611,MATCH(A111, Options!$G$2:$G$1611,0)), )</f>
        <v>Emerging and Developing Europe</v>
      </c>
    </row>
    <row r="112" spans="1:15">
      <c r="A112" s="14" t="s">
        <v>272</v>
      </c>
      <c r="B112" s="14">
        <v>13.56</v>
      </c>
      <c r="C112" s="14">
        <v>14.21</v>
      </c>
      <c r="D112" s="14">
        <v>14.93</v>
      </c>
      <c r="E112" s="14">
        <v>15.69</v>
      </c>
      <c r="F112" s="14">
        <v>16.46</v>
      </c>
      <c r="G112" s="14">
        <v>17.27</v>
      </c>
      <c r="H112" s="14">
        <v>18.11</v>
      </c>
      <c r="I112" s="14">
        <v>18.989999999999998</v>
      </c>
      <c r="J112" s="14">
        <v>19.91</v>
      </c>
      <c r="K112" s="14">
        <v>20.88</v>
      </c>
      <c r="L112" s="15">
        <f t="shared" si="6"/>
        <v>17.001000000000001</v>
      </c>
      <c r="M112" s="16">
        <f t="shared" si="7"/>
        <v>0.53982300884955736</v>
      </c>
      <c r="N112" s="14" t="str">
        <f>IFERROR(INDEX(Options!$J$2:$J$1611,MATCH(A112, Options!$G$2:$G$1611,0)), )</f>
        <v>Low Income Developing Countries</v>
      </c>
      <c r="O112" s="14" t="str">
        <f>IFERROR(INDEX(Options!$I$2:$I$1611,MATCH(A112, Options!$G$2:$G$1611,0)), )</f>
        <v>Sub-Sahara Africa</v>
      </c>
    </row>
    <row r="113" spans="1:15">
      <c r="A113" s="14" t="s">
        <v>495</v>
      </c>
      <c r="B113" s="14">
        <v>4.4400000000000004</v>
      </c>
      <c r="C113" s="14">
        <v>5.03</v>
      </c>
      <c r="D113" s="14">
        <v>5.64</v>
      </c>
      <c r="E113" s="14">
        <v>5.98</v>
      </c>
      <c r="F113" s="14">
        <v>6.31</v>
      </c>
      <c r="G113" s="14">
        <v>6.64</v>
      </c>
      <c r="H113" s="14">
        <v>7</v>
      </c>
      <c r="I113" s="14">
        <v>7.38</v>
      </c>
      <c r="J113" s="14">
        <v>7.77</v>
      </c>
      <c r="K113" s="14">
        <v>8.19</v>
      </c>
      <c r="L113" s="15">
        <f t="shared" si="6"/>
        <v>6.4379999999999988</v>
      </c>
      <c r="M113" s="16">
        <f t="shared" si="7"/>
        <v>0.84459459459459429</v>
      </c>
      <c r="N113" s="14" t="str">
        <f>IFERROR(INDEX(Options!$J$2:$J$1611,MATCH(A113, Options!$G$2:$G$1611,0)), )</f>
        <v>Emerging Market Economies</v>
      </c>
      <c r="O113" s="14" t="str">
        <f>IFERROR(INDEX(Options!$I$2:$I$1611,MATCH(A113, Options!$G$2:$G$1611,0)), )</f>
        <v>Emerging and Developing Asia</v>
      </c>
    </row>
    <row r="114" spans="1:15">
      <c r="A114" s="14" t="s">
        <v>288</v>
      </c>
      <c r="B114" s="14">
        <v>1141.01</v>
      </c>
      <c r="C114" s="14">
        <v>1186.6600000000001</v>
      </c>
      <c r="D114" s="14">
        <v>1212.81</v>
      </c>
      <c r="E114" s="14">
        <v>1237.06</v>
      </c>
      <c r="F114" s="14">
        <v>1261.77</v>
      </c>
      <c r="G114" s="14">
        <v>1287.01</v>
      </c>
      <c r="H114" s="14">
        <v>1312.75</v>
      </c>
      <c r="I114" s="14">
        <v>1339</v>
      </c>
      <c r="J114" s="14">
        <v>1365.78</v>
      </c>
      <c r="K114" s="14">
        <v>1393.1</v>
      </c>
      <c r="L114" s="15">
        <f t="shared" si="6"/>
        <v>1273.6949999999999</v>
      </c>
      <c r="M114" s="16">
        <f t="shared" si="7"/>
        <v>0.22093583754743598</v>
      </c>
      <c r="N114" s="14" t="str">
        <f>IFERROR(INDEX(Options!$J$2:$J$1611,MATCH(A114, Options!$G$2:$G$1611,0)), )</f>
        <v>Emerging Market Economies</v>
      </c>
      <c r="O114" s="14" t="str">
        <f>IFERROR(INDEX(Options!$I$2:$I$1611,MATCH(A114, Options!$G$2:$G$1611,0)), )</f>
        <v>Latin America and the Caribbean</v>
      </c>
    </row>
    <row r="115" spans="1:15">
      <c r="A115" s="14" t="s">
        <v>497</v>
      </c>
      <c r="B115" s="14">
        <v>0.24</v>
      </c>
      <c r="C115" s="14">
        <v>0.25</v>
      </c>
      <c r="D115" s="14">
        <v>0.25</v>
      </c>
      <c r="E115" s="14">
        <v>0.26</v>
      </c>
      <c r="F115" s="14">
        <v>0.26</v>
      </c>
      <c r="G115" s="14">
        <v>0.27</v>
      </c>
      <c r="H115" s="14">
        <v>0.27</v>
      </c>
      <c r="I115" s="14">
        <v>0.28000000000000003</v>
      </c>
      <c r="J115" s="14">
        <v>0.28000000000000003</v>
      </c>
      <c r="K115" s="14">
        <v>0.28999999999999998</v>
      </c>
      <c r="L115" s="15">
        <f t="shared" si="6"/>
        <v>0.26500000000000007</v>
      </c>
      <c r="M115" s="16">
        <f t="shared" si="7"/>
        <v>0.20833333333333329</v>
      </c>
      <c r="N115" s="14" t="str">
        <f>IFERROR(INDEX(Options!$J$2:$J$1611,MATCH(A115, Options!$G$2:$G$1611,0)), )</f>
        <v>Emerging Market Economies</v>
      </c>
      <c r="O115" s="14" t="str">
        <f>IFERROR(INDEX(Options!$I$2:$I$1611,MATCH(A115, Options!$G$2:$G$1611,0)), )</f>
        <v>Emerging and Developing Asia</v>
      </c>
    </row>
    <row r="116" spans="1:15">
      <c r="A116" s="14" t="s">
        <v>499</v>
      </c>
      <c r="B116" s="14">
        <v>12.78</v>
      </c>
      <c r="C116" s="14">
        <v>13.32</v>
      </c>
      <c r="D116" s="14">
        <v>13.82</v>
      </c>
      <c r="E116" s="14">
        <v>14.33</v>
      </c>
      <c r="F116" s="14">
        <v>14.85</v>
      </c>
      <c r="G116" s="14">
        <v>15.38</v>
      </c>
      <c r="H116" s="14">
        <v>15.94</v>
      </c>
      <c r="I116" s="14">
        <v>16.510000000000002</v>
      </c>
      <c r="J116" s="14">
        <v>17.11</v>
      </c>
      <c r="K116" s="14">
        <v>17.72</v>
      </c>
      <c r="L116" s="15">
        <f t="shared" si="6"/>
        <v>15.176</v>
      </c>
      <c r="M116" s="16">
        <f t="shared" si="7"/>
        <v>0.38654147104851327</v>
      </c>
      <c r="N116" s="14" t="str">
        <f>IFERROR(INDEX(Options!$J$2:$J$1611,MATCH(A116, Options!$G$2:$G$1611,0)), )</f>
        <v>Emerging Market Economies</v>
      </c>
      <c r="O116" s="14" t="str">
        <f>IFERROR(INDEX(Options!$I$2:$I$1611,MATCH(A116, Options!$G$2:$G$1611,0)), )</f>
        <v>Emerging and Developing Europe</v>
      </c>
    </row>
    <row r="117" spans="1:15">
      <c r="A117" s="14" t="s">
        <v>278</v>
      </c>
      <c r="B117" s="14">
        <v>18.2</v>
      </c>
      <c r="C117" s="14">
        <v>19.170000000000002</v>
      </c>
      <c r="D117" s="14">
        <v>20.12</v>
      </c>
      <c r="E117" s="14">
        <v>21.13</v>
      </c>
      <c r="F117" s="14">
        <v>22.19</v>
      </c>
      <c r="G117" s="14">
        <v>23.3</v>
      </c>
      <c r="H117" s="14">
        <v>24.46</v>
      </c>
      <c r="I117" s="14">
        <v>25.69</v>
      </c>
      <c r="J117" s="14">
        <v>26.97</v>
      </c>
      <c r="K117" s="14">
        <v>28.32</v>
      </c>
      <c r="L117" s="15">
        <f t="shared" si="6"/>
        <v>22.954999999999995</v>
      </c>
      <c r="M117" s="16">
        <f t="shared" si="7"/>
        <v>0.55604395604395607</v>
      </c>
      <c r="N117" s="14" t="str">
        <f>IFERROR(INDEX(Options!$J$2:$J$1611,MATCH(A117, Options!$G$2:$G$1611,0)), )</f>
        <v>Low Income Developing Countries</v>
      </c>
      <c r="O117" s="14" t="str">
        <f>IFERROR(INDEX(Options!$I$2:$I$1611,MATCH(A117, Options!$G$2:$G$1611,0)), )</f>
        <v>Sub-Sahara Africa</v>
      </c>
    </row>
    <row r="118" spans="1:15">
      <c r="A118" s="14" t="s">
        <v>280</v>
      </c>
      <c r="B118" s="14">
        <v>15.75</v>
      </c>
      <c r="C118" s="14">
        <v>16.7</v>
      </c>
      <c r="D118" s="14">
        <v>17.52</v>
      </c>
      <c r="E118" s="14">
        <v>18.3</v>
      </c>
      <c r="F118" s="14">
        <v>18.98</v>
      </c>
      <c r="G118" s="14">
        <v>19.600000000000001</v>
      </c>
      <c r="H118" s="14">
        <v>20.25</v>
      </c>
      <c r="I118" s="14">
        <v>20.91</v>
      </c>
      <c r="J118" s="14">
        <v>21.6</v>
      </c>
      <c r="K118" s="14">
        <v>22.32</v>
      </c>
      <c r="L118" s="15">
        <f t="shared" si="6"/>
        <v>19.192999999999998</v>
      </c>
      <c r="M118" s="16">
        <f t="shared" si="7"/>
        <v>0.41714285714285715</v>
      </c>
      <c r="N118" s="14" t="str">
        <f>IFERROR(INDEX(Options!$J$2:$J$1611,MATCH(A118, Options!$G$2:$G$1611,0)), )</f>
        <v>Advanced Economies</v>
      </c>
      <c r="O118" s="14" t="str">
        <f>IFERROR(INDEX(Options!$I$2:$I$1611,MATCH(A118, Options!$G$2:$G$1611,0)), )</f>
        <v>Advanced Economies</v>
      </c>
    </row>
    <row r="119" spans="1:15">
      <c r="A119" s="14" t="s">
        <v>300</v>
      </c>
      <c r="B119" s="14">
        <v>66.680000000000007</v>
      </c>
      <c r="C119" s="14">
        <v>66.64</v>
      </c>
      <c r="D119" s="14">
        <v>68.3</v>
      </c>
      <c r="E119" s="14">
        <v>70.03</v>
      </c>
      <c r="F119" s="14">
        <v>71.72</v>
      </c>
      <c r="G119" s="14">
        <v>73.489999999999995</v>
      </c>
      <c r="H119" s="14">
        <v>75.31</v>
      </c>
      <c r="I119" s="14">
        <v>77.17</v>
      </c>
      <c r="J119" s="14">
        <v>79.08</v>
      </c>
      <c r="K119" s="14">
        <v>81.03</v>
      </c>
      <c r="L119" s="15">
        <f t="shared" si="6"/>
        <v>72.944999999999993</v>
      </c>
      <c r="M119" s="16">
        <f t="shared" si="7"/>
        <v>0.21520695860827824</v>
      </c>
      <c r="N119" s="14" t="str">
        <f>IFERROR(INDEX(Options!$J$2:$J$1611,MATCH(A119, Options!$G$2:$G$1611,0)), )</f>
        <v>Low Income Developing Countries</v>
      </c>
      <c r="O119" s="14" t="str">
        <f>IFERROR(INDEX(Options!$I$2:$I$1611,MATCH(A119, Options!$G$2:$G$1611,0)), )</f>
        <v>Emerging and Developing Asia</v>
      </c>
    </row>
    <row r="120" spans="1:15">
      <c r="A120" s="14" t="s">
        <v>294</v>
      </c>
      <c r="B120" s="14">
        <v>5.12</v>
      </c>
      <c r="C120" s="14">
        <v>5.41</v>
      </c>
      <c r="D120" s="14">
        <v>5.6</v>
      </c>
      <c r="E120" s="14">
        <v>5.78</v>
      </c>
      <c r="F120" s="14">
        <v>5.95</v>
      </c>
      <c r="G120" s="14">
        <v>6.12</v>
      </c>
      <c r="H120" s="14">
        <v>6.3</v>
      </c>
      <c r="I120" s="14">
        <v>6.48</v>
      </c>
      <c r="J120" s="14">
        <v>6.67</v>
      </c>
      <c r="K120" s="14">
        <v>6.86</v>
      </c>
      <c r="L120" s="15">
        <f t="shared" si="6"/>
        <v>6.0290000000000008</v>
      </c>
      <c r="M120" s="16">
        <f t="shared" si="7"/>
        <v>0.33984375000000006</v>
      </c>
      <c r="N120" s="14" t="str">
        <f>IFERROR(INDEX(Options!$J$2:$J$1611,MATCH(A120, Options!$G$2:$G$1611,0)), )</f>
        <v>Emerging Market Economies</v>
      </c>
      <c r="O120" s="14" t="str">
        <f>IFERROR(INDEX(Options!$I$2:$I$1611,MATCH(A120, Options!$G$2:$G$1611,0)), )</f>
        <v>Emerging and Developing Europe</v>
      </c>
    </row>
    <row r="121" spans="1:15">
      <c r="A121" s="14" t="s">
        <v>292</v>
      </c>
      <c r="B121" s="14">
        <v>13.82</v>
      </c>
      <c r="C121" s="14">
        <v>14.86</v>
      </c>
      <c r="D121" s="14">
        <v>15.82</v>
      </c>
      <c r="E121" s="14">
        <v>16.77</v>
      </c>
      <c r="F121" s="14">
        <v>17.690000000000001</v>
      </c>
      <c r="G121" s="14">
        <v>18.579999999999998</v>
      </c>
      <c r="H121" s="14">
        <v>19.510000000000002</v>
      </c>
      <c r="I121" s="14">
        <v>20.48</v>
      </c>
      <c r="J121" s="14">
        <v>21.51</v>
      </c>
      <c r="K121" s="14">
        <v>22.58</v>
      </c>
      <c r="L121" s="15">
        <f t="shared" si="6"/>
        <v>18.161999999999999</v>
      </c>
      <c r="M121" s="16">
        <f t="shared" si="7"/>
        <v>0.63386396526772781</v>
      </c>
      <c r="N121" s="14" t="str">
        <f>IFERROR(INDEX(Options!$J$2:$J$1611,MATCH(A121, Options!$G$2:$G$1611,0)), )</f>
        <v>Emerging Market Economies</v>
      </c>
      <c r="O121" s="14" t="str">
        <f>IFERROR(INDEX(Options!$I$2:$I$1611,MATCH(A121, Options!$G$2:$G$1611,0)), )</f>
        <v>Emerging and Developing Asia</v>
      </c>
    </row>
    <row r="122" spans="1:15">
      <c r="A122" s="14" t="s">
        <v>298</v>
      </c>
      <c r="B122" s="14">
        <v>14.37</v>
      </c>
      <c r="C122" s="14">
        <v>15.14</v>
      </c>
      <c r="D122" s="14">
        <v>17.05</v>
      </c>
      <c r="E122" s="14">
        <v>17.649999999999999</v>
      </c>
      <c r="F122" s="14">
        <v>18.28</v>
      </c>
      <c r="G122" s="14">
        <v>20.82</v>
      </c>
      <c r="H122" s="14">
        <v>23.72</v>
      </c>
      <c r="I122" s="14">
        <v>27.03</v>
      </c>
      <c r="J122" s="14">
        <v>30.79</v>
      </c>
      <c r="K122" s="14">
        <v>35.090000000000003</v>
      </c>
      <c r="L122" s="15">
        <f t="shared" si="6"/>
        <v>21.994</v>
      </c>
      <c r="M122" s="16">
        <f t="shared" si="7"/>
        <v>1.4418928322894924</v>
      </c>
      <c r="N122" s="14" t="str">
        <f>IFERROR(INDEX(Options!$J$2:$J$1611,MATCH(A122, Options!$G$2:$G$1611,0)), )</f>
        <v>Low Income Developing Countries</v>
      </c>
      <c r="O122" s="14" t="str">
        <f>IFERROR(INDEX(Options!$I$2:$I$1611,MATCH(A122, Options!$G$2:$G$1611,0)), )</f>
        <v>Sub-Sahara Africa</v>
      </c>
    </row>
    <row r="123" spans="1:15">
      <c r="A123" s="14" t="s">
        <v>284</v>
      </c>
      <c r="B123" s="14">
        <v>8.33</v>
      </c>
      <c r="C123" s="14">
        <v>8.75</v>
      </c>
      <c r="D123" s="14">
        <v>9.5</v>
      </c>
      <c r="E123" s="14">
        <v>10.01</v>
      </c>
      <c r="F123" s="14">
        <v>10.4</v>
      </c>
      <c r="G123" s="14">
        <v>10.84</v>
      </c>
      <c r="H123" s="14">
        <v>11.29</v>
      </c>
      <c r="I123" s="14">
        <v>11.76</v>
      </c>
      <c r="J123" s="14">
        <v>12.25</v>
      </c>
      <c r="K123" s="14">
        <v>12.77</v>
      </c>
      <c r="L123" s="15">
        <f t="shared" si="6"/>
        <v>10.59</v>
      </c>
      <c r="M123" s="16">
        <f t="shared" si="7"/>
        <v>0.53301320528211282</v>
      </c>
      <c r="N123" s="14" t="str">
        <f>IFERROR(INDEX(Options!$J$2:$J$1611,MATCH(A123, Options!$G$2:$G$1611,0)), )</f>
        <v>Low Income Developing Countries</v>
      </c>
      <c r="O123" s="14" t="str">
        <f>IFERROR(INDEX(Options!$I$2:$I$1611,MATCH(A123, Options!$G$2:$G$1611,0)), )</f>
        <v>Middle East, North Africa, Afghanistan, and Pakistan</v>
      </c>
    </row>
    <row r="124" spans="1:15">
      <c r="A124" s="14" t="s">
        <v>286</v>
      </c>
      <c r="B124" s="14">
        <v>11.47</v>
      </c>
      <c r="C124" s="14">
        <v>12.24</v>
      </c>
      <c r="D124" s="14">
        <v>12.72</v>
      </c>
      <c r="E124" s="14">
        <v>13.17</v>
      </c>
      <c r="F124" s="14">
        <v>13.6</v>
      </c>
      <c r="G124" s="14">
        <v>14.05</v>
      </c>
      <c r="H124" s="14">
        <v>14.52</v>
      </c>
      <c r="I124" s="14">
        <v>15</v>
      </c>
      <c r="J124" s="14">
        <v>15.49</v>
      </c>
      <c r="K124" s="14">
        <v>16</v>
      </c>
      <c r="L124" s="15">
        <f t="shared" si="6"/>
        <v>13.826000000000001</v>
      </c>
      <c r="M124" s="16">
        <f t="shared" si="7"/>
        <v>0.39494333042720131</v>
      </c>
      <c r="N124" s="14" t="str">
        <f>IFERROR(INDEX(Options!$J$2:$J$1611,MATCH(A124, Options!$G$2:$G$1611,0)), )</f>
        <v>Emerging Market Economies</v>
      </c>
      <c r="O124" s="14" t="str">
        <f>IFERROR(INDEX(Options!$I$2:$I$1611,MATCH(A124, Options!$G$2:$G$1611,0)), )</f>
        <v>Sub-Sahara Africa</v>
      </c>
    </row>
    <row r="125" spans="1:15">
      <c r="A125" s="14" t="s">
        <v>274</v>
      </c>
      <c r="B125" s="14">
        <v>12.11</v>
      </c>
      <c r="C125" s="14">
        <v>12.47</v>
      </c>
      <c r="D125" s="14">
        <v>13.03</v>
      </c>
      <c r="E125" s="14">
        <v>13.68</v>
      </c>
      <c r="F125" s="14">
        <v>14.5</v>
      </c>
      <c r="G125" s="14">
        <v>15.37</v>
      </c>
      <c r="H125" s="14">
        <v>16.3</v>
      </c>
      <c r="I125" s="14">
        <v>17.28</v>
      </c>
      <c r="J125" s="14">
        <v>18.309999999999999</v>
      </c>
      <c r="K125" s="14">
        <v>19.41</v>
      </c>
      <c r="L125" s="15">
        <f t="shared" si="6"/>
        <v>15.245999999999997</v>
      </c>
      <c r="M125" s="16">
        <f t="shared" si="7"/>
        <v>0.60280759702725029</v>
      </c>
      <c r="N125" s="14" t="str">
        <f>IFERROR(INDEX(Options!$J$2:$J$1611,MATCH(A125, Options!$G$2:$G$1611,0)), )</f>
        <v>Low Income Developing Countries</v>
      </c>
      <c r="O125" s="14" t="str">
        <f>IFERROR(INDEX(Options!$I$2:$I$1611,MATCH(A125, Options!$G$2:$G$1611,0)), )</f>
        <v>Sub-Sahara Africa</v>
      </c>
    </row>
    <row r="126" spans="1:15">
      <c r="A126" s="14" t="s">
        <v>276</v>
      </c>
      <c r="B126" s="14">
        <v>348.8</v>
      </c>
      <c r="C126" s="14">
        <v>369.73</v>
      </c>
      <c r="D126" s="14">
        <v>390.81</v>
      </c>
      <c r="E126" s="14">
        <v>411.52</v>
      </c>
      <c r="F126" s="14">
        <v>432.09</v>
      </c>
      <c r="G126" s="14">
        <v>453.7</v>
      </c>
      <c r="H126" s="14">
        <v>476.38</v>
      </c>
      <c r="I126" s="14">
        <v>500.2</v>
      </c>
      <c r="J126" s="14">
        <v>525.21</v>
      </c>
      <c r="K126" s="14">
        <v>551.47</v>
      </c>
      <c r="L126" s="15">
        <f t="shared" si="6"/>
        <v>445.99099999999999</v>
      </c>
      <c r="M126" s="16">
        <f t="shared" si="7"/>
        <v>0.58104931192660558</v>
      </c>
      <c r="N126" s="14" t="str">
        <f>IFERROR(INDEX(Options!$J$2:$J$1611,MATCH(A126, Options!$G$2:$G$1611,0)), )</f>
        <v>Emerging Market Economies</v>
      </c>
      <c r="O126" s="14" t="str">
        <f>IFERROR(INDEX(Options!$I$2:$I$1611,MATCH(A126, Options!$G$2:$G$1611,0)), )</f>
        <v>Emerging and Developing Asia</v>
      </c>
    </row>
    <row r="127" spans="1:15">
      <c r="A127" s="14" t="s">
        <v>302</v>
      </c>
      <c r="B127" s="14">
        <v>10.85</v>
      </c>
      <c r="C127" s="14">
        <v>11.24</v>
      </c>
      <c r="D127" s="14">
        <v>11.59</v>
      </c>
      <c r="E127" s="14">
        <v>11.88</v>
      </c>
      <c r="F127" s="14">
        <v>12.18</v>
      </c>
      <c r="G127" s="14">
        <v>12.48</v>
      </c>
      <c r="H127" s="14">
        <v>12.8</v>
      </c>
      <c r="I127" s="14">
        <v>13.12</v>
      </c>
      <c r="J127" s="14">
        <v>13.45</v>
      </c>
      <c r="K127" s="14">
        <v>13.79</v>
      </c>
      <c r="L127" s="15">
        <f t="shared" si="6"/>
        <v>12.337999999999999</v>
      </c>
      <c r="M127" s="16">
        <f t="shared" si="7"/>
        <v>0.27096774193548384</v>
      </c>
      <c r="N127" s="14" t="str">
        <f>IFERROR(INDEX(Options!$J$2:$J$1611,MATCH(A127, Options!$G$2:$G$1611,0)), )</f>
        <v>Emerging Market Economies</v>
      </c>
      <c r="O127" s="14" t="str">
        <f>IFERROR(INDEX(Options!$I$2:$I$1611,MATCH(A127, Options!$G$2:$G$1611,0)), )</f>
        <v>Sub-Sahara Africa</v>
      </c>
    </row>
    <row r="128" spans="1:15">
      <c r="A128" s="14" t="s">
        <v>314</v>
      </c>
      <c r="B128" s="14">
        <v>14.5</v>
      </c>
      <c r="C128" s="14">
        <v>15.45</v>
      </c>
      <c r="D128" s="14">
        <v>17.059999999999999</v>
      </c>
      <c r="E128" s="14">
        <v>19.010000000000002</v>
      </c>
      <c r="F128" s="14">
        <v>20.64</v>
      </c>
      <c r="G128" s="14">
        <v>21.88</v>
      </c>
      <c r="H128" s="14">
        <v>23.18</v>
      </c>
      <c r="I128" s="14">
        <v>24.57</v>
      </c>
      <c r="J128" s="14">
        <v>26.04</v>
      </c>
      <c r="K128" s="14">
        <v>27.59</v>
      </c>
      <c r="L128" s="15">
        <f t="shared" si="6"/>
        <v>20.992000000000001</v>
      </c>
      <c r="M128" s="16">
        <f t="shared" si="7"/>
        <v>0.90275862068965518</v>
      </c>
      <c r="N128" s="14" t="str">
        <f>IFERROR(INDEX(Options!$J$2:$J$1611,MATCH(A128, Options!$G$2:$G$1611,0)), )</f>
        <v>Low Income Developing Countries</v>
      </c>
      <c r="O128" s="14" t="str">
        <f>IFERROR(INDEX(Options!$I$2:$I$1611,MATCH(A128, Options!$G$2:$G$1611,0)), )</f>
        <v>Sub-Sahara Africa</v>
      </c>
    </row>
    <row r="129" spans="1:15">
      <c r="A129" s="14" t="s">
        <v>316</v>
      </c>
      <c r="B129" s="14">
        <v>440.76</v>
      </c>
      <c r="C129" s="14">
        <v>452.51</v>
      </c>
      <c r="D129" s="14">
        <v>464.5</v>
      </c>
      <c r="E129" s="14">
        <v>476.39</v>
      </c>
      <c r="F129" s="14">
        <v>488.96</v>
      </c>
      <c r="G129" s="14">
        <v>502.22</v>
      </c>
      <c r="H129" s="14">
        <v>515.85</v>
      </c>
      <c r="I129" s="14">
        <v>529.84</v>
      </c>
      <c r="J129" s="14">
        <v>544.22</v>
      </c>
      <c r="K129" s="14">
        <v>558.98</v>
      </c>
      <c r="L129" s="15">
        <f t="shared" si="6"/>
        <v>497.423</v>
      </c>
      <c r="M129" s="16">
        <f t="shared" si="7"/>
        <v>0.26821853162718945</v>
      </c>
      <c r="N129" s="14" t="str">
        <f>IFERROR(INDEX(Options!$J$2:$J$1611,MATCH(A129, Options!$G$2:$G$1611,0)), )</f>
        <v>Low Income Developing Countries</v>
      </c>
      <c r="O129" s="14" t="str">
        <f>IFERROR(INDEX(Options!$I$2:$I$1611,MATCH(A129, Options!$G$2:$G$1611,0)), )</f>
        <v>Sub-Sahara Africa</v>
      </c>
    </row>
    <row r="130" spans="1:15">
      <c r="A130" s="14" t="s">
        <v>312</v>
      </c>
      <c r="B130" s="14">
        <v>13.25</v>
      </c>
      <c r="C130" s="14">
        <v>13.71</v>
      </c>
      <c r="D130" s="14">
        <v>14.02</v>
      </c>
      <c r="E130" s="14">
        <v>14.35</v>
      </c>
      <c r="F130" s="14">
        <v>14.73</v>
      </c>
      <c r="G130" s="14">
        <v>15.13</v>
      </c>
      <c r="H130" s="14">
        <v>15.55</v>
      </c>
      <c r="I130" s="14">
        <v>15.97</v>
      </c>
      <c r="J130" s="14">
        <v>16.41</v>
      </c>
      <c r="K130" s="14">
        <v>16.87</v>
      </c>
      <c r="L130" s="15">
        <f t="shared" ref="L130:L161" si="8">((SUM(B130:K130)*1000000000)/10)/1000000000</f>
        <v>14.999000000000001</v>
      </c>
      <c r="M130" s="16">
        <f t="shared" ref="M130:M161" si="9">IFERROR((K130-B130)/B130,)</f>
        <v>0.27320754716981138</v>
      </c>
      <c r="N130" s="14" t="str">
        <f>IFERROR(INDEX(Options!$J$2:$J$1611,MATCH(A130, Options!$G$2:$G$1611,0)), )</f>
        <v>Low Income Developing Countries</v>
      </c>
      <c r="O130" s="14" t="str">
        <f>IFERROR(INDEX(Options!$I$2:$I$1611,MATCH(A130, Options!$G$2:$G$1611,0)), )</f>
        <v>Latin America and the Caribbean</v>
      </c>
    </row>
    <row r="131" spans="1:15">
      <c r="A131" s="14" t="s">
        <v>306</v>
      </c>
      <c r="B131" s="14">
        <v>947.53</v>
      </c>
      <c r="C131" s="14">
        <v>977.47</v>
      </c>
      <c r="D131" s="14">
        <v>997.67</v>
      </c>
      <c r="E131" s="14">
        <v>1015.53</v>
      </c>
      <c r="F131" s="14">
        <v>1031.97</v>
      </c>
      <c r="G131" s="14">
        <v>1048.67</v>
      </c>
      <c r="H131" s="14">
        <v>1065.6300000000001</v>
      </c>
      <c r="I131" s="14">
        <v>1082.8699999999999</v>
      </c>
      <c r="J131" s="14">
        <v>1100.4000000000001</v>
      </c>
      <c r="K131" s="14">
        <v>1118.2</v>
      </c>
      <c r="L131" s="15">
        <f t="shared" si="8"/>
        <v>1038.5940000000001</v>
      </c>
      <c r="M131" s="16">
        <f t="shared" si="9"/>
        <v>0.18012094603864792</v>
      </c>
      <c r="N131" s="14" t="str">
        <f>IFERROR(INDEX(Options!$J$2:$J$1611,MATCH(A131, Options!$G$2:$G$1611,0)), )</f>
        <v>Advanced Economies</v>
      </c>
      <c r="O131" s="14" t="str">
        <f>IFERROR(INDEX(Options!$I$2:$I$1611,MATCH(A131, Options!$G$2:$G$1611,0)), )</f>
        <v>Advanced Economies</v>
      </c>
    </row>
    <row r="132" spans="1:15">
      <c r="A132" s="14" t="s">
        <v>318</v>
      </c>
      <c r="B132" s="14">
        <v>373.49</v>
      </c>
      <c r="C132" s="14">
        <v>388.69</v>
      </c>
      <c r="D132" s="14">
        <v>400.01</v>
      </c>
      <c r="E132" s="14">
        <v>407.11</v>
      </c>
      <c r="F132" s="14">
        <v>412.63</v>
      </c>
      <c r="G132" s="14">
        <v>418.23</v>
      </c>
      <c r="H132" s="14">
        <v>423.91</v>
      </c>
      <c r="I132" s="14">
        <v>429.66</v>
      </c>
      <c r="J132" s="14">
        <v>435.49</v>
      </c>
      <c r="K132" s="14">
        <v>441.4</v>
      </c>
      <c r="L132" s="15">
        <f t="shared" si="8"/>
        <v>413.06200000000001</v>
      </c>
      <c r="M132" s="16">
        <f t="shared" si="9"/>
        <v>0.18182548394870002</v>
      </c>
      <c r="N132" s="14" t="str">
        <f>IFERROR(INDEX(Options!$J$2:$J$1611,MATCH(A132, Options!$G$2:$G$1611,0)), )</f>
        <v>Advanced Economies</v>
      </c>
      <c r="O132" s="14" t="str">
        <f>IFERROR(INDEX(Options!$I$2:$I$1611,MATCH(A132, Options!$G$2:$G$1611,0)), )</f>
        <v>Advanced Economies</v>
      </c>
    </row>
    <row r="133" spans="1:15">
      <c r="A133" s="14" t="s">
        <v>304</v>
      </c>
      <c r="B133" s="14">
        <v>34.6</v>
      </c>
      <c r="C133" s="14">
        <v>36.119999999999997</v>
      </c>
      <c r="D133" s="14">
        <v>38.4</v>
      </c>
      <c r="E133" s="14">
        <v>40.49</v>
      </c>
      <c r="F133" s="14">
        <v>42.55</v>
      </c>
      <c r="G133" s="14">
        <v>44.73</v>
      </c>
      <c r="H133" s="14">
        <v>47.02</v>
      </c>
      <c r="I133" s="14">
        <v>49.42</v>
      </c>
      <c r="J133" s="14">
        <v>51.95</v>
      </c>
      <c r="K133" s="14">
        <v>54.6</v>
      </c>
      <c r="L133" s="15">
        <f t="shared" si="8"/>
        <v>43.988000000000007</v>
      </c>
      <c r="M133" s="16">
        <f t="shared" si="9"/>
        <v>0.57803468208092479</v>
      </c>
      <c r="N133" s="14" t="str">
        <f>IFERROR(INDEX(Options!$J$2:$J$1611,MATCH(A133, Options!$G$2:$G$1611,0)), )</f>
        <v>Low Income Developing Countries</v>
      </c>
      <c r="O133" s="14" t="str">
        <f>IFERROR(INDEX(Options!$I$2:$I$1611,MATCH(A133, Options!$G$2:$G$1611,0)), )</f>
        <v>Emerging and Developing Asia</v>
      </c>
    </row>
    <row r="134" spans="1:15">
      <c r="A134" s="14" t="s">
        <v>503</v>
      </c>
      <c r="B134" s="14">
        <v>0.12</v>
      </c>
      <c r="C134" s="14">
        <v>0.12</v>
      </c>
      <c r="D134" s="14">
        <v>0.12</v>
      </c>
      <c r="E134" s="14">
        <v>0.12</v>
      </c>
      <c r="F134" s="14">
        <v>0.12</v>
      </c>
      <c r="G134" s="14">
        <v>0.12</v>
      </c>
      <c r="H134" s="14">
        <v>0.12</v>
      </c>
      <c r="I134" s="14">
        <v>0.12</v>
      </c>
      <c r="J134" s="14">
        <v>0.12</v>
      </c>
      <c r="K134" s="14">
        <v>0.12</v>
      </c>
      <c r="L134" s="15">
        <f t="shared" si="8"/>
        <v>0.12000000000000002</v>
      </c>
      <c r="M134" s="16">
        <f t="shared" si="9"/>
        <v>0</v>
      </c>
      <c r="N134" s="14" t="str">
        <f>IFERROR(INDEX(Options!$J$2:$J$1611,MATCH(A134, Options!$G$2:$G$1611,0)), )</f>
        <v>Emerging Market Economies</v>
      </c>
      <c r="O134" s="14" t="str">
        <f>IFERROR(INDEX(Options!$I$2:$I$1611,MATCH(A134, Options!$G$2:$G$1611,0)), )</f>
        <v>Emerging and Developing Asia</v>
      </c>
    </row>
    <row r="135" spans="1:15">
      <c r="A135" s="14" t="s">
        <v>310</v>
      </c>
      <c r="B135" s="14">
        <v>219.97</v>
      </c>
      <c r="C135" s="14">
        <v>227.3</v>
      </c>
      <c r="D135" s="14">
        <v>231.05</v>
      </c>
      <c r="E135" s="14">
        <v>235.43</v>
      </c>
      <c r="F135" s="14">
        <v>240.68</v>
      </c>
      <c r="G135" s="14">
        <v>246.52</v>
      </c>
      <c r="H135" s="14">
        <v>252.51</v>
      </c>
      <c r="I135" s="14">
        <v>258.64</v>
      </c>
      <c r="J135" s="14">
        <v>264.91000000000003</v>
      </c>
      <c r="K135" s="14">
        <v>271.33999999999997</v>
      </c>
      <c r="L135" s="15">
        <f t="shared" si="8"/>
        <v>244.83500000000001</v>
      </c>
      <c r="M135" s="16">
        <f t="shared" si="9"/>
        <v>0.23353184525162513</v>
      </c>
      <c r="N135" s="14" t="str">
        <f>IFERROR(INDEX(Options!$J$2:$J$1611,MATCH(A135, Options!$G$2:$G$1611,0)), )</f>
        <v>Advanced Economies</v>
      </c>
      <c r="O135" s="14" t="str">
        <f>IFERROR(INDEX(Options!$I$2:$I$1611,MATCH(A135, Options!$G$2:$G$1611,0)), )</f>
        <v>Advanced Economies</v>
      </c>
    </row>
    <row r="136" spans="1:15">
      <c r="A136" s="14" t="s">
        <v>320</v>
      </c>
      <c r="B136" s="14">
        <v>64.94</v>
      </c>
      <c r="C136" s="14">
        <v>66.84</v>
      </c>
      <c r="D136" s="14">
        <v>69.64</v>
      </c>
      <c r="E136" s="14">
        <v>71.650000000000006</v>
      </c>
      <c r="F136" s="14">
        <v>74.040000000000006</v>
      </c>
      <c r="G136" s="14">
        <v>75.97</v>
      </c>
      <c r="H136" s="14">
        <v>77.95</v>
      </c>
      <c r="I136" s="14">
        <v>79.98</v>
      </c>
      <c r="J136" s="14">
        <v>82.07</v>
      </c>
      <c r="K136" s="14">
        <v>84.21</v>
      </c>
      <c r="L136" s="15">
        <f t="shared" si="8"/>
        <v>74.728999999999999</v>
      </c>
      <c r="M136" s="16">
        <f t="shared" si="9"/>
        <v>0.29673544810594388</v>
      </c>
      <c r="N136" s="14" t="str">
        <f>IFERROR(INDEX(Options!$J$2:$J$1611,MATCH(A136, Options!$G$2:$G$1611,0)), )</f>
        <v>Emerging Market Economies</v>
      </c>
      <c r="O136" s="14" t="str">
        <f>IFERROR(INDEX(Options!$I$2:$I$1611,MATCH(A136, Options!$G$2:$G$1611,0)), )</f>
        <v>Middle East, North Africa, Afghanistan, and Pakistan</v>
      </c>
    </row>
    <row r="137" spans="1:15">
      <c r="A137" s="14" t="s">
        <v>322</v>
      </c>
      <c r="B137" s="14">
        <v>272.05</v>
      </c>
      <c r="C137" s="14">
        <v>282.81</v>
      </c>
      <c r="D137" s="14">
        <v>295.56</v>
      </c>
      <c r="E137" s="14">
        <v>310.38</v>
      </c>
      <c r="F137" s="14">
        <v>326.04000000000002</v>
      </c>
      <c r="G137" s="14">
        <v>342.47</v>
      </c>
      <c r="H137" s="14">
        <v>359.72</v>
      </c>
      <c r="I137" s="14">
        <v>377.84</v>
      </c>
      <c r="J137" s="14">
        <v>396.88</v>
      </c>
      <c r="K137" s="14">
        <v>416.87</v>
      </c>
      <c r="L137" s="15">
        <f t="shared" si="8"/>
        <v>338.06200000000007</v>
      </c>
      <c r="M137" s="16">
        <f t="shared" si="9"/>
        <v>0.53232861606322357</v>
      </c>
      <c r="N137" s="14" t="str">
        <f>IFERROR(INDEX(Options!$J$2:$J$1611,MATCH(A137, Options!$G$2:$G$1611,0)), )</f>
        <v>Emerging Market Economies</v>
      </c>
      <c r="O137" s="14" t="str">
        <f>IFERROR(INDEX(Options!$I$2:$I$1611,MATCH(A137, Options!$G$2:$G$1611,0)), )</f>
        <v>Middle East, North Africa, Afghanistan, and Pakistan</v>
      </c>
    </row>
    <row r="138" spans="1:15">
      <c r="A138" s="14" t="s">
        <v>326</v>
      </c>
      <c r="B138" s="14">
        <v>59.26</v>
      </c>
      <c r="C138" s="14">
        <v>62.23</v>
      </c>
      <c r="D138" s="14">
        <v>65.34</v>
      </c>
      <c r="E138" s="14">
        <v>68.61</v>
      </c>
      <c r="F138" s="14">
        <v>72.040000000000006</v>
      </c>
      <c r="G138" s="14">
        <v>75.64</v>
      </c>
      <c r="H138" s="14">
        <v>79.42</v>
      </c>
      <c r="I138" s="14">
        <v>83.39</v>
      </c>
      <c r="J138" s="14">
        <v>87.56</v>
      </c>
      <c r="K138" s="14">
        <v>91.94</v>
      </c>
      <c r="L138" s="15">
        <f t="shared" si="8"/>
        <v>74.543000000000021</v>
      </c>
      <c r="M138" s="16">
        <f t="shared" si="9"/>
        <v>0.55146810664866686</v>
      </c>
      <c r="N138" s="14" t="str">
        <f>IFERROR(INDEX(Options!$J$2:$J$1611,MATCH(A138, Options!$G$2:$G$1611,0)), )</f>
        <v>Emerging Market Economies</v>
      </c>
      <c r="O138" s="14" t="str">
        <f>IFERROR(INDEX(Options!$I$2:$I$1611,MATCH(A138, Options!$G$2:$G$1611,0)), )</f>
        <v>Latin America and the Caribbean</v>
      </c>
    </row>
    <row r="139" spans="1:15">
      <c r="A139" s="14" t="s">
        <v>332</v>
      </c>
      <c r="B139" s="14">
        <v>226.08</v>
      </c>
      <c r="C139" s="14">
        <v>236.4</v>
      </c>
      <c r="D139" s="14">
        <v>247.06</v>
      </c>
      <c r="E139" s="14">
        <v>255.1</v>
      </c>
      <c r="F139" s="14">
        <v>263.27</v>
      </c>
      <c r="G139" s="14">
        <v>271.61</v>
      </c>
      <c r="H139" s="14">
        <v>280.20999999999998</v>
      </c>
      <c r="I139" s="14">
        <v>289.08</v>
      </c>
      <c r="J139" s="14">
        <v>298.24</v>
      </c>
      <c r="K139" s="14">
        <v>307.68</v>
      </c>
      <c r="L139" s="15">
        <f t="shared" si="8"/>
        <v>267.47300000000001</v>
      </c>
      <c r="M139" s="16">
        <f t="shared" si="9"/>
        <v>0.36093418259023352</v>
      </c>
      <c r="N139" s="14" t="str">
        <f>IFERROR(INDEX(Options!$J$2:$J$1611,MATCH(A139, Options!$G$2:$G$1611,0)), )</f>
        <v>Emerging Market Economies</v>
      </c>
      <c r="O139" s="14" t="str">
        <f>IFERROR(INDEX(Options!$I$2:$I$1611,MATCH(A139, Options!$G$2:$G$1611,0)), )</f>
        <v>Latin America and the Caribbean</v>
      </c>
    </row>
    <row r="140" spans="1:15">
      <c r="A140" s="14" t="s">
        <v>334</v>
      </c>
      <c r="B140" s="14">
        <v>373.14</v>
      </c>
      <c r="C140" s="14">
        <v>396.66</v>
      </c>
      <c r="D140" s="14">
        <v>424.25</v>
      </c>
      <c r="E140" s="14">
        <v>452.84</v>
      </c>
      <c r="F140" s="14">
        <v>482.08</v>
      </c>
      <c r="G140" s="14">
        <v>513.28</v>
      </c>
      <c r="H140" s="14">
        <v>546.5</v>
      </c>
      <c r="I140" s="14">
        <v>581.86</v>
      </c>
      <c r="J140" s="14">
        <v>619.52</v>
      </c>
      <c r="K140" s="14">
        <v>659.62</v>
      </c>
      <c r="L140" s="15">
        <f t="shared" si="8"/>
        <v>504.97500000000002</v>
      </c>
      <c r="M140" s="16">
        <f t="shared" si="9"/>
        <v>0.76775473012810214</v>
      </c>
      <c r="N140" s="14" t="str">
        <f>IFERROR(INDEX(Options!$J$2:$J$1611,MATCH(A140, Options!$G$2:$G$1611,0)), )</f>
        <v>Emerging Market Economies</v>
      </c>
      <c r="O140" s="14" t="str">
        <f>IFERROR(INDEX(Options!$I$2:$I$1611,MATCH(A140, Options!$G$2:$G$1611,0)), )</f>
        <v>Emerging and Developing Asia</v>
      </c>
    </row>
    <row r="141" spans="1:15">
      <c r="A141" s="14" t="s">
        <v>506</v>
      </c>
      <c r="B141" s="14">
        <v>0.21</v>
      </c>
      <c r="C141" s="14">
        <v>0.24</v>
      </c>
      <c r="D141" s="14">
        <v>0.27</v>
      </c>
      <c r="E141" s="14">
        <v>0.28000000000000003</v>
      </c>
      <c r="F141" s="14">
        <v>0.28999999999999998</v>
      </c>
      <c r="G141" s="14">
        <v>0.3</v>
      </c>
      <c r="H141" s="14">
        <v>0.3</v>
      </c>
      <c r="I141" s="14">
        <v>0.31</v>
      </c>
      <c r="J141" s="14">
        <v>0.32</v>
      </c>
      <c r="K141" s="14">
        <v>0.32</v>
      </c>
      <c r="L141" s="15">
        <f t="shared" si="8"/>
        <v>0.28399999999999997</v>
      </c>
      <c r="M141" s="16">
        <f t="shared" si="9"/>
        <v>0.52380952380952395</v>
      </c>
      <c r="N141" s="14" t="str">
        <f>IFERROR(INDEX(Options!$J$2:$J$1611,MATCH(A141, Options!$G$2:$G$1611,0)), )</f>
        <v>Emerging Market Economies</v>
      </c>
      <c r="O141" s="14" t="str">
        <f>IFERROR(INDEX(Options!$I$2:$I$1611,MATCH(A141, Options!$G$2:$G$1611,0)), )</f>
        <v>Emerging and Developing Asia</v>
      </c>
    </row>
    <row r="142" spans="1:15">
      <c r="A142" s="14" t="s">
        <v>328</v>
      </c>
      <c r="B142" s="14">
        <v>23.56</v>
      </c>
      <c r="C142" s="14">
        <v>24.51</v>
      </c>
      <c r="D142" s="14">
        <v>25.33</v>
      </c>
      <c r="E142" s="14">
        <v>26.04</v>
      </c>
      <c r="F142" s="14">
        <v>26.79</v>
      </c>
      <c r="G142" s="14">
        <v>27.52</v>
      </c>
      <c r="H142" s="14">
        <v>28.27</v>
      </c>
      <c r="I142" s="14">
        <v>29.03</v>
      </c>
      <c r="J142" s="14">
        <v>29.82</v>
      </c>
      <c r="K142" s="14">
        <v>30.62</v>
      </c>
      <c r="L142" s="15">
        <f t="shared" si="8"/>
        <v>27.149000000000001</v>
      </c>
      <c r="M142" s="16">
        <f t="shared" si="9"/>
        <v>0.29966044142614612</v>
      </c>
      <c r="N142" s="14" t="str">
        <f>IFERROR(INDEX(Options!$J$2:$J$1611,MATCH(A142, Options!$G$2:$G$1611,0)), )</f>
        <v>Low Income Developing Countries</v>
      </c>
      <c r="O142" s="14" t="str">
        <f>IFERROR(INDEX(Options!$I$2:$I$1611,MATCH(A142, Options!$G$2:$G$1611,0)), )</f>
        <v>Emerging and Developing Asia</v>
      </c>
    </row>
    <row r="143" spans="1:15">
      <c r="A143" s="14" t="s">
        <v>336</v>
      </c>
      <c r="B143" s="14">
        <v>626.4</v>
      </c>
      <c r="C143" s="14">
        <v>658.26</v>
      </c>
      <c r="D143" s="14">
        <v>681.14</v>
      </c>
      <c r="E143" s="14">
        <v>701.67</v>
      </c>
      <c r="F143" s="14">
        <v>722.44</v>
      </c>
      <c r="G143" s="14">
        <v>743.27</v>
      </c>
      <c r="H143" s="14">
        <v>764.71</v>
      </c>
      <c r="I143" s="14">
        <v>786.76</v>
      </c>
      <c r="J143" s="14">
        <v>809.45</v>
      </c>
      <c r="K143" s="14">
        <v>832.8</v>
      </c>
      <c r="L143" s="15">
        <f t="shared" si="8"/>
        <v>732.69000000000017</v>
      </c>
      <c r="M143" s="16">
        <f t="shared" si="9"/>
        <v>0.32950191570881221</v>
      </c>
      <c r="N143" s="14" t="str">
        <f>IFERROR(INDEX(Options!$J$2:$J$1611,MATCH(A143, Options!$G$2:$G$1611,0)), )</f>
        <v>Emerging Market Economies</v>
      </c>
      <c r="O143" s="14" t="str">
        <f>IFERROR(INDEX(Options!$I$2:$I$1611,MATCH(A143, Options!$G$2:$G$1611,0)), )</f>
        <v>Emerging and Developing Europe</v>
      </c>
    </row>
    <row r="144" spans="1:15">
      <c r="A144" s="14" t="s">
        <v>340</v>
      </c>
      <c r="B144" s="14">
        <v>102.52</v>
      </c>
      <c r="C144" s="14">
        <v>102.21</v>
      </c>
      <c r="D144" s="14">
        <v>101.9</v>
      </c>
      <c r="E144" s="14">
        <v>101.6</v>
      </c>
      <c r="F144" s="14">
        <v>101.29</v>
      </c>
      <c r="G144" s="14">
        <v>100.89</v>
      </c>
      <c r="H144" s="14">
        <v>100.49</v>
      </c>
      <c r="I144" s="14">
        <v>100.08</v>
      </c>
      <c r="J144" s="14">
        <v>99.68</v>
      </c>
      <c r="K144" s="14">
        <v>99.28</v>
      </c>
      <c r="L144" s="15">
        <f t="shared" si="8"/>
        <v>100.994</v>
      </c>
      <c r="M144" s="16">
        <f t="shared" si="9"/>
        <v>-3.160358954350366E-2</v>
      </c>
      <c r="N144" s="14" t="str">
        <f>IFERROR(INDEX(Options!$J$2:$J$1611,MATCH(A144, Options!$G$2:$G$1611,0)), )</f>
        <v>Advanced Economies</v>
      </c>
      <c r="O144" s="14" t="str">
        <f>IFERROR(INDEX(Options!$I$2:$I$1611,MATCH(A144, Options!$G$2:$G$1611,0)), )</f>
        <v>Advanced Economies</v>
      </c>
    </row>
    <row r="145" spans="1:15">
      <c r="A145" s="14" t="s">
        <v>338</v>
      </c>
      <c r="B145" s="14">
        <v>238.5</v>
      </c>
      <c r="C145" s="14">
        <v>250.66</v>
      </c>
      <c r="D145" s="14">
        <v>256.93</v>
      </c>
      <c r="E145" s="14">
        <v>262.58</v>
      </c>
      <c r="F145" s="14">
        <v>267.83</v>
      </c>
      <c r="G145" s="14">
        <v>272.64999999999998</v>
      </c>
      <c r="H145" s="14">
        <v>277.56</v>
      </c>
      <c r="I145" s="14">
        <v>282.56</v>
      </c>
      <c r="J145" s="14">
        <v>287.64</v>
      </c>
      <c r="K145" s="14">
        <v>292.82</v>
      </c>
      <c r="L145" s="15">
        <f t="shared" si="8"/>
        <v>268.97299999999996</v>
      </c>
      <c r="M145" s="16">
        <f t="shared" si="9"/>
        <v>0.22775681341719076</v>
      </c>
      <c r="N145" s="14" t="str">
        <f>IFERROR(INDEX(Options!$J$2:$J$1611,MATCH(A145, Options!$G$2:$G$1611,0)), )</f>
        <v>Advanced Economies</v>
      </c>
      <c r="O145" s="14" t="str">
        <f>IFERROR(INDEX(Options!$I$2:$I$1611,MATCH(A145, Options!$G$2:$G$1611,0)), )</f>
        <v>Advanced Economies</v>
      </c>
    </row>
    <row r="146" spans="1:15">
      <c r="A146" s="14" t="s">
        <v>330</v>
      </c>
      <c r="B146" s="14">
        <v>37.28</v>
      </c>
      <c r="C146" s="14">
        <v>38.69</v>
      </c>
      <c r="D146" s="14">
        <v>40.24</v>
      </c>
      <c r="E146" s="14">
        <v>41.65</v>
      </c>
      <c r="F146" s="14">
        <v>43.11</v>
      </c>
      <c r="G146" s="14">
        <v>44.61</v>
      </c>
      <c r="H146" s="14">
        <v>46.18</v>
      </c>
      <c r="I146" s="14">
        <v>47.79</v>
      </c>
      <c r="J146" s="14">
        <v>49.46</v>
      </c>
      <c r="K146" s="14">
        <v>51.2</v>
      </c>
      <c r="L146" s="15">
        <f t="shared" si="8"/>
        <v>44.021000000000008</v>
      </c>
      <c r="M146" s="16">
        <f t="shared" si="9"/>
        <v>0.37339055793991421</v>
      </c>
      <c r="N146" s="14" t="str">
        <f>IFERROR(INDEX(Options!$J$2:$J$1611,MATCH(A146, Options!$G$2:$G$1611,0)), )</f>
        <v>Emerging Market Economies</v>
      </c>
      <c r="O146" s="14" t="str">
        <f>IFERROR(INDEX(Options!$I$2:$I$1611,MATCH(A146, Options!$G$2:$G$1611,0)), )</f>
        <v>Latin America and the Caribbean</v>
      </c>
    </row>
    <row r="147" spans="1:15">
      <c r="A147" s="14" t="s">
        <v>342</v>
      </c>
      <c r="B147" s="14">
        <v>148.28</v>
      </c>
      <c r="C147" s="14">
        <v>154.15</v>
      </c>
      <c r="D147" s="14">
        <v>158.21</v>
      </c>
      <c r="E147" s="14">
        <v>164.39</v>
      </c>
      <c r="F147" s="14">
        <v>171.11</v>
      </c>
      <c r="G147" s="14">
        <v>178.31</v>
      </c>
      <c r="H147" s="14">
        <v>185.8</v>
      </c>
      <c r="I147" s="14">
        <v>193.62</v>
      </c>
      <c r="J147" s="14">
        <v>201.76</v>
      </c>
      <c r="K147" s="14">
        <v>210.24</v>
      </c>
      <c r="L147" s="15">
        <f t="shared" si="8"/>
        <v>176.58699999999999</v>
      </c>
      <c r="M147" s="16">
        <f t="shared" si="9"/>
        <v>0.41785810628540604</v>
      </c>
      <c r="N147" s="14" t="str">
        <f>IFERROR(INDEX(Options!$J$2:$J$1611,MATCH(A147, Options!$G$2:$G$1611,0)), )</f>
        <v>Emerging Market Economies</v>
      </c>
      <c r="O147" s="14" t="str">
        <f>IFERROR(INDEX(Options!$I$2:$I$1611,MATCH(A147, Options!$G$2:$G$1611,0)), )</f>
        <v>Middle East, North Africa, Afghanistan, and Pakistan</v>
      </c>
    </row>
    <row r="148" spans="1:15">
      <c r="A148" s="14" t="s">
        <v>346</v>
      </c>
      <c r="B148" s="14">
        <v>266.13</v>
      </c>
      <c r="C148" s="14">
        <v>278.98</v>
      </c>
      <c r="D148" s="14">
        <v>289.66000000000003</v>
      </c>
      <c r="E148" s="14">
        <v>300.61</v>
      </c>
      <c r="F148" s="14">
        <v>311.32</v>
      </c>
      <c r="G148" s="14">
        <v>322.24</v>
      </c>
      <c r="H148" s="14">
        <v>333.55</v>
      </c>
      <c r="I148" s="14">
        <v>345.26</v>
      </c>
      <c r="J148" s="14">
        <v>357.38</v>
      </c>
      <c r="K148" s="14">
        <v>369.92</v>
      </c>
      <c r="L148" s="15">
        <f t="shared" si="8"/>
        <v>317.505</v>
      </c>
      <c r="M148" s="16">
        <f t="shared" si="9"/>
        <v>0.38999736970653448</v>
      </c>
      <c r="N148" s="14" t="str">
        <f>IFERROR(INDEX(Options!$J$2:$J$1611,MATCH(A148, Options!$G$2:$G$1611,0)), )</f>
        <v>Emerging Market Economies</v>
      </c>
      <c r="O148" s="14" t="str">
        <f>IFERROR(INDEX(Options!$I$2:$I$1611,MATCH(A148, Options!$G$2:$G$1611,0)), )</f>
        <v>Emerging and Developing Europe</v>
      </c>
    </row>
    <row r="149" spans="1:15">
      <c r="A149" s="14" t="s">
        <v>348</v>
      </c>
      <c r="B149" s="14">
        <v>1547.91</v>
      </c>
      <c r="C149" s="14">
        <v>1593.53</v>
      </c>
      <c r="D149" s="14">
        <v>1625.4</v>
      </c>
      <c r="E149" s="14">
        <v>1654.66</v>
      </c>
      <c r="F149" s="14">
        <v>1682.79</v>
      </c>
      <c r="G149" s="14">
        <v>1709.71</v>
      </c>
      <c r="H149" s="14">
        <v>1737.07</v>
      </c>
      <c r="I149" s="14">
        <v>1764.86</v>
      </c>
      <c r="J149" s="14">
        <v>1793.1</v>
      </c>
      <c r="K149" s="14">
        <v>1821.79</v>
      </c>
      <c r="L149" s="15">
        <f t="shared" si="8"/>
        <v>1693.0820000000001</v>
      </c>
      <c r="M149" s="16">
        <f t="shared" si="9"/>
        <v>0.17693535153852605</v>
      </c>
      <c r="N149" s="14" t="str">
        <f>IFERROR(INDEX(Options!$J$2:$J$1611,MATCH(A149, Options!$G$2:$G$1611,0)), )</f>
        <v>Emerging Market Economies</v>
      </c>
      <c r="O149" s="14" t="str">
        <f>IFERROR(INDEX(Options!$I$2:$I$1611,MATCH(A149, Options!$G$2:$G$1611,0)), )</f>
        <v>Emerging and Developing Europe</v>
      </c>
    </row>
    <row r="150" spans="1:15">
      <c r="A150" s="14" t="s">
        <v>350</v>
      </c>
      <c r="B150" s="14">
        <v>10.86</v>
      </c>
      <c r="C150" s="14">
        <v>11.62</v>
      </c>
      <c r="D150" s="14">
        <v>12.56</v>
      </c>
      <c r="E150" s="14">
        <v>13.5</v>
      </c>
      <c r="F150" s="14">
        <v>14.51</v>
      </c>
      <c r="G150" s="14">
        <v>15.39</v>
      </c>
      <c r="H150" s="14">
        <v>16.329999999999998</v>
      </c>
      <c r="I150" s="14">
        <v>17.32</v>
      </c>
      <c r="J150" s="14">
        <v>18.37</v>
      </c>
      <c r="K150" s="14">
        <v>19.48</v>
      </c>
      <c r="L150" s="15">
        <f t="shared" si="8"/>
        <v>14.994</v>
      </c>
      <c r="M150" s="16">
        <f t="shared" si="9"/>
        <v>0.79373848987108664</v>
      </c>
      <c r="N150" s="14" t="str">
        <f>IFERROR(INDEX(Options!$J$2:$J$1611,MATCH(A150, Options!$G$2:$G$1611,0)), )</f>
        <v>Low Income Developing Countries</v>
      </c>
      <c r="O150" s="14" t="str">
        <f>IFERROR(INDEX(Options!$I$2:$I$1611,MATCH(A150, Options!$G$2:$G$1611,0)), )</f>
        <v>Sub-Sahara Africa</v>
      </c>
    </row>
    <row r="151" spans="1:15">
      <c r="A151" s="14" t="s">
        <v>356</v>
      </c>
      <c r="B151" s="14">
        <v>719.97</v>
      </c>
      <c r="C151" s="14">
        <v>754.74</v>
      </c>
      <c r="D151" s="14">
        <v>775.71</v>
      </c>
      <c r="E151" s="14">
        <v>797.52</v>
      </c>
      <c r="F151" s="14">
        <v>819.56</v>
      </c>
      <c r="G151" s="14">
        <v>842.57</v>
      </c>
      <c r="H151" s="14">
        <v>866.22</v>
      </c>
      <c r="I151" s="14">
        <v>890.53</v>
      </c>
      <c r="J151" s="14">
        <v>915.53</v>
      </c>
      <c r="K151" s="14">
        <v>941.23</v>
      </c>
      <c r="L151" s="15">
        <f t="shared" si="8"/>
        <v>832.35799999999995</v>
      </c>
      <c r="M151" s="16">
        <f t="shared" si="9"/>
        <v>0.30731836048724248</v>
      </c>
      <c r="N151" s="14" t="str">
        <f>IFERROR(INDEX(Options!$J$2:$J$1611,MATCH(A151, Options!$G$2:$G$1611,0)), )</f>
        <v>Emerging Market Economies</v>
      </c>
      <c r="O151" s="14" t="str">
        <f>IFERROR(INDEX(Options!$I$2:$I$1611,MATCH(A151, Options!$G$2:$G$1611,0)), )</f>
        <v>Middle East, North Africa, Afghanistan, and Pakistan</v>
      </c>
    </row>
    <row r="152" spans="1:15">
      <c r="A152" s="14" t="s">
        <v>384</v>
      </c>
      <c r="B152" s="14">
        <v>34.71</v>
      </c>
      <c r="C152" s="14">
        <v>35.92</v>
      </c>
      <c r="D152" s="14">
        <v>37.72</v>
      </c>
      <c r="E152" s="14">
        <v>40.17</v>
      </c>
      <c r="F152" s="14">
        <v>42.9</v>
      </c>
      <c r="G152" s="14">
        <v>45.69</v>
      </c>
      <c r="H152" s="14">
        <v>48.66</v>
      </c>
      <c r="I152" s="14">
        <v>51.82</v>
      </c>
      <c r="J152" s="14">
        <v>55.19</v>
      </c>
      <c r="K152" s="14">
        <v>58.78</v>
      </c>
      <c r="L152" s="15">
        <f t="shared" si="8"/>
        <v>45.155999999999992</v>
      </c>
      <c r="M152" s="16">
        <f t="shared" si="9"/>
        <v>0.69346009795447994</v>
      </c>
      <c r="N152" s="14" t="str">
        <f>IFERROR(INDEX(Options!$J$2:$J$1611,MATCH(A152, Options!$G$2:$G$1611,0)), )</f>
        <v>Low Income Developing Countries</v>
      </c>
      <c r="O152" s="14" t="str">
        <f>IFERROR(INDEX(Options!$I$2:$I$1611,MATCH(A152, Options!$G$2:$G$1611,0)), )</f>
        <v>Middle East, North Africa, Afghanistan, and Pakistan</v>
      </c>
    </row>
    <row r="153" spans="1:15">
      <c r="A153" s="14" t="s">
        <v>358</v>
      </c>
      <c r="B153" s="14">
        <v>25.85</v>
      </c>
      <c r="C153" s="14">
        <v>27.28</v>
      </c>
      <c r="D153" s="14">
        <v>30.22</v>
      </c>
      <c r="E153" s="14">
        <v>32.08</v>
      </c>
      <c r="F153" s="14">
        <v>33.81</v>
      </c>
      <c r="G153" s="14">
        <v>35.61</v>
      </c>
      <c r="H153" s="14">
        <v>37.520000000000003</v>
      </c>
      <c r="I153" s="14">
        <v>39.53</v>
      </c>
      <c r="J153" s="14">
        <v>41.64</v>
      </c>
      <c r="K153" s="14">
        <v>43.87</v>
      </c>
      <c r="L153" s="15">
        <f t="shared" si="8"/>
        <v>34.741</v>
      </c>
      <c r="M153" s="16">
        <f t="shared" si="9"/>
        <v>0.69709864603481608</v>
      </c>
      <c r="N153" s="14" t="str">
        <f>IFERROR(INDEX(Options!$J$2:$J$1611,MATCH(A153, Options!$G$2:$G$1611,0)), )</f>
        <v>Low Income Developing Countries</v>
      </c>
      <c r="O153" s="14" t="str">
        <f>IFERROR(INDEX(Options!$I$2:$I$1611,MATCH(A153, Options!$G$2:$G$1611,0)), )</f>
        <v>Sub-Sahara Africa</v>
      </c>
    </row>
    <row r="154" spans="1:15">
      <c r="A154" s="14" t="s">
        <v>366</v>
      </c>
      <c r="B154" s="14">
        <v>360.48</v>
      </c>
      <c r="C154" s="14">
        <v>372.09</v>
      </c>
      <c r="D154" s="14">
        <v>382.24</v>
      </c>
      <c r="E154" s="14">
        <v>392.35</v>
      </c>
      <c r="F154" s="14">
        <v>402.1</v>
      </c>
      <c r="G154" s="14">
        <v>412.25</v>
      </c>
      <c r="H154" s="14">
        <v>422.65</v>
      </c>
      <c r="I154" s="14">
        <v>433.31</v>
      </c>
      <c r="J154" s="14">
        <v>444.25</v>
      </c>
      <c r="K154" s="14">
        <v>455.45</v>
      </c>
      <c r="L154" s="15">
        <f t="shared" si="8"/>
        <v>407.71699999999993</v>
      </c>
      <c r="M154" s="16">
        <f t="shared" si="9"/>
        <v>0.2634542831779848</v>
      </c>
      <c r="N154" s="14" t="str">
        <f>IFERROR(INDEX(Options!$J$2:$J$1611,MATCH(A154, Options!$G$2:$G$1611,0)), )</f>
        <v>Advanced Economies</v>
      </c>
      <c r="O154" s="14" t="str">
        <f>IFERROR(INDEX(Options!$I$2:$I$1611,MATCH(A154, Options!$G$2:$G$1611,0)), )</f>
        <v>Advanced Economies</v>
      </c>
    </row>
    <row r="155" spans="1:15">
      <c r="A155" s="14" t="s">
        <v>372</v>
      </c>
      <c r="B155" s="14">
        <v>1.58</v>
      </c>
      <c r="C155" s="14">
        <v>1.65</v>
      </c>
      <c r="D155" s="14">
        <v>1.72</v>
      </c>
      <c r="E155" s="14">
        <v>1.78</v>
      </c>
      <c r="F155" s="14">
        <v>1.84</v>
      </c>
      <c r="G155" s="14">
        <v>1.89</v>
      </c>
      <c r="H155" s="14">
        <v>1.94</v>
      </c>
      <c r="I155" s="14">
        <v>2</v>
      </c>
      <c r="J155" s="14">
        <v>2.06</v>
      </c>
      <c r="K155" s="14">
        <v>2.12</v>
      </c>
      <c r="L155" s="15">
        <f t="shared" si="8"/>
        <v>1.8580000000000001</v>
      </c>
      <c r="M155" s="16">
        <f t="shared" si="9"/>
        <v>0.34177215189873417</v>
      </c>
      <c r="N155" s="14" t="str">
        <f>IFERROR(INDEX(Options!$J$2:$J$1611,MATCH(A155, Options!$G$2:$G$1611,0)), )</f>
        <v>Low Income Developing Countries</v>
      </c>
      <c r="O155" s="14" t="str">
        <f>IFERROR(INDEX(Options!$I$2:$I$1611,MATCH(A155, Options!$G$2:$G$1611,0)), )</f>
        <v>Emerging and Developing Asia</v>
      </c>
    </row>
    <row r="156" spans="1:15">
      <c r="A156" s="14" t="s">
        <v>364</v>
      </c>
      <c r="B156" s="14">
        <v>4.34</v>
      </c>
      <c r="C156" s="14">
        <v>4.59</v>
      </c>
      <c r="D156" s="14">
        <v>4.79</v>
      </c>
      <c r="E156" s="14">
        <v>5.03</v>
      </c>
      <c r="F156" s="14">
        <v>5.27</v>
      </c>
      <c r="G156" s="14">
        <v>5.49</v>
      </c>
      <c r="H156" s="14">
        <v>5.72</v>
      </c>
      <c r="I156" s="14">
        <v>5.97</v>
      </c>
      <c r="J156" s="14">
        <v>6.22</v>
      </c>
      <c r="K156" s="14">
        <v>6.48</v>
      </c>
      <c r="L156" s="15">
        <f t="shared" si="8"/>
        <v>5.3899999999999988</v>
      </c>
      <c r="M156" s="16">
        <f t="shared" si="9"/>
        <v>0.49308755760368678</v>
      </c>
      <c r="N156" s="14" t="str">
        <f>IFERROR(INDEX(Options!$J$2:$J$1611,MATCH(A156, Options!$G$2:$G$1611,0)), )</f>
        <v>Low Income Developing Countries</v>
      </c>
      <c r="O156" s="14" t="str">
        <f>IFERROR(INDEX(Options!$I$2:$I$1611,MATCH(A156, Options!$G$2:$G$1611,0)), )</f>
        <v>Sub-Sahara Africa</v>
      </c>
    </row>
    <row r="157" spans="1:15">
      <c r="A157" s="14" t="s">
        <v>167</v>
      </c>
      <c r="B157" s="14">
        <v>26.86</v>
      </c>
      <c r="C157" s="14">
        <v>27.81</v>
      </c>
      <c r="D157" s="14">
        <v>28.46</v>
      </c>
      <c r="E157" s="14">
        <v>29.1</v>
      </c>
      <c r="F157" s="14">
        <v>29.7</v>
      </c>
      <c r="G157" s="14">
        <v>30.23</v>
      </c>
      <c r="H157" s="14">
        <v>30.78</v>
      </c>
      <c r="I157" s="14">
        <v>31.33</v>
      </c>
      <c r="J157" s="14">
        <v>31.9</v>
      </c>
      <c r="K157" s="14">
        <v>32.47</v>
      </c>
      <c r="L157" s="15">
        <f t="shared" si="8"/>
        <v>29.864000000000001</v>
      </c>
      <c r="M157" s="16">
        <f t="shared" si="9"/>
        <v>0.20886075949367086</v>
      </c>
      <c r="N157" s="14" t="str">
        <f>IFERROR(INDEX(Options!$J$2:$J$1611,MATCH(A157, Options!$G$2:$G$1611,0)), )</f>
        <v>Emerging Market Economies</v>
      </c>
      <c r="O157" s="14" t="str">
        <f>IFERROR(INDEX(Options!$I$2:$I$1611,MATCH(A157, Options!$G$2:$G$1611,0)), )</f>
        <v>Latin America and the Caribbean</v>
      </c>
    </row>
    <row r="158" spans="1:15">
      <c r="A158" s="14" t="s">
        <v>354</v>
      </c>
      <c r="B158" s="14">
        <v>1.64</v>
      </c>
      <c r="C158" s="14">
        <v>1.7</v>
      </c>
      <c r="D158" s="14">
        <v>1.73</v>
      </c>
      <c r="E158" s="14">
        <v>1.75</v>
      </c>
      <c r="F158" s="14">
        <v>1.77</v>
      </c>
      <c r="G158" s="14">
        <v>1.79</v>
      </c>
      <c r="H158" s="14">
        <v>1.82</v>
      </c>
      <c r="I158" s="14">
        <v>1.84</v>
      </c>
      <c r="J158" s="14">
        <v>1.86</v>
      </c>
      <c r="K158" s="14">
        <v>1.89</v>
      </c>
      <c r="L158" s="15">
        <f t="shared" si="8"/>
        <v>1.7789999999999999</v>
      </c>
      <c r="M158" s="16">
        <f t="shared" si="9"/>
        <v>0.1524390243902439</v>
      </c>
      <c r="N158" s="14" t="str">
        <f>IFERROR(INDEX(Options!$J$2:$J$1611,MATCH(A158, Options!$G$2:$G$1611,0)), )</f>
        <v>Advanced Economies</v>
      </c>
      <c r="O158" s="14" t="str">
        <f>IFERROR(INDEX(Options!$I$2:$I$1611,MATCH(A158, Options!$G$2:$G$1611,0)), )</f>
        <v>Advanced Economies</v>
      </c>
    </row>
    <row r="159" spans="1:15">
      <c r="A159" s="14" t="s">
        <v>374</v>
      </c>
      <c r="B159" s="14">
        <v>5.07</v>
      </c>
      <c r="C159" s="14">
        <v>5.27</v>
      </c>
      <c r="D159" s="14">
        <v>5.46</v>
      </c>
      <c r="E159" s="14">
        <v>5.67</v>
      </c>
      <c r="F159" s="14">
        <v>5.9</v>
      </c>
      <c r="G159" s="14">
        <v>6.15</v>
      </c>
      <c r="H159" s="14">
        <v>6.42</v>
      </c>
      <c r="I159" s="14">
        <v>6.69</v>
      </c>
      <c r="J159" s="14">
        <v>6.98</v>
      </c>
      <c r="K159" s="14">
        <v>7.28</v>
      </c>
      <c r="L159" s="15">
        <f t="shared" si="8"/>
        <v>6.0890000000000004</v>
      </c>
      <c r="M159" s="16">
        <f t="shared" si="9"/>
        <v>0.43589743589743585</v>
      </c>
      <c r="N159" s="14" t="str">
        <f>IFERROR(INDEX(Options!$J$2:$J$1611,MATCH(A159, Options!$G$2:$G$1611,0)), )</f>
        <v>Low Income Developing Countries</v>
      </c>
      <c r="O159" s="14" t="str">
        <f>IFERROR(INDEX(Options!$I$2:$I$1611,MATCH(A159, Options!$G$2:$G$1611,0)), )</f>
        <v>Middle East, North Africa, Afghanistan, and Pakistan</v>
      </c>
    </row>
    <row r="160" spans="1:15">
      <c r="A160" s="14" t="s">
        <v>360</v>
      </c>
      <c r="B160" s="14">
        <v>56.42</v>
      </c>
      <c r="C160" s="14">
        <v>58.96</v>
      </c>
      <c r="D160" s="14">
        <v>61.62</v>
      </c>
      <c r="E160" s="14">
        <v>64.08</v>
      </c>
      <c r="F160" s="14">
        <v>66.67</v>
      </c>
      <c r="G160" s="14">
        <v>69.37</v>
      </c>
      <c r="H160" s="14">
        <v>72.17</v>
      </c>
      <c r="I160" s="14">
        <v>75.08</v>
      </c>
      <c r="J160" s="14">
        <v>78.11</v>
      </c>
      <c r="K160" s="14">
        <v>81.260000000000005</v>
      </c>
      <c r="L160" s="15">
        <f t="shared" si="8"/>
        <v>68.373999999999995</v>
      </c>
      <c r="M160" s="16">
        <f t="shared" si="9"/>
        <v>0.44026940801134357</v>
      </c>
      <c r="N160" s="14" t="str">
        <f>IFERROR(INDEX(Options!$J$2:$J$1611,MATCH(A160, Options!$G$2:$G$1611,0)), )</f>
        <v>Emerging Market Economies</v>
      </c>
      <c r="O160" s="14" t="str">
        <f>IFERROR(INDEX(Options!$I$2:$I$1611,MATCH(A160, Options!$G$2:$G$1611,0)), )</f>
        <v>Emerging and Developing Europe</v>
      </c>
    </row>
    <row r="161" spans="1:15">
      <c r="A161" s="14" t="s">
        <v>378</v>
      </c>
      <c r="B161" s="14">
        <v>4.68</v>
      </c>
      <c r="C161" s="14">
        <v>4.9800000000000004</v>
      </c>
      <c r="D161" s="14">
        <v>5.26</v>
      </c>
      <c r="E161" s="14">
        <v>5.5</v>
      </c>
      <c r="F161" s="14">
        <v>5.75</v>
      </c>
      <c r="G161" s="14">
        <v>6</v>
      </c>
      <c r="H161" s="14">
        <v>6.27</v>
      </c>
      <c r="I161" s="14">
        <v>6.54</v>
      </c>
      <c r="J161" s="14">
        <v>6.83</v>
      </c>
      <c r="K161" s="14">
        <v>7.13</v>
      </c>
      <c r="L161" s="15">
        <f t="shared" si="8"/>
        <v>5.8940000000000001</v>
      </c>
      <c r="M161" s="16">
        <f t="shared" si="9"/>
        <v>0.52350427350427353</v>
      </c>
      <c r="N161" s="14" t="str">
        <f>IFERROR(INDEX(Options!$J$2:$J$1611,MATCH(A161, Options!$G$2:$G$1611,0)), )</f>
        <v>Low Income Developing Countries</v>
      </c>
      <c r="O161" s="14" t="str">
        <f>IFERROR(INDEX(Options!$I$2:$I$1611,MATCH(A161, Options!$G$2:$G$1611,0)), )</f>
        <v>Sub-Sahara Africa</v>
      </c>
    </row>
    <row r="162" spans="1:15">
      <c r="A162" s="14" t="s">
        <v>510</v>
      </c>
      <c r="B162" s="14">
        <v>0.49</v>
      </c>
      <c r="C162" s="14">
        <v>0.5</v>
      </c>
      <c r="D162" s="14">
        <v>0.52</v>
      </c>
      <c r="E162" s="14">
        <v>0.54</v>
      </c>
      <c r="F162" s="14">
        <v>0.56000000000000005</v>
      </c>
      <c r="G162" s="14">
        <v>0.57999999999999996</v>
      </c>
      <c r="H162" s="14">
        <v>0.6</v>
      </c>
      <c r="I162" s="14">
        <v>0.62</v>
      </c>
      <c r="J162" s="14">
        <v>0.65</v>
      </c>
      <c r="K162" s="14">
        <v>0.68</v>
      </c>
      <c r="L162" s="15">
        <f t="shared" ref="L162:L193" si="10">((SUM(B162:K162)*1000000000)/10)/1000000000</f>
        <v>0.57399999999999995</v>
      </c>
      <c r="M162" s="16">
        <f t="shared" ref="M162:M197" si="11">IFERROR((K162-B162)/B162,)</f>
        <v>0.38775510204081642</v>
      </c>
      <c r="N162" s="14" t="str">
        <f>IFERROR(INDEX(Options!$J$2:$J$1611,MATCH(A162, Options!$G$2:$G$1611,0)), )</f>
        <v>Low Income Developing Countries</v>
      </c>
      <c r="O162" s="14" t="str">
        <f>IFERROR(INDEX(Options!$I$2:$I$1611,MATCH(A162, Options!$G$2:$G$1611,0)), )</f>
        <v>Sub-Sahara Africa</v>
      </c>
    </row>
    <row r="163" spans="1:15">
      <c r="A163" s="14" t="s">
        <v>386</v>
      </c>
      <c r="B163" s="14">
        <v>2.9</v>
      </c>
      <c r="C163" s="14">
        <v>2.95</v>
      </c>
      <c r="D163" s="14">
        <v>3.01</v>
      </c>
      <c r="E163" s="14">
        <v>3.06</v>
      </c>
      <c r="F163" s="14">
        <v>3.1</v>
      </c>
      <c r="G163" s="14">
        <v>3.13</v>
      </c>
      <c r="H163" s="14">
        <v>3.16</v>
      </c>
      <c r="I163" s="14">
        <v>3.19</v>
      </c>
      <c r="J163" s="14">
        <v>3.22</v>
      </c>
      <c r="K163" s="14">
        <v>3.26</v>
      </c>
      <c r="L163" s="15">
        <f t="shared" si="10"/>
        <v>3.0979999999999994</v>
      </c>
      <c r="M163" s="16">
        <f t="shared" si="11"/>
        <v>0.12413793103448272</v>
      </c>
      <c r="N163" s="14" t="str">
        <f>IFERROR(INDEX(Options!$J$2:$J$1611,MATCH(A163, Options!$G$2:$G$1611,0)), )</f>
        <v>Emerging Market Economies</v>
      </c>
      <c r="O163" s="14" t="str">
        <f>IFERROR(INDEX(Options!$I$2:$I$1611,MATCH(A163, Options!$G$2:$G$1611,0)), )</f>
        <v>Latin America and the Caribbean</v>
      </c>
    </row>
    <row r="164" spans="1:15">
      <c r="A164" s="14" t="s">
        <v>368</v>
      </c>
      <c r="B164" s="14">
        <v>109.12</v>
      </c>
      <c r="C164" s="14">
        <v>114.79</v>
      </c>
      <c r="D164" s="14">
        <v>119.76</v>
      </c>
      <c r="E164" s="14">
        <v>123.83</v>
      </c>
      <c r="F164" s="14">
        <v>127.66</v>
      </c>
      <c r="G164" s="14">
        <v>131.02000000000001</v>
      </c>
      <c r="H164" s="14">
        <v>134.46</v>
      </c>
      <c r="I164" s="14">
        <v>137.99</v>
      </c>
      <c r="J164" s="14">
        <v>141.62</v>
      </c>
      <c r="K164" s="14">
        <v>145.34</v>
      </c>
      <c r="L164" s="15">
        <f t="shared" si="10"/>
        <v>128.559</v>
      </c>
      <c r="M164" s="16">
        <f t="shared" si="11"/>
        <v>0.3319281524926686</v>
      </c>
      <c r="N164" s="14" t="str">
        <f>IFERROR(INDEX(Options!$J$2:$J$1611,MATCH(A164, Options!$G$2:$G$1611,0)), )</f>
        <v>Advanced Economies</v>
      </c>
      <c r="O164" s="14" t="str">
        <f>IFERROR(INDEX(Options!$I$2:$I$1611,MATCH(A164, Options!$G$2:$G$1611,0)), )</f>
        <v>Advanced Economies</v>
      </c>
    </row>
    <row r="165" spans="1:15">
      <c r="A165" s="14" t="s">
        <v>370</v>
      </c>
      <c r="B165" s="14">
        <v>56.93</v>
      </c>
      <c r="C165" s="14">
        <v>59.53</v>
      </c>
      <c r="D165" s="14">
        <v>61.74</v>
      </c>
      <c r="E165" s="14">
        <v>63.63</v>
      </c>
      <c r="F165" s="14">
        <v>65.47</v>
      </c>
      <c r="G165" s="14">
        <v>67.36</v>
      </c>
      <c r="H165" s="14">
        <v>69.31</v>
      </c>
      <c r="I165" s="14">
        <v>71.31</v>
      </c>
      <c r="J165" s="14">
        <v>73.38</v>
      </c>
      <c r="K165" s="14">
        <v>75.5</v>
      </c>
      <c r="L165" s="15">
        <f t="shared" si="10"/>
        <v>66.415999999999997</v>
      </c>
      <c r="M165" s="16">
        <f t="shared" si="11"/>
        <v>0.3261900579659231</v>
      </c>
      <c r="N165" s="14" t="str">
        <f>IFERROR(INDEX(Options!$J$2:$J$1611,MATCH(A165, Options!$G$2:$G$1611,0)), )</f>
        <v>Advanced Economies</v>
      </c>
      <c r="O165" s="14" t="str">
        <f>IFERROR(INDEX(Options!$I$2:$I$1611,MATCH(A165, Options!$G$2:$G$1611,0)), )</f>
        <v>Advanced Economies</v>
      </c>
    </row>
    <row r="166" spans="1:15">
      <c r="A166" s="14" t="s">
        <v>388</v>
      </c>
      <c r="B166" s="14">
        <v>562.9</v>
      </c>
      <c r="C166" s="14">
        <v>581.91999999999996</v>
      </c>
      <c r="D166" s="14">
        <v>598.25</v>
      </c>
      <c r="E166" s="14">
        <v>610</v>
      </c>
      <c r="F166" s="14">
        <v>622.15</v>
      </c>
      <c r="G166" s="14">
        <v>634.29999999999995</v>
      </c>
      <c r="H166" s="14">
        <v>646.67999999999995</v>
      </c>
      <c r="I166" s="14">
        <v>659.3</v>
      </c>
      <c r="J166" s="14">
        <v>672.17</v>
      </c>
      <c r="K166" s="14">
        <v>685.29</v>
      </c>
      <c r="L166" s="15">
        <f t="shared" si="10"/>
        <v>627.29600000000005</v>
      </c>
      <c r="M166" s="16">
        <f t="shared" si="11"/>
        <v>0.21742760703499733</v>
      </c>
      <c r="N166" s="14" t="str">
        <f>IFERROR(INDEX(Options!$J$2:$J$1611,MATCH(A166, Options!$G$2:$G$1611,0)), )</f>
        <v>Advanced Economies</v>
      </c>
      <c r="O166" s="14" t="str">
        <f>IFERROR(INDEX(Options!$I$2:$I$1611,MATCH(A166, Options!$G$2:$G$1611,0)), )</f>
        <v>Advanced Economies</v>
      </c>
    </row>
    <row r="167" spans="1:15">
      <c r="A167" s="14" t="s">
        <v>175</v>
      </c>
      <c r="B167" s="14">
        <v>4.04</v>
      </c>
      <c r="C167" s="14">
        <v>4.1100000000000003</v>
      </c>
      <c r="D167" s="14">
        <v>4.18</v>
      </c>
      <c r="E167" s="14">
        <v>4.26</v>
      </c>
      <c r="F167" s="14">
        <v>4.3499999999999996</v>
      </c>
      <c r="G167" s="14">
        <v>4.45</v>
      </c>
      <c r="H167" s="14">
        <v>4.54</v>
      </c>
      <c r="I167" s="14">
        <v>4.6399999999999997</v>
      </c>
      <c r="J167" s="14">
        <v>4.74</v>
      </c>
      <c r="K167" s="14">
        <v>4.8499999999999996</v>
      </c>
      <c r="L167" s="15">
        <f t="shared" si="10"/>
        <v>4.4160000000000004</v>
      </c>
      <c r="M167" s="16">
        <f t="shared" si="11"/>
        <v>0.2004950495049504</v>
      </c>
      <c r="N167" s="14" t="str">
        <f>IFERROR(INDEX(Options!$J$2:$J$1611,MATCH(A167, Options!$G$2:$G$1611,0)), )</f>
        <v>Emerging Market Economies</v>
      </c>
      <c r="O167" s="14" t="str">
        <f>IFERROR(INDEX(Options!$I$2:$I$1611,MATCH(A167, Options!$G$2:$G$1611,0)), )</f>
        <v>Sub-Sahara Africa</v>
      </c>
    </row>
    <row r="168" spans="1:15">
      <c r="A168" s="14" t="s">
        <v>362</v>
      </c>
      <c r="B168" s="14">
        <v>1.22</v>
      </c>
      <c r="C168" s="14">
        <v>1.31</v>
      </c>
      <c r="D168" s="14">
        <v>1.4</v>
      </c>
      <c r="E168" s="14">
        <v>1.47</v>
      </c>
      <c r="F168" s="14">
        <v>1.54</v>
      </c>
      <c r="G168" s="14">
        <v>1.62</v>
      </c>
      <c r="H168" s="14">
        <v>1.69</v>
      </c>
      <c r="I168" s="14">
        <v>1.77</v>
      </c>
      <c r="J168" s="14">
        <v>1.86</v>
      </c>
      <c r="K168" s="14">
        <v>1.95</v>
      </c>
      <c r="L168" s="15">
        <f t="shared" si="10"/>
        <v>1.5829999999999997</v>
      </c>
      <c r="M168" s="16">
        <f t="shared" si="11"/>
        <v>0.59836065573770492</v>
      </c>
      <c r="N168" s="14" t="str">
        <f>IFERROR(INDEX(Options!$J$2:$J$1611,MATCH(A168, Options!$G$2:$G$1611,0)), )</f>
        <v>Emerging Market Economies</v>
      </c>
      <c r="O168" s="14" t="str">
        <f>IFERROR(INDEX(Options!$I$2:$I$1611,MATCH(A168, Options!$G$2:$G$1611,0)), )</f>
        <v>Sub-Sahara Africa</v>
      </c>
    </row>
    <row r="169" spans="1:15">
      <c r="A169" s="14" t="s">
        <v>392</v>
      </c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5">
        <f t="shared" si="10"/>
        <v>0</v>
      </c>
      <c r="M169" s="16">
        <f t="shared" si="11"/>
        <v>0</v>
      </c>
      <c r="N169" s="14" t="str">
        <f>IFERROR(INDEX(Options!$J$2:$J$1611,MATCH(A169, Options!$G$2:$G$1611,0)), )</f>
        <v>Emerging Market Economies</v>
      </c>
      <c r="O169" s="14" t="str">
        <f>IFERROR(INDEX(Options!$I$2:$I$1611,MATCH(A169, Options!$G$2:$G$1611,0)), )</f>
        <v>Middle East, North Africa, Afghanistan, and Pakistan</v>
      </c>
    </row>
    <row r="170" spans="1:15">
      <c r="A170" s="14" t="s">
        <v>131</v>
      </c>
      <c r="B170" s="14">
        <v>10.94</v>
      </c>
      <c r="C170" s="14">
        <v>11.2</v>
      </c>
      <c r="D170" s="14">
        <v>11.48</v>
      </c>
      <c r="E170" s="14">
        <v>11.98</v>
      </c>
      <c r="F170" s="14">
        <v>12.51</v>
      </c>
      <c r="G170" s="14">
        <v>12.99</v>
      </c>
      <c r="H170" s="14">
        <v>13.48</v>
      </c>
      <c r="I170" s="14">
        <v>14</v>
      </c>
      <c r="J170" s="14">
        <v>14.53</v>
      </c>
      <c r="K170" s="14">
        <v>15.08</v>
      </c>
      <c r="L170" s="15">
        <f t="shared" si="10"/>
        <v>12.819000000000004</v>
      </c>
      <c r="M170" s="16">
        <f t="shared" si="11"/>
        <v>0.37842778793418652</v>
      </c>
      <c r="N170" s="14" t="str">
        <f>IFERROR(INDEX(Options!$J$2:$J$1611,MATCH(A170, Options!$G$2:$G$1611,0)), )</f>
        <v>Low Income Developing Countries</v>
      </c>
      <c r="O170" s="14" t="str">
        <f>IFERROR(INDEX(Options!$I$2:$I$1611,MATCH(A170, Options!$G$2:$G$1611,0)), )</f>
        <v>Sub-Sahara Africa</v>
      </c>
    </row>
    <row r="171" spans="1:15">
      <c r="A171" s="14" t="s">
        <v>404</v>
      </c>
      <c r="B171" s="14">
        <v>7.95</v>
      </c>
      <c r="C171" s="14">
        <v>8.42</v>
      </c>
      <c r="D171" s="14">
        <v>8.93</v>
      </c>
      <c r="E171" s="14">
        <v>9.49</v>
      </c>
      <c r="F171" s="14">
        <v>10.11</v>
      </c>
      <c r="G171" s="14">
        <v>10.77</v>
      </c>
      <c r="H171" s="14">
        <v>11.47</v>
      </c>
      <c r="I171" s="14">
        <v>12.21</v>
      </c>
      <c r="J171" s="14">
        <v>13.01</v>
      </c>
      <c r="K171" s="14">
        <v>13.85</v>
      </c>
      <c r="L171" s="15">
        <f t="shared" si="10"/>
        <v>10.621</v>
      </c>
      <c r="M171" s="16">
        <f t="shared" si="11"/>
        <v>0.74213836477987416</v>
      </c>
      <c r="N171" s="14" t="str">
        <f>IFERROR(INDEX(Options!$J$2:$J$1611,MATCH(A171, Options!$G$2:$G$1611,0)), )</f>
        <v>Low Income Developing Countries</v>
      </c>
      <c r="O171" s="14" t="str">
        <f>IFERROR(INDEX(Options!$I$2:$I$1611,MATCH(A171, Options!$G$2:$G$1611,0)), )</f>
        <v>Sub-Sahara Africa</v>
      </c>
    </row>
    <row r="172" spans="1:15">
      <c r="A172" s="14" t="s">
        <v>400</v>
      </c>
      <c r="B172" s="14">
        <v>506.53</v>
      </c>
      <c r="C172" s="14">
        <v>529.13</v>
      </c>
      <c r="D172" s="14">
        <v>550.49</v>
      </c>
      <c r="E172" s="14">
        <v>570.21</v>
      </c>
      <c r="F172" s="14">
        <v>590.15</v>
      </c>
      <c r="G172" s="14">
        <v>611.21</v>
      </c>
      <c r="H172" s="14">
        <v>633.01</v>
      </c>
      <c r="I172" s="14">
        <v>655.6</v>
      </c>
      <c r="J172" s="14">
        <v>678.99</v>
      </c>
      <c r="K172" s="14">
        <v>703.22</v>
      </c>
      <c r="L172" s="15">
        <f t="shared" si="10"/>
        <v>602.85400000000004</v>
      </c>
      <c r="M172" s="16">
        <f t="shared" si="11"/>
        <v>0.38830868852782674</v>
      </c>
      <c r="N172" s="14" t="str">
        <f>IFERROR(INDEX(Options!$J$2:$J$1611,MATCH(A172, Options!$G$2:$G$1611,0)), )</f>
        <v>Emerging Market Economies</v>
      </c>
      <c r="O172" s="14" t="str">
        <f>IFERROR(INDEX(Options!$I$2:$I$1611,MATCH(A172, Options!$G$2:$G$1611,0)), )</f>
        <v>Emerging and Developing Asia</v>
      </c>
    </row>
    <row r="173" spans="1:15">
      <c r="A173" s="14" t="s">
        <v>396</v>
      </c>
      <c r="B173" s="14">
        <v>8.4</v>
      </c>
      <c r="C173" s="14">
        <v>8.77</v>
      </c>
      <c r="D173" s="14">
        <v>9.1300000000000008</v>
      </c>
      <c r="E173" s="14">
        <v>9.49</v>
      </c>
      <c r="F173" s="14">
        <v>9.8699999999999992</v>
      </c>
      <c r="G173" s="14">
        <v>10.27</v>
      </c>
      <c r="H173" s="14">
        <v>10.68</v>
      </c>
      <c r="I173" s="14">
        <v>11.1</v>
      </c>
      <c r="J173" s="14">
        <v>11.55</v>
      </c>
      <c r="K173" s="14">
        <v>12.01</v>
      </c>
      <c r="L173" s="15">
        <f t="shared" si="10"/>
        <v>10.127000000000002</v>
      </c>
      <c r="M173" s="16">
        <f t="shared" si="11"/>
        <v>0.42976190476190468</v>
      </c>
      <c r="N173" s="14" t="str">
        <f>IFERROR(INDEX(Options!$J$2:$J$1611,MATCH(A173, Options!$G$2:$G$1611,0)), )</f>
        <v>Low Income Developing Countries</v>
      </c>
      <c r="O173" s="14" t="str">
        <f>IFERROR(INDEX(Options!$I$2:$I$1611,MATCH(A173, Options!$G$2:$G$1611,0)), )</f>
        <v>Caucasus and Central Asia</v>
      </c>
    </row>
    <row r="174" spans="1:15">
      <c r="A174" s="14" t="s">
        <v>414</v>
      </c>
      <c r="B174" s="14">
        <v>47.68</v>
      </c>
      <c r="C174" s="14">
        <v>48.47</v>
      </c>
      <c r="D174" s="14">
        <v>49.31</v>
      </c>
      <c r="E174" s="14">
        <v>50.2</v>
      </c>
      <c r="F174" s="14">
        <v>51.13</v>
      </c>
      <c r="G174" s="14">
        <v>52.1</v>
      </c>
      <c r="H174" s="14">
        <v>53.1</v>
      </c>
      <c r="I174" s="14">
        <v>54.12</v>
      </c>
      <c r="J174" s="14">
        <v>55.15</v>
      </c>
      <c r="K174" s="14">
        <v>56.2</v>
      </c>
      <c r="L174" s="15">
        <f t="shared" si="10"/>
        <v>51.746000000000009</v>
      </c>
      <c r="M174" s="16">
        <f t="shared" si="11"/>
        <v>0.1786912751677853</v>
      </c>
      <c r="N174" s="14" t="str">
        <f>IFERROR(INDEX(Options!$J$2:$J$1611,MATCH(A174, Options!$G$2:$G$1611,0)), )</f>
        <v>Emerging Market Economies</v>
      </c>
      <c r="O174" s="14" t="str">
        <f>IFERROR(INDEX(Options!$I$2:$I$1611,MATCH(A174, Options!$G$2:$G$1611,0)), )</f>
        <v>Caucasus and Central Asia</v>
      </c>
    </row>
    <row r="175" spans="1:15">
      <c r="A175" s="14" t="s">
        <v>402</v>
      </c>
      <c r="B175" s="14">
        <v>1.81</v>
      </c>
      <c r="C175" s="14">
        <v>1.88</v>
      </c>
      <c r="D175" s="14">
        <v>1.93</v>
      </c>
      <c r="E175" s="14">
        <v>1.97</v>
      </c>
      <c r="F175" s="14">
        <v>2.02</v>
      </c>
      <c r="G175" s="14">
        <v>2.08</v>
      </c>
      <c r="H175" s="14">
        <v>2.14</v>
      </c>
      <c r="I175" s="14">
        <v>2.21</v>
      </c>
      <c r="J175" s="14">
        <v>2.27</v>
      </c>
      <c r="K175" s="14">
        <v>2.34</v>
      </c>
      <c r="L175" s="15">
        <f t="shared" si="10"/>
        <v>2.0649999999999999</v>
      </c>
      <c r="M175" s="16">
        <f t="shared" si="11"/>
        <v>0.29281767955801091</v>
      </c>
      <c r="N175" s="14" t="str">
        <f>IFERROR(INDEX(Options!$J$2:$J$1611,MATCH(A175, Options!$G$2:$G$1611,0)), )</f>
        <v>Low Income Developing Countries</v>
      </c>
      <c r="O175" s="14" t="str">
        <f>IFERROR(INDEX(Options!$I$2:$I$1611,MATCH(A175, Options!$G$2:$G$1611,0)), )</f>
        <v>Emerging and Developing Asia</v>
      </c>
    </row>
    <row r="176" spans="1:15">
      <c r="A176" s="14" t="s">
        <v>406</v>
      </c>
      <c r="B176" s="14">
        <v>0.49</v>
      </c>
      <c r="C176" s="14">
        <v>0.5</v>
      </c>
      <c r="D176" s="14">
        <v>0.52</v>
      </c>
      <c r="E176" s="14">
        <v>0.54</v>
      </c>
      <c r="F176" s="14">
        <v>0.55000000000000004</v>
      </c>
      <c r="G176" s="14">
        <v>0.56000000000000005</v>
      </c>
      <c r="H176" s="14">
        <v>0.56999999999999995</v>
      </c>
      <c r="I176" s="14">
        <v>0.57999999999999996</v>
      </c>
      <c r="J176" s="14">
        <v>0.59</v>
      </c>
      <c r="K176" s="14">
        <v>0.6</v>
      </c>
      <c r="L176" s="15">
        <f t="shared" si="10"/>
        <v>0.54999999999999993</v>
      </c>
      <c r="M176" s="16">
        <f t="shared" si="11"/>
        <v>0.22448979591836732</v>
      </c>
      <c r="N176" s="14" t="str">
        <f>IFERROR(INDEX(Options!$J$2:$J$1611,MATCH(A176, Options!$G$2:$G$1611,0)), )</f>
        <v>Emerging Market Economies</v>
      </c>
      <c r="O176" s="14" t="str">
        <f>IFERROR(INDEX(Options!$I$2:$I$1611,MATCH(A176, Options!$G$2:$G$1611,0)), )</f>
        <v>Emerging and Developing Asia</v>
      </c>
    </row>
    <row r="177" spans="1:15">
      <c r="A177" s="14" t="s">
        <v>408</v>
      </c>
      <c r="B177" s="14">
        <v>21.37</v>
      </c>
      <c r="C177" s="14">
        <v>22.53</v>
      </c>
      <c r="D177" s="14">
        <v>22.99</v>
      </c>
      <c r="E177" s="14">
        <v>23.35</v>
      </c>
      <c r="F177" s="14">
        <v>23.72</v>
      </c>
      <c r="G177" s="14">
        <v>24.09</v>
      </c>
      <c r="H177" s="14">
        <v>24.47</v>
      </c>
      <c r="I177" s="14">
        <v>24.86</v>
      </c>
      <c r="J177" s="14">
        <v>25.25</v>
      </c>
      <c r="K177" s="14">
        <v>25.65</v>
      </c>
      <c r="L177" s="15">
        <f t="shared" si="10"/>
        <v>23.827999999999999</v>
      </c>
      <c r="M177" s="16">
        <f t="shared" si="11"/>
        <v>0.20028076743097789</v>
      </c>
      <c r="N177" s="14" t="str">
        <f>IFERROR(INDEX(Options!$J$2:$J$1611,MATCH(A177, Options!$G$2:$G$1611,0)), )</f>
        <v>Emerging Market Economies</v>
      </c>
      <c r="O177" s="14" t="str">
        <f>IFERROR(INDEX(Options!$I$2:$I$1611,MATCH(A177, Options!$G$2:$G$1611,0)), )</f>
        <v>Latin America and the Caribbean</v>
      </c>
    </row>
    <row r="178" spans="1:15">
      <c r="A178" s="14" t="s">
        <v>410</v>
      </c>
      <c r="B178" s="14">
        <v>40.4</v>
      </c>
      <c r="C178" s="14">
        <v>41.75</v>
      </c>
      <c r="D178" s="14">
        <v>42.8</v>
      </c>
      <c r="E178" s="14">
        <v>43.78</v>
      </c>
      <c r="F178" s="14">
        <v>44.74</v>
      </c>
      <c r="G178" s="14">
        <v>45.7</v>
      </c>
      <c r="H178" s="14">
        <v>46.69</v>
      </c>
      <c r="I178" s="14">
        <v>47.69</v>
      </c>
      <c r="J178" s="14">
        <v>48.71</v>
      </c>
      <c r="K178" s="14">
        <v>49.76</v>
      </c>
      <c r="L178" s="15">
        <f t="shared" si="10"/>
        <v>45.201999999999998</v>
      </c>
      <c r="M178" s="16">
        <f t="shared" si="11"/>
        <v>0.23168316831683167</v>
      </c>
      <c r="N178" s="14" t="str">
        <f>IFERROR(INDEX(Options!$J$2:$J$1611,MATCH(A178, Options!$G$2:$G$1611,0)), )</f>
        <v>Emerging Market Economies</v>
      </c>
      <c r="O178" s="14" t="str">
        <f>IFERROR(INDEX(Options!$I$2:$I$1611,MATCH(A178, Options!$G$2:$G$1611,0)), )</f>
        <v>Middle East, North Africa, Afghanistan, and Pakistan</v>
      </c>
    </row>
    <row r="179" spans="1:15">
      <c r="A179" s="14" t="s">
        <v>412</v>
      </c>
      <c r="B179" s="14">
        <v>784.37</v>
      </c>
      <c r="C179" s="14">
        <v>810.16</v>
      </c>
      <c r="D179" s="14">
        <v>837.21</v>
      </c>
      <c r="E179" s="14">
        <v>864.71</v>
      </c>
      <c r="F179" s="14">
        <v>893.37</v>
      </c>
      <c r="G179" s="14">
        <v>923.01</v>
      </c>
      <c r="H179" s="14">
        <v>953.63</v>
      </c>
      <c r="I179" s="14">
        <v>985.27</v>
      </c>
      <c r="J179" s="14">
        <v>1017.97</v>
      </c>
      <c r="K179" s="14">
        <v>1051.74</v>
      </c>
      <c r="L179" s="15">
        <f t="shared" si="10"/>
        <v>912.14400000000001</v>
      </c>
      <c r="M179" s="16">
        <f t="shared" si="11"/>
        <v>0.34087229241301936</v>
      </c>
      <c r="N179" s="14" t="str">
        <f>IFERROR(INDEX(Options!$J$2:$J$1611,MATCH(A179, Options!$G$2:$G$1611,0)), )</f>
        <v>Emerging Market Economies</v>
      </c>
      <c r="O179" s="14" t="str">
        <f>IFERROR(INDEX(Options!$I$2:$I$1611,MATCH(A179, Options!$G$2:$G$1611,0)), )</f>
        <v>Emerging and Developing Europe</v>
      </c>
    </row>
    <row r="180" spans="1:15">
      <c r="A180" s="14" t="s">
        <v>416</v>
      </c>
      <c r="B180" s="14">
        <v>0.06</v>
      </c>
      <c r="C180" s="14">
        <v>0.06</v>
      </c>
      <c r="D180" s="14">
        <v>0.06</v>
      </c>
      <c r="E180" s="14">
        <v>0.06</v>
      </c>
      <c r="F180" s="14">
        <v>7.0000000000000007E-2</v>
      </c>
      <c r="G180" s="14">
        <v>7.0000000000000007E-2</v>
      </c>
      <c r="H180" s="14">
        <v>7.0000000000000007E-2</v>
      </c>
      <c r="I180" s="14">
        <v>7.0000000000000007E-2</v>
      </c>
      <c r="J180" s="14">
        <v>0.08</v>
      </c>
      <c r="K180" s="14">
        <v>0.08</v>
      </c>
      <c r="L180" s="15">
        <f t="shared" si="10"/>
        <v>6.7999999999999991E-2</v>
      </c>
      <c r="M180" s="16">
        <f t="shared" si="11"/>
        <v>0.33333333333333343</v>
      </c>
      <c r="N180" s="14" t="str">
        <f>IFERROR(INDEX(Options!$J$2:$J$1611,MATCH(A180, Options!$G$2:$G$1611,0)), )</f>
        <v>Emerging Market Economies</v>
      </c>
      <c r="O180" s="14" t="str">
        <f>IFERROR(INDEX(Options!$I$2:$I$1611,MATCH(A180, Options!$G$2:$G$1611,0)), )</f>
        <v>Emerging and Developing Asia</v>
      </c>
    </row>
    <row r="181" spans="1:15">
      <c r="A181" s="14" t="s">
        <v>394</v>
      </c>
      <c r="B181" s="14">
        <v>707.34</v>
      </c>
      <c r="C181" s="14">
        <v>730.98</v>
      </c>
      <c r="D181" s="14">
        <v>750.1</v>
      </c>
      <c r="E181" s="14">
        <v>766.92</v>
      </c>
      <c r="F181" s="14">
        <v>782.86</v>
      </c>
      <c r="G181" s="14">
        <v>799.14</v>
      </c>
      <c r="H181" s="14">
        <v>815.75</v>
      </c>
      <c r="I181" s="14">
        <v>832.71</v>
      </c>
      <c r="J181" s="14">
        <v>850.02</v>
      </c>
      <c r="K181" s="14">
        <v>867.69</v>
      </c>
      <c r="L181" s="15">
        <f t="shared" si="10"/>
        <v>790.351</v>
      </c>
      <c r="M181" s="16">
        <f t="shared" si="11"/>
        <v>0.22669437611332599</v>
      </c>
      <c r="N181" s="14" t="str">
        <f>IFERROR(INDEX(Options!$J$2:$J$1611,MATCH(A181, Options!$G$2:$G$1611,0)), )</f>
        <v>Advanced Economies</v>
      </c>
      <c r="O181" s="14" t="str">
        <f>IFERROR(INDEX(Options!$I$2:$I$1611,MATCH(A181, Options!$G$2:$G$1611,0)), )</f>
        <v>Advanced Economies</v>
      </c>
    </row>
    <row r="182" spans="1:15">
      <c r="A182" s="14" t="s">
        <v>398</v>
      </c>
      <c r="B182" s="14">
        <v>66.989999999999995</v>
      </c>
      <c r="C182" s="14">
        <v>70.42</v>
      </c>
      <c r="D182" s="14">
        <v>74.290000000000006</v>
      </c>
      <c r="E182" s="14">
        <v>78.61</v>
      </c>
      <c r="F182" s="14">
        <v>83.34</v>
      </c>
      <c r="G182" s="14">
        <v>88.32</v>
      </c>
      <c r="H182" s="14">
        <v>93.61</v>
      </c>
      <c r="I182" s="14">
        <v>99.21</v>
      </c>
      <c r="J182" s="14">
        <v>105.14</v>
      </c>
      <c r="K182" s="14">
        <v>111.43</v>
      </c>
      <c r="L182" s="15">
        <f t="shared" si="10"/>
        <v>87.135999999999981</v>
      </c>
      <c r="M182" s="16">
        <f t="shared" si="11"/>
        <v>0.66338259441707736</v>
      </c>
      <c r="N182" s="14" t="str">
        <f>IFERROR(INDEX(Options!$J$2:$J$1611,MATCH(A182, Options!$G$2:$G$1611,0)), )</f>
        <v>Low Income Developing Countries</v>
      </c>
      <c r="O182" s="14" t="str">
        <f>IFERROR(INDEX(Options!$I$2:$I$1611,MATCH(A182, Options!$G$2:$G$1611,0)), )</f>
        <v>Sub-Sahara Africa</v>
      </c>
    </row>
    <row r="183" spans="1:15">
      <c r="A183" s="14" t="s">
        <v>418</v>
      </c>
      <c r="B183" s="14">
        <v>39.94</v>
      </c>
      <c r="C183" s="14">
        <v>41.99</v>
      </c>
      <c r="D183" s="14">
        <v>44.78</v>
      </c>
      <c r="E183" s="14">
        <v>47.76</v>
      </c>
      <c r="F183" s="14">
        <v>51.28</v>
      </c>
      <c r="G183" s="14">
        <v>54.78</v>
      </c>
      <c r="H183" s="14">
        <v>58.52</v>
      </c>
      <c r="I183" s="14">
        <v>62.51</v>
      </c>
      <c r="J183" s="14">
        <v>66.78</v>
      </c>
      <c r="K183" s="14">
        <v>71.34</v>
      </c>
      <c r="L183" s="15">
        <f t="shared" si="10"/>
        <v>53.967999999999989</v>
      </c>
      <c r="M183" s="16">
        <f t="shared" si="11"/>
        <v>0.78617926890335521</v>
      </c>
      <c r="N183" s="14" t="str">
        <f>IFERROR(INDEX(Options!$J$2:$J$1611,MATCH(A183, Options!$G$2:$G$1611,0)), )</f>
        <v>Low Income Developing Countries</v>
      </c>
      <c r="O183" s="14" t="str">
        <f>IFERROR(INDEX(Options!$I$2:$I$1611,MATCH(A183, Options!$G$2:$G$1611,0)), )</f>
        <v>Sub-Sahara Africa</v>
      </c>
    </row>
    <row r="184" spans="1:15">
      <c r="A184" s="14" t="s">
        <v>420</v>
      </c>
      <c r="B184" s="14">
        <v>160.66</v>
      </c>
      <c r="C184" s="14">
        <v>166.5</v>
      </c>
      <c r="D184" s="14">
        <v>172.15</v>
      </c>
      <c r="E184" s="14">
        <v>178.69</v>
      </c>
      <c r="F184" s="14">
        <v>185.83</v>
      </c>
      <c r="G184" s="14">
        <v>193.26</v>
      </c>
      <c r="H184" s="14">
        <v>200.99</v>
      </c>
      <c r="I184" s="14">
        <v>209.03</v>
      </c>
      <c r="J184" s="14">
        <v>217.39</v>
      </c>
      <c r="K184" s="14">
        <v>226.08</v>
      </c>
      <c r="L184" s="15">
        <f t="shared" si="10"/>
        <v>191.05799999999999</v>
      </c>
      <c r="M184" s="16">
        <f t="shared" si="11"/>
        <v>0.40719531930785519</v>
      </c>
      <c r="N184" s="14" t="str">
        <f>IFERROR(INDEX(Options!$J$2:$J$1611,MATCH(A184, Options!$G$2:$G$1611,0)), )</f>
        <v>Emerging Market Economies</v>
      </c>
      <c r="O184" s="14" t="str">
        <f>IFERROR(INDEX(Options!$I$2:$I$1611,MATCH(A184, Options!$G$2:$G$1611,0)), )</f>
        <v>Emerging and Developing Europe</v>
      </c>
    </row>
    <row r="185" spans="1:15">
      <c r="A185" s="14" t="s">
        <v>428</v>
      </c>
      <c r="B185" s="14">
        <v>58.33</v>
      </c>
      <c r="C185" s="14">
        <v>60.2</v>
      </c>
      <c r="D185" s="14">
        <v>61.82</v>
      </c>
      <c r="E185" s="14">
        <v>63.37</v>
      </c>
      <c r="F185" s="14">
        <v>64.760000000000005</v>
      </c>
      <c r="G185" s="14">
        <v>66.180000000000007</v>
      </c>
      <c r="H185" s="14">
        <v>67.64</v>
      </c>
      <c r="I185" s="14">
        <v>69.13</v>
      </c>
      <c r="J185" s="14">
        <v>70.650000000000006</v>
      </c>
      <c r="K185" s="14">
        <v>72.2</v>
      </c>
      <c r="L185" s="15">
        <f t="shared" si="10"/>
        <v>65.428000000000011</v>
      </c>
      <c r="M185" s="16">
        <f t="shared" si="11"/>
        <v>0.23778501628664503</v>
      </c>
      <c r="N185" s="14" t="str">
        <f>IFERROR(INDEX(Options!$J$2:$J$1611,MATCH(A185, Options!$G$2:$G$1611,0)), )</f>
        <v>Emerging Market Economies</v>
      </c>
      <c r="O185" s="14" t="str">
        <f>IFERROR(INDEX(Options!$I$2:$I$1611,MATCH(A185, Options!$G$2:$G$1611,0)), )</f>
        <v>Latin America and the Caribbean</v>
      </c>
    </row>
    <row r="186" spans="1:15">
      <c r="A186" s="14" t="s">
        <v>426</v>
      </c>
      <c r="B186" s="14">
        <v>22141.73</v>
      </c>
      <c r="C186" s="14">
        <v>23292.66</v>
      </c>
      <c r="D186" s="14">
        <v>23799.279999999999</v>
      </c>
      <c r="E186" s="14">
        <v>24203.86</v>
      </c>
      <c r="F186" s="14">
        <v>24615.33</v>
      </c>
      <c r="G186" s="14">
        <v>25033.79</v>
      </c>
      <c r="H186" s="14">
        <v>25459.360000000001</v>
      </c>
      <c r="I186" s="14">
        <v>25892.17</v>
      </c>
      <c r="J186" s="14">
        <v>26332.34</v>
      </c>
      <c r="K186" s="14">
        <v>26779.99</v>
      </c>
      <c r="L186" s="15">
        <f t="shared" si="10"/>
        <v>24755.050999999996</v>
      </c>
      <c r="M186" s="16">
        <f t="shared" si="11"/>
        <v>0.20948046968326334</v>
      </c>
      <c r="N186" s="14" t="str">
        <f>IFERROR(INDEX(Options!$J$2:$J$1611,MATCH(A186, Options!$G$2:$G$1611,0)), )</f>
        <v>Advanced Economies</v>
      </c>
      <c r="O186" s="14" t="str">
        <f>IFERROR(INDEX(Options!$I$2:$I$1611,MATCH(A186, Options!$G$2:$G$1611,0)), )</f>
        <v>Advanced Economies</v>
      </c>
    </row>
    <row r="187" spans="1:15">
      <c r="A187" s="14" t="s">
        <v>430</v>
      </c>
      <c r="B187" s="14">
        <v>63.61</v>
      </c>
      <c r="C187" s="14">
        <v>67.03</v>
      </c>
      <c r="D187" s="14">
        <v>70.7</v>
      </c>
      <c r="E187" s="14">
        <v>74.58</v>
      </c>
      <c r="F187" s="14">
        <v>78.680000000000007</v>
      </c>
      <c r="G187" s="14">
        <v>83.04</v>
      </c>
      <c r="H187" s="14">
        <v>87.64</v>
      </c>
      <c r="I187" s="14">
        <v>92.49</v>
      </c>
      <c r="J187" s="14">
        <v>97.61</v>
      </c>
      <c r="K187" s="14">
        <v>103.02</v>
      </c>
      <c r="L187" s="15">
        <f t="shared" si="10"/>
        <v>81.84</v>
      </c>
      <c r="M187" s="16">
        <f t="shared" si="11"/>
        <v>0.61955667347901267</v>
      </c>
      <c r="N187" s="14" t="str">
        <f>IFERROR(INDEX(Options!$J$2:$J$1611,MATCH(A187, Options!$G$2:$G$1611,0)), )</f>
        <v>Low Income Developing Countries</v>
      </c>
      <c r="O187" s="14" t="str">
        <f>IFERROR(INDEX(Options!$I$2:$I$1611,MATCH(A187, Options!$G$2:$G$1611,0)), )</f>
        <v>Caucasus and Central Asia</v>
      </c>
    </row>
    <row r="188" spans="1:15">
      <c r="A188" s="14" t="s">
        <v>516</v>
      </c>
      <c r="B188" s="14">
        <v>0.76</v>
      </c>
      <c r="C188" s="14">
        <v>0.82</v>
      </c>
      <c r="D188" s="14">
        <v>0.87</v>
      </c>
      <c r="E188" s="14">
        <v>0.91</v>
      </c>
      <c r="F188" s="14">
        <v>0.94</v>
      </c>
      <c r="G188" s="14">
        <v>0.96</v>
      </c>
      <c r="H188" s="14">
        <v>0.99</v>
      </c>
      <c r="I188" s="14">
        <v>1.02</v>
      </c>
      <c r="J188" s="14">
        <v>1.04</v>
      </c>
      <c r="K188" s="14">
        <v>1.07</v>
      </c>
      <c r="L188" s="15">
        <f t="shared" si="10"/>
        <v>0.93800000000000028</v>
      </c>
      <c r="M188" s="16">
        <f t="shared" si="11"/>
        <v>0.40789473684210531</v>
      </c>
      <c r="N188" s="14" t="str">
        <f>IFERROR(INDEX(Options!$J$2:$J$1611,MATCH(A188, Options!$G$2:$G$1611,0)), )</f>
        <v>Emerging Market Economies</v>
      </c>
      <c r="O188" s="14" t="str">
        <f>IFERROR(INDEX(Options!$I$2:$I$1611,MATCH(A188, Options!$G$2:$G$1611,0)), )</f>
        <v>Latin America and the Caribbean</v>
      </c>
    </row>
    <row r="189" spans="1:15">
      <c r="A189" s="14" t="s">
        <v>434</v>
      </c>
      <c r="B189" s="14">
        <v>44.89</v>
      </c>
      <c r="C189" s="14">
        <v>43.55</v>
      </c>
      <c r="D189" s="14">
        <v>43.55</v>
      </c>
      <c r="E189" s="14">
        <v>43.55</v>
      </c>
      <c r="F189" s="14">
        <v>43.55</v>
      </c>
      <c r="G189" s="14">
        <v>43.55</v>
      </c>
      <c r="H189" s="14">
        <v>43.55</v>
      </c>
      <c r="I189" s="14">
        <v>43.55</v>
      </c>
      <c r="J189" s="14">
        <v>43.55</v>
      </c>
      <c r="K189" s="14">
        <v>43.55</v>
      </c>
      <c r="L189" s="15">
        <f t="shared" si="10"/>
        <v>43.684000000000005</v>
      </c>
      <c r="M189" s="16">
        <f t="shared" si="11"/>
        <v>-2.9850746268656792E-2</v>
      </c>
      <c r="N189" s="14" t="str">
        <f>IFERROR(INDEX(Options!$J$2:$J$1611,MATCH(A189, Options!$G$2:$G$1611,0)), )</f>
        <v>Emerging Market Economies</v>
      </c>
      <c r="O189" s="14" t="str">
        <f>IFERROR(INDEX(Options!$I$2:$I$1611,MATCH(A189, Options!$G$2:$G$1611,0)), )</f>
        <v>Latin America and the Caribbean</v>
      </c>
    </row>
    <row r="190" spans="1:15">
      <c r="A190" s="14" t="s">
        <v>436</v>
      </c>
      <c r="B190" s="14">
        <v>356.08</v>
      </c>
      <c r="C190" s="14">
        <v>379.68</v>
      </c>
      <c r="D190" s="14">
        <v>405.5</v>
      </c>
      <c r="E190" s="14">
        <v>433.8</v>
      </c>
      <c r="F190" s="14">
        <v>464.76</v>
      </c>
      <c r="G190" s="14">
        <v>497.01</v>
      </c>
      <c r="H190" s="14">
        <v>531.5</v>
      </c>
      <c r="I190" s="14">
        <v>568.38</v>
      </c>
      <c r="J190" s="14">
        <v>607.82000000000005</v>
      </c>
      <c r="K190" s="14">
        <v>649.99</v>
      </c>
      <c r="L190" s="15">
        <f t="shared" si="10"/>
        <v>489.452</v>
      </c>
      <c r="M190" s="16">
        <f t="shared" si="11"/>
        <v>0.82540440350483046</v>
      </c>
      <c r="N190" s="14" t="str">
        <f>IFERROR(INDEX(Options!$J$2:$J$1611,MATCH(A190, Options!$G$2:$G$1611,0)), )</f>
        <v>Low Income Developing Countries</v>
      </c>
      <c r="O190" s="14" t="str">
        <f>IFERROR(INDEX(Options!$I$2:$I$1611,MATCH(A190, Options!$G$2:$G$1611,0)), )</f>
        <v>Emerging and Developing Asia</v>
      </c>
    </row>
    <row r="191" spans="1:15">
      <c r="A191" s="14" t="s">
        <v>432</v>
      </c>
      <c r="B191" s="14">
        <v>0.94</v>
      </c>
      <c r="C191" s="14">
        <v>0.97</v>
      </c>
      <c r="D191" s="14">
        <v>1.01</v>
      </c>
      <c r="E191" s="14">
        <v>1.05</v>
      </c>
      <c r="F191" s="14">
        <v>1.08</v>
      </c>
      <c r="G191" s="14">
        <v>1.1100000000000001</v>
      </c>
      <c r="H191" s="14">
        <v>1.1399999999999999</v>
      </c>
      <c r="I191" s="14">
        <v>1.17</v>
      </c>
      <c r="J191" s="14">
        <v>1.2</v>
      </c>
      <c r="K191" s="14">
        <v>1.23</v>
      </c>
      <c r="L191" s="15">
        <f t="shared" si="10"/>
        <v>1.0899999999999999</v>
      </c>
      <c r="M191" s="16">
        <f t="shared" si="11"/>
        <v>0.3085106382978724</v>
      </c>
      <c r="N191" s="14" t="str">
        <f>IFERROR(INDEX(Options!$J$2:$J$1611,MATCH(A191, Options!$G$2:$G$1611,0)), )</f>
        <v>Emerging Market Economies</v>
      </c>
      <c r="O191" s="14" t="str">
        <f>IFERROR(INDEX(Options!$I$2:$I$1611,MATCH(A191, Options!$G$2:$G$1611,0)), )</f>
        <v>Emerging and Developing Asia</v>
      </c>
    </row>
    <row r="192" spans="1:15">
      <c r="A192" s="14" t="s">
        <v>520</v>
      </c>
      <c r="B192" s="14">
        <v>16.25</v>
      </c>
      <c r="C192" s="14">
        <v>17.23</v>
      </c>
      <c r="D192" s="14">
        <v>17.93</v>
      </c>
      <c r="E192" s="14">
        <v>18.36</v>
      </c>
      <c r="F192" s="14">
        <v>18.739999999999998</v>
      </c>
      <c r="G192" s="14">
        <v>19.12</v>
      </c>
      <c r="H192" s="14">
        <v>19.510000000000002</v>
      </c>
      <c r="I192" s="14">
        <v>19.91</v>
      </c>
      <c r="J192" s="14">
        <v>20.32</v>
      </c>
      <c r="K192" s="14">
        <v>20.74</v>
      </c>
      <c r="L192" s="15">
        <f t="shared" si="10"/>
        <v>18.811</v>
      </c>
      <c r="M192" s="16">
        <f t="shared" si="11"/>
        <v>0.2763076923076922</v>
      </c>
      <c r="N192" s="14" t="str">
        <f>IFERROR(INDEX(Options!$J$2:$J$1611,MATCH(A192, Options!$G$2:$G$1611,0)), )</f>
        <v>Emerging Market Economies</v>
      </c>
      <c r="O192" s="14" t="str">
        <f>IFERROR(INDEX(Options!$I$2:$I$1611,MATCH(A192, Options!$G$2:$G$1611,0)), )</f>
        <v>Middle East, North Africa, Afghanistan, and Pakistan</v>
      </c>
    </row>
    <row r="193" spans="1:15">
      <c r="A193" s="14" t="s">
        <v>352</v>
      </c>
      <c r="B193" s="14">
        <v>0.75</v>
      </c>
      <c r="C193" s="14">
        <v>0.76</v>
      </c>
      <c r="D193" s="14">
        <v>0.79</v>
      </c>
      <c r="E193" s="14">
        <v>0.82</v>
      </c>
      <c r="F193" s="14">
        <v>0.85</v>
      </c>
      <c r="G193" s="14">
        <v>0.87</v>
      </c>
      <c r="H193" s="14">
        <v>0.9</v>
      </c>
      <c r="I193" s="14">
        <v>0.92</v>
      </c>
      <c r="J193" s="14">
        <v>0.95</v>
      </c>
      <c r="K193" s="14">
        <v>0.97</v>
      </c>
      <c r="L193" s="15">
        <f t="shared" si="10"/>
        <v>0.85799999999999998</v>
      </c>
      <c r="M193" s="16">
        <f t="shared" si="11"/>
        <v>0.29333333333333328</v>
      </c>
      <c r="N193" s="14" t="str">
        <f>IFERROR(INDEX(Options!$J$2:$J$1611,MATCH(A193, Options!$G$2:$G$1611,0)), )</f>
        <v>Emerging Market Economies</v>
      </c>
      <c r="O193" s="14" t="str">
        <f>IFERROR(INDEX(Options!$I$2:$I$1611,MATCH(A193, Options!$G$2:$G$1611,0)), )</f>
        <v>Emerging and Developing Asia</v>
      </c>
    </row>
    <row r="194" spans="1:15">
      <c r="A194" s="14" t="s">
        <v>440</v>
      </c>
      <c r="B194" s="14">
        <v>18.46</v>
      </c>
      <c r="C194" s="14">
        <v>18.649999999999999</v>
      </c>
      <c r="D194" s="14">
        <v>19.95</v>
      </c>
      <c r="E194" s="14">
        <v>21.25</v>
      </c>
      <c r="F194" s="14">
        <v>22.53</v>
      </c>
      <c r="G194" s="14">
        <v>23.77</v>
      </c>
      <c r="H194" s="14">
        <v>25.07</v>
      </c>
      <c r="I194" s="14">
        <v>26.45</v>
      </c>
      <c r="J194" s="14">
        <v>27.91</v>
      </c>
      <c r="K194" s="14">
        <v>29.44</v>
      </c>
      <c r="L194" s="15">
        <f t="shared" ref="L194:L225" si="12">((SUM(B194:K194)*1000000000)/10)/1000000000</f>
        <v>23.347999999999999</v>
      </c>
      <c r="M194" s="16">
        <f t="shared" si="11"/>
        <v>0.59479956663055256</v>
      </c>
      <c r="N194" s="14" t="str">
        <f>IFERROR(INDEX(Options!$J$2:$J$1611,MATCH(A194, Options!$G$2:$G$1611,0)), )</f>
        <v>Low Income Developing Countries</v>
      </c>
      <c r="O194" s="14" t="str">
        <f>IFERROR(INDEX(Options!$I$2:$I$1611,MATCH(A194, Options!$G$2:$G$1611,0)), )</f>
        <v>Middle East, North Africa, Afghanistan, and Pakistan</v>
      </c>
    </row>
    <row r="195" spans="1:15">
      <c r="A195" s="14" t="s">
        <v>376</v>
      </c>
      <c r="B195" s="14">
        <v>352.11</v>
      </c>
      <c r="C195" s="14">
        <v>359.7</v>
      </c>
      <c r="D195" s="14">
        <v>364.73</v>
      </c>
      <c r="E195" s="14">
        <v>369.48</v>
      </c>
      <c r="F195" s="14">
        <v>374.28</v>
      </c>
      <c r="G195" s="14">
        <v>379.15</v>
      </c>
      <c r="H195" s="14">
        <v>384.07</v>
      </c>
      <c r="I195" s="14">
        <v>389.07</v>
      </c>
      <c r="J195" s="14">
        <v>394.13</v>
      </c>
      <c r="K195" s="14">
        <v>399.25</v>
      </c>
      <c r="L195" s="15">
        <f t="shared" si="12"/>
        <v>376.59700000000004</v>
      </c>
      <c r="M195" s="16">
        <f t="shared" si="11"/>
        <v>0.13387861747749277</v>
      </c>
      <c r="N195" s="14" t="str">
        <f>IFERROR(INDEX(Options!$J$2:$J$1611,MATCH(A195, Options!$G$2:$G$1611,0)), )</f>
        <v>Emerging Market Economies</v>
      </c>
      <c r="O195" s="14" t="str">
        <f>IFERROR(INDEX(Options!$I$2:$I$1611,MATCH(A195, Options!$G$2:$G$1611,0)), )</f>
        <v>Sub-Sahara Africa</v>
      </c>
    </row>
    <row r="196" spans="1:15">
      <c r="A196" s="14" t="s">
        <v>442</v>
      </c>
      <c r="B196" s="14">
        <v>19.510000000000002</v>
      </c>
      <c r="C196" s="14">
        <v>19.739999999999998</v>
      </c>
      <c r="D196" s="14">
        <v>20</v>
      </c>
      <c r="E196" s="14">
        <v>20.29</v>
      </c>
      <c r="F196" s="14">
        <v>20.58</v>
      </c>
      <c r="G196" s="14">
        <v>20.88</v>
      </c>
      <c r="H196" s="14">
        <v>21.18</v>
      </c>
      <c r="I196" s="14">
        <v>21.49</v>
      </c>
      <c r="J196" s="14">
        <v>21.8</v>
      </c>
      <c r="K196" s="14">
        <v>22.12</v>
      </c>
      <c r="L196" s="15">
        <f t="shared" si="12"/>
        <v>20.759</v>
      </c>
      <c r="M196" s="16">
        <f t="shared" si="11"/>
        <v>0.13377754997437208</v>
      </c>
      <c r="N196" s="14" t="str">
        <f>IFERROR(INDEX(Options!$J$2:$J$1611,MATCH(A196, Options!$G$2:$G$1611,0)), )</f>
        <v>Low Income Developing Countries</v>
      </c>
      <c r="O196" s="14" t="str">
        <f>IFERROR(INDEX(Options!$I$2:$I$1611,MATCH(A196, Options!$G$2:$G$1611,0)), )</f>
        <v>Sub-Sahara Africa</v>
      </c>
    </row>
    <row r="197" spans="1:15">
      <c r="A197" s="14" t="s">
        <v>444</v>
      </c>
      <c r="B197" s="14">
        <v>23.05</v>
      </c>
      <c r="C197" s="14">
        <v>23.76</v>
      </c>
      <c r="D197" s="14">
        <v>24.47</v>
      </c>
      <c r="E197" s="14">
        <v>25.21</v>
      </c>
      <c r="F197" s="14">
        <v>25.98</v>
      </c>
      <c r="G197" s="14">
        <v>26.78</v>
      </c>
      <c r="H197" s="14">
        <v>27.59</v>
      </c>
      <c r="I197" s="14">
        <v>28.43</v>
      </c>
      <c r="J197" s="14">
        <v>29.3</v>
      </c>
      <c r="K197" s="14">
        <v>30.19</v>
      </c>
      <c r="L197" s="15">
        <f t="shared" si="12"/>
        <v>26.476000000000006</v>
      </c>
      <c r="M197" s="16">
        <f t="shared" si="11"/>
        <v>0.30976138828633409</v>
      </c>
      <c r="N197" s="14" t="str">
        <f>IFERROR(INDEX(Options!$J$2:$J$1611,MATCH(A197, Options!$G$2:$G$1611,0)), )</f>
        <v>Low Income Developing Countries</v>
      </c>
      <c r="O197" s="14" t="str">
        <f>IFERROR(INDEX(Options!$I$2:$I$1611,MATCH(A197, Options!$G$2:$G$1611,0)), )</f>
        <v>Sub-Sahara Africa</v>
      </c>
    </row>
    <row r="198" spans="1:15">
      <c r="L198" s="18"/>
    </row>
    <row r="199" spans="1:15">
      <c r="L199" s="18"/>
    </row>
    <row r="200" spans="1:15">
      <c r="L200" s="18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99FF"/>
  </sheetPr>
  <dimension ref="A1:J251"/>
  <sheetViews>
    <sheetView workbookViewId="0"/>
  </sheetViews>
  <sheetFormatPr defaultRowHeight="15"/>
  <cols>
    <col min="7" max="10" width="10" customWidth="1"/>
  </cols>
  <sheetData>
    <row r="1" spans="1:10">
      <c r="A1" t="s">
        <v>36</v>
      </c>
      <c r="B1" t="s">
        <v>37</v>
      </c>
      <c r="C1" t="s">
        <v>524</v>
      </c>
      <c r="D1" t="s">
        <v>622</v>
      </c>
      <c r="E1" t="s">
        <v>623</v>
      </c>
      <c r="G1" t="s">
        <v>37</v>
      </c>
      <c r="H1" t="s">
        <v>624</v>
      </c>
      <c r="I1" t="s">
        <v>625</v>
      </c>
      <c r="J1" t="s">
        <v>626</v>
      </c>
    </row>
    <row r="2" spans="1:10">
      <c r="A2" t="s">
        <v>38</v>
      </c>
      <c r="B2" t="s">
        <v>74</v>
      </c>
      <c r="C2" t="s">
        <v>530</v>
      </c>
      <c r="D2" t="s">
        <v>30</v>
      </c>
      <c r="E2" t="s">
        <v>530</v>
      </c>
      <c r="G2" t="s">
        <v>74</v>
      </c>
      <c r="H2">
        <v>512</v>
      </c>
      <c r="I2" t="s">
        <v>60</v>
      </c>
      <c r="J2" t="s">
        <v>53</v>
      </c>
    </row>
    <row r="3" spans="1:10">
      <c r="A3" t="s">
        <v>627</v>
      </c>
      <c r="B3" t="s">
        <v>547</v>
      </c>
      <c r="C3" t="s">
        <v>32</v>
      </c>
      <c r="E3" t="s">
        <v>32</v>
      </c>
      <c r="G3" t="s">
        <v>75</v>
      </c>
      <c r="H3">
        <v>914</v>
      </c>
      <c r="I3" t="s">
        <v>58</v>
      </c>
      <c r="J3" t="s">
        <v>52</v>
      </c>
    </row>
    <row r="4" spans="1:10">
      <c r="A4" t="s">
        <v>76</v>
      </c>
      <c r="B4" t="s">
        <v>75</v>
      </c>
      <c r="C4" t="s">
        <v>531</v>
      </c>
      <c r="E4" t="s">
        <v>531</v>
      </c>
      <c r="G4" t="s">
        <v>77</v>
      </c>
      <c r="H4">
        <v>612</v>
      </c>
      <c r="I4" t="s">
        <v>60</v>
      </c>
      <c r="J4" t="s">
        <v>52</v>
      </c>
    </row>
    <row r="5" spans="1:10">
      <c r="A5" t="s">
        <v>78</v>
      </c>
      <c r="B5" t="s">
        <v>77</v>
      </c>
      <c r="G5" t="s">
        <v>461</v>
      </c>
      <c r="H5">
        <v>171</v>
      </c>
      <c r="I5" t="s">
        <v>51</v>
      </c>
      <c r="J5" t="s">
        <v>51</v>
      </c>
    </row>
    <row r="6" spans="1:10">
      <c r="A6" t="s">
        <v>550</v>
      </c>
      <c r="B6" t="s">
        <v>549</v>
      </c>
      <c r="G6" t="s">
        <v>79</v>
      </c>
      <c r="H6">
        <v>614</v>
      </c>
      <c r="I6" t="s">
        <v>61</v>
      </c>
      <c r="J6" t="s">
        <v>52</v>
      </c>
    </row>
    <row r="7" spans="1:10">
      <c r="A7" t="s">
        <v>462</v>
      </c>
      <c r="B7" t="s">
        <v>461</v>
      </c>
      <c r="G7" t="s">
        <v>464</v>
      </c>
      <c r="H7">
        <v>311</v>
      </c>
      <c r="I7" t="s">
        <v>59</v>
      </c>
      <c r="J7" t="s">
        <v>52</v>
      </c>
    </row>
    <row r="8" spans="1:10">
      <c r="A8" t="s">
        <v>80</v>
      </c>
      <c r="B8" t="s">
        <v>79</v>
      </c>
      <c r="G8" t="s">
        <v>81</v>
      </c>
      <c r="H8">
        <v>213</v>
      </c>
      <c r="I8" t="s">
        <v>59</v>
      </c>
      <c r="J8" t="s">
        <v>52</v>
      </c>
    </row>
    <row r="9" spans="1:10">
      <c r="A9" t="s">
        <v>546</v>
      </c>
      <c r="B9" t="s">
        <v>545</v>
      </c>
      <c r="G9" t="s">
        <v>83</v>
      </c>
      <c r="H9">
        <v>911</v>
      </c>
      <c r="I9" t="s">
        <v>56</v>
      </c>
      <c r="J9" t="s">
        <v>52</v>
      </c>
    </row>
    <row r="10" spans="1:10">
      <c r="A10" t="s">
        <v>628</v>
      </c>
      <c r="B10" t="s">
        <v>629</v>
      </c>
      <c r="G10" t="s">
        <v>459</v>
      </c>
      <c r="H10">
        <v>314</v>
      </c>
      <c r="I10" t="s">
        <v>59</v>
      </c>
      <c r="J10" t="s">
        <v>52</v>
      </c>
    </row>
    <row r="11" spans="1:10">
      <c r="A11" t="s">
        <v>465</v>
      </c>
      <c r="B11" t="s">
        <v>464</v>
      </c>
      <c r="G11" t="s">
        <v>85</v>
      </c>
      <c r="H11">
        <v>193</v>
      </c>
      <c r="I11" t="s">
        <v>51</v>
      </c>
      <c r="J11" t="s">
        <v>51</v>
      </c>
    </row>
    <row r="12" spans="1:10">
      <c r="A12" t="s">
        <v>82</v>
      </c>
      <c r="B12" t="s">
        <v>81</v>
      </c>
      <c r="G12" t="s">
        <v>87</v>
      </c>
      <c r="H12">
        <v>122</v>
      </c>
      <c r="I12" t="s">
        <v>51</v>
      </c>
      <c r="J12" t="s">
        <v>51</v>
      </c>
    </row>
    <row r="13" spans="1:10">
      <c r="A13" t="s">
        <v>84</v>
      </c>
      <c r="B13" t="s">
        <v>83</v>
      </c>
      <c r="G13" t="s">
        <v>89</v>
      </c>
      <c r="H13">
        <v>912</v>
      </c>
      <c r="I13" t="s">
        <v>56</v>
      </c>
      <c r="J13" t="s">
        <v>52</v>
      </c>
    </row>
    <row r="14" spans="1:10">
      <c r="A14" t="s">
        <v>460</v>
      </c>
      <c r="B14" t="s">
        <v>459</v>
      </c>
      <c r="G14" t="s">
        <v>91</v>
      </c>
      <c r="H14">
        <v>419</v>
      </c>
      <c r="I14" t="s">
        <v>60</v>
      </c>
      <c r="J14" t="s">
        <v>52</v>
      </c>
    </row>
    <row r="15" spans="1:10">
      <c r="A15" t="s">
        <v>86</v>
      </c>
      <c r="B15" t="s">
        <v>85</v>
      </c>
      <c r="G15" t="s">
        <v>93</v>
      </c>
      <c r="H15">
        <v>513</v>
      </c>
      <c r="I15" t="s">
        <v>57</v>
      </c>
      <c r="J15" t="s">
        <v>53</v>
      </c>
    </row>
    <row r="16" spans="1:10">
      <c r="A16" t="s">
        <v>88</v>
      </c>
      <c r="B16" t="s">
        <v>87</v>
      </c>
      <c r="G16" t="s">
        <v>94</v>
      </c>
      <c r="H16">
        <v>316</v>
      </c>
      <c r="I16" t="s">
        <v>59</v>
      </c>
      <c r="J16" t="s">
        <v>52</v>
      </c>
    </row>
    <row r="17" spans="1:10">
      <c r="A17" t="s">
        <v>90</v>
      </c>
      <c r="B17" t="s">
        <v>89</v>
      </c>
      <c r="G17" t="s">
        <v>96</v>
      </c>
      <c r="H17">
        <v>913</v>
      </c>
      <c r="I17" t="s">
        <v>58</v>
      </c>
      <c r="J17" t="s">
        <v>52</v>
      </c>
    </row>
    <row r="18" spans="1:10">
      <c r="A18" t="s">
        <v>630</v>
      </c>
      <c r="B18" t="s">
        <v>466</v>
      </c>
      <c r="G18" t="s">
        <v>98</v>
      </c>
      <c r="H18">
        <v>124</v>
      </c>
      <c r="I18" t="s">
        <v>51</v>
      </c>
      <c r="J18" t="s">
        <v>51</v>
      </c>
    </row>
    <row r="19" spans="1:10">
      <c r="A19" t="s">
        <v>92</v>
      </c>
      <c r="B19" t="s">
        <v>91</v>
      </c>
      <c r="G19" t="s">
        <v>100</v>
      </c>
      <c r="H19">
        <v>339</v>
      </c>
      <c r="I19" t="s">
        <v>59</v>
      </c>
      <c r="J19" t="s">
        <v>52</v>
      </c>
    </row>
    <row r="20" spans="1:10">
      <c r="A20" t="s">
        <v>40</v>
      </c>
      <c r="B20" t="s">
        <v>93</v>
      </c>
      <c r="G20" t="s">
        <v>102</v>
      </c>
      <c r="H20">
        <v>638</v>
      </c>
      <c r="I20" t="s">
        <v>61</v>
      </c>
      <c r="J20" t="s">
        <v>53</v>
      </c>
    </row>
    <row r="21" spans="1:10">
      <c r="A21" t="s">
        <v>95</v>
      </c>
      <c r="B21" t="s">
        <v>94</v>
      </c>
      <c r="G21" t="s">
        <v>104</v>
      </c>
      <c r="H21">
        <v>514</v>
      </c>
      <c r="I21" t="s">
        <v>57</v>
      </c>
      <c r="J21" t="s">
        <v>53</v>
      </c>
    </row>
    <row r="22" spans="1:10">
      <c r="A22" t="s">
        <v>97</v>
      </c>
      <c r="B22" t="s">
        <v>96</v>
      </c>
      <c r="G22" t="s">
        <v>105</v>
      </c>
      <c r="H22">
        <v>218</v>
      </c>
      <c r="I22" t="s">
        <v>59</v>
      </c>
      <c r="J22" t="s">
        <v>52</v>
      </c>
    </row>
    <row r="23" spans="1:10">
      <c r="A23" t="s">
        <v>99</v>
      </c>
      <c r="B23" t="s">
        <v>98</v>
      </c>
      <c r="G23" t="s">
        <v>107</v>
      </c>
      <c r="H23">
        <v>963</v>
      </c>
      <c r="I23" t="s">
        <v>58</v>
      </c>
      <c r="J23" t="s">
        <v>52</v>
      </c>
    </row>
    <row r="24" spans="1:10">
      <c r="A24" t="s">
        <v>101</v>
      </c>
      <c r="B24" t="s">
        <v>100</v>
      </c>
      <c r="G24" t="s">
        <v>109</v>
      </c>
      <c r="H24">
        <v>616</v>
      </c>
      <c r="I24" t="s">
        <v>61</v>
      </c>
      <c r="J24" t="s">
        <v>52</v>
      </c>
    </row>
    <row r="25" spans="1:10">
      <c r="A25" t="s">
        <v>103</v>
      </c>
      <c r="B25" t="s">
        <v>102</v>
      </c>
      <c r="G25" t="s">
        <v>111</v>
      </c>
      <c r="H25">
        <v>223</v>
      </c>
      <c r="I25" t="s">
        <v>59</v>
      </c>
      <c r="J25" t="s">
        <v>52</v>
      </c>
    </row>
    <row r="26" spans="1:10">
      <c r="A26" t="s">
        <v>557</v>
      </c>
      <c r="B26" t="s">
        <v>556</v>
      </c>
      <c r="G26" t="s">
        <v>113</v>
      </c>
      <c r="H26">
        <v>516</v>
      </c>
      <c r="I26" t="s">
        <v>57</v>
      </c>
      <c r="J26" t="s">
        <v>52</v>
      </c>
    </row>
    <row r="27" spans="1:10">
      <c r="A27" t="s">
        <v>39</v>
      </c>
      <c r="B27" t="s">
        <v>104</v>
      </c>
      <c r="G27" t="s">
        <v>115</v>
      </c>
      <c r="H27">
        <v>918</v>
      </c>
      <c r="I27" t="s">
        <v>58</v>
      </c>
      <c r="J27" t="s">
        <v>52</v>
      </c>
    </row>
    <row r="28" spans="1:10">
      <c r="A28" t="s">
        <v>106</v>
      </c>
      <c r="B28" t="s">
        <v>105</v>
      </c>
      <c r="G28" t="s">
        <v>117</v>
      </c>
      <c r="H28">
        <v>748</v>
      </c>
      <c r="I28" t="s">
        <v>61</v>
      </c>
      <c r="J28" t="s">
        <v>53</v>
      </c>
    </row>
    <row r="29" spans="1:10">
      <c r="A29" t="s">
        <v>631</v>
      </c>
      <c r="B29" t="s">
        <v>551</v>
      </c>
      <c r="G29" t="s">
        <v>119</v>
      </c>
      <c r="H29">
        <v>618</v>
      </c>
      <c r="I29" t="s">
        <v>61</v>
      </c>
      <c r="J29" t="s">
        <v>53</v>
      </c>
    </row>
    <row r="30" spans="1:10">
      <c r="A30" t="s">
        <v>108</v>
      </c>
      <c r="B30" t="s">
        <v>107</v>
      </c>
      <c r="G30" t="s">
        <v>121</v>
      </c>
      <c r="H30">
        <v>624</v>
      </c>
      <c r="I30" t="s">
        <v>61</v>
      </c>
      <c r="J30" t="s">
        <v>52</v>
      </c>
    </row>
    <row r="31" spans="1:10">
      <c r="A31" t="s">
        <v>110</v>
      </c>
      <c r="B31" t="s">
        <v>109</v>
      </c>
      <c r="G31" t="s">
        <v>123</v>
      </c>
      <c r="H31">
        <v>522</v>
      </c>
      <c r="I31" t="s">
        <v>57</v>
      </c>
      <c r="J31" t="s">
        <v>53</v>
      </c>
    </row>
    <row r="32" spans="1:10">
      <c r="A32" t="s">
        <v>632</v>
      </c>
      <c r="B32" t="s">
        <v>633</v>
      </c>
      <c r="G32" t="s">
        <v>125</v>
      </c>
      <c r="H32">
        <v>622</v>
      </c>
      <c r="I32" t="s">
        <v>61</v>
      </c>
      <c r="J32" t="s">
        <v>53</v>
      </c>
    </row>
    <row r="33" spans="1:10">
      <c r="A33" t="s">
        <v>112</v>
      </c>
      <c r="B33" t="s">
        <v>111</v>
      </c>
      <c r="G33" t="s">
        <v>127</v>
      </c>
      <c r="H33">
        <v>156</v>
      </c>
      <c r="I33" t="s">
        <v>51</v>
      </c>
      <c r="J33" t="s">
        <v>51</v>
      </c>
    </row>
    <row r="34" spans="1:10">
      <c r="A34" t="s">
        <v>634</v>
      </c>
      <c r="B34" t="s">
        <v>635</v>
      </c>
      <c r="G34" t="s">
        <v>129</v>
      </c>
      <c r="H34">
        <v>626</v>
      </c>
      <c r="I34" t="s">
        <v>61</v>
      </c>
      <c r="J34" t="s">
        <v>53</v>
      </c>
    </row>
    <row r="35" spans="1:10">
      <c r="A35" t="s">
        <v>114</v>
      </c>
      <c r="B35" t="s">
        <v>113</v>
      </c>
      <c r="G35" t="s">
        <v>131</v>
      </c>
      <c r="H35">
        <v>628</v>
      </c>
      <c r="I35" t="s">
        <v>61</v>
      </c>
      <c r="J35" t="s">
        <v>53</v>
      </c>
    </row>
    <row r="36" spans="1:10">
      <c r="A36" t="s">
        <v>116</v>
      </c>
      <c r="B36" t="s">
        <v>115</v>
      </c>
      <c r="G36" t="s">
        <v>133</v>
      </c>
      <c r="H36">
        <v>228</v>
      </c>
      <c r="I36" t="s">
        <v>59</v>
      </c>
      <c r="J36" t="s">
        <v>52</v>
      </c>
    </row>
    <row r="37" spans="1:10">
      <c r="A37" t="s">
        <v>118</v>
      </c>
      <c r="B37" t="s">
        <v>117</v>
      </c>
      <c r="G37" t="s">
        <v>135</v>
      </c>
      <c r="H37">
        <v>924</v>
      </c>
      <c r="I37" t="s">
        <v>57</v>
      </c>
      <c r="J37" t="s">
        <v>52</v>
      </c>
    </row>
    <row r="38" spans="1:10">
      <c r="A38" t="s">
        <v>120</v>
      </c>
      <c r="B38" t="s">
        <v>119</v>
      </c>
      <c r="G38" t="s">
        <v>137</v>
      </c>
      <c r="H38">
        <v>233</v>
      </c>
      <c r="I38" t="s">
        <v>59</v>
      </c>
      <c r="J38" t="s">
        <v>52</v>
      </c>
    </row>
    <row r="39" spans="1:10">
      <c r="A39" t="s">
        <v>122</v>
      </c>
      <c r="B39" t="s">
        <v>121</v>
      </c>
      <c r="G39" t="s">
        <v>472</v>
      </c>
      <c r="H39">
        <v>632</v>
      </c>
      <c r="I39" t="s">
        <v>61</v>
      </c>
      <c r="J39" t="s">
        <v>53</v>
      </c>
    </row>
    <row r="40" spans="1:10">
      <c r="A40" t="s">
        <v>124</v>
      </c>
      <c r="B40" t="s">
        <v>123</v>
      </c>
      <c r="G40" t="s">
        <v>143</v>
      </c>
      <c r="H40">
        <v>238</v>
      </c>
      <c r="I40" t="s">
        <v>59</v>
      </c>
      <c r="J40" t="s">
        <v>52</v>
      </c>
    </row>
    <row r="41" spans="1:10">
      <c r="A41" t="s">
        <v>126</v>
      </c>
      <c r="B41" t="s">
        <v>125</v>
      </c>
      <c r="G41" t="s">
        <v>147</v>
      </c>
      <c r="H41">
        <v>960</v>
      </c>
      <c r="I41" t="s">
        <v>58</v>
      </c>
      <c r="J41" t="s">
        <v>52</v>
      </c>
    </row>
    <row r="42" spans="1:10">
      <c r="A42" t="s">
        <v>128</v>
      </c>
      <c r="B42" t="s">
        <v>127</v>
      </c>
      <c r="G42" t="s">
        <v>151</v>
      </c>
      <c r="H42">
        <v>423</v>
      </c>
      <c r="I42" t="s">
        <v>51</v>
      </c>
      <c r="J42" t="s">
        <v>51</v>
      </c>
    </row>
    <row r="43" spans="1:10">
      <c r="A43" t="s">
        <v>636</v>
      </c>
      <c r="B43" t="s">
        <v>565</v>
      </c>
      <c r="G43" t="s">
        <v>153</v>
      </c>
      <c r="H43">
        <v>935</v>
      </c>
      <c r="I43" t="s">
        <v>51</v>
      </c>
      <c r="J43" t="s">
        <v>51</v>
      </c>
    </row>
    <row r="44" spans="1:10">
      <c r="A44" t="s">
        <v>130</v>
      </c>
      <c r="B44" t="s">
        <v>129</v>
      </c>
      <c r="G44" t="s">
        <v>145</v>
      </c>
      <c r="H44">
        <v>662</v>
      </c>
      <c r="I44" t="s">
        <v>61</v>
      </c>
      <c r="J44" t="s">
        <v>53</v>
      </c>
    </row>
    <row r="45" spans="1:10">
      <c r="A45" t="s">
        <v>132</v>
      </c>
      <c r="B45" t="s">
        <v>131</v>
      </c>
      <c r="G45" t="s">
        <v>139</v>
      </c>
      <c r="H45">
        <v>636</v>
      </c>
      <c r="I45" t="s">
        <v>61</v>
      </c>
      <c r="J45" t="s">
        <v>53</v>
      </c>
    </row>
    <row r="46" spans="1:10">
      <c r="A46" t="s">
        <v>134</v>
      </c>
      <c r="B46" t="s">
        <v>133</v>
      </c>
      <c r="G46" t="s">
        <v>155</v>
      </c>
      <c r="H46">
        <v>128</v>
      </c>
      <c r="I46" t="s">
        <v>51</v>
      </c>
      <c r="J46" t="s">
        <v>51</v>
      </c>
    </row>
    <row r="47" spans="1:10">
      <c r="A47" t="s">
        <v>136</v>
      </c>
      <c r="B47" t="s">
        <v>135</v>
      </c>
      <c r="G47" t="s">
        <v>157</v>
      </c>
      <c r="H47">
        <v>611</v>
      </c>
      <c r="I47" t="s">
        <v>60</v>
      </c>
      <c r="J47" t="s">
        <v>53</v>
      </c>
    </row>
    <row r="48" spans="1:10">
      <c r="A48" t="s">
        <v>637</v>
      </c>
      <c r="B48" t="s">
        <v>638</v>
      </c>
      <c r="G48" t="s">
        <v>159</v>
      </c>
      <c r="H48">
        <v>321</v>
      </c>
      <c r="I48" t="s">
        <v>59</v>
      </c>
      <c r="J48" t="s">
        <v>52</v>
      </c>
    </row>
    <row r="49" spans="1:10">
      <c r="A49" t="s">
        <v>639</v>
      </c>
      <c r="B49" t="s">
        <v>640</v>
      </c>
      <c r="G49" t="s">
        <v>161</v>
      </c>
      <c r="H49">
        <v>243</v>
      </c>
      <c r="I49" t="s">
        <v>59</v>
      </c>
      <c r="J49" t="s">
        <v>52</v>
      </c>
    </row>
    <row r="50" spans="1:10">
      <c r="A50" t="s">
        <v>138</v>
      </c>
      <c r="B50" t="s">
        <v>137</v>
      </c>
      <c r="G50" t="s">
        <v>163</v>
      </c>
      <c r="H50">
        <v>248</v>
      </c>
      <c r="I50" t="s">
        <v>59</v>
      </c>
      <c r="J50" t="s">
        <v>52</v>
      </c>
    </row>
    <row r="51" spans="1:10">
      <c r="A51" t="s">
        <v>641</v>
      </c>
      <c r="B51" t="s">
        <v>472</v>
      </c>
      <c r="G51" t="s">
        <v>165</v>
      </c>
      <c r="H51">
        <v>469</v>
      </c>
      <c r="I51" t="s">
        <v>60</v>
      </c>
      <c r="J51" t="s">
        <v>52</v>
      </c>
    </row>
    <row r="52" spans="1:10">
      <c r="A52" t="s">
        <v>140</v>
      </c>
      <c r="B52" t="s">
        <v>139</v>
      </c>
      <c r="G52" t="s">
        <v>167</v>
      </c>
      <c r="H52">
        <v>253</v>
      </c>
      <c r="I52" t="s">
        <v>59</v>
      </c>
      <c r="J52" t="s">
        <v>52</v>
      </c>
    </row>
    <row r="53" spans="1:10">
      <c r="A53" t="s">
        <v>142</v>
      </c>
      <c r="B53" t="s">
        <v>141</v>
      </c>
      <c r="G53" t="s">
        <v>169</v>
      </c>
      <c r="H53">
        <v>642</v>
      </c>
      <c r="I53" t="s">
        <v>61</v>
      </c>
      <c r="J53" t="s">
        <v>52</v>
      </c>
    </row>
    <row r="54" spans="1:10">
      <c r="A54" t="s">
        <v>642</v>
      </c>
      <c r="B54" t="s">
        <v>561</v>
      </c>
      <c r="G54" t="s">
        <v>171</v>
      </c>
      <c r="H54">
        <v>643</v>
      </c>
      <c r="I54" t="s">
        <v>61</v>
      </c>
      <c r="J54" t="s">
        <v>53</v>
      </c>
    </row>
    <row r="55" spans="1:10">
      <c r="A55" t="s">
        <v>144</v>
      </c>
      <c r="B55" t="s">
        <v>143</v>
      </c>
      <c r="G55" t="s">
        <v>173</v>
      </c>
      <c r="H55">
        <v>939</v>
      </c>
      <c r="I55" t="s">
        <v>51</v>
      </c>
      <c r="J55" t="s">
        <v>51</v>
      </c>
    </row>
    <row r="56" spans="1:10">
      <c r="A56" t="s">
        <v>146</v>
      </c>
      <c r="B56" t="s">
        <v>145</v>
      </c>
      <c r="G56" t="s">
        <v>175</v>
      </c>
      <c r="H56">
        <v>734</v>
      </c>
      <c r="I56" t="s">
        <v>61</v>
      </c>
      <c r="J56" t="s">
        <v>52</v>
      </c>
    </row>
    <row r="57" spans="1:10">
      <c r="A57" t="s">
        <v>148</v>
      </c>
      <c r="B57" t="s">
        <v>147</v>
      </c>
      <c r="G57" t="s">
        <v>177</v>
      </c>
      <c r="H57">
        <v>644</v>
      </c>
      <c r="I57" t="s">
        <v>61</v>
      </c>
      <c r="J57" t="s">
        <v>53</v>
      </c>
    </row>
    <row r="58" spans="1:10">
      <c r="A58" t="s">
        <v>150</v>
      </c>
      <c r="B58" t="s">
        <v>149</v>
      </c>
      <c r="G58" t="s">
        <v>181</v>
      </c>
      <c r="H58">
        <v>819</v>
      </c>
      <c r="I58" t="s">
        <v>57</v>
      </c>
      <c r="J58" t="s">
        <v>52</v>
      </c>
    </row>
    <row r="59" spans="1:10">
      <c r="A59" t="s">
        <v>643</v>
      </c>
      <c r="B59" t="s">
        <v>563</v>
      </c>
      <c r="G59" t="s">
        <v>183</v>
      </c>
      <c r="H59">
        <v>172</v>
      </c>
      <c r="I59" t="s">
        <v>51</v>
      </c>
      <c r="J59" t="s">
        <v>51</v>
      </c>
    </row>
    <row r="60" spans="1:10">
      <c r="A60" t="s">
        <v>152</v>
      </c>
      <c r="B60" t="s">
        <v>151</v>
      </c>
      <c r="G60" t="s">
        <v>185</v>
      </c>
      <c r="H60">
        <v>132</v>
      </c>
      <c r="I60" t="s">
        <v>51</v>
      </c>
      <c r="J60" t="s">
        <v>51</v>
      </c>
    </row>
    <row r="61" spans="1:10">
      <c r="A61" t="s">
        <v>154</v>
      </c>
      <c r="B61" t="s">
        <v>153</v>
      </c>
      <c r="G61" t="s">
        <v>189</v>
      </c>
      <c r="H61">
        <v>646</v>
      </c>
      <c r="I61" t="s">
        <v>61</v>
      </c>
      <c r="J61" t="s">
        <v>52</v>
      </c>
    </row>
    <row r="62" spans="1:10">
      <c r="A62" t="s">
        <v>156</v>
      </c>
      <c r="B62" t="s">
        <v>155</v>
      </c>
      <c r="G62" t="s">
        <v>193</v>
      </c>
      <c r="H62">
        <v>915</v>
      </c>
      <c r="I62" t="s">
        <v>56</v>
      </c>
      <c r="J62" t="s">
        <v>52</v>
      </c>
    </row>
    <row r="63" spans="1:10">
      <c r="A63" t="s">
        <v>158</v>
      </c>
      <c r="B63" t="s">
        <v>157</v>
      </c>
      <c r="G63" t="s">
        <v>195</v>
      </c>
      <c r="H63">
        <v>134</v>
      </c>
      <c r="I63" t="s">
        <v>51</v>
      </c>
      <c r="J63" t="s">
        <v>51</v>
      </c>
    </row>
    <row r="64" spans="1:10">
      <c r="A64" t="s">
        <v>160</v>
      </c>
      <c r="B64" t="s">
        <v>159</v>
      </c>
      <c r="G64" t="s">
        <v>197</v>
      </c>
      <c r="H64">
        <v>652</v>
      </c>
      <c r="I64" t="s">
        <v>61</v>
      </c>
      <c r="J64" t="s">
        <v>53</v>
      </c>
    </row>
    <row r="65" spans="1:10">
      <c r="A65" t="s">
        <v>162</v>
      </c>
      <c r="B65" t="s">
        <v>161</v>
      </c>
      <c r="G65" t="s">
        <v>199</v>
      </c>
      <c r="H65">
        <v>174</v>
      </c>
      <c r="I65" t="s">
        <v>51</v>
      </c>
      <c r="J65" t="s">
        <v>51</v>
      </c>
    </row>
    <row r="66" spans="1:10">
      <c r="A66" t="s">
        <v>164</v>
      </c>
      <c r="B66" t="s">
        <v>163</v>
      </c>
      <c r="G66" t="s">
        <v>201</v>
      </c>
      <c r="H66">
        <v>328</v>
      </c>
      <c r="I66" t="s">
        <v>59</v>
      </c>
      <c r="J66" t="s">
        <v>52</v>
      </c>
    </row>
    <row r="67" spans="1:10">
      <c r="A67" t="s">
        <v>166</v>
      </c>
      <c r="B67" t="s">
        <v>165</v>
      </c>
      <c r="G67" t="s">
        <v>205</v>
      </c>
      <c r="H67">
        <v>258</v>
      </c>
      <c r="I67" t="s">
        <v>59</v>
      </c>
      <c r="J67" t="s">
        <v>52</v>
      </c>
    </row>
    <row r="68" spans="1:10">
      <c r="A68" t="s">
        <v>168</v>
      </c>
      <c r="B68" t="s">
        <v>167</v>
      </c>
      <c r="G68" t="s">
        <v>207</v>
      </c>
      <c r="H68">
        <v>656</v>
      </c>
      <c r="I68" t="s">
        <v>61</v>
      </c>
      <c r="J68" t="s">
        <v>53</v>
      </c>
    </row>
    <row r="69" spans="1:10">
      <c r="A69" t="s">
        <v>170</v>
      </c>
      <c r="B69" t="s">
        <v>169</v>
      </c>
      <c r="G69" t="s">
        <v>209</v>
      </c>
      <c r="H69">
        <v>654</v>
      </c>
      <c r="I69" t="s">
        <v>61</v>
      </c>
      <c r="J69" t="s">
        <v>53</v>
      </c>
    </row>
    <row r="70" spans="1:10">
      <c r="A70" t="s">
        <v>172</v>
      </c>
      <c r="B70" t="s">
        <v>171</v>
      </c>
      <c r="G70" t="s">
        <v>211</v>
      </c>
      <c r="H70">
        <v>336</v>
      </c>
      <c r="I70" t="s">
        <v>59</v>
      </c>
      <c r="J70" t="s">
        <v>52</v>
      </c>
    </row>
    <row r="71" spans="1:10">
      <c r="A71" t="s">
        <v>174</v>
      </c>
      <c r="B71" t="s">
        <v>173</v>
      </c>
      <c r="G71" t="s">
        <v>213</v>
      </c>
      <c r="H71">
        <v>263</v>
      </c>
      <c r="I71" t="s">
        <v>59</v>
      </c>
      <c r="J71" t="s">
        <v>53</v>
      </c>
    </row>
    <row r="72" spans="1:10">
      <c r="A72" t="s">
        <v>176</v>
      </c>
      <c r="B72" t="s">
        <v>175</v>
      </c>
      <c r="G72" t="s">
        <v>215</v>
      </c>
      <c r="H72">
        <v>268</v>
      </c>
      <c r="I72" t="s">
        <v>59</v>
      </c>
      <c r="J72" t="s">
        <v>53</v>
      </c>
    </row>
    <row r="73" spans="1:10">
      <c r="A73" t="s">
        <v>178</v>
      </c>
      <c r="B73" t="s">
        <v>177</v>
      </c>
      <c r="G73" t="s">
        <v>217</v>
      </c>
      <c r="H73">
        <v>532</v>
      </c>
      <c r="I73" t="s">
        <v>51</v>
      </c>
      <c r="J73" t="s">
        <v>51</v>
      </c>
    </row>
    <row r="74" spans="1:10">
      <c r="A74" t="s">
        <v>644</v>
      </c>
      <c r="B74" t="s">
        <v>645</v>
      </c>
      <c r="G74" t="s">
        <v>219</v>
      </c>
      <c r="H74">
        <v>944</v>
      </c>
      <c r="I74" t="s">
        <v>58</v>
      </c>
      <c r="J74" t="s">
        <v>52</v>
      </c>
    </row>
    <row r="75" spans="1:10">
      <c r="A75" t="s">
        <v>180</v>
      </c>
      <c r="B75" t="s">
        <v>179</v>
      </c>
      <c r="G75" t="s">
        <v>221</v>
      </c>
      <c r="H75">
        <v>176</v>
      </c>
      <c r="I75" t="s">
        <v>51</v>
      </c>
      <c r="J75" t="s">
        <v>51</v>
      </c>
    </row>
    <row r="76" spans="1:10">
      <c r="A76" t="s">
        <v>182</v>
      </c>
      <c r="B76" t="s">
        <v>181</v>
      </c>
      <c r="G76" t="s">
        <v>223</v>
      </c>
      <c r="H76">
        <v>534</v>
      </c>
      <c r="I76" t="s">
        <v>57</v>
      </c>
      <c r="J76" t="s">
        <v>52</v>
      </c>
    </row>
    <row r="77" spans="1:10">
      <c r="A77" t="s">
        <v>184</v>
      </c>
      <c r="B77" t="s">
        <v>183</v>
      </c>
      <c r="G77" t="s">
        <v>224</v>
      </c>
      <c r="H77">
        <v>536</v>
      </c>
      <c r="I77" t="s">
        <v>57</v>
      </c>
      <c r="J77" t="s">
        <v>52</v>
      </c>
    </row>
    <row r="78" spans="1:10">
      <c r="A78" t="s">
        <v>186</v>
      </c>
      <c r="B78" t="s">
        <v>185</v>
      </c>
      <c r="G78" t="s">
        <v>228</v>
      </c>
      <c r="H78">
        <v>433</v>
      </c>
      <c r="I78" t="s">
        <v>60</v>
      </c>
      <c r="J78" t="s">
        <v>52</v>
      </c>
    </row>
    <row r="79" spans="1:10">
      <c r="A79" t="s">
        <v>188</v>
      </c>
      <c r="B79" t="s">
        <v>187</v>
      </c>
      <c r="G79" t="s">
        <v>230</v>
      </c>
      <c r="H79">
        <v>178</v>
      </c>
      <c r="I79" t="s">
        <v>51</v>
      </c>
      <c r="J79" t="s">
        <v>51</v>
      </c>
    </row>
    <row r="80" spans="1:10">
      <c r="A80" t="s">
        <v>601</v>
      </c>
      <c r="B80" t="s">
        <v>600</v>
      </c>
      <c r="G80" t="s">
        <v>226</v>
      </c>
      <c r="H80">
        <v>429</v>
      </c>
      <c r="I80" t="s">
        <v>60</v>
      </c>
      <c r="J80" t="s">
        <v>52</v>
      </c>
    </row>
    <row r="81" spans="1:10">
      <c r="A81" t="s">
        <v>646</v>
      </c>
      <c r="B81" t="s">
        <v>647</v>
      </c>
      <c r="G81" t="s">
        <v>234</v>
      </c>
      <c r="H81">
        <v>436</v>
      </c>
      <c r="I81" t="s">
        <v>51</v>
      </c>
      <c r="J81" t="s">
        <v>51</v>
      </c>
    </row>
    <row r="82" spans="1:10">
      <c r="A82" t="s">
        <v>190</v>
      </c>
      <c r="B82" t="s">
        <v>189</v>
      </c>
      <c r="G82" t="s">
        <v>236</v>
      </c>
      <c r="H82">
        <v>136</v>
      </c>
      <c r="I82" t="s">
        <v>51</v>
      </c>
      <c r="J82" t="s">
        <v>51</v>
      </c>
    </row>
    <row r="83" spans="1:10">
      <c r="A83" t="s">
        <v>192</v>
      </c>
      <c r="B83" t="s">
        <v>191</v>
      </c>
      <c r="G83" t="s">
        <v>238</v>
      </c>
      <c r="H83">
        <v>343</v>
      </c>
      <c r="I83" t="s">
        <v>59</v>
      </c>
      <c r="J83" t="s">
        <v>52</v>
      </c>
    </row>
    <row r="84" spans="1:10">
      <c r="A84" t="s">
        <v>194</v>
      </c>
      <c r="B84" t="s">
        <v>193</v>
      </c>
      <c r="G84" t="s">
        <v>240</v>
      </c>
      <c r="H84">
        <v>158</v>
      </c>
      <c r="I84" t="s">
        <v>51</v>
      </c>
      <c r="J84" t="s">
        <v>51</v>
      </c>
    </row>
    <row r="85" spans="1:10">
      <c r="A85" t="s">
        <v>196</v>
      </c>
      <c r="B85" t="s">
        <v>195</v>
      </c>
      <c r="G85" t="s">
        <v>242</v>
      </c>
      <c r="H85">
        <v>439</v>
      </c>
      <c r="I85" t="s">
        <v>60</v>
      </c>
      <c r="J85" t="s">
        <v>52</v>
      </c>
    </row>
    <row r="86" spans="1:10">
      <c r="A86" t="s">
        <v>198</v>
      </c>
      <c r="B86" t="s">
        <v>197</v>
      </c>
      <c r="G86" t="s">
        <v>244</v>
      </c>
      <c r="H86">
        <v>916</v>
      </c>
      <c r="I86" t="s">
        <v>56</v>
      </c>
      <c r="J86" t="s">
        <v>52</v>
      </c>
    </row>
    <row r="87" spans="1:10">
      <c r="A87" t="s">
        <v>571</v>
      </c>
      <c r="B87" t="s">
        <v>570</v>
      </c>
      <c r="G87" t="s">
        <v>246</v>
      </c>
      <c r="H87">
        <v>664</v>
      </c>
      <c r="I87" t="s">
        <v>61</v>
      </c>
      <c r="J87" t="s">
        <v>53</v>
      </c>
    </row>
    <row r="88" spans="1:10">
      <c r="A88" t="s">
        <v>200</v>
      </c>
      <c r="B88" t="s">
        <v>199</v>
      </c>
      <c r="G88" t="s">
        <v>482</v>
      </c>
      <c r="H88">
        <v>826</v>
      </c>
      <c r="I88" t="s">
        <v>57</v>
      </c>
      <c r="J88" t="s">
        <v>53</v>
      </c>
    </row>
    <row r="89" spans="1:10">
      <c r="A89" t="s">
        <v>574</v>
      </c>
      <c r="B89" t="s">
        <v>573</v>
      </c>
      <c r="G89" t="s">
        <v>250</v>
      </c>
      <c r="H89">
        <v>542</v>
      </c>
      <c r="I89" t="s">
        <v>51</v>
      </c>
      <c r="J89" t="s">
        <v>51</v>
      </c>
    </row>
    <row r="90" spans="1:10">
      <c r="A90" t="s">
        <v>202</v>
      </c>
      <c r="B90" t="s">
        <v>201</v>
      </c>
      <c r="G90" t="s">
        <v>487</v>
      </c>
      <c r="H90">
        <v>967</v>
      </c>
      <c r="I90" t="s">
        <v>58</v>
      </c>
      <c r="J90" t="s">
        <v>52</v>
      </c>
    </row>
    <row r="91" spans="1:10">
      <c r="A91" t="s">
        <v>204</v>
      </c>
      <c r="B91" t="s">
        <v>203</v>
      </c>
      <c r="G91" t="s">
        <v>252</v>
      </c>
      <c r="H91">
        <v>443</v>
      </c>
      <c r="I91" t="s">
        <v>60</v>
      </c>
      <c r="J91" t="s">
        <v>52</v>
      </c>
    </row>
    <row r="92" spans="1:10">
      <c r="A92" t="s">
        <v>576</v>
      </c>
      <c r="B92" t="s">
        <v>575</v>
      </c>
      <c r="G92" t="s">
        <v>254</v>
      </c>
      <c r="H92">
        <v>917</v>
      </c>
      <c r="I92" t="s">
        <v>56</v>
      </c>
      <c r="J92" t="s">
        <v>53</v>
      </c>
    </row>
    <row r="93" spans="1:10">
      <c r="A93" t="s">
        <v>206</v>
      </c>
      <c r="B93" t="s">
        <v>205</v>
      </c>
      <c r="G93" t="s">
        <v>256</v>
      </c>
      <c r="H93">
        <v>544</v>
      </c>
      <c r="I93" t="s">
        <v>57</v>
      </c>
      <c r="J93" t="s">
        <v>53</v>
      </c>
    </row>
    <row r="94" spans="1:10">
      <c r="A94" t="s">
        <v>569</v>
      </c>
      <c r="B94" t="s">
        <v>568</v>
      </c>
      <c r="G94" t="s">
        <v>258</v>
      </c>
      <c r="H94">
        <v>941</v>
      </c>
      <c r="I94" t="s">
        <v>51</v>
      </c>
      <c r="J94" t="s">
        <v>51</v>
      </c>
    </row>
    <row r="95" spans="1:10">
      <c r="A95" t="s">
        <v>208</v>
      </c>
      <c r="B95" t="s">
        <v>207</v>
      </c>
      <c r="G95" t="s">
        <v>260</v>
      </c>
      <c r="H95">
        <v>446</v>
      </c>
      <c r="I95" t="s">
        <v>60</v>
      </c>
      <c r="J95" t="s">
        <v>52</v>
      </c>
    </row>
    <row r="96" spans="1:10">
      <c r="A96" t="s">
        <v>210</v>
      </c>
      <c r="B96" t="s">
        <v>209</v>
      </c>
      <c r="G96" t="s">
        <v>262</v>
      </c>
      <c r="H96">
        <v>666</v>
      </c>
      <c r="I96" t="s">
        <v>61</v>
      </c>
      <c r="J96" t="s">
        <v>53</v>
      </c>
    </row>
    <row r="97" spans="1:10">
      <c r="A97" t="s">
        <v>212</v>
      </c>
      <c r="B97" t="s">
        <v>211</v>
      </c>
      <c r="G97" t="s">
        <v>264</v>
      </c>
      <c r="H97">
        <v>668</v>
      </c>
      <c r="I97" t="s">
        <v>61</v>
      </c>
      <c r="J97" t="s">
        <v>53</v>
      </c>
    </row>
    <row r="98" spans="1:10">
      <c r="A98" t="s">
        <v>214</v>
      </c>
      <c r="B98" t="s">
        <v>213</v>
      </c>
      <c r="G98" t="s">
        <v>266</v>
      </c>
      <c r="H98">
        <v>672</v>
      </c>
      <c r="I98" t="s">
        <v>60</v>
      </c>
      <c r="J98" t="s">
        <v>52</v>
      </c>
    </row>
    <row r="99" spans="1:10">
      <c r="A99" t="s">
        <v>648</v>
      </c>
      <c r="B99" t="s">
        <v>649</v>
      </c>
      <c r="G99" t="s">
        <v>268</v>
      </c>
      <c r="H99">
        <v>946</v>
      </c>
      <c r="I99" t="s">
        <v>51</v>
      </c>
      <c r="J99" t="s">
        <v>51</v>
      </c>
    </row>
    <row r="100" spans="1:10">
      <c r="A100" t="s">
        <v>650</v>
      </c>
      <c r="B100" t="s">
        <v>651</v>
      </c>
      <c r="G100" t="s">
        <v>270</v>
      </c>
      <c r="H100">
        <v>137</v>
      </c>
      <c r="I100" t="s">
        <v>51</v>
      </c>
      <c r="J100" t="s">
        <v>51</v>
      </c>
    </row>
    <row r="101" spans="1:10">
      <c r="A101" t="s">
        <v>216</v>
      </c>
      <c r="B101" t="s">
        <v>215</v>
      </c>
      <c r="G101" t="s">
        <v>492</v>
      </c>
      <c r="H101">
        <v>546</v>
      </c>
      <c r="I101" t="s">
        <v>51</v>
      </c>
      <c r="J101" t="s">
        <v>51</v>
      </c>
    </row>
    <row r="102" spans="1:10">
      <c r="A102" t="s">
        <v>218</v>
      </c>
      <c r="B102" t="s">
        <v>217</v>
      </c>
      <c r="G102" t="s">
        <v>272</v>
      </c>
      <c r="H102">
        <v>674</v>
      </c>
      <c r="I102" t="s">
        <v>61</v>
      </c>
      <c r="J102" t="s">
        <v>53</v>
      </c>
    </row>
    <row r="103" spans="1:10">
      <c r="A103" t="s">
        <v>220</v>
      </c>
      <c r="B103" t="s">
        <v>219</v>
      </c>
      <c r="G103" t="s">
        <v>274</v>
      </c>
      <c r="H103">
        <v>676</v>
      </c>
      <c r="I103" t="s">
        <v>61</v>
      </c>
      <c r="J103" t="s">
        <v>53</v>
      </c>
    </row>
    <row r="104" spans="1:10">
      <c r="A104" t="s">
        <v>222</v>
      </c>
      <c r="B104" t="s">
        <v>221</v>
      </c>
      <c r="G104" t="s">
        <v>276</v>
      </c>
      <c r="H104">
        <v>548</v>
      </c>
      <c r="I104" t="s">
        <v>57</v>
      </c>
      <c r="J104" t="s">
        <v>52</v>
      </c>
    </row>
    <row r="105" spans="1:10">
      <c r="A105" t="s">
        <v>41</v>
      </c>
      <c r="B105" t="s">
        <v>223</v>
      </c>
      <c r="G105" t="s">
        <v>495</v>
      </c>
      <c r="H105">
        <v>556</v>
      </c>
      <c r="I105" t="s">
        <v>57</v>
      </c>
      <c r="J105" t="s">
        <v>52</v>
      </c>
    </row>
    <row r="106" spans="1:10">
      <c r="A106" t="s">
        <v>225</v>
      </c>
      <c r="B106" t="s">
        <v>224</v>
      </c>
      <c r="G106" t="s">
        <v>278</v>
      </c>
      <c r="H106">
        <v>678</v>
      </c>
      <c r="I106" t="s">
        <v>61</v>
      </c>
      <c r="J106" t="s">
        <v>53</v>
      </c>
    </row>
    <row r="107" spans="1:10">
      <c r="A107" t="s">
        <v>227</v>
      </c>
      <c r="B107" t="s">
        <v>226</v>
      </c>
      <c r="G107" t="s">
        <v>280</v>
      </c>
      <c r="H107">
        <v>181</v>
      </c>
      <c r="I107" t="s">
        <v>51</v>
      </c>
      <c r="J107" t="s">
        <v>51</v>
      </c>
    </row>
    <row r="108" spans="1:10">
      <c r="A108" t="s">
        <v>229</v>
      </c>
      <c r="B108" t="s">
        <v>228</v>
      </c>
      <c r="G108" t="s">
        <v>497</v>
      </c>
      <c r="H108">
        <v>867</v>
      </c>
      <c r="I108" t="s">
        <v>57</v>
      </c>
      <c r="J108" t="s">
        <v>52</v>
      </c>
    </row>
    <row r="109" spans="1:10">
      <c r="A109" t="s">
        <v>231</v>
      </c>
      <c r="B109" t="s">
        <v>230</v>
      </c>
      <c r="G109" t="s">
        <v>284</v>
      </c>
      <c r="H109">
        <v>682</v>
      </c>
      <c r="I109" t="s">
        <v>60</v>
      </c>
      <c r="J109" t="s">
        <v>53</v>
      </c>
    </row>
    <row r="110" spans="1:10">
      <c r="A110" t="s">
        <v>233</v>
      </c>
      <c r="B110" t="s">
        <v>232</v>
      </c>
      <c r="G110" t="s">
        <v>286</v>
      </c>
      <c r="H110">
        <v>684</v>
      </c>
      <c r="I110" t="s">
        <v>61</v>
      </c>
      <c r="J110" t="s">
        <v>52</v>
      </c>
    </row>
    <row r="111" spans="1:10">
      <c r="A111" t="s">
        <v>235</v>
      </c>
      <c r="B111" t="s">
        <v>234</v>
      </c>
      <c r="G111" t="s">
        <v>288</v>
      </c>
      <c r="H111">
        <v>273</v>
      </c>
      <c r="I111" t="s">
        <v>59</v>
      </c>
      <c r="J111" t="s">
        <v>52</v>
      </c>
    </row>
    <row r="112" spans="1:10">
      <c r="A112" t="s">
        <v>237</v>
      </c>
      <c r="B112" t="s">
        <v>236</v>
      </c>
      <c r="G112" t="s">
        <v>476</v>
      </c>
      <c r="H112">
        <v>868</v>
      </c>
      <c r="I112" t="s">
        <v>57</v>
      </c>
      <c r="J112" t="s">
        <v>52</v>
      </c>
    </row>
    <row r="113" spans="1:10">
      <c r="A113" t="s">
        <v>239</v>
      </c>
      <c r="B113" t="s">
        <v>238</v>
      </c>
      <c r="G113" t="s">
        <v>290</v>
      </c>
      <c r="H113">
        <v>921</v>
      </c>
      <c r="I113" t="s">
        <v>58</v>
      </c>
      <c r="J113" t="s">
        <v>53</v>
      </c>
    </row>
    <row r="114" spans="1:10">
      <c r="A114" t="s">
        <v>241</v>
      </c>
      <c r="B114" t="s">
        <v>240</v>
      </c>
      <c r="G114" t="s">
        <v>292</v>
      </c>
      <c r="H114">
        <v>948</v>
      </c>
      <c r="I114" t="s">
        <v>57</v>
      </c>
      <c r="J114" t="s">
        <v>52</v>
      </c>
    </row>
    <row r="115" spans="1:10">
      <c r="A115" t="s">
        <v>580</v>
      </c>
      <c r="B115" t="s">
        <v>579</v>
      </c>
      <c r="G115" t="s">
        <v>294</v>
      </c>
      <c r="H115">
        <v>943</v>
      </c>
      <c r="I115" t="s">
        <v>58</v>
      </c>
      <c r="J115" t="s">
        <v>52</v>
      </c>
    </row>
    <row r="116" spans="1:10">
      <c r="A116" t="s">
        <v>243</v>
      </c>
      <c r="B116" t="s">
        <v>242</v>
      </c>
      <c r="G116" t="s">
        <v>296</v>
      </c>
      <c r="H116">
        <v>686</v>
      </c>
      <c r="I116" t="s">
        <v>60</v>
      </c>
      <c r="J116" t="s">
        <v>52</v>
      </c>
    </row>
    <row r="117" spans="1:10">
      <c r="A117" t="s">
        <v>245</v>
      </c>
      <c r="B117" t="s">
        <v>244</v>
      </c>
      <c r="G117" t="s">
        <v>298</v>
      </c>
      <c r="H117">
        <v>688</v>
      </c>
      <c r="I117" t="s">
        <v>61</v>
      </c>
      <c r="J117" t="s">
        <v>53</v>
      </c>
    </row>
    <row r="118" spans="1:10">
      <c r="A118" t="s">
        <v>247</v>
      </c>
      <c r="B118" t="s">
        <v>246</v>
      </c>
      <c r="G118" t="s">
        <v>300</v>
      </c>
      <c r="H118">
        <v>518</v>
      </c>
      <c r="I118" t="s">
        <v>57</v>
      </c>
      <c r="J118" t="s">
        <v>53</v>
      </c>
    </row>
    <row r="119" spans="1:10">
      <c r="A119" t="s">
        <v>483</v>
      </c>
      <c r="B119" t="s">
        <v>482</v>
      </c>
      <c r="G119" t="s">
        <v>302</v>
      </c>
      <c r="H119">
        <v>728</v>
      </c>
      <c r="I119" t="s">
        <v>61</v>
      </c>
      <c r="J119" t="s">
        <v>52</v>
      </c>
    </row>
    <row r="120" spans="1:10">
      <c r="A120" t="s">
        <v>249</v>
      </c>
      <c r="B120" t="s">
        <v>248</v>
      </c>
      <c r="G120" t="s">
        <v>503</v>
      </c>
      <c r="H120">
        <v>836</v>
      </c>
      <c r="I120" t="s">
        <v>57</v>
      </c>
      <c r="J120" t="s">
        <v>52</v>
      </c>
    </row>
    <row r="121" spans="1:10">
      <c r="A121" t="s">
        <v>251</v>
      </c>
      <c r="B121" t="s">
        <v>250</v>
      </c>
      <c r="G121" t="s">
        <v>304</v>
      </c>
      <c r="H121">
        <v>558</v>
      </c>
      <c r="I121" t="s">
        <v>57</v>
      </c>
      <c r="J121" t="s">
        <v>53</v>
      </c>
    </row>
    <row r="122" spans="1:10">
      <c r="A122" t="s">
        <v>488</v>
      </c>
      <c r="B122" t="s">
        <v>618</v>
      </c>
      <c r="G122" t="s">
        <v>306</v>
      </c>
      <c r="H122">
        <v>138</v>
      </c>
      <c r="I122" t="s">
        <v>51</v>
      </c>
      <c r="J122" t="s">
        <v>51</v>
      </c>
    </row>
    <row r="123" spans="1:10">
      <c r="A123" t="s">
        <v>253</v>
      </c>
      <c r="B123" t="s">
        <v>252</v>
      </c>
      <c r="G123" t="s">
        <v>310</v>
      </c>
      <c r="H123">
        <v>196</v>
      </c>
      <c r="I123" t="s">
        <v>51</v>
      </c>
      <c r="J123" t="s">
        <v>51</v>
      </c>
    </row>
    <row r="124" spans="1:10">
      <c r="A124" t="s">
        <v>255</v>
      </c>
      <c r="B124" t="s">
        <v>254</v>
      </c>
      <c r="G124" t="s">
        <v>312</v>
      </c>
      <c r="H124">
        <v>278</v>
      </c>
      <c r="I124" t="s">
        <v>59</v>
      </c>
      <c r="J124" t="s">
        <v>53</v>
      </c>
    </row>
    <row r="125" spans="1:10">
      <c r="A125" t="s">
        <v>257</v>
      </c>
      <c r="B125" t="s">
        <v>256</v>
      </c>
      <c r="G125" t="s">
        <v>314</v>
      </c>
      <c r="H125">
        <v>692</v>
      </c>
      <c r="I125" t="s">
        <v>61</v>
      </c>
      <c r="J125" t="s">
        <v>53</v>
      </c>
    </row>
    <row r="126" spans="1:10">
      <c r="A126" t="s">
        <v>259</v>
      </c>
      <c r="B126" t="s">
        <v>258</v>
      </c>
      <c r="G126" t="s">
        <v>316</v>
      </c>
      <c r="H126">
        <v>694</v>
      </c>
      <c r="I126" t="s">
        <v>61</v>
      </c>
      <c r="J126" t="s">
        <v>53</v>
      </c>
    </row>
    <row r="127" spans="1:10">
      <c r="A127" t="s">
        <v>261</v>
      </c>
      <c r="B127" t="s">
        <v>260</v>
      </c>
      <c r="G127" t="s">
        <v>499</v>
      </c>
      <c r="H127">
        <v>962</v>
      </c>
      <c r="I127" t="s">
        <v>58</v>
      </c>
      <c r="J127" t="s">
        <v>52</v>
      </c>
    </row>
    <row r="128" spans="1:10">
      <c r="A128" t="s">
        <v>263</v>
      </c>
      <c r="B128" t="s">
        <v>262</v>
      </c>
      <c r="G128" t="s">
        <v>318</v>
      </c>
      <c r="H128">
        <v>142</v>
      </c>
      <c r="I128" t="s">
        <v>51</v>
      </c>
      <c r="J128" t="s">
        <v>51</v>
      </c>
    </row>
    <row r="129" spans="1:10">
      <c r="A129" t="s">
        <v>265</v>
      </c>
      <c r="B129" t="s">
        <v>264</v>
      </c>
      <c r="G129" t="s">
        <v>320</v>
      </c>
      <c r="H129">
        <v>449</v>
      </c>
      <c r="I129" t="s">
        <v>60</v>
      </c>
      <c r="J129" t="s">
        <v>52</v>
      </c>
    </row>
    <row r="130" spans="1:10">
      <c r="A130" t="s">
        <v>267</v>
      </c>
      <c r="B130" t="s">
        <v>266</v>
      </c>
      <c r="G130" t="s">
        <v>322</v>
      </c>
      <c r="H130">
        <v>564</v>
      </c>
      <c r="I130" t="s">
        <v>60</v>
      </c>
      <c r="J130" t="s">
        <v>52</v>
      </c>
    </row>
    <row r="131" spans="1:10">
      <c r="A131" t="s">
        <v>586</v>
      </c>
      <c r="B131" t="s">
        <v>585</v>
      </c>
      <c r="G131" t="s">
        <v>506</v>
      </c>
      <c r="H131">
        <v>565</v>
      </c>
      <c r="I131" t="s">
        <v>57</v>
      </c>
      <c r="J131" t="s">
        <v>52</v>
      </c>
    </row>
    <row r="132" spans="1:10">
      <c r="A132" t="s">
        <v>269</v>
      </c>
      <c r="B132" t="s">
        <v>268</v>
      </c>
      <c r="G132" t="s">
        <v>326</v>
      </c>
      <c r="H132">
        <v>283</v>
      </c>
      <c r="I132" t="s">
        <v>59</v>
      </c>
      <c r="J132" t="s">
        <v>52</v>
      </c>
    </row>
    <row r="133" spans="1:10">
      <c r="A133" t="s">
        <v>271</v>
      </c>
      <c r="B133" t="s">
        <v>270</v>
      </c>
      <c r="G133" t="s">
        <v>328</v>
      </c>
      <c r="H133">
        <v>853</v>
      </c>
      <c r="I133" t="s">
        <v>57</v>
      </c>
      <c r="J133" t="s">
        <v>53</v>
      </c>
    </row>
    <row r="134" spans="1:10">
      <c r="A134" t="s">
        <v>652</v>
      </c>
      <c r="B134" t="s">
        <v>492</v>
      </c>
      <c r="G134" t="s">
        <v>330</v>
      </c>
      <c r="H134">
        <v>288</v>
      </c>
      <c r="I134" t="s">
        <v>59</v>
      </c>
      <c r="J134" t="s">
        <v>52</v>
      </c>
    </row>
    <row r="135" spans="1:10">
      <c r="A135" t="s">
        <v>273</v>
      </c>
      <c r="B135" t="s">
        <v>272</v>
      </c>
      <c r="G135" t="s">
        <v>332</v>
      </c>
      <c r="H135">
        <v>293</v>
      </c>
      <c r="I135" t="s">
        <v>59</v>
      </c>
      <c r="J135" t="s">
        <v>52</v>
      </c>
    </row>
    <row r="136" spans="1:10">
      <c r="A136" t="s">
        <v>275</v>
      </c>
      <c r="B136" t="s">
        <v>274</v>
      </c>
      <c r="G136" t="s">
        <v>334</v>
      </c>
      <c r="H136">
        <v>566</v>
      </c>
      <c r="I136" t="s">
        <v>57</v>
      </c>
      <c r="J136" t="s">
        <v>52</v>
      </c>
    </row>
    <row r="137" spans="1:10">
      <c r="A137" t="s">
        <v>277</v>
      </c>
      <c r="B137" t="s">
        <v>276</v>
      </c>
      <c r="G137" t="s">
        <v>336</v>
      </c>
      <c r="H137">
        <v>964</v>
      </c>
      <c r="I137" t="s">
        <v>58</v>
      </c>
      <c r="J137" t="s">
        <v>52</v>
      </c>
    </row>
    <row r="138" spans="1:10">
      <c r="A138" t="s">
        <v>496</v>
      </c>
      <c r="B138" t="s">
        <v>495</v>
      </c>
      <c r="G138" t="s">
        <v>338</v>
      </c>
      <c r="H138">
        <v>182</v>
      </c>
      <c r="I138" t="s">
        <v>51</v>
      </c>
      <c r="J138" t="s">
        <v>51</v>
      </c>
    </row>
    <row r="139" spans="1:10">
      <c r="A139" t="s">
        <v>279</v>
      </c>
      <c r="B139" t="s">
        <v>278</v>
      </c>
      <c r="G139" t="s">
        <v>340</v>
      </c>
      <c r="H139">
        <v>359</v>
      </c>
      <c r="I139" t="s">
        <v>51</v>
      </c>
      <c r="J139" t="s">
        <v>51</v>
      </c>
    </row>
    <row r="140" spans="1:10">
      <c r="A140" t="s">
        <v>281</v>
      </c>
      <c r="B140" t="s">
        <v>280</v>
      </c>
      <c r="G140" t="s">
        <v>342</v>
      </c>
      <c r="H140">
        <v>453</v>
      </c>
      <c r="I140" t="s">
        <v>60</v>
      </c>
      <c r="J140" t="s">
        <v>52</v>
      </c>
    </row>
    <row r="141" spans="1:10">
      <c r="A141" t="s">
        <v>653</v>
      </c>
      <c r="B141" t="s">
        <v>497</v>
      </c>
      <c r="G141" t="s">
        <v>141</v>
      </c>
      <c r="H141">
        <v>634</v>
      </c>
      <c r="I141" t="s">
        <v>61</v>
      </c>
      <c r="J141" t="s">
        <v>53</v>
      </c>
    </row>
    <row r="142" spans="1:10">
      <c r="A142" t="s">
        <v>283</v>
      </c>
      <c r="B142" t="s">
        <v>282</v>
      </c>
      <c r="G142" t="s">
        <v>346</v>
      </c>
      <c r="H142">
        <v>968</v>
      </c>
      <c r="I142" t="s">
        <v>58</v>
      </c>
      <c r="J142" t="s">
        <v>52</v>
      </c>
    </row>
    <row r="143" spans="1:10">
      <c r="A143" t="s">
        <v>285</v>
      </c>
      <c r="B143" t="s">
        <v>284</v>
      </c>
      <c r="G143" t="s">
        <v>348</v>
      </c>
      <c r="H143">
        <v>922</v>
      </c>
      <c r="I143" t="s">
        <v>58</v>
      </c>
      <c r="J143" t="s">
        <v>52</v>
      </c>
    </row>
    <row r="144" spans="1:10">
      <c r="A144" t="s">
        <v>287</v>
      </c>
      <c r="B144" t="s">
        <v>286</v>
      </c>
      <c r="G144" t="s">
        <v>350</v>
      </c>
      <c r="H144">
        <v>714</v>
      </c>
      <c r="I144" t="s">
        <v>61</v>
      </c>
      <c r="J144" t="s">
        <v>53</v>
      </c>
    </row>
    <row r="145" spans="1:10">
      <c r="A145" t="s">
        <v>597</v>
      </c>
      <c r="B145" t="s">
        <v>596</v>
      </c>
      <c r="G145" t="s">
        <v>352</v>
      </c>
      <c r="H145">
        <v>862</v>
      </c>
      <c r="I145" t="s">
        <v>57</v>
      </c>
      <c r="J145" t="s">
        <v>52</v>
      </c>
    </row>
    <row r="146" spans="1:10">
      <c r="A146" t="s">
        <v>289</v>
      </c>
      <c r="B146" t="s">
        <v>288</v>
      </c>
      <c r="G146" t="s">
        <v>354</v>
      </c>
      <c r="H146">
        <v>135</v>
      </c>
      <c r="I146" t="s">
        <v>51</v>
      </c>
      <c r="J146" t="s">
        <v>51</v>
      </c>
    </row>
    <row r="147" spans="1:10">
      <c r="A147" t="s">
        <v>654</v>
      </c>
      <c r="B147" t="s">
        <v>476</v>
      </c>
      <c r="G147" t="s">
        <v>356</v>
      </c>
      <c r="H147">
        <v>456</v>
      </c>
      <c r="I147" t="s">
        <v>60</v>
      </c>
      <c r="J147" t="s">
        <v>52</v>
      </c>
    </row>
    <row r="148" spans="1:10">
      <c r="A148" t="s">
        <v>291</v>
      </c>
      <c r="B148" t="s">
        <v>290</v>
      </c>
      <c r="G148" t="s">
        <v>358</v>
      </c>
      <c r="H148">
        <v>722</v>
      </c>
      <c r="I148" t="s">
        <v>61</v>
      </c>
      <c r="J148" t="s">
        <v>53</v>
      </c>
    </row>
    <row r="149" spans="1:10">
      <c r="A149" t="s">
        <v>591</v>
      </c>
      <c r="B149" t="s">
        <v>590</v>
      </c>
      <c r="G149" t="s">
        <v>360</v>
      </c>
      <c r="H149">
        <v>942</v>
      </c>
      <c r="I149" t="s">
        <v>58</v>
      </c>
      <c r="J149" t="s">
        <v>52</v>
      </c>
    </row>
    <row r="150" spans="1:10">
      <c r="A150" t="s">
        <v>293</v>
      </c>
      <c r="B150" t="s">
        <v>292</v>
      </c>
      <c r="G150" t="s">
        <v>362</v>
      </c>
      <c r="H150">
        <v>718</v>
      </c>
      <c r="I150" t="s">
        <v>61</v>
      </c>
      <c r="J150" t="s">
        <v>52</v>
      </c>
    </row>
    <row r="151" spans="1:10">
      <c r="A151" t="s">
        <v>295</v>
      </c>
      <c r="B151" t="s">
        <v>294</v>
      </c>
      <c r="G151" t="s">
        <v>364</v>
      </c>
      <c r="H151">
        <v>724</v>
      </c>
      <c r="I151" t="s">
        <v>61</v>
      </c>
      <c r="J151" t="s">
        <v>53</v>
      </c>
    </row>
    <row r="152" spans="1:10">
      <c r="A152" t="s">
        <v>595</v>
      </c>
      <c r="B152" t="s">
        <v>594</v>
      </c>
      <c r="G152" t="s">
        <v>366</v>
      </c>
      <c r="H152">
        <v>576</v>
      </c>
      <c r="I152" t="s">
        <v>51</v>
      </c>
      <c r="J152" t="s">
        <v>51</v>
      </c>
    </row>
    <row r="153" spans="1:10">
      <c r="A153" t="s">
        <v>297</v>
      </c>
      <c r="B153" t="s">
        <v>296</v>
      </c>
      <c r="G153" t="s">
        <v>368</v>
      </c>
      <c r="H153">
        <v>936</v>
      </c>
      <c r="I153" t="s">
        <v>51</v>
      </c>
      <c r="J153" t="s">
        <v>51</v>
      </c>
    </row>
    <row r="154" spans="1:10">
      <c r="A154" t="s">
        <v>299</v>
      </c>
      <c r="B154" t="s">
        <v>298</v>
      </c>
      <c r="G154" t="s">
        <v>370</v>
      </c>
      <c r="H154">
        <v>961</v>
      </c>
      <c r="I154" t="s">
        <v>51</v>
      </c>
      <c r="J154" t="s">
        <v>51</v>
      </c>
    </row>
    <row r="155" spans="1:10">
      <c r="A155" t="s">
        <v>301</v>
      </c>
      <c r="B155" t="s">
        <v>300</v>
      </c>
      <c r="G155" t="s">
        <v>372</v>
      </c>
      <c r="H155">
        <v>813</v>
      </c>
      <c r="I155" t="s">
        <v>57</v>
      </c>
      <c r="J155" t="s">
        <v>53</v>
      </c>
    </row>
    <row r="156" spans="1:10">
      <c r="A156" t="s">
        <v>303</v>
      </c>
      <c r="B156" t="s">
        <v>302</v>
      </c>
      <c r="G156" t="s">
        <v>374</v>
      </c>
      <c r="H156">
        <v>726</v>
      </c>
      <c r="I156" t="s">
        <v>60</v>
      </c>
      <c r="J156" t="s">
        <v>53</v>
      </c>
    </row>
    <row r="157" spans="1:10">
      <c r="A157" t="s">
        <v>504</v>
      </c>
      <c r="B157" t="s">
        <v>503</v>
      </c>
      <c r="G157" t="s">
        <v>376</v>
      </c>
      <c r="H157">
        <v>199</v>
      </c>
      <c r="I157" t="s">
        <v>61</v>
      </c>
      <c r="J157" t="s">
        <v>52</v>
      </c>
    </row>
    <row r="158" spans="1:10">
      <c r="A158" t="s">
        <v>305</v>
      </c>
      <c r="B158" t="s">
        <v>304</v>
      </c>
      <c r="G158" t="s">
        <v>378</v>
      </c>
      <c r="H158">
        <v>733</v>
      </c>
      <c r="I158" t="s">
        <v>61</v>
      </c>
      <c r="J158" t="s">
        <v>53</v>
      </c>
    </row>
    <row r="159" spans="1:10">
      <c r="A159" t="s">
        <v>307</v>
      </c>
      <c r="B159" t="s">
        <v>306</v>
      </c>
      <c r="G159" t="s">
        <v>380</v>
      </c>
      <c r="H159">
        <v>184</v>
      </c>
      <c r="I159" t="s">
        <v>51</v>
      </c>
      <c r="J159" t="s">
        <v>51</v>
      </c>
    </row>
    <row r="160" spans="1:10">
      <c r="A160" t="s">
        <v>309</v>
      </c>
      <c r="B160" t="s">
        <v>308</v>
      </c>
      <c r="G160" t="s">
        <v>382</v>
      </c>
      <c r="H160">
        <v>524</v>
      </c>
      <c r="I160" t="s">
        <v>57</v>
      </c>
      <c r="J160" t="s">
        <v>52</v>
      </c>
    </row>
    <row r="161" spans="1:10">
      <c r="A161" t="s">
        <v>311</v>
      </c>
      <c r="B161" t="s">
        <v>310</v>
      </c>
      <c r="G161" t="s">
        <v>484</v>
      </c>
      <c r="H161">
        <v>361</v>
      </c>
      <c r="I161" t="s">
        <v>59</v>
      </c>
      <c r="J161" t="s">
        <v>52</v>
      </c>
    </row>
    <row r="162" spans="1:10">
      <c r="A162" t="s">
        <v>313</v>
      </c>
      <c r="B162" t="s">
        <v>312</v>
      </c>
      <c r="G162" t="s">
        <v>490</v>
      </c>
      <c r="H162">
        <v>362</v>
      </c>
      <c r="I162" t="s">
        <v>59</v>
      </c>
      <c r="J162" t="s">
        <v>52</v>
      </c>
    </row>
    <row r="163" spans="1:10">
      <c r="A163" t="s">
        <v>315</v>
      </c>
      <c r="B163" t="s">
        <v>314</v>
      </c>
      <c r="G163" t="s">
        <v>516</v>
      </c>
      <c r="H163">
        <v>364</v>
      </c>
      <c r="I163" t="s">
        <v>59</v>
      </c>
      <c r="J163" t="s">
        <v>52</v>
      </c>
    </row>
    <row r="164" spans="1:10">
      <c r="A164" t="s">
        <v>317</v>
      </c>
      <c r="B164" t="s">
        <v>316</v>
      </c>
      <c r="G164" t="s">
        <v>384</v>
      </c>
      <c r="H164">
        <v>732</v>
      </c>
      <c r="I164" t="s">
        <v>60</v>
      </c>
      <c r="J164" t="s">
        <v>53</v>
      </c>
    </row>
    <row r="165" spans="1:10">
      <c r="A165" t="s">
        <v>655</v>
      </c>
      <c r="B165" t="s">
        <v>656</v>
      </c>
      <c r="G165" t="s">
        <v>386</v>
      </c>
      <c r="H165">
        <v>366</v>
      </c>
      <c r="I165" t="s">
        <v>59</v>
      </c>
      <c r="J165" t="s">
        <v>52</v>
      </c>
    </row>
    <row r="166" spans="1:10">
      <c r="A166" t="s">
        <v>657</v>
      </c>
      <c r="B166" t="s">
        <v>658</v>
      </c>
      <c r="G166" t="s">
        <v>388</v>
      </c>
      <c r="H166">
        <v>144</v>
      </c>
      <c r="I166" t="s">
        <v>51</v>
      </c>
      <c r="J166" t="s">
        <v>51</v>
      </c>
    </row>
    <row r="167" spans="1:10">
      <c r="A167" t="s">
        <v>659</v>
      </c>
      <c r="B167" t="s">
        <v>592</v>
      </c>
      <c r="G167" t="s">
        <v>390</v>
      </c>
      <c r="H167">
        <v>146</v>
      </c>
      <c r="I167" t="s">
        <v>51</v>
      </c>
      <c r="J167" t="s">
        <v>51</v>
      </c>
    </row>
    <row r="168" spans="1:10">
      <c r="A168" t="s">
        <v>319</v>
      </c>
      <c r="B168" t="s">
        <v>318</v>
      </c>
      <c r="G168" t="s">
        <v>392</v>
      </c>
      <c r="H168">
        <v>463</v>
      </c>
      <c r="I168" t="s">
        <v>60</v>
      </c>
      <c r="J168" t="s">
        <v>52</v>
      </c>
    </row>
    <row r="169" spans="1:10">
      <c r="A169" t="s">
        <v>321</v>
      </c>
      <c r="B169" t="s">
        <v>320</v>
      </c>
      <c r="G169" t="s">
        <v>510</v>
      </c>
      <c r="H169">
        <v>716</v>
      </c>
      <c r="I169" t="s">
        <v>61</v>
      </c>
      <c r="J169" t="s">
        <v>53</v>
      </c>
    </row>
    <row r="170" spans="1:10">
      <c r="A170" t="s">
        <v>323</v>
      </c>
      <c r="B170" t="s">
        <v>322</v>
      </c>
      <c r="G170" t="s">
        <v>394</v>
      </c>
      <c r="H170">
        <v>528</v>
      </c>
      <c r="I170" t="s">
        <v>51</v>
      </c>
      <c r="J170" t="s">
        <v>51</v>
      </c>
    </row>
    <row r="171" spans="1:10">
      <c r="A171" t="s">
        <v>507</v>
      </c>
      <c r="B171" t="s">
        <v>506</v>
      </c>
      <c r="G171" t="s">
        <v>396</v>
      </c>
      <c r="H171">
        <v>923</v>
      </c>
      <c r="I171" t="s">
        <v>56</v>
      </c>
      <c r="J171" t="s">
        <v>53</v>
      </c>
    </row>
    <row r="172" spans="1:10">
      <c r="A172" t="s">
        <v>325</v>
      </c>
      <c r="B172" t="s">
        <v>324</v>
      </c>
      <c r="G172" t="s">
        <v>398</v>
      </c>
      <c r="H172">
        <v>738</v>
      </c>
      <c r="I172" t="s">
        <v>61</v>
      </c>
      <c r="J172" t="s">
        <v>53</v>
      </c>
    </row>
    <row r="173" spans="1:10">
      <c r="A173" t="s">
        <v>327</v>
      </c>
      <c r="B173" t="s">
        <v>326</v>
      </c>
      <c r="G173" t="s">
        <v>400</v>
      </c>
      <c r="H173">
        <v>578</v>
      </c>
      <c r="I173" t="s">
        <v>57</v>
      </c>
      <c r="J173" t="s">
        <v>52</v>
      </c>
    </row>
    <row r="174" spans="1:10">
      <c r="A174" t="s">
        <v>329</v>
      </c>
      <c r="B174" t="s">
        <v>328</v>
      </c>
      <c r="G174" t="s">
        <v>466</v>
      </c>
      <c r="H174">
        <v>313</v>
      </c>
      <c r="I174" t="s">
        <v>59</v>
      </c>
      <c r="J174" t="s">
        <v>52</v>
      </c>
    </row>
    <row r="175" spans="1:10">
      <c r="A175" t="s">
        <v>331</v>
      </c>
      <c r="B175" t="s">
        <v>330</v>
      </c>
      <c r="G175" t="s">
        <v>191</v>
      </c>
      <c r="H175">
        <v>648</v>
      </c>
      <c r="I175" t="s">
        <v>61</v>
      </c>
      <c r="J175" t="s">
        <v>53</v>
      </c>
    </row>
    <row r="176" spans="1:10">
      <c r="A176" t="s">
        <v>333</v>
      </c>
      <c r="B176" t="s">
        <v>332</v>
      </c>
      <c r="G176" t="s">
        <v>402</v>
      </c>
      <c r="H176">
        <v>537</v>
      </c>
      <c r="I176" t="s">
        <v>57</v>
      </c>
      <c r="J176" t="s">
        <v>53</v>
      </c>
    </row>
    <row r="177" spans="1:10">
      <c r="A177" t="s">
        <v>335</v>
      </c>
      <c r="B177" t="s">
        <v>334</v>
      </c>
      <c r="G177" t="s">
        <v>404</v>
      </c>
      <c r="H177">
        <v>742</v>
      </c>
      <c r="I177" t="s">
        <v>61</v>
      </c>
      <c r="J177" t="s">
        <v>53</v>
      </c>
    </row>
    <row r="178" spans="1:10">
      <c r="A178" t="s">
        <v>660</v>
      </c>
      <c r="B178" t="s">
        <v>661</v>
      </c>
      <c r="G178" t="s">
        <v>406</v>
      </c>
      <c r="H178">
        <v>866</v>
      </c>
      <c r="I178" t="s">
        <v>57</v>
      </c>
      <c r="J178" t="s">
        <v>52</v>
      </c>
    </row>
    <row r="179" spans="1:10">
      <c r="A179" t="s">
        <v>337</v>
      </c>
      <c r="B179" t="s">
        <v>336</v>
      </c>
      <c r="G179" t="s">
        <v>408</v>
      </c>
      <c r="H179">
        <v>369</v>
      </c>
      <c r="I179" t="s">
        <v>59</v>
      </c>
      <c r="J179" t="s">
        <v>52</v>
      </c>
    </row>
    <row r="180" spans="1:10">
      <c r="A180" t="s">
        <v>339</v>
      </c>
      <c r="B180" t="s">
        <v>338</v>
      </c>
      <c r="G180" t="s">
        <v>410</v>
      </c>
      <c r="H180">
        <v>744</v>
      </c>
      <c r="I180" t="s">
        <v>60</v>
      </c>
      <c r="J180" t="s">
        <v>52</v>
      </c>
    </row>
    <row r="181" spans="1:10">
      <c r="A181" t="s">
        <v>341</v>
      </c>
      <c r="B181" t="s">
        <v>340</v>
      </c>
      <c r="G181" t="s">
        <v>412</v>
      </c>
      <c r="H181">
        <v>186</v>
      </c>
      <c r="I181" t="s">
        <v>58</v>
      </c>
      <c r="J181" t="s">
        <v>52</v>
      </c>
    </row>
    <row r="182" spans="1:10">
      <c r="A182" t="s">
        <v>343</v>
      </c>
      <c r="B182" t="s">
        <v>342</v>
      </c>
      <c r="G182" t="s">
        <v>414</v>
      </c>
      <c r="H182">
        <v>925</v>
      </c>
      <c r="I182" t="s">
        <v>56</v>
      </c>
      <c r="J182" t="s">
        <v>52</v>
      </c>
    </row>
    <row r="183" spans="1:10">
      <c r="A183" t="s">
        <v>662</v>
      </c>
      <c r="B183" t="s">
        <v>499</v>
      </c>
      <c r="G183" t="s">
        <v>416</v>
      </c>
      <c r="H183">
        <v>869</v>
      </c>
      <c r="I183" t="s">
        <v>57</v>
      </c>
      <c r="J183" t="s">
        <v>52</v>
      </c>
    </row>
    <row r="184" spans="1:10">
      <c r="A184" t="s">
        <v>345</v>
      </c>
      <c r="B184" t="s">
        <v>344</v>
      </c>
      <c r="G184" t="s">
        <v>418</v>
      </c>
      <c r="H184">
        <v>746</v>
      </c>
      <c r="I184" t="s">
        <v>61</v>
      </c>
      <c r="J184" t="s">
        <v>53</v>
      </c>
    </row>
    <row r="185" spans="1:10">
      <c r="A185" t="s">
        <v>347</v>
      </c>
      <c r="B185" t="s">
        <v>346</v>
      </c>
      <c r="G185" t="s">
        <v>420</v>
      </c>
      <c r="H185">
        <v>926</v>
      </c>
      <c r="I185" t="s">
        <v>58</v>
      </c>
      <c r="J185" t="s">
        <v>52</v>
      </c>
    </row>
    <row r="186" spans="1:10">
      <c r="A186" t="s">
        <v>349</v>
      </c>
      <c r="B186" t="s">
        <v>348</v>
      </c>
      <c r="G186" t="s">
        <v>422</v>
      </c>
      <c r="H186">
        <v>466</v>
      </c>
      <c r="I186" t="s">
        <v>60</v>
      </c>
      <c r="J186" t="s">
        <v>52</v>
      </c>
    </row>
    <row r="187" spans="1:10">
      <c r="A187" t="s">
        <v>351</v>
      </c>
      <c r="B187" t="s">
        <v>350</v>
      </c>
      <c r="G187" t="s">
        <v>424</v>
      </c>
      <c r="H187">
        <v>112</v>
      </c>
      <c r="I187" t="s">
        <v>51</v>
      </c>
      <c r="J187" t="s">
        <v>51</v>
      </c>
    </row>
    <row r="188" spans="1:10">
      <c r="A188" t="s">
        <v>555</v>
      </c>
      <c r="B188" t="s">
        <v>554</v>
      </c>
      <c r="G188" t="s">
        <v>426</v>
      </c>
      <c r="H188">
        <v>111</v>
      </c>
      <c r="I188" t="s">
        <v>51</v>
      </c>
      <c r="J188" t="s">
        <v>51</v>
      </c>
    </row>
    <row r="189" spans="1:10">
      <c r="A189" t="s">
        <v>663</v>
      </c>
      <c r="B189" t="s">
        <v>664</v>
      </c>
      <c r="G189" t="s">
        <v>428</v>
      </c>
      <c r="H189">
        <v>298</v>
      </c>
      <c r="I189" t="s">
        <v>59</v>
      </c>
      <c r="J189" t="s">
        <v>52</v>
      </c>
    </row>
    <row r="190" spans="1:10">
      <c r="A190" t="s">
        <v>581</v>
      </c>
      <c r="B190" t="s">
        <v>484</v>
      </c>
      <c r="G190" t="s">
        <v>430</v>
      </c>
      <c r="H190">
        <v>927</v>
      </c>
      <c r="I190" t="s">
        <v>56</v>
      </c>
      <c r="J190" t="s">
        <v>53</v>
      </c>
    </row>
    <row r="191" spans="1:10">
      <c r="A191" t="s">
        <v>584</v>
      </c>
      <c r="B191" t="s">
        <v>490</v>
      </c>
      <c r="G191" t="s">
        <v>432</v>
      </c>
      <c r="H191">
        <v>846</v>
      </c>
      <c r="I191" t="s">
        <v>57</v>
      </c>
      <c r="J191" t="s">
        <v>52</v>
      </c>
    </row>
    <row r="192" spans="1:10">
      <c r="A192" t="s">
        <v>665</v>
      </c>
      <c r="B192" t="s">
        <v>588</v>
      </c>
      <c r="G192" t="s">
        <v>434</v>
      </c>
      <c r="H192">
        <v>299</v>
      </c>
      <c r="I192" t="s">
        <v>59</v>
      </c>
      <c r="J192" t="s">
        <v>52</v>
      </c>
    </row>
    <row r="193" spans="1:10">
      <c r="A193" t="s">
        <v>666</v>
      </c>
      <c r="B193" t="s">
        <v>667</v>
      </c>
      <c r="G193" t="s">
        <v>436</v>
      </c>
      <c r="H193">
        <v>582</v>
      </c>
      <c r="I193" t="s">
        <v>57</v>
      </c>
      <c r="J193" t="s">
        <v>53</v>
      </c>
    </row>
    <row r="194" spans="1:10">
      <c r="A194" t="s">
        <v>612</v>
      </c>
      <c r="B194" t="s">
        <v>516</v>
      </c>
      <c r="G194" t="s">
        <v>520</v>
      </c>
      <c r="H194">
        <v>487</v>
      </c>
      <c r="I194" t="s">
        <v>60</v>
      </c>
      <c r="J194" t="s">
        <v>52</v>
      </c>
    </row>
    <row r="195" spans="1:10">
      <c r="A195" t="s">
        <v>353</v>
      </c>
      <c r="B195" t="s">
        <v>352</v>
      </c>
      <c r="G195" t="s">
        <v>440</v>
      </c>
      <c r="H195">
        <v>474</v>
      </c>
      <c r="I195" t="s">
        <v>60</v>
      </c>
      <c r="J195" t="s">
        <v>53</v>
      </c>
    </row>
    <row r="196" spans="1:10">
      <c r="A196" t="s">
        <v>355</v>
      </c>
      <c r="B196" t="s">
        <v>354</v>
      </c>
      <c r="G196" t="s">
        <v>442</v>
      </c>
      <c r="H196">
        <v>754</v>
      </c>
      <c r="I196" t="s">
        <v>61</v>
      </c>
      <c r="J196" t="s">
        <v>53</v>
      </c>
    </row>
    <row r="197" spans="1:10">
      <c r="A197" t="s">
        <v>606</v>
      </c>
      <c r="B197" t="s">
        <v>510</v>
      </c>
      <c r="G197" t="s">
        <v>444</v>
      </c>
      <c r="H197">
        <v>698</v>
      </c>
      <c r="I197" t="s">
        <v>61</v>
      </c>
      <c r="J197" t="s">
        <v>53</v>
      </c>
    </row>
    <row r="198" spans="1:10">
      <c r="A198" t="s">
        <v>357</v>
      </c>
      <c r="B198" t="s">
        <v>356</v>
      </c>
    </row>
    <row r="199" spans="1:10">
      <c r="A199" t="s">
        <v>359</v>
      </c>
      <c r="B199" t="s">
        <v>358</v>
      </c>
    </row>
    <row r="200" spans="1:10">
      <c r="A200" t="s">
        <v>361</v>
      </c>
      <c r="B200" t="s">
        <v>360</v>
      </c>
    </row>
    <row r="201" spans="1:10">
      <c r="A201" t="s">
        <v>363</v>
      </c>
      <c r="B201" t="s">
        <v>362</v>
      </c>
    </row>
    <row r="202" spans="1:10">
      <c r="A202" t="s">
        <v>365</v>
      </c>
      <c r="B202" t="s">
        <v>364</v>
      </c>
    </row>
    <row r="203" spans="1:10">
      <c r="A203" t="s">
        <v>367</v>
      </c>
      <c r="B203" t="s">
        <v>366</v>
      </c>
    </row>
    <row r="204" spans="1:10">
      <c r="A204" t="s">
        <v>668</v>
      </c>
      <c r="B204" t="s">
        <v>607</v>
      </c>
    </row>
    <row r="205" spans="1:10">
      <c r="A205" t="s">
        <v>369</v>
      </c>
      <c r="B205" t="s">
        <v>368</v>
      </c>
    </row>
    <row r="206" spans="1:10">
      <c r="A206" t="s">
        <v>371</v>
      </c>
      <c r="B206" t="s">
        <v>370</v>
      </c>
    </row>
    <row r="207" spans="1:10">
      <c r="A207" t="s">
        <v>373</v>
      </c>
      <c r="B207" t="s">
        <v>372</v>
      </c>
    </row>
    <row r="208" spans="1:10">
      <c r="A208" t="s">
        <v>375</v>
      </c>
      <c r="B208" t="s">
        <v>374</v>
      </c>
    </row>
    <row r="209" spans="1:2">
      <c r="A209" t="s">
        <v>377</v>
      </c>
      <c r="B209" t="s">
        <v>376</v>
      </c>
    </row>
    <row r="210" spans="1:2">
      <c r="A210" t="s">
        <v>669</v>
      </c>
      <c r="B210" t="s">
        <v>670</v>
      </c>
    </row>
    <row r="211" spans="1:2">
      <c r="A211" t="s">
        <v>379</v>
      </c>
      <c r="B211" t="s">
        <v>378</v>
      </c>
    </row>
    <row r="212" spans="1:2">
      <c r="A212" t="s">
        <v>381</v>
      </c>
      <c r="B212" t="s">
        <v>380</v>
      </c>
    </row>
    <row r="213" spans="1:2">
      <c r="A213" t="s">
        <v>383</v>
      </c>
      <c r="B213" t="s">
        <v>382</v>
      </c>
    </row>
    <row r="214" spans="1:2">
      <c r="A214" t="s">
        <v>385</v>
      </c>
      <c r="B214" t="s">
        <v>384</v>
      </c>
    </row>
    <row r="215" spans="1:2">
      <c r="A215" t="s">
        <v>387</v>
      </c>
      <c r="B215" t="s">
        <v>386</v>
      </c>
    </row>
    <row r="216" spans="1:2">
      <c r="A216" t="s">
        <v>605</v>
      </c>
      <c r="B216" t="s">
        <v>604</v>
      </c>
    </row>
    <row r="217" spans="1:2">
      <c r="A217" t="s">
        <v>389</v>
      </c>
      <c r="B217" t="s">
        <v>388</v>
      </c>
    </row>
    <row r="218" spans="1:2">
      <c r="A218" t="s">
        <v>391</v>
      </c>
      <c r="B218" t="s">
        <v>390</v>
      </c>
    </row>
    <row r="219" spans="1:2">
      <c r="A219" t="s">
        <v>393</v>
      </c>
      <c r="B219" t="s">
        <v>392</v>
      </c>
    </row>
    <row r="220" spans="1:2">
      <c r="A220" t="s">
        <v>395</v>
      </c>
      <c r="B220" t="s">
        <v>394</v>
      </c>
    </row>
    <row r="221" spans="1:2">
      <c r="A221" t="s">
        <v>397</v>
      </c>
      <c r="B221" t="s">
        <v>396</v>
      </c>
    </row>
    <row r="222" spans="1:2">
      <c r="A222" t="s">
        <v>399</v>
      </c>
      <c r="B222" t="s">
        <v>398</v>
      </c>
    </row>
    <row r="223" spans="1:2">
      <c r="A223" t="s">
        <v>401</v>
      </c>
      <c r="B223" t="s">
        <v>400</v>
      </c>
    </row>
    <row r="224" spans="1:2">
      <c r="A224" t="s">
        <v>403</v>
      </c>
      <c r="B224" t="s">
        <v>402</v>
      </c>
    </row>
    <row r="225" spans="1:2">
      <c r="A225" t="s">
        <v>405</v>
      </c>
      <c r="B225" t="s">
        <v>404</v>
      </c>
    </row>
    <row r="226" spans="1:2">
      <c r="A226" t="s">
        <v>671</v>
      </c>
      <c r="B226" t="s">
        <v>672</v>
      </c>
    </row>
    <row r="227" spans="1:2">
      <c r="A227" t="s">
        <v>407</v>
      </c>
      <c r="B227" t="s">
        <v>406</v>
      </c>
    </row>
    <row r="228" spans="1:2">
      <c r="A228" t="s">
        <v>409</v>
      </c>
      <c r="B228" t="s">
        <v>408</v>
      </c>
    </row>
    <row r="229" spans="1:2">
      <c r="A229" t="s">
        <v>411</v>
      </c>
      <c r="B229" t="s">
        <v>410</v>
      </c>
    </row>
    <row r="230" spans="1:2">
      <c r="A230" t="s">
        <v>413</v>
      </c>
      <c r="B230" t="s">
        <v>412</v>
      </c>
    </row>
    <row r="231" spans="1:2">
      <c r="A231" t="s">
        <v>415</v>
      </c>
      <c r="B231" t="s">
        <v>414</v>
      </c>
    </row>
    <row r="232" spans="1:2">
      <c r="A232" t="s">
        <v>673</v>
      </c>
      <c r="B232" t="s">
        <v>609</v>
      </c>
    </row>
    <row r="233" spans="1:2">
      <c r="A233" t="s">
        <v>417</v>
      </c>
      <c r="B233" t="s">
        <v>416</v>
      </c>
    </row>
    <row r="234" spans="1:2">
      <c r="A234" t="s">
        <v>419</v>
      </c>
      <c r="B234" t="s">
        <v>418</v>
      </c>
    </row>
    <row r="235" spans="1:2">
      <c r="A235" t="s">
        <v>421</v>
      </c>
      <c r="B235" t="s">
        <v>420</v>
      </c>
    </row>
    <row r="236" spans="1:2">
      <c r="A236" t="s">
        <v>423</v>
      </c>
      <c r="B236" t="s">
        <v>422</v>
      </c>
    </row>
    <row r="237" spans="1:2">
      <c r="A237" t="s">
        <v>425</v>
      </c>
      <c r="B237" t="s">
        <v>424</v>
      </c>
    </row>
    <row r="238" spans="1:2">
      <c r="A238" t="s">
        <v>674</v>
      </c>
      <c r="B238" t="s">
        <v>675</v>
      </c>
    </row>
    <row r="239" spans="1:2">
      <c r="A239" t="s">
        <v>427</v>
      </c>
      <c r="B239" t="s">
        <v>426</v>
      </c>
    </row>
    <row r="240" spans="1:2">
      <c r="A240" t="s">
        <v>429</v>
      </c>
      <c r="B240" t="s">
        <v>428</v>
      </c>
    </row>
    <row r="241" spans="1:2">
      <c r="A241" t="s">
        <v>431</v>
      </c>
      <c r="B241" t="s">
        <v>430</v>
      </c>
    </row>
    <row r="242" spans="1:2">
      <c r="A242" t="s">
        <v>433</v>
      </c>
      <c r="B242" t="s">
        <v>432</v>
      </c>
    </row>
    <row r="243" spans="1:2">
      <c r="A243" t="s">
        <v>435</v>
      </c>
      <c r="B243" t="s">
        <v>434</v>
      </c>
    </row>
    <row r="244" spans="1:2">
      <c r="A244" t="s">
        <v>437</v>
      </c>
      <c r="B244" t="s">
        <v>436</v>
      </c>
    </row>
    <row r="245" spans="1:2">
      <c r="A245" t="s">
        <v>676</v>
      </c>
      <c r="B245" t="s">
        <v>613</v>
      </c>
    </row>
    <row r="246" spans="1:2">
      <c r="A246" t="s">
        <v>439</v>
      </c>
      <c r="B246" t="s">
        <v>438</v>
      </c>
    </row>
    <row r="247" spans="1:2">
      <c r="A247" t="s">
        <v>677</v>
      </c>
      <c r="B247" t="s">
        <v>616</v>
      </c>
    </row>
    <row r="248" spans="1:2">
      <c r="A248" t="s">
        <v>678</v>
      </c>
      <c r="B248" t="s">
        <v>679</v>
      </c>
    </row>
    <row r="249" spans="1:2">
      <c r="A249" t="s">
        <v>441</v>
      </c>
      <c r="B249" t="s">
        <v>440</v>
      </c>
    </row>
    <row r="250" spans="1:2">
      <c r="A250" t="s">
        <v>443</v>
      </c>
      <c r="B250" t="s">
        <v>442</v>
      </c>
    </row>
    <row r="251" spans="1:2">
      <c r="A251" t="s">
        <v>445</v>
      </c>
      <c r="B251" t="s">
        <v>444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Index</vt:lpstr>
      <vt:lpstr>Read_Me</vt:lpstr>
      <vt:lpstr>Settings</vt:lpstr>
      <vt:lpstr>Countries</vt:lpstr>
      <vt:lpstr>Estimates</vt:lpstr>
      <vt:lpstr>Pop</vt:lpstr>
      <vt:lpstr>Area</vt:lpstr>
      <vt:lpstr>P_Density</vt:lpstr>
      <vt:lpstr>P_Growth</vt:lpstr>
      <vt:lpstr>Users</vt:lpstr>
      <vt:lpstr>Data</vt:lpstr>
      <vt:lpstr>Lookups</vt:lpstr>
      <vt:lpstr>Coverage</vt:lpstr>
      <vt:lpstr>Towers</vt:lpstr>
      <vt:lpstr>Capacity</vt:lpstr>
      <vt:lpstr>Total Sites</vt:lpstr>
      <vt:lpstr>New Sites</vt:lpstr>
      <vt:lpstr>Costs</vt:lpstr>
      <vt:lpstr>GDP</vt:lpstr>
      <vt:lpstr>Options</vt:lpstr>
      <vt:lpstr>Context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Anonymous</cp:lastModifiedBy>
  <dcterms:created xsi:type="dcterms:W3CDTF">2022-03-01T15:51:19Z</dcterms:created>
  <dcterms:modified xsi:type="dcterms:W3CDTF">2022-03-01T15:52:55Z</dcterms:modified>
</cp:coreProperties>
</file>