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eoughton\Desktop\Github\geotide\results\"/>
    </mc:Choice>
  </mc:AlternateContent>
  <xr:revisionPtr revIDLastSave="0" documentId="13_ncr:1_{8F5BBF1A-A92D-44DF-BD24-E730F24B6A3D}" xr6:coauthVersionLast="47" xr6:coauthVersionMax="47" xr10:uidLastSave="{00000000-0000-0000-0000-000000000000}"/>
  <bookViews>
    <workbookView xWindow="-30828" yWindow="-108" windowWidth="30936" windowHeight="16896" tabRatio="759" activeTab="5" xr2:uid="{00000000-000D-0000-FFFF-FFFF00000000}"/>
  </bookViews>
  <sheets>
    <sheet name="Welcome" sheetId="10" r:id="rId1"/>
    <sheet name="Read_Me" sheetId="11" r:id="rId2"/>
    <sheet name="Cost_Settings" sheetId="3" r:id="rId3"/>
    <sheet name="Protection_Strategy_Settings" sheetId="14" r:id="rId4"/>
    <sheet name="Direct_Costs" sheetId="2" r:id="rId5"/>
    <sheet name="Indirect_Costs" sheetId="12" r:id="rId6"/>
    <sheet name="Cost_Benefit_Metrics" sheetId="13" r:id="rId7"/>
    <sheet name="Site_Data" sheetId="1" r:id="rId8"/>
    <sheet name="Labor_capex" sheetId="6" r:id="rId9"/>
    <sheet name="Labor_ICT" sheetId="7" r:id="rId10"/>
    <sheet name="Labor_Construction" sheetId="8" r:id="rId11"/>
    <sheet name="Labor_Logistics" sheetId="9" r:id="rId12"/>
  </sheets>
  <externalReferences>
    <externalReference r:id="rId13"/>
  </externalReferences>
  <definedNames>
    <definedName name="_xlnm._FilterDatabase" localSheetId="7" hidden="1">Site_Data!$C$1:$C$745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3" i="12" l="1"/>
  <c r="E223" i="12"/>
  <c r="D223" i="12"/>
  <c r="C223" i="12"/>
  <c r="B223" i="12"/>
  <c r="A223" i="12"/>
  <c r="F222" i="12"/>
  <c r="E222" i="12"/>
  <c r="D222" i="12"/>
  <c r="C222" i="12"/>
  <c r="B222" i="12"/>
  <c r="A222" i="12"/>
  <c r="F221" i="12"/>
  <c r="E221" i="12"/>
  <c r="D221" i="12"/>
  <c r="C221" i="12"/>
  <c r="B221" i="12"/>
  <c r="A221" i="12"/>
  <c r="F220" i="12"/>
  <c r="E220" i="12"/>
  <c r="D220" i="12"/>
  <c r="C220" i="12"/>
  <c r="B220" i="12"/>
  <c r="A220" i="12"/>
  <c r="F219" i="12"/>
  <c r="E219" i="12"/>
  <c r="D219" i="12"/>
  <c r="C219" i="12"/>
  <c r="B219" i="12"/>
  <c r="A219" i="12"/>
  <c r="F218" i="12"/>
  <c r="E218" i="12"/>
  <c r="D218" i="12"/>
  <c r="C218" i="12"/>
  <c r="B218" i="12"/>
  <c r="A218" i="12"/>
  <c r="F217" i="12"/>
  <c r="E217" i="12"/>
  <c r="D217" i="12"/>
  <c r="C217" i="12"/>
  <c r="B217" i="12"/>
  <c r="A217" i="12"/>
  <c r="F216" i="12"/>
  <c r="E216" i="12"/>
  <c r="D216" i="12"/>
  <c r="C216" i="12"/>
  <c r="B216" i="12"/>
  <c r="A216" i="12"/>
  <c r="F215" i="12"/>
  <c r="E215" i="12"/>
  <c r="D215" i="12"/>
  <c r="C215" i="12"/>
  <c r="B215" i="12"/>
  <c r="A215" i="12"/>
  <c r="F214" i="12"/>
  <c r="E214" i="12"/>
  <c r="D214" i="12"/>
  <c r="C214" i="12"/>
  <c r="B214" i="12"/>
  <c r="A214" i="12"/>
  <c r="F213" i="12"/>
  <c r="E213" i="12"/>
  <c r="D213" i="12"/>
  <c r="C213" i="12"/>
  <c r="B213" i="12"/>
  <c r="A213" i="12"/>
  <c r="F212" i="12"/>
  <c r="E212" i="12"/>
  <c r="D212" i="12"/>
  <c r="C212" i="12"/>
  <c r="B212" i="12"/>
  <c r="A212" i="12"/>
  <c r="F211" i="12"/>
  <c r="E211" i="12"/>
  <c r="D211" i="12"/>
  <c r="C211" i="12"/>
  <c r="B211" i="12"/>
  <c r="A211" i="12"/>
  <c r="F210" i="12"/>
  <c r="E210" i="12"/>
  <c r="D210" i="12"/>
  <c r="C210" i="12"/>
  <c r="B210" i="12"/>
  <c r="A210" i="12"/>
  <c r="F209" i="12"/>
  <c r="E209" i="12"/>
  <c r="D209" i="12"/>
  <c r="C209" i="12"/>
  <c r="B209" i="12"/>
  <c r="A209" i="12"/>
  <c r="F208" i="12"/>
  <c r="E208" i="12"/>
  <c r="D208" i="12"/>
  <c r="C208" i="12"/>
  <c r="B208" i="12"/>
  <c r="A208" i="12"/>
  <c r="F207" i="12"/>
  <c r="E207" i="12"/>
  <c r="D207" i="12"/>
  <c r="C207" i="12"/>
  <c r="B207" i="12"/>
  <c r="A207" i="12"/>
  <c r="F206" i="12"/>
  <c r="E206" i="12"/>
  <c r="D206" i="12"/>
  <c r="C206" i="12"/>
  <c r="B206" i="12"/>
  <c r="A206" i="12"/>
  <c r="F205" i="12"/>
  <c r="E205" i="12"/>
  <c r="D205" i="12"/>
  <c r="C205" i="12"/>
  <c r="B205" i="12"/>
  <c r="A205" i="12"/>
  <c r="F204" i="12"/>
  <c r="E204" i="12"/>
  <c r="D204" i="12"/>
  <c r="C204" i="12"/>
  <c r="B204" i="12"/>
  <c r="A204" i="12"/>
  <c r="F203" i="12"/>
  <c r="E203" i="12"/>
  <c r="D203" i="12"/>
  <c r="C203" i="12"/>
  <c r="B203" i="12"/>
  <c r="A203" i="12"/>
  <c r="F202" i="12"/>
  <c r="E202" i="12"/>
  <c r="D202" i="12"/>
  <c r="C202" i="12"/>
  <c r="B202" i="12"/>
  <c r="A202" i="12"/>
  <c r="F201" i="12"/>
  <c r="E201" i="12"/>
  <c r="D201" i="12"/>
  <c r="C201" i="12"/>
  <c r="B201" i="12"/>
  <c r="A201" i="12"/>
  <c r="F200" i="12"/>
  <c r="E200" i="12"/>
  <c r="D200" i="12"/>
  <c r="C200" i="12"/>
  <c r="B200" i="12"/>
  <c r="A200" i="12"/>
  <c r="F199" i="12"/>
  <c r="E199" i="12"/>
  <c r="D199" i="12"/>
  <c r="C199" i="12"/>
  <c r="B199" i="12"/>
  <c r="A199" i="12"/>
  <c r="F198" i="12"/>
  <c r="E198" i="12"/>
  <c r="D198" i="12"/>
  <c r="C198" i="12"/>
  <c r="B198" i="12"/>
  <c r="A198" i="12"/>
  <c r="F197" i="12"/>
  <c r="E197" i="12"/>
  <c r="D197" i="12"/>
  <c r="C197" i="12"/>
  <c r="B197" i="12"/>
  <c r="A197" i="12"/>
  <c r="F196" i="12"/>
  <c r="E196" i="12"/>
  <c r="D196" i="12"/>
  <c r="C196" i="12"/>
  <c r="B196" i="12"/>
  <c r="A196" i="12"/>
  <c r="F195" i="12"/>
  <c r="E195" i="12"/>
  <c r="D195" i="12"/>
  <c r="C195" i="12"/>
  <c r="B195" i="12"/>
  <c r="A195" i="12"/>
  <c r="F194" i="12"/>
  <c r="E194" i="12"/>
  <c r="D194" i="12"/>
  <c r="C194" i="12"/>
  <c r="B194" i="12"/>
  <c r="A194" i="12"/>
  <c r="F193" i="12"/>
  <c r="E193" i="12"/>
  <c r="D193" i="12"/>
  <c r="C193" i="12"/>
  <c r="B193" i="12"/>
  <c r="A193" i="12"/>
  <c r="F192" i="12"/>
  <c r="E192" i="12"/>
  <c r="D192" i="12"/>
  <c r="C192" i="12"/>
  <c r="B192" i="12"/>
  <c r="A192" i="12"/>
  <c r="F191" i="12"/>
  <c r="E191" i="12"/>
  <c r="D191" i="12"/>
  <c r="C191" i="12"/>
  <c r="B191" i="12"/>
  <c r="A191" i="12"/>
  <c r="F190" i="12"/>
  <c r="E190" i="12"/>
  <c r="D190" i="12"/>
  <c r="C190" i="12"/>
  <c r="B190" i="12"/>
  <c r="A190" i="12"/>
  <c r="F189" i="12"/>
  <c r="E189" i="12"/>
  <c r="D189" i="12"/>
  <c r="C189" i="12"/>
  <c r="B189" i="12"/>
  <c r="A189" i="12"/>
  <c r="F188" i="12"/>
  <c r="E188" i="12"/>
  <c r="D188" i="12"/>
  <c r="C188" i="12"/>
  <c r="B188" i="12"/>
  <c r="A188" i="12"/>
  <c r="F187" i="12"/>
  <c r="E187" i="12"/>
  <c r="D187" i="12"/>
  <c r="C187" i="12"/>
  <c r="B187" i="12"/>
  <c r="A187" i="12"/>
  <c r="F186" i="12"/>
  <c r="E186" i="12"/>
  <c r="D186" i="12"/>
  <c r="C186" i="12"/>
  <c r="B186" i="12"/>
  <c r="A186" i="12"/>
  <c r="F185" i="12"/>
  <c r="E185" i="12"/>
  <c r="D185" i="12"/>
  <c r="C185" i="12"/>
  <c r="B185" i="12"/>
  <c r="A185" i="12"/>
  <c r="F184" i="12"/>
  <c r="E184" i="12"/>
  <c r="D184" i="12"/>
  <c r="C184" i="12"/>
  <c r="B184" i="12"/>
  <c r="A184" i="12"/>
  <c r="F183" i="12"/>
  <c r="E183" i="12"/>
  <c r="D183" i="12"/>
  <c r="C183" i="12"/>
  <c r="B183" i="12"/>
  <c r="A183" i="12"/>
  <c r="F182" i="12"/>
  <c r="E182" i="12"/>
  <c r="D182" i="12"/>
  <c r="C182" i="12"/>
  <c r="B182" i="12"/>
  <c r="A182" i="12"/>
  <c r="F181" i="12"/>
  <c r="E181" i="12"/>
  <c r="D181" i="12"/>
  <c r="C181" i="12"/>
  <c r="B181" i="12"/>
  <c r="A181" i="12"/>
  <c r="F180" i="12"/>
  <c r="E180" i="12"/>
  <c r="D180" i="12"/>
  <c r="C180" i="12"/>
  <c r="B180" i="12"/>
  <c r="A180" i="12"/>
  <c r="F179" i="12"/>
  <c r="E179" i="12"/>
  <c r="D179" i="12"/>
  <c r="C179" i="12"/>
  <c r="B179" i="12"/>
  <c r="A179" i="12"/>
  <c r="F178" i="12"/>
  <c r="E178" i="12"/>
  <c r="D178" i="12"/>
  <c r="C178" i="12"/>
  <c r="B178" i="12"/>
  <c r="A178" i="12"/>
  <c r="F177" i="12"/>
  <c r="E177" i="12"/>
  <c r="D177" i="12"/>
  <c r="C177" i="12"/>
  <c r="B177" i="12"/>
  <c r="A177" i="12"/>
  <c r="F176" i="12"/>
  <c r="E176" i="12"/>
  <c r="D176" i="12"/>
  <c r="C176" i="12"/>
  <c r="B176" i="12"/>
  <c r="A176" i="12"/>
  <c r="F175" i="12"/>
  <c r="E175" i="12"/>
  <c r="D175" i="12"/>
  <c r="C175" i="12"/>
  <c r="B175" i="12"/>
  <c r="A175" i="12"/>
  <c r="F174" i="12"/>
  <c r="E174" i="12"/>
  <c r="D174" i="12"/>
  <c r="C174" i="12"/>
  <c r="B174" i="12"/>
  <c r="A174" i="12"/>
  <c r="F173" i="12"/>
  <c r="E173" i="12"/>
  <c r="D173" i="12"/>
  <c r="C173" i="12"/>
  <c r="B173" i="12"/>
  <c r="A173" i="12"/>
  <c r="F172" i="12"/>
  <c r="E172" i="12"/>
  <c r="D172" i="12"/>
  <c r="C172" i="12"/>
  <c r="B172" i="12"/>
  <c r="A172" i="12"/>
  <c r="F171" i="12"/>
  <c r="E171" i="12"/>
  <c r="D171" i="12"/>
  <c r="C171" i="12"/>
  <c r="B171" i="12"/>
  <c r="A171" i="12"/>
  <c r="F170" i="12"/>
  <c r="E170" i="12"/>
  <c r="D170" i="12"/>
  <c r="C170" i="12"/>
  <c r="B170" i="12"/>
  <c r="A170" i="12"/>
  <c r="F169" i="12"/>
  <c r="E169" i="12"/>
  <c r="D169" i="12"/>
  <c r="C169" i="12"/>
  <c r="B169" i="12"/>
  <c r="A169" i="12"/>
  <c r="F168" i="12"/>
  <c r="E168" i="12"/>
  <c r="D168" i="12"/>
  <c r="C168" i="12"/>
  <c r="B168" i="12"/>
  <c r="A168" i="12"/>
  <c r="F167" i="12"/>
  <c r="E167" i="12"/>
  <c r="D167" i="12"/>
  <c r="C167" i="12"/>
  <c r="B167" i="12"/>
  <c r="A167" i="12"/>
  <c r="F166" i="12"/>
  <c r="E166" i="12"/>
  <c r="D166" i="12"/>
  <c r="C166" i="12"/>
  <c r="B166" i="12"/>
  <c r="A166" i="12"/>
  <c r="F165" i="12"/>
  <c r="E165" i="12"/>
  <c r="D165" i="12"/>
  <c r="C165" i="12"/>
  <c r="B165" i="12"/>
  <c r="A165" i="12"/>
  <c r="F164" i="12"/>
  <c r="E164" i="12"/>
  <c r="D164" i="12"/>
  <c r="C164" i="12"/>
  <c r="B164" i="12"/>
  <c r="A164" i="12"/>
  <c r="F163" i="12"/>
  <c r="E163" i="12"/>
  <c r="D163" i="12"/>
  <c r="C163" i="12"/>
  <c r="B163" i="12"/>
  <c r="A163" i="12"/>
  <c r="F162" i="12"/>
  <c r="E162" i="12"/>
  <c r="D162" i="12"/>
  <c r="C162" i="12"/>
  <c r="B162" i="12"/>
  <c r="A162" i="12"/>
  <c r="F161" i="12"/>
  <c r="E161" i="12"/>
  <c r="D161" i="12"/>
  <c r="C161" i="12"/>
  <c r="B161" i="12"/>
  <c r="A161" i="12"/>
  <c r="F160" i="12"/>
  <c r="E160" i="12"/>
  <c r="D160" i="12"/>
  <c r="C160" i="12"/>
  <c r="B160" i="12"/>
  <c r="A160" i="12"/>
  <c r="F159" i="12"/>
  <c r="E159" i="12"/>
  <c r="D159" i="12"/>
  <c r="C159" i="12"/>
  <c r="B159" i="12"/>
  <c r="A159" i="12"/>
  <c r="F158" i="12"/>
  <c r="E158" i="12"/>
  <c r="D158" i="12"/>
  <c r="C158" i="12"/>
  <c r="B158" i="12"/>
  <c r="A158" i="12"/>
  <c r="F157" i="12"/>
  <c r="E157" i="12"/>
  <c r="D157" i="12"/>
  <c r="C157" i="12"/>
  <c r="B157" i="12"/>
  <c r="A157" i="12"/>
  <c r="F156" i="12"/>
  <c r="E156" i="12"/>
  <c r="D156" i="12"/>
  <c r="C156" i="12"/>
  <c r="B156" i="12"/>
  <c r="A156" i="12"/>
  <c r="F155" i="12"/>
  <c r="E155" i="12"/>
  <c r="D155" i="12"/>
  <c r="C155" i="12"/>
  <c r="B155" i="12"/>
  <c r="A155" i="12"/>
  <c r="F154" i="12"/>
  <c r="E154" i="12"/>
  <c r="D154" i="12"/>
  <c r="C154" i="12"/>
  <c r="B154" i="12"/>
  <c r="A154" i="12"/>
  <c r="F153" i="12"/>
  <c r="E153" i="12"/>
  <c r="D153" i="12"/>
  <c r="C153" i="12"/>
  <c r="B153" i="12"/>
  <c r="A153" i="12"/>
  <c r="F152" i="12"/>
  <c r="E152" i="12"/>
  <c r="D152" i="12"/>
  <c r="C152" i="12"/>
  <c r="B152" i="12"/>
  <c r="A152" i="12"/>
  <c r="F151" i="12"/>
  <c r="E151" i="12"/>
  <c r="D151" i="12"/>
  <c r="C151" i="12"/>
  <c r="B151" i="12"/>
  <c r="A151" i="12"/>
  <c r="F150" i="12"/>
  <c r="E150" i="12"/>
  <c r="D150" i="12"/>
  <c r="C150" i="12"/>
  <c r="B150" i="12"/>
  <c r="A150" i="12"/>
  <c r="F149" i="12"/>
  <c r="E149" i="12"/>
  <c r="D149" i="12"/>
  <c r="C149" i="12"/>
  <c r="B149" i="12"/>
  <c r="A149" i="12"/>
  <c r="F148" i="12"/>
  <c r="E148" i="12"/>
  <c r="D148" i="12"/>
  <c r="C148" i="12"/>
  <c r="B148" i="12"/>
  <c r="A148" i="12"/>
  <c r="F147" i="12"/>
  <c r="E147" i="12"/>
  <c r="D147" i="12"/>
  <c r="C147" i="12"/>
  <c r="B147" i="12"/>
  <c r="A147" i="12"/>
  <c r="F146" i="12"/>
  <c r="E146" i="12"/>
  <c r="D146" i="12"/>
  <c r="C146" i="12"/>
  <c r="B146" i="12"/>
  <c r="A146" i="12"/>
  <c r="F145" i="12"/>
  <c r="E145" i="12"/>
  <c r="D145" i="12"/>
  <c r="C145" i="12"/>
  <c r="B145" i="12"/>
  <c r="A145" i="12"/>
  <c r="F144" i="12"/>
  <c r="E144" i="12"/>
  <c r="D144" i="12"/>
  <c r="C144" i="12"/>
  <c r="B144" i="12"/>
  <c r="A144" i="12"/>
  <c r="F143" i="12"/>
  <c r="E143" i="12"/>
  <c r="D143" i="12"/>
  <c r="C143" i="12"/>
  <c r="B143" i="12"/>
  <c r="A143" i="12"/>
  <c r="F142" i="12"/>
  <c r="E142" i="12"/>
  <c r="D142" i="12"/>
  <c r="C142" i="12"/>
  <c r="B142" i="12"/>
  <c r="A142" i="12"/>
  <c r="F141" i="12"/>
  <c r="E141" i="12"/>
  <c r="D141" i="12"/>
  <c r="C141" i="12"/>
  <c r="B141" i="12"/>
  <c r="A141" i="12"/>
  <c r="F140" i="12"/>
  <c r="E140" i="12"/>
  <c r="D140" i="12"/>
  <c r="C140" i="12"/>
  <c r="B140" i="12"/>
  <c r="A140" i="12"/>
  <c r="F139" i="12"/>
  <c r="E139" i="12"/>
  <c r="D139" i="12"/>
  <c r="C139" i="12"/>
  <c r="B139" i="12"/>
  <c r="A139" i="12"/>
  <c r="F138" i="12"/>
  <c r="E138" i="12"/>
  <c r="D138" i="12"/>
  <c r="C138" i="12"/>
  <c r="B138" i="12"/>
  <c r="A138" i="12"/>
  <c r="F137" i="12"/>
  <c r="E137" i="12"/>
  <c r="D137" i="12"/>
  <c r="C137" i="12"/>
  <c r="B137" i="12"/>
  <c r="A137" i="12"/>
  <c r="F136" i="12"/>
  <c r="E136" i="12"/>
  <c r="D136" i="12"/>
  <c r="C136" i="12"/>
  <c r="B136" i="12"/>
  <c r="A136" i="12"/>
  <c r="F135" i="12"/>
  <c r="E135" i="12"/>
  <c r="D135" i="12"/>
  <c r="C135" i="12"/>
  <c r="B135" i="12"/>
  <c r="A135" i="12"/>
  <c r="F134" i="12"/>
  <c r="E134" i="12"/>
  <c r="D134" i="12"/>
  <c r="C134" i="12"/>
  <c r="B134" i="12"/>
  <c r="A134" i="12"/>
  <c r="F133" i="12"/>
  <c r="E133" i="12"/>
  <c r="D133" i="12"/>
  <c r="C133" i="12"/>
  <c r="B133" i="12"/>
  <c r="A133" i="12"/>
  <c r="F132" i="12"/>
  <c r="E132" i="12"/>
  <c r="D132" i="12"/>
  <c r="C132" i="12"/>
  <c r="B132" i="12"/>
  <c r="A132" i="12"/>
  <c r="F131" i="12"/>
  <c r="E131" i="12"/>
  <c r="D131" i="12"/>
  <c r="C131" i="12"/>
  <c r="B131" i="12"/>
  <c r="A131" i="12"/>
  <c r="F130" i="12"/>
  <c r="E130" i="12"/>
  <c r="D130" i="12"/>
  <c r="C130" i="12"/>
  <c r="B130" i="12"/>
  <c r="A130" i="12"/>
  <c r="F129" i="12"/>
  <c r="E129" i="12"/>
  <c r="D129" i="12"/>
  <c r="C129" i="12"/>
  <c r="B129" i="12"/>
  <c r="A129" i="12"/>
  <c r="F128" i="12"/>
  <c r="E128" i="12"/>
  <c r="D128" i="12"/>
  <c r="C128" i="12"/>
  <c r="B128" i="12"/>
  <c r="A128" i="12"/>
  <c r="F127" i="12"/>
  <c r="E127" i="12"/>
  <c r="D127" i="12"/>
  <c r="C127" i="12"/>
  <c r="B127" i="12"/>
  <c r="A127" i="12"/>
  <c r="F126" i="12"/>
  <c r="E126" i="12"/>
  <c r="D126" i="12"/>
  <c r="C126" i="12"/>
  <c r="B126" i="12"/>
  <c r="A126" i="12"/>
  <c r="F125" i="12"/>
  <c r="E125" i="12"/>
  <c r="D125" i="12"/>
  <c r="C125" i="12"/>
  <c r="B125" i="12"/>
  <c r="A125" i="12"/>
  <c r="F124" i="12"/>
  <c r="E124" i="12"/>
  <c r="D124" i="12"/>
  <c r="C124" i="12"/>
  <c r="B124" i="12"/>
  <c r="A124" i="12"/>
  <c r="F123" i="12"/>
  <c r="E123" i="12"/>
  <c r="D123" i="12"/>
  <c r="C123" i="12"/>
  <c r="B123" i="12"/>
  <c r="A123" i="12"/>
  <c r="F122" i="12"/>
  <c r="E122" i="12"/>
  <c r="D122" i="12"/>
  <c r="C122" i="12"/>
  <c r="B122" i="12"/>
  <c r="A122" i="12"/>
  <c r="F121" i="12"/>
  <c r="E121" i="12"/>
  <c r="D121" i="12"/>
  <c r="C121" i="12"/>
  <c r="B121" i="12"/>
  <c r="A121" i="12"/>
  <c r="F120" i="12"/>
  <c r="E120" i="12"/>
  <c r="D120" i="12"/>
  <c r="C120" i="12"/>
  <c r="B120" i="12"/>
  <c r="A120" i="12"/>
  <c r="F119" i="12"/>
  <c r="E119" i="12"/>
  <c r="D119" i="12"/>
  <c r="C119" i="12"/>
  <c r="B119" i="12"/>
  <c r="A119" i="12"/>
  <c r="F118" i="12"/>
  <c r="E118" i="12"/>
  <c r="D118" i="12"/>
  <c r="C118" i="12"/>
  <c r="B118" i="12"/>
  <c r="A118" i="12"/>
  <c r="F117" i="12"/>
  <c r="E117" i="12"/>
  <c r="D117" i="12"/>
  <c r="C117" i="12"/>
  <c r="B117" i="12"/>
  <c r="A117" i="12"/>
  <c r="F116" i="12"/>
  <c r="E116" i="12"/>
  <c r="D116" i="12"/>
  <c r="C116" i="12"/>
  <c r="B116" i="12"/>
  <c r="A116" i="12"/>
  <c r="F115" i="12"/>
  <c r="E115" i="12"/>
  <c r="D115" i="12"/>
  <c r="C115" i="12"/>
  <c r="B115" i="12"/>
  <c r="A115" i="12"/>
  <c r="F114" i="12"/>
  <c r="E114" i="12"/>
  <c r="D114" i="12"/>
  <c r="C114" i="12"/>
  <c r="B114" i="12"/>
  <c r="A114" i="12"/>
  <c r="F113" i="12"/>
  <c r="E113" i="12"/>
  <c r="D113" i="12"/>
  <c r="C113" i="12"/>
  <c r="B113" i="12"/>
  <c r="A113" i="12"/>
  <c r="F112" i="12"/>
  <c r="E112" i="12"/>
  <c r="D112" i="12"/>
  <c r="C112" i="12"/>
  <c r="B112" i="12"/>
  <c r="A112" i="12"/>
  <c r="F111" i="12"/>
  <c r="E111" i="12"/>
  <c r="D111" i="12"/>
  <c r="C111" i="12"/>
  <c r="B111" i="12"/>
  <c r="A111" i="12"/>
  <c r="F110" i="12"/>
  <c r="E110" i="12"/>
  <c r="D110" i="12"/>
  <c r="C110" i="12"/>
  <c r="B110" i="12"/>
  <c r="A110" i="12"/>
  <c r="F109" i="12"/>
  <c r="E109" i="12"/>
  <c r="D109" i="12"/>
  <c r="C109" i="12"/>
  <c r="B109" i="12"/>
  <c r="A109" i="12"/>
  <c r="F108" i="12"/>
  <c r="E108" i="12"/>
  <c r="D108" i="12"/>
  <c r="C108" i="12"/>
  <c r="B108" i="12"/>
  <c r="A108" i="12"/>
  <c r="F107" i="12"/>
  <c r="E107" i="12"/>
  <c r="D107" i="12"/>
  <c r="C107" i="12"/>
  <c r="B107" i="12"/>
  <c r="A107" i="12"/>
  <c r="F106" i="12"/>
  <c r="E106" i="12"/>
  <c r="D106" i="12"/>
  <c r="C106" i="12"/>
  <c r="B106" i="12"/>
  <c r="A106" i="12"/>
  <c r="F105" i="12"/>
  <c r="E105" i="12"/>
  <c r="D105" i="12"/>
  <c r="C105" i="12"/>
  <c r="B105" i="12"/>
  <c r="A105" i="12"/>
  <c r="F104" i="12"/>
  <c r="E104" i="12"/>
  <c r="D104" i="12"/>
  <c r="C104" i="12"/>
  <c r="B104" i="12"/>
  <c r="A104" i="12"/>
  <c r="F103" i="12"/>
  <c r="E103" i="12"/>
  <c r="D103" i="12"/>
  <c r="C103" i="12"/>
  <c r="B103" i="12"/>
  <c r="A103" i="12"/>
  <c r="F102" i="12"/>
  <c r="E102" i="12"/>
  <c r="D102" i="12"/>
  <c r="C102" i="12"/>
  <c r="B102" i="12"/>
  <c r="A102" i="12"/>
  <c r="F101" i="12"/>
  <c r="E101" i="12"/>
  <c r="D101" i="12"/>
  <c r="C101" i="12"/>
  <c r="B101" i="12"/>
  <c r="A101" i="12"/>
  <c r="F100" i="12"/>
  <c r="E100" i="12"/>
  <c r="D100" i="12"/>
  <c r="C100" i="12"/>
  <c r="B100" i="12"/>
  <c r="A100" i="12"/>
  <c r="F99" i="12"/>
  <c r="E99" i="12"/>
  <c r="D99" i="12"/>
  <c r="C99" i="12"/>
  <c r="B99" i="12"/>
  <c r="A99" i="12"/>
  <c r="F98" i="12"/>
  <c r="E98" i="12"/>
  <c r="D98" i="12"/>
  <c r="C98" i="12"/>
  <c r="B98" i="12"/>
  <c r="A98" i="12"/>
  <c r="F97" i="12"/>
  <c r="E97" i="12"/>
  <c r="D97" i="12"/>
  <c r="C97" i="12"/>
  <c r="B97" i="12"/>
  <c r="A97" i="12"/>
  <c r="F96" i="12"/>
  <c r="E96" i="12"/>
  <c r="D96" i="12"/>
  <c r="C96" i="12"/>
  <c r="B96" i="12"/>
  <c r="A96" i="12"/>
  <c r="F95" i="12"/>
  <c r="E95" i="12"/>
  <c r="D95" i="12"/>
  <c r="C95" i="12"/>
  <c r="B95" i="12"/>
  <c r="A95" i="12"/>
  <c r="F94" i="12"/>
  <c r="E94" i="12"/>
  <c r="D94" i="12"/>
  <c r="C94" i="12"/>
  <c r="B94" i="12"/>
  <c r="A94" i="12"/>
  <c r="F93" i="12"/>
  <c r="E93" i="12"/>
  <c r="D93" i="12"/>
  <c r="C93" i="12"/>
  <c r="B93" i="12"/>
  <c r="A93" i="12"/>
  <c r="F92" i="12"/>
  <c r="E92" i="12"/>
  <c r="D92" i="12"/>
  <c r="C92" i="12"/>
  <c r="B92" i="12"/>
  <c r="A92" i="12"/>
  <c r="F91" i="12"/>
  <c r="E91" i="12"/>
  <c r="D91" i="12"/>
  <c r="C91" i="12"/>
  <c r="B91" i="12"/>
  <c r="A91" i="12"/>
  <c r="F90" i="12"/>
  <c r="E90" i="12"/>
  <c r="D90" i="12"/>
  <c r="C90" i="12"/>
  <c r="B90" i="12"/>
  <c r="A90" i="12"/>
  <c r="F89" i="12"/>
  <c r="E89" i="12"/>
  <c r="D89" i="12"/>
  <c r="C89" i="12"/>
  <c r="B89" i="12"/>
  <c r="A89" i="12"/>
  <c r="F88" i="12"/>
  <c r="E88" i="12"/>
  <c r="D88" i="12"/>
  <c r="C88" i="12"/>
  <c r="B88" i="12"/>
  <c r="A88" i="12"/>
  <c r="F87" i="12"/>
  <c r="E87" i="12"/>
  <c r="D87" i="12"/>
  <c r="C87" i="12"/>
  <c r="B87" i="12"/>
  <c r="A87" i="12"/>
  <c r="F86" i="12"/>
  <c r="E86" i="12"/>
  <c r="D86" i="12"/>
  <c r="C86" i="12"/>
  <c r="B86" i="12"/>
  <c r="A86" i="12"/>
  <c r="F85" i="12"/>
  <c r="E85" i="12"/>
  <c r="D85" i="12"/>
  <c r="C85" i="12"/>
  <c r="B85" i="12"/>
  <c r="A85" i="12"/>
  <c r="F84" i="12"/>
  <c r="E84" i="12"/>
  <c r="D84" i="12"/>
  <c r="C84" i="12"/>
  <c r="B84" i="12"/>
  <c r="A84" i="12"/>
  <c r="F83" i="12"/>
  <c r="E83" i="12"/>
  <c r="D83" i="12"/>
  <c r="C83" i="12"/>
  <c r="B83" i="12"/>
  <c r="A83" i="12"/>
  <c r="F82" i="12"/>
  <c r="E82" i="12"/>
  <c r="D82" i="12"/>
  <c r="C82" i="12"/>
  <c r="B82" i="12"/>
  <c r="A82" i="12"/>
  <c r="F81" i="12"/>
  <c r="E81" i="12"/>
  <c r="D81" i="12"/>
  <c r="C81" i="12"/>
  <c r="B81" i="12"/>
  <c r="A81" i="12"/>
  <c r="F80" i="12"/>
  <c r="E80" i="12"/>
  <c r="D80" i="12"/>
  <c r="C80" i="12"/>
  <c r="B80" i="12"/>
  <c r="A80" i="12"/>
  <c r="F79" i="12"/>
  <c r="E79" i="12"/>
  <c r="D79" i="12"/>
  <c r="C79" i="12"/>
  <c r="B79" i="12"/>
  <c r="A79" i="12"/>
  <c r="F78" i="12"/>
  <c r="E78" i="12"/>
  <c r="D78" i="12"/>
  <c r="C78" i="12"/>
  <c r="B78" i="12"/>
  <c r="A78" i="12"/>
  <c r="F77" i="12"/>
  <c r="E77" i="12"/>
  <c r="D77" i="12"/>
  <c r="C77" i="12"/>
  <c r="B77" i="12"/>
  <c r="A77" i="12"/>
  <c r="F76" i="12"/>
  <c r="E76" i="12"/>
  <c r="D76" i="12"/>
  <c r="C76" i="12"/>
  <c r="B76" i="12"/>
  <c r="A76" i="12"/>
  <c r="F75" i="12"/>
  <c r="E75" i="12"/>
  <c r="D75" i="12"/>
  <c r="C75" i="12"/>
  <c r="B75" i="12"/>
  <c r="A75" i="12"/>
  <c r="F74" i="12"/>
  <c r="E74" i="12"/>
  <c r="D74" i="12"/>
  <c r="C74" i="12"/>
  <c r="B74" i="12"/>
  <c r="A74" i="12"/>
  <c r="F73" i="12"/>
  <c r="E73" i="12"/>
  <c r="D73" i="12"/>
  <c r="C73" i="12"/>
  <c r="B73" i="12"/>
  <c r="A73" i="12"/>
  <c r="F72" i="12"/>
  <c r="E72" i="12"/>
  <c r="D72" i="12"/>
  <c r="C72" i="12"/>
  <c r="B72" i="12"/>
  <c r="A72" i="12"/>
  <c r="F71" i="12"/>
  <c r="E71" i="12"/>
  <c r="D71" i="12"/>
  <c r="C71" i="12"/>
  <c r="B71" i="12"/>
  <c r="A71" i="12"/>
  <c r="F70" i="12"/>
  <c r="E70" i="12"/>
  <c r="D70" i="12"/>
  <c r="C70" i="12"/>
  <c r="B70" i="12"/>
  <c r="A70" i="12"/>
  <c r="F69" i="12"/>
  <c r="E69" i="12"/>
  <c r="D69" i="12"/>
  <c r="C69" i="12"/>
  <c r="B69" i="12"/>
  <c r="A69" i="12"/>
  <c r="F68" i="12"/>
  <c r="E68" i="12"/>
  <c r="D68" i="12"/>
  <c r="C68" i="12"/>
  <c r="B68" i="12"/>
  <c r="A68" i="12"/>
  <c r="F67" i="12"/>
  <c r="E67" i="12"/>
  <c r="D67" i="12"/>
  <c r="C67" i="12"/>
  <c r="B67" i="12"/>
  <c r="A67" i="12"/>
  <c r="F66" i="12"/>
  <c r="E66" i="12"/>
  <c r="D66" i="12"/>
  <c r="C66" i="12"/>
  <c r="B66" i="12"/>
  <c r="A66" i="12"/>
  <c r="F65" i="12"/>
  <c r="E65" i="12"/>
  <c r="D65" i="12"/>
  <c r="C65" i="12"/>
  <c r="B65" i="12"/>
  <c r="A65" i="12"/>
  <c r="F64" i="12"/>
  <c r="E64" i="12"/>
  <c r="D64" i="12"/>
  <c r="C64" i="12"/>
  <c r="B64" i="12"/>
  <c r="A64" i="12"/>
  <c r="F63" i="12"/>
  <c r="E63" i="12"/>
  <c r="D63" i="12"/>
  <c r="C63" i="12"/>
  <c r="B63" i="12"/>
  <c r="A63" i="12"/>
  <c r="F62" i="12"/>
  <c r="E62" i="12"/>
  <c r="D62" i="12"/>
  <c r="C62" i="12"/>
  <c r="B62" i="12"/>
  <c r="A62" i="12"/>
  <c r="F61" i="12"/>
  <c r="E61" i="12"/>
  <c r="D61" i="12"/>
  <c r="C61" i="12"/>
  <c r="B61" i="12"/>
  <c r="A61" i="12"/>
  <c r="F60" i="12"/>
  <c r="E60" i="12"/>
  <c r="D60" i="12"/>
  <c r="C60" i="12"/>
  <c r="B60" i="12"/>
  <c r="A60" i="12"/>
  <c r="F59" i="12"/>
  <c r="E59" i="12"/>
  <c r="D59" i="12"/>
  <c r="C59" i="12"/>
  <c r="B59" i="12"/>
  <c r="A59" i="12"/>
  <c r="F58" i="12"/>
  <c r="E58" i="12"/>
  <c r="D58" i="12"/>
  <c r="C58" i="12"/>
  <c r="B58" i="12"/>
  <c r="A58" i="12"/>
  <c r="F57" i="12"/>
  <c r="E57" i="12"/>
  <c r="D57" i="12"/>
  <c r="C57" i="12"/>
  <c r="B57" i="12"/>
  <c r="A57" i="12"/>
  <c r="F56" i="12"/>
  <c r="E56" i="12"/>
  <c r="D56" i="12"/>
  <c r="C56" i="12"/>
  <c r="B56" i="12"/>
  <c r="A56" i="12"/>
  <c r="F55" i="12"/>
  <c r="E55" i="12"/>
  <c r="D55" i="12"/>
  <c r="C55" i="12"/>
  <c r="B55" i="12"/>
  <c r="A55" i="12"/>
  <c r="F54" i="12"/>
  <c r="E54" i="12"/>
  <c r="D54" i="12"/>
  <c r="C54" i="12"/>
  <c r="B54" i="12"/>
  <c r="A54" i="12"/>
  <c r="F53" i="12"/>
  <c r="E53" i="12"/>
  <c r="D53" i="12"/>
  <c r="C53" i="12"/>
  <c r="B53" i="12"/>
  <c r="A53" i="12"/>
  <c r="F52" i="12"/>
  <c r="E52" i="12"/>
  <c r="D52" i="12"/>
  <c r="C52" i="12"/>
  <c r="B52" i="12"/>
  <c r="A52" i="12"/>
  <c r="F51" i="12"/>
  <c r="E51" i="12"/>
  <c r="D51" i="12"/>
  <c r="C51" i="12"/>
  <c r="B51" i="12"/>
  <c r="A51" i="12"/>
  <c r="F50" i="12"/>
  <c r="E50" i="12"/>
  <c r="D50" i="12"/>
  <c r="C50" i="12"/>
  <c r="B50" i="12"/>
  <c r="A50" i="12"/>
  <c r="F49" i="12"/>
  <c r="E49" i="12"/>
  <c r="D49" i="12"/>
  <c r="C49" i="12"/>
  <c r="B49" i="12"/>
  <c r="A49" i="12"/>
  <c r="F48" i="12"/>
  <c r="E48" i="12"/>
  <c r="D48" i="12"/>
  <c r="C48" i="12"/>
  <c r="B48" i="12"/>
  <c r="A48" i="12"/>
  <c r="F47" i="12"/>
  <c r="E47" i="12"/>
  <c r="D47" i="12"/>
  <c r="C47" i="12"/>
  <c r="B47" i="12"/>
  <c r="A47" i="12"/>
  <c r="F46" i="12"/>
  <c r="E46" i="12"/>
  <c r="D46" i="12"/>
  <c r="C46" i="12"/>
  <c r="B46" i="12"/>
  <c r="A46" i="12"/>
  <c r="F45" i="12"/>
  <c r="E45" i="12"/>
  <c r="D45" i="12"/>
  <c r="C45" i="12"/>
  <c r="B45" i="12"/>
  <c r="A45" i="12"/>
  <c r="F44" i="12"/>
  <c r="E44" i="12"/>
  <c r="D44" i="12"/>
  <c r="C44" i="12"/>
  <c r="B44" i="12"/>
  <c r="A44" i="12"/>
  <c r="F43" i="12"/>
  <c r="E43" i="12"/>
  <c r="D43" i="12"/>
  <c r="C43" i="12"/>
  <c r="B43" i="12"/>
  <c r="A43" i="12"/>
  <c r="F42" i="12"/>
  <c r="E42" i="12"/>
  <c r="D42" i="12"/>
  <c r="C42" i="12"/>
  <c r="B42" i="12"/>
  <c r="A42" i="12"/>
  <c r="F41" i="12"/>
  <c r="E41" i="12"/>
  <c r="D41" i="12"/>
  <c r="C41" i="12"/>
  <c r="B41" i="12"/>
  <c r="A41" i="12"/>
  <c r="F40" i="12"/>
  <c r="E40" i="12"/>
  <c r="D40" i="12"/>
  <c r="C40" i="12"/>
  <c r="B40" i="12"/>
  <c r="A40" i="12"/>
  <c r="F39" i="12"/>
  <c r="E39" i="12"/>
  <c r="D39" i="12"/>
  <c r="C39" i="12"/>
  <c r="B39" i="12"/>
  <c r="A39" i="12"/>
  <c r="F38" i="12"/>
  <c r="E38" i="12"/>
  <c r="D38" i="12"/>
  <c r="C38" i="12"/>
  <c r="B38" i="12"/>
  <c r="A38" i="12"/>
  <c r="F37" i="12"/>
  <c r="E37" i="12"/>
  <c r="D37" i="12"/>
  <c r="C37" i="12"/>
  <c r="B37" i="12"/>
  <c r="A37" i="12"/>
  <c r="F36" i="12"/>
  <c r="E36" i="12"/>
  <c r="D36" i="12"/>
  <c r="C36" i="12"/>
  <c r="B36" i="12"/>
  <c r="A36" i="12"/>
  <c r="F35" i="12"/>
  <c r="E35" i="12"/>
  <c r="D35" i="12"/>
  <c r="C35" i="12"/>
  <c r="B35" i="12"/>
  <c r="A35" i="12"/>
  <c r="F34" i="12"/>
  <c r="E34" i="12"/>
  <c r="D34" i="12"/>
  <c r="C34" i="12"/>
  <c r="B34" i="12"/>
  <c r="A34" i="12"/>
  <c r="F33" i="12"/>
  <c r="E33" i="12"/>
  <c r="D33" i="12"/>
  <c r="C33" i="12"/>
  <c r="B33" i="12"/>
  <c r="A33" i="12"/>
  <c r="F32" i="12"/>
  <c r="E32" i="12"/>
  <c r="D32" i="12"/>
  <c r="C32" i="12"/>
  <c r="B32" i="12"/>
  <c r="A32" i="12"/>
  <c r="F31" i="12"/>
  <c r="E31" i="12"/>
  <c r="D31" i="12"/>
  <c r="C31" i="12"/>
  <c r="B31" i="12"/>
  <c r="A31" i="12"/>
  <c r="F30" i="12"/>
  <c r="E30" i="12"/>
  <c r="D30" i="12"/>
  <c r="C30" i="12"/>
  <c r="B30" i="12"/>
  <c r="A30" i="12"/>
  <c r="F29" i="12"/>
  <c r="E29" i="12"/>
  <c r="D29" i="12"/>
  <c r="C29" i="12"/>
  <c r="B29" i="12"/>
  <c r="A29" i="12"/>
  <c r="F28" i="12"/>
  <c r="E28" i="12"/>
  <c r="D28" i="12"/>
  <c r="C28" i="12"/>
  <c r="B28" i="12"/>
  <c r="A28" i="12"/>
  <c r="F27" i="12"/>
  <c r="E27" i="12"/>
  <c r="D27" i="12"/>
  <c r="C27" i="12"/>
  <c r="B27" i="12"/>
  <c r="A27" i="12"/>
  <c r="F26" i="12"/>
  <c r="E26" i="12"/>
  <c r="D26" i="12"/>
  <c r="C26" i="12"/>
  <c r="B26" i="12"/>
  <c r="A26" i="12"/>
  <c r="F25" i="12"/>
  <c r="E25" i="12"/>
  <c r="D25" i="12"/>
  <c r="C25" i="12"/>
  <c r="B25" i="12"/>
  <c r="A25" i="12"/>
  <c r="F24" i="12"/>
  <c r="E24" i="12"/>
  <c r="D24" i="12"/>
  <c r="C24" i="12"/>
  <c r="B24" i="12"/>
  <c r="A24" i="12"/>
  <c r="F23" i="12"/>
  <c r="E23" i="12"/>
  <c r="D23" i="12"/>
  <c r="C23" i="12"/>
  <c r="B23" i="12"/>
  <c r="A23" i="12"/>
  <c r="F22" i="12"/>
  <c r="E22" i="12"/>
  <c r="D22" i="12"/>
  <c r="C22" i="12"/>
  <c r="B22" i="12"/>
  <c r="A22" i="12"/>
  <c r="F21" i="12"/>
  <c r="E21" i="12"/>
  <c r="D21" i="12"/>
  <c r="C21" i="12"/>
  <c r="B21" i="12"/>
  <c r="A21" i="12"/>
  <c r="F20" i="12"/>
  <c r="E20" i="12"/>
  <c r="D20" i="12"/>
  <c r="C20" i="12"/>
  <c r="B20" i="12"/>
  <c r="A20" i="12"/>
  <c r="F19" i="12"/>
  <c r="E19" i="12"/>
  <c r="D19" i="12"/>
  <c r="C19" i="12"/>
  <c r="B19" i="12"/>
  <c r="A19" i="12"/>
  <c r="F18" i="12"/>
  <c r="E18" i="12"/>
  <c r="D18" i="12"/>
  <c r="C18" i="12"/>
  <c r="B18" i="12"/>
  <c r="A18" i="12"/>
  <c r="F17" i="12"/>
  <c r="E17" i="12"/>
  <c r="D17" i="12"/>
  <c r="C17" i="12"/>
  <c r="B17" i="12"/>
  <c r="A17" i="12"/>
  <c r="F16" i="12"/>
  <c r="E16" i="12"/>
  <c r="D16" i="12"/>
  <c r="C16" i="12"/>
  <c r="B16" i="12"/>
  <c r="A16" i="12"/>
  <c r="F15" i="12"/>
  <c r="E15" i="12"/>
  <c r="D15" i="12"/>
  <c r="C15" i="12"/>
  <c r="B15" i="12"/>
  <c r="A15" i="12"/>
  <c r="F14" i="12"/>
  <c r="E14" i="12"/>
  <c r="D14" i="12"/>
  <c r="C14" i="12"/>
  <c r="B14" i="12"/>
  <c r="A14" i="12"/>
  <c r="F13" i="12"/>
  <c r="E13" i="12"/>
  <c r="D13" i="12"/>
  <c r="C13" i="12"/>
  <c r="B13" i="12"/>
  <c r="A13" i="12"/>
  <c r="F12" i="12"/>
  <c r="E12" i="12"/>
  <c r="D12" i="12"/>
  <c r="C12" i="12"/>
  <c r="B12" i="12"/>
  <c r="A12" i="12"/>
  <c r="F11" i="12"/>
  <c r="E11" i="12"/>
  <c r="D11" i="12"/>
  <c r="C11" i="12"/>
  <c r="B11" i="12"/>
  <c r="A11" i="12"/>
  <c r="F10" i="12"/>
  <c r="E10" i="12"/>
  <c r="D10" i="12"/>
  <c r="C10" i="12"/>
  <c r="B10" i="12"/>
  <c r="A10" i="12"/>
  <c r="F9" i="12"/>
  <c r="E9" i="12"/>
  <c r="D9" i="12"/>
  <c r="C9" i="12"/>
  <c r="B9" i="12"/>
  <c r="A9" i="12"/>
  <c r="F8" i="12"/>
  <c r="E8" i="12"/>
  <c r="D8" i="12"/>
  <c r="C8" i="12"/>
  <c r="B8" i="12"/>
  <c r="A8" i="12"/>
  <c r="F7" i="12"/>
  <c r="E7" i="12"/>
  <c r="D7" i="12"/>
  <c r="C7" i="12"/>
  <c r="B7" i="12"/>
  <c r="A7" i="12"/>
  <c r="F6" i="12"/>
  <c r="E6" i="12"/>
  <c r="D6" i="12"/>
  <c r="C6" i="12"/>
  <c r="B6" i="12"/>
  <c r="A6" i="12"/>
  <c r="F5" i="12"/>
  <c r="E5" i="12"/>
  <c r="D5" i="12"/>
  <c r="C5" i="12"/>
  <c r="B5" i="12"/>
  <c r="A5" i="12"/>
  <c r="F4" i="12"/>
  <c r="E4" i="12"/>
  <c r="D4" i="12"/>
  <c r="C4" i="12"/>
  <c r="B4" i="12"/>
  <c r="A4" i="12"/>
  <c r="F3" i="12"/>
  <c r="E3" i="12"/>
  <c r="D3" i="12"/>
  <c r="C3" i="12"/>
  <c r="B3" i="12"/>
  <c r="A3" i="12"/>
  <c r="F2" i="12"/>
  <c r="E2" i="12"/>
  <c r="D2" i="12"/>
  <c r="C2" i="12"/>
  <c r="B2" i="12"/>
  <c r="A2" i="12"/>
  <c r="B13" i="10"/>
  <c r="O133" i="2"/>
  <c r="L15" i="2"/>
  <c r="L18" i="2"/>
  <c r="L21" i="2"/>
  <c r="L22" i="2"/>
  <c r="L30" i="2"/>
  <c r="L31" i="2"/>
  <c r="L33" i="2"/>
  <c r="L34" i="2"/>
  <c r="L35" i="2"/>
  <c r="L37" i="2"/>
  <c r="L40" i="2"/>
  <c r="L60" i="2"/>
  <c r="L70" i="2"/>
  <c r="L73" i="2"/>
  <c r="L74" i="2"/>
  <c r="L77" i="2"/>
  <c r="L80" i="2"/>
  <c r="L81" i="2"/>
  <c r="L90" i="2"/>
  <c r="L91" i="2"/>
  <c r="L96" i="2"/>
  <c r="L110" i="2"/>
  <c r="L113" i="2"/>
  <c r="L117" i="2"/>
  <c r="L120" i="2"/>
  <c r="L121" i="2"/>
  <c r="L130" i="2"/>
  <c r="L133" i="2"/>
  <c r="L137" i="2"/>
  <c r="L140" i="2"/>
  <c r="L141" i="2"/>
  <c r="L150" i="2"/>
  <c r="L160" i="2"/>
  <c r="L170" i="2"/>
  <c r="L173" i="2"/>
  <c r="L174" i="2"/>
  <c r="L177" i="2"/>
  <c r="L178" i="2"/>
  <c r="L180" i="2"/>
  <c r="L190" i="2"/>
  <c r="L191" i="2"/>
  <c r="L193" i="2"/>
  <c r="L197" i="2"/>
  <c r="L213" i="2"/>
  <c r="L220" i="2"/>
  <c r="K3" i="2"/>
  <c r="K7" i="2"/>
  <c r="K8" i="2"/>
  <c r="K10" i="2"/>
  <c r="K11" i="2"/>
  <c r="K12" i="2"/>
  <c r="K14" i="2"/>
  <c r="K15" i="2"/>
  <c r="K16" i="2"/>
  <c r="K17" i="2"/>
  <c r="K43" i="2"/>
  <c r="K47" i="2"/>
  <c r="K50" i="2"/>
  <c r="K51" i="2"/>
  <c r="K53" i="2"/>
  <c r="K57" i="2"/>
  <c r="K63" i="2"/>
  <c r="K67" i="2"/>
  <c r="K68" i="2"/>
  <c r="K70" i="2"/>
  <c r="K71" i="2"/>
  <c r="K76" i="2"/>
  <c r="K83" i="2"/>
  <c r="K90" i="2"/>
  <c r="K93" i="2"/>
  <c r="K94" i="2"/>
  <c r="K97" i="2"/>
  <c r="K98" i="2"/>
  <c r="K103" i="2"/>
  <c r="K107" i="2"/>
  <c r="K110" i="2"/>
  <c r="K113" i="2"/>
  <c r="K114" i="2"/>
  <c r="K133" i="2"/>
  <c r="K134" i="2"/>
  <c r="K137" i="2"/>
  <c r="K143" i="2"/>
  <c r="K147" i="2"/>
  <c r="K150" i="2"/>
  <c r="K151" i="2"/>
  <c r="K153" i="2"/>
  <c r="K154" i="2"/>
  <c r="K155" i="2"/>
  <c r="K157" i="2"/>
  <c r="K158" i="2"/>
  <c r="K173" i="2"/>
  <c r="K183" i="2"/>
  <c r="K187" i="2"/>
  <c r="K190" i="2"/>
  <c r="K193" i="2"/>
  <c r="K197" i="2"/>
  <c r="K203" i="2"/>
  <c r="K207" i="2"/>
  <c r="K210" i="2"/>
  <c r="K211" i="2"/>
  <c r="J8" i="2"/>
  <c r="J11" i="2"/>
  <c r="J12" i="2"/>
  <c r="J14" i="2"/>
  <c r="J22" i="2"/>
  <c r="J24" i="2"/>
  <c r="J25" i="2"/>
  <c r="J26" i="2"/>
  <c r="J27" i="2"/>
  <c r="J30" i="2"/>
  <c r="J33" i="2"/>
  <c r="J53" i="2"/>
  <c r="J63" i="2"/>
  <c r="J67" i="2"/>
  <c r="J70" i="2"/>
  <c r="J71" i="2"/>
  <c r="J73" i="2"/>
  <c r="J74" i="2"/>
  <c r="J82" i="2"/>
  <c r="J83" i="2"/>
  <c r="J84" i="2"/>
  <c r="J85" i="2"/>
  <c r="J86" i="2"/>
  <c r="J103" i="2"/>
  <c r="J110" i="2"/>
  <c r="J112" i="2"/>
  <c r="J113" i="2"/>
  <c r="O113" i="2" s="1"/>
  <c r="J123" i="2"/>
  <c r="J124" i="2"/>
  <c r="J127" i="2"/>
  <c r="J130" i="2"/>
  <c r="J133" i="2"/>
  <c r="J134" i="2"/>
  <c r="J141" i="2"/>
  <c r="J153" i="2"/>
  <c r="J163" i="2"/>
  <c r="J164" i="2"/>
  <c r="J165" i="2"/>
  <c r="J167" i="2"/>
  <c r="J168" i="2"/>
  <c r="J169" i="2"/>
  <c r="J170" i="2"/>
  <c r="J171" i="2"/>
  <c r="J173" i="2"/>
  <c r="O173" i="2" s="1"/>
  <c r="J183" i="2"/>
  <c r="J184" i="2"/>
  <c r="J203" i="2"/>
  <c r="J207" i="2"/>
  <c r="J210" i="2"/>
  <c r="J213" i="2"/>
  <c r="J214" i="2"/>
  <c r="J223" i="2"/>
  <c r="J2" i="2"/>
  <c r="I4" i="2"/>
  <c r="I5" i="2"/>
  <c r="I21" i="2"/>
  <c r="I25" i="2"/>
  <c r="I30" i="2"/>
  <c r="I37" i="2"/>
  <c r="I40" i="2"/>
  <c r="I43" i="2"/>
  <c r="I44" i="2"/>
  <c r="I47" i="2"/>
  <c r="I48" i="2"/>
  <c r="I50" i="2"/>
  <c r="I57" i="2"/>
  <c r="I58" i="2"/>
  <c r="I80" i="2"/>
  <c r="I83" i="2"/>
  <c r="I84" i="2"/>
  <c r="I87" i="2"/>
  <c r="I88" i="2"/>
  <c r="I90" i="2"/>
  <c r="I97" i="2"/>
  <c r="I100" i="2"/>
  <c r="I103" i="2"/>
  <c r="I104" i="2"/>
  <c r="I120" i="2"/>
  <c r="I123" i="2"/>
  <c r="I127" i="2"/>
  <c r="I130" i="2"/>
  <c r="I137" i="2"/>
  <c r="I138" i="2"/>
  <c r="I140" i="2"/>
  <c r="I141" i="2"/>
  <c r="I143" i="2"/>
  <c r="I144" i="2"/>
  <c r="I146" i="2"/>
  <c r="I163" i="2"/>
  <c r="I170" i="2"/>
  <c r="I177" i="2"/>
  <c r="I178" i="2"/>
  <c r="I180" i="2"/>
  <c r="I183" i="2"/>
  <c r="I184" i="2"/>
  <c r="I187" i="2"/>
  <c r="I190" i="2"/>
  <c r="I197" i="2"/>
  <c r="O197" i="2" s="1"/>
  <c r="I198" i="2"/>
  <c r="I200" i="2"/>
  <c r="I210" i="2"/>
  <c r="I220" i="2"/>
  <c r="I223" i="2"/>
  <c r="G2" i="6"/>
  <c r="I2" i="6"/>
  <c r="G3" i="2"/>
  <c r="H3" i="2"/>
  <c r="M3" i="2"/>
  <c r="N3" i="2"/>
  <c r="G4" i="2"/>
  <c r="H4" i="2"/>
  <c r="M4" i="2"/>
  <c r="N4" i="2"/>
  <c r="G5" i="2"/>
  <c r="H5" i="2"/>
  <c r="M5" i="2"/>
  <c r="N5" i="2"/>
  <c r="G6" i="2"/>
  <c r="H6" i="2"/>
  <c r="M6" i="2"/>
  <c r="N6" i="2"/>
  <c r="G7" i="2"/>
  <c r="H7" i="2"/>
  <c r="M7" i="2"/>
  <c r="N7" i="2"/>
  <c r="G8" i="2"/>
  <c r="H8" i="2"/>
  <c r="M8" i="2"/>
  <c r="N8" i="2"/>
  <c r="G9" i="2"/>
  <c r="H9" i="2"/>
  <c r="M9" i="2"/>
  <c r="N9" i="2"/>
  <c r="G10" i="2"/>
  <c r="H10" i="2"/>
  <c r="M10" i="2"/>
  <c r="N10" i="2"/>
  <c r="G11" i="2"/>
  <c r="H11" i="2"/>
  <c r="M11" i="2"/>
  <c r="N11" i="2"/>
  <c r="G12" i="2"/>
  <c r="H12" i="2"/>
  <c r="M12" i="2"/>
  <c r="N12" i="2"/>
  <c r="G13" i="2"/>
  <c r="H13" i="2"/>
  <c r="M13" i="2"/>
  <c r="N13" i="2"/>
  <c r="G14" i="2"/>
  <c r="H14" i="2"/>
  <c r="M14" i="2"/>
  <c r="N14" i="2"/>
  <c r="G15" i="2"/>
  <c r="H15" i="2"/>
  <c r="M15" i="2"/>
  <c r="N15" i="2"/>
  <c r="G16" i="2"/>
  <c r="H16" i="2"/>
  <c r="M16" i="2"/>
  <c r="N16" i="2"/>
  <c r="G17" i="2"/>
  <c r="H17" i="2"/>
  <c r="M17" i="2"/>
  <c r="N17" i="2"/>
  <c r="G18" i="2"/>
  <c r="H18" i="2"/>
  <c r="M18" i="2"/>
  <c r="N18" i="2"/>
  <c r="G19" i="2"/>
  <c r="H19" i="2"/>
  <c r="M19" i="2"/>
  <c r="N19" i="2"/>
  <c r="G20" i="2"/>
  <c r="H20" i="2"/>
  <c r="M20" i="2"/>
  <c r="N20" i="2"/>
  <c r="G21" i="2"/>
  <c r="H21" i="2"/>
  <c r="M21" i="2"/>
  <c r="N21" i="2"/>
  <c r="G22" i="2"/>
  <c r="H22" i="2"/>
  <c r="M22" i="2"/>
  <c r="N22" i="2"/>
  <c r="G23" i="2"/>
  <c r="H23" i="2"/>
  <c r="M23" i="2"/>
  <c r="N23" i="2"/>
  <c r="G24" i="2"/>
  <c r="H24" i="2"/>
  <c r="M24" i="2"/>
  <c r="N24" i="2"/>
  <c r="G25" i="2"/>
  <c r="H25" i="2"/>
  <c r="M25" i="2"/>
  <c r="N25" i="2"/>
  <c r="G26" i="2"/>
  <c r="H26" i="2"/>
  <c r="M26" i="2"/>
  <c r="N26" i="2"/>
  <c r="G27" i="2"/>
  <c r="H27" i="2"/>
  <c r="M27" i="2"/>
  <c r="N27" i="2"/>
  <c r="G28" i="2"/>
  <c r="H28" i="2"/>
  <c r="M28" i="2"/>
  <c r="N28" i="2"/>
  <c r="G29" i="2"/>
  <c r="H29" i="2"/>
  <c r="M29" i="2"/>
  <c r="N29" i="2"/>
  <c r="G30" i="2"/>
  <c r="H30" i="2"/>
  <c r="M30" i="2"/>
  <c r="N30" i="2"/>
  <c r="G31" i="2"/>
  <c r="H31" i="2"/>
  <c r="M31" i="2"/>
  <c r="N31" i="2"/>
  <c r="G32" i="2"/>
  <c r="H32" i="2"/>
  <c r="M32" i="2"/>
  <c r="N32" i="2"/>
  <c r="G33" i="2"/>
  <c r="H33" i="2"/>
  <c r="M33" i="2"/>
  <c r="N33" i="2"/>
  <c r="G34" i="2"/>
  <c r="H34" i="2"/>
  <c r="M34" i="2"/>
  <c r="N34" i="2"/>
  <c r="G35" i="2"/>
  <c r="H35" i="2"/>
  <c r="M35" i="2"/>
  <c r="N35" i="2"/>
  <c r="G36" i="2"/>
  <c r="H36" i="2"/>
  <c r="M36" i="2"/>
  <c r="N36" i="2"/>
  <c r="G37" i="2"/>
  <c r="H37" i="2"/>
  <c r="M37" i="2"/>
  <c r="N37" i="2"/>
  <c r="G38" i="2"/>
  <c r="H38" i="2"/>
  <c r="M38" i="2"/>
  <c r="N38" i="2"/>
  <c r="G39" i="2"/>
  <c r="H39" i="2"/>
  <c r="M39" i="2"/>
  <c r="N39" i="2"/>
  <c r="G40" i="2"/>
  <c r="H40" i="2"/>
  <c r="M40" i="2"/>
  <c r="N40" i="2"/>
  <c r="G41" i="2"/>
  <c r="H41" i="2"/>
  <c r="M41" i="2"/>
  <c r="N41" i="2"/>
  <c r="G42" i="2"/>
  <c r="H42" i="2"/>
  <c r="M42" i="2"/>
  <c r="N42" i="2"/>
  <c r="G43" i="2"/>
  <c r="H43" i="2"/>
  <c r="M43" i="2"/>
  <c r="N43" i="2"/>
  <c r="G44" i="2"/>
  <c r="H44" i="2"/>
  <c r="M44" i="2"/>
  <c r="N44" i="2"/>
  <c r="G45" i="2"/>
  <c r="H45" i="2"/>
  <c r="M45" i="2"/>
  <c r="N45" i="2"/>
  <c r="G46" i="2"/>
  <c r="H46" i="2"/>
  <c r="M46" i="2"/>
  <c r="N46" i="2"/>
  <c r="G47" i="2"/>
  <c r="H47" i="2"/>
  <c r="M47" i="2"/>
  <c r="N47" i="2"/>
  <c r="G48" i="2"/>
  <c r="H48" i="2"/>
  <c r="M48" i="2"/>
  <c r="N48" i="2"/>
  <c r="G49" i="2"/>
  <c r="H49" i="2"/>
  <c r="M49" i="2"/>
  <c r="N49" i="2"/>
  <c r="G50" i="2"/>
  <c r="H50" i="2"/>
  <c r="M50" i="2"/>
  <c r="N50" i="2"/>
  <c r="G51" i="2"/>
  <c r="H51" i="2"/>
  <c r="M51" i="2"/>
  <c r="N51" i="2"/>
  <c r="G52" i="2"/>
  <c r="H52" i="2"/>
  <c r="M52" i="2"/>
  <c r="N52" i="2"/>
  <c r="G53" i="2"/>
  <c r="H53" i="2"/>
  <c r="M53" i="2"/>
  <c r="N53" i="2"/>
  <c r="G54" i="2"/>
  <c r="H54" i="2"/>
  <c r="M54" i="2"/>
  <c r="N54" i="2"/>
  <c r="G55" i="2"/>
  <c r="H55" i="2"/>
  <c r="M55" i="2"/>
  <c r="N55" i="2"/>
  <c r="G56" i="2"/>
  <c r="H56" i="2"/>
  <c r="M56" i="2"/>
  <c r="N56" i="2"/>
  <c r="G57" i="2"/>
  <c r="H57" i="2"/>
  <c r="M57" i="2"/>
  <c r="N57" i="2"/>
  <c r="G58" i="2"/>
  <c r="H58" i="2"/>
  <c r="M58" i="2"/>
  <c r="N58" i="2"/>
  <c r="G59" i="2"/>
  <c r="H59" i="2"/>
  <c r="M59" i="2"/>
  <c r="N59" i="2"/>
  <c r="G60" i="2"/>
  <c r="H60" i="2"/>
  <c r="M60" i="2"/>
  <c r="N60" i="2"/>
  <c r="G61" i="2"/>
  <c r="H61" i="2"/>
  <c r="M61" i="2"/>
  <c r="N61" i="2"/>
  <c r="G62" i="2"/>
  <c r="H62" i="2"/>
  <c r="M62" i="2"/>
  <c r="N62" i="2"/>
  <c r="G63" i="2"/>
  <c r="H63" i="2"/>
  <c r="M63" i="2"/>
  <c r="N63" i="2"/>
  <c r="G64" i="2"/>
  <c r="H64" i="2"/>
  <c r="M64" i="2"/>
  <c r="N64" i="2"/>
  <c r="G65" i="2"/>
  <c r="H65" i="2"/>
  <c r="M65" i="2"/>
  <c r="N65" i="2"/>
  <c r="G66" i="2"/>
  <c r="H66" i="2"/>
  <c r="M66" i="2"/>
  <c r="N66" i="2"/>
  <c r="G67" i="2"/>
  <c r="H67" i="2"/>
  <c r="M67" i="2"/>
  <c r="N67" i="2"/>
  <c r="G68" i="2"/>
  <c r="H68" i="2"/>
  <c r="M68" i="2"/>
  <c r="N68" i="2"/>
  <c r="G69" i="2"/>
  <c r="H69" i="2"/>
  <c r="M69" i="2"/>
  <c r="N69" i="2"/>
  <c r="G70" i="2"/>
  <c r="H70" i="2"/>
  <c r="M70" i="2"/>
  <c r="N70" i="2"/>
  <c r="G71" i="2"/>
  <c r="H71" i="2"/>
  <c r="M71" i="2"/>
  <c r="N71" i="2"/>
  <c r="G72" i="2"/>
  <c r="H72" i="2"/>
  <c r="M72" i="2"/>
  <c r="N72" i="2"/>
  <c r="G73" i="2"/>
  <c r="H73" i="2"/>
  <c r="M73" i="2"/>
  <c r="N73" i="2"/>
  <c r="G74" i="2"/>
  <c r="H74" i="2"/>
  <c r="M74" i="2"/>
  <c r="N74" i="2"/>
  <c r="G75" i="2"/>
  <c r="H75" i="2"/>
  <c r="M75" i="2"/>
  <c r="N75" i="2"/>
  <c r="G76" i="2"/>
  <c r="H76" i="2"/>
  <c r="M76" i="2"/>
  <c r="N76" i="2"/>
  <c r="G77" i="2"/>
  <c r="H77" i="2"/>
  <c r="M77" i="2"/>
  <c r="N77" i="2"/>
  <c r="G78" i="2"/>
  <c r="H78" i="2"/>
  <c r="M78" i="2"/>
  <c r="N78" i="2"/>
  <c r="G79" i="2"/>
  <c r="H79" i="2"/>
  <c r="M79" i="2"/>
  <c r="N79" i="2"/>
  <c r="G80" i="2"/>
  <c r="H80" i="2"/>
  <c r="M80" i="2"/>
  <c r="N80" i="2"/>
  <c r="G81" i="2"/>
  <c r="H81" i="2"/>
  <c r="M81" i="2"/>
  <c r="N81" i="2"/>
  <c r="G82" i="2"/>
  <c r="H82" i="2"/>
  <c r="M82" i="2"/>
  <c r="N82" i="2"/>
  <c r="G83" i="2"/>
  <c r="H83" i="2"/>
  <c r="M83" i="2"/>
  <c r="N83" i="2"/>
  <c r="G84" i="2"/>
  <c r="H84" i="2"/>
  <c r="M84" i="2"/>
  <c r="N84" i="2"/>
  <c r="G85" i="2"/>
  <c r="H85" i="2"/>
  <c r="M85" i="2"/>
  <c r="N85" i="2"/>
  <c r="G86" i="2"/>
  <c r="H86" i="2"/>
  <c r="M86" i="2"/>
  <c r="N86" i="2"/>
  <c r="G87" i="2"/>
  <c r="H87" i="2"/>
  <c r="M87" i="2"/>
  <c r="N87" i="2"/>
  <c r="G88" i="2"/>
  <c r="H88" i="2"/>
  <c r="M88" i="2"/>
  <c r="N88" i="2"/>
  <c r="G89" i="2"/>
  <c r="H89" i="2"/>
  <c r="M89" i="2"/>
  <c r="N89" i="2"/>
  <c r="G90" i="2"/>
  <c r="H90" i="2"/>
  <c r="M90" i="2"/>
  <c r="N90" i="2"/>
  <c r="G91" i="2"/>
  <c r="H91" i="2"/>
  <c r="M91" i="2"/>
  <c r="N91" i="2"/>
  <c r="G92" i="2"/>
  <c r="H92" i="2"/>
  <c r="M92" i="2"/>
  <c r="N92" i="2"/>
  <c r="G93" i="2"/>
  <c r="H93" i="2"/>
  <c r="M93" i="2"/>
  <c r="N93" i="2"/>
  <c r="G94" i="2"/>
  <c r="H94" i="2"/>
  <c r="M94" i="2"/>
  <c r="N94" i="2"/>
  <c r="G95" i="2"/>
  <c r="H95" i="2"/>
  <c r="M95" i="2"/>
  <c r="N95" i="2"/>
  <c r="G96" i="2"/>
  <c r="H96" i="2"/>
  <c r="M96" i="2"/>
  <c r="N96" i="2"/>
  <c r="G97" i="2"/>
  <c r="H97" i="2"/>
  <c r="M97" i="2"/>
  <c r="N97" i="2"/>
  <c r="G98" i="2"/>
  <c r="H98" i="2"/>
  <c r="M98" i="2"/>
  <c r="N98" i="2"/>
  <c r="G99" i="2"/>
  <c r="H99" i="2"/>
  <c r="M99" i="2"/>
  <c r="N99" i="2"/>
  <c r="G100" i="2"/>
  <c r="H100" i="2"/>
  <c r="M100" i="2"/>
  <c r="N100" i="2"/>
  <c r="G101" i="2"/>
  <c r="H101" i="2"/>
  <c r="M101" i="2"/>
  <c r="N101" i="2"/>
  <c r="G102" i="2"/>
  <c r="H102" i="2"/>
  <c r="M102" i="2"/>
  <c r="N102" i="2"/>
  <c r="G103" i="2"/>
  <c r="H103" i="2"/>
  <c r="M103" i="2"/>
  <c r="N103" i="2"/>
  <c r="G104" i="2"/>
  <c r="H104" i="2"/>
  <c r="M104" i="2"/>
  <c r="N104" i="2"/>
  <c r="G105" i="2"/>
  <c r="H105" i="2"/>
  <c r="M105" i="2"/>
  <c r="N105" i="2"/>
  <c r="G106" i="2"/>
  <c r="H106" i="2"/>
  <c r="M106" i="2"/>
  <c r="N106" i="2"/>
  <c r="G107" i="2"/>
  <c r="H107" i="2"/>
  <c r="M107" i="2"/>
  <c r="N107" i="2"/>
  <c r="G108" i="2"/>
  <c r="H108" i="2"/>
  <c r="M108" i="2"/>
  <c r="N108" i="2"/>
  <c r="G109" i="2"/>
  <c r="H109" i="2"/>
  <c r="M109" i="2"/>
  <c r="N109" i="2"/>
  <c r="G110" i="2"/>
  <c r="H110" i="2"/>
  <c r="M110" i="2"/>
  <c r="N110" i="2"/>
  <c r="G111" i="2"/>
  <c r="H111" i="2"/>
  <c r="M111" i="2"/>
  <c r="N111" i="2"/>
  <c r="G112" i="2"/>
  <c r="H112" i="2"/>
  <c r="M112" i="2"/>
  <c r="N112" i="2"/>
  <c r="G113" i="2"/>
  <c r="H113" i="2"/>
  <c r="M113" i="2"/>
  <c r="N113" i="2"/>
  <c r="G114" i="2"/>
  <c r="H114" i="2"/>
  <c r="M114" i="2"/>
  <c r="N114" i="2"/>
  <c r="G115" i="2"/>
  <c r="H115" i="2"/>
  <c r="M115" i="2"/>
  <c r="N115" i="2"/>
  <c r="G116" i="2"/>
  <c r="H116" i="2"/>
  <c r="M116" i="2"/>
  <c r="N116" i="2"/>
  <c r="G117" i="2"/>
  <c r="H117" i="2"/>
  <c r="M117" i="2"/>
  <c r="N117" i="2"/>
  <c r="G118" i="2"/>
  <c r="H118" i="2"/>
  <c r="M118" i="2"/>
  <c r="N118" i="2"/>
  <c r="G119" i="2"/>
  <c r="H119" i="2"/>
  <c r="M119" i="2"/>
  <c r="N119" i="2"/>
  <c r="G120" i="2"/>
  <c r="H120" i="2"/>
  <c r="M120" i="2"/>
  <c r="N120" i="2"/>
  <c r="G121" i="2"/>
  <c r="H121" i="2"/>
  <c r="M121" i="2"/>
  <c r="N121" i="2"/>
  <c r="G122" i="2"/>
  <c r="H122" i="2"/>
  <c r="M122" i="2"/>
  <c r="N122" i="2"/>
  <c r="G123" i="2"/>
  <c r="H123" i="2"/>
  <c r="M123" i="2"/>
  <c r="N123" i="2"/>
  <c r="G124" i="2"/>
  <c r="H124" i="2"/>
  <c r="M124" i="2"/>
  <c r="N124" i="2"/>
  <c r="G125" i="2"/>
  <c r="H125" i="2"/>
  <c r="M125" i="2"/>
  <c r="N125" i="2"/>
  <c r="G126" i="2"/>
  <c r="H126" i="2"/>
  <c r="M126" i="2"/>
  <c r="N126" i="2"/>
  <c r="G127" i="2"/>
  <c r="H127" i="2"/>
  <c r="M127" i="2"/>
  <c r="N127" i="2"/>
  <c r="G128" i="2"/>
  <c r="H128" i="2"/>
  <c r="M128" i="2"/>
  <c r="N128" i="2"/>
  <c r="G129" i="2"/>
  <c r="H129" i="2"/>
  <c r="M129" i="2"/>
  <c r="N129" i="2"/>
  <c r="G130" i="2"/>
  <c r="H130" i="2"/>
  <c r="M130" i="2"/>
  <c r="N130" i="2"/>
  <c r="G131" i="2"/>
  <c r="H131" i="2"/>
  <c r="M131" i="2"/>
  <c r="N131" i="2"/>
  <c r="G132" i="2"/>
  <c r="H132" i="2"/>
  <c r="M132" i="2"/>
  <c r="N132" i="2"/>
  <c r="G133" i="2"/>
  <c r="H133" i="2"/>
  <c r="M133" i="2"/>
  <c r="N133" i="2"/>
  <c r="G134" i="2"/>
  <c r="H134" i="2"/>
  <c r="M134" i="2"/>
  <c r="N134" i="2"/>
  <c r="G135" i="2"/>
  <c r="H135" i="2"/>
  <c r="M135" i="2"/>
  <c r="N135" i="2"/>
  <c r="G136" i="2"/>
  <c r="H136" i="2"/>
  <c r="M136" i="2"/>
  <c r="N136" i="2"/>
  <c r="G137" i="2"/>
  <c r="H137" i="2"/>
  <c r="O137" i="2" s="1"/>
  <c r="M137" i="2"/>
  <c r="N137" i="2"/>
  <c r="G138" i="2"/>
  <c r="H138" i="2"/>
  <c r="M138" i="2"/>
  <c r="N138" i="2"/>
  <c r="G139" i="2"/>
  <c r="H139" i="2"/>
  <c r="M139" i="2"/>
  <c r="N139" i="2"/>
  <c r="G140" i="2"/>
  <c r="H140" i="2"/>
  <c r="M140" i="2"/>
  <c r="N140" i="2"/>
  <c r="G141" i="2"/>
  <c r="O141" i="2" s="1"/>
  <c r="H141" i="2"/>
  <c r="M141" i="2"/>
  <c r="N141" i="2"/>
  <c r="G142" i="2"/>
  <c r="H142" i="2"/>
  <c r="M142" i="2"/>
  <c r="N142" i="2"/>
  <c r="G143" i="2"/>
  <c r="H143" i="2"/>
  <c r="M143" i="2"/>
  <c r="N143" i="2"/>
  <c r="G144" i="2"/>
  <c r="H144" i="2"/>
  <c r="M144" i="2"/>
  <c r="N144" i="2"/>
  <c r="G145" i="2"/>
  <c r="H145" i="2"/>
  <c r="M145" i="2"/>
  <c r="N145" i="2"/>
  <c r="G146" i="2"/>
  <c r="H146" i="2"/>
  <c r="M146" i="2"/>
  <c r="N146" i="2"/>
  <c r="G147" i="2"/>
  <c r="H147" i="2"/>
  <c r="M147" i="2"/>
  <c r="N147" i="2"/>
  <c r="G148" i="2"/>
  <c r="H148" i="2"/>
  <c r="M148" i="2"/>
  <c r="N148" i="2"/>
  <c r="G149" i="2"/>
  <c r="H149" i="2"/>
  <c r="M149" i="2"/>
  <c r="N149" i="2"/>
  <c r="G150" i="2"/>
  <c r="H150" i="2"/>
  <c r="M150" i="2"/>
  <c r="N150" i="2"/>
  <c r="G151" i="2"/>
  <c r="H151" i="2"/>
  <c r="M151" i="2"/>
  <c r="N151" i="2"/>
  <c r="G152" i="2"/>
  <c r="H152" i="2"/>
  <c r="M152" i="2"/>
  <c r="N152" i="2"/>
  <c r="G153" i="2"/>
  <c r="H153" i="2"/>
  <c r="M153" i="2"/>
  <c r="N153" i="2"/>
  <c r="G154" i="2"/>
  <c r="H154" i="2"/>
  <c r="M154" i="2"/>
  <c r="N154" i="2"/>
  <c r="G155" i="2"/>
  <c r="H155" i="2"/>
  <c r="M155" i="2"/>
  <c r="N155" i="2"/>
  <c r="G156" i="2"/>
  <c r="H156" i="2"/>
  <c r="M156" i="2"/>
  <c r="N156" i="2"/>
  <c r="G157" i="2"/>
  <c r="H157" i="2"/>
  <c r="M157" i="2"/>
  <c r="N157" i="2"/>
  <c r="G158" i="2"/>
  <c r="H158" i="2"/>
  <c r="M158" i="2"/>
  <c r="N158" i="2"/>
  <c r="G159" i="2"/>
  <c r="H159" i="2"/>
  <c r="M159" i="2"/>
  <c r="N159" i="2"/>
  <c r="G160" i="2"/>
  <c r="H160" i="2"/>
  <c r="M160" i="2"/>
  <c r="N160" i="2"/>
  <c r="G161" i="2"/>
  <c r="H161" i="2"/>
  <c r="M161" i="2"/>
  <c r="N161" i="2"/>
  <c r="G162" i="2"/>
  <c r="H162" i="2"/>
  <c r="M162" i="2"/>
  <c r="N162" i="2"/>
  <c r="G163" i="2"/>
  <c r="H163" i="2"/>
  <c r="M163" i="2"/>
  <c r="N163" i="2"/>
  <c r="G164" i="2"/>
  <c r="H164" i="2"/>
  <c r="M164" i="2"/>
  <c r="N164" i="2"/>
  <c r="G165" i="2"/>
  <c r="H165" i="2"/>
  <c r="M165" i="2"/>
  <c r="N165" i="2"/>
  <c r="G166" i="2"/>
  <c r="H166" i="2"/>
  <c r="M166" i="2"/>
  <c r="N166" i="2"/>
  <c r="G167" i="2"/>
  <c r="H167" i="2"/>
  <c r="M167" i="2"/>
  <c r="N167" i="2"/>
  <c r="G168" i="2"/>
  <c r="H168" i="2"/>
  <c r="M168" i="2"/>
  <c r="N168" i="2"/>
  <c r="G169" i="2"/>
  <c r="H169" i="2"/>
  <c r="M169" i="2"/>
  <c r="N169" i="2"/>
  <c r="G170" i="2"/>
  <c r="H170" i="2"/>
  <c r="M170" i="2"/>
  <c r="N170" i="2"/>
  <c r="G171" i="2"/>
  <c r="H171" i="2"/>
  <c r="M171" i="2"/>
  <c r="N171" i="2"/>
  <c r="G172" i="2"/>
  <c r="H172" i="2"/>
  <c r="M172" i="2"/>
  <c r="N172" i="2"/>
  <c r="G173" i="2"/>
  <c r="H173" i="2"/>
  <c r="M173" i="2"/>
  <c r="N173" i="2"/>
  <c r="G174" i="2"/>
  <c r="H174" i="2"/>
  <c r="M174" i="2"/>
  <c r="N174" i="2"/>
  <c r="G175" i="2"/>
  <c r="H175" i="2"/>
  <c r="M175" i="2"/>
  <c r="N175" i="2"/>
  <c r="G176" i="2"/>
  <c r="H176" i="2"/>
  <c r="M176" i="2"/>
  <c r="N176" i="2"/>
  <c r="G177" i="2"/>
  <c r="H177" i="2"/>
  <c r="M177" i="2"/>
  <c r="N177" i="2"/>
  <c r="G178" i="2"/>
  <c r="H178" i="2"/>
  <c r="M178" i="2"/>
  <c r="N178" i="2"/>
  <c r="G179" i="2"/>
  <c r="H179" i="2"/>
  <c r="M179" i="2"/>
  <c r="N179" i="2"/>
  <c r="G180" i="2"/>
  <c r="H180" i="2"/>
  <c r="M180" i="2"/>
  <c r="N180" i="2"/>
  <c r="G181" i="2"/>
  <c r="H181" i="2"/>
  <c r="M181" i="2"/>
  <c r="N181" i="2"/>
  <c r="G182" i="2"/>
  <c r="H182" i="2"/>
  <c r="M182" i="2"/>
  <c r="N182" i="2"/>
  <c r="G183" i="2"/>
  <c r="H183" i="2"/>
  <c r="M183" i="2"/>
  <c r="N183" i="2"/>
  <c r="G184" i="2"/>
  <c r="H184" i="2"/>
  <c r="M184" i="2"/>
  <c r="N184" i="2"/>
  <c r="G185" i="2"/>
  <c r="H185" i="2"/>
  <c r="M185" i="2"/>
  <c r="N185" i="2"/>
  <c r="G186" i="2"/>
  <c r="H186" i="2"/>
  <c r="M186" i="2"/>
  <c r="N186" i="2"/>
  <c r="G187" i="2"/>
  <c r="H187" i="2"/>
  <c r="M187" i="2"/>
  <c r="N187" i="2"/>
  <c r="G188" i="2"/>
  <c r="H188" i="2"/>
  <c r="M188" i="2"/>
  <c r="N188" i="2"/>
  <c r="G189" i="2"/>
  <c r="H189" i="2"/>
  <c r="M189" i="2"/>
  <c r="N189" i="2"/>
  <c r="G190" i="2"/>
  <c r="H190" i="2"/>
  <c r="M190" i="2"/>
  <c r="N190" i="2"/>
  <c r="G191" i="2"/>
  <c r="H191" i="2"/>
  <c r="M191" i="2"/>
  <c r="N191" i="2"/>
  <c r="G192" i="2"/>
  <c r="H192" i="2"/>
  <c r="M192" i="2"/>
  <c r="N192" i="2"/>
  <c r="G193" i="2"/>
  <c r="H193" i="2"/>
  <c r="M193" i="2"/>
  <c r="N193" i="2"/>
  <c r="G194" i="2"/>
  <c r="H194" i="2"/>
  <c r="M194" i="2"/>
  <c r="N194" i="2"/>
  <c r="G195" i="2"/>
  <c r="H195" i="2"/>
  <c r="M195" i="2"/>
  <c r="N195" i="2"/>
  <c r="G196" i="2"/>
  <c r="H196" i="2"/>
  <c r="M196" i="2"/>
  <c r="N196" i="2"/>
  <c r="G197" i="2"/>
  <c r="H197" i="2"/>
  <c r="M197" i="2"/>
  <c r="N197" i="2"/>
  <c r="G198" i="2"/>
  <c r="H198" i="2"/>
  <c r="M198" i="2"/>
  <c r="N198" i="2"/>
  <c r="G199" i="2"/>
  <c r="H199" i="2"/>
  <c r="M199" i="2"/>
  <c r="N199" i="2"/>
  <c r="G200" i="2"/>
  <c r="H200" i="2"/>
  <c r="M200" i="2"/>
  <c r="N200" i="2"/>
  <c r="G201" i="2"/>
  <c r="H201" i="2"/>
  <c r="M201" i="2"/>
  <c r="N201" i="2"/>
  <c r="G202" i="2"/>
  <c r="H202" i="2"/>
  <c r="M202" i="2"/>
  <c r="N202" i="2"/>
  <c r="G203" i="2"/>
  <c r="H203" i="2"/>
  <c r="M203" i="2"/>
  <c r="N203" i="2"/>
  <c r="G204" i="2"/>
  <c r="H204" i="2"/>
  <c r="M204" i="2"/>
  <c r="N204" i="2"/>
  <c r="G205" i="2"/>
  <c r="H205" i="2"/>
  <c r="M205" i="2"/>
  <c r="N205" i="2"/>
  <c r="G206" i="2"/>
  <c r="H206" i="2"/>
  <c r="M206" i="2"/>
  <c r="N206" i="2"/>
  <c r="G207" i="2"/>
  <c r="H207" i="2"/>
  <c r="M207" i="2"/>
  <c r="N207" i="2"/>
  <c r="G208" i="2"/>
  <c r="H208" i="2"/>
  <c r="M208" i="2"/>
  <c r="N208" i="2"/>
  <c r="G209" i="2"/>
  <c r="H209" i="2"/>
  <c r="M209" i="2"/>
  <c r="N209" i="2"/>
  <c r="G210" i="2"/>
  <c r="H210" i="2"/>
  <c r="M210" i="2"/>
  <c r="N210" i="2"/>
  <c r="G211" i="2"/>
  <c r="H211" i="2"/>
  <c r="M211" i="2"/>
  <c r="N211" i="2"/>
  <c r="G212" i="2"/>
  <c r="H212" i="2"/>
  <c r="M212" i="2"/>
  <c r="N212" i="2"/>
  <c r="G213" i="2"/>
  <c r="H213" i="2"/>
  <c r="M213" i="2"/>
  <c r="N213" i="2"/>
  <c r="G214" i="2"/>
  <c r="H214" i="2"/>
  <c r="M214" i="2"/>
  <c r="N214" i="2"/>
  <c r="G215" i="2"/>
  <c r="H215" i="2"/>
  <c r="M215" i="2"/>
  <c r="N215" i="2"/>
  <c r="G216" i="2"/>
  <c r="H216" i="2"/>
  <c r="M216" i="2"/>
  <c r="N216" i="2"/>
  <c r="G217" i="2"/>
  <c r="H217" i="2"/>
  <c r="M217" i="2"/>
  <c r="N217" i="2"/>
  <c r="G218" i="2"/>
  <c r="H218" i="2"/>
  <c r="M218" i="2"/>
  <c r="N218" i="2"/>
  <c r="G219" i="2"/>
  <c r="H219" i="2"/>
  <c r="M219" i="2"/>
  <c r="N219" i="2"/>
  <c r="G220" i="2"/>
  <c r="H220" i="2"/>
  <c r="M220" i="2"/>
  <c r="N220" i="2"/>
  <c r="G221" i="2"/>
  <c r="H221" i="2"/>
  <c r="M221" i="2"/>
  <c r="N221" i="2"/>
  <c r="G222" i="2"/>
  <c r="H222" i="2"/>
  <c r="M222" i="2"/>
  <c r="N222" i="2"/>
  <c r="G223" i="2"/>
  <c r="H223" i="2"/>
  <c r="M223" i="2"/>
  <c r="N223" i="2"/>
  <c r="N2" i="2"/>
  <c r="M2" i="2"/>
  <c r="H2" i="2"/>
  <c r="G2" i="2"/>
  <c r="A26" i="2"/>
  <c r="L26" i="2" s="1"/>
  <c r="B26" i="2"/>
  <c r="C26" i="2"/>
  <c r="D26" i="2"/>
  <c r="E26" i="2"/>
  <c r="F26" i="2"/>
  <c r="A27" i="2"/>
  <c r="L27" i="2" s="1"/>
  <c r="B27" i="2"/>
  <c r="C27" i="2"/>
  <c r="D27" i="2"/>
  <c r="E27" i="2"/>
  <c r="F27" i="2"/>
  <c r="A28" i="2"/>
  <c r="B28" i="2"/>
  <c r="C28" i="2"/>
  <c r="D28" i="2"/>
  <c r="E28" i="2"/>
  <c r="F28" i="2"/>
  <c r="A29" i="2"/>
  <c r="B29" i="2"/>
  <c r="C29" i="2"/>
  <c r="D29" i="2"/>
  <c r="E29" i="2"/>
  <c r="F29" i="2"/>
  <c r="A30" i="2"/>
  <c r="K30" i="2" s="1"/>
  <c r="B30" i="2"/>
  <c r="C30" i="2"/>
  <c r="D30" i="2"/>
  <c r="E30" i="2"/>
  <c r="F30" i="2"/>
  <c r="A31" i="2"/>
  <c r="I31" i="2" s="1"/>
  <c r="B31" i="2"/>
  <c r="C31" i="2"/>
  <c r="D31" i="2"/>
  <c r="E31" i="2"/>
  <c r="F31" i="2"/>
  <c r="A32" i="2"/>
  <c r="I32" i="2" s="1"/>
  <c r="B32" i="2"/>
  <c r="C32" i="2"/>
  <c r="D32" i="2"/>
  <c r="E32" i="2"/>
  <c r="F32" i="2"/>
  <c r="A33" i="2"/>
  <c r="I33" i="2" s="1"/>
  <c r="B33" i="2"/>
  <c r="C33" i="2"/>
  <c r="D33" i="2"/>
  <c r="E33" i="2"/>
  <c r="F33" i="2"/>
  <c r="A34" i="2"/>
  <c r="I34" i="2" s="1"/>
  <c r="B34" i="2"/>
  <c r="C34" i="2"/>
  <c r="D34" i="2"/>
  <c r="E34" i="2"/>
  <c r="F34" i="2"/>
  <c r="A35" i="2"/>
  <c r="K35" i="2" s="1"/>
  <c r="B35" i="2"/>
  <c r="C35" i="2"/>
  <c r="D35" i="2"/>
  <c r="E35" i="2"/>
  <c r="F35" i="2"/>
  <c r="A36" i="2"/>
  <c r="B36" i="2"/>
  <c r="C36" i="2"/>
  <c r="D36" i="2"/>
  <c r="E36" i="2"/>
  <c r="F36" i="2"/>
  <c r="A37" i="2"/>
  <c r="J37" i="2" s="1"/>
  <c r="B37" i="2"/>
  <c r="C37" i="2"/>
  <c r="D37" i="2"/>
  <c r="E37" i="2"/>
  <c r="F37" i="2"/>
  <c r="A38" i="2"/>
  <c r="B38" i="2"/>
  <c r="C38" i="2"/>
  <c r="D38" i="2"/>
  <c r="E38" i="2"/>
  <c r="F38" i="2"/>
  <c r="A39" i="2"/>
  <c r="L39" i="2" s="1"/>
  <c r="B39" i="2"/>
  <c r="C39" i="2"/>
  <c r="D39" i="2"/>
  <c r="E39" i="2"/>
  <c r="F39" i="2"/>
  <c r="A40" i="2"/>
  <c r="K40" i="2" s="1"/>
  <c r="B40" i="2"/>
  <c r="C40" i="2"/>
  <c r="D40" i="2"/>
  <c r="E40" i="2"/>
  <c r="F40" i="2"/>
  <c r="A41" i="2"/>
  <c r="I41" i="2" s="1"/>
  <c r="B41" i="2"/>
  <c r="C41" i="2"/>
  <c r="D41" i="2"/>
  <c r="E41" i="2"/>
  <c r="F41" i="2"/>
  <c r="A42" i="2"/>
  <c r="K42" i="2" s="1"/>
  <c r="B42" i="2"/>
  <c r="C42" i="2"/>
  <c r="D42" i="2"/>
  <c r="E42" i="2"/>
  <c r="F42" i="2"/>
  <c r="A43" i="2"/>
  <c r="L43" i="2" s="1"/>
  <c r="B43" i="2"/>
  <c r="C43" i="2"/>
  <c r="D43" i="2"/>
  <c r="E43" i="2"/>
  <c r="F43" i="2"/>
  <c r="A44" i="2"/>
  <c r="J44" i="2" s="1"/>
  <c r="B44" i="2"/>
  <c r="C44" i="2"/>
  <c r="D44" i="2"/>
  <c r="E44" i="2"/>
  <c r="F44" i="2"/>
  <c r="A45" i="2"/>
  <c r="B45" i="2"/>
  <c r="C45" i="2"/>
  <c r="D45" i="2"/>
  <c r="E45" i="2"/>
  <c r="F45" i="2"/>
  <c r="A46" i="2"/>
  <c r="L46" i="2" s="1"/>
  <c r="B46" i="2"/>
  <c r="C46" i="2"/>
  <c r="D46" i="2"/>
  <c r="E46" i="2"/>
  <c r="F46" i="2"/>
  <c r="A47" i="2"/>
  <c r="L47" i="2" s="1"/>
  <c r="B47" i="2"/>
  <c r="C47" i="2"/>
  <c r="D47" i="2"/>
  <c r="E47" i="2"/>
  <c r="F47" i="2"/>
  <c r="A48" i="2"/>
  <c r="B48" i="2"/>
  <c r="C48" i="2"/>
  <c r="D48" i="2"/>
  <c r="E48" i="2"/>
  <c r="F48" i="2"/>
  <c r="A49" i="2"/>
  <c r="L49" i="2" s="1"/>
  <c r="B49" i="2"/>
  <c r="C49" i="2"/>
  <c r="D49" i="2"/>
  <c r="E49" i="2"/>
  <c r="F49" i="2"/>
  <c r="A50" i="2"/>
  <c r="L50" i="2" s="1"/>
  <c r="B50" i="2"/>
  <c r="C50" i="2"/>
  <c r="D50" i="2"/>
  <c r="E50" i="2"/>
  <c r="F50" i="2"/>
  <c r="A51" i="2"/>
  <c r="B51" i="2"/>
  <c r="C51" i="2"/>
  <c r="D51" i="2"/>
  <c r="E51" i="2"/>
  <c r="F51" i="2"/>
  <c r="A52" i="2"/>
  <c r="B52" i="2"/>
  <c r="C52" i="2"/>
  <c r="D52" i="2"/>
  <c r="E52" i="2"/>
  <c r="F52" i="2"/>
  <c r="A53" i="2"/>
  <c r="I53" i="2" s="1"/>
  <c r="B53" i="2"/>
  <c r="C53" i="2"/>
  <c r="D53" i="2"/>
  <c r="E53" i="2"/>
  <c r="F53" i="2"/>
  <c r="A54" i="2"/>
  <c r="I54" i="2" s="1"/>
  <c r="B54" i="2"/>
  <c r="C54" i="2"/>
  <c r="D54" i="2"/>
  <c r="E54" i="2"/>
  <c r="F54" i="2"/>
  <c r="A55" i="2"/>
  <c r="L55" i="2" s="1"/>
  <c r="B55" i="2"/>
  <c r="C55" i="2"/>
  <c r="D55" i="2"/>
  <c r="E55" i="2"/>
  <c r="F55" i="2"/>
  <c r="A56" i="2"/>
  <c r="L56" i="2" s="1"/>
  <c r="B56" i="2"/>
  <c r="C56" i="2"/>
  <c r="D56" i="2"/>
  <c r="E56" i="2"/>
  <c r="F56" i="2"/>
  <c r="A57" i="2"/>
  <c r="J57" i="2" s="1"/>
  <c r="B57" i="2"/>
  <c r="C57" i="2"/>
  <c r="D57" i="2"/>
  <c r="E57" i="2"/>
  <c r="F57" i="2"/>
  <c r="A58" i="2"/>
  <c r="B58" i="2"/>
  <c r="C58" i="2"/>
  <c r="D58" i="2"/>
  <c r="E58" i="2"/>
  <c r="F58" i="2"/>
  <c r="A59" i="2"/>
  <c r="B59" i="2"/>
  <c r="C59" i="2"/>
  <c r="D59" i="2"/>
  <c r="E59" i="2"/>
  <c r="F59" i="2"/>
  <c r="A60" i="2"/>
  <c r="K60" i="2" s="1"/>
  <c r="B60" i="2"/>
  <c r="C60" i="2"/>
  <c r="D60" i="2"/>
  <c r="E60" i="2"/>
  <c r="F60" i="2"/>
  <c r="A61" i="2"/>
  <c r="B61" i="2"/>
  <c r="C61" i="2"/>
  <c r="D61" i="2"/>
  <c r="E61" i="2"/>
  <c r="F61" i="2"/>
  <c r="A62" i="2"/>
  <c r="B62" i="2"/>
  <c r="C62" i="2"/>
  <c r="D62" i="2"/>
  <c r="E62" i="2"/>
  <c r="F62" i="2"/>
  <c r="A63" i="2"/>
  <c r="L63" i="2" s="1"/>
  <c r="B63" i="2"/>
  <c r="C63" i="2"/>
  <c r="D63" i="2"/>
  <c r="E63" i="2"/>
  <c r="F63" i="2"/>
  <c r="A64" i="2"/>
  <c r="B64" i="2"/>
  <c r="C64" i="2"/>
  <c r="D64" i="2"/>
  <c r="E64" i="2"/>
  <c r="F64" i="2"/>
  <c r="A65" i="2"/>
  <c r="I65" i="2" s="1"/>
  <c r="B65" i="2"/>
  <c r="C65" i="2"/>
  <c r="D65" i="2"/>
  <c r="E65" i="2"/>
  <c r="F65" i="2"/>
  <c r="A66" i="2"/>
  <c r="L66" i="2" s="1"/>
  <c r="B66" i="2"/>
  <c r="C66" i="2"/>
  <c r="D66" i="2"/>
  <c r="E66" i="2"/>
  <c r="F66" i="2"/>
  <c r="A67" i="2"/>
  <c r="L67" i="2" s="1"/>
  <c r="B67" i="2"/>
  <c r="C67" i="2"/>
  <c r="D67" i="2"/>
  <c r="E67" i="2"/>
  <c r="F67" i="2"/>
  <c r="A68" i="2"/>
  <c r="L68" i="2" s="1"/>
  <c r="B68" i="2"/>
  <c r="C68" i="2"/>
  <c r="D68" i="2"/>
  <c r="E68" i="2"/>
  <c r="F68" i="2"/>
  <c r="A69" i="2"/>
  <c r="L69" i="2" s="1"/>
  <c r="B69" i="2"/>
  <c r="C69" i="2"/>
  <c r="D69" i="2"/>
  <c r="E69" i="2"/>
  <c r="F69" i="2"/>
  <c r="A70" i="2"/>
  <c r="I70" i="2" s="1"/>
  <c r="O70" i="2" s="1"/>
  <c r="B70" i="2"/>
  <c r="C70" i="2"/>
  <c r="D70" i="2"/>
  <c r="E70" i="2"/>
  <c r="F70" i="2"/>
  <c r="A71" i="2"/>
  <c r="I71" i="2" s="1"/>
  <c r="B71" i="2"/>
  <c r="C71" i="2"/>
  <c r="D71" i="2"/>
  <c r="E71" i="2"/>
  <c r="F71" i="2"/>
  <c r="A72" i="2"/>
  <c r="B72" i="2"/>
  <c r="C72" i="2"/>
  <c r="D72" i="2"/>
  <c r="E72" i="2"/>
  <c r="F72" i="2"/>
  <c r="A73" i="2"/>
  <c r="I73" i="2" s="1"/>
  <c r="B73" i="2"/>
  <c r="C73" i="2"/>
  <c r="D73" i="2"/>
  <c r="E73" i="2"/>
  <c r="F73" i="2"/>
  <c r="A74" i="2"/>
  <c r="I74" i="2" s="1"/>
  <c r="B74" i="2"/>
  <c r="C74" i="2"/>
  <c r="D74" i="2"/>
  <c r="E74" i="2"/>
  <c r="F74" i="2"/>
  <c r="A75" i="2"/>
  <c r="B75" i="2"/>
  <c r="C75" i="2"/>
  <c r="D75" i="2"/>
  <c r="E75" i="2"/>
  <c r="F75" i="2"/>
  <c r="A76" i="2"/>
  <c r="B76" i="2"/>
  <c r="C76" i="2"/>
  <c r="D76" i="2"/>
  <c r="E76" i="2"/>
  <c r="F76" i="2"/>
  <c r="A77" i="2"/>
  <c r="J77" i="2" s="1"/>
  <c r="B77" i="2"/>
  <c r="C77" i="2"/>
  <c r="D77" i="2"/>
  <c r="E77" i="2"/>
  <c r="F77" i="2"/>
  <c r="A78" i="2"/>
  <c r="J78" i="2" s="1"/>
  <c r="B78" i="2"/>
  <c r="C78" i="2"/>
  <c r="D78" i="2"/>
  <c r="E78" i="2"/>
  <c r="F78" i="2"/>
  <c r="A79" i="2"/>
  <c r="L79" i="2" s="1"/>
  <c r="B79" i="2"/>
  <c r="C79" i="2"/>
  <c r="D79" i="2"/>
  <c r="E79" i="2"/>
  <c r="F79" i="2"/>
  <c r="A80" i="2"/>
  <c r="K80" i="2" s="1"/>
  <c r="B80" i="2"/>
  <c r="C80" i="2"/>
  <c r="D80" i="2"/>
  <c r="E80" i="2"/>
  <c r="F80" i="2"/>
  <c r="A81" i="2"/>
  <c r="I81" i="2" s="1"/>
  <c r="B81" i="2"/>
  <c r="C81" i="2"/>
  <c r="D81" i="2"/>
  <c r="E81" i="2"/>
  <c r="F81" i="2"/>
  <c r="A82" i="2"/>
  <c r="K82" i="2" s="1"/>
  <c r="B82" i="2"/>
  <c r="C82" i="2"/>
  <c r="D82" i="2"/>
  <c r="E82" i="2"/>
  <c r="F82" i="2"/>
  <c r="A83" i="2"/>
  <c r="L83" i="2" s="1"/>
  <c r="B83" i="2"/>
  <c r="C83" i="2"/>
  <c r="D83" i="2"/>
  <c r="E83" i="2"/>
  <c r="F83" i="2"/>
  <c r="A84" i="2"/>
  <c r="B84" i="2"/>
  <c r="C84" i="2"/>
  <c r="D84" i="2"/>
  <c r="E84" i="2"/>
  <c r="F84" i="2"/>
  <c r="A85" i="2"/>
  <c r="I85" i="2" s="1"/>
  <c r="B85" i="2"/>
  <c r="C85" i="2"/>
  <c r="D85" i="2"/>
  <c r="E85" i="2"/>
  <c r="F85" i="2"/>
  <c r="A86" i="2"/>
  <c r="L86" i="2" s="1"/>
  <c r="B86" i="2"/>
  <c r="C86" i="2"/>
  <c r="D86" i="2"/>
  <c r="E86" i="2"/>
  <c r="F86" i="2"/>
  <c r="A87" i="2"/>
  <c r="L87" i="2" s="1"/>
  <c r="B87" i="2"/>
  <c r="C87" i="2"/>
  <c r="D87" i="2"/>
  <c r="E87" i="2"/>
  <c r="F87" i="2"/>
  <c r="A88" i="2"/>
  <c r="L88" i="2" s="1"/>
  <c r="B88" i="2"/>
  <c r="C88" i="2"/>
  <c r="D88" i="2"/>
  <c r="E88" i="2"/>
  <c r="F88" i="2"/>
  <c r="A89" i="2"/>
  <c r="L89" i="2" s="1"/>
  <c r="B89" i="2"/>
  <c r="C89" i="2"/>
  <c r="D89" i="2"/>
  <c r="E89" i="2"/>
  <c r="F89" i="2"/>
  <c r="A90" i="2"/>
  <c r="J90" i="2" s="1"/>
  <c r="B90" i="2"/>
  <c r="C90" i="2"/>
  <c r="D90" i="2"/>
  <c r="E90" i="2"/>
  <c r="F90" i="2"/>
  <c r="A91" i="2"/>
  <c r="I91" i="2" s="1"/>
  <c r="B91" i="2"/>
  <c r="C91" i="2"/>
  <c r="D91" i="2"/>
  <c r="E91" i="2"/>
  <c r="F91" i="2"/>
  <c r="A92" i="2"/>
  <c r="I92" i="2" s="1"/>
  <c r="B92" i="2"/>
  <c r="C92" i="2"/>
  <c r="D92" i="2"/>
  <c r="E92" i="2"/>
  <c r="F92" i="2"/>
  <c r="A93" i="2"/>
  <c r="I93" i="2" s="1"/>
  <c r="B93" i="2"/>
  <c r="C93" i="2"/>
  <c r="D93" i="2"/>
  <c r="E93" i="2"/>
  <c r="F93" i="2"/>
  <c r="A94" i="2"/>
  <c r="I94" i="2" s="1"/>
  <c r="B94" i="2"/>
  <c r="C94" i="2"/>
  <c r="D94" i="2"/>
  <c r="E94" i="2"/>
  <c r="F94" i="2"/>
  <c r="A95" i="2"/>
  <c r="B95" i="2"/>
  <c r="C95" i="2"/>
  <c r="D95" i="2"/>
  <c r="E95" i="2"/>
  <c r="F95" i="2"/>
  <c r="A96" i="2"/>
  <c r="B96" i="2"/>
  <c r="C96" i="2"/>
  <c r="D96" i="2"/>
  <c r="E96" i="2"/>
  <c r="F96" i="2"/>
  <c r="A97" i="2"/>
  <c r="J97" i="2" s="1"/>
  <c r="B97" i="2"/>
  <c r="C97" i="2"/>
  <c r="D97" i="2"/>
  <c r="E97" i="2"/>
  <c r="F97" i="2"/>
  <c r="A98" i="2"/>
  <c r="J98" i="2" s="1"/>
  <c r="B98" i="2"/>
  <c r="C98" i="2"/>
  <c r="D98" i="2"/>
  <c r="E98" i="2"/>
  <c r="F98" i="2"/>
  <c r="A99" i="2"/>
  <c r="B99" i="2"/>
  <c r="C99" i="2"/>
  <c r="D99" i="2"/>
  <c r="E99" i="2"/>
  <c r="F99" i="2"/>
  <c r="A100" i="2"/>
  <c r="K100" i="2" s="1"/>
  <c r="B100" i="2"/>
  <c r="C100" i="2"/>
  <c r="D100" i="2"/>
  <c r="E100" i="2"/>
  <c r="F100" i="2"/>
  <c r="A101" i="2"/>
  <c r="K101" i="2" s="1"/>
  <c r="B101" i="2"/>
  <c r="C101" i="2"/>
  <c r="D101" i="2"/>
  <c r="E101" i="2"/>
  <c r="F101" i="2"/>
  <c r="A102" i="2"/>
  <c r="K102" i="2" s="1"/>
  <c r="B102" i="2"/>
  <c r="C102" i="2"/>
  <c r="D102" i="2"/>
  <c r="E102" i="2"/>
  <c r="F102" i="2"/>
  <c r="A103" i="2"/>
  <c r="L103" i="2" s="1"/>
  <c r="B103" i="2"/>
  <c r="C103" i="2"/>
  <c r="D103" i="2"/>
  <c r="E103" i="2"/>
  <c r="F103" i="2"/>
  <c r="A104" i="2"/>
  <c r="J104" i="2" s="1"/>
  <c r="B104" i="2"/>
  <c r="C104" i="2"/>
  <c r="D104" i="2"/>
  <c r="E104" i="2"/>
  <c r="F104" i="2"/>
  <c r="A105" i="2"/>
  <c r="J105" i="2" s="1"/>
  <c r="B105" i="2"/>
  <c r="C105" i="2"/>
  <c r="D105" i="2"/>
  <c r="E105" i="2"/>
  <c r="F105" i="2"/>
  <c r="A106" i="2"/>
  <c r="L106" i="2" s="1"/>
  <c r="B106" i="2"/>
  <c r="C106" i="2"/>
  <c r="D106" i="2"/>
  <c r="E106" i="2"/>
  <c r="F106" i="2"/>
  <c r="A107" i="2"/>
  <c r="L107" i="2" s="1"/>
  <c r="B107" i="2"/>
  <c r="C107" i="2"/>
  <c r="D107" i="2"/>
  <c r="E107" i="2"/>
  <c r="F107" i="2"/>
  <c r="A108" i="2"/>
  <c r="B108" i="2"/>
  <c r="C108" i="2"/>
  <c r="D108" i="2"/>
  <c r="E108" i="2"/>
  <c r="F108" i="2"/>
  <c r="A109" i="2"/>
  <c r="L109" i="2" s="1"/>
  <c r="B109" i="2"/>
  <c r="C109" i="2"/>
  <c r="D109" i="2"/>
  <c r="E109" i="2"/>
  <c r="F109" i="2"/>
  <c r="A110" i="2"/>
  <c r="I110" i="2" s="1"/>
  <c r="O110" i="2" s="1"/>
  <c r="B110" i="2"/>
  <c r="C110" i="2"/>
  <c r="D110" i="2"/>
  <c r="E110" i="2"/>
  <c r="F110" i="2"/>
  <c r="A111" i="2"/>
  <c r="B111" i="2"/>
  <c r="C111" i="2"/>
  <c r="D111" i="2"/>
  <c r="E111" i="2"/>
  <c r="F111" i="2"/>
  <c r="A112" i="2"/>
  <c r="I112" i="2" s="1"/>
  <c r="B112" i="2"/>
  <c r="C112" i="2"/>
  <c r="D112" i="2"/>
  <c r="E112" i="2"/>
  <c r="F112" i="2"/>
  <c r="A113" i="2"/>
  <c r="I113" i="2" s="1"/>
  <c r="B113" i="2"/>
  <c r="C113" i="2"/>
  <c r="D113" i="2"/>
  <c r="E113" i="2"/>
  <c r="F113" i="2"/>
  <c r="A114" i="2"/>
  <c r="I114" i="2" s="1"/>
  <c r="B114" i="2"/>
  <c r="C114" i="2"/>
  <c r="D114" i="2"/>
  <c r="E114" i="2"/>
  <c r="F114" i="2"/>
  <c r="A115" i="2"/>
  <c r="K115" i="2" s="1"/>
  <c r="B115" i="2"/>
  <c r="C115" i="2"/>
  <c r="D115" i="2"/>
  <c r="E115" i="2"/>
  <c r="F115" i="2"/>
  <c r="A116" i="2"/>
  <c r="K116" i="2" s="1"/>
  <c r="B116" i="2"/>
  <c r="C116" i="2"/>
  <c r="D116" i="2"/>
  <c r="E116" i="2"/>
  <c r="F116" i="2"/>
  <c r="A117" i="2"/>
  <c r="J117" i="2" s="1"/>
  <c r="B117" i="2"/>
  <c r="C117" i="2"/>
  <c r="D117" i="2"/>
  <c r="E117" i="2"/>
  <c r="F117" i="2"/>
  <c r="A118" i="2"/>
  <c r="B118" i="2"/>
  <c r="C118" i="2"/>
  <c r="D118" i="2"/>
  <c r="E118" i="2"/>
  <c r="F118" i="2"/>
  <c r="A119" i="2"/>
  <c r="B119" i="2"/>
  <c r="C119" i="2"/>
  <c r="D119" i="2"/>
  <c r="E119" i="2"/>
  <c r="F119" i="2"/>
  <c r="A120" i="2"/>
  <c r="K120" i="2" s="1"/>
  <c r="B120" i="2"/>
  <c r="C120" i="2"/>
  <c r="D120" i="2"/>
  <c r="E120" i="2"/>
  <c r="F120" i="2"/>
  <c r="A121" i="2"/>
  <c r="B121" i="2"/>
  <c r="C121" i="2"/>
  <c r="D121" i="2"/>
  <c r="E121" i="2"/>
  <c r="F121" i="2"/>
  <c r="A122" i="2"/>
  <c r="K122" i="2" s="1"/>
  <c r="B122" i="2"/>
  <c r="C122" i="2"/>
  <c r="D122" i="2"/>
  <c r="E122" i="2"/>
  <c r="F122" i="2"/>
  <c r="A123" i="2"/>
  <c r="L123" i="2" s="1"/>
  <c r="B123" i="2"/>
  <c r="C123" i="2"/>
  <c r="D123" i="2"/>
  <c r="E123" i="2"/>
  <c r="F123" i="2"/>
  <c r="A124" i="2"/>
  <c r="B124" i="2"/>
  <c r="C124" i="2"/>
  <c r="D124" i="2"/>
  <c r="E124" i="2"/>
  <c r="F124" i="2"/>
  <c r="A125" i="2"/>
  <c r="I125" i="2" s="1"/>
  <c r="B125" i="2"/>
  <c r="C125" i="2"/>
  <c r="D125" i="2"/>
  <c r="E125" i="2"/>
  <c r="F125" i="2"/>
  <c r="A126" i="2"/>
  <c r="L126" i="2" s="1"/>
  <c r="B126" i="2"/>
  <c r="C126" i="2"/>
  <c r="D126" i="2"/>
  <c r="E126" i="2"/>
  <c r="F126" i="2"/>
  <c r="A127" i="2"/>
  <c r="L127" i="2" s="1"/>
  <c r="B127" i="2"/>
  <c r="C127" i="2"/>
  <c r="D127" i="2"/>
  <c r="E127" i="2"/>
  <c r="F127" i="2"/>
  <c r="A128" i="2"/>
  <c r="B128" i="2"/>
  <c r="C128" i="2"/>
  <c r="D128" i="2"/>
  <c r="E128" i="2"/>
  <c r="F128" i="2"/>
  <c r="A129" i="2"/>
  <c r="L129" i="2" s="1"/>
  <c r="B129" i="2"/>
  <c r="C129" i="2"/>
  <c r="D129" i="2"/>
  <c r="E129" i="2"/>
  <c r="F129" i="2"/>
  <c r="A130" i="2"/>
  <c r="K130" i="2" s="1"/>
  <c r="B130" i="2"/>
  <c r="C130" i="2"/>
  <c r="D130" i="2"/>
  <c r="E130" i="2"/>
  <c r="F130" i="2"/>
  <c r="A131" i="2"/>
  <c r="B131" i="2"/>
  <c r="C131" i="2"/>
  <c r="D131" i="2"/>
  <c r="E131" i="2"/>
  <c r="F131" i="2"/>
  <c r="A132" i="2"/>
  <c r="B132" i="2"/>
  <c r="C132" i="2"/>
  <c r="D132" i="2"/>
  <c r="E132" i="2"/>
  <c r="F132" i="2"/>
  <c r="A133" i="2"/>
  <c r="I133" i="2" s="1"/>
  <c r="B133" i="2"/>
  <c r="C133" i="2"/>
  <c r="D133" i="2"/>
  <c r="E133" i="2"/>
  <c r="F133" i="2"/>
  <c r="A134" i="2"/>
  <c r="I134" i="2" s="1"/>
  <c r="B134" i="2"/>
  <c r="C134" i="2"/>
  <c r="D134" i="2"/>
  <c r="E134" i="2"/>
  <c r="F134" i="2"/>
  <c r="A135" i="2"/>
  <c r="K135" i="2" s="1"/>
  <c r="B135" i="2"/>
  <c r="C135" i="2"/>
  <c r="D135" i="2"/>
  <c r="E135" i="2"/>
  <c r="F135" i="2"/>
  <c r="A136" i="2"/>
  <c r="L136" i="2" s="1"/>
  <c r="B136" i="2"/>
  <c r="C136" i="2"/>
  <c r="D136" i="2"/>
  <c r="E136" i="2"/>
  <c r="F136" i="2"/>
  <c r="A137" i="2"/>
  <c r="J137" i="2" s="1"/>
  <c r="B137" i="2"/>
  <c r="C137" i="2"/>
  <c r="D137" i="2"/>
  <c r="E137" i="2"/>
  <c r="F137" i="2"/>
  <c r="A138" i="2"/>
  <c r="J138" i="2" s="1"/>
  <c r="B138" i="2"/>
  <c r="C138" i="2"/>
  <c r="D138" i="2"/>
  <c r="E138" i="2"/>
  <c r="F138" i="2"/>
  <c r="A139" i="2"/>
  <c r="L139" i="2" s="1"/>
  <c r="B139" i="2"/>
  <c r="C139" i="2"/>
  <c r="D139" i="2"/>
  <c r="E139" i="2"/>
  <c r="F139" i="2"/>
  <c r="A140" i="2"/>
  <c r="K140" i="2" s="1"/>
  <c r="B140" i="2"/>
  <c r="C140" i="2"/>
  <c r="D140" i="2"/>
  <c r="E140" i="2"/>
  <c r="F140" i="2"/>
  <c r="A141" i="2"/>
  <c r="K141" i="2" s="1"/>
  <c r="B141" i="2"/>
  <c r="C141" i="2"/>
  <c r="D141" i="2"/>
  <c r="E141" i="2"/>
  <c r="F141" i="2"/>
  <c r="A142" i="2"/>
  <c r="B142" i="2"/>
  <c r="C142" i="2"/>
  <c r="D142" i="2"/>
  <c r="E142" i="2"/>
  <c r="F142" i="2"/>
  <c r="A143" i="2"/>
  <c r="L143" i="2" s="1"/>
  <c r="B143" i="2"/>
  <c r="C143" i="2"/>
  <c r="D143" i="2"/>
  <c r="E143" i="2"/>
  <c r="F143" i="2"/>
  <c r="A144" i="2"/>
  <c r="J144" i="2" s="1"/>
  <c r="B144" i="2"/>
  <c r="C144" i="2"/>
  <c r="D144" i="2"/>
  <c r="E144" i="2"/>
  <c r="F144" i="2"/>
  <c r="A145" i="2"/>
  <c r="J145" i="2" s="1"/>
  <c r="B145" i="2"/>
  <c r="C145" i="2"/>
  <c r="D145" i="2"/>
  <c r="E145" i="2"/>
  <c r="F145" i="2"/>
  <c r="A146" i="2"/>
  <c r="L146" i="2" s="1"/>
  <c r="B146" i="2"/>
  <c r="C146" i="2"/>
  <c r="D146" i="2"/>
  <c r="E146" i="2"/>
  <c r="F146" i="2"/>
  <c r="A147" i="2"/>
  <c r="L147" i="2" s="1"/>
  <c r="B147" i="2"/>
  <c r="C147" i="2"/>
  <c r="D147" i="2"/>
  <c r="E147" i="2"/>
  <c r="F147" i="2"/>
  <c r="A148" i="2"/>
  <c r="L148" i="2" s="1"/>
  <c r="B148" i="2"/>
  <c r="C148" i="2"/>
  <c r="D148" i="2"/>
  <c r="E148" i="2"/>
  <c r="F148" i="2"/>
  <c r="A149" i="2"/>
  <c r="L149" i="2" s="1"/>
  <c r="B149" i="2"/>
  <c r="C149" i="2"/>
  <c r="D149" i="2"/>
  <c r="E149" i="2"/>
  <c r="F149" i="2"/>
  <c r="A150" i="2"/>
  <c r="I150" i="2" s="1"/>
  <c r="B150" i="2"/>
  <c r="C150" i="2"/>
  <c r="D150" i="2"/>
  <c r="E150" i="2"/>
  <c r="F150" i="2"/>
  <c r="A151" i="2"/>
  <c r="B151" i="2"/>
  <c r="C151" i="2"/>
  <c r="D151" i="2"/>
  <c r="E151" i="2"/>
  <c r="F151" i="2"/>
  <c r="A152" i="2"/>
  <c r="B152" i="2"/>
  <c r="C152" i="2"/>
  <c r="D152" i="2"/>
  <c r="E152" i="2"/>
  <c r="F152" i="2"/>
  <c r="A153" i="2"/>
  <c r="I153" i="2" s="1"/>
  <c r="B153" i="2"/>
  <c r="C153" i="2"/>
  <c r="D153" i="2"/>
  <c r="E153" i="2"/>
  <c r="F153" i="2"/>
  <c r="A154" i="2"/>
  <c r="I154" i="2" s="1"/>
  <c r="B154" i="2"/>
  <c r="C154" i="2"/>
  <c r="D154" i="2"/>
  <c r="E154" i="2"/>
  <c r="F154" i="2"/>
  <c r="A155" i="2"/>
  <c r="L155" i="2" s="1"/>
  <c r="B155" i="2"/>
  <c r="C155" i="2"/>
  <c r="D155" i="2"/>
  <c r="E155" i="2"/>
  <c r="F155" i="2"/>
  <c r="A156" i="2"/>
  <c r="L156" i="2" s="1"/>
  <c r="B156" i="2"/>
  <c r="C156" i="2"/>
  <c r="D156" i="2"/>
  <c r="E156" i="2"/>
  <c r="F156" i="2"/>
  <c r="A157" i="2"/>
  <c r="J157" i="2" s="1"/>
  <c r="B157" i="2"/>
  <c r="C157" i="2"/>
  <c r="D157" i="2"/>
  <c r="E157" i="2"/>
  <c r="F157" i="2"/>
  <c r="A158" i="2"/>
  <c r="J158" i="2" s="1"/>
  <c r="B158" i="2"/>
  <c r="C158" i="2"/>
  <c r="D158" i="2"/>
  <c r="E158" i="2"/>
  <c r="F158" i="2"/>
  <c r="A159" i="2"/>
  <c r="I159" i="2" s="1"/>
  <c r="B159" i="2"/>
  <c r="C159" i="2"/>
  <c r="D159" i="2"/>
  <c r="E159" i="2"/>
  <c r="F159" i="2"/>
  <c r="A160" i="2"/>
  <c r="K160" i="2" s="1"/>
  <c r="B160" i="2"/>
  <c r="C160" i="2"/>
  <c r="D160" i="2"/>
  <c r="E160" i="2"/>
  <c r="F160" i="2"/>
  <c r="A161" i="2"/>
  <c r="B161" i="2"/>
  <c r="C161" i="2"/>
  <c r="D161" i="2"/>
  <c r="E161" i="2"/>
  <c r="F161" i="2"/>
  <c r="A162" i="2"/>
  <c r="K162" i="2" s="1"/>
  <c r="B162" i="2"/>
  <c r="C162" i="2"/>
  <c r="D162" i="2"/>
  <c r="E162" i="2"/>
  <c r="F162" i="2"/>
  <c r="A163" i="2"/>
  <c r="L163" i="2" s="1"/>
  <c r="B163" i="2"/>
  <c r="C163" i="2"/>
  <c r="D163" i="2"/>
  <c r="E163" i="2"/>
  <c r="F163" i="2"/>
  <c r="A164" i="2"/>
  <c r="I164" i="2" s="1"/>
  <c r="B164" i="2"/>
  <c r="C164" i="2"/>
  <c r="D164" i="2"/>
  <c r="E164" i="2"/>
  <c r="F164" i="2"/>
  <c r="A165" i="2"/>
  <c r="I165" i="2" s="1"/>
  <c r="B165" i="2"/>
  <c r="C165" i="2"/>
  <c r="D165" i="2"/>
  <c r="E165" i="2"/>
  <c r="F165" i="2"/>
  <c r="A166" i="2"/>
  <c r="L166" i="2" s="1"/>
  <c r="B166" i="2"/>
  <c r="C166" i="2"/>
  <c r="D166" i="2"/>
  <c r="E166" i="2"/>
  <c r="F166" i="2"/>
  <c r="A167" i="2"/>
  <c r="L167" i="2" s="1"/>
  <c r="B167" i="2"/>
  <c r="C167" i="2"/>
  <c r="D167" i="2"/>
  <c r="E167" i="2"/>
  <c r="F167" i="2"/>
  <c r="A168" i="2"/>
  <c r="B168" i="2"/>
  <c r="C168" i="2"/>
  <c r="D168" i="2"/>
  <c r="E168" i="2"/>
  <c r="F168" i="2"/>
  <c r="A169" i="2"/>
  <c r="L169" i="2" s="1"/>
  <c r="B169" i="2"/>
  <c r="C169" i="2"/>
  <c r="D169" i="2"/>
  <c r="E169" i="2"/>
  <c r="F169" i="2"/>
  <c r="A170" i="2"/>
  <c r="K170" i="2" s="1"/>
  <c r="B170" i="2"/>
  <c r="C170" i="2"/>
  <c r="D170" i="2"/>
  <c r="E170" i="2"/>
  <c r="F170" i="2"/>
  <c r="A171" i="2"/>
  <c r="I171" i="2" s="1"/>
  <c r="B171" i="2"/>
  <c r="C171" i="2"/>
  <c r="D171" i="2"/>
  <c r="E171" i="2"/>
  <c r="F171" i="2"/>
  <c r="A172" i="2"/>
  <c r="I172" i="2" s="1"/>
  <c r="B172" i="2"/>
  <c r="C172" i="2"/>
  <c r="D172" i="2"/>
  <c r="E172" i="2"/>
  <c r="F172" i="2"/>
  <c r="A173" i="2"/>
  <c r="I173" i="2" s="1"/>
  <c r="B173" i="2"/>
  <c r="C173" i="2"/>
  <c r="D173" i="2"/>
  <c r="E173" i="2"/>
  <c r="F173" i="2"/>
  <c r="A174" i="2"/>
  <c r="I174" i="2" s="1"/>
  <c r="B174" i="2"/>
  <c r="C174" i="2"/>
  <c r="D174" i="2"/>
  <c r="E174" i="2"/>
  <c r="F174" i="2"/>
  <c r="A175" i="2"/>
  <c r="K175" i="2" s="1"/>
  <c r="B175" i="2"/>
  <c r="C175" i="2"/>
  <c r="D175" i="2"/>
  <c r="E175" i="2"/>
  <c r="F175" i="2"/>
  <c r="A176" i="2"/>
  <c r="L176" i="2" s="1"/>
  <c r="B176" i="2"/>
  <c r="C176" i="2"/>
  <c r="D176" i="2"/>
  <c r="E176" i="2"/>
  <c r="F176" i="2"/>
  <c r="A177" i="2"/>
  <c r="J177" i="2" s="1"/>
  <c r="B177" i="2"/>
  <c r="C177" i="2"/>
  <c r="D177" i="2"/>
  <c r="E177" i="2"/>
  <c r="F177" i="2"/>
  <c r="A178" i="2"/>
  <c r="B178" i="2"/>
  <c r="C178" i="2"/>
  <c r="D178" i="2"/>
  <c r="E178" i="2"/>
  <c r="F178" i="2"/>
  <c r="A179" i="2"/>
  <c r="L179" i="2" s="1"/>
  <c r="B179" i="2"/>
  <c r="C179" i="2"/>
  <c r="D179" i="2"/>
  <c r="E179" i="2"/>
  <c r="F179" i="2"/>
  <c r="A180" i="2"/>
  <c r="K180" i="2" s="1"/>
  <c r="B180" i="2"/>
  <c r="C180" i="2"/>
  <c r="D180" i="2"/>
  <c r="E180" i="2"/>
  <c r="F180" i="2"/>
  <c r="A181" i="2"/>
  <c r="K181" i="2" s="1"/>
  <c r="B181" i="2"/>
  <c r="C181" i="2"/>
  <c r="D181" i="2"/>
  <c r="E181" i="2"/>
  <c r="F181" i="2"/>
  <c r="A182" i="2"/>
  <c r="K182" i="2" s="1"/>
  <c r="B182" i="2"/>
  <c r="C182" i="2"/>
  <c r="D182" i="2"/>
  <c r="E182" i="2"/>
  <c r="F182" i="2"/>
  <c r="A183" i="2"/>
  <c r="L183" i="2" s="1"/>
  <c r="B183" i="2"/>
  <c r="C183" i="2"/>
  <c r="D183" i="2"/>
  <c r="E183" i="2"/>
  <c r="F183" i="2"/>
  <c r="A184" i="2"/>
  <c r="B184" i="2"/>
  <c r="C184" i="2"/>
  <c r="D184" i="2"/>
  <c r="E184" i="2"/>
  <c r="F184" i="2"/>
  <c r="A185" i="2"/>
  <c r="I185" i="2" s="1"/>
  <c r="B185" i="2"/>
  <c r="C185" i="2"/>
  <c r="D185" i="2"/>
  <c r="E185" i="2"/>
  <c r="F185" i="2"/>
  <c r="A186" i="2"/>
  <c r="L186" i="2" s="1"/>
  <c r="B186" i="2"/>
  <c r="C186" i="2"/>
  <c r="D186" i="2"/>
  <c r="E186" i="2"/>
  <c r="F186" i="2"/>
  <c r="A187" i="2"/>
  <c r="L187" i="2" s="1"/>
  <c r="B187" i="2"/>
  <c r="C187" i="2"/>
  <c r="D187" i="2"/>
  <c r="E187" i="2"/>
  <c r="F187" i="2"/>
  <c r="A188" i="2"/>
  <c r="B188" i="2"/>
  <c r="C188" i="2"/>
  <c r="D188" i="2"/>
  <c r="E188" i="2"/>
  <c r="F188" i="2"/>
  <c r="A189" i="2"/>
  <c r="L189" i="2" s="1"/>
  <c r="B189" i="2"/>
  <c r="C189" i="2"/>
  <c r="D189" i="2"/>
  <c r="E189" i="2"/>
  <c r="F189" i="2"/>
  <c r="A190" i="2"/>
  <c r="J190" i="2" s="1"/>
  <c r="B190" i="2"/>
  <c r="C190" i="2"/>
  <c r="D190" i="2"/>
  <c r="E190" i="2"/>
  <c r="F190" i="2"/>
  <c r="A191" i="2"/>
  <c r="K191" i="2" s="1"/>
  <c r="B191" i="2"/>
  <c r="C191" i="2"/>
  <c r="D191" i="2"/>
  <c r="E191" i="2"/>
  <c r="F191" i="2"/>
  <c r="A192" i="2"/>
  <c r="K192" i="2" s="1"/>
  <c r="B192" i="2"/>
  <c r="C192" i="2"/>
  <c r="D192" i="2"/>
  <c r="E192" i="2"/>
  <c r="F192" i="2"/>
  <c r="A193" i="2"/>
  <c r="I193" i="2" s="1"/>
  <c r="B193" i="2"/>
  <c r="C193" i="2"/>
  <c r="D193" i="2"/>
  <c r="E193" i="2"/>
  <c r="F193" i="2"/>
  <c r="A194" i="2"/>
  <c r="I194" i="2" s="1"/>
  <c r="B194" i="2"/>
  <c r="C194" i="2"/>
  <c r="D194" i="2"/>
  <c r="E194" i="2"/>
  <c r="F194" i="2"/>
  <c r="A195" i="2"/>
  <c r="L195" i="2" s="1"/>
  <c r="B195" i="2"/>
  <c r="C195" i="2"/>
  <c r="D195" i="2"/>
  <c r="E195" i="2"/>
  <c r="F195" i="2"/>
  <c r="A196" i="2"/>
  <c r="B196" i="2"/>
  <c r="C196" i="2"/>
  <c r="D196" i="2"/>
  <c r="E196" i="2"/>
  <c r="F196" i="2"/>
  <c r="A197" i="2"/>
  <c r="J197" i="2" s="1"/>
  <c r="B197" i="2"/>
  <c r="C197" i="2"/>
  <c r="D197" i="2"/>
  <c r="E197" i="2"/>
  <c r="F197" i="2"/>
  <c r="A198" i="2"/>
  <c r="J198" i="2" s="1"/>
  <c r="B198" i="2"/>
  <c r="C198" i="2"/>
  <c r="D198" i="2"/>
  <c r="E198" i="2"/>
  <c r="F198" i="2"/>
  <c r="A199" i="2"/>
  <c r="B199" i="2"/>
  <c r="C199" i="2"/>
  <c r="D199" i="2"/>
  <c r="E199" i="2"/>
  <c r="F199" i="2"/>
  <c r="A200" i="2"/>
  <c r="K200" i="2" s="1"/>
  <c r="B200" i="2"/>
  <c r="C200" i="2"/>
  <c r="D200" i="2"/>
  <c r="E200" i="2"/>
  <c r="F200" i="2"/>
  <c r="A201" i="2"/>
  <c r="B201" i="2"/>
  <c r="C201" i="2"/>
  <c r="D201" i="2"/>
  <c r="E201" i="2"/>
  <c r="F201" i="2"/>
  <c r="A202" i="2"/>
  <c r="B202" i="2"/>
  <c r="C202" i="2"/>
  <c r="D202" i="2"/>
  <c r="E202" i="2"/>
  <c r="F202" i="2"/>
  <c r="A203" i="2"/>
  <c r="L203" i="2" s="1"/>
  <c r="B203" i="2"/>
  <c r="C203" i="2"/>
  <c r="D203" i="2"/>
  <c r="E203" i="2"/>
  <c r="F203" i="2"/>
  <c r="A204" i="2"/>
  <c r="I204" i="2" s="1"/>
  <c r="B204" i="2"/>
  <c r="C204" i="2"/>
  <c r="D204" i="2"/>
  <c r="E204" i="2"/>
  <c r="F204" i="2"/>
  <c r="A205" i="2"/>
  <c r="B205" i="2"/>
  <c r="C205" i="2"/>
  <c r="D205" i="2"/>
  <c r="E205" i="2"/>
  <c r="F205" i="2"/>
  <c r="A206" i="2"/>
  <c r="L206" i="2" s="1"/>
  <c r="B206" i="2"/>
  <c r="C206" i="2"/>
  <c r="D206" i="2"/>
  <c r="E206" i="2"/>
  <c r="F206" i="2"/>
  <c r="A207" i="2"/>
  <c r="L207" i="2" s="1"/>
  <c r="B207" i="2"/>
  <c r="C207" i="2"/>
  <c r="D207" i="2"/>
  <c r="E207" i="2"/>
  <c r="F207" i="2"/>
  <c r="A208" i="2"/>
  <c r="L208" i="2" s="1"/>
  <c r="B208" i="2"/>
  <c r="C208" i="2"/>
  <c r="D208" i="2"/>
  <c r="E208" i="2"/>
  <c r="F208" i="2"/>
  <c r="A209" i="2"/>
  <c r="L209" i="2" s="1"/>
  <c r="B209" i="2"/>
  <c r="C209" i="2"/>
  <c r="D209" i="2"/>
  <c r="E209" i="2"/>
  <c r="F209" i="2"/>
  <c r="A210" i="2"/>
  <c r="L210" i="2" s="1"/>
  <c r="B210" i="2"/>
  <c r="C210" i="2"/>
  <c r="D210" i="2"/>
  <c r="E210" i="2"/>
  <c r="F210" i="2"/>
  <c r="A211" i="2"/>
  <c r="B211" i="2"/>
  <c r="C211" i="2"/>
  <c r="D211" i="2"/>
  <c r="E211" i="2"/>
  <c r="F211" i="2"/>
  <c r="A212" i="2"/>
  <c r="I212" i="2" s="1"/>
  <c r="B212" i="2"/>
  <c r="C212" i="2"/>
  <c r="D212" i="2"/>
  <c r="E212" i="2"/>
  <c r="F212" i="2"/>
  <c r="A213" i="2"/>
  <c r="I213" i="2" s="1"/>
  <c r="B213" i="2"/>
  <c r="C213" i="2"/>
  <c r="D213" i="2"/>
  <c r="E213" i="2"/>
  <c r="F213" i="2"/>
  <c r="A214" i="2"/>
  <c r="I214" i="2" s="1"/>
  <c r="B214" i="2"/>
  <c r="C214" i="2"/>
  <c r="D214" i="2"/>
  <c r="E214" i="2"/>
  <c r="F214" i="2"/>
  <c r="A215" i="2"/>
  <c r="B215" i="2"/>
  <c r="C215" i="2"/>
  <c r="D215" i="2"/>
  <c r="E215" i="2"/>
  <c r="F215" i="2"/>
  <c r="A216" i="2"/>
  <c r="K216" i="2" s="1"/>
  <c r="B216" i="2"/>
  <c r="C216" i="2"/>
  <c r="D216" i="2"/>
  <c r="E216" i="2"/>
  <c r="F216" i="2"/>
  <c r="A217" i="2"/>
  <c r="J217" i="2" s="1"/>
  <c r="B217" i="2"/>
  <c r="C217" i="2"/>
  <c r="D217" i="2"/>
  <c r="E217" i="2"/>
  <c r="F217" i="2"/>
  <c r="A218" i="2"/>
  <c r="B218" i="2"/>
  <c r="C218" i="2"/>
  <c r="D218" i="2"/>
  <c r="E218" i="2"/>
  <c r="F218" i="2"/>
  <c r="A219" i="2"/>
  <c r="B219" i="2"/>
  <c r="C219" i="2"/>
  <c r="D219" i="2"/>
  <c r="E219" i="2"/>
  <c r="F219" i="2"/>
  <c r="A220" i="2"/>
  <c r="K220" i="2" s="1"/>
  <c r="B220" i="2"/>
  <c r="C220" i="2"/>
  <c r="D220" i="2"/>
  <c r="E220" i="2"/>
  <c r="F220" i="2"/>
  <c r="A221" i="2"/>
  <c r="J221" i="2" s="1"/>
  <c r="B221" i="2"/>
  <c r="C221" i="2"/>
  <c r="D221" i="2"/>
  <c r="E221" i="2"/>
  <c r="F221" i="2"/>
  <c r="A222" i="2"/>
  <c r="K222" i="2" s="1"/>
  <c r="B222" i="2"/>
  <c r="C222" i="2"/>
  <c r="D222" i="2"/>
  <c r="E222" i="2"/>
  <c r="F222" i="2"/>
  <c r="A223" i="2"/>
  <c r="L223" i="2" s="1"/>
  <c r="B223" i="2"/>
  <c r="C223" i="2"/>
  <c r="D223" i="2"/>
  <c r="E223" i="2"/>
  <c r="F223" i="2"/>
  <c r="A9" i="2"/>
  <c r="L9" i="2" s="1"/>
  <c r="B9" i="2"/>
  <c r="C9" i="2"/>
  <c r="D9" i="2"/>
  <c r="E9" i="2"/>
  <c r="F9" i="2"/>
  <c r="A10" i="2"/>
  <c r="B10" i="2"/>
  <c r="C10" i="2"/>
  <c r="D10" i="2"/>
  <c r="E10" i="2"/>
  <c r="F10" i="2"/>
  <c r="A11" i="2"/>
  <c r="I11" i="2" s="1"/>
  <c r="B11" i="2"/>
  <c r="C11" i="2"/>
  <c r="D11" i="2"/>
  <c r="E11" i="2"/>
  <c r="F11" i="2"/>
  <c r="A12" i="2"/>
  <c r="I12" i="2" s="1"/>
  <c r="B12" i="2"/>
  <c r="C12" i="2"/>
  <c r="D12" i="2"/>
  <c r="E12" i="2"/>
  <c r="F12" i="2"/>
  <c r="A13" i="2"/>
  <c r="I13" i="2" s="1"/>
  <c r="B13" i="2"/>
  <c r="C13" i="2"/>
  <c r="D13" i="2"/>
  <c r="E13" i="2"/>
  <c r="F13" i="2"/>
  <c r="A14" i="2"/>
  <c r="B14" i="2"/>
  <c r="C14" i="2"/>
  <c r="D14" i="2"/>
  <c r="E14" i="2"/>
  <c r="F14" i="2"/>
  <c r="A15" i="2"/>
  <c r="B15" i="2"/>
  <c r="C15" i="2"/>
  <c r="D15" i="2"/>
  <c r="E15" i="2"/>
  <c r="F15" i="2"/>
  <c r="A16" i="2"/>
  <c r="B16" i="2"/>
  <c r="C16" i="2"/>
  <c r="D16" i="2"/>
  <c r="E16" i="2"/>
  <c r="F16" i="2"/>
  <c r="A17" i="2"/>
  <c r="B17" i="2"/>
  <c r="C17" i="2"/>
  <c r="D17" i="2"/>
  <c r="E17" i="2"/>
  <c r="F17" i="2"/>
  <c r="A18" i="2"/>
  <c r="J18" i="2" s="1"/>
  <c r="B18" i="2"/>
  <c r="C18" i="2"/>
  <c r="D18" i="2"/>
  <c r="E18" i="2"/>
  <c r="F18" i="2"/>
  <c r="A19" i="2"/>
  <c r="B19" i="2"/>
  <c r="C19" i="2"/>
  <c r="D19" i="2"/>
  <c r="E19" i="2"/>
  <c r="F19" i="2"/>
  <c r="A20" i="2"/>
  <c r="B20" i="2"/>
  <c r="C20" i="2"/>
  <c r="D20" i="2"/>
  <c r="E20" i="2"/>
  <c r="F20" i="2"/>
  <c r="A21" i="2"/>
  <c r="B21" i="2"/>
  <c r="C21" i="2"/>
  <c r="D21" i="2"/>
  <c r="E21" i="2"/>
  <c r="F21" i="2"/>
  <c r="A22" i="2"/>
  <c r="K22" i="2" s="1"/>
  <c r="B22" i="2"/>
  <c r="C22" i="2"/>
  <c r="D22" i="2"/>
  <c r="E22" i="2"/>
  <c r="F22" i="2"/>
  <c r="A23" i="2"/>
  <c r="I23" i="2" s="1"/>
  <c r="B23" i="2"/>
  <c r="C23" i="2"/>
  <c r="D23" i="2"/>
  <c r="E23" i="2"/>
  <c r="F23" i="2"/>
  <c r="A24" i="2"/>
  <c r="B24" i="2"/>
  <c r="C24" i="2"/>
  <c r="D24" i="2"/>
  <c r="E24" i="2"/>
  <c r="F24" i="2"/>
  <c r="A25" i="2"/>
  <c r="B25" i="2"/>
  <c r="C25" i="2"/>
  <c r="D25" i="2"/>
  <c r="E25" i="2"/>
  <c r="F25" i="2"/>
  <c r="F2" i="2"/>
  <c r="F3" i="2"/>
  <c r="F4" i="2"/>
  <c r="F5" i="2"/>
  <c r="F6" i="2"/>
  <c r="F7" i="2"/>
  <c r="F8" i="2"/>
  <c r="A3" i="2"/>
  <c r="I3" i="2" s="1"/>
  <c r="B3" i="2"/>
  <c r="C3" i="2"/>
  <c r="D3" i="2"/>
  <c r="E3" i="2"/>
  <c r="A4" i="2"/>
  <c r="B4" i="2"/>
  <c r="C4" i="2"/>
  <c r="D4" i="2"/>
  <c r="E4" i="2"/>
  <c r="A5" i="2"/>
  <c r="J5" i="2" s="1"/>
  <c r="B5" i="2"/>
  <c r="C5" i="2"/>
  <c r="D5" i="2"/>
  <c r="E5" i="2"/>
  <c r="A6" i="2"/>
  <c r="L6" i="2" s="1"/>
  <c r="B6" i="2"/>
  <c r="C6" i="2"/>
  <c r="D6" i="2"/>
  <c r="E6" i="2"/>
  <c r="A7" i="2"/>
  <c r="B7" i="2"/>
  <c r="C7" i="2"/>
  <c r="D7" i="2"/>
  <c r="E7" i="2"/>
  <c r="A8" i="2"/>
  <c r="L8" i="2" s="1"/>
  <c r="B8" i="2"/>
  <c r="C8" i="2"/>
  <c r="D8" i="2"/>
  <c r="E8" i="2"/>
  <c r="D2" i="2"/>
  <c r="E2" i="2"/>
  <c r="A2" i="2"/>
  <c r="B2" i="2"/>
  <c r="C2" i="2"/>
  <c r="D181" i="6"/>
  <c r="C181" i="6"/>
  <c r="B181" i="6"/>
  <c r="A181" i="6"/>
  <c r="J180" i="6"/>
  <c r="K180" i="6" s="1"/>
  <c r="H180" i="6"/>
  <c r="I180" i="6" s="1"/>
  <c r="F180" i="6"/>
  <c r="G180" i="6" s="1"/>
  <c r="D180" i="6"/>
  <c r="C180" i="6"/>
  <c r="B180" i="6"/>
  <c r="A180" i="6"/>
  <c r="I179" i="6"/>
  <c r="H179" i="6"/>
  <c r="F179" i="6"/>
  <c r="D179" i="6"/>
  <c r="C179" i="6"/>
  <c r="B179" i="6"/>
  <c r="A179" i="6"/>
  <c r="J179" i="6" s="1"/>
  <c r="K179" i="6" s="1"/>
  <c r="F178" i="6"/>
  <c r="D178" i="6"/>
  <c r="C178" i="6"/>
  <c r="B178" i="6"/>
  <c r="A178" i="6"/>
  <c r="J177" i="6"/>
  <c r="K177" i="6" s="1"/>
  <c r="D177" i="6"/>
  <c r="C177" i="6"/>
  <c r="B177" i="6"/>
  <c r="A177" i="6"/>
  <c r="F176" i="6"/>
  <c r="G176" i="6" s="1"/>
  <c r="D176" i="6"/>
  <c r="C176" i="6"/>
  <c r="B176" i="6"/>
  <c r="A176" i="6"/>
  <c r="J175" i="6"/>
  <c r="K175" i="6" s="1"/>
  <c r="I175" i="6"/>
  <c r="H175" i="6"/>
  <c r="F175" i="6"/>
  <c r="G175" i="6" s="1"/>
  <c r="D175" i="6"/>
  <c r="C175" i="6"/>
  <c r="B175" i="6"/>
  <c r="A175" i="6"/>
  <c r="D174" i="6"/>
  <c r="C174" i="6"/>
  <c r="B174" i="6"/>
  <c r="A174" i="6"/>
  <c r="J173" i="6"/>
  <c r="K173" i="6" s="1"/>
  <c r="H173" i="6"/>
  <c r="I173" i="6" s="1"/>
  <c r="G173" i="6"/>
  <c r="F173" i="6"/>
  <c r="D173" i="6"/>
  <c r="C173" i="6"/>
  <c r="B173" i="6"/>
  <c r="A173" i="6"/>
  <c r="D172" i="6"/>
  <c r="C172" i="6"/>
  <c r="B172" i="6"/>
  <c r="A172" i="6"/>
  <c r="G171" i="6"/>
  <c r="F171" i="6"/>
  <c r="D171" i="6"/>
  <c r="C171" i="6"/>
  <c r="B171" i="6"/>
  <c r="A171" i="6"/>
  <c r="D170" i="6"/>
  <c r="C170" i="6"/>
  <c r="B170" i="6"/>
  <c r="A170" i="6"/>
  <c r="F169" i="6"/>
  <c r="G169" i="6" s="1"/>
  <c r="D169" i="6"/>
  <c r="C169" i="6"/>
  <c r="B169" i="6"/>
  <c r="A169" i="6"/>
  <c r="J168" i="6"/>
  <c r="K168" i="6" s="1"/>
  <c r="I168" i="6"/>
  <c r="H168" i="6"/>
  <c r="G168" i="6"/>
  <c r="F168" i="6"/>
  <c r="D168" i="6"/>
  <c r="C168" i="6"/>
  <c r="B168" i="6"/>
  <c r="A168" i="6"/>
  <c r="J167" i="6"/>
  <c r="K167" i="6" s="1"/>
  <c r="H167" i="6"/>
  <c r="I167" i="6" s="1"/>
  <c r="F167" i="6"/>
  <c r="G167" i="6" s="1"/>
  <c r="D167" i="6"/>
  <c r="C167" i="6"/>
  <c r="B167" i="6"/>
  <c r="A167" i="6"/>
  <c r="J166" i="6"/>
  <c r="K166" i="6" s="1"/>
  <c r="H166" i="6"/>
  <c r="I166" i="6" s="1"/>
  <c r="F166" i="6"/>
  <c r="G166" i="6" s="1"/>
  <c r="D166" i="6"/>
  <c r="C166" i="6"/>
  <c r="B166" i="6"/>
  <c r="A166" i="6"/>
  <c r="F165" i="6"/>
  <c r="G165" i="6" s="1"/>
  <c r="D165" i="6"/>
  <c r="C165" i="6"/>
  <c r="B165" i="6"/>
  <c r="A165" i="6"/>
  <c r="J165" i="6" s="1"/>
  <c r="K165" i="6" s="1"/>
  <c r="F164" i="6"/>
  <c r="G164" i="6" s="1"/>
  <c r="D164" i="6"/>
  <c r="C164" i="6"/>
  <c r="B164" i="6"/>
  <c r="A164" i="6"/>
  <c r="J163" i="6"/>
  <c r="K163" i="6" s="1"/>
  <c r="H163" i="6"/>
  <c r="I163" i="6" s="1"/>
  <c r="D163" i="6"/>
  <c r="C163" i="6"/>
  <c r="B163" i="6"/>
  <c r="A163" i="6"/>
  <c r="J162" i="6"/>
  <c r="K162" i="6" s="1"/>
  <c r="I162" i="6"/>
  <c r="H162" i="6"/>
  <c r="G162" i="6"/>
  <c r="F162" i="6"/>
  <c r="D162" i="6"/>
  <c r="C162" i="6"/>
  <c r="B162" i="6"/>
  <c r="A162" i="6"/>
  <c r="H161" i="6"/>
  <c r="I161" i="6" s="1"/>
  <c r="D161" i="6"/>
  <c r="C161" i="6"/>
  <c r="B161" i="6"/>
  <c r="A161" i="6"/>
  <c r="J161" i="6" s="1"/>
  <c r="K161" i="6" s="1"/>
  <c r="F160" i="6"/>
  <c r="G160" i="6" s="1"/>
  <c r="D160" i="6"/>
  <c r="C160" i="6"/>
  <c r="B160" i="6"/>
  <c r="A160" i="6"/>
  <c r="K159" i="6"/>
  <c r="I159" i="6"/>
  <c r="H159" i="6"/>
  <c r="F159" i="6"/>
  <c r="G159" i="6" s="1"/>
  <c r="D159" i="6"/>
  <c r="C159" i="6"/>
  <c r="B159" i="6"/>
  <c r="A159" i="6"/>
  <c r="J159" i="6" s="1"/>
  <c r="H158" i="6"/>
  <c r="I158" i="6" s="1"/>
  <c r="F158" i="6"/>
  <c r="D158" i="6"/>
  <c r="C158" i="6"/>
  <c r="B158" i="6"/>
  <c r="A158" i="6"/>
  <c r="J158" i="6" s="1"/>
  <c r="K158" i="6" s="1"/>
  <c r="J157" i="6"/>
  <c r="K157" i="6" s="1"/>
  <c r="D157" i="6"/>
  <c r="C157" i="6"/>
  <c r="B157" i="6"/>
  <c r="A157" i="6"/>
  <c r="D156" i="6"/>
  <c r="C156" i="6"/>
  <c r="B156" i="6"/>
  <c r="A156" i="6"/>
  <c r="K155" i="6"/>
  <c r="J155" i="6"/>
  <c r="I155" i="6"/>
  <c r="H155" i="6"/>
  <c r="F155" i="6"/>
  <c r="D155" i="6"/>
  <c r="C155" i="6"/>
  <c r="B155" i="6"/>
  <c r="A155" i="6"/>
  <c r="D154" i="6"/>
  <c r="C154" i="6"/>
  <c r="B154" i="6"/>
  <c r="A154" i="6"/>
  <c r="K153" i="6"/>
  <c r="J153" i="6"/>
  <c r="H153" i="6"/>
  <c r="I153" i="6" s="1"/>
  <c r="G153" i="6"/>
  <c r="F153" i="6"/>
  <c r="D153" i="6"/>
  <c r="C153" i="6"/>
  <c r="B153" i="6"/>
  <c r="A153" i="6"/>
  <c r="D152" i="6"/>
  <c r="C152" i="6"/>
  <c r="B152" i="6"/>
  <c r="A152" i="6"/>
  <c r="F151" i="6"/>
  <c r="G151" i="6" s="1"/>
  <c r="D151" i="6"/>
  <c r="C151" i="6"/>
  <c r="B151" i="6"/>
  <c r="A151" i="6"/>
  <c r="H150" i="6"/>
  <c r="I150" i="6" s="1"/>
  <c r="D150" i="6"/>
  <c r="C150" i="6"/>
  <c r="B150" i="6"/>
  <c r="A150" i="6"/>
  <c r="H149" i="6"/>
  <c r="I149" i="6" s="1"/>
  <c r="D149" i="6"/>
  <c r="C149" i="6"/>
  <c r="B149" i="6"/>
  <c r="A149" i="6"/>
  <c r="K148" i="6"/>
  <c r="J148" i="6"/>
  <c r="H148" i="6"/>
  <c r="I148" i="6" s="1"/>
  <c r="G148" i="6"/>
  <c r="F148" i="6"/>
  <c r="D148" i="6"/>
  <c r="C148" i="6"/>
  <c r="B148" i="6"/>
  <c r="A148" i="6"/>
  <c r="K147" i="6"/>
  <c r="J147" i="6"/>
  <c r="I147" i="6"/>
  <c r="H147" i="6"/>
  <c r="F147" i="6"/>
  <c r="D147" i="6"/>
  <c r="C147" i="6"/>
  <c r="B147" i="6"/>
  <c r="A147" i="6"/>
  <c r="K146" i="6"/>
  <c r="J146" i="6"/>
  <c r="H146" i="6"/>
  <c r="I146" i="6" s="1"/>
  <c r="F146" i="6"/>
  <c r="G146" i="6" s="1"/>
  <c r="D146" i="6"/>
  <c r="C146" i="6"/>
  <c r="B146" i="6"/>
  <c r="A146" i="6"/>
  <c r="D145" i="6"/>
  <c r="C145" i="6"/>
  <c r="B145" i="6"/>
  <c r="A145" i="6"/>
  <c r="K144" i="6"/>
  <c r="J144" i="6"/>
  <c r="F144" i="6"/>
  <c r="G144" i="6" s="1"/>
  <c r="D144" i="6"/>
  <c r="C144" i="6"/>
  <c r="B144" i="6"/>
  <c r="A144" i="6"/>
  <c r="H144" i="6" s="1"/>
  <c r="I144" i="6" s="1"/>
  <c r="D143" i="6"/>
  <c r="C143" i="6"/>
  <c r="B143" i="6"/>
  <c r="A143" i="6"/>
  <c r="J142" i="6"/>
  <c r="K142" i="6" s="1"/>
  <c r="I142" i="6"/>
  <c r="H142" i="6"/>
  <c r="G142" i="6"/>
  <c r="F142" i="6"/>
  <c r="D142" i="6"/>
  <c r="C142" i="6"/>
  <c r="B142" i="6"/>
  <c r="A142" i="6"/>
  <c r="K141" i="6"/>
  <c r="J141" i="6"/>
  <c r="D141" i="6"/>
  <c r="C141" i="6"/>
  <c r="B141" i="6"/>
  <c r="A141" i="6"/>
  <c r="K140" i="6"/>
  <c r="J140" i="6"/>
  <c r="H140" i="6"/>
  <c r="I140" i="6" s="1"/>
  <c r="F140" i="6"/>
  <c r="G140" i="6" s="1"/>
  <c r="D140" i="6"/>
  <c r="C140" i="6"/>
  <c r="B140" i="6"/>
  <c r="A140" i="6"/>
  <c r="D139" i="6"/>
  <c r="C139" i="6"/>
  <c r="B139" i="6"/>
  <c r="A139" i="6"/>
  <c r="D138" i="6"/>
  <c r="C138" i="6"/>
  <c r="B138" i="6"/>
  <c r="A138" i="6"/>
  <c r="D137" i="6"/>
  <c r="C137" i="6"/>
  <c r="B137" i="6"/>
  <c r="A137" i="6"/>
  <c r="D136" i="6"/>
  <c r="C136" i="6"/>
  <c r="B136" i="6"/>
  <c r="A136" i="6"/>
  <c r="L135" i="6"/>
  <c r="K135" i="6"/>
  <c r="J135" i="6"/>
  <c r="H135" i="6"/>
  <c r="I135" i="6" s="1"/>
  <c r="F135" i="6"/>
  <c r="G135" i="6" s="1"/>
  <c r="D135" i="6"/>
  <c r="C135" i="6"/>
  <c r="B135" i="6"/>
  <c r="A135" i="6"/>
  <c r="J134" i="6"/>
  <c r="K134" i="6" s="1"/>
  <c r="H134" i="6"/>
  <c r="I134" i="6" s="1"/>
  <c r="G134" i="6"/>
  <c r="F134" i="6"/>
  <c r="D134" i="6"/>
  <c r="C134" i="6"/>
  <c r="B134" i="6"/>
  <c r="A134" i="6"/>
  <c r="J133" i="6"/>
  <c r="K133" i="6" s="1"/>
  <c r="I133" i="6"/>
  <c r="H133" i="6"/>
  <c r="G133" i="6"/>
  <c r="F133" i="6"/>
  <c r="D133" i="6"/>
  <c r="C133" i="6"/>
  <c r="B133" i="6"/>
  <c r="A133" i="6"/>
  <c r="D132" i="6"/>
  <c r="C132" i="6"/>
  <c r="B132" i="6"/>
  <c r="A132" i="6"/>
  <c r="G131" i="6"/>
  <c r="F131" i="6"/>
  <c r="D131" i="6"/>
  <c r="C131" i="6"/>
  <c r="B131" i="6"/>
  <c r="A131" i="6"/>
  <c r="D130" i="6"/>
  <c r="C130" i="6"/>
  <c r="B130" i="6"/>
  <c r="A130" i="6"/>
  <c r="D129" i="6"/>
  <c r="C129" i="6"/>
  <c r="B129" i="6"/>
  <c r="A129" i="6"/>
  <c r="M128" i="6"/>
  <c r="K128" i="6"/>
  <c r="J128" i="6"/>
  <c r="H128" i="6"/>
  <c r="I128" i="6" s="1"/>
  <c r="G128" i="6"/>
  <c r="F128" i="6"/>
  <c r="D128" i="6"/>
  <c r="C128" i="6"/>
  <c r="B128" i="6"/>
  <c r="A128" i="6"/>
  <c r="L127" i="6"/>
  <c r="K127" i="6"/>
  <c r="J127" i="6"/>
  <c r="H127" i="6"/>
  <c r="I127" i="6" s="1"/>
  <c r="F127" i="6"/>
  <c r="G127" i="6" s="1"/>
  <c r="D127" i="6"/>
  <c r="C127" i="6"/>
  <c r="B127" i="6"/>
  <c r="A127" i="6"/>
  <c r="K126" i="6"/>
  <c r="J126" i="6"/>
  <c r="H126" i="6"/>
  <c r="I126" i="6" s="1"/>
  <c r="G126" i="6"/>
  <c r="F126" i="6"/>
  <c r="D126" i="6"/>
  <c r="C126" i="6"/>
  <c r="B126" i="6"/>
  <c r="A126" i="6"/>
  <c r="I125" i="6"/>
  <c r="H125" i="6"/>
  <c r="F125" i="6"/>
  <c r="G125" i="6" s="1"/>
  <c r="D125" i="6"/>
  <c r="C125" i="6"/>
  <c r="B125" i="6"/>
  <c r="A125" i="6"/>
  <c r="J125" i="6" s="1"/>
  <c r="K125" i="6" s="1"/>
  <c r="F124" i="6"/>
  <c r="G124" i="6" s="1"/>
  <c r="D124" i="6"/>
  <c r="C124" i="6"/>
  <c r="B124" i="6"/>
  <c r="A124" i="6"/>
  <c r="J123" i="6"/>
  <c r="K123" i="6" s="1"/>
  <c r="D123" i="6"/>
  <c r="C123" i="6"/>
  <c r="B123" i="6"/>
  <c r="A123" i="6"/>
  <c r="L122" i="6"/>
  <c r="K122" i="6"/>
  <c r="N122" i="6" s="1"/>
  <c r="J122" i="6"/>
  <c r="I122" i="6"/>
  <c r="H122" i="6"/>
  <c r="G122" i="6"/>
  <c r="F122" i="6"/>
  <c r="D122" i="6"/>
  <c r="C122" i="6"/>
  <c r="B122" i="6"/>
  <c r="A122" i="6"/>
  <c r="K121" i="6"/>
  <c r="J121" i="6"/>
  <c r="H121" i="6"/>
  <c r="I121" i="6" s="1"/>
  <c r="D121" i="6"/>
  <c r="C121" i="6"/>
  <c r="B121" i="6"/>
  <c r="A121" i="6"/>
  <c r="F120" i="6"/>
  <c r="G120" i="6" s="1"/>
  <c r="D120" i="6"/>
  <c r="C120" i="6"/>
  <c r="B120" i="6"/>
  <c r="A120" i="6"/>
  <c r="H119" i="6"/>
  <c r="I119" i="6" s="1"/>
  <c r="D119" i="6"/>
  <c r="C119" i="6"/>
  <c r="B119" i="6"/>
  <c r="A119" i="6"/>
  <c r="H118" i="6"/>
  <c r="I118" i="6" s="1"/>
  <c r="G118" i="6"/>
  <c r="F118" i="6"/>
  <c r="D118" i="6"/>
  <c r="C118" i="6"/>
  <c r="B118" i="6"/>
  <c r="A118" i="6"/>
  <c r="J118" i="6" s="1"/>
  <c r="K118" i="6" s="1"/>
  <c r="J117" i="6"/>
  <c r="K117" i="6" s="1"/>
  <c r="D117" i="6"/>
  <c r="C117" i="6"/>
  <c r="B117" i="6"/>
  <c r="A117" i="6"/>
  <c r="F116" i="6"/>
  <c r="D116" i="6"/>
  <c r="C116" i="6"/>
  <c r="B116" i="6"/>
  <c r="A116" i="6"/>
  <c r="J115" i="6"/>
  <c r="K115" i="6" s="1"/>
  <c r="H115" i="6"/>
  <c r="I115" i="6" s="1"/>
  <c r="F115" i="6"/>
  <c r="D115" i="6"/>
  <c r="C115" i="6"/>
  <c r="B115" i="6"/>
  <c r="A115" i="6"/>
  <c r="L114" i="6"/>
  <c r="K114" i="6"/>
  <c r="J114" i="6"/>
  <c r="F114" i="6"/>
  <c r="G114" i="6" s="1"/>
  <c r="D114" i="6"/>
  <c r="C114" i="6"/>
  <c r="B114" i="6"/>
  <c r="A114" i="6"/>
  <c r="H114" i="6" s="1"/>
  <c r="I114" i="6" s="1"/>
  <c r="K113" i="6"/>
  <c r="J113" i="6"/>
  <c r="I113" i="6"/>
  <c r="H113" i="6"/>
  <c r="G113" i="6"/>
  <c r="L113" i="6" s="1"/>
  <c r="F113" i="6"/>
  <c r="D113" i="6"/>
  <c r="C113" i="6"/>
  <c r="B113" i="6"/>
  <c r="A113" i="6"/>
  <c r="D112" i="6"/>
  <c r="C112" i="6"/>
  <c r="B112" i="6"/>
  <c r="A112" i="6"/>
  <c r="F111" i="6"/>
  <c r="G111" i="6" s="1"/>
  <c r="D111" i="6"/>
  <c r="C111" i="6"/>
  <c r="B111" i="6"/>
  <c r="A111" i="6"/>
  <c r="D110" i="6"/>
  <c r="C110" i="6"/>
  <c r="B110" i="6"/>
  <c r="A110" i="6"/>
  <c r="D109" i="6"/>
  <c r="C109" i="6"/>
  <c r="B109" i="6"/>
  <c r="A109" i="6"/>
  <c r="J108" i="6"/>
  <c r="K108" i="6" s="1"/>
  <c r="I108" i="6"/>
  <c r="H108" i="6"/>
  <c r="G108" i="6"/>
  <c r="F108" i="6"/>
  <c r="D108" i="6"/>
  <c r="C108" i="6"/>
  <c r="B108" i="6"/>
  <c r="A108" i="6"/>
  <c r="J107" i="6"/>
  <c r="K107" i="6" s="1"/>
  <c r="H107" i="6"/>
  <c r="I107" i="6" s="1"/>
  <c r="G107" i="6"/>
  <c r="F107" i="6"/>
  <c r="D107" i="6"/>
  <c r="C107" i="6"/>
  <c r="B107" i="6"/>
  <c r="A107" i="6"/>
  <c r="J106" i="6"/>
  <c r="K106" i="6" s="1"/>
  <c r="I106" i="6"/>
  <c r="F106" i="6"/>
  <c r="G106" i="6" s="1"/>
  <c r="D106" i="6"/>
  <c r="C106" i="6"/>
  <c r="B106" i="6"/>
  <c r="A106" i="6"/>
  <c r="H106" i="6" s="1"/>
  <c r="H105" i="6"/>
  <c r="I105" i="6" s="1"/>
  <c r="F105" i="6"/>
  <c r="G105" i="6" s="1"/>
  <c r="D105" i="6"/>
  <c r="C105" i="6"/>
  <c r="B105" i="6"/>
  <c r="A105" i="6"/>
  <c r="J105" i="6" s="1"/>
  <c r="K105" i="6" s="1"/>
  <c r="J104" i="6"/>
  <c r="K104" i="6" s="1"/>
  <c r="D104" i="6"/>
  <c r="C104" i="6"/>
  <c r="B104" i="6"/>
  <c r="A104" i="6"/>
  <c r="D103" i="6"/>
  <c r="C103" i="6"/>
  <c r="B103" i="6"/>
  <c r="A103" i="6"/>
  <c r="J102" i="6"/>
  <c r="K102" i="6" s="1"/>
  <c r="H102" i="6"/>
  <c r="I102" i="6" s="1"/>
  <c r="G102" i="6"/>
  <c r="F102" i="6"/>
  <c r="D102" i="6"/>
  <c r="C102" i="6"/>
  <c r="B102" i="6"/>
  <c r="A102" i="6"/>
  <c r="D101" i="6"/>
  <c r="C101" i="6"/>
  <c r="B101" i="6"/>
  <c r="A101" i="6"/>
  <c r="J100" i="6"/>
  <c r="K100" i="6" s="1"/>
  <c r="I100" i="6"/>
  <c r="G100" i="6"/>
  <c r="F100" i="6"/>
  <c r="D100" i="6"/>
  <c r="C100" i="6"/>
  <c r="B100" i="6"/>
  <c r="A100" i="6"/>
  <c r="H100" i="6" s="1"/>
  <c r="D99" i="6"/>
  <c r="C99" i="6"/>
  <c r="B99" i="6"/>
  <c r="A99" i="6"/>
  <c r="D98" i="6"/>
  <c r="C98" i="6"/>
  <c r="B98" i="6"/>
  <c r="A98" i="6"/>
  <c r="K97" i="6"/>
  <c r="J97" i="6"/>
  <c r="D97" i="6"/>
  <c r="C97" i="6"/>
  <c r="B97" i="6"/>
  <c r="A97" i="6"/>
  <c r="J96" i="6"/>
  <c r="K96" i="6" s="1"/>
  <c r="D96" i="6"/>
  <c r="C96" i="6"/>
  <c r="B96" i="6"/>
  <c r="A96" i="6"/>
  <c r="J95" i="6"/>
  <c r="K95" i="6" s="1"/>
  <c r="I95" i="6"/>
  <c r="H95" i="6"/>
  <c r="F95" i="6"/>
  <c r="G95" i="6" s="1"/>
  <c r="D95" i="6"/>
  <c r="C95" i="6"/>
  <c r="B95" i="6"/>
  <c r="A95" i="6"/>
  <c r="D94" i="6"/>
  <c r="C94" i="6"/>
  <c r="B94" i="6"/>
  <c r="A94" i="6"/>
  <c r="K93" i="6"/>
  <c r="J93" i="6"/>
  <c r="I93" i="6"/>
  <c r="H93" i="6"/>
  <c r="F93" i="6"/>
  <c r="G93" i="6" s="1"/>
  <c r="D93" i="6"/>
  <c r="C93" i="6"/>
  <c r="B93" i="6"/>
  <c r="A93" i="6"/>
  <c r="J92" i="6"/>
  <c r="K92" i="6" s="1"/>
  <c r="I92" i="6"/>
  <c r="H92" i="6"/>
  <c r="F92" i="6"/>
  <c r="G92" i="6" s="1"/>
  <c r="D92" i="6"/>
  <c r="C92" i="6"/>
  <c r="B92" i="6"/>
  <c r="A92" i="6"/>
  <c r="F91" i="6"/>
  <c r="G91" i="6" s="1"/>
  <c r="D91" i="6"/>
  <c r="C91" i="6"/>
  <c r="B91" i="6"/>
  <c r="A91" i="6"/>
  <c r="D90" i="6"/>
  <c r="C90" i="6"/>
  <c r="B90" i="6"/>
  <c r="A90" i="6"/>
  <c r="J89" i="6"/>
  <c r="K89" i="6" s="1"/>
  <c r="H89" i="6"/>
  <c r="I89" i="6" s="1"/>
  <c r="D89" i="6"/>
  <c r="C89" i="6"/>
  <c r="B89" i="6"/>
  <c r="A89" i="6"/>
  <c r="K88" i="6"/>
  <c r="J88" i="6"/>
  <c r="H88" i="6"/>
  <c r="I88" i="6" s="1"/>
  <c r="F88" i="6"/>
  <c r="D88" i="6"/>
  <c r="C88" i="6"/>
  <c r="B88" i="6"/>
  <c r="A88" i="6"/>
  <c r="J87" i="6"/>
  <c r="K87" i="6" s="1"/>
  <c r="F87" i="6"/>
  <c r="G87" i="6" s="1"/>
  <c r="D87" i="6"/>
  <c r="C87" i="6"/>
  <c r="B87" i="6"/>
  <c r="A87" i="6"/>
  <c r="H87" i="6" s="1"/>
  <c r="I87" i="6" s="1"/>
  <c r="H86" i="6"/>
  <c r="I86" i="6" s="1"/>
  <c r="D86" i="6"/>
  <c r="C86" i="6"/>
  <c r="B86" i="6"/>
  <c r="A86" i="6"/>
  <c r="H85" i="6"/>
  <c r="I85" i="6" s="1"/>
  <c r="D85" i="6"/>
  <c r="C85" i="6"/>
  <c r="B85" i="6"/>
  <c r="A85" i="6"/>
  <c r="M84" i="6"/>
  <c r="J84" i="6"/>
  <c r="K84" i="6" s="1"/>
  <c r="D84" i="6"/>
  <c r="C84" i="6"/>
  <c r="B84" i="6"/>
  <c r="A84" i="6"/>
  <c r="J83" i="6"/>
  <c r="K83" i="6" s="1"/>
  <c r="H83" i="6"/>
  <c r="I83" i="6" s="1"/>
  <c r="D83" i="6"/>
  <c r="C83" i="6"/>
  <c r="B83" i="6"/>
  <c r="A83" i="6"/>
  <c r="K82" i="6"/>
  <c r="J82" i="6"/>
  <c r="H82" i="6"/>
  <c r="I82" i="6" s="1"/>
  <c r="G82" i="6"/>
  <c r="F82" i="6"/>
  <c r="D82" i="6"/>
  <c r="C82" i="6"/>
  <c r="B82" i="6"/>
  <c r="A82" i="6"/>
  <c r="K81" i="6"/>
  <c r="J81" i="6"/>
  <c r="D81" i="6"/>
  <c r="C81" i="6"/>
  <c r="B81" i="6"/>
  <c r="A81" i="6"/>
  <c r="J80" i="6"/>
  <c r="K80" i="6" s="1"/>
  <c r="H80" i="6"/>
  <c r="I80" i="6" s="1"/>
  <c r="F80" i="6"/>
  <c r="G80" i="6" s="1"/>
  <c r="D80" i="6"/>
  <c r="C80" i="6"/>
  <c r="B80" i="6"/>
  <c r="A80" i="6"/>
  <c r="D79" i="6"/>
  <c r="C79" i="6"/>
  <c r="B79" i="6"/>
  <c r="A79" i="6"/>
  <c r="D78" i="6"/>
  <c r="C78" i="6"/>
  <c r="B78" i="6"/>
  <c r="A78" i="6"/>
  <c r="K77" i="6"/>
  <c r="J77" i="6"/>
  <c r="D77" i="6"/>
  <c r="C77" i="6"/>
  <c r="B77" i="6"/>
  <c r="A77" i="6"/>
  <c r="K76" i="6"/>
  <c r="J76" i="6"/>
  <c r="I76" i="6"/>
  <c r="H76" i="6"/>
  <c r="F76" i="6"/>
  <c r="G76" i="6" s="1"/>
  <c r="D76" i="6"/>
  <c r="C76" i="6"/>
  <c r="B76" i="6"/>
  <c r="A76" i="6"/>
  <c r="K75" i="6"/>
  <c r="J75" i="6"/>
  <c r="H75" i="6"/>
  <c r="I75" i="6" s="1"/>
  <c r="D75" i="6"/>
  <c r="C75" i="6"/>
  <c r="B75" i="6"/>
  <c r="A75" i="6"/>
  <c r="D74" i="6"/>
  <c r="C74" i="6"/>
  <c r="B74" i="6"/>
  <c r="A74" i="6"/>
  <c r="K73" i="6"/>
  <c r="J73" i="6"/>
  <c r="H73" i="6"/>
  <c r="I73" i="6" s="1"/>
  <c r="D73" i="6"/>
  <c r="C73" i="6"/>
  <c r="B73" i="6"/>
  <c r="A73" i="6"/>
  <c r="F73" i="6" s="1"/>
  <c r="G73" i="6" s="1"/>
  <c r="H72" i="6"/>
  <c r="I72" i="6" s="1"/>
  <c r="G72" i="6"/>
  <c r="F72" i="6"/>
  <c r="D72" i="6"/>
  <c r="C72" i="6"/>
  <c r="B72" i="6"/>
  <c r="A72" i="6"/>
  <c r="J72" i="6" s="1"/>
  <c r="K72" i="6" s="1"/>
  <c r="F71" i="6"/>
  <c r="D71" i="6"/>
  <c r="C71" i="6"/>
  <c r="B71" i="6"/>
  <c r="A71" i="6"/>
  <c r="H70" i="6"/>
  <c r="I70" i="6" s="1"/>
  <c r="F70" i="6"/>
  <c r="G70" i="6" s="1"/>
  <c r="D70" i="6"/>
  <c r="C70" i="6"/>
  <c r="B70" i="6"/>
  <c r="A70" i="6"/>
  <c r="D69" i="6"/>
  <c r="C69" i="6"/>
  <c r="B69" i="6"/>
  <c r="A69" i="6"/>
  <c r="J68" i="6"/>
  <c r="K68" i="6" s="1"/>
  <c r="I68" i="6"/>
  <c r="H68" i="6"/>
  <c r="G68" i="6"/>
  <c r="F68" i="6"/>
  <c r="D68" i="6"/>
  <c r="C68" i="6"/>
  <c r="B68" i="6"/>
  <c r="A68" i="6"/>
  <c r="H67" i="6"/>
  <c r="I67" i="6" s="1"/>
  <c r="G67" i="6"/>
  <c r="F67" i="6"/>
  <c r="O67" i="6"/>
  <c r="D67" i="6"/>
  <c r="C67" i="6"/>
  <c r="B67" i="6"/>
  <c r="A67" i="6"/>
  <c r="J67" i="6" s="1"/>
  <c r="K67" i="6" s="1"/>
  <c r="D66" i="6"/>
  <c r="C66" i="6"/>
  <c r="B66" i="6"/>
  <c r="A66" i="6"/>
  <c r="F65" i="6"/>
  <c r="G65" i="6" s="1"/>
  <c r="D65" i="6"/>
  <c r="C65" i="6"/>
  <c r="B65" i="6"/>
  <c r="A65" i="6"/>
  <c r="D64" i="6"/>
  <c r="C64" i="6"/>
  <c r="B64" i="6"/>
  <c r="A64" i="6"/>
  <c r="J63" i="6"/>
  <c r="K63" i="6" s="1"/>
  <c r="D63" i="6"/>
  <c r="C63" i="6"/>
  <c r="B63" i="6"/>
  <c r="A63" i="6"/>
  <c r="K62" i="6"/>
  <c r="J62" i="6"/>
  <c r="I62" i="6"/>
  <c r="H62" i="6"/>
  <c r="G62" i="6"/>
  <c r="F62" i="6"/>
  <c r="D62" i="6"/>
  <c r="C62" i="6"/>
  <c r="B62" i="6"/>
  <c r="A62" i="6"/>
  <c r="I61" i="6"/>
  <c r="H61" i="6"/>
  <c r="F61" i="6"/>
  <c r="G61" i="6" s="1"/>
  <c r="D61" i="6"/>
  <c r="C61" i="6"/>
  <c r="B61" i="6"/>
  <c r="A61" i="6"/>
  <c r="G60" i="6"/>
  <c r="F60" i="6"/>
  <c r="D60" i="6"/>
  <c r="C60" i="6"/>
  <c r="B60" i="6"/>
  <c r="A60" i="6"/>
  <c r="H60" i="6" s="1"/>
  <c r="I60" i="6" s="1"/>
  <c r="K59" i="6"/>
  <c r="J59" i="6"/>
  <c r="F59" i="6"/>
  <c r="G59" i="6" s="1"/>
  <c r="D59" i="6"/>
  <c r="C59" i="6"/>
  <c r="B59" i="6"/>
  <c r="A59" i="6"/>
  <c r="H59" i="6" s="1"/>
  <c r="I59" i="6" s="1"/>
  <c r="J58" i="6"/>
  <c r="K58" i="6" s="1"/>
  <c r="H58" i="6"/>
  <c r="I58" i="6" s="1"/>
  <c r="F58" i="6"/>
  <c r="G58" i="6" s="1"/>
  <c r="D58" i="6"/>
  <c r="C58" i="6"/>
  <c r="B58" i="6"/>
  <c r="A58" i="6"/>
  <c r="D57" i="6"/>
  <c r="C57" i="6"/>
  <c r="B57" i="6"/>
  <c r="A57" i="6"/>
  <c r="K56" i="6"/>
  <c r="J56" i="6"/>
  <c r="H56" i="6"/>
  <c r="I56" i="6" s="1"/>
  <c r="G56" i="6"/>
  <c r="F56" i="6"/>
  <c r="D56" i="6"/>
  <c r="C56" i="6"/>
  <c r="B56" i="6"/>
  <c r="A56" i="6"/>
  <c r="H55" i="6"/>
  <c r="I55" i="6" s="1"/>
  <c r="D55" i="6"/>
  <c r="C55" i="6"/>
  <c r="B55" i="6"/>
  <c r="A55" i="6"/>
  <c r="D54" i="6"/>
  <c r="C54" i="6"/>
  <c r="B54" i="6"/>
  <c r="A54" i="6"/>
  <c r="K53" i="6"/>
  <c r="J53" i="6"/>
  <c r="H53" i="6"/>
  <c r="I53" i="6" s="1"/>
  <c r="G53" i="6"/>
  <c r="F53" i="6"/>
  <c r="D53" i="6"/>
  <c r="C53" i="6"/>
  <c r="B53" i="6"/>
  <c r="A53" i="6"/>
  <c r="L52" i="6"/>
  <c r="J52" i="6"/>
  <c r="K52" i="6" s="1"/>
  <c r="H52" i="6"/>
  <c r="I52" i="6" s="1"/>
  <c r="G52" i="6"/>
  <c r="D52" i="6"/>
  <c r="C52" i="6"/>
  <c r="B52" i="6"/>
  <c r="A52" i="6"/>
  <c r="F52" i="6" s="1"/>
  <c r="J51" i="6"/>
  <c r="K51" i="6" s="1"/>
  <c r="I51" i="6"/>
  <c r="H51" i="6"/>
  <c r="G51" i="6"/>
  <c r="F51" i="6"/>
  <c r="D51" i="6"/>
  <c r="C51" i="6"/>
  <c r="B51" i="6"/>
  <c r="A51" i="6"/>
  <c r="D50" i="6"/>
  <c r="C50" i="6"/>
  <c r="B50" i="6"/>
  <c r="A50" i="6"/>
  <c r="D49" i="6"/>
  <c r="C49" i="6"/>
  <c r="B49" i="6"/>
  <c r="A49" i="6"/>
  <c r="K48" i="6"/>
  <c r="J48" i="6"/>
  <c r="D48" i="6"/>
  <c r="C48" i="6"/>
  <c r="B48" i="6"/>
  <c r="A48" i="6"/>
  <c r="J47" i="6"/>
  <c r="K47" i="6" s="1"/>
  <c r="D47" i="6"/>
  <c r="C47" i="6"/>
  <c r="B47" i="6"/>
  <c r="A47" i="6"/>
  <c r="D46" i="6"/>
  <c r="C46" i="6"/>
  <c r="B46" i="6"/>
  <c r="A46" i="6"/>
  <c r="I45" i="6"/>
  <c r="H45" i="6"/>
  <c r="F45" i="6"/>
  <c r="G45" i="6" s="1"/>
  <c r="D45" i="6"/>
  <c r="C45" i="6"/>
  <c r="B45" i="6"/>
  <c r="A45" i="6"/>
  <c r="D44" i="6"/>
  <c r="C44" i="6"/>
  <c r="B44" i="6"/>
  <c r="A44" i="6"/>
  <c r="F43" i="6"/>
  <c r="G43" i="6" s="1"/>
  <c r="D43" i="6"/>
  <c r="C43" i="6"/>
  <c r="B43" i="6"/>
  <c r="A43" i="6"/>
  <c r="G42" i="6"/>
  <c r="F42" i="6"/>
  <c r="D42" i="6"/>
  <c r="C42" i="6"/>
  <c r="B42" i="6"/>
  <c r="A42" i="6"/>
  <c r="K41" i="6"/>
  <c r="J41" i="6"/>
  <c r="I41" i="6"/>
  <c r="H41" i="6"/>
  <c r="F41" i="6"/>
  <c r="D41" i="6"/>
  <c r="C41" i="6"/>
  <c r="B41" i="6"/>
  <c r="A41" i="6"/>
  <c r="H40" i="6"/>
  <c r="I40" i="6" s="1"/>
  <c r="G40" i="6"/>
  <c r="F40" i="6"/>
  <c r="D40" i="6"/>
  <c r="C40" i="6"/>
  <c r="B40" i="6"/>
  <c r="A40" i="6"/>
  <c r="J40" i="6" s="1"/>
  <c r="K40" i="6" s="1"/>
  <c r="J39" i="6"/>
  <c r="K39" i="6" s="1"/>
  <c r="N39" i="6" s="1"/>
  <c r="H39" i="6"/>
  <c r="I39" i="6" s="1"/>
  <c r="F39" i="6"/>
  <c r="G39" i="6" s="1"/>
  <c r="D39" i="6"/>
  <c r="C39" i="6"/>
  <c r="B39" i="6"/>
  <c r="A39" i="6"/>
  <c r="J38" i="6"/>
  <c r="K38" i="6" s="1"/>
  <c r="H38" i="6"/>
  <c r="I38" i="6" s="1"/>
  <c r="F38" i="6"/>
  <c r="G38" i="6" s="1"/>
  <c r="D38" i="6"/>
  <c r="C38" i="6"/>
  <c r="B38" i="6"/>
  <c r="A38" i="6"/>
  <c r="J37" i="6"/>
  <c r="K37" i="6" s="1"/>
  <c r="N37" i="6" s="1"/>
  <c r="H37" i="6"/>
  <c r="I37" i="6" s="1"/>
  <c r="G37" i="6"/>
  <c r="L37" i="6" s="1"/>
  <c r="F37" i="6"/>
  <c r="D37" i="6"/>
  <c r="C37" i="6"/>
  <c r="B37" i="6"/>
  <c r="A37" i="6"/>
  <c r="H36" i="6"/>
  <c r="I36" i="6" s="1"/>
  <c r="D36" i="6"/>
  <c r="C36" i="6"/>
  <c r="B36" i="6"/>
  <c r="A36" i="6"/>
  <c r="F36" i="6" s="1"/>
  <c r="H35" i="6"/>
  <c r="I35" i="6" s="1"/>
  <c r="D35" i="6"/>
  <c r="C35" i="6"/>
  <c r="B35" i="6"/>
  <c r="A35" i="6"/>
  <c r="J34" i="6"/>
  <c r="K34" i="6" s="1"/>
  <c r="G34" i="6"/>
  <c r="D34" i="6"/>
  <c r="C34" i="6"/>
  <c r="B34" i="6"/>
  <c r="A34" i="6"/>
  <c r="F34" i="6" s="1"/>
  <c r="K33" i="6"/>
  <c r="J33" i="6"/>
  <c r="F33" i="6"/>
  <c r="G33" i="6" s="1"/>
  <c r="D33" i="6"/>
  <c r="C33" i="6"/>
  <c r="B33" i="6"/>
  <c r="A33" i="6"/>
  <c r="H33" i="6" s="1"/>
  <c r="I33" i="6" s="1"/>
  <c r="J32" i="6"/>
  <c r="K32" i="6" s="1"/>
  <c r="G32" i="6"/>
  <c r="D32" i="6"/>
  <c r="C32" i="6"/>
  <c r="B32" i="6"/>
  <c r="A32" i="6"/>
  <c r="F32" i="6" s="1"/>
  <c r="D31" i="6"/>
  <c r="C31" i="6"/>
  <c r="B31" i="6"/>
  <c r="A31" i="6"/>
  <c r="J30" i="6"/>
  <c r="K30" i="6" s="1"/>
  <c r="M30" i="6" s="1"/>
  <c r="I30" i="6"/>
  <c r="F30" i="6"/>
  <c r="D30" i="6"/>
  <c r="C30" i="6"/>
  <c r="B30" i="6"/>
  <c r="A30" i="6"/>
  <c r="H30" i="6" s="1"/>
  <c r="M29" i="6"/>
  <c r="J29" i="6"/>
  <c r="K29" i="6" s="1"/>
  <c r="I29" i="6"/>
  <c r="H29" i="6"/>
  <c r="F29" i="6"/>
  <c r="D29" i="6"/>
  <c r="C29" i="6"/>
  <c r="B29" i="6"/>
  <c r="A29" i="6"/>
  <c r="D28" i="6"/>
  <c r="C28" i="6"/>
  <c r="B28" i="6"/>
  <c r="A28" i="6"/>
  <c r="D27" i="6"/>
  <c r="C27" i="6"/>
  <c r="B27" i="6"/>
  <c r="A27" i="6"/>
  <c r="K26" i="6"/>
  <c r="J26" i="6"/>
  <c r="I26" i="6"/>
  <c r="F26" i="6"/>
  <c r="G26" i="6" s="1"/>
  <c r="D26" i="6"/>
  <c r="C26" i="6"/>
  <c r="B26" i="6"/>
  <c r="A26" i="6"/>
  <c r="H26" i="6" s="1"/>
  <c r="H25" i="6"/>
  <c r="I25" i="6" s="1"/>
  <c r="F25" i="6"/>
  <c r="D25" i="6"/>
  <c r="C25" i="6"/>
  <c r="B25" i="6"/>
  <c r="A25" i="6"/>
  <c r="F24" i="6"/>
  <c r="D24" i="6"/>
  <c r="C24" i="6"/>
  <c r="B24" i="6"/>
  <c r="A24" i="6"/>
  <c r="J23" i="6"/>
  <c r="K23" i="6" s="1"/>
  <c r="F23" i="6"/>
  <c r="D23" i="6"/>
  <c r="C23" i="6"/>
  <c r="B23" i="6"/>
  <c r="A23" i="6"/>
  <c r="H23" i="6" s="1"/>
  <c r="I23" i="6" s="1"/>
  <c r="D22" i="6"/>
  <c r="C22" i="6"/>
  <c r="B22" i="6"/>
  <c r="A22" i="6"/>
  <c r="D21" i="6"/>
  <c r="C21" i="6"/>
  <c r="B21" i="6"/>
  <c r="A21" i="6"/>
  <c r="J20" i="6"/>
  <c r="K20" i="6" s="1"/>
  <c r="H20" i="6"/>
  <c r="I20" i="6" s="1"/>
  <c r="F20" i="6"/>
  <c r="D20" i="6"/>
  <c r="C20" i="6"/>
  <c r="B20" i="6"/>
  <c r="A20" i="6"/>
  <c r="H19" i="6"/>
  <c r="I19" i="6" s="1"/>
  <c r="D19" i="6"/>
  <c r="C19" i="6"/>
  <c r="B19" i="6"/>
  <c r="A19" i="6"/>
  <c r="I18" i="6"/>
  <c r="H18" i="6"/>
  <c r="F18" i="6"/>
  <c r="D18" i="6"/>
  <c r="C18" i="6"/>
  <c r="B18" i="6"/>
  <c r="A18" i="6"/>
  <c r="J18" i="6" s="1"/>
  <c r="K18" i="6" s="1"/>
  <c r="J17" i="6"/>
  <c r="K17" i="6" s="1"/>
  <c r="F17" i="6"/>
  <c r="G17" i="6" s="1"/>
  <c r="D17" i="6"/>
  <c r="C17" i="6"/>
  <c r="B17" i="6"/>
  <c r="A17" i="6"/>
  <c r="D16" i="6"/>
  <c r="C16" i="6"/>
  <c r="B16" i="6"/>
  <c r="A16" i="6"/>
  <c r="J15" i="6"/>
  <c r="K15" i="6" s="1"/>
  <c r="I15" i="6"/>
  <c r="H15" i="6"/>
  <c r="F15" i="6"/>
  <c r="G15" i="6" s="1"/>
  <c r="D15" i="6"/>
  <c r="C15" i="6"/>
  <c r="B15" i="6"/>
  <c r="A15" i="6"/>
  <c r="H14" i="6"/>
  <c r="I14" i="6" s="1"/>
  <c r="D14" i="6"/>
  <c r="C14" i="6"/>
  <c r="B14" i="6"/>
  <c r="A14" i="6"/>
  <c r="K13" i="6"/>
  <c r="J13" i="6"/>
  <c r="D13" i="6"/>
  <c r="C13" i="6"/>
  <c r="B13" i="6"/>
  <c r="A13" i="6"/>
  <c r="K12" i="6"/>
  <c r="J12" i="6"/>
  <c r="I12" i="6"/>
  <c r="H12" i="6"/>
  <c r="F12" i="6"/>
  <c r="G12" i="6" s="1"/>
  <c r="D12" i="6"/>
  <c r="C12" i="6"/>
  <c r="B12" i="6"/>
  <c r="A12" i="6"/>
  <c r="H11" i="6"/>
  <c r="I11" i="6" s="1"/>
  <c r="D11" i="6"/>
  <c r="C11" i="6"/>
  <c r="B11" i="6"/>
  <c r="A11" i="6"/>
  <c r="D10" i="6"/>
  <c r="C10" i="6"/>
  <c r="B10" i="6"/>
  <c r="A10" i="6"/>
  <c r="L9" i="6"/>
  <c r="K9" i="6"/>
  <c r="I9" i="6"/>
  <c r="H9" i="6"/>
  <c r="F9" i="6"/>
  <c r="G9" i="6" s="1"/>
  <c r="D9" i="6"/>
  <c r="C9" i="6"/>
  <c r="B9" i="6"/>
  <c r="A9" i="6"/>
  <c r="J9" i="6" s="1"/>
  <c r="J8" i="6"/>
  <c r="K8" i="6" s="1"/>
  <c r="H8" i="6"/>
  <c r="I8" i="6" s="1"/>
  <c r="F8" i="6"/>
  <c r="G8" i="6" s="1"/>
  <c r="D8" i="6"/>
  <c r="C8" i="6"/>
  <c r="B8" i="6"/>
  <c r="A8" i="6"/>
  <c r="H7" i="6"/>
  <c r="I7" i="6" s="1"/>
  <c r="G7" i="6"/>
  <c r="F7" i="6"/>
  <c r="D7" i="6"/>
  <c r="C7" i="6"/>
  <c r="B7" i="6"/>
  <c r="A7" i="6"/>
  <c r="J7" i="6" s="1"/>
  <c r="K7" i="6" s="1"/>
  <c r="J6" i="6"/>
  <c r="K6" i="6" s="1"/>
  <c r="H6" i="6"/>
  <c r="I6" i="6" s="1"/>
  <c r="F6" i="6"/>
  <c r="G6" i="6" s="1"/>
  <c r="D6" i="6"/>
  <c r="C6" i="6"/>
  <c r="B6" i="6"/>
  <c r="A6" i="6"/>
  <c r="H5" i="6"/>
  <c r="I5" i="6" s="1"/>
  <c r="D5" i="6"/>
  <c r="C5" i="6"/>
  <c r="B5" i="6"/>
  <c r="A5" i="6"/>
  <c r="J4" i="6"/>
  <c r="K4" i="6" s="1"/>
  <c r="F4" i="6"/>
  <c r="G4" i="6" s="1"/>
  <c r="D4" i="6"/>
  <c r="C4" i="6"/>
  <c r="B4" i="6"/>
  <c r="A4" i="6"/>
  <c r="H4" i="6" s="1"/>
  <c r="I4" i="6" s="1"/>
  <c r="J3" i="6"/>
  <c r="K3" i="6" s="1"/>
  <c r="H3" i="6"/>
  <c r="I3" i="6" s="1"/>
  <c r="D3" i="6"/>
  <c r="C3" i="6"/>
  <c r="B3" i="6"/>
  <c r="A3" i="6"/>
  <c r="D2" i="6"/>
  <c r="C2" i="6"/>
  <c r="B2" i="6"/>
  <c r="A2" i="6"/>
  <c r="O1" i="6"/>
  <c r="N1" i="6"/>
  <c r="M1" i="6"/>
  <c r="L1" i="6"/>
  <c r="D1" i="6"/>
  <c r="C1" i="6"/>
  <c r="B1" i="6"/>
  <c r="A1" i="6"/>
  <c r="D17" i="3"/>
  <c r="D16" i="3"/>
  <c r="D15" i="3"/>
  <c r="D14" i="3"/>
  <c r="L166" i="6" s="1"/>
  <c r="O150" i="2" l="1"/>
  <c r="O139" i="2"/>
  <c r="O193" i="2"/>
  <c r="O53" i="2"/>
  <c r="O153" i="2"/>
  <c r="O126" i="2"/>
  <c r="O86" i="2"/>
  <c r="O201" i="2"/>
  <c r="O210" i="2"/>
  <c r="O50" i="2"/>
  <c r="O171" i="2"/>
  <c r="O12" i="2"/>
  <c r="O198" i="2"/>
  <c r="O19" i="2"/>
  <c r="O179" i="2"/>
  <c r="O154" i="2"/>
  <c r="O207" i="2"/>
  <c r="O167" i="2"/>
  <c r="O127" i="2"/>
  <c r="O122" i="2"/>
  <c r="O107" i="2"/>
  <c r="O82" i="2"/>
  <c r="O67" i="2"/>
  <c r="O62" i="2"/>
  <c r="O190" i="2"/>
  <c r="O80" i="2"/>
  <c r="O25" i="2"/>
  <c r="O15" i="2"/>
  <c r="L119" i="2"/>
  <c r="I119" i="2"/>
  <c r="O119" i="2" s="1"/>
  <c r="L29" i="2"/>
  <c r="I29" i="2"/>
  <c r="O29" i="2" s="1"/>
  <c r="K142" i="2"/>
  <c r="J142" i="2"/>
  <c r="I132" i="2"/>
  <c r="K132" i="2"/>
  <c r="I72" i="2"/>
  <c r="K72" i="2"/>
  <c r="I52" i="2"/>
  <c r="J52" i="2"/>
  <c r="O169" i="2"/>
  <c r="O89" i="2"/>
  <c r="O64" i="2"/>
  <c r="O24" i="2"/>
  <c r="O4" i="2"/>
  <c r="O90" i="2"/>
  <c r="L122" i="2"/>
  <c r="I89" i="2"/>
  <c r="K20" i="2"/>
  <c r="I20" i="2"/>
  <c r="L20" i="2"/>
  <c r="I10" i="2"/>
  <c r="J10" i="2"/>
  <c r="L10" i="2"/>
  <c r="L215" i="2"/>
  <c r="K215" i="2"/>
  <c r="J205" i="2"/>
  <c r="I205" i="2"/>
  <c r="O205" i="2" s="1"/>
  <c r="K95" i="2"/>
  <c r="L95" i="2"/>
  <c r="L32" i="2"/>
  <c r="L188" i="2"/>
  <c r="J188" i="2"/>
  <c r="J58" i="2"/>
  <c r="O58" i="2" s="1"/>
  <c r="L58" i="2"/>
  <c r="L28" i="2"/>
  <c r="I28" i="2"/>
  <c r="O123" i="2"/>
  <c r="L182" i="2"/>
  <c r="O21" i="2"/>
  <c r="O130" i="2"/>
  <c r="O170" i="2"/>
  <c r="O200" i="2"/>
  <c r="O180" i="2"/>
  <c r="O140" i="2"/>
  <c r="O120" i="2"/>
  <c r="O30" i="2"/>
  <c r="I59" i="2"/>
  <c r="L59" i="2"/>
  <c r="I179" i="2"/>
  <c r="I7" i="2"/>
  <c r="O7" i="2" s="1"/>
  <c r="L7" i="2"/>
  <c r="J7" i="2"/>
  <c r="K202" i="2"/>
  <c r="I202" i="2"/>
  <c r="O202" i="2" s="1"/>
  <c r="J202" i="2"/>
  <c r="I192" i="2"/>
  <c r="O192" i="2" s="1"/>
  <c r="J192" i="2"/>
  <c r="I152" i="2"/>
  <c r="L152" i="2"/>
  <c r="K62" i="2"/>
  <c r="L62" i="2"/>
  <c r="I62" i="2"/>
  <c r="O204" i="2"/>
  <c r="O44" i="2"/>
  <c r="L75" i="2"/>
  <c r="K75" i="2"/>
  <c r="J178" i="2"/>
  <c r="K178" i="2"/>
  <c r="L168" i="2"/>
  <c r="I168" i="2"/>
  <c r="O168" i="2" s="1"/>
  <c r="J118" i="2"/>
  <c r="I118" i="2"/>
  <c r="L118" i="2"/>
  <c r="L108" i="2"/>
  <c r="I108" i="2"/>
  <c r="O108" i="2" s="1"/>
  <c r="J108" i="2"/>
  <c r="L48" i="2"/>
  <c r="K48" i="2"/>
  <c r="J48" i="2"/>
  <c r="J38" i="2"/>
  <c r="K38" i="2"/>
  <c r="O103" i="2"/>
  <c r="O28" i="2"/>
  <c r="I145" i="2"/>
  <c r="O145" i="2" s="1"/>
  <c r="K221" i="2"/>
  <c r="I221" i="2"/>
  <c r="O221" i="2" s="1"/>
  <c r="I211" i="2"/>
  <c r="L211" i="2"/>
  <c r="K201" i="2"/>
  <c r="I201" i="2"/>
  <c r="L201" i="2"/>
  <c r="J201" i="2"/>
  <c r="I191" i="2"/>
  <c r="J191" i="2"/>
  <c r="K161" i="2"/>
  <c r="J161" i="2"/>
  <c r="I151" i="2"/>
  <c r="L151" i="2"/>
  <c r="I131" i="2"/>
  <c r="K131" i="2"/>
  <c r="K121" i="2"/>
  <c r="I121" i="2"/>
  <c r="O121" i="2" s="1"/>
  <c r="I111" i="2"/>
  <c r="J111" i="2"/>
  <c r="I61" i="2"/>
  <c r="O61" i="2" s="1"/>
  <c r="L61" i="2"/>
  <c r="I51" i="2"/>
  <c r="L51" i="2"/>
  <c r="J51" i="2"/>
  <c r="J131" i="2"/>
  <c r="K109" i="2"/>
  <c r="K49" i="2"/>
  <c r="L181" i="2"/>
  <c r="O40" i="2"/>
  <c r="O20" i="2"/>
  <c r="L24" i="2"/>
  <c r="I24" i="2"/>
  <c r="I14" i="2"/>
  <c r="O14" i="2" s="1"/>
  <c r="L14" i="2"/>
  <c r="L3" i="2"/>
  <c r="J3" i="2"/>
  <c r="O3" i="2" s="1"/>
  <c r="J17" i="2"/>
  <c r="I17" i="2"/>
  <c r="L17" i="2"/>
  <c r="O129" i="2"/>
  <c r="J218" i="2"/>
  <c r="K218" i="2"/>
  <c r="L218" i="2"/>
  <c r="L128" i="2"/>
  <c r="K128" i="2"/>
  <c r="O223" i="2"/>
  <c r="O183" i="2"/>
  <c r="O83" i="2"/>
  <c r="O48" i="2"/>
  <c r="L2" i="2"/>
  <c r="I2" i="2"/>
  <c r="O2" i="2" s="1"/>
  <c r="I142" i="2"/>
  <c r="O142" i="2" s="1"/>
  <c r="K188" i="2"/>
  <c r="K108" i="2"/>
  <c r="L92" i="2"/>
  <c r="I207" i="2"/>
  <c r="J193" i="2"/>
  <c r="J150" i="2"/>
  <c r="J50" i="2"/>
  <c r="K223" i="2"/>
  <c r="K174" i="2"/>
  <c r="K77" i="2"/>
  <c r="K37" i="2"/>
  <c r="O37" i="2" s="1"/>
  <c r="L214" i="2"/>
  <c r="L100" i="2"/>
  <c r="L57" i="2"/>
  <c r="O57" i="2" s="1"/>
  <c r="I217" i="2"/>
  <c r="K87" i="2"/>
  <c r="L157" i="2"/>
  <c r="I67" i="2"/>
  <c r="K34" i="2"/>
  <c r="L97" i="2"/>
  <c r="O97" i="2" s="1"/>
  <c r="I160" i="2"/>
  <c r="O160" i="2" s="1"/>
  <c r="L54" i="2"/>
  <c r="I203" i="2"/>
  <c r="O203" i="2" s="1"/>
  <c r="I157" i="2"/>
  <c r="J93" i="2"/>
  <c r="K167" i="2"/>
  <c r="K127" i="2"/>
  <c r="K74" i="2"/>
  <c r="O74" i="2" s="1"/>
  <c r="L153" i="2"/>
  <c r="L53" i="2"/>
  <c r="L114" i="2"/>
  <c r="J154" i="2"/>
  <c r="L217" i="2"/>
  <c r="J107" i="2"/>
  <c r="K177" i="2"/>
  <c r="O177" i="2" s="1"/>
  <c r="I63" i="2"/>
  <c r="O63" i="2" s="1"/>
  <c r="J94" i="2"/>
  <c r="O94" i="2" s="1"/>
  <c r="K217" i="2"/>
  <c r="K33" i="2"/>
  <c r="O33" i="2" s="1"/>
  <c r="L154" i="2"/>
  <c r="J143" i="2"/>
  <c r="O143" i="2" s="1"/>
  <c r="J43" i="2"/>
  <c r="O43" i="2" s="1"/>
  <c r="K214" i="2"/>
  <c r="O214" i="2" s="1"/>
  <c r="K166" i="2"/>
  <c r="K123" i="2"/>
  <c r="K73" i="2"/>
  <c r="O73" i="2" s="1"/>
  <c r="K27" i="2"/>
  <c r="L94" i="2"/>
  <c r="I27" i="2"/>
  <c r="O27" i="2" s="1"/>
  <c r="I167" i="2"/>
  <c r="I77" i="2"/>
  <c r="O77" i="2" s="1"/>
  <c r="J194" i="2"/>
  <c r="O194" i="2" s="1"/>
  <c r="J147" i="2"/>
  <c r="I117" i="2"/>
  <c r="O117" i="2" s="1"/>
  <c r="J47" i="2"/>
  <c r="O47" i="2" s="1"/>
  <c r="I147" i="2"/>
  <c r="O147" i="2" s="1"/>
  <c r="I107" i="2"/>
  <c r="I60" i="2"/>
  <c r="O60" i="2" s="1"/>
  <c r="J187" i="2"/>
  <c r="O187" i="2" s="1"/>
  <c r="J87" i="2"/>
  <c r="O87" i="2" s="1"/>
  <c r="J34" i="2"/>
  <c r="O34" i="2" s="1"/>
  <c r="K213" i="2"/>
  <c r="O213" i="2" s="1"/>
  <c r="K163" i="2"/>
  <c r="O163" i="2" s="1"/>
  <c r="K117" i="2"/>
  <c r="K18" i="2"/>
  <c r="L200" i="2"/>
  <c r="L93" i="2"/>
  <c r="J21" i="2"/>
  <c r="K21" i="2"/>
  <c r="L204" i="2"/>
  <c r="K204" i="2"/>
  <c r="L184" i="2"/>
  <c r="K184" i="2"/>
  <c r="O184" i="2" s="1"/>
  <c r="L164" i="2"/>
  <c r="K164" i="2"/>
  <c r="O164" i="2" s="1"/>
  <c r="L144" i="2"/>
  <c r="K144" i="2"/>
  <c r="O144" i="2" s="1"/>
  <c r="L124" i="2"/>
  <c r="K124" i="2"/>
  <c r="L104" i="2"/>
  <c r="K104" i="2"/>
  <c r="O104" i="2" s="1"/>
  <c r="L84" i="2"/>
  <c r="K84" i="2"/>
  <c r="O84" i="2" s="1"/>
  <c r="L64" i="2"/>
  <c r="K64" i="2"/>
  <c r="L44" i="2"/>
  <c r="K44" i="2"/>
  <c r="I101" i="2"/>
  <c r="I69" i="2"/>
  <c r="O69" i="2" s="1"/>
  <c r="J209" i="2"/>
  <c r="J151" i="2"/>
  <c r="J125" i="2"/>
  <c r="O125" i="2" s="1"/>
  <c r="J66" i="2"/>
  <c r="J32" i="2"/>
  <c r="K89" i="2"/>
  <c r="K31" i="2"/>
  <c r="L102" i="2"/>
  <c r="L41" i="2"/>
  <c r="J196" i="2"/>
  <c r="I196" i="2"/>
  <c r="O196" i="2" s="1"/>
  <c r="J156" i="2"/>
  <c r="I156" i="2"/>
  <c r="O156" i="2" s="1"/>
  <c r="J36" i="2"/>
  <c r="I36" i="2"/>
  <c r="L216" i="2"/>
  <c r="J23" i="2"/>
  <c r="K106" i="2"/>
  <c r="K159" i="2"/>
  <c r="J159" i="2"/>
  <c r="K99" i="2"/>
  <c r="J99" i="2"/>
  <c r="I26" i="2"/>
  <c r="O26" i="2" s="1"/>
  <c r="J166" i="2"/>
  <c r="K156" i="2"/>
  <c r="K13" i="2"/>
  <c r="K19" i="2"/>
  <c r="J19" i="2"/>
  <c r="J222" i="2"/>
  <c r="L185" i="2"/>
  <c r="K185" i="2"/>
  <c r="J135" i="2"/>
  <c r="I135" i="2"/>
  <c r="O135" i="2" s="1"/>
  <c r="J55" i="2"/>
  <c r="I55" i="2"/>
  <c r="I139" i="2"/>
  <c r="J72" i="2"/>
  <c r="K69" i="2"/>
  <c r="I222" i="2"/>
  <c r="O222" i="2" s="1"/>
  <c r="I106" i="2"/>
  <c r="O106" i="2" s="1"/>
  <c r="I22" i="2"/>
  <c r="O22" i="2" s="1"/>
  <c r="K126" i="2"/>
  <c r="K9" i="2"/>
  <c r="L52" i="2"/>
  <c r="J42" i="2"/>
  <c r="K66" i="2"/>
  <c r="L78" i="2"/>
  <c r="L4" i="2"/>
  <c r="K4" i="2"/>
  <c r="J81" i="2"/>
  <c r="O81" i="2" s="1"/>
  <c r="K81" i="2"/>
  <c r="J185" i="2"/>
  <c r="O185" i="2" s="1"/>
  <c r="K149" i="2"/>
  <c r="K91" i="2"/>
  <c r="L172" i="2"/>
  <c r="L111" i="2"/>
  <c r="I102" i="2"/>
  <c r="K148" i="2"/>
  <c r="I126" i="2"/>
  <c r="J208" i="2"/>
  <c r="J65" i="2"/>
  <c r="J4" i="2"/>
  <c r="K198" i="2"/>
  <c r="K146" i="2"/>
  <c r="K88" i="2"/>
  <c r="O88" i="2" s="1"/>
  <c r="L196" i="2"/>
  <c r="L162" i="2"/>
  <c r="L135" i="2"/>
  <c r="L13" i="2"/>
  <c r="I209" i="2"/>
  <c r="O209" i="2" s="1"/>
  <c r="I99" i="2"/>
  <c r="O99" i="2" s="1"/>
  <c r="I9" i="2"/>
  <c r="O9" i="2" s="1"/>
  <c r="J181" i="2"/>
  <c r="J149" i="2"/>
  <c r="O149" i="2" s="1"/>
  <c r="J91" i="2"/>
  <c r="J64" i="2"/>
  <c r="K171" i="2"/>
  <c r="K55" i="2"/>
  <c r="K29" i="2"/>
  <c r="L222" i="2"/>
  <c r="L161" i="2"/>
  <c r="L134" i="2"/>
  <c r="O134" i="2" s="1"/>
  <c r="L12" i="2"/>
  <c r="J76" i="2"/>
  <c r="I76" i="2"/>
  <c r="J56" i="2"/>
  <c r="I56" i="2"/>
  <c r="I86" i="2"/>
  <c r="J16" i="2"/>
  <c r="I16" i="2"/>
  <c r="O16" i="2" s="1"/>
  <c r="K219" i="2"/>
  <c r="J219" i="2"/>
  <c r="K199" i="2"/>
  <c r="J199" i="2"/>
  <c r="K139" i="2"/>
  <c r="J139" i="2"/>
  <c r="I169" i="2"/>
  <c r="I199" i="2"/>
  <c r="K5" i="2"/>
  <c r="O5" i="2" s="1"/>
  <c r="L5" i="2"/>
  <c r="I166" i="2"/>
  <c r="O166" i="2" s="1"/>
  <c r="L116" i="2"/>
  <c r="J195" i="2"/>
  <c r="I195" i="2"/>
  <c r="O195" i="2" s="1"/>
  <c r="J189" i="2"/>
  <c r="J162" i="2"/>
  <c r="K152" i="2"/>
  <c r="I162" i="2"/>
  <c r="O162" i="2" s="1"/>
  <c r="J186" i="2"/>
  <c r="J102" i="2"/>
  <c r="O102" i="2" s="1"/>
  <c r="K118" i="2"/>
  <c r="L112" i="2"/>
  <c r="K41" i="2"/>
  <c r="J41" i="2"/>
  <c r="O41" i="2" s="1"/>
  <c r="I219" i="2"/>
  <c r="I19" i="2"/>
  <c r="K6" i="2"/>
  <c r="I218" i="2"/>
  <c r="O218" i="2" s="1"/>
  <c r="I186" i="2"/>
  <c r="O186" i="2" s="1"/>
  <c r="I128" i="2"/>
  <c r="K58" i="2"/>
  <c r="L171" i="2"/>
  <c r="L42" i="2"/>
  <c r="J92" i="2"/>
  <c r="J31" i="2"/>
  <c r="K172" i="2"/>
  <c r="K56" i="2"/>
  <c r="I208" i="2"/>
  <c r="O208" i="2" s="1"/>
  <c r="I182" i="2"/>
  <c r="O182" i="2" s="1"/>
  <c r="I124" i="2"/>
  <c r="O124" i="2" s="1"/>
  <c r="I98" i="2"/>
  <c r="O98" i="2" s="1"/>
  <c r="I66" i="2"/>
  <c r="O66" i="2" s="1"/>
  <c r="I8" i="2"/>
  <c r="O8" i="2" s="1"/>
  <c r="J206" i="2"/>
  <c r="O206" i="2" s="1"/>
  <c r="J174" i="2"/>
  <c r="J148" i="2"/>
  <c r="J122" i="2"/>
  <c r="J29" i="2"/>
  <c r="K2" i="2"/>
  <c r="K196" i="2"/>
  <c r="K138" i="2"/>
  <c r="K112" i="2"/>
  <c r="O112" i="2" s="1"/>
  <c r="K86" i="2"/>
  <c r="K54" i="2"/>
  <c r="K28" i="2"/>
  <c r="L221" i="2"/>
  <c r="L194" i="2"/>
  <c r="L99" i="2"/>
  <c r="L72" i="2"/>
  <c r="L38" i="2"/>
  <c r="L11" i="2"/>
  <c r="O11" i="2" s="1"/>
  <c r="L23" i="2"/>
  <c r="K23" i="2"/>
  <c r="O23" i="2" s="1"/>
  <c r="J216" i="2"/>
  <c r="I216" i="2"/>
  <c r="J136" i="2"/>
  <c r="I136" i="2"/>
  <c r="J116" i="2"/>
  <c r="I116" i="2"/>
  <c r="J96" i="2"/>
  <c r="I96" i="2"/>
  <c r="O96" i="2" s="1"/>
  <c r="K119" i="2"/>
  <c r="J119" i="2"/>
  <c r="K79" i="2"/>
  <c r="J79" i="2"/>
  <c r="K59" i="2"/>
  <c r="J59" i="2"/>
  <c r="O59" i="2" s="1"/>
  <c r="K39" i="2"/>
  <c r="J39" i="2"/>
  <c r="J109" i="2"/>
  <c r="K189" i="2"/>
  <c r="K46" i="2"/>
  <c r="O46" i="2" s="1"/>
  <c r="I109" i="2"/>
  <c r="O109" i="2" s="1"/>
  <c r="J13" i="2"/>
  <c r="O13" i="2" s="1"/>
  <c r="J132" i="2"/>
  <c r="J46" i="2"/>
  <c r="K212" i="2"/>
  <c r="K186" i="2"/>
  <c r="K96" i="2"/>
  <c r="J215" i="2"/>
  <c r="I215" i="2"/>
  <c r="K125" i="2"/>
  <c r="L125" i="2"/>
  <c r="J115" i="2"/>
  <c r="I115" i="2"/>
  <c r="J75" i="2"/>
  <c r="I75" i="2"/>
  <c r="O75" i="2" s="1"/>
  <c r="L45" i="2"/>
  <c r="K45" i="2"/>
  <c r="I49" i="2"/>
  <c r="J45" i="2"/>
  <c r="O45" i="2" s="1"/>
  <c r="L142" i="2"/>
  <c r="L115" i="2"/>
  <c r="I189" i="2"/>
  <c r="O189" i="2" s="1"/>
  <c r="I79" i="2"/>
  <c r="J129" i="2"/>
  <c r="J9" i="2"/>
  <c r="J69" i="2"/>
  <c r="J61" i="2"/>
  <c r="K61" i="2"/>
  <c r="I161" i="2"/>
  <c r="O161" i="2" s="1"/>
  <c r="J101" i="2"/>
  <c r="J68" i="2"/>
  <c r="L199" i="2"/>
  <c r="L138" i="2"/>
  <c r="O138" i="2" s="1"/>
  <c r="L16" i="2"/>
  <c r="K206" i="2"/>
  <c r="L198" i="2"/>
  <c r="L76" i="2"/>
  <c r="I158" i="2"/>
  <c r="O158" i="2" s="1"/>
  <c r="I68" i="2"/>
  <c r="O68" i="2" s="1"/>
  <c r="I42" i="2"/>
  <c r="O42" i="2" s="1"/>
  <c r="J182" i="2"/>
  <c r="I181" i="2"/>
  <c r="O181" i="2" s="1"/>
  <c r="I149" i="2"/>
  <c r="I39" i="2"/>
  <c r="J121" i="2"/>
  <c r="J89" i="2"/>
  <c r="J62" i="2"/>
  <c r="J28" i="2"/>
  <c r="K195" i="2"/>
  <c r="K169" i="2"/>
  <c r="K111" i="2"/>
  <c r="L159" i="2"/>
  <c r="L132" i="2"/>
  <c r="L98" i="2"/>
  <c r="L71" i="2"/>
  <c r="O71" i="2" s="1"/>
  <c r="J176" i="2"/>
  <c r="I176" i="2"/>
  <c r="K179" i="2"/>
  <c r="J179" i="2"/>
  <c r="J49" i="2"/>
  <c r="O49" i="2" s="1"/>
  <c r="K129" i="2"/>
  <c r="L212" i="2"/>
  <c r="I82" i="2"/>
  <c r="J106" i="2"/>
  <c r="L82" i="2"/>
  <c r="K205" i="2"/>
  <c r="L205" i="2"/>
  <c r="J175" i="2"/>
  <c r="I175" i="2"/>
  <c r="O175" i="2" s="1"/>
  <c r="K165" i="2"/>
  <c r="L165" i="2"/>
  <c r="O165" i="2" s="1"/>
  <c r="J155" i="2"/>
  <c r="I155" i="2"/>
  <c r="O155" i="2" s="1"/>
  <c r="K145" i="2"/>
  <c r="L145" i="2"/>
  <c r="L105" i="2"/>
  <c r="K105" i="2"/>
  <c r="J95" i="2"/>
  <c r="I95" i="2"/>
  <c r="O95" i="2" s="1"/>
  <c r="K85" i="2"/>
  <c r="O85" i="2" s="1"/>
  <c r="L85" i="2"/>
  <c r="K65" i="2"/>
  <c r="O65" i="2" s="1"/>
  <c r="L65" i="2"/>
  <c r="J35" i="2"/>
  <c r="I35" i="2"/>
  <c r="O35" i="2" s="1"/>
  <c r="K36" i="2"/>
  <c r="L202" i="2"/>
  <c r="L175" i="2"/>
  <c r="L19" i="2"/>
  <c r="K25" i="2"/>
  <c r="L25" i="2"/>
  <c r="J15" i="2"/>
  <c r="I15" i="2"/>
  <c r="I105" i="2"/>
  <c r="O105" i="2" s="1"/>
  <c r="K209" i="2"/>
  <c r="I188" i="2"/>
  <c r="O188" i="2" s="1"/>
  <c r="I78" i="2"/>
  <c r="O78" i="2" s="1"/>
  <c r="I46" i="2"/>
  <c r="J212" i="2"/>
  <c r="J128" i="2"/>
  <c r="O128" i="2" s="1"/>
  <c r="K208" i="2"/>
  <c r="K176" i="2"/>
  <c r="K92" i="2"/>
  <c r="I129" i="2"/>
  <c r="I45" i="2"/>
  <c r="J211" i="2"/>
  <c r="I18" i="2"/>
  <c r="O18" i="2" s="1"/>
  <c r="J152" i="2"/>
  <c r="J126" i="2"/>
  <c r="J6" i="2"/>
  <c r="K32" i="2"/>
  <c r="L101" i="2"/>
  <c r="O101" i="2" s="1"/>
  <c r="I206" i="2"/>
  <c r="I148" i="2"/>
  <c r="O148" i="2" s="1"/>
  <c r="I122" i="2"/>
  <c r="I64" i="2"/>
  <c r="I38" i="2"/>
  <c r="I6" i="2"/>
  <c r="O6" i="2" s="1"/>
  <c r="J204" i="2"/>
  <c r="J172" i="2"/>
  <c r="O172" i="2" s="1"/>
  <c r="J146" i="2"/>
  <c r="O146" i="2" s="1"/>
  <c r="J114" i="2"/>
  <c r="O114" i="2" s="1"/>
  <c r="J88" i="2"/>
  <c r="J54" i="2"/>
  <c r="O54" i="2" s="1"/>
  <c r="K194" i="2"/>
  <c r="K168" i="2"/>
  <c r="K136" i="2"/>
  <c r="K78" i="2"/>
  <c r="K52" i="2"/>
  <c r="K26" i="2"/>
  <c r="L219" i="2"/>
  <c r="L192" i="2"/>
  <c r="L158" i="2"/>
  <c r="L131" i="2"/>
  <c r="L36" i="2"/>
  <c r="J220" i="2"/>
  <c r="O220" i="2" s="1"/>
  <c r="J200" i="2"/>
  <c r="J180" i="2"/>
  <c r="J160" i="2"/>
  <c r="J140" i="2"/>
  <c r="J120" i="2"/>
  <c r="J100" i="2"/>
  <c r="O100" i="2" s="1"/>
  <c r="J80" i="2"/>
  <c r="J60" i="2"/>
  <c r="J40" i="2"/>
  <c r="J20" i="2"/>
  <c r="K24" i="2"/>
  <c r="P113" i="6"/>
  <c r="Q113" i="6" s="1"/>
  <c r="F2" i="6"/>
  <c r="J2" i="6"/>
  <c r="K2" i="6" s="1"/>
  <c r="H2" i="6"/>
  <c r="J16" i="6"/>
  <c r="K16" i="6" s="1"/>
  <c r="H16" i="6"/>
  <c r="I16" i="6" s="1"/>
  <c r="F16" i="6"/>
  <c r="G16" i="6" s="1"/>
  <c r="N56" i="6"/>
  <c r="M56" i="6"/>
  <c r="O56" i="6"/>
  <c r="O40" i="6"/>
  <c r="N40" i="6"/>
  <c r="M40" i="6"/>
  <c r="L40" i="6"/>
  <c r="J27" i="6"/>
  <c r="K27" i="6" s="1"/>
  <c r="F27" i="6"/>
  <c r="H27" i="6"/>
  <c r="I27" i="6" s="1"/>
  <c r="O4" i="6"/>
  <c r="L4" i="6"/>
  <c r="N4" i="6"/>
  <c r="M4" i="6"/>
  <c r="J139" i="6"/>
  <c r="K139" i="6" s="1"/>
  <c r="H139" i="6"/>
  <c r="I139" i="6" s="1"/>
  <c r="F139" i="6"/>
  <c r="G139" i="6" s="1"/>
  <c r="H66" i="6"/>
  <c r="I66" i="6" s="1"/>
  <c r="J66" i="6"/>
  <c r="K66" i="6" s="1"/>
  <c r="F66" i="6"/>
  <c r="G66" i="6" s="1"/>
  <c r="N141" i="6"/>
  <c r="O141" i="6"/>
  <c r="M141" i="6"/>
  <c r="O144" i="6"/>
  <c r="N144" i="6"/>
  <c r="L144" i="6"/>
  <c r="M144" i="6"/>
  <c r="M92" i="6"/>
  <c r="L92" i="6"/>
  <c r="O92" i="6"/>
  <c r="N92" i="6"/>
  <c r="F5" i="6"/>
  <c r="J5" i="6"/>
  <c r="K5" i="6" s="1"/>
  <c r="O41" i="6"/>
  <c r="N41" i="6"/>
  <c r="J78" i="6"/>
  <c r="K78" i="6" s="1"/>
  <c r="H78" i="6"/>
  <c r="I78" i="6" s="1"/>
  <c r="F78" i="6"/>
  <c r="G78" i="6" s="1"/>
  <c r="O93" i="6"/>
  <c r="N93" i="6"/>
  <c r="M93" i="6"/>
  <c r="L93" i="6"/>
  <c r="M37" i="6"/>
  <c r="P37" i="6" s="1"/>
  <c r="Q37" i="6" s="1"/>
  <c r="H79" i="6"/>
  <c r="I79" i="6" s="1"/>
  <c r="F79" i="6"/>
  <c r="G79" i="6" s="1"/>
  <c r="J79" i="6"/>
  <c r="K79" i="6" s="1"/>
  <c r="H28" i="6"/>
  <c r="I28" i="6" s="1"/>
  <c r="J28" i="6"/>
  <c r="K28" i="6" s="1"/>
  <c r="F28" i="6"/>
  <c r="G28" i="6" s="1"/>
  <c r="O165" i="6"/>
  <c r="L165" i="6"/>
  <c r="N165" i="6"/>
  <c r="M165" i="6"/>
  <c r="M82" i="6"/>
  <c r="M158" i="6"/>
  <c r="M147" i="6"/>
  <c r="M180" i="6"/>
  <c r="M148" i="6"/>
  <c r="M26" i="6"/>
  <c r="M142" i="6"/>
  <c r="M38" i="6"/>
  <c r="M18" i="6"/>
  <c r="M81" i="6"/>
  <c r="M32" i="6"/>
  <c r="M52" i="6"/>
  <c r="M59" i="6"/>
  <c r="N19" i="6"/>
  <c r="M19" i="6"/>
  <c r="L19" i="6"/>
  <c r="O19" i="6"/>
  <c r="M33" i="6"/>
  <c r="O38" i="6"/>
  <c r="J44" i="6"/>
  <c r="K44" i="6" s="1"/>
  <c r="F44" i="6"/>
  <c r="G44" i="6" s="1"/>
  <c r="H44" i="6"/>
  <c r="I44" i="6" s="1"/>
  <c r="H64" i="6"/>
  <c r="I64" i="6" s="1"/>
  <c r="F64" i="6"/>
  <c r="G64" i="6" s="1"/>
  <c r="J64" i="6"/>
  <c r="K64" i="6" s="1"/>
  <c r="J22" i="6"/>
  <c r="K22" i="6" s="1"/>
  <c r="H22" i="6"/>
  <c r="I22" i="6" s="1"/>
  <c r="F22" i="6"/>
  <c r="G22" i="6" s="1"/>
  <c r="N82" i="6"/>
  <c r="N147" i="6"/>
  <c r="N142" i="6"/>
  <c r="N140" i="6"/>
  <c r="N180" i="6"/>
  <c r="N51" i="6"/>
  <c r="N29" i="6"/>
  <c r="N84" i="6"/>
  <c r="N67" i="6"/>
  <c r="N7" i="6"/>
  <c r="N33" i="6"/>
  <c r="M67" i="6"/>
  <c r="N73" i="6"/>
  <c r="L73" i="6"/>
  <c r="M73" i="6"/>
  <c r="O73" i="6"/>
  <c r="M135" i="6"/>
  <c r="P135" i="6" s="1"/>
  <c r="Q135" i="6" s="1"/>
  <c r="O159" i="6"/>
  <c r="O84" i="6"/>
  <c r="O29" i="6"/>
  <c r="O142" i="6"/>
  <c r="O147" i="6"/>
  <c r="O26" i="6"/>
  <c r="O114" i="6"/>
  <c r="O32" i="6"/>
  <c r="O107" i="6"/>
  <c r="O68" i="6"/>
  <c r="O118" i="6"/>
  <c r="O82" i="6"/>
  <c r="O162" i="6"/>
  <c r="O33" i="6"/>
  <c r="J14" i="6"/>
  <c r="K14" i="6" s="1"/>
  <c r="F14" i="6"/>
  <c r="G14" i="6" s="1"/>
  <c r="N53" i="6"/>
  <c r="O53" i="6"/>
  <c r="M53" i="6"/>
  <c r="L53" i="6"/>
  <c r="P53" i="6" s="1"/>
  <c r="Q53" i="6" s="1"/>
  <c r="O91" i="6"/>
  <c r="L91" i="6"/>
  <c r="M91" i="6"/>
  <c r="N91" i="6"/>
  <c r="P114" i="6"/>
  <c r="Q114" i="6" s="1"/>
  <c r="M6" i="6"/>
  <c r="O80" i="6"/>
  <c r="L80" i="6"/>
  <c r="N80" i="6"/>
  <c r="M80" i="6"/>
  <c r="M108" i="6"/>
  <c r="O108" i="6"/>
  <c r="N108" i="6"/>
  <c r="O9" i="6"/>
  <c r="O94" i="6"/>
  <c r="J109" i="6"/>
  <c r="K109" i="6" s="1"/>
  <c r="H109" i="6"/>
  <c r="I109" i="6" s="1"/>
  <c r="F109" i="6"/>
  <c r="G109" i="6" s="1"/>
  <c r="O131" i="6"/>
  <c r="M131" i="6"/>
  <c r="N131" i="6"/>
  <c r="L131" i="6"/>
  <c r="P131" i="6" s="1"/>
  <c r="Q131" i="6" s="1"/>
  <c r="J145" i="6"/>
  <c r="K145" i="6" s="1"/>
  <c r="H145" i="6"/>
  <c r="I145" i="6" s="1"/>
  <c r="F145" i="6"/>
  <c r="G145" i="6" s="1"/>
  <c r="N179" i="6"/>
  <c r="M179" i="6"/>
  <c r="O179" i="6"/>
  <c r="L33" i="6"/>
  <c r="L45" i="6"/>
  <c r="L133" i="6"/>
  <c r="O7" i="6"/>
  <c r="L7" i="6"/>
  <c r="M7" i="6"/>
  <c r="M115" i="6"/>
  <c r="O115" i="6"/>
  <c r="N115" i="6"/>
  <c r="J132" i="6"/>
  <c r="K132" i="6" s="1"/>
  <c r="H132" i="6"/>
  <c r="I132" i="6" s="1"/>
  <c r="F132" i="6"/>
  <c r="G132" i="6" s="1"/>
  <c r="N9" i="6"/>
  <c r="M9" i="6"/>
  <c r="P9" i="6" s="1"/>
  <c r="Q9" i="6" s="1"/>
  <c r="F21" i="6"/>
  <c r="G21" i="6" s="1"/>
  <c r="J21" i="6"/>
  <c r="K21" i="6" s="1"/>
  <c r="H21" i="6"/>
  <c r="I21" i="6" s="1"/>
  <c r="L55" i="6"/>
  <c r="O55" i="6"/>
  <c r="N55" i="6"/>
  <c r="J129" i="6"/>
  <c r="K129" i="6" s="1"/>
  <c r="H129" i="6"/>
  <c r="I129" i="6" s="1"/>
  <c r="F129" i="6"/>
  <c r="G129" i="6" s="1"/>
  <c r="J152" i="6"/>
  <c r="K152" i="6" s="1"/>
  <c r="F152" i="6"/>
  <c r="G152" i="6" s="1"/>
  <c r="H152" i="6"/>
  <c r="I152" i="6" s="1"/>
  <c r="O12" i="6"/>
  <c r="O34" i="6"/>
  <c r="J94" i="6"/>
  <c r="K94" i="6" s="1"/>
  <c r="M94" i="6" s="1"/>
  <c r="H94" i="6"/>
  <c r="I94" i="6" s="1"/>
  <c r="F94" i="6"/>
  <c r="G94" i="6" s="1"/>
  <c r="L94" i="6" s="1"/>
  <c r="L111" i="6"/>
  <c r="N168" i="6"/>
  <c r="M168" i="6"/>
  <c r="O168" i="6"/>
  <c r="J24" i="6"/>
  <c r="K24" i="6" s="1"/>
  <c r="H24" i="6"/>
  <c r="I24" i="6" s="1"/>
  <c r="H48" i="6"/>
  <c r="I48" i="6" s="1"/>
  <c r="F48" i="6"/>
  <c r="G48" i="6" s="1"/>
  <c r="O58" i="6"/>
  <c r="N148" i="6"/>
  <c r="O172" i="6"/>
  <c r="N172" i="6"/>
  <c r="O15" i="6"/>
  <c r="M15" i="6"/>
  <c r="L26" i="6"/>
  <c r="L102" i="6"/>
  <c r="L168" i="6"/>
  <c r="L68" i="6"/>
  <c r="L148" i="6"/>
  <c r="L67" i="6"/>
  <c r="L76" i="6"/>
  <c r="P76" i="6" s="1"/>
  <c r="Q76" i="6" s="1"/>
  <c r="L142" i="6"/>
  <c r="L56" i="6"/>
  <c r="P56" i="6" s="1"/>
  <c r="Q56" i="6" s="1"/>
  <c r="L171" i="6"/>
  <c r="H164" i="6"/>
  <c r="I164" i="6" s="1"/>
  <c r="J164" i="6"/>
  <c r="K164" i="6" s="1"/>
  <c r="J31" i="6"/>
  <c r="K31" i="6" s="1"/>
  <c r="F31" i="6"/>
  <c r="G31" i="6" s="1"/>
  <c r="L60" i="6"/>
  <c r="M60" i="6"/>
  <c r="O135" i="6"/>
  <c r="N135" i="6"/>
  <c r="F174" i="6"/>
  <c r="G174" i="6" s="1"/>
  <c r="H174" i="6"/>
  <c r="I174" i="6" s="1"/>
  <c r="J174" i="6"/>
  <c r="K174" i="6" s="1"/>
  <c r="H31" i="6"/>
  <c r="I31" i="6" s="1"/>
  <c r="F49" i="6"/>
  <c r="G49" i="6" s="1"/>
  <c r="H49" i="6"/>
  <c r="I49" i="6" s="1"/>
  <c r="J49" i="6"/>
  <c r="K49" i="6" s="1"/>
  <c r="N58" i="6"/>
  <c r="O87" i="6"/>
  <c r="L87" i="6"/>
  <c r="N87" i="6"/>
  <c r="M87" i="6"/>
  <c r="H46" i="6"/>
  <c r="I46" i="6" s="1"/>
  <c r="J46" i="6"/>
  <c r="K46" i="6" s="1"/>
  <c r="F46" i="6"/>
  <c r="G46" i="6" s="1"/>
  <c r="L61" i="6"/>
  <c r="L108" i="6"/>
  <c r="L15" i="6"/>
  <c r="F90" i="6"/>
  <c r="G90" i="6" s="1"/>
  <c r="J90" i="6"/>
  <c r="K90" i="6" s="1"/>
  <c r="H90" i="6"/>
  <c r="I90" i="6" s="1"/>
  <c r="J98" i="6"/>
  <c r="K98" i="6" s="1"/>
  <c r="H98" i="6"/>
  <c r="I98" i="6" s="1"/>
  <c r="F98" i="6"/>
  <c r="G98" i="6" s="1"/>
  <c r="N100" i="6"/>
  <c r="O128" i="6"/>
  <c r="N128" i="6"/>
  <c r="N134" i="6"/>
  <c r="M134" i="6"/>
  <c r="L134" i="6"/>
  <c r="O134" i="6"/>
  <c r="M8" i="6"/>
  <c r="O8" i="6"/>
  <c r="N8" i="6"/>
  <c r="L8" i="6"/>
  <c r="P8" i="6" s="1"/>
  <c r="Q8" i="6" s="1"/>
  <c r="O20" i="6"/>
  <c r="N20" i="6"/>
  <c r="M20" i="6"/>
  <c r="N34" i="6"/>
  <c r="M34" i="6"/>
  <c r="H112" i="6"/>
  <c r="I112" i="6" s="1"/>
  <c r="F112" i="6"/>
  <c r="G112" i="6" s="1"/>
  <c r="J112" i="6"/>
  <c r="K112" i="6" s="1"/>
  <c r="O122" i="6"/>
  <c r="M122" i="6"/>
  <c r="P122" i="6" s="1"/>
  <c r="Q122" i="6" s="1"/>
  <c r="M41" i="6"/>
  <c r="L6" i="6"/>
  <c r="H57" i="6"/>
  <c r="I57" i="6" s="1"/>
  <c r="F57" i="6"/>
  <c r="G57" i="6" s="1"/>
  <c r="J57" i="6"/>
  <c r="K57" i="6" s="1"/>
  <c r="F75" i="6"/>
  <c r="G75" i="6" s="1"/>
  <c r="O127" i="6"/>
  <c r="N127" i="6"/>
  <c r="M127" i="6"/>
  <c r="P127" i="6" s="1"/>
  <c r="Q127" i="6" s="1"/>
  <c r="J154" i="6"/>
  <c r="K154" i="6" s="1"/>
  <c r="H154" i="6"/>
  <c r="I154" i="6" s="1"/>
  <c r="F154" i="6"/>
  <c r="G154" i="6" s="1"/>
  <c r="O167" i="6"/>
  <c r="N167" i="6"/>
  <c r="M167" i="6"/>
  <c r="L167" i="6"/>
  <c r="P167" i="6" s="1"/>
  <c r="Q167" i="6" s="1"/>
  <c r="O13" i="6"/>
  <c r="N13" i="6"/>
  <c r="M13" i="6"/>
  <c r="L13" i="6"/>
  <c r="P13" i="6" s="1"/>
  <c r="Q13" i="6" s="1"/>
  <c r="O59" i="6"/>
  <c r="O104" i="6"/>
  <c r="N104" i="6"/>
  <c r="M104" i="6"/>
  <c r="J120" i="6"/>
  <c r="K120" i="6" s="1"/>
  <c r="H120" i="6"/>
  <c r="I120" i="6" s="1"/>
  <c r="J170" i="6"/>
  <c r="K170" i="6" s="1"/>
  <c r="F170" i="6"/>
  <c r="G170" i="6" s="1"/>
  <c r="H170" i="6"/>
  <c r="I170" i="6" s="1"/>
  <c r="N32" i="6"/>
  <c r="L32" i="6"/>
  <c r="M36" i="6"/>
  <c r="O62" i="6"/>
  <c r="N62" i="6"/>
  <c r="M62" i="6"/>
  <c r="L62" i="6"/>
  <c r="N114" i="6"/>
  <c r="L162" i="6"/>
  <c r="M175" i="6"/>
  <c r="L175" i="6"/>
  <c r="O175" i="6"/>
  <c r="N175" i="6"/>
  <c r="J10" i="6"/>
  <c r="K10" i="6" s="1"/>
  <c r="F10" i="6"/>
  <c r="G10" i="6" s="1"/>
  <c r="H10" i="6"/>
  <c r="I10" i="6" s="1"/>
  <c r="O30" i="6"/>
  <c r="N38" i="6"/>
  <c r="M68" i="6"/>
  <c r="O97" i="6"/>
  <c r="N97" i="6"/>
  <c r="O100" i="6"/>
  <c r="M100" i="6"/>
  <c r="L100" i="6"/>
  <c r="J119" i="6"/>
  <c r="K119" i="6" s="1"/>
  <c r="M119" i="6" s="1"/>
  <c r="F119" i="6"/>
  <c r="G119" i="6" s="1"/>
  <c r="O140" i="6"/>
  <c r="L140" i="6"/>
  <c r="L180" i="6"/>
  <c r="N26" i="6"/>
  <c r="H47" i="6"/>
  <c r="I47" i="6" s="1"/>
  <c r="F47" i="6"/>
  <c r="G47" i="6" s="1"/>
  <c r="O102" i="6"/>
  <c r="N102" i="6"/>
  <c r="M102" i="6"/>
  <c r="H117" i="6"/>
  <c r="I117" i="6" s="1"/>
  <c r="F117" i="6"/>
  <c r="J130" i="6"/>
  <c r="K130" i="6" s="1"/>
  <c r="F130" i="6"/>
  <c r="G130" i="6" s="1"/>
  <c r="H130" i="6"/>
  <c r="I130" i="6" s="1"/>
  <c r="N162" i="6"/>
  <c r="M162" i="6"/>
  <c r="H69" i="6"/>
  <c r="I69" i="6" s="1"/>
  <c r="J69" i="6"/>
  <c r="K69" i="6" s="1"/>
  <c r="H74" i="6"/>
  <c r="I74" i="6" s="1"/>
  <c r="J74" i="6"/>
  <c r="K74" i="6" s="1"/>
  <c r="F74" i="6"/>
  <c r="G74" i="6" s="1"/>
  <c r="O88" i="6"/>
  <c r="N88" i="6"/>
  <c r="M88" i="6"/>
  <c r="F103" i="6"/>
  <c r="G103" i="6" s="1"/>
  <c r="H103" i="6"/>
  <c r="I103" i="6" s="1"/>
  <c r="F3" i="6"/>
  <c r="G3" i="6" s="1"/>
  <c r="L119" i="6"/>
  <c r="J138" i="6"/>
  <c r="K138" i="6" s="1"/>
  <c r="F138" i="6"/>
  <c r="G138" i="6" s="1"/>
  <c r="H138" i="6"/>
  <c r="I138" i="6" s="1"/>
  <c r="J150" i="6"/>
  <c r="K150" i="6" s="1"/>
  <c r="F150" i="6"/>
  <c r="G150" i="6" s="1"/>
  <c r="F181" i="6"/>
  <c r="G181" i="6" s="1"/>
  <c r="J181" i="6"/>
  <c r="K181" i="6" s="1"/>
  <c r="H181" i="6"/>
  <c r="I181" i="6" s="1"/>
  <c r="N12" i="6"/>
  <c r="F19" i="6"/>
  <c r="G19" i="6" s="1"/>
  <c r="J19" i="6"/>
  <c r="K19" i="6" s="1"/>
  <c r="O72" i="6"/>
  <c r="M76" i="6"/>
  <c r="O76" i="6"/>
  <c r="N76" i="6"/>
  <c r="M140" i="6"/>
  <c r="O173" i="6"/>
  <c r="N173" i="6"/>
  <c r="L173" i="6"/>
  <c r="M173" i="6"/>
  <c r="J11" i="6"/>
  <c r="K11" i="6" s="1"/>
  <c r="M11" i="6" s="1"/>
  <c r="F11" i="6"/>
  <c r="G11" i="6" s="1"/>
  <c r="L11" i="6" s="1"/>
  <c r="H17" i="6"/>
  <c r="I17" i="6" s="1"/>
  <c r="M58" i="6"/>
  <c r="F63" i="6"/>
  <c r="G63" i="6" s="1"/>
  <c r="H63" i="6"/>
  <c r="I63" i="6" s="1"/>
  <c r="H96" i="6"/>
  <c r="I96" i="6" s="1"/>
  <c r="F96" i="6"/>
  <c r="G96" i="6" s="1"/>
  <c r="L128" i="6"/>
  <c r="O153" i="6"/>
  <c r="N153" i="6"/>
  <c r="M153" i="6"/>
  <c r="L153" i="6"/>
  <c r="P153" i="6" s="1"/>
  <c r="Q153" i="6" s="1"/>
  <c r="H13" i="6"/>
  <c r="I13" i="6" s="1"/>
  <c r="F13" i="6"/>
  <c r="G13" i="6" s="1"/>
  <c r="O37" i="6"/>
  <c r="N52" i="6"/>
  <c r="O52" i="6"/>
  <c r="F69" i="6"/>
  <c r="G69" i="6" s="1"/>
  <c r="H101" i="6"/>
  <c r="I101" i="6" s="1"/>
  <c r="F101" i="6"/>
  <c r="J101" i="6"/>
  <c r="K101" i="6" s="1"/>
  <c r="J103" i="6"/>
  <c r="K103" i="6" s="1"/>
  <c r="H32" i="6"/>
  <c r="I32" i="6" s="1"/>
  <c r="H50" i="6"/>
  <c r="I50" i="6" s="1"/>
  <c r="J50" i="6"/>
  <c r="K50" i="6" s="1"/>
  <c r="F50" i="6"/>
  <c r="J136" i="6"/>
  <c r="K136" i="6" s="1"/>
  <c r="H136" i="6"/>
  <c r="I136" i="6" s="1"/>
  <c r="F136" i="6"/>
  <c r="G136" i="6" s="1"/>
  <c r="O148" i="6"/>
  <c r="J160" i="6"/>
  <c r="K160" i="6" s="1"/>
  <c r="H160" i="6"/>
  <c r="I160" i="6" s="1"/>
  <c r="J43" i="6"/>
  <c r="K43" i="6" s="1"/>
  <c r="N68" i="6"/>
  <c r="N86" i="6"/>
  <c r="L86" i="6"/>
  <c r="J99" i="6"/>
  <c r="K99" i="6" s="1"/>
  <c r="N99" i="6" s="1"/>
  <c r="H99" i="6"/>
  <c r="I99" i="6" s="1"/>
  <c r="F99" i="6"/>
  <c r="G99" i="6" s="1"/>
  <c r="L99" i="6" s="1"/>
  <c r="H124" i="6"/>
  <c r="I124" i="6" s="1"/>
  <c r="J124" i="6"/>
  <c r="K124" i="6" s="1"/>
  <c r="J156" i="6"/>
  <c r="K156" i="6" s="1"/>
  <c r="H156" i="6"/>
  <c r="I156" i="6" s="1"/>
  <c r="F156" i="6"/>
  <c r="M39" i="6"/>
  <c r="M72" i="6"/>
  <c r="N72" i="6"/>
  <c r="L72" i="6"/>
  <c r="P72" i="6" s="1"/>
  <c r="Q72" i="6" s="1"/>
  <c r="H137" i="6"/>
  <c r="I137" i="6" s="1"/>
  <c r="F137" i="6"/>
  <c r="G137" i="6" s="1"/>
  <c r="N171" i="6"/>
  <c r="O6" i="6"/>
  <c r="N6" i="6"/>
  <c r="M12" i="6"/>
  <c r="L12" i="6"/>
  <c r="P12" i="6" s="1"/>
  <c r="Q12" i="6" s="1"/>
  <c r="J36" i="6"/>
  <c r="K36" i="6" s="1"/>
  <c r="F143" i="6"/>
  <c r="G143" i="6" s="1"/>
  <c r="J143" i="6"/>
  <c r="K143" i="6" s="1"/>
  <c r="H143" i="6"/>
  <c r="I143" i="6" s="1"/>
  <c r="O178" i="6"/>
  <c r="N178" i="6"/>
  <c r="M178" i="6"/>
  <c r="O18" i="6"/>
  <c r="N18" i="6"/>
  <c r="J35" i="6"/>
  <c r="K35" i="6" s="1"/>
  <c r="F35" i="6"/>
  <c r="G35" i="6" s="1"/>
  <c r="H43" i="6"/>
  <c r="I43" i="6" s="1"/>
  <c r="J110" i="6"/>
  <c r="K110" i="6" s="1"/>
  <c r="F110" i="6"/>
  <c r="G110" i="6" s="1"/>
  <c r="H110" i="6"/>
  <c r="I110" i="6" s="1"/>
  <c r="J116" i="6"/>
  <c r="K116" i="6" s="1"/>
  <c r="H116" i="6"/>
  <c r="I116" i="6" s="1"/>
  <c r="N118" i="6"/>
  <c r="M118" i="6"/>
  <c r="L118" i="6"/>
  <c r="P118" i="6" s="1"/>
  <c r="Q118" i="6" s="1"/>
  <c r="O133" i="6"/>
  <c r="N133" i="6"/>
  <c r="M133" i="6"/>
  <c r="O51" i="6"/>
  <c r="M51" i="6"/>
  <c r="L51" i="6"/>
  <c r="O95" i="6"/>
  <c r="N95" i="6"/>
  <c r="M95" i="6"/>
  <c r="L95" i="6"/>
  <c r="H104" i="6"/>
  <c r="I104" i="6" s="1"/>
  <c r="F104" i="6"/>
  <c r="G104" i="6" s="1"/>
  <c r="L104" i="6" s="1"/>
  <c r="O149" i="6"/>
  <c r="N149" i="6"/>
  <c r="M149" i="6"/>
  <c r="L149" i="6"/>
  <c r="P149" i="6" s="1"/>
  <c r="Q149" i="6" s="1"/>
  <c r="H157" i="6"/>
  <c r="I157" i="6" s="1"/>
  <c r="F157" i="6"/>
  <c r="N159" i="6"/>
  <c r="M159" i="6"/>
  <c r="L159" i="6"/>
  <c r="P159" i="6" s="1"/>
  <c r="Q159" i="6" s="1"/>
  <c r="M23" i="6"/>
  <c r="O23" i="6"/>
  <c r="N23" i="6"/>
  <c r="O81" i="6"/>
  <c r="N81" i="6"/>
  <c r="F121" i="6"/>
  <c r="G121" i="6" s="1"/>
  <c r="J137" i="6"/>
  <c r="K137" i="6" s="1"/>
  <c r="N137" i="6" s="1"/>
  <c r="N15" i="6"/>
  <c r="J42" i="6"/>
  <c r="K42" i="6" s="1"/>
  <c r="H42" i="6"/>
  <c r="I42" i="6" s="1"/>
  <c r="L58" i="6"/>
  <c r="J71" i="6"/>
  <c r="K71" i="6" s="1"/>
  <c r="H71" i="6"/>
  <c r="I71" i="6" s="1"/>
  <c r="H77" i="6"/>
  <c r="I77" i="6" s="1"/>
  <c r="F77" i="6"/>
  <c r="G77" i="6" s="1"/>
  <c r="L137" i="6"/>
  <c r="O146" i="6"/>
  <c r="N146" i="6"/>
  <c r="M146" i="6"/>
  <c r="L146" i="6"/>
  <c r="J25" i="6"/>
  <c r="K25" i="6" s="1"/>
  <c r="J45" i="6"/>
  <c r="K45" i="6" s="1"/>
  <c r="H54" i="6"/>
  <c r="I54" i="6" s="1"/>
  <c r="F54" i="6"/>
  <c r="G54" i="6" s="1"/>
  <c r="L54" i="6" s="1"/>
  <c r="J61" i="6"/>
  <c r="K61" i="6" s="1"/>
  <c r="J85" i="6"/>
  <c r="K85" i="6" s="1"/>
  <c r="F85" i="6"/>
  <c r="G85" i="6" s="1"/>
  <c r="N107" i="6"/>
  <c r="O126" i="6"/>
  <c r="N126" i="6"/>
  <c r="M126" i="6"/>
  <c r="L126" i="6"/>
  <c r="J54" i="6"/>
  <c r="K54" i="6" s="1"/>
  <c r="M54" i="6" s="1"/>
  <c r="J65" i="6"/>
  <c r="K65" i="6" s="1"/>
  <c r="O65" i="6" s="1"/>
  <c r="H65" i="6"/>
  <c r="I65" i="6" s="1"/>
  <c r="L82" i="6"/>
  <c r="M97" i="6"/>
  <c r="L107" i="6"/>
  <c r="M114" i="6"/>
  <c r="F123" i="6"/>
  <c r="G123" i="6" s="1"/>
  <c r="H123" i="6"/>
  <c r="I123" i="6" s="1"/>
  <c r="H185" i="6"/>
  <c r="O39" i="6"/>
  <c r="J60" i="6"/>
  <c r="K60" i="6" s="1"/>
  <c r="O60" i="6" s="1"/>
  <c r="H84" i="6"/>
  <c r="I84" i="6" s="1"/>
  <c r="F84" i="6"/>
  <c r="G84" i="6" s="1"/>
  <c r="L84" i="6" s="1"/>
  <c r="P84" i="6" s="1"/>
  <c r="Q84" i="6" s="1"/>
  <c r="F89" i="6"/>
  <c r="G89" i="6" s="1"/>
  <c r="M107" i="6"/>
  <c r="O111" i="6"/>
  <c r="M111" i="6"/>
  <c r="O113" i="6"/>
  <c r="N113" i="6"/>
  <c r="M113" i="6"/>
  <c r="N158" i="6"/>
  <c r="O158" i="6"/>
  <c r="N177" i="6"/>
  <c r="M177" i="6"/>
  <c r="L65" i="6"/>
  <c r="H81" i="6"/>
  <c r="I81" i="6" s="1"/>
  <c r="F81" i="6"/>
  <c r="G81" i="6" s="1"/>
  <c r="L81" i="6" s="1"/>
  <c r="J86" i="6"/>
  <c r="K86" i="6" s="1"/>
  <c r="O86" i="6" s="1"/>
  <c r="F86" i="6"/>
  <c r="G86" i="6" s="1"/>
  <c r="O106" i="6"/>
  <c r="N106" i="6"/>
  <c r="M106" i="6"/>
  <c r="L106" i="6"/>
  <c r="P106" i="6" s="1"/>
  <c r="Q106" i="6" s="1"/>
  <c r="J172" i="6"/>
  <c r="K172" i="6" s="1"/>
  <c r="M172" i="6" s="1"/>
  <c r="H172" i="6"/>
  <c r="I172" i="6" s="1"/>
  <c r="F172" i="6"/>
  <c r="G172" i="6" s="1"/>
  <c r="L172" i="6" s="1"/>
  <c r="O177" i="6"/>
  <c r="N30" i="6"/>
  <c r="L34" i="6"/>
  <c r="L38" i="6"/>
  <c r="M45" i="6"/>
  <c r="N59" i="6"/>
  <c r="L59" i="6"/>
  <c r="J55" i="6"/>
  <c r="K55" i="6" s="1"/>
  <c r="M55" i="6" s="1"/>
  <c r="F55" i="6"/>
  <c r="G55" i="6" s="1"/>
  <c r="F161" i="6"/>
  <c r="G161" i="6" s="1"/>
  <c r="J178" i="6"/>
  <c r="K178" i="6" s="1"/>
  <c r="H178" i="6"/>
  <c r="I178" i="6" s="1"/>
  <c r="H34" i="6"/>
  <c r="I34" i="6" s="1"/>
  <c r="L39" i="6"/>
  <c r="P39" i="6" s="1"/>
  <c r="Q39" i="6" s="1"/>
  <c r="J70" i="6"/>
  <c r="K70" i="6" s="1"/>
  <c r="J149" i="6"/>
  <c r="K149" i="6" s="1"/>
  <c r="F149" i="6"/>
  <c r="G149" i="6" s="1"/>
  <c r="O155" i="6"/>
  <c r="N155" i="6"/>
  <c r="M155" i="6"/>
  <c r="J176" i="6"/>
  <c r="K176" i="6" s="1"/>
  <c r="H176" i="6"/>
  <c r="I176" i="6" s="1"/>
  <c r="F83" i="6"/>
  <c r="G83" i="6" s="1"/>
  <c r="J91" i="6"/>
  <c r="K91" i="6" s="1"/>
  <c r="H91" i="6"/>
  <c r="I91" i="6" s="1"/>
  <c r="H165" i="6"/>
  <c r="I165" i="6" s="1"/>
  <c r="J151" i="6"/>
  <c r="K151" i="6" s="1"/>
  <c r="H151" i="6"/>
  <c r="I151" i="6" s="1"/>
  <c r="O166" i="6"/>
  <c r="N166" i="6"/>
  <c r="M166" i="6"/>
  <c r="P166" i="6" s="1"/>
  <c r="Q166" i="6" s="1"/>
  <c r="O180" i="6"/>
  <c r="F163" i="6"/>
  <c r="G163" i="6" s="1"/>
  <c r="J169" i="6"/>
  <c r="K169" i="6" s="1"/>
  <c r="H169" i="6"/>
  <c r="I169" i="6" s="1"/>
  <c r="H97" i="6"/>
  <c r="I97" i="6" s="1"/>
  <c r="F97" i="6"/>
  <c r="G97" i="6" s="1"/>
  <c r="L97" i="6" s="1"/>
  <c r="P97" i="6" s="1"/>
  <c r="Q97" i="6" s="1"/>
  <c r="H177" i="6"/>
  <c r="I177" i="6" s="1"/>
  <c r="F177" i="6"/>
  <c r="G177" i="6" s="1"/>
  <c r="L177" i="6" s="1"/>
  <c r="F141" i="6"/>
  <c r="G141" i="6" s="1"/>
  <c r="L141" i="6" s="1"/>
  <c r="J131" i="6"/>
  <c r="K131" i="6" s="1"/>
  <c r="H131" i="6"/>
  <c r="I131" i="6" s="1"/>
  <c r="J171" i="6"/>
  <c r="K171" i="6" s="1"/>
  <c r="O171" i="6" s="1"/>
  <c r="H171" i="6"/>
  <c r="I171" i="6" s="1"/>
  <c r="J111" i="6"/>
  <c r="K111" i="6" s="1"/>
  <c r="N111" i="6" s="1"/>
  <c r="H111" i="6"/>
  <c r="I111" i="6" s="1"/>
  <c r="H141" i="6"/>
  <c r="I141" i="6" s="1"/>
  <c r="O51" i="2" l="1"/>
  <c r="O118" i="2"/>
  <c r="O111" i="2"/>
  <c r="O56" i="2"/>
  <c r="O32" i="2"/>
  <c r="O92" i="2"/>
  <c r="O52" i="2"/>
  <c r="O136" i="2"/>
  <c r="O132" i="2"/>
  <c r="O17" i="2"/>
  <c r="O212" i="2"/>
  <c r="O38" i="2"/>
  <c r="O152" i="2"/>
  <c r="O217" i="2"/>
  <c r="O115" i="2"/>
  <c r="O76" i="2"/>
  <c r="O131" i="2"/>
  <c r="O151" i="2"/>
  <c r="O215" i="2"/>
  <c r="O10" i="2"/>
  <c r="O39" i="2"/>
  <c r="O93" i="2"/>
  <c r="O211" i="2"/>
  <c r="O176" i="2"/>
  <c r="O31" i="2"/>
  <c r="O178" i="2"/>
  <c r="O159" i="2"/>
  <c r="O116" i="2"/>
  <c r="O191" i="2"/>
  <c r="O72" i="2"/>
  <c r="O199" i="2"/>
  <c r="O79" i="2"/>
  <c r="O216" i="2"/>
  <c r="O174" i="2"/>
  <c r="O219" i="2"/>
  <c r="O91" i="2"/>
  <c r="O55" i="2"/>
  <c r="O36" i="2"/>
  <c r="O157" i="2"/>
  <c r="P165" i="6"/>
  <c r="Q165" i="6" s="1"/>
  <c r="P81" i="6"/>
  <c r="Q81" i="6" s="1"/>
  <c r="P142" i="6"/>
  <c r="Q142" i="6" s="1"/>
  <c r="P168" i="6"/>
  <c r="Q168" i="6" s="1"/>
  <c r="P73" i="6"/>
  <c r="Q73" i="6" s="1"/>
  <c r="P32" i="6"/>
  <c r="Q32" i="6" s="1"/>
  <c r="P104" i="6"/>
  <c r="Q104" i="6" s="1"/>
  <c r="P95" i="6"/>
  <c r="Q95" i="6" s="1"/>
  <c r="P128" i="6"/>
  <c r="Q128" i="6" s="1"/>
  <c r="P52" i="6"/>
  <c r="Q52" i="6" s="1"/>
  <c r="P111" i="6"/>
  <c r="Q111" i="6" s="1"/>
  <c r="P38" i="6"/>
  <c r="Q38" i="6" s="1"/>
  <c r="P58" i="6"/>
  <c r="Q58" i="6" s="1"/>
  <c r="P177" i="6"/>
  <c r="Q177" i="6" s="1"/>
  <c r="P172" i="6"/>
  <c r="Q172" i="6" s="1"/>
  <c r="L85" i="6"/>
  <c r="O85" i="6"/>
  <c r="N85" i="6"/>
  <c r="M85" i="6"/>
  <c r="J186" i="6"/>
  <c r="O61" i="6"/>
  <c r="N61" i="6"/>
  <c r="O11" i="6"/>
  <c r="P54" i="6"/>
  <c r="Q54" i="6" s="1"/>
  <c r="O169" i="6"/>
  <c r="N169" i="6"/>
  <c r="M169" i="6"/>
  <c r="L169" i="6"/>
  <c r="L90" i="6"/>
  <c r="N90" i="6"/>
  <c r="M90" i="6"/>
  <c r="O90" i="6"/>
  <c r="P87" i="6"/>
  <c r="Q87" i="6" s="1"/>
  <c r="N138" i="6"/>
  <c r="L138" i="6"/>
  <c r="O138" i="6"/>
  <c r="M138" i="6"/>
  <c r="P107" i="6"/>
  <c r="Q107" i="6" s="1"/>
  <c r="P146" i="6"/>
  <c r="Q146" i="6" s="1"/>
  <c r="M171" i="6"/>
  <c r="P171" i="6" s="1"/>
  <c r="Q171" i="6" s="1"/>
  <c r="M86" i="6"/>
  <c r="P86" i="6" s="1"/>
  <c r="Q86" i="6" s="1"/>
  <c r="O69" i="6"/>
  <c r="N69" i="6"/>
  <c r="M69" i="6"/>
  <c r="L69" i="6"/>
  <c r="P69" i="6" s="1"/>
  <c r="Q69" i="6" s="1"/>
  <c r="P180" i="6"/>
  <c r="Q180" i="6" s="1"/>
  <c r="N60" i="6"/>
  <c r="M132" i="6"/>
  <c r="L132" i="6"/>
  <c r="N132" i="6"/>
  <c r="O132" i="6"/>
  <c r="N94" i="6"/>
  <c r="P94" i="6" s="1"/>
  <c r="Q94" i="6" s="1"/>
  <c r="P40" i="6"/>
  <c r="Q40" i="6" s="1"/>
  <c r="O103" i="6"/>
  <c r="N103" i="6"/>
  <c r="M103" i="6"/>
  <c r="L103" i="6"/>
  <c r="P103" i="6" s="1"/>
  <c r="Q103" i="6" s="1"/>
  <c r="P6" i="6"/>
  <c r="Q6" i="6" s="1"/>
  <c r="M98" i="6"/>
  <c r="L98" i="6"/>
  <c r="N98" i="6"/>
  <c r="O98" i="6"/>
  <c r="N28" i="6"/>
  <c r="O28" i="6"/>
  <c r="M28" i="6"/>
  <c r="L28" i="6"/>
  <c r="P28" i="6" s="1"/>
  <c r="Q28" i="6" s="1"/>
  <c r="P91" i="6"/>
  <c r="Q91" i="6" s="1"/>
  <c r="M27" i="6"/>
  <c r="O27" i="6"/>
  <c r="N27" i="6"/>
  <c r="J187" i="6"/>
  <c r="N36" i="6"/>
  <c r="O36" i="6"/>
  <c r="M174" i="6"/>
  <c r="O174" i="6"/>
  <c r="L174" i="6"/>
  <c r="N174" i="6"/>
  <c r="M21" i="6"/>
  <c r="L21" i="6"/>
  <c r="N21" i="6"/>
  <c r="O21" i="6"/>
  <c r="P68" i="6"/>
  <c r="Q68" i="6" s="1"/>
  <c r="O45" i="6"/>
  <c r="N45" i="6"/>
  <c r="N70" i="6"/>
  <c r="M70" i="6"/>
  <c r="O70" i="6"/>
  <c r="L70" i="6"/>
  <c r="L89" i="6"/>
  <c r="O89" i="6"/>
  <c r="M89" i="6"/>
  <c r="N89" i="6"/>
  <c r="O54" i="6"/>
  <c r="P140" i="6"/>
  <c r="Q140" i="6" s="1"/>
  <c r="O154" i="6"/>
  <c r="N154" i="6"/>
  <c r="M154" i="6"/>
  <c r="L154" i="6"/>
  <c r="N48" i="6"/>
  <c r="O48" i="6"/>
  <c r="M48" i="6"/>
  <c r="L48" i="6"/>
  <c r="P48" i="6" s="1"/>
  <c r="Q48" i="6" s="1"/>
  <c r="O14" i="6"/>
  <c r="N14" i="6"/>
  <c r="M14" i="6"/>
  <c r="L14" i="6"/>
  <c r="P14" i="6" s="1"/>
  <c r="Q14" i="6" s="1"/>
  <c r="P93" i="6"/>
  <c r="Q93" i="6" s="1"/>
  <c r="P92" i="6"/>
  <c r="Q92" i="6" s="1"/>
  <c r="J185" i="6"/>
  <c r="P34" i="6"/>
  <c r="Q34" i="6" s="1"/>
  <c r="M42" i="6"/>
  <c r="O42" i="6"/>
  <c r="N42" i="6"/>
  <c r="L42" i="6"/>
  <c r="P55" i="6"/>
  <c r="Q55" i="6" s="1"/>
  <c r="P173" i="6"/>
  <c r="Q173" i="6" s="1"/>
  <c r="O181" i="6"/>
  <c r="M181" i="6"/>
  <c r="N181" i="6"/>
  <c r="L181" i="6"/>
  <c r="N11" i="6"/>
  <c r="P11" i="6" s="1"/>
  <c r="Q11" i="6" s="1"/>
  <c r="H187" i="6"/>
  <c r="N124" i="6"/>
  <c r="L124" i="6"/>
  <c r="O124" i="6"/>
  <c r="M124" i="6"/>
  <c r="M10" i="6"/>
  <c r="O10" i="6"/>
  <c r="N10" i="6"/>
  <c r="L10" i="6"/>
  <c r="P67" i="6"/>
  <c r="Q67" i="6" s="1"/>
  <c r="L163" i="6"/>
  <c r="O163" i="6"/>
  <c r="N163" i="6"/>
  <c r="M163" i="6"/>
  <c r="N74" i="6"/>
  <c r="L74" i="6"/>
  <c r="O74" i="6"/>
  <c r="M74" i="6"/>
  <c r="P148" i="6"/>
  <c r="Q148" i="6" s="1"/>
  <c r="P19" i="6"/>
  <c r="Q19" i="6" s="1"/>
  <c r="M117" i="6"/>
  <c r="O117" i="6"/>
  <c r="N117" i="6"/>
  <c r="L121" i="6"/>
  <c r="O121" i="6"/>
  <c r="N121" i="6"/>
  <c r="M121" i="6"/>
  <c r="P102" i="6"/>
  <c r="Q102" i="6" s="1"/>
  <c r="M25" i="6"/>
  <c r="O25" i="6"/>
  <c r="N25" i="6"/>
  <c r="P82" i="6"/>
  <c r="Q82" i="6" s="1"/>
  <c r="N54" i="6"/>
  <c r="O35" i="6"/>
  <c r="M35" i="6"/>
  <c r="L35" i="6"/>
  <c r="N35" i="6"/>
  <c r="N101" i="6"/>
  <c r="O101" i="6"/>
  <c r="M101" i="6"/>
  <c r="O96" i="6"/>
  <c r="N96" i="6"/>
  <c r="M96" i="6"/>
  <c r="L96" i="6"/>
  <c r="O119" i="6"/>
  <c r="P108" i="6"/>
  <c r="Q108" i="6" s="1"/>
  <c r="M31" i="6"/>
  <c r="L31" i="6"/>
  <c r="O31" i="6"/>
  <c r="N31" i="6"/>
  <c r="M152" i="6"/>
  <c r="L152" i="6"/>
  <c r="O152" i="6"/>
  <c r="N152" i="6"/>
  <c r="G27" i="6"/>
  <c r="L27" i="6" s="1"/>
  <c r="P27" i="6" s="1"/>
  <c r="Q27" i="6" s="1"/>
  <c r="G5" i="6"/>
  <c r="L5" i="6" s="1"/>
  <c r="P144" i="6"/>
  <c r="Q144" i="6" s="1"/>
  <c r="O5" i="6"/>
  <c r="M5" i="6"/>
  <c r="N5" i="6"/>
  <c r="M150" i="6"/>
  <c r="L150" i="6"/>
  <c r="N150" i="6"/>
  <c r="O150" i="6"/>
  <c r="P4" i="6"/>
  <c r="Q4" i="6" s="1"/>
  <c r="O123" i="6"/>
  <c r="N123" i="6"/>
  <c r="M123" i="6"/>
  <c r="L123" i="6"/>
  <c r="L110" i="6"/>
  <c r="O110" i="6"/>
  <c r="M110" i="6"/>
  <c r="N110" i="6"/>
  <c r="M170" i="6"/>
  <c r="L170" i="6"/>
  <c r="O170" i="6"/>
  <c r="N170" i="6"/>
  <c r="P15" i="6"/>
  <c r="Q15" i="6" s="1"/>
  <c r="P60" i="6"/>
  <c r="Q60" i="6" s="1"/>
  <c r="O161" i="6"/>
  <c r="M161" i="6"/>
  <c r="L161" i="6"/>
  <c r="N161" i="6"/>
  <c r="P51" i="6"/>
  <c r="Q51" i="6" s="1"/>
  <c r="P175" i="6"/>
  <c r="Q175" i="6" s="1"/>
  <c r="P133" i="6"/>
  <c r="Q133" i="6" s="1"/>
  <c r="O156" i="6"/>
  <c r="N156" i="6"/>
  <c r="M156" i="6"/>
  <c r="L156" i="6"/>
  <c r="O136" i="6"/>
  <c r="N136" i="6"/>
  <c r="M136" i="6"/>
  <c r="L136" i="6"/>
  <c r="P136" i="6" s="1"/>
  <c r="Q136" i="6" s="1"/>
  <c r="O47" i="6"/>
  <c r="N47" i="6"/>
  <c r="M47" i="6"/>
  <c r="L47" i="6"/>
  <c r="P47" i="6" s="1"/>
  <c r="Q47" i="6" s="1"/>
  <c r="O109" i="6"/>
  <c r="N109" i="6"/>
  <c r="M109" i="6"/>
  <c r="L109" i="6"/>
  <c r="P137" i="6"/>
  <c r="Q137" i="6" s="1"/>
  <c r="M43" i="6"/>
  <c r="N43" i="6"/>
  <c r="L43" i="6"/>
  <c r="O43" i="6"/>
  <c r="O120" i="6"/>
  <c r="M120" i="6"/>
  <c r="N120" i="6"/>
  <c r="L120" i="6"/>
  <c r="P120" i="6" s="1"/>
  <c r="Q120" i="6" s="1"/>
  <c r="N49" i="6"/>
  <c r="O49" i="6"/>
  <c r="L49" i="6"/>
  <c r="M49" i="6"/>
  <c r="O151" i="6"/>
  <c r="M151" i="6"/>
  <c r="N151" i="6"/>
  <c r="L151" i="6"/>
  <c r="P162" i="6"/>
  <c r="Q162" i="6" s="1"/>
  <c r="P33" i="6"/>
  <c r="Q33" i="6" s="1"/>
  <c r="P141" i="6"/>
  <c r="Q141" i="6" s="1"/>
  <c r="O83" i="6"/>
  <c r="N83" i="6"/>
  <c r="M83" i="6"/>
  <c r="L83" i="6"/>
  <c r="P83" i="6" s="1"/>
  <c r="Q83" i="6" s="1"/>
  <c r="M65" i="6"/>
  <c r="P65" i="6" s="1"/>
  <c r="Q65" i="6" s="1"/>
  <c r="P126" i="6"/>
  <c r="Q126" i="6" s="1"/>
  <c r="O137" i="6"/>
  <c r="O160" i="6"/>
  <c r="N160" i="6"/>
  <c r="M160" i="6"/>
  <c r="L160" i="6"/>
  <c r="P160" i="6" s="1"/>
  <c r="Q160" i="6" s="1"/>
  <c r="M112" i="6"/>
  <c r="L112" i="6"/>
  <c r="O112" i="6"/>
  <c r="N112" i="6"/>
  <c r="M24" i="6"/>
  <c r="O24" i="6"/>
  <c r="N24" i="6"/>
  <c r="O99" i="6"/>
  <c r="O64" i="6"/>
  <c r="N64" i="6"/>
  <c r="L64" i="6"/>
  <c r="M64" i="6"/>
  <c r="N78" i="6"/>
  <c r="L78" i="6"/>
  <c r="O78" i="6"/>
  <c r="M78" i="6"/>
  <c r="O143" i="6"/>
  <c r="N143" i="6"/>
  <c r="L143" i="6"/>
  <c r="M143" i="6"/>
  <c r="M116" i="6"/>
  <c r="O116" i="6"/>
  <c r="N116" i="6"/>
  <c r="L130" i="6"/>
  <c r="O130" i="6"/>
  <c r="M130" i="6"/>
  <c r="N130" i="6"/>
  <c r="O75" i="6"/>
  <c r="L75" i="6"/>
  <c r="N75" i="6"/>
  <c r="M75" i="6"/>
  <c r="N139" i="6"/>
  <c r="M139" i="6"/>
  <c r="L139" i="6"/>
  <c r="O139" i="6"/>
  <c r="O125" i="6"/>
  <c r="L125" i="6"/>
  <c r="N125" i="6"/>
  <c r="M125" i="6"/>
  <c r="M61" i="6"/>
  <c r="N65" i="6"/>
  <c r="F186" i="6"/>
  <c r="M137" i="6"/>
  <c r="N17" i="6"/>
  <c r="M17" i="6"/>
  <c r="L17" i="6"/>
  <c r="O17" i="6"/>
  <c r="L3" i="6"/>
  <c r="O3" i="6"/>
  <c r="N3" i="6"/>
  <c r="M3" i="6"/>
  <c r="P62" i="6"/>
  <c r="Q62" i="6" s="1"/>
  <c r="O145" i="6"/>
  <c r="L145" i="6"/>
  <c r="M145" i="6"/>
  <c r="N145" i="6"/>
  <c r="P80" i="6"/>
  <c r="Q80" i="6" s="1"/>
  <c r="N79" i="6"/>
  <c r="M79" i="6"/>
  <c r="L79" i="6"/>
  <c r="O79" i="6"/>
  <c r="F187" i="6"/>
  <c r="N50" i="6"/>
  <c r="O50" i="6"/>
  <c r="M50" i="6"/>
  <c r="N119" i="6"/>
  <c r="P119" i="6" s="1"/>
  <c r="Q119" i="6" s="1"/>
  <c r="M129" i="6"/>
  <c r="N129" i="6"/>
  <c r="L129" i="6"/>
  <c r="O129" i="6"/>
  <c r="O66" i="6"/>
  <c r="M66" i="6"/>
  <c r="N66" i="6"/>
  <c r="L66" i="6"/>
  <c r="P66" i="6" s="1"/>
  <c r="Q66" i="6" s="1"/>
  <c r="O105" i="6"/>
  <c r="L105" i="6"/>
  <c r="N105" i="6"/>
  <c r="M105" i="6"/>
  <c r="O176" i="6"/>
  <c r="L176" i="6"/>
  <c r="M176" i="6"/>
  <c r="N176" i="6"/>
  <c r="P59" i="6"/>
  <c r="Q59" i="6" s="1"/>
  <c r="H186" i="6"/>
  <c r="O71" i="6"/>
  <c r="M71" i="6"/>
  <c r="N71" i="6"/>
  <c r="N157" i="6"/>
  <c r="M157" i="6"/>
  <c r="O157" i="6"/>
  <c r="G117" i="6"/>
  <c r="L117" i="6" s="1"/>
  <c r="O57" i="6"/>
  <c r="N57" i="6"/>
  <c r="L57" i="6"/>
  <c r="M57" i="6"/>
  <c r="M99" i="6"/>
  <c r="P99" i="6" s="1"/>
  <c r="Q99" i="6" s="1"/>
  <c r="P7" i="6"/>
  <c r="Q7" i="6" s="1"/>
  <c r="O164" i="6"/>
  <c r="N164" i="6"/>
  <c r="L164" i="6"/>
  <c r="M164" i="6"/>
  <c r="O2" i="6"/>
  <c r="M2" i="6"/>
  <c r="N2" i="6"/>
  <c r="L2" i="6"/>
  <c r="P2" i="6" s="1"/>
  <c r="Q2" i="6" s="1"/>
  <c r="G50" i="6"/>
  <c r="L50" i="6" s="1"/>
  <c r="L63" i="6"/>
  <c r="O63" i="6"/>
  <c r="N63" i="6"/>
  <c r="M63" i="6"/>
  <c r="O46" i="6"/>
  <c r="N46" i="6"/>
  <c r="M46" i="6"/>
  <c r="L46" i="6"/>
  <c r="P46" i="6" s="1"/>
  <c r="Q46" i="6" s="1"/>
  <c r="P45" i="6"/>
  <c r="Q45" i="6" s="1"/>
  <c r="N77" i="6"/>
  <c r="O77" i="6"/>
  <c r="M77" i="6"/>
  <c r="L77" i="6"/>
  <c r="P100" i="6"/>
  <c r="Q100" i="6" s="1"/>
  <c r="P134" i="6"/>
  <c r="Q134" i="6" s="1"/>
  <c r="P26" i="6"/>
  <c r="Q26" i="6" s="1"/>
  <c r="F185" i="6"/>
  <c r="G101" i="6" s="1"/>
  <c r="L101" i="6" s="1"/>
  <c r="P101" i="6" s="1"/>
  <c r="Q101" i="6" s="1"/>
  <c r="G157" i="6"/>
  <c r="L157" i="6" s="1"/>
  <c r="P157" i="6" s="1"/>
  <c r="Q157" i="6" s="1"/>
  <c r="G156" i="6"/>
  <c r="O22" i="6"/>
  <c r="N22" i="6"/>
  <c r="M22" i="6"/>
  <c r="L22" i="6"/>
  <c r="N44" i="6"/>
  <c r="L44" i="6"/>
  <c r="M44" i="6"/>
  <c r="O44" i="6"/>
  <c r="O16" i="6"/>
  <c r="N16" i="6"/>
  <c r="M16" i="6"/>
  <c r="L16" i="6"/>
  <c r="P16" i="6" s="1"/>
  <c r="Q16" i="6" s="1"/>
  <c r="P78" i="6" l="1"/>
  <c r="Q78" i="6" s="1"/>
  <c r="P17" i="6"/>
  <c r="Q17" i="6" s="1"/>
  <c r="P98" i="6"/>
  <c r="Q98" i="6" s="1"/>
  <c r="P85" i="6"/>
  <c r="Q85" i="6" s="1"/>
  <c r="P22" i="6"/>
  <c r="Q22" i="6" s="1"/>
  <c r="P43" i="6"/>
  <c r="Q43" i="6" s="1"/>
  <c r="P156" i="6"/>
  <c r="Q156" i="6" s="1"/>
  <c r="P139" i="6"/>
  <c r="Q139" i="6" s="1"/>
  <c r="P117" i="6"/>
  <c r="Q117" i="6" s="1"/>
  <c r="P50" i="6"/>
  <c r="Q50" i="6" s="1"/>
  <c r="P70" i="6"/>
  <c r="Q70" i="6" s="1"/>
  <c r="P164" i="6"/>
  <c r="Q164" i="6" s="1"/>
  <c r="P124" i="6"/>
  <c r="Q124" i="6" s="1"/>
  <c r="P150" i="6"/>
  <c r="Q150" i="6" s="1"/>
  <c r="P61" i="6"/>
  <c r="Q61" i="6" s="1"/>
  <c r="P130" i="6"/>
  <c r="Q130" i="6" s="1"/>
  <c r="P151" i="6"/>
  <c r="Q151" i="6" s="1"/>
  <c r="P5" i="6"/>
  <c r="Q5" i="6" s="1"/>
  <c r="P10" i="6"/>
  <c r="Q10" i="6" s="1"/>
  <c r="P42" i="6"/>
  <c r="Q42" i="6" s="1"/>
  <c r="P35" i="6"/>
  <c r="Q35" i="6" s="1"/>
  <c r="P79" i="6"/>
  <c r="Q79" i="6" s="1"/>
  <c r="P125" i="6"/>
  <c r="Q125" i="6" s="1"/>
  <c r="P154" i="6"/>
  <c r="Q154" i="6" s="1"/>
  <c r="P57" i="6"/>
  <c r="Q57" i="6" s="1"/>
  <c r="P109" i="6"/>
  <c r="Q109" i="6" s="1"/>
  <c r="P163" i="6"/>
  <c r="Q163" i="6" s="1"/>
  <c r="P174" i="6"/>
  <c r="Q174" i="6" s="1"/>
  <c r="P105" i="6"/>
  <c r="Q105" i="6" s="1"/>
  <c r="P112" i="6"/>
  <c r="Q112" i="6" s="1"/>
  <c r="P123" i="6"/>
  <c r="Q123" i="6" s="1"/>
  <c r="P152" i="6"/>
  <c r="Q152" i="6" s="1"/>
  <c r="P176" i="6"/>
  <c r="Q176" i="6" s="1"/>
  <c r="P145" i="6"/>
  <c r="Q145" i="6" s="1"/>
  <c r="P143" i="6"/>
  <c r="Q143" i="6" s="1"/>
  <c r="P64" i="6"/>
  <c r="Q64" i="6" s="1"/>
  <c r="P90" i="6"/>
  <c r="Q90" i="6" s="1"/>
  <c r="P161" i="6"/>
  <c r="Q161" i="6" s="1"/>
  <c r="P110" i="6"/>
  <c r="Q110" i="6" s="1"/>
  <c r="P31" i="6"/>
  <c r="Q31" i="6" s="1"/>
  <c r="P3" i="6"/>
  <c r="Q3" i="6" s="1"/>
  <c r="P49" i="6"/>
  <c r="Q49" i="6" s="1"/>
  <c r="P170" i="6"/>
  <c r="Q170" i="6" s="1"/>
  <c r="P89" i="6"/>
  <c r="Q89" i="6" s="1"/>
  <c r="P169" i="6"/>
  <c r="Q169" i="6" s="1"/>
  <c r="P44" i="6"/>
  <c r="Q44" i="6" s="1"/>
  <c r="P77" i="6"/>
  <c r="Q77" i="6" s="1"/>
  <c r="P63" i="6"/>
  <c r="Q63" i="6" s="1"/>
  <c r="P96" i="6"/>
  <c r="Q96" i="6" s="1"/>
  <c r="P132" i="6"/>
  <c r="Q132" i="6" s="1"/>
  <c r="P121" i="6"/>
  <c r="Q121" i="6" s="1"/>
  <c r="G29" i="6"/>
  <c r="L29" i="6" s="1"/>
  <c r="P29" i="6" s="1"/>
  <c r="Q29" i="6" s="1"/>
  <c r="G36" i="6"/>
  <c r="L36" i="6" s="1"/>
  <c r="P36" i="6" s="1"/>
  <c r="Q36" i="6" s="1"/>
  <c r="G116" i="6"/>
  <c r="L116" i="6" s="1"/>
  <c r="P116" i="6" s="1"/>
  <c r="Q116" i="6" s="1"/>
  <c r="G88" i="6"/>
  <c r="L88" i="6" s="1"/>
  <c r="P88" i="6" s="1"/>
  <c r="Q88" i="6" s="1"/>
  <c r="G18" i="6"/>
  <c r="L18" i="6" s="1"/>
  <c r="P18" i="6" s="1"/>
  <c r="Q18" i="6" s="1"/>
  <c r="G158" i="6"/>
  <c r="L158" i="6" s="1"/>
  <c r="P158" i="6" s="1"/>
  <c r="Q158" i="6" s="1"/>
  <c r="P138" i="6"/>
  <c r="Q138" i="6" s="1"/>
  <c r="P129" i="6"/>
  <c r="Q129" i="6" s="1"/>
  <c r="P75" i="6"/>
  <c r="Q75" i="6" s="1"/>
  <c r="G20" i="6"/>
  <c r="L20" i="6" s="1"/>
  <c r="P20" i="6" s="1"/>
  <c r="Q20" i="6" s="1"/>
  <c r="G71" i="6"/>
  <c r="L71" i="6" s="1"/>
  <c r="P71" i="6" s="1"/>
  <c r="Q71" i="6" s="1"/>
  <c r="G25" i="6"/>
  <c r="L25" i="6" s="1"/>
  <c r="P25" i="6" s="1"/>
  <c r="Q25" i="6" s="1"/>
  <c r="G23" i="6"/>
  <c r="L23" i="6" s="1"/>
  <c r="P23" i="6" s="1"/>
  <c r="Q23" i="6" s="1"/>
  <c r="G155" i="6"/>
  <c r="L155" i="6" s="1"/>
  <c r="P155" i="6" s="1"/>
  <c r="Q155" i="6" s="1"/>
  <c r="G147" i="6"/>
  <c r="L147" i="6" s="1"/>
  <c r="P147" i="6" s="1"/>
  <c r="Q147" i="6" s="1"/>
  <c r="G179" i="6"/>
  <c r="L179" i="6" s="1"/>
  <c r="P179" i="6" s="1"/>
  <c r="Q179" i="6" s="1"/>
  <c r="G178" i="6"/>
  <c r="L178" i="6" s="1"/>
  <c r="P178" i="6" s="1"/>
  <c r="Q178" i="6" s="1"/>
  <c r="G24" i="6"/>
  <c r="L24" i="6" s="1"/>
  <c r="P24" i="6" s="1"/>
  <c r="Q24" i="6" s="1"/>
  <c r="G115" i="6"/>
  <c r="L115" i="6" s="1"/>
  <c r="P115" i="6" s="1"/>
  <c r="Q115" i="6" s="1"/>
  <c r="G30" i="6"/>
  <c r="L30" i="6" s="1"/>
  <c r="P30" i="6" s="1"/>
  <c r="Q30" i="6" s="1"/>
  <c r="G41" i="6"/>
  <c r="L41" i="6" s="1"/>
  <c r="P41" i="6" s="1"/>
  <c r="Q41" i="6" s="1"/>
  <c r="P181" i="6"/>
  <c r="Q181" i="6" s="1"/>
  <c r="P21" i="6"/>
  <c r="Q21" i="6" s="1"/>
  <c r="P74" i="6"/>
  <c r="Q74" i="6" s="1"/>
</calcChain>
</file>

<file path=xl/sharedStrings.xml><?xml version="1.0" encoding="utf-8"?>
<sst xmlns="http://schemas.openxmlformats.org/spreadsheetml/2006/main" count="11009" uniqueCount="1485">
  <si>
    <t>year</t>
  </si>
  <si>
    <t>month</t>
  </si>
  <si>
    <t>admin1</t>
  </si>
  <si>
    <t>location</t>
  </si>
  <si>
    <t>infra_cate</t>
  </si>
  <si>
    <t>infra</t>
  </si>
  <si>
    <t>sub_event_</t>
  </si>
  <si>
    <t>damage_inf</t>
  </si>
  <si>
    <t>severity_i</t>
  </si>
  <si>
    <t>notes</t>
  </si>
  <si>
    <t>fatalities</t>
  </si>
  <si>
    <t>actor1</t>
  </si>
  <si>
    <t>assoc_acto</t>
  </si>
  <si>
    <t>inter1</t>
  </si>
  <si>
    <t>actor2</t>
  </si>
  <si>
    <t>assoc_ac_1</t>
  </si>
  <si>
    <t>inter2</t>
  </si>
  <si>
    <t>latitude</t>
  </si>
  <si>
    <t>longitude</t>
  </si>
  <si>
    <t>coordinate</t>
  </si>
  <si>
    <t>source</t>
  </si>
  <si>
    <t>radio</t>
  </si>
  <si>
    <t>mcc</t>
  </si>
  <si>
    <t>net</t>
  </si>
  <si>
    <t>area</t>
  </si>
  <si>
    <t>distance_to_event_m</t>
  </si>
  <si>
    <t>Burkina Faso</t>
  </si>
  <si>
    <t>Hauts-Bassins</t>
  </si>
  <si>
    <t>Kiere</t>
  </si>
  <si>
    <t>communications</t>
  </si>
  <si>
    <t>antenna</t>
  </si>
  <si>
    <t>Looting/property destruction</t>
  </si>
  <si>
    <t>destruction</t>
  </si>
  <si>
    <t>destroyed</t>
  </si>
  <si>
    <t>Property destruction: On 6 October 2022, presumed JNIM militants destroyed telecommunications antennas in the village of Kiere (Hounde, Tuy).</t>
  </si>
  <si>
    <t>JNIM: Group for Support of Islam and Muslims</t>
  </si>
  <si>
    <t>Rebel Groups</t>
  </si>
  <si>
    <t>Civilians (Burkina Faso)</t>
  </si>
  <si>
    <t>Civilians</t>
  </si>
  <si>
    <t>11.65,-3.4833</t>
  </si>
  <si>
    <t>Armed Conflict Location &amp; Event Data Project (ACLED); www.acleddata.com</t>
  </si>
  <si>
    <t>GSM</t>
  </si>
  <si>
    <t>Centre-Est</t>
  </si>
  <si>
    <t>Yonde</t>
  </si>
  <si>
    <t>arson</t>
  </si>
  <si>
    <t>burned</t>
  </si>
  <si>
    <t>Government of Burkina Faso (2022-)</t>
  </si>
  <si>
    <t>11.5013,0.1403</t>
  </si>
  <si>
    <t>ransacking</t>
  </si>
  <si>
    <t>unknown</t>
  </si>
  <si>
    <t>Property destruction: On 8 February 2022, presumed JNIM militants vandalized a school and a telecommunications antenna in the village Pigolo, in the department of Yonde (Yonde, Koulpelogo).</t>
  </si>
  <si>
    <t>UMTS</t>
  </si>
  <si>
    <t>Sud-Ouest</t>
  </si>
  <si>
    <t>Lokosso-Gan</t>
  </si>
  <si>
    <t>Attack on civilians</t>
  </si>
  <si>
    <t>On 26 November 2022, presumed JNIM militants killed a volunteer fighter (VDP) recruit (assumed off-duty) and destroyed telecommunications antennas in the village of Lokosso-Gan (Loropeni, Poni).</t>
  </si>
  <si>
    <t>VDP: Volunteer for Defense of Homeland</t>
  </si>
  <si>
    <t>10.3116,-3.6664</t>
  </si>
  <si>
    <t>Nord</t>
  </si>
  <si>
    <t>Boulounga</t>
  </si>
  <si>
    <t>Property destruction: On 14 October 2022, presumed JNIM militants burned seven house yards and telecommunications antennas in the village of Boulounga (Namissiguima, Yatenga).</t>
  </si>
  <si>
    <t>13.549,-2.2078</t>
  </si>
  <si>
    <t>Est</t>
  </si>
  <si>
    <t>Yamba</t>
  </si>
  <si>
    <t>sabotage</t>
  </si>
  <si>
    <t>Property destruction: On 7 February 2022, presumed JNIM militants sabotaged a telecommunications antenna in the town of Yamba (Yamba, Gourma).</t>
  </si>
  <si>
    <t>12.2975,0.3386</t>
  </si>
  <si>
    <t>Centre-Nord</t>
  </si>
  <si>
    <t>Zeguedeguen</t>
  </si>
  <si>
    <t>Armed clash</t>
  </si>
  <si>
    <t>On 1 July 2022, presumed JNIM militants attacked the gendarmerie in the town of Zeguedeguen (Zeguedeguen, Namentenga). One gendarme was killed, and the militants burned the facility, tricycles, and a telecommunications antenna.</t>
  </si>
  <si>
    <t>Police Forces of Burkina Faso (2022-) Gendarmerie</t>
  </si>
  <si>
    <t>State Forces</t>
  </si>
  <si>
    <t>12.9648,-0.4536</t>
  </si>
  <si>
    <t>Titao</t>
  </si>
  <si>
    <t>Property destruction: On 14 January 2022, overnight presumed JNIM militants sabotaged a telecommunications antenna in the area of Titao (Titao, Loroum).</t>
  </si>
  <si>
    <t>13.7677,-2.071</t>
  </si>
  <si>
    <t>Aorema</t>
  </si>
  <si>
    <t>Remote explosive/landmine/IED</t>
  </si>
  <si>
    <t>ied</t>
  </si>
  <si>
    <t>On 24 March 2022, presumed JNIM militants set off explosives and destroyed telecommunications antenna in the village of Aorema (Ouahigouya, Yatenga).</t>
  </si>
  <si>
    <t>13.6758,-2.3336</t>
  </si>
  <si>
    <t>Kain</t>
  </si>
  <si>
    <t>Property destruction: On 14 January 2022, overnight presumed JNIM militants sabotaged a telecommunications antenna in the area of Kain (Kain, Yatenga).</t>
  </si>
  <si>
    <t>14.0445,-2.7586</t>
  </si>
  <si>
    <t>Sissamba</t>
  </si>
  <si>
    <t>Property destruction: On 19 October 2022, presumed JNIM militants vandalized telecommunications installations in Sissamba (Ouahigouya, Yatenga).</t>
  </si>
  <si>
    <t>13.502,-2.4641</t>
  </si>
  <si>
    <t>Niger</t>
  </si>
  <si>
    <t>Tillaberi</t>
  </si>
  <si>
    <t>Petel Kole</t>
  </si>
  <si>
    <t>Property destruction: On 7 May 2021, presumed ISWAP (Greater Sahara) militants burned a telecom antenna in the village of Petel Kole (Tera, Tillaberi).</t>
  </si>
  <si>
    <t>Islamic State (West Africa) - Greater Sahara Faction</t>
  </si>
  <si>
    <t>Civilians (Niger)</t>
  </si>
  <si>
    <t>13.9931,0.4199</t>
  </si>
  <si>
    <t>Kompienga</t>
  </si>
  <si>
    <t>telecommunications station</t>
  </si>
  <si>
    <t>looting</t>
  </si>
  <si>
    <t>Looting: On 9 February 2022, presumed JNIM militants looted fuel at a telecommunications station in Kompienga (Kompienga, Kompienga).</t>
  </si>
  <si>
    <t>11.0811,0.7233</t>
  </si>
  <si>
    <t>Bougui</t>
  </si>
  <si>
    <t>On 10 February 2022, presumed JNIM militants attacked a Catholic school in the village of Bougui (Fada Ngourma, Gourma). The militants burned a classroom, lodgings, a food storage, a hairdressing room and seized a vehicle belonging to a priest trainer, c</t>
  </si>
  <si>
    <t>Catholic Christian Group (Burkina Faso); Teachers (Burkina Faso); Students (Burkina Faso)</t>
  </si>
  <si>
    <t>12.0621,0.4331</t>
  </si>
  <si>
    <t>Douma</t>
  </si>
  <si>
    <t>Property destruction: On 18 January 2022, presumed JNIM militants sabotaged a telecommunications antenna in the village of Douma (Tangaye, Yatenga).</t>
  </si>
  <si>
    <t>13.6128,-2.7605</t>
  </si>
  <si>
    <t>Damkarko</t>
  </si>
  <si>
    <t>Property destruction: On 9 October 2022, presumed JNIM militants burned a telecommunications antenna in the village of Damkarko (Bouroum, Namentenga).</t>
  </si>
  <si>
    <t>13.6334,-0.5758</t>
  </si>
  <si>
    <t>Rim</t>
  </si>
  <si>
    <t>On 18 January 2022, presumed JNIM militants detonated a telecommunications antenna in the village of Rim (Koumbri, Yatenga).</t>
  </si>
  <si>
    <t>13.7202,-2.5235</t>
  </si>
  <si>
    <t>Sahel</t>
  </si>
  <si>
    <t>Tongomayel</t>
  </si>
  <si>
    <t>sabotage_removed</t>
  </si>
  <si>
    <t>Looting: On 27 February 2021, presumed JNIM militants removed a generator from a telecommunications antenna in Tongomayel (Tongomayel, Soum).</t>
  </si>
  <si>
    <t>14.0664,-1.4817</t>
  </si>
  <si>
    <t>Boucle du Mouhoun</t>
  </si>
  <si>
    <t>Soukui</t>
  </si>
  <si>
    <t>Property destruction: On 3 February 2022, presumed JNIM militants sabotaged a telecommunications antenna in the village of Soukui (Dedougou, Mouhoun).</t>
  </si>
  <si>
    <t>12.6004,-3.472</t>
  </si>
  <si>
    <t>Natiaboani</t>
  </si>
  <si>
    <t>Property destruction: On 26 July 2022, overnight presumed JNIM militants sabotaged a telecommunications antenna near the village of Natiaboani (Fada Ngourma, Gourma).</t>
  </si>
  <si>
    <t>11.703,0.505</t>
  </si>
  <si>
    <t>Leba</t>
  </si>
  <si>
    <t>partially burned</t>
  </si>
  <si>
    <t>Property destruction: On 12 October 2022, presumed JNIM militants burned the generator of a telecommunications antenna and vandalized a school in the village of Leba (Leba, Zondoma).</t>
  </si>
  <si>
    <t>13.3857,-2.3476</t>
  </si>
  <si>
    <t>Mansila</t>
  </si>
  <si>
    <t>Property destruction: On 6 August 2021, presumed JNIM militants vandalized a telecommunications antenna in the commune of Mansila (Mansila, Yagha).</t>
  </si>
  <si>
    <t>13.165,0.639</t>
  </si>
  <si>
    <t>Nahirindon</t>
  </si>
  <si>
    <t>Property destruction: On 6 October 2022, presumed JNIM militants vandalized telecommunications antennas in the village of Nahirindon (Gbondjigui, Bougouriba).</t>
  </si>
  <si>
    <t>11.1344,-3.4779</t>
  </si>
  <si>
    <t>Toulfe</t>
  </si>
  <si>
    <t>telecommunications tower</t>
  </si>
  <si>
    <t>On 18 December 2019, presumed JNIM militants detonated a transmission tower in Toulfe.</t>
  </si>
  <si>
    <t>13.8826,-1.9551</t>
  </si>
  <si>
    <t>Deou</t>
  </si>
  <si>
    <t>On 15 January 2022, presumed JNIM militants detonated a telecommunications antenna in the village of Deou (Deou, Oudalan).</t>
  </si>
  <si>
    <t>14.6008,-0.719</t>
  </si>
  <si>
    <t>Namounou</t>
  </si>
  <si>
    <t>Property destruction: On 21 December 2022, presumed JNIM militants sabotaged telecommunications antennas in Namounou (Namounou, Tapoa).</t>
  </si>
  <si>
    <t>11.8606,1.6992</t>
  </si>
  <si>
    <t>Zambanga</t>
  </si>
  <si>
    <t>installation</t>
  </si>
  <si>
    <t>Property destruction: On 29 March 2023, presumed JNIM militants vandalized cell phone installations in the village of Zambanga (Boulsa, Namentenga).</t>
  </si>
  <si>
    <t>12.7226,-0.5413</t>
  </si>
  <si>
    <t>Lillougou</t>
  </si>
  <si>
    <t>Property destruction: On 16 October 2022, presumed JNIM militants burned telecommunications antennas in the village of Lillougou (Zeguedeguen, Namentenga).</t>
  </si>
  <si>
    <t>12.8521,-0.3747</t>
  </si>
  <si>
    <t>Kossougoudou</t>
  </si>
  <si>
    <t>Property destruction: On 15 October 2022, presumed JNIM militants destroyed telecommunications installations in the village of Kossougoudou (Bogande, Gnagna).</t>
  </si>
  <si>
    <t>12.9348,-0.233</t>
  </si>
  <si>
    <t>Manni</t>
  </si>
  <si>
    <t>Property destruction: On 8 May 2022, presumed JNIM militants burned classrooms and offices at a high school and destroyed a telecommunications antenna in the town of Manni (Manni, Gnagna).</t>
  </si>
  <si>
    <t>13.2583,-0.2131</t>
  </si>
  <si>
    <t>Gabou</t>
  </si>
  <si>
    <t>Property destruction: On 30 January 2022, presumed JNIM militants burned a telecommunications antenna and the market in the village of Gabou (Barsalogho, Sanmatenga).</t>
  </si>
  <si>
    <t>Labour Group (Burkina Faso)</t>
  </si>
  <si>
    <t>13.2438,-1.0309</t>
  </si>
  <si>
    <t>Cascades</t>
  </si>
  <si>
    <t>Folonzo</t>
  </si>
  <si>
    <t>Property destruction: On 23 October 2022, presumed JNIM militants sabotaged a telecommunications antenna in the village of Folonzo (Niangoloko, Comoe).</t>
  </si>
  <si>
    <t>9.95,-4.6833</t>
  </si>
  <si>
    <t>Mane</t>
  </si>
  <si>
    <t>Property destruction: On 27 February 2023, presumed JNIM militants set fire to shops and five trucks belonging to a Bissa Gold mine subcontractor in the town of Mane (Mane, Sanmatenga). The militants also vandalized a cell phone installations.</t>
  </si>
  <si>
    <t>Labor Group (Burkina Faso); Miners (Burkina Faso)</t>
  </si>
  <si>
    <t>12.9876,-1.3441</t>
  </si>
  <si>
    <t>Coalla</t>
  </si>
  <si>
    <t>13.4072,-0.1363</t>
  </si>
  <si>
    <t>Property destruction: On 6 May 2022, presumed JNIM militants burned the prefecture and a credit union and sabotaged telecommunications antennas in the town of Coalla (Coalla, Gnagna).</t>
  </si>
  <si>
    <t>Government of Burkina Faso (2022-); Labour Group (Burkina Faso)</t>
  </si>
  <si>
    <t>Ouanobian</t>
  </si>
  <si>
    <t>Looting: On 30 January 2022, presumed JNIM militants destroyed a telecommunications antenna, burned a shop, and seized a motorcycle and mobile phones in the village of Ouanobian (Pissila, Sanmatenga).</t>
  </si>
  <si>
    <t>13.2414,-0.7276</t>
  </si>
  <si>
    <t>Tieri</t>
  </si>
  <si>
    <t>Property destruction: On 22 October 2022, presumed JNIM militants destroyed a telecommunications installation in the village of Tieri (Bogande, Gnagna).</t>
  </si>
  <si>
    <t>12.9818,-0.235</t>
  </si>
  <si>
    <t>Baye</t>
  </si>
  <si>
    <t>Property destruction: On 16 September 2021, unknown gunmen burned a telecommunications antenna in the village of Baye (Solenzo, Banwa).</t>
  </si>
  <si>
    <t>Unidentified Armed Group (Burkina Faso)</t>
  </si>
  <si>
    <t>Political Militias</t>
  </si>
  <si>
    <t>12.0593,-4.078</t>
  </si>
  <si>
    <t>Namssiguia</t>
  </si>
  <si>
    <t>On 15 January 2022, presumed JNIM militants and volunteer fighters (VDP) and Koglweogo clashed in the village of Namssiguia (Bourzanga, Bam). The militants killed at least nine civilians, wounded a volunteer fighter (VDP), burned an ambulance, a telecomm</t>
  </si>
  <si>
    <t>Koglweogo Militia</t>
  </si>
  <si>
    <t>Identity Militias</t>
  </si>
  <si>
    <t>13.8317,-1.6082</t>
  </si>
  <si>
    <t>Koundougou</t>
  </si>
  <si>
    <t>Property destruction: On 5 November 2022, presumed JNIM militants vandalized and burned the mayor's office and a telecommunications installation in the village of Koundougou (Koundougou, Houet).</t>
  </si>
  <si>
    <t>11.7248,-4.5104</t>
  </si>
  <si>
    <t>Tougan</t>
  </si>
  <si>
    <t>Property destruction: On 6 October 2022, presumed JNIM militants burned a Digital Terrestrial Television (DTT) antenna in Tougan (Tougan, Sourou).</t>
  </si>
  <si>
    <t>13.0725,-3.0694</t>
  </si>
  <si>
    <t>Bonou</t>
  </si>
  <si>
    <t>Property destruction: On 5 March 2022, presumed JNIM militants burned a telecommunications antenna in the village of Bonou (Tougan, Sourou).</t>
  </si>
  <si>
    <t>13.1271,-2.8146</t>
  </si>
  <si>
    <t>Banogo</t>
  </si>
  <si>
    <t>Property destruction: On 25 August 2022, presumed JNIM militants burned a telecommunications antenna in the village of Banogo (Gounguen, Kourittenga).</t>
  </si>
  <si>
    <t>12.25,-0.1167</t>
  </si>
  <si>
    <t>Partiaga</t>
  </si>
  <si>
    <t>Non-state actor overtakes territory</t>
  </si>
  <si>
    <t>On 26 February 2023, presumed JNIM militants captured the town of Partiaga (Partiaga, Tapoa). The militants burnt the Gendarmerie (empty), the town hall (empty) and cell phone installations. About sixty civilians and five volunteer fighters were killed.</t>
  </si>
  <si>
    <t>11.9333,1.6167</t>
  </si>
  <si>
    <t>Kera</t>
  </si>
  <si>
    <t>Property destruction: On 29 March 2023, presumed JNIM militants destroyed cell phone network antenna in the village of Kera (Bondokui, Mouhoun).</t>
  </si>
  <si>
    <t>11.9633,-3.709</t>
  </si>
  <si>
    <t>Boussou</t>
  </si>
  <si>
    <t>13.0281,-2.5622</t>
  </si>
  <si>
    <t>Property destruction: On 5 October 2022, presumed JNIM militants burned the mayor's office, police station, and telecommunications antennas in the village of Boussou (Boussou, Zondoma).</t>
  </si>
  <si>
    <t>Bantoini</t>
  </si>
  <si>
    <t>Property destruction: On 21 February 2022, presumed JNIM militants burned a telecommunications antenna in the village of Bantoini (Kantchari, Tapoa).</t>
  </si>
  <si>
    <t>12.5423,1.562</t>
  </si>
  <si>
    <t>Lanfiera</t>
  </si>
  <si>
    <t>Property destruction: Around 4 February 2022 (as reported), presumed JNIM militants sabotaged a telecommunications installation in the town of Lanfiera (Lanfiera, Sourou).</t>
  </si>
  <si>
    <t>12.9833,-3.4088</t>
  </si>
  <si>
    <t>Bomborokui</t>
  </si>
  <si>
    <t>Property destruction: On 24 January 2022, presumed JNIM militants burned a telecommunications antenna in the town of Bomborokui (Bomborokui, Kossi).</t>
  </si>
  <si>
    <t>13.007,-3.956</t>
  </si>
  <si>
    <t>Sawengua</t>
  </si>
  <si>
    <t>other</t>
  </si>
  <si>
    <t>Property destruction: On 7 February 2022, presumed JNIM burned a telecommunications station in the village of Sawengua (Bittou, Boulgou).</t>
  </si>
  <si>
    <t>11.3394,-0.0569</t>
  </si>
  <si>
    <t>Piela</t>
  </si>
  <si>
    <t>Property destruction: On 16 February 2023, presumed JNIM militants attacked the police station in the town of Piela (Piela, Gnagna). The militants set fire to the police station and the town hall, they also vandalized telecommunications installations.</t>
  </si>
  <si>
    <t>Police Forces of Burkina Faso (2022-)</t>
  </si>
  <si>
    <t>12.7097,-0.1311</t>
  </si>
  <si>
    <t>Centre-Ouest</t>
  </si>
  <si>
    <t>Tiogo-Mouhoun</t>
  </si>
  <si>
    <t>Property destruction: On 13 December 2022, overnight presumed JNIM militants sabotaged telecommunications in the village of Tiogo-Mouhoun (Tenado, Sanguie).</t>
  </si>
  <si>
    <t>12.2066,-2.8227</t>
  </si>
  <si>
    <t>Kourouma</t>
  </si>
  <si>
    <t>Property destruction: On 13 November 2022, presumed JNIM militants vandalized a police station and burned telecommunications installations in the town of Kourouma (Kourouma, Kenedougou).</t>
  </si>
  <si>
    <t>11.6172,-4.7978</t>
  </si>
  <si>
    <t>Tanwalbougou</t>
  </si>
  <si>
    <t>Property destruction: On 10 March 2022, presumed JNIM militants burned a telecommunications antenna near the village of Tanwalbougou (Fada Ngourma, Gourma).</t>
  </si>
  <si>
    <t>12.05,0.783</t>
  </si>
  <si>
    <t>Sakoani</t>
  </si>
  <si>
    <t>Property destruction: On 19 February 2022, presumed JNIM militants destroyed telecommunications antennas in the village of Sakoani (Kantchari, Tapoa).</t>
  </si>
  <si>
    <t>12.4037,1.3169</t>
  </si>
  <si>
    <t>Zilivele</t>
  </si>
  <si>
    <t>Property destruction: On 18 December 2022, presumed JNIM militants burned telecommunications installations in the village of Zilivele (Kyon, Sanguie).</t>
  </si>
  <si>
    <t>12.3781,-2.7263</t>
  </si>
  <si>
    <t>Diontala</t>
  </si>
  <si>
    <t>Property destruction: On 14 September 2022, overnight presumed JNIM militants destroyed telecommunications installations in the village of Diontala (Kouka, Banwa).</t>
  </si>
  <si>
    <t>11.7638,-4.458</t>
  </si>
  <si>
    <t>Namponsiga</t>
  </si>
  <si>
    <t>Property destruction: On 2 March 2022, presumed JNIM militants burned a bar and a telecommunications antenna in the village of Namponsiga (Logobou, Tapoa).</t>
  </si>
  <si>
    <t>11.7302,1.7693</t>
  </si>
  <si>
    <t>Wangala</t>
  </si>
  <si>
    <t>Abduction/forced disappearance</t>
  </si>
  <si>
    <t>On 25 December 2022, presumed JNIM militants abducted a mechanic and sabotaged telecommunications antennas in the village of Wangala (Zabre, Boulgou).</t>
  </si>
  <si>
    <t>11.2846,-0.6829</t>
  </si>
  <si>
    <t>Pe</t>
  </si>
  <si>
    <t>Property destruction: On 8 October 2022, presumed JNIM militants burned a telecommunications antenna in the village of Pe (Koumbia, Tuy).</t>
  </si>
  <si>
    <t>11.2982,-3.535</t>
  </si>
  <si>
    <t>Bangassogo</t>
  </si>
  <si>
    <t>Property destruction: On 7 February 2022, presumed JNIM militants burned telecommunications antennas in the village of Bangassogo (Kiembara, Sourou).</t>
  </si>
  <si>
    <t>13.315,-2.9112</t>
  </si>
  <si>
    <t>Fakena</t>
  </si>
  <si>
    <t>Property destruction: On 29 March 2023, presumed JNIM militants destroyed cell phone network antenna in the village of Fakena (Ouarkoye, Mouhoun).</t>
  </si>
  <si>
    <t>12.0203,-3.6247</t>
  </si>
  <si>
    <t>Dassa</t>
  </si>
  <si>
    <t>On 15 December 2022, presumed JNIM militants attacked the town of Dassa (Dassa, Sanguie). One civilian was killed, the mayor's office, a gas station, two trucks, and telecommunications installations burned, and a vehicle, two tricycles, and supplies seiz</t>
  </si>
  <si>
    <t>12.452,-2.6909</t>
  </si>
  <si>
    <t>Dossi</t>
  </si>
  <si>
    <t>Property destruction: On 13 October 2022, presumed JNIM militants burned a telecommunications installation in the village of Dossi (Boni, Tuy).</t>
  </si>
  <si>
    <t>11.5096,-3.3958</t>
  </si>
  <si>
    <t>Zogore</t>
  </si>
  <si>
    <t>Property destruction: On 21 February 2022, presumed JNIM militants destroyed telecommunications antennas in Zogore (Zogore, Yatenga).</t>
  </si>
  <si>
    <t>13.3978,-2.5921</t>
  </si>
  <si>
    <t>Soin</t>
  </si>
  <si>
    <t>Property destruction: On 19 January 2022, presumed JNIM militants sabotaged telecommunications antennas in the village of Soin (Nouna, Kossi).</t>
  </si>
  <si>
    <t>12.7772,-3.8072</t>
  </si>
  <si>
    <t>Kouka</t>
  </si>
  <si>
    <t>Property destruction: On 8 September 2022, presumed JNIM militants burned telecommunications installations in the town of Kouka (Kouka, Banwa).</t>
  </si>
  <si>
    <t>11.8982,-4.3379</t>
  </si>
  <si>
    <t>Solenzo</t>
  </si>
  <si>
    <t>12.18,-4.09</t>
  </si>
  <si>
    <t>On 27 August 2022, overnight presumed JNIM militants detonated the remains of a police station previously blown up and the civil registry, vandalized the mayor's office and telecommunications installations, and burned a telecommunications antenna and mac</t>
  </si>
  <si>
    <t>Nieba</t>
  </si>
  <si>
    <t>Property destruction: On 6 May 2022, presumed JNIM militants burned a high school and telecommunications antennas in the village of Nieba (Coalla, Gnagna).</t>
  </si>
  <si>
    <t>13.3896,-0.1496</t>
  </si>
  <si>
    <t>Gnangdin</t>
  </si>
  <si>
    <t>Property destruction: On 31 October 2022, presumed JNIM militants burned telecommunication antennas in the village of Gnangdin (Bittou, Boulgou).</t>
  </si>
  <si>
    <t>11.3693,-0.36</t>
  </si>
  <si>
    <t>Sono</t>
  </si>
  <si>
    <t>Property destruction: On 19 January 2022, presumed JNIM militants sabotaged a telecommunications antenna in the village of Sono (Sono, Kossi).</t>
  </si>
  <si>
    <t>12.8258,-3.4932</t>
  </si>
  <si>
    <t>Delga</t>
  </si>
  <si>
    <t>Property destruction: On 30 December 2022, presumed JNIM militants destroyed a telecommunications installation in the village of Delga (Kaya, Sanmatenga).</t>
  </si>
  <si>
    <t>13.1482,-1.165</t>
  </si>
  <si>
    <t>Boundore</t>
  </si>
  <si>
    <t>Property destruction: On 22 November 2021, presumed JNIM militants destroyed telecommunications antennas in the town of Boundore (Boundore, Yagha).</t>
  </si>
  <si>
    <t>13.4411,0.9074</t>
  </si>
  <si>
    <t>Bougue</t>
  </si>
  <si>
    <t>Looting: On 8 June 2021, presumed JNIM militants sabotaged a telecommunications antenna by seizing the batteries in the village of Bougue (Pobe-Mengao, Soum).</t>
  </si>
  <si>
    <t>13.9786,-1.8111</t>
  </si>
  <si>
    <t>Yaongo</t>
  </si>
  <si>
    <t>Property destruction: On 17 November 2022, presumed JNIM militants burned telecommunications installations in the village of Yaongo (Dargo, Namentenga).</t>
  </si>
  <si>
    <t>12.6256,-0.2646</t>
  </si>
  <si>
    <t>Di</t>
  </si>
  <si>
    <t>13.169,-3.4151</t>
  </si>
  <si>
    <t>Property destruction: Around 6 January 2022 (week of), presumed JNIM militants sabotaged a telecommunications antenna in the town of Di (Di, Sourou).</t>
  </si>
  <si>
    <t>Bilanga</t>
  </si>
  <si>
    <t>Looting: On 14 April 2022, presumed JNIM militants seized two vehicles belonging to a construction company and burned the prefecture and two telecommunications antennas in the town of Bilanga (Bilanga, Gnagna).</t>
  </si>
  <si>
    <t>Labour Group (Burkina Faso); Government of Burkina Faso (2022-)</t>
  </si>
  <si>
    <t>12.5465,-0.0244</t>
  </si>
  <si>
    <t>Sian</t>
  </si>
  <si>
    <t>Property destruction: On 30 October 2022, presumed JNIM militants vandalized a bar and a telecommunication antenna in the village of Sian (Kaya, Sanmatenga).</t>
  </si>
  <si>
    <t>13.1021,-1.2239</t>
  </si>
  <si>
    <t>Bena</t>
  </si>
  <si>
    <t>Property destruction: On 8 September 2022, presumed JNIM militants burned telecommunications antennas in the village of Bena (Solenzo, Banwa).</t>
  </si>
  <si>
    <t>12.0804,-4.189</t>
  </si>
  <si>
    <t>Pama</t>
  </si>
  <si>
    <t>On 5 March 2022, presumed JNIM militants set off explosives and sabotaged a power generator and a telecommunications antenna in Pama (Pama, Kompienga).</t>
  </si>
  <si>
    <t>11.2497,0.7075</t>
  </si>
  <si>
    <t>Moaka</t>
  </si>
  <si>
    <t>Looting: On 20 August 2022, presumed JNIM militants looted batteries at a telecommunications installation in the village of Moaka (Bilanga, Gnagna).</t>
  </si>
  <si>
    <t>12.2985,-0.0923</t>
  </si>
  <si>
    <t>Gombeledougou</t>
  </si>
  <si>
    <t>Property destruction: On 3 October 2022, presumed JNIM militants fired gunshots at a telecommunications installation in the village of Gombeledougou (Koumbia, Tuy).</t>
  </si>
  <si>
    <t>11.1877,-3.5553</t>
  </si>
  <si>
    <t>Botou</t>
  </si>
  <si>
    <t>Property destruction: On 10 February 2022, presumed JNIM militants destroyed telecommunications antennas in the village of Botou (Bilanga, Gnagna).</t>
  </si>
  <si>
    <t>12.4178,0.1526</t>
  </si>
  <si>
    <t>Koabgtenga</t>
  </si>
  <si>
    <t>Property destruction: On 6 February 2023, presumed JNIM militants set fire to the town hall, the prefecture, cell phone installations, some private houses, the primary school, the college, and several teacher motorcycles in Koabgtenga (Bane, Boulgou).</t>
  </si>
  <si>
    <t>Government of Burkina Faso (2022-); Teachers (Burkina Faso)</t>
  </si>
  <si>
    <t>11.5747,-0.3323</t>
  </si>
  <si>
    <t>Bangasse</t>
  </si>
  <si>
    <t>Property destruction: On 3 September 2022, presumed JNIM militants vandalized a school and telecommunications installations in the village of Bangasse (Boussou, Zondoma).</t>
  </si>
  <si>
    <t>13.0998,-2.5999</t>
  </si>
  <si>
    <t>Yalka</t>
  </si>
  <si>
    <t>Property destruction: On 23 February 2022, presumed JNIM militants burned a telecommunications antenna and a volunteer fighter (VDP) headquarters in the village of Yalka (Kongoussi, Bam). The militants called on the VDP to disarm.</t>
  </si>
  <si>
    <t>13.4985,-1.5475</t>
  </si>
  <si>
    <t>Padema</t>
  </si>
  <si>
    <t>Property destruction: On 4 November 2022, presumed JNIM militants burned a credit union and telecommunications antennas in the village of Padema (Padema, Houet).</t>
  </si>
  <si>
    <t>11.6412,-4.2618</t>
  </si>
  <si>
    <t>Boukargou</t>
  </si>
  <si>
    <t>Property destruction: On 29 April 2022, presumed JNIM militants burned a telecommunications antenna in the village of Boukargou (Coalla, Gnagna).</t>
  </si>
  <si>
    <t>13.3025,0.0283</t>
  </si>
  <si>
    <t>Sebba</t>
  </si>
  <si>
    <t>13.4417,0.5264</t>
  </si>
  <si>
    <t>Property destruction: On 5 June 2021, suspected JNIM militants sabotaged a telecommunications pylon in the town of Sebba (Sebba, Yagha).</t>
  </si>
  <si>
    <t>Ouindigui</t>
  </si>
  <si>
    <t>On 12 December 2021, presumed JNIM militants attacked the village of Ouindigui (Ouindigui, Loroum). The militants killed five people including volunteer fighters (VDP) (assumed unarmed) and civilians, abducted two health workers, and destroyed telecommun</t>
  </si>
  <si>
    <t>VDP: Volunteer for Defense of Homeland; Labour Group (Burkina Faso); Health Workers (Burkina Faso)</t>
  </si>
  <si>
    <t>13.6803,-1.9651</t>
  </si>
  <si>
    <t>Tafogo</t>
  </si>
  <si>
    <t>Property destruction: On 20 February 2022, presumed JNIM militants destroyed a telecommunications antenna in the village of Tafogo (Tougouri, Namentenga).</t>
  </si>
  <si>
    <t>13.4151,-0.541</t>
  </si>
  <si>
    <t>Kiembara</t>
  </si>
  <si>
    <t>Property destruction: On 4 July 2022, presumed JNIM militants burned a warehouse belonging to the mayor office, a bar, a police station, a gendarmerie, and a telecommunications installation, and seized a motorcycle in the town of Kiembara (Kiembara, Sour</t>
  </si>
  <si>
    <t>Government of Burkina Faso (2022-); Labour Group (Burkina Faso); Police Forces of Burkina Faso (2022-); Police Forces of Burkina Faso (2022-) Gendarmerie</t>
  </si>
  <si>
    <t>13.2395,-2.7283</t>
  </si>
  <si>
    <t>Tansarga</t>
  </si>
  <si>
    <t>Property destruction: On 1 September 2022, presumed JNIM militants vandalized telecommunications installations in Tansarga (Tansarga, Tapoa).</t>
  </si>
  <si>
    <t>11.8752,1.8669</t>
  </si>
  <si>
    <t>Centre-Sud</t>
  </si>
  <si>
    <t>Pont Nazinon</t>
  </si>
  <si>
    <t>installation (mention)</t>
  </si>
  <si>
    <t>battle</t>
  </si>
  <si>
    <t>On 5 October 2022, suspected JNIM militants killed a security guard at a telecommunications installation in the forest of Nazinon, near Pont Nazinon (Nobere, Zoundweogo).</t>
  </si>
  <si>
    <t>Private Security Forces (Burkina Faso)</t>
  </si>
  <si>
    <t>External and Other Forces</t>
  </si>
  <si>
    <t>11.4389,-1.1779</t>
  </si>
  <si>
    <t>Dokui</t>
  </si>
  <si>
    <t>Property destruction: On 19 August 2022, presumed JNIM militants vandalized and burned a police station, a telecommunications antenna, and school classes in the town of Dokui (Dokui, Kossi).</t>
  </si>
  <si>
    <t>12.5496,-4.1098</t>
  </si>
  <si>
    <t>Bagare</t>
  </si>
  <si>
    <t>Property destruction: On 26 December 2022, presumed JNIM militants burned telecommunications installations in the village of Bagare (Bagare, Passore).</t>
  </si>
  <si>
    <t>12.9117,-2.6051</t>
  </si>
  <si>
    <t>Bourasso</t>
  </si>
  <si>
    <t>Property destruction: On 18 January 2022, presumed JNIM militants sabotaged a telecommunications antennas in the town of Bourasso (Bourasso, Kossi).</t>
  </si>
  <si>
    <t>12.6338,-3.713</t>
  </si>
  <si>
    <t>Kassoum</t>
  </si>
  <si>
    <t>13.0747,-3.2974</t>
  </si>
  <si>
    <t>Property destruction: On 5 November 2021, presumed Katiba Macina (JNIM) militants destroyed a telecom antenna, vandalized a town hall warehouse, and burned the offices of the primary education inspection in the town of Kassoum (Kassoum, Sourou).</t>
  </si>
  <si>
    <t>Katiba Macina</t>
  </si>
  <si>
    <t>Namoungou</t>
  </si>
  <si>
    <t>Property destruction: On 28 January 2022, presumed JNIM militants destroyed telecommunications antennas near the village of Namoungou (Fada Ngourma, Gourma).</t>
  </si>
  <si>
    <t>12.0249,0.6079</t>
  </si>
  <si>
    <t>Kiouguen</t>
  </si>
  <si>
    <t>Property destruction: On 22 February 2022, presumed JNIM militants sabotaged a telecommunications antenna in the village of Kiouguen (Sangha, Koulpelogo).</t>
  </si>
  <si>
    <t>11.3051,0.1141</t>
  </si>
  <si>
    <t>Boni</t>
  </si>
  <si>
    <t>Property destruction: On 1 November 2022, JNIM militants destroyed a telecommunications antenna in Boni (Boni, Tuy).</t>
  </si>
  <si>
    <t>11.555,-3.3928</t>
  </si>
  <si>
    <t>Ouenga</t>
  </si>
  <si>
    <t>Property destruction: On 30 January 2023, presumed JNIM militants vandalized cell phone installations in Ouenga (Andemtenga, Kourittenga).</t>
  </si>
  <si>
    <t>12.4845,-0.3204</t>
  </si>
  <si>
    <t>Gao</t>
  </si>
  <si>
    <t>Property destruction: On 31 December 2022, presumed JNIM militants burned the gendarmerie, mayor's office, and telecommunications installations in the village of Gao (Gao, Ziro).</t>
  </si>
  <si>
    <t>Police Forces of Burkina Faso (2022-) Gendarmerie; Government of Burkina Faso (2022-)</t>
  </si>
  <si>
    <t>11.6431,-2.1806</t>
  </si>
  <si>
    <t>Ouo</t>
  </si>
  <si>
    <t>On 24 November 2022, JNIM militants attacked gendarmerie and forest guard positions in the town of Ouo (Ouo, Comoe). The militants abducted a forest guard, vandalized the gendarmerie, the mayor's office, the prefecture, bars, and telecommunications insta</t>
  </si>
  <si>
    <t>Forest Guards (Burkina Faso)</t>
  </si>
  <si>
    <t>10.4009,-3.8473</t>
  </si>
  <si>
    <t>Biliga</t>
  </si>
  <si>
    <t>Property destruction: On 19 June 2022, suspected JNIM militants destroyed two telecommunications antennas in the village of Biliga (Nassere, Bam). The militants also ordered residents to leave.</t>
  </si>
  <si>
    <t>13.3404,-1.3722</t>
  </si>
  <si>
    <t>Diassara</t>
  </si>
  <si>
    <t>On 25 October 2022, presumed JNIM militants abducted a fuel vendor and destroyed a telecommunications installation in the village of Diassara (Iolonioro, Bougouriba)</t>
  </si>
  <si>
    <t>10.6833,-3.5667</t>
  </si>
  <si>
    <t>Intiedougou</t>
  </si>
  <si>
    <t>Property destruction: On 6 October 2022, presumed JNIM militants vandalized telecommunications antennas in the village of Intiedougou (Gbondjigui, Bougouriba).</t>
  </si>
  <si>
    <t>11.109,-3.5133</t>
  </si>
  <si>
    <t>Tangaye</t>
  </si>
  <si>
    <t>Property destruction: On 20 February 2022, presumed JNIM militants burned telecommunications antennas in the town of Tangaye (Tangaye, Yatenga).</t>
  </si>
  <si>
    <t>13.5407,-2.5458</t>
  </si>
  <si>
    <t>Kogossablogo</t>
  </si>
  <si>
    <t>Property destruction: On 16 October 2022, presumed JNIM militants burned telecommunications antennas in the village of Kogossablogo (Dargo, Namentenga).</t>
  </si>
  <si>
    <t>12.8424,-0.282</t>
  </si>
  <si>
    <t>Kabonga</t>
  </si>
  <si>
    <t>Property destruction: On 11 May 2020, presumed JNIM militants briefly detained two telecommunication technicians in Kabonga (Pama, Kompienga), and in front of them destroyed the antenna that the technicians were supposed to repair before releasing them.</t>
  </si>
  <si>
    <t>11.3512,0.5875</t>
  </si>
  <si>
    <t>Tiogo</t>
  </si>
  <si>
    <t>Property destruction: On 13 December 2022, overnight presumed JNIM militants sabotaged telecommunications in the village of Tiogo (Tenado, Sanguie).</t>
  </si>
  <si>
    <t>12.1756,-2.6905</t>
  </si>
  <si>
    <t>Toaga</t>
  </si>
  <si>
    <t>Property destruction: On 5 March 2022, presumed JNIM militants burned a telecommunications installation in the village of Toaga (Tougan, Sourou).</t>
  </si>
  <si>
    <t>13.1219,-2.8231</t>
  </si>
  <si>
    <t>Djibo</t>
  </si>
  <si>
    <t>radio station</t>
  </si>
  <si>
    <t>Property destruction: On 11 March 2022, presumed JNIM militants vandalized a radio station in the town of Djibo (Djibo, Soum).</t>
  </si>
  <si>
    <t>Journalists (Burkina Faso)</t>
  </si>
  <si>
    <t>14.0875,-1.6418</t>
  </si>
  <si>
    <t>Oursi</t>
  </si>
  <si>
    <t>Property destruction: On 22 October 2022, presumed IS Sahel militants destroyed a telecommunications antenna in Oursi (Oursi, Oudalan).</t>
  </si>
  <si>
    <t>14.6755,-0.4603</t>
  </si>
  <si>
    <t>Wousse</t>
  </si>
  <si>
    <t>Property destruction: On 24 February 2022, presumed JNIM militants sabotaged an electric line and a telecommunications antenna in the area of Wousse (Kongoussi, Bam).</t>
  </si>
  <si>
    <t>13.5406,-1.569</t>
  </si>
  <si>
    <t>Bondokuy</t>
  </si>
  <si>
    <t>Property destruction: On 1 November 2022, presumed JNIM militants burned telecommunications installations in the village of Bondokuy (Bondokui, Mouhoun).</t>
  </si>
  <si>
    <t>11.8669,-3.752</t>
  </si>
  <si>
    <t>Foube</t>
  </si>
  <si>
    <t>Refugees/IDPs (Burkina Faso)</t>
  </si>
  <si>
    <t>13.8543,-0.9315</t>
  </si>
  <si>
    <t>On 21 November 2021, suspected JNIM militants attacked the gendarmerie in the town of Foube (Barsalogho, Sanmatenga). 9 gendarmes and 10 civilians were killed, and 5 gendarmes and 11 civilians wounded. The militants also destroyed a health center and tel</t>
  </si>
  <si>
    <t>Police Forces of Burkina Faso (2015-2022) Gendarmerie</t>
  </si>
  <si>
    <t>NDorola</t>
  </si>
  <si>
    <t>On 10 March 2023, JNIM militants attacked a gendarmerie and volunteer fighter (VDP) position in the village of Ndorola (Ndorola, Kenedougou). Two gendarme, one VDP, and two militants were killed. The militants also destroyed the gendarmerie building, and</t>
  </si>
  <si>
    <t>11.76,-4.81</t>
  </si>
  <si>
    <t>Tougouri</t>
  </si>
  <si>
    <t>13.3164,-0.5225</t>
  </si>
  <si>
    <t>On 10 March 2023, presumed JNIM militants attacked the town of Tougouri (Tougouri, Namentenga). The militants vandalized the local radio station, set fire to shops and took away a car. A pregnant woman was fatally shot. A child was also injured.</t>
  </si>
  <si>
    <t>Women (Burkina Faso)</t>
  </si>
  <si>
    <t>Markoye</t>
  </si>
  <si>
    <t>Looting: On 18 December 2022, presumed IS Sahel militants burned telecommunications installations and seized livestock in the town of Markoye (Markoye, Oudalan).</t>
  </si>
  <si>
    <t>14.6387,0.0342</t>
  </si>
  <si>
    <t>Nadiagou</t>
  </si>
  <si>
    <t>Property destruction: On 26 January 2022, presumed JNIM militants vandalized a telecommunications antenna about 8km southeast of Nadiagou (Pama, Kompienga).</t>
  </si>
  <si>
    <t>11.1574,0.8333</t>
  </si>
  <si>
    <t>Tambibongou</t>
  </si>
  <si>
    <t>11.0142,0.5528</t>
  </si>
  <si>
    <t>Property destruction: On 25 February 2022, presumed JNIM militants burned a telecommunications antenna in the village of Tambiboungou (Kompienga, Kompienga).</t>
  </si>
  <si>
    <t>Gassan</t>
  </si>
  <si>
    <t>Property destruction: On 16 January 2022, presumed JNIM militants destroyed several telecommunications antennas in the town of Gassan (Gassan, Nayala).</t>
  </si>
  <si>
    <t>12.8166,-3.2</t>
  </si>
  <si>
    <t>Dargo</t>
  </si>
  <si>
    <t>Property destruction: On 16 October 2022, presumed JNIM militants burned a police station, the mayor's office, a credit union, telecommunications antennas, and a high school in the town of Dargo (Dargo, Namentenga).</t>
  </si>
  <si>
    <t>Police Forces of Burkina Faso (2022-); Government of Burkina Faso (2022-)</t>
  </si>
  <si>
    <t>12.7193,-0.2834</t>
  </si>
  <si>
    <t>Balave</t>
  </si>
  <si>
    <t>12.3767,-4.1559</t>
  </si>
  <si>
    <t>Property destruction: On 23 April 2022, presumed JNIM militants destroyed the police station, the office of the town hall secretary general, and telecommunications antennas in the village of Balave (Balave, Banwa).</t>
  </si>
  <si>
    <t>Saran</t>
  </si>
  <si>
    <t>Property destruction: On 17 January 2023, presumed JNIM burned telecommunications installations in the village of Saran (Yaba, Nayala).</t>
  </si>
  <si>
    <t>12.921,-2.9762</t>
  </si>
  <si>
    <t>Lalgaye</t>
  </si>
  <si>
    <t>Property destruction: On 6 February 2022, presumed JNIM militants burned telecommunications antennas in the area of Lalgaye (Lalgaye, Koulpelogo).</t>
  </si>
  <si>
    <t>11.6147,-0.0636</t>
  </si>
  <si>
    <t>Boala</t>
  </si>
  <si>
    <t>Property destruction: On 18 July 2022, presumed JNIM militants attacked the town of Boala (Boala, Namentenga). The militants burned the mayor office, a bar, and two telecommunications antennas.</t>
  </si>
  <si>
    <t>12.8734,-0.7003</t>
  </si>
  <si>
    <t>Pibaore</t>
  </si>
  <si>
    <t>12.8935,-0.8141</t>
  </si>
  <si>
    <t>Property destruction: On 6 September 2022, presumed JNIM militants sabotaged a telecommunications antenna in the hamlet of Batenga, near Pibaore (Pibaore, Sanmatenga).</t>
  </si>
  <si>
    <t>Yasso</t>
  </si>
  <si>
    <t>Property destruction: On 19 August 2022, presumed JNIM militants burned two telecommunications antennas in the village of Yasso (Balave, Banwa).</t>
  </si>
  <si>
    <t>12.3667,-4.0284</t>
  </si>
  <si>
    <t>Youba</t>
  </si>
  <si>
    <t>Property destruction: On 3 November 2022, presumed JNIM militants sabotaged a telecommunications antenna by removing the batteries in the village of Youba (Ouahigouya, Yatenga).</t>
  </si>
  <si>
    <t>13.6703,-2.3679</t>
  </si>
  <si>
    <t>Damkarko 2</t>
  </si>
  <si>
    <t>Property destruction: On 15 February 2022, presumed JNIM militants destroyed a telecommunications antenna in the village of Damkarko 2 (Bouroum, Namentenga).</t>
  </si>
  <si>
    <t>13.49,-0.5868</t>
  </si>
  <si>
    <t>Posso</t>
  </si>
  <si>
    <t>gunfire</t>
  </si>
  <si>
    <t>damaged</t>
  </si>
  <si>
    <t>Property destruction: On 3 September 2022, presumed JNIM militants damaged telecommunications installations by riddling them with bullets in the village of Posso (Boussou, Zondoma).</t>
  </si>
  <si>
    <t>13.1,-2.6316</t>
  </si>
  <si>
    <t>Bereba</t>
  </si>
  <si>
    <t>Property destruction: On 29 October 2022, presumed JNIM militants destroyed a telecommunication installation in the village of Bereba (Bereba, Tuy).</t>
  </si>
  <si>
    <t>11.6261,-3.6869</t>
  </si>
  <si>
    <t>Gaoga</t>
  </si>
  <si>
    <t>On 16 March 2023, presumed JNIM militants attacked the village of Gaoga (Namentenga, Centre-Nord). One civilian was killed. The militants also set fire to the local market and the cell phone installations.</t>
  </si>
  <si>
    <t>12.6905,-0.4516</t>
  </si>
  <si>
    <t>Kourpelle</t>
  </si>
  <si>
    <t>Property destruction: On 30 March 2022, presumed JNIM militants burned two bars and a telecommunications antenna in the village of Kourpelle (Kongoussi, Bam).</t>
  </si>
  <si>
    <t>13.4531,-1.5387</t>
  </si>
  <si>
    <t>Kotchari</t>
  </si>
  <si>
    <t>Property destruction: On 1 September 2022, presumed JNIM militants vandalized telecommunications installations in Kotchari (Tansarga, Tapoa).</t>
  </si>
  <si>
    <t>11.8399,1.9187</t>
  </si>
  <si>
    <t>Lolio</t>
  </si>
  <si>
    <t>Property destruction: On 7 October 2022, presumed JNIM militants burned a telecommunications antenna in the village of Lolio (Founzan, Tuy).</t>
  </si>
  <si>
    <t>11.4269,-3.2579</t>
  </si>
  <si>
    <t>Centre</t>
  </si>
  <si>
    <t>Ouagadougou</t>
  </si>
  <si>
    <t>Violent demonstration</t>
  </si>
  <si>
    <t>Soldiers from three barracks took to the streets of the Burkina Faso capital overnight, firing into the air and pillaging as their mutiny entered a third day, an AFP journalist reported Saturday. A group of mutinous soldiers in the early hours of 15 Apri</t>
  </si>
  <si>
    <t>Rioters (Burkina Faso)</t>
  </si>
  <si>
    <t>Military Forces of Burkina Faso (1987-2014)</t>
  </si>
  <si>
    <t>Rioters</t>
  </si>
  <si>
    <t>12.3703,-1.5247</t>
  </si>
  <si>
    <t>LTE</t>
  </si>
  <si>
    <t>Silgueye</t>
  </si>
  <si>
    <t>13.9859,-1.7004</t>
  </si>
  <si>
    <t>Looting: On 23 February 2021, presumed JNIM militants vandalized a telecommunications station in the village of Silgueye (Djibo, Soum). The militants seized batteries at the site.</t>
  </si>
  <si>
    <t>Niabouri</t>
  </si>
  <si>
    <t>Property destruction: On 4 December 2022, presumed JNIM militants vandalized the mayor's office and telecommunications antennas in the village of Niabouri (Niabouri, Sissili).</t>
  </si>
  <si>
    <t>11.2666,-2.6333</t>
  </si>
  <si>
    <t>Ouada-V1</t>
  </si>
  <si>
    <t>Property destruction: On 24 October 2022, presumed JNIM militants burned two schools and two telecommunications installations in the village of Ouada-V1 (Bane, Boulgou).</t>
  </si>
  <si>
    <t>11.4974,-0.3536</t>
  </si>
  <si>
    <t>Tangangari</t>
  </si>
  <si>
    <t>On 8 July 2020, suspected ISGS militants vandalized a local radio station in Tangangari (Boundore, Yagha).</t>
  </si>
  <si>
    <t>13.2535,0.9853</t>
  </si>
  <si>
    <t>Ouahigouya Airport</t>
  </si>
  <si>
    <t>Property destruction: On 14 January 2022, presumed JNIM militants destroyed a telecommunications antenna near the Ouahigouya Airport (Namissiguima, Yatenga).</t>
  </si>
  <si>
    <t>13.6553,-2.3221</t>
  </si>
  <si>
    <t>Bartiebougou</t>
  </si>
  <si>
    <t>Property destruction: On 3 August 2021, presumed JNIM militants vandalized a telecommunications antenna in the village of Bartiebougou (Bartiebougou, Komandjari).</t>
  </si>
  <si>
    <t>12.8801,0.7953</t>
  </si>
  <si>
    <t>Djigoue</t>
  </si>
  <si>
    <t>On 6 February 2022, presumed JNIM militants shot and wounded a mentally ill person insulting them and destroyed a telecommunications antenna in the village of Djigoue (Djigoue, Poni).</t>
  </si>
  <si>
    <t>10.0524,-3.8195</t>
  </si>
  <si>
    <t>Pissila</t>
  </si>
  <si>
    <t>13.1642,-0.8225</t>
  </si>
  <si>
    <t>Unidentified individuals attacked and seriously injured a security guard at the independent Radio Manegmoogo in Pissila. Then they set fire to the building.</t>
  </si>
  <si>
    <t>Sabrabinatenga</t>
  </si>
  <si>
    <t>Property destruction: On 19 August 2022, presumed JNIM militants burned telecommunications antennas in the village of Sabrabinatenga (Andemtenga, Kourittenga).</t>
  </si>
  <si>
    <t>12.288,-0.2017</t>
  </si>
  <si>
    <t>Yargatenga</t>
  </si>
  <si>
    <t>On 12 February 2023, presumed JNIM militants attacked the town of Yargatenga (Yargatenga, Koulpelogo). One volunteer fighter (VDP) and seventeen civilians were killed. The militants also destroyed telecommunications installations.</t>
  </si>
  <si>
    <t>11.2137,0.01</t>
  </si>
  <si>
    <t>Djika</t>
  </si>
  <si>
    <t>On 19 April 2019, presumed ISGS militants attacked the village of Djika (Soum, Sahel). Seven people including three school construction workers were reportedly killed, two vehicles burned, telecommunications mast damaged, and livestock seized.</t>
  </si>
  <si>
    <t>14.0482,-0.7166</t>
  </si>
  <si>
    <t>Mali</t>
  </si>
  <si>
    <t>Segou</t>
  </si>
  <si>
    <t>Lougui</t>
  </si>
  <si>
    <t>disruption</t>
  </si>
  <si>
    <t>Looting: On 3 May 2022, Wagner forces raided the Tuareg village of Lougui (Niono, Segou). The force searched the village, pillaged the market and seized belongings including valuables and cash from residents. The mercenaries had cut the Nampala telecommu</t>
  </si>
  <si>
    <t>Wagner Group</t>
  </si>
  <si>
    <t>Civilians (Mali)</t>
  </si>
  <si>
    <t>Tuareg Ethnic Group (Mali)</t>
  </si>
  <si>
    <t>14.9822,-5.6052</t>
  </si>
  <si>
    <t>Tombouctou</t>
  </si>
  <si>
    <t>Tintelout</t>
  </si>
  <si>
    <t>Property destruction: On 17 October 2021, JNIM militants destroyed a telecommunications antenna in the village of Tintelout (Tombouctou, Tombouctou).</t>
  </si>
  <si>
    <t>16.648,-3.2444</t>
  </si>
  <si>
    <t>Intahaka</t>
  </si>
  <si>
    <t>Property destruction: On 13 August 2021, suspected JNIM militants vandalized a telecommunications antenna in the commune of Intahaka (Gao, Gao).</t>
  </si>
  <si>
    <t>16.2036,-0.4769</t>
  </si>
  <si>
    <t>Mopti</t>
  </si>
  <si>
    <t>Ouo-Sarre</t>
  </si>
  <si>
    <t>Property destruction: On 25 April 2022, presumed JNIM militants sabotaged a telecommunications antenna by destroying solar panels in the village of Ouo-Sarre (Bandiagara, Mopti).</t>
  </si>
  <si>
    <t>14.0914,-3.7893</t>
  </si>
  <si>
    <t>Yoro</t>
  </si>
  <si>
    <t>On 26 June 2019, suspected Katiba Macina (JNIM) militants attacked the Dogon village of Yoro, and killed one individual, wounded two others, pillaged shops, seized livestock, and ransacked the telecommunications network.</t>
  </si>
  <si>
    <t>Dogon Ethnic Group (Mali)</t>
  </si>
  <si>
    <t>14.2793,-2.1354</t>
  </si>
  <si>
    <t>Diora</t>
  </si>
  <si>
    <t>Property destruction: On 17 April 2022, presumed JNIM militants destroyed a telecommunications antenna in the commune of Diora, location coded as Diora (Tominian, Segou).</t>
  </si>
  <si>
    <t>12.8592,-4.6738</t>
  </si>
  <si>
    <t>Sikasso</t>
  </si>
  <si>
    <t>Tandio</t>
  </si>
  <si>
    <t>On 19 January 2022, presumed JNIM militants abducted a civilian and sabotaged a telecommunications antenna in the village of Tandio (Yorosso, Sikasso).</t>
  </si>
  <si>
    <t>12.1623,-4.9589</t>
  </si>
  <si>
    <t>Mandiakuy</t>
  </si>
  <si>
    <t>Property destruction: On 15 January 2022, presumed JNIM militants sabotaged a telecommunications antenna in the town of Mandiakuy (Tominian, Segou).</t>
  </si>
  <si>
    <t>13.0179,-4.466</t>
  </si>
  <si>
    <t>Tin Hama</t>
  </si>
  <si>
    <t>On 12 February 2020, presumed ISGS militants attacked Tin-Hamma (Ansongo, Gao). The militants burned administrative documents at a school and at the mayor's office. The local radio was also set ablaze.</t>
  </si>
  <si>
    <t>Government of Mali (2013-2020); Labour Group (Mali)</t>
  </si>
  <si>
    <t>15.5821,0.8908</t>
  </si>
  <si>
    <t>Wa</t>
  </si>
  <si>
    <t>The village of Ouan (Cercle of Tominian) also under attack, telecomms cut, one gendarme killed two wounded. JNIM claimed the attack on October, 26th.</t>
  </si>
  <si>
    <t>Police Forces of Mali (2013-2020) Gendarmerie</t>
  </si>
  <si>
    <t>13.6933,-4.4005</t>
  </si>
  <si>
    <t>Gounga</t>
  </si>
  <si>
    <t>Property destruction: On 9 May 2022, IS Sahel militants destroyed a telecommunications antenna in the village of Gounga (Ansongo, Gao).</t>
  </si>
  <si>
    <t>15.4992,0.549</t>
  </si>
  <si>
    <t>Douentza</t>
  </si>
  <si>
    <t>Property destruction: Around 21 January 2022 (as reported), presumed JNIM militants destroyed eight telecommunications antennas in the area of Douentza (Douentza, Mopti).</t>
  </si>
  <si>
    <t>14.9951,-2.9517</t>
  </si>
  <si>
    <t>Hamzakoma</t>
  </si>
  <si>
    <t>Other</t>
  </si>
  <si>
    <t>Non-violent activity: On 28 March 2021, JNIM militants captured three armed bandits in Hamzakoma (Gourma-Rharous, Tombouctou). The bandits had earlier stolen batteries from a telecom antenna in Madiakoye, which JNIM recovered and returned to Madiakoye.</t>
  </si>
  <si>
    <t>Unidentified Armed Group (Mali)</t>
  </si>
  <si>
    <t>16.7201,-2.4436</t>
  </si>
  <si>
    <t>Garey Goungou</t>
  </si>
  <si>
    <t>Property destruction: Around 28 February 2022 (month of), presumed JNIM militants sabotaged the telecommunications network in the village of Garey Goungou (Bourem, Gao).</t>
  </si>
  <si>
    <t>17.0409,-1.066</t>
  </si>
  <si>
    <t>Barapireli</t>
  </si>
  <si>
    <t>14.3089,-3.0552</t>
  </si>
  <si>
    <t>none</t>
  </si>
  <si>
    <t>On 22 January 2022, presumed JNIM militants clashed with a local self-defense militia during an attempt to sabotage the telecommunications antenna in the village of Barapireli (Koro, Mopti). There were no casualties.</t>
  </si>
  <si>
    <t>Barapireli Communal Militia (Mali)</t>
  </si>
  <si>
    <t>Sokoura</t>
  </si>
  <si>
    <t>Property destruction: On 25 July 2021, presumed Katiba Macina (JNIM) militants vandalized a telecommunications antenna in the town of Sokoura (Bankass, Mopti).</t>
  </si>
  <si>
    <t>13.5025,-3.766</t>
  </si>
  <si>
    <t>Chabaria</t>
  </si>
  <si>
    <t>Property destruction: On 19 January 2022, presumed JNIM militants sabotaged a telecommunications installation in the village of Chabaria (Bourem, Gao).</t>
  </si>
  <si>
    <t>16.92,-0.6354</t>
  </si>
  <si>
    <t>Gourma-Rharous</t>
  </si>
  <si>
    <t>Property destruction: On 16 August 2022, presumed JNIM militants destroyed a telecommunications installation near the town of Gourma-Rharous (Gourma-Rharous, Tombouctou).</t>
  </si>
  <si>
    <t>16.8778,-1.9231</t>
  </si>
  <si>
    <t>Madiakoye</t>
  </si>
  <si>
    <t>16.7504,-2.3648</t>
  </si>
  <si>
    <t>Property destruction: On 13 January 2023, presumed JNIM militants sabotaged a telecommunications antenna in the village of Madiakoye (Gourma-Rharous, Tombouctou).</t>
  </si>
  <si>
    <t>Bara</t>
  </si>
  <si>
    <t>Property destruction: On 18 April 2020, presumed ISGS militants burned a telecommunications antenna in Bara (Ansongo, Gao).</t>
  </si>
  <si>
    <t>15.8171,0.325</t>
  </si>
  <si>
    <t>Bandiagara</t>
  </si>
  <si>
    <t>Property destruction: On 31 December 2020, suspected Katiba Macina (JNIM) militants destroyed a telecommunications antenna in the area of Bandiagara (Bandiagara, Mopti).</t>
  </si>
  <si>
    <t>14.3493,-3.6102</t>
  </si>
  <si>
    <t>Talataye</t>
  </si>
  <si>
    <t>Around 7 September 2022 (between 6 - 8 September), IS Sahel militants killed at least thirty civilians from the Dawsahak, Tuareg, Djerma, and Songhai communities in the village of Talataye (Ansongo, Gao). The militants also destroyed and burned houses, t</t>
  </si>
  <si>
    <t>Dawsahak Ethnic Group (Mali); Tuareg Ethnic Group (Mali); Songhai Ethnic Group (Mali); Djerma Ethnic Group (Mali); Labour Group (Mali); Health Workers (Mali)</t>
  </si>
  <si>
    <t>16.5333,1.5167</t>
  </si>
  <si>
    <t>Dounapen</t>
  </si>
  <si>
    <t>Property destruction: Around 16 March 2021 (as reported), presumed Katiba Macina (JNIM) militants sabotaged a telecommunications antenna in the village of Dounapen (Koro, Mopti).</t>
  </si>
  <si>
    <t>14.3467,-2.8059</t>
  </si>
  <si>
    <t>Hamakouladji</t>
  </si>
  <si>
    <t>Property destruction: On 12 January 2022, presumed Al Mourabitoune Battalion (JNIM) militants destroyed a telecommunications antenna in the village of Hamakouladji (Gao, Gao).</t>
  </si>
  <si>
    <t>Al Mourabitoune Battalion</t>
  </si>
  <si>
    <t>16.6053,-0.1061</t>
  </si>
  <si>
    <t>Douekire</t>
  </si>
  <si>
    <t>Property destruction: On 17 October 2021, JNIM militants destroyed a telecommunications antenna in the village of Douekire (Dire, Tombouctou).</t>
  </si>
  <si>
    <t>16.5736,-3.3719</t>
  </si>
  <si>
    <t>Property destruction: On 2 May 2022, presumed JNIM militants destroyed a telecommunications station in the village of Yasso (Tominian, Segou).</t>
  </si>
  <si>
    <t>13.1361,-4.6745</t>
  </si>
  <si>
    <t>Mafoune</t>
  </si>
  <si>
    <t>Property destruction: On 19 August 2021, presumed Katiba Macina (JNIM) militants burned the residence of the subprefect and a telecommunications antenna in the town of Mafoune (Tominian, Segou).</t>
  </si>
  <si>
    <t>Government of Mali (2021-)</t>
  </si>
  <si>
    <t>12.7903,-4.3618</t>
  </si>
  <si>
    <t>Lere</t>
  </si>
  <si>
    <t>Property destruction: On 28 September 2021, presumed Katiba Macina (JNIM) militants burned a telecommunication antenna in the town of Lere (Lere, Tombouctou).</t>
  </si>
  <si>
    <t>15.7118,-4.9118</t>
  </si>
  <si>
    <t>Tassiga</t>
  </si>
  <si>
    <t>Property destruction: On 28 November 2020, ISGS militants destroyed telecommunications antennas in the village of Tassiga (Ansongo, Gao).</t>
  </si>
  <si>
    <t>15.4729,0.6941</t>
  </si>
  <si>
    <t>Bondo</t>
  </si>
  <si>
    <t>On 21 January 2022, presumed JNIM militants detonated a telecommunications antenna in the village of Bondo (Koro, Mopti).</t>
  </si>
  <si>
    <t>14.1333,-3.0063</t>
  </si>
  <si>
    <t>Mbouna</t>
  </si>
  <si>
    <t>Property destruction: On 15 October 2021, JNIM militants destroyed a telecommunications antenna in the village of Mbouna (Goundam, Tombouctou).</t>
  </si>
  <si>
    <t>16.6877,-3.9728</t>
  </si>
  <si>
    <t>Sagala</t>
  </si>
  <si>
    <t>Property destruction: On 10 March 2023, FAMa and Wagner forces destroyed a telecommunications installation in Seguela (also called Sagala) (Bellen, Segou).</t>
  </si>
  <si>
    <t>Military Forces of Mali (2021-)</t>
  </si>
  <si>
    <t>14.1137,-6.7275</t>
  </si>
  <si>
    <t>Tacharane</t>
  </si>
  <si>
    <t>Looting: On 25 July 2022, an unidentified armed group vandalized a telecommunications installation and seized batteries and solar panels in the village of Tacharane (Gao, Gao).</t>
  </si>
  <si>
    <t>16.1515,0.0708</t>
  </si>
  <si>
    <t>Fafa</t>
  </si>
  <si>
    <t>On 24 June 2020, unknown gunmen entered the village of Fafa (Ansongo, Gao), assaulted and robbed employees of a telecommunications company and sabotaged a telecommunications antenna.</t>
  </si>
  <si>
    <t>Labour Group (Mali)</t>
  </si>
  <si>
    <t>15.3217,0.7464</t>
  </si>
  <si>
    <t>Tonka</t>
  </si>
  <si>
    <t>Gendarmerie post in Tonka (Goundam) attacked by gunmen on motorbike/s around 2h this morning, telecomms sabotaged, casualties unknown</t>
  </si>
  <si>
    <t>16.1289,-3.7478</t>
  </si>
  <si>
    <t>Koulikoro</t>
  </si>
  <si>
    <t>Kati</t>
  </si>
  <si>
    <t>Fighting erupted late Monday at ORTM, Bamako airport and at Kati, the garrison town near the capital that is the juntas headquarters and continued Tuesday.</t>
  </si>
  <si>
    <t>Mutiny of Military Forces of Mali (2002-2012)</t>
  </si>
  <si>
    <t>Military Forces of Mali (2012-2013)</t>
  </si>
  <si>
    <t>12.7482,-8.0722</t>
  </si>
  <si>
    <t>Ouenkoro</t>
  </si>
  <si>
    <t>Property destruction: On 16 January 2022, presumed JNIM militants burned a telecommunications antenna in the commune of Ouonkoro, location coded as Ouenkoro (Bankass, Mopti).</t>
  </si>
  <si>
    <t>13.3821,-3.8308</t>
  </si>
  <si>
    <t>Diallassagou</t>
  </si>
  <si>
    <t>Property destruction: On 16 January 2022, presumed JNIM militants burned a telecommunications antenna in the commune of Diallassagou, location coded as Diallassagou (Bankass, Mopti).</t>
  </si>
  <si>
    <t>13.7407,-3.6264</t>
  </si>
  <si>
    <t>Kologon-Habe</t>
  </si>
  <si>
    <t>Property destruction: On 16 January 2022, presumed JNIM militants burned a telecommunications antenna in the commune of Koulogon Habe, location coded as Kologon-Habe (Bankass, Mopti).</t>
  </si>
  <si>
    <t>13.8162,-3.4418</t>
  </si>
  <si>
    <t>Sareyamou</t>
  </si>
  <si>
    <t>16.09,-3.2359</t>
  </si>
  <si>
    <t>Property destruction: On 5 March 2022, presumed JNIM militants sabotaged a telecommunications antenna and seized materiel in the village of Sareyamou (Dire, Tombouctou).</t>
  </si>
  <si>
    <t>Timbuktu</t>
  </si>
  <si>
    <t>vac</t>
  </si>
  <si>
    <t>An armed man killed three people outside a Christian radio station.</t>
  </si>
  <si>
    <t>Christian Group (Mali)</t>
  </si>
  <si>
    <t>16.7705,-3.0056</t>
  </si>
  <si>
    <t>Banikane</t>
  </si>
  <si>
    <t>Looting: On 3 March 2022, presumed JNIM militants looted solar panels and batteries from a telecommunications antenna in the village of Bonhawa, near Banikane (Gourma-Rharous, Tombouctou).</t>
  </si>
  <si>
    <t>16.9494,-1.7481</t>
  </si>
  <si>
    <t>Gargouna</t>
  </si>
  <si>
    <t>15.9301,0.2151</t>
  </si>
  <si>
    <t>Property destruction: On 25 April 2020, presumed ISGS militants destroyed a telecommunications antenna in Gargouna (Gabero, Gao).</t>
  </si>
  <si>
    <t>Menaka</t>
  </si>
  <si>
    <t>Anderamboukane</t>
  </si>
  <si>
    <t>Looting: On 17 May 2022, presumed IS Sahel militants looted a radio station and looted and vandalized the mayor office and a primary school in the town of Anderamboukane (Anderamboukane, Menaka).</t>
  </si>
  <si>
    <t>15.422,3.0224</t>
  </si>
  <si>
    <t>Karakindje</t>
  </si>
  <si>
    <t>On 18 January 2022, presumed JNIM militants detonated a telecommunications antenna in the village of Karakindje (Koro, Mopti).</t>
  </si>
  <si>
    <t>14.4111,-2.9051</t>
  </si>
  <si>
    <t>Dangatene</t>
  </si>
  <si>
    <t>Property destruction: On 19 January 2022, presumed JNIM militants sabotaged a telecommunications antenna in the village of Dangatene (Koro, Mopti).</t>
  </si>
  <si>
    <t>14.2333,-2.9725</t>
  </si>
  <si>
    <t>Sindegue</t>
  </si>
  <si>
    <t>15.2615,-3.9484</t>
  </si>
  <si>
    <t>Property destruction: On 27 July 2021, Katiba Macina (JNIM) militants sabotaged the telecommunications network in the village of Sindegue (Mopti, Mopti). The sabotage disrupted the network across large parts of northern Mali.</t>
  </si>
  <si>
    <t>Dioura</t>
  </si>
  <si>
    <t>14.8252,-5.2547</t>
  </si>
  <si>
    <t>Property destruction: On 12 August 2021, presumed Katiba Macina (JNIM) militants vandalized a telecommunications antenna in the village of Dioura (Tenenkou, Mopti).</t>
  </si>
  <si>
    <t>Youwarou</t>
  </si>
  <si>
    <t>Sufi Muslim Group (Mali)</t>
  </si>
  <si>
    <t>15.3684,-4.2628</t>
  </si>
  <si>
    <t>Property destruction: Around 22 July 2021 (as reported), presumed Katiba Macina (JNIM) militants sabotaged the two telecommunications antennas in the cercle of Youwarou (Youwarou, Mopti). The cercle has been without network ever since.</t>
  </si>
  <si>
    <t>On 23 May 2020, a group of youths equipped with batons and machetes entered a local radio station in Gao (Gao) and assaulted and severely wounded a well-known local radio personality and his nephew. The incident is believed to be linked to a judicial dis</t>
  </si>
  <si>
    <t>Unidentified Communal Militia (Mali)</t>
  </si>
  <si>
    <t>Journalists (Mali)</t>
  </si>
  <si>
    <t>16.2717,-0.0447</t>
  </si>
  <si>
    <t>On 20 December 2021, overnight, presumed JNIM militants set off explosives and destroyed a telecommunications antenna in the area of Boni (Douentza, Mopti).</t>
  </si>
  <si>
    <t>15.0766,-2.2198</t>
  </si>
  <si>
    <t>Tori</t>
  </si>
  <si>
    <t>Property destruction: On 10 July 2021, presumed Katiba Macina (JNIM) militants vandalized a telecommunications antenna in the village of Tori (Bankass, Mopti).</t>
  </si>
  <si>
    <t>13.6185,-3.709</t>
  </si>
  <si>
    <t>Madougou</t>
  </si>
  <si>
    <t>Property destruction: On 3 March 2023, JNIM sabotaged and took away a Malitel communication antenna in Madougou (Koro, Mopti). They abandoned the equipment later after being allegedly asked by their commander to leave it.</t>
  </si>
  <si>
    <t>14.3992,-3.0788</t>
  </si>
  <si>
    <t>Temera</t>
  </si>
  <si>
    <t>Property destruction: On 18 January 2022, presumed JNIM militants sabotaged a telecommunications antenna in the village of Temera (Bourem, Gao).</t>
  </si>
  <si>
    <t>17.0008,-0.9383</t>
  </si>
  <si>
    <t>Garbougna</t>
  </si>
  <si>
    <t>On 30 January 2022, overnight presumed JNIM militants sabotaged a telecommunications antenna by setting of explosives in the village of Garbougna (Gotheye, Tillaberi).</t>
  </si>
  <si>
    <t>13.8711,1.1245</t>
  </si>
  <si>
    <t>Tahoua</t>
  </si>
  <si>
    <t>Tebaram</t>
  </si>
  <si>
    <t>Looting: On 6 January 2022, presumed ISWAP (Greater Sahara) militants destroyed a telecommunications antenna and robbed a money transfer agency in the town of Tebaram (Tahoua, Tahoua).</t>
  </si>
  <si>
    <t>Labour Group (Niger)</t>
  </si>
  <si>
    <t>14.836,4.4583</t>
  </si>
  <si>
    <t>Gatali</t>
  </si>
  <si>
    <t>On 20 April 2020, presumed ISGS militants attacked the village of Gatani (Anzourou, Tillaberi), assaulted villagers, pillaged property, and sabotaged a telecommunications antenna.</t>
  </si>
  <si>
    <t>14.5379,1.2438</t>
  </si>
  <si>
    <t>Tambole</t>
  </si>
  <si>
    <t>Property destruction: On 11 July 2021, presumed JNIM militants burned the telecommunications antenna in the village of Tambole (Torodi, Tillaberi).</t>
  </si>
  <si>
    <t>13.0656,1.4073</t>
  </si>
  <si>
    <t>Komabangou</t>
  </si>
  <si>
    <t>Property destruction: On 5 July 2022, presumed JNIM militants burned two telecommunication antennas in the village of Komabangou (Tera, Tillaberi).</t>
  </si>
  <si>
    <t>14.0868,1.0623</t>
  </si>
  <si>
    <t>Tegueye</t>
  </si>
  <si>
    <t>Property destruction: On 22 December 2021, presumed ISWAP (Greater Sahara) militants destroyed a telecommunications antenna in the village of Tegueye (Tera, Tillaberi).</t>
  </si>
  <si>
    <t>14.6522,0.5354</t>
  </si>
  <si>
    <t>Kokorou</t>
  </si>
  <si>
    <t>On 18 August 2022, presumed IS Sahel or JNIM militants fired gunshots at the local radio station in the village of Kokorou (Tera, Tillaberi). There were no casualties.</t>
  </si>
  <si>
    <t>Islamic State and/or JNIM</t>
  </si>
  <si>
    <t>14.2063,0.9295</t>
  </si>
  <si>
    <t>Abarey</t>
  </si>
  <si>
    <t>Property destruction: On 16 January 2023, presumed IS Sahel militants destroyed a telecommunications antenna in the village of Abarey (Abala, Tillaberi).</t>
  </si>
  <si>
    <t>15.0771,3.7855</t>
  </si>
  <si>
    <t>Mangaize</t>
  </si>
  <si>
    <t>On 13 May 2019, ISGS militants aboard motorbikes ransacked the telecommunications network in Mangaize.</t>
  </si>
  <si>
    <t>14.6806,1.9508</t>
  </si>
  <si>
    <t>Ouro Gueladjo</t>
  </si>
  <si>
    <t>Property destruction: On 13 November 2022, presumed JNIM militants fired gunshots and sabotaged a telecommunications antenna in the village of Ouro Gueladjo (Say, Tillaberi).</t>
  </si>
  <si>
    <t>13.0957,2.0112</t>
  </si>
  <si>
    <t>Gaweye</t>
  </si>
  <si>
    <t>Property destruction: On 20 January 2022, presumed ISWAP (Greater Sahara) militants burned a telecommunications antenna in the village of Gaweye (Tillia, Tahoua).</t>
  </si>
  <si>
    <t>15.4454,5.0403</t>
  </si>
  <si>
    <t>Tientienga Foulbe</t>
  </si>
  <si>
    <t>Looting: On 13 July 2022, presumed JNIM militants burned a telecommunications antenna and seized the batteries and solar panels in the village of Tientienga Foulbe (Say, Tillaberi).</t>
  </si>
  <si>
    <t>12.8711,1.8685</t>
  </si>
  <si>
    <t>Taroum</t>
  </si>
  <si>
    <t>On 13 February 2020, presumed ISGS militants attacked the village of Taroum and reportedly burned a school and sabotaged the telecommunications network, no casualties reported.</t>
  </si>
  <si>
    <t>14.6744,2.2729</t>
  </si>
  <si>
    <t>Eknewane</t>
  </si>
  <si>
    <t>On 31 May 2020, suspected ISGS militants attacked the Malian refugee camp in Intikane, near Eknewane (Tillia, Tahoua), reportedly killed three people including the camp president, the president of the vigilance committee, and a tribal leader, abducted a</t>
  </si>
  <si>
    <t>Refugees/IDPs (Mali); Unidentified Communal Group (Niger); Unidentified Communal Militia (Niger); Unidentified Tribal Group (Niger); Private Security Forces (Niger)</t>
  </si>
  <si>
    <t>15.7196,4.5024</t>
  </si>
  <si>
    <t>Dabre</t>
  </si>
  <si>
    <t>Looting: On 28 May 2022, suspected IS Sahel militants attacked the market in the village of Dabre (Ouallam, Tillaberi). The militants seized a vehicle and burned a telecommunications antenna.</t>
  </si>
  <si>
    <t>14.2599,1.9168</t>
  </si>
  <si>
    <t>MBanga</t>
  </si>
  <si>
    <t>Property destruction: On 17 February 2022, presumed JNIM militants destroyed telecommunications antennas in the village of MBanga (Kollo, Tillaberi).</t>
  </si>
  <si>
    <t>13.6046,1.5666</t>
  </si>
  <si>
    <t>Tiguezefen</t>
  </si>
  <si>
    <t>Reported on 27 January 2020, that presumed ISGS militants destroyed the telecommunications antenna in Tiguezefen.</t>
  </si>
  <si>
    <t>15.21,3.3485</t>
  </si>
  <si>
    <t>Bomanga</t>
  </si>
  <si>
    <t>Property destruction: On 21 July 2021, presumed JNIM militants destroyed a telecommunications antenna in the village of Bomanga (Torodi, Tillaberi).</t>
  </si>
  <si>
    <t>12.9746,1.5536</t>
  </si>
  <si>
    <t>Adoua</t>
  </si>
  <si>
    <t>Property destruction: On 7 December 2021, presumed ISWAP (Greater Sahara) militants fired gunshots and burned a telecommunications station in the village of Adoua (Tebaram, Tahoua).</t>
  </si>
  <si>
    <t>14.9401,4.5648</t>
  </si>
  <si>
    <t>Famale</t>
  </si>
  <si>
    <t>On 28 April 2020, the Nigerien army reportedly killed two suspected ISGS militants in Famale (Dessa, Tillaberi) who intended or were in the process of sabotaging a telecommunications antenna.</t>
  </si>
  <si>
    <t>Military Forces of Niger (2011-2021)</t>
  </si>
  <si>
    <t>14.5521,1.0824</t>
  </si>
  <si>
    <t>Radio_equipment_usd</t>
  </si>
  <si>
    <t>Towers_usd</t>
  </si>
  <si>
    <t>Backhaul_microwave_usd</t>
  </si>
  <si>
    <t>Power_system_us</t>
  </si>
  <si>
    <t>Mean Cost Per Site (USD)</t>
  </si>
  <si>
    <t>ABW</t>
  </si>
  <si>
    <t>Aruba</t>
  </si>
  <si>
    <t>AFG</t>
  </si>
  <si>
    <t>Afghanistan</t>
  </si>
  <si>
    <t>Low Income Developing Countries</t>
  </si>
  <si>
    <t>Middle East, North Africa, Afghanistan, and Pakistan</t>
  </si>
  <si>
    <t>Cost Components</t>
  </si>
  <si>
    <t>Asset</t>
  </si>
  <si>
    <t>Cost ($)</t>
  </si>
  <si>
    <t>Unit</t>
  </si>
  <si>
    <t>RAN</t>
  </si>
  <si>
    <t>Per Tower</t>
  </si>
  <si>
    <t>Copper</t>
  </si>
  <si>
    <t>Per KM</t>
  </si>
  <si>
    <t>Fiber</t>
  </si>
  <si>
    <t>Wireless Backhaul</t>
  </si>
  <si>
    <t>Per Link</t>
  </si>
  <si>
    <t>Tower</t>
  </si>
  <si>
    <t>Power System</t>
  </si>
  <si>
    <t>VSAT Satellite Terminal</t>
  </si>
  <si>
    <t>Per Terminal</t>
  </si>
  <si>
    <t xml:space="preserve">Labor Effort </t>
  </si>
  <si>
    <t>Component</t>
  </si>
  <si>
    <t>Days</t>
  </si>
  <si>
    <t>Persons</t>
  </si>
  <si>
    <t>Hours of Work</t>
  </si>
  <si>
    <t>Planning &amp; Surveying</t>
  </si>
  <si>
    <t>Logistics</t>
  </si>
  <si>
    <t>Construction</t>
  </si>
  <si>
    <t>Installation</t>
  </si>
  <si>
    <t>iso3</t>
  </si>
  <si>
    <t>Year</t>
  </si>
  <si>
    <t>ALB</t>
  </si>
  <si>
    <t>Albania</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</si>
  <si>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</si>
  <si>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</si>
  <si>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</si>
  <si>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</si>
  <si>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</si>
  <si>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</si>
  <si>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</si>
  <si>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</si>
  <si>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</si>
  <si>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</si>
  <si>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</si>
  <si>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</si>
  <si>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</si>
  <si>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</si>
  <si>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</si>
  <si>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</si>
  <si>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</si>
  <si>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</si>
  <si>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</si>
  <si>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BHR</t>
  </si>
  <si>
    <t>Bahrain</t>
  </si>
  <si>
    <t>BGD</t>
  </si>
  <si>
    <t>Bangladesh</t>
  </si>
  <si>
    <t>BRB</t>
  </si>
  <si>
    <t>Barbados</t>
  </si>
  <si>
    <t>BLR</t>
  </si>
  <si>
    <t>Belarus</t>
  </si>
  <si>
    <t>BEL</t>
  </si>
  <si>
    <t>Belgium</t>
  </si>
  <si>
    <t>BLZ</t>
  </si>
  <si>
    <t>Belize</t>
  </si>
  <si>
    <t>BEN</t>
  </si>
  <si>
    <t>Benin</t>
  </si>
  <si>
    <t>BTN</t>
  </si>
  <si>
    <t>Bhutan</t>
  </si>
  <si>
    <t>BOL</t>
  </si>
  <si>
    <t>BIH</t>
  </si>
  <si>
    <t>Bosnia and Herzegovina</t>
  </si>
  <si>
    <t>BWA</t>
  </si>
  <si>
    <t>Botswana</t>
  </si>
  <si>
    <t>BRA</t>
  </si>
  <si>
    <t>Brazil</t>
  </si>
  <si>
    <t>BRN</t>
  </si>
  <si>
    <t>Brunei Darussalam</t>
  </si>
  <si>
    <t>BGR</t>
  </si>
  <si>
    <t>Bulgaria</t>
  </si>
  <si>
    <t>BFA</t>
  </si>
  <si>
    <t>BDI</t>
  </si>
  <si>
    <t>Burundi</t>
  </si>
  <si>
    <t>CPV</t>
  </si>
  <si>
    <t>Cabo Verde</t>
  </si>
  <si>
    <t>KHM</t>
  </si>
  <si>
    <t>Cambodia</t>
  </si>
  <si>
    <t>CMR</t>
  </si>
  <si>
    <t>Cameroon</t>
  </si>
  <si>
    <t>CAN</t>
  </si>
  <si>
    <t>Canada</t>
  </si>
  <si>
    <t>CAF</t>
  </si>
  <si>
    <t>TCD</t>
  </si>
  <si>
    <t>Chad</t>
  </si>
  <si>
    <t>CHL</t>
  </si>
  <si>
    <t>Chile</t>
  </si>
  <si>
    <t>CHN</t>
  </si>
  <si>
    <t>China</t>
  </si>
  <si>
    <t>COL</t>
  </si>
  <si>
    <t>Colombia</t>
  </si>
  <si>
    <t>COM</t>
  </si>
  <si>
    <t>COD</t>
  </si>
  <si>
    <t>COG</t>
  </si>
  <si>
    <t>CRI</t>
  </si>
  <si>
    <t>Costa Rica</t>
  </si>
  <si>
    <t>CIV</t>
  </si>
  <si>
    <t>Côte d'Ivoire</t>
  </si>
  <si>
    <t>HRV</t>
  </si>
  <si>
    <t>Croatia</t>
  </si>
  <si>
    <t>CYP</t>
  </si>
  <si>
    <t>Cyprus</t>
  </si>
  <si>
    <t>CZE</t>
  </si>
  <si>
    <t>DNK</t>
  </si>
  <si>
    <t>Denmark</t>
  </si>
  <si>
    <t>DJI</t>
  </si>
  <si>
    <t>Djibouti</t>
  </si>
  <si>
    <t>DMA</t>
  </si>
  <si>
    <t>Dominica</t>
  </si>
  <si>
    <t>DOM</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</si>
  <si>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</si>
  <si>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</si>
  <si>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</si>
  <si>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</si>
  <si>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</si>
  <si>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</si>
  <si>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</si>
  <si>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</si>
  <si>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</si>
  <si>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</si>
  <si>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</si>
  <si>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</si>
  <si>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</si>
  <si>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</si>
  <si>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</si>
  <si>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</si>
  <si>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</si>
  <si>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</si>
  <si>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</si>
  <si>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</si>
  <si>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</si>
  <si>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</si>
  <si>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</si>
  <si>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</si>
  <si>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</si>
  <si>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</si>
  <si>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</si>
  <si>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</si>
  <si>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</si>
  <si>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</si>
  <si>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</si>
  <si>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</si>
  <si>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</si>
  <si>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</si>
  <si>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</si>
  <si>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</si>
  <si>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</si>
  <si>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</si>
  <si>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</si>
  <si>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</si>
  <si>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</si>
  <si>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</si>
  <si>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</si>
  <si>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</si>
  <si>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</si>
  <si>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</si>
  <si>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</si>
  <si>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HKG</t>
  </si>
  <si>
    <t>HUN</t>
  </si>
  <si>
    <t>Hungary</t>
  </si>
  <si>
    <t>ISL</t>
  </si>
  <si>
    <t>Iceland</t>
  </si>
  <si>
    <t>IND</t>
  </si>
  <si>
    <t>India</t>
  </si>
  <si>
    <t>IDN</t>
  </si>
  <si>
    <t>Indonesia</t>
  </si>
  <si>
    <t>IRN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</si>
  <si>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</si>
  <si>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</si>
  <si>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</si>
  <si>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</si>
  <si>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</si>
  <si>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</si>
  <si>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</si>
  <si>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</si>
  <si>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</si>
  <si>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</si>
  <si>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</si>
  <si>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</si>
  <si>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</si>
  <si>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</si>
  <si>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</si>
  <si>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</si>
  <si>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</si>
  <si>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</si>
  <si>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</si>
  <si>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</si>
  <si>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KOR</t>
  </si>
  <si>
    <t>Kosovo</t>
  </si>
  <si>
    <t>KWT</t>
  </si>
  <si>
    <t>Kuwait</t>
  </si>
  <si>
    <t>KGZ</t>
  </si>
  <si>
    <t>LAO</t>
  </si>
  <si>
    <t>LVA</t>
  </si>
  <si>
    <t>Latvia</t>
  </si>
  <si>
    <t>LBN</t>
  </si>
  <si>
    <t>Lebanon</t>
  </si>
  <si>
    <t>LSO</t>
  </si>
  <si>
    <t>Lesotho</t>
  </si>
  <si>
    <t>LBR</t>
  </si>
  <si>
    <t>Liberia</t>
  </si>
  <si>
    <t>LBY</t>
  </si>
  <si>
    <t>Libya</t>
  </si>
  <si>
    <t>LTU</t>
  </si>
  <si>
    <t>Lithuania</t>
  </si>
  <si>
    <t>LUX</t>
  </si>
  <si>
    <t>Luxembourg</t>
  </si>
  <si>
    <t>MAC</t>
  </si>
  <si>
    <t>MDG</t>
  </si>
  <si>
    <t>Madagascar</t>
  </si>
  <si>
    <t>MWI</t>
  </si>
  <si>
    <t>Malawi</t>
  </si>
  <si>
    <t>MYS</t>
  </si>
  <si>
    <t>Malaysia</t>
  </si>
  <si>
    <t>MDV</t>
  </si>
  <si>
    <t>Maldives</t>
  </si>
  <si>
    <t>MLI</t>
  </si>
  <si>
    <t>MLT</t>
  </si>
  <si>
    <t>Malta</t>
  </si>
  <si>
    <t>MHL</t>
  </si>
  <si>
    <t>MRT</t>
  </si>
  <si>
    <t>Mauritania</t>
  </si>
  <si>
    <t>MUS</t>
  </si>
  <si>
    <t>Mauritius</t>
  </si>
  <si>
    <t>MEX</t>
  </si>
  <si>
    <t>Mexico</t>
  </si>
  <si>
    <t>FSM</t>
  </si>
  <si>
    <t>MDA</t>
  </si>
  <si>
    <t>MNG</t>
  </si>
  <si>
    <t>Mongolia</t>
  </si>
  <si>
    <t>MNE</t>
  </si>
  <si>
    <t>MAR</t>
  </si>
  <si>
    <t>Morocco</t>
  </si>
  <si>
    <t>MOZ</t>
  </si>
  <si>
    <t>Mozambique</t>
  </si>
  <si>
    <t>MMR</t>
  </si>
  <si>
    <t>Myanmar</t>
  </si>
  <si>
    <t>NAM</t>
  </si>
  <si>
    <t>Namibia</t>
  </si>
  <si>
    <t>NRU</t>
  </si>
  <si>
    <t>Nauru</t>
  </si>
  <si>
    <t>NPL</t>
  </si>
  <si>
    <t>Nepal</t>
  </si>
  <si>
    <t>NLD</t>
  </si>
  <si>
    <t>NZL</t>
  </si>
  <si>
    <t>New Zealand</t>
  </si>
  <si>
    <t>NIC</t>
  </si>
  <si>
    <t>Nicaragua</t>
  </si>
  <si>
    <t>NER</t>
  </si>
  <si>
    <t>NGA</t>
  </si>
  <si>
    <t>Nigeria</t>
  </si>
  <si>
    <t>NOR</t>
  </si>
  <si>
    <t>Norway</t>
  </si>
  <si>
    <t>OMN</t>
  </si>
  <si>
    <t>Oman</t>
  </si>
  <si>
    <t>PAK</t>
  </si>
  <si>
    <t>Pakistan</t>
  </si>
  <si>
    <t>PLW</t>
  </si>
  <si>
    <t>Palau</t>
  </si>
  <si>
    <t>PAN</t>
  </si>
  <si>
    <t>Panama</t>
  </si>
  <si>
    <t>PNG</t>
  </si>
  <si>
    <t>Papua New Guinea</t>
  </si>
  <si>
    <t>PRY</t>
  </si>
  <si>
    <t>Paraguay</t>
  </si>
  <si>
    <t>PER</t>
  </si>
  <si>
    <t>Peru</t>
  </si>
  <si>
    <t>PHL</t>
  </si>
  <si>
    <t>POL</t>
  </si>
  <si>
    <t>Poland</t>
  </si>
  <si>
    <t>PRT</t>
  </si>
  <si>
    <t>Portugal</t>
  </si>
  <si>
    <t>PRI</t>
  </si>
  <si>
    <t>Puerto Rico</t>
  </si>
  <si>
    <t>QAT</t>
  </si>
  <si>
    <t>Qatar</t>
  </si>
  <si>
    <t>MKD</t>
  </si>
  <si>
    <t>Total</t>
  </si>
  <si>
    <t>ROU</t>
  </si>
  <si>
    <t>Romania</t>
  </si>
  <si>
    <t>RUS</t>
  </si>
  <si>
    <t>RWA</t>
  </si>
  <si>
    <t>Rwanda</t>
  </si>
  <si>
    <t>KNA</t>
  </si>
  <si>
    <t>LCA</t>
  </si>
  <si>
    <t>VCT</t>
  </si>
  <si>
    <t>WSM</t>
  </si>
  <si>
    <t>Samoa</t>
  </si>
  <si>
    <t>SMR</t>
  </si>
  <si>
    <t>San Marino</t>
  </si>
  <si>
    <t>STP</t>
  </si>
  <si>
    <t>SAU</t>
  </si>
  <si>
    <t>Saudi Arabia</t>
  </si>
  <si>
    <t>SEN</t>
  </si>
  <si>
    <t>Senegal</t>
  </si>
  <si>
    <t>SRB</t>
  </si>
  <si>
    <t>Serbia</t>
  </si>
  <si>
    <t>SYC</t>
  </si>
  <si>
    <t>Seychelles</t>
  </si>
  <si>
    <t>SLE</t>
  </si>
  <si>
    <t>Sierra Leone</t>
  </si>
  <si>
    <t>SGP</t>
  </si>
  <si>
    <t>Singapore</t>
  </si>
  <si>
    <t>SVK</t>
  </si>
  <si>
    <t>SVN</t>
  </si>
  <si>
    <t>Slovenia</t>
  </si>
  <si>
    <t>SLB</t>
  </si>
  <si>
    <t>Solomon Islands</t>
  </si>
  <si>
    <t>SOM</t>
  </si>
  <si>
    <t>Somalia</t>
  </si>
  <si>
    <t>ZAF</t>
  </si>
  <si>
    <t>South Africa</t>
  </si>
  <si>
    <t>SSD</t>
  </si>
  <si>
    <t>South Sudan</t>
  </si>
  <si>
    <t>ESP</t>
  </si>
  <si>
    <t>Spain</t>
  </si>
  <si>
    <t>LKA</t>
  </si>
  <si>
    <t>Sri Lanka</t>
  </si>
  <si>
    <t>SDN</t>
  </si>
  <si>
    <t>SUR</t>
  </si>
  <si>
    <t>Suriname</t>
  </si>
  <si>
    <t>SWE</t>
  </si>
  <si>
    <t>Sweden</t>
  </si>
  <si>
    <t>CHE</t>
  </si>
  <si>
    <t>Switzerland</t>
  </si>
  <si>
    <t>SYR</t>
  </si>
  <si>
    <t>TWN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</si>
  <si>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</si>
  <si>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</si>
  <si>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</si>
  <si>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</si>
  <si>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</si>
  <si>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</si>
  <si>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</si>
  <si>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</si>
  <si>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</si>
  <si>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</si>
  <si>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</si>
  <si>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</si>
  <si>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</si>
  <si>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</si>
  <si>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</si>
  <si>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</si>
  <si>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</si>
  <si>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</si>
  <si>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</si>
  <si>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</si>
  <si>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</si>
  <si>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</si>
  <si>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</si>
  <si>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</si>
  <si>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</si>
  <si>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</si>
  <si>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</si>
  <si>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GBR</t>
  </si>
  <si>
    <t>United Kingdom</t>
  </si>
  <si>
    <t>USA</t>
  </si>
  <si>
    <t>URY</t>
  </si>
  <si>
    <t>Uruguay</t>
  </si>
  <si>
    <t>UZB</t>
  </si>
  <si>
    <t>Uzbekistan</t>
  </si>
  <si>
    <t>VUT</t>
  </si>
  <si>
    <t>Vanuatu</t>
  </si>
  <si>
    <t>VEN</t>
  </si>
  <si>
    <t>VNM</t>
  </si>
  <si>
    <t>YEM</t>
  </si>
  <si>
    <t>Yemen</t>
  </si>
  <si>
    <t>ZMB</t>
  </si>
  <si>
    <t>Zambia</t>
  </si>
  <si>
    <t>ZWE</t>
  </si>
  <si>
    <t>Zimbabwe</t>
  </si>
  <si>
    <t>Sites</t>
  </si>
  <si>
    <t>labor_ict</t>
  </si>
  <si>
    <t>labor_ict_final</t>
  </si>
  <si>
    <t>labor_construction</t>
  </si>
  <si>
    <t>labor_construction_final</t>
  </si>
  <si>
    <t>labor_logistics</t>
  </si>
  <si>
    <t>labor_logistics_final</t>
  </si>
  <si>
    <t>Total_per_site</t>
  </si>
  <si>
    <t>Advanced Economies</t>
  </si>
  <si>
    <t>Emerging Market Economies</t>
  </si>
  <si>
    <t>isocode</t>
  </si>
  <si>
    <t>country</t>
  </si>
  <si>
    <t>isocode2</t>
  </si>
  <si>
    <t>Units</t>
  </si>
  <si>
    <t>income</t>
  </si>
  <si>
    <t>region</t>
  </si>
  <si>
    <t>ifscode</t>
  </si>
  <si>
    <t>labor_cost_ict</t>
  </si>
  <si>
    <t>AF</t>
  </si>
  <si>
    <t>U.S. dollars</t>
  </si>
  <si>
    <t>AL</t>
  </si>
  <si>
    <t>Emerging and Developing Europe</t>
  </si>
  <si>
    <t>DZ</t>
  </si>
  <si>
    <t>AD</t>
  </si>
  <si>
    <t>AO</t>
  </si>
  <si>
    <t>Sub-Sahara Africa</t>
  </si>
  <si>
    <t>AG</t>
  </si>
  <si>
    <t>Latin America and the Caribbean</t>
  </si>
  <si>
    <t>AR</t>
  </si>
  <si>
    <t>AM</t>
  </si>
  <si>
    <t>Caucasus and Central Asia</t>
  </si>
  <si>
    <t>AW</t>
  </si>
  <si>
    <t>AU</t>
  </si>
  <si>
    <t>AT</t>
  </si>
  <si>
    <t>AZ</t>
  </si>
  <si>
    <t>Bahamas, The</t>
  </si>
  <si>
    <t>BS</t>
  </si>
  <si>
    <t>BH</t>
  </si>
  <si>
    <t>BD</t>
  </si>
  <si>
    <t>Emerging and Developing Asia</t>
  </si>
  <si>
    <t>BB</t>
  </si>
  <si>
    <t>BY</t>
  </si>
  <si>
    <t>BE</t>
  </si>
  <si>
    <t>BZ</t>
  </si>
  <si>
    <t>BJ</t>
  </si>
  <si>
    <t>BT</t>
  </si>
  <si>
    <t>Bolivia</t>
  </si>
  <si>
    <t>BO</t>
  </si>
  <si>
    <t>BA</t>
  </si>
  <si>
    <t>BW</t>
  </si>
  <si>
    <t>BR</t>
  </si>
  <si>
    <t>BN</t>
  </si>
  <si>
    <t>BG</t>
  </si>
  <si>
    <t>BF</t>
  </si>
  <si>
    <t>BI</t>
  </si>
  <si>
    <t>CV</t>
  </si>
  <si>
    <t>KH</t>
  </si>
  <si>
    <t>CM</t>
  </si>
  <si>
    <t>CA</t>
  </si>
  <si>
    <t>Central African Republic</t>
  </si>
  <si>
    <t>CF</t>
  </si>
  <si>
    <t>TD</t>
  </si>
  <si>
    <t>CL</t>
  </si>
  <si>
    <t>CN</t>
  </si>
  <si>
    <t>CO</t>
  </si>
  <si>
    <t>Comoros</t>
  </si>
  <si>
    <t>KM</t>
  </si>
  <si>
    <t>Congo, Democratic Republic of the</t>
  </si>
  <si>
    <t>CD</t>
  </si>
  <si>
    <t>Congo, Republic of</t>
  </si>
  <si>
    <t>CG</t>
  </si>
  <si>
    <t>CR</t>
  </si>
  <si>
    <t>CI</t>
  </si>
  <si>
    <t>HR</t>
  </si>
  <si>
    <t>CY</t>
  </si>
  <si>
    <t>Czech Republic</t>
  </si>
  <si>
    <t>CZ</t>
  </si>
  <si>
    <t>DK</t>
  </si>
  <si>
    <t>DJ</t>
  </si>
  <si>
    <t>DM</t>
  </si>
  <si>
    <t>Dominican Republic</t>
  </si>
  <si>
    <t>DO</t>
  </si>
  <si>
    <t>EC</t>
  </si>
  <si>
    <t>EG</t>
  </si>
  <si>
    <t>SV</t>
  </si>
  <si>
    <t>GQ</t>
  </si>
  <si>
    <t>ER</t>
  </si>
  <si>
    <t>EE</t>
  </si>
  <si>
    <t>SZ</t>
  </si>
  <si>
    <t>ET</t>
  </si>
  <si>
    <t>FJ</t>
  </si>
  <si>
    <t>FI</t>
  </si>
  <si>
    <t>FR</t>
  </si>
  <si>
    <t>GA</t>
  </si>
  <si>
    <t>Gambia, The</t>
  </si>
  <si>
    <t>GM</t>
  </si>
  <si>
    <t>GE</t>
  </si>
  <si>
    <t>DE</t>
  </si>
  <si>
    <t>GH</t>
  </si>
  <si>
    <t>GR</t>
  </si>
  <si>
    <t>GD</t>
  </si>
  <si>
    <t>GT</t>
  </si>
  <si>
    <t>GN</t>
  </si>
  <si>
    <t>GW</t>
  </si>
  <si>
    <t>GY</t>
  </si>
  <si>
    <t>HT</t>
  </si>
  <si>
    <t>HN</t>
  </si>
  <si>
    <t>Hong Kong SAR</t>
  </si>
  <si>
    <t>HK</t>
  </si>
  <si>
    <t>HU</t>
  </si>
  <si>
    <t>IS</t>
  </si>
  <si>
    <t>IN</t>
  </si>
  <si>
    <t>ID</t>
  </si>
  <si>
    <t>Iran</t>
  </si>
  <si>
    <t>IR</t>
  </si>
  <si>
    <t>IQ</t>
  </si>
  <si>
    <t>IE</t>
  </si>
  <si>
    <t>IL</t>
  </si>
  <si>
    <t>IT</t>
  </si>
  <si>
    <t>JM</t>
  </si>
  <si>
    <t>JP</t>
  </si>
  <si>
    <t>JO</t>
  </si>
  <si>
    <t>KZ</t>
  </si>
  <si>
    <t>KE</t>
  </si>
  <si>
    <t>KI</t>
  </si>
  <si>
    <t>Korea</t>
  </si>
  <si>
    <t>KR</t>
  </si>
  <si>
    <t>KSV</t>
  </si>
  <si>
    <t>KV</t>
  </si>
  <si>
    <t>KW</t>
  </si>
  <si>
    <t>Kyrgyz Republic</t>
  </si>
  <si>
    <t>KG</t>
  </si>
  <si>
    <t>Lao P.D.R.</t>
  </si>
  <si>
    <t>LA</t>
  </si>
  <si>
    <t>LV</t>
  </si>
  <si>
    <t>LB</t>
  </si>
  <si>
    <t>LS</t>
  </si>
  <si>
    <t>LR</t>
  </si>
  <si>
    <t>LY</t>
  </si>
  <si>
    <t>LT</t>
  </si>
  <si>
    <t>LU</t>
  </si>
  <si>
    <t>Macao SAR</t>
  </si>
  <si>
    <t>MO</t>
  </si>
  <si>
    <t>MG</t>
  </si>
  <si>
    <t>MW</t>
  </si>
  <si>
    <t>MY</t>
  </si>
  <si>
    <t>MV</t>
  </si>
  <si>
    <t>ML</t>
  </si>
  <si>
    <t>MT</t>
  </si>
  <si>
    <t>Marshall Islands</t>
  </si>
  <si>
    <t>MH</t>
  </si>
  <si>
    <t>MR</t>
  </si>
  <si>
    <t>MU</t>
  </si>
  <si>
    <t>MX</t>
  </si>
  <si>
    <t>Micronesia</t>
  </si>
  <si>
    <t>FM</t>
  </si>
  <si>
    <t>Moldova</t>
  </si>
  <si>
    <t>MD</t>
  </si>
  <si>
    <t>MN</t>
  </si>
  <si>
    <t>Montenegro, Rep. of</t>
  </si>
  <si>
    <t>ME</t>
  </si>
  <si>
    <t>MA</t>
  </si>
  <si>
    <t>MZ</t>
  </si>
  <si>
    <t>MM</t>
  </si>
  <si>
    <t>NA</t>
  </si>
  <si>
    <t>NR</t>
  </si>
  <si>
    <t>NP</t>
  </si>
  <si>
    <t>Netherlands</t>
  </si>
  <si>
    <t>NL</t>
  </si>
  <si>
    <t>NZ</t>
  </si>
  <si>
    <t>NI</t>
  </si>
  <si>
    <t>NE</t>
  </si>
  <si>
    <t>NG</t>
  </si>
  <si>
    <t>North Macedonia</t>
  </si>
  <si>
    <t>MK</t>
  </si>
  <si>
    <t>NO</t>
  </si>
  <si>
    <t>OM</t>
  </si>
  <si>
    <t>PK</t>
  </si>
  <si>
    <t>PW</t>
  </si>
  <si>
    <t>PA</t>
  </si>
  <si>
    <t>PG</t>
  </si>
  <si>
    <t>PY</t>
  </si>
  <si>
    <t>PE</t>
  </si>
  <si>
    <t>Philippines</t>
  </si>
  <si>
    <t>PH</t>
  </si>
  <si>
    <t>PL</t>
  </si>
  <si>
    <t>PT</t>
  </si>
  <si>
    <t>PR</t>
  </si>
  <si>
    <t>QA</t>
  </si>
  <si>
    <t>RO</t>
  </si>
  <si>
    <t>Russia</t>
  </si>
  <si>
    <t>RU</t>
  </si>
  <si>
    <t>RW</t>
  </si>
  <si>
    <t>WS</t>
  </si>
  <si>
    <t>SM</t>
  </si>
  <si>
    <t>São Tomé and Príncipe</t>
  </si>
  <si>
    <t>ST</t>
  </si>
  <si>
    <t>SA</t>
  </si>
  <si>
    <t>SN</t>
  </si>
  <si>
    <t>RS</t>
  </si>
  <si>
    <t>SC</t>
  </si>
  <si>
    <t>SL</t>
  </si>
  <si>
    <t>SG</t>
  </si>
  <si>
    <t>Slovak Republic</t>
  </si>
  <si>
    <t>SK</t>
  </si>
  <si>
    <t>SI</t>
  </si>
  <si>
    <t>SB</t>
  </si>
  <si>
    <t>SO</t>
  </si>
  <si>
    <t>ZA</t>
  </si>
  <si>
    <t>SS</t>
  </si>
  <si>
    <t>ES</t>
  </si>
  <si>
    <t>LK</t>
  </si>
  <si>
    <t>St. Kitts and Nevis</t>
  </si>
  <si>
    <t>KN</t>
  </si>
  <si>
    <t>St. Lucia</t>
  </si>
  <si>
    <t>LC</t>
  </si>
  <si>
    <t>St. Vincent and the Grenadines</t>
  </si>
  <si>
    <t>VC</t>
  </si>
  <si>
    <t>Sudan</t>
  </si>
  <si>
    <t>SD</t>
  </si>
  <si>
    <t>SR</t>
  </si>
  <si>
    <t>SE</t>
  </si>
  <si>
    <t>CH</t>
  </si>
  <si>
    <t>Taiwan Province of China</t>
  </si>
  <si>
    <t>TW</t>
  </si>
  <si>
    <t>TJ</t>
  </si>
  <si>
    <t>TZ</t>
  </si>
  <si>
    <t>TH</t>
  </si>
  <si>
    <t>TL</t>
  </si>
  <si>
    <t>TG</t>
  </si>
  <si>
    <t>TO</t>
  </si>
  <si>
    <t>TT</t>
  </si>
  <si>
    <t>TN</t>
  </si>
  <si>
    <t>TR</t>
  </si>
  <si>
    <t>TM</t>
  </si>
  <si>
    <t>TV</t>
  </si>
  <si>
    <t>UG</t>
  </si>
  <si>
    <t>UA</t>
  </si>
  <si>
    <t>United Arab Emirates</t>
  </si>
  <si>
    <t>AE</t>
  </si>
  <si>
    <t>GB</t>
  </si>
  <si>
    <t>United States</t>
  </si>
  <si>
    <t>US</t>
  </si>
  <si>
    <t>UY</t>
  </si>
  <si>
    <t>UZ</t>
  </si>
  <si>
    <t>VU</t>
  </si>
  <si>
    <t>Venezuela</t>
  </si>
  <si>
    <t>VE</t>
  </si>
  <si>
    <t>Vietnam</t>
  </si>
  <si>
    <t>VN</t>
  </si>
  <si>
    <t>WBG</t>
  </si>
  <si>
    <t>West Bank and Gaza</t>
  </si>
  <si>
    <t/>
  </si>
  <si>
    <t>YE</t>
  </si>
  <si>
    <t>ZM</t>
  </si>
  <si>
    <t>ZW</t>
  </si>
  <si>
    <t>labor_cost_const</t>
  </si>
  <si>
    <t>Syria</t>
  </si>
  <si>
    <t>SY</t>
  </si>
  <si>
    <t>labor_cost_logistics</t>
  </si>
  <si>
    <t>GID_0</t>
  </si>
  <si>
    <t>NAME_0</t>
  </si>
  <si>
    <t>GID_1</t>
  </si>
  <si>
    <t>NAME_1</t>
  </si>
  <si>
    <t>day</t>
  </si>
  <si>
    <t>Country</t>
  </si>
  <si>
    <t>Month</t>
  </si>
  <si>
    <t>Day</t>
  </si>
  <si>
    <t>Geotide stands for Geospatial Evaluation Of Telecom Infrastructure Destruction in conflict Economies</t>
  </si>
  <si>
    <t>Welcome to the World Bank Geotide Cost Model</t>
  </si>
  <si>
    <t>Capabilities/Uses:</t>
  </si>
  <si>
    <t>Main Datasets:</t>
  </si>
  <si>
    <t>Reference:</t>
  </si>
  <si>
    <r>
      <rPr>
        <b/>
        <sz val="11"/>
        <rFont val="Andes"/>
      </rPr>
      <t>Contact:</t>
    </r>
    <r>
      <rPr>
        <sz val="11"/>
        <rFont val="Andes"/>
      </rPr>
      <t xml:space="preserve"> Edward Oughton (eoughton@gmu.edu); Harris Selod (hselod@worldbank.org); Jevgenijs Steinbuks (jsteinbuks@worldbank.org).</t>
    </r>
  </si>
  <si>
    <t xml:space="preserve">    - Supporting high-level decisions pertaining to telecommunication infrastructure protection strategies in conflict economies.</t>
  </si>
  <si>
    <t xml:space="preserve">    - Breaking down cost-benefit metrics by country.</t>
  </si>
  <si>
    <t>Caveats to using Geotide:</t>
  </si>
  <si>
    <t xml:space="preserve">    - Geotide is not a replacement for detailed country-specific modeling. The aim is to provide comparative understanding across multiple conflict economies.</t>
  </si>
  <si>
    <t xml:space="preserve">    - Geotide is not an exact measurement tool. Accuracy and precision are commensurate with available data, and then the ability to explore 'what-if' scenarios.</t>
  </si>
  <si>
    <t xml:space="preserve">    - Geotide is not a stand-alone policy option tool. Country teams should reach out to the Geotide development team, if deep subject matter exertise is required (eoughton@gmu.edu; hselod@worldbank.org; jsteinbuks@worldbank.org).</t>
  </si>
  <si>
    <t>TBC</t>
  </si>
  <si>
    <t>ACLED, OpenCelliD and the WorldPop 2020 Unconstrained 1km Global Mosaic.</t>
  </si>
  <si>
    <t>Geotide Readme</t>
  </si>
  <si>
    <t>Overview</t>
  </si>
  <si>
    <t>Approach</t>
  </si>
  <si>
    <t>The Geotide method</t>
  </si>
  <si>
    <t xml:space="preserve">- This tool provides cost-benefit analytics for evaluating telecommunication infrastructrue protection strategies. </t>
  </si>
  <si>
    <t>- Geotide complements other World Bank Group telecommunication infrastructure costing tools, including the IMF Digital Infrastructure Costing Estimator (DICE).</t>
  </si>
  <si>
    <t xml:space="preserve">- The Geotide GitHub repository contains a Python codebase which helps to generate all required input data. </t>
  </si>
  <si>
    <t>- From known destroyed telecom assets, direct damage costs are developed.</t>
  </si>
  <si>
    <t>- Indirect GDP impacts are then estimated from wider macroeconomic effects</t>
  </si>
  <si>
    <t>- Finally, cost-benefit metrics are developed which juxtapose direct and indirect damage impacts against protection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</si>
</sst>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11">
    <font>
      <sz val="11"/>
      <color theme="1"/>
      <name val="Calibri"/>
      <family val="2"/>
      <scheme val="minor"/>
    </font>
    <font>
      <sz val="11"/>
      <color theme="1"/>
      <name val="Calibri"/>
      <family val="2"/>
      <scheme val="minor"/>
    </font>
    <font>
      <b/>
      <sz val="11"/>
      <color theme="1"/>
      <name val="Calibri"/>
      <family val="2"/>
      <scheme val="minor"/>
    </font>
    <font>
      <sz val="11"/>
      <color theme="1"/>
      <name val="Andes"/>
    </font>
    <font>
      <b/>
      <sz val="11"/>
      <color theme="1"/>
      <name val="Andes"/>
    </font>
    <font>
      <i/>
      <sz val="9"/>
      <color theme="1"/>
      <name val="Andes"/>
    </font>
    <font>
      <b/>
      <sz val="14"/>
      <color theme="1"/>
      <name val="Andes"/>
    </font>
    <font>
      <sz val="11"/>
      <name val="Andes"/>
    </font>
    <font>
      <b/>
      <sz val="11"/>
      <name val="Andes"/>
    </font>
    <font>
      <u/>
      <sz val="11"/>
      <color theme="10"/>
      <name val="Calibri"/>
      <family val="2"/>
      <scheme val="minor"/>
    </font>
    <font>
      <sz val="11"/>
      <color rgb="FFFF0000"/>
      <name val="Andes"/>
    </font>
  </fonts>
  <fills count="8">
    <fill>
      <patternFill patternType="none"/>
    </fill>
    <fill>
      <patternFill patternType="gray125"/>
    </fill>
    <fill>
      <patternFill patternType="solid">
        <fgColor theme="6"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rgb="FF009FDA"/>
        <bgColor indexed="64"/>
      </patternFill>
    </fill>
    <fill>
      <patternFill patternType="solid">
        <fgColor rgb="FF00224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0" fontId="9" fillId="0" borderId="0" applyNumberFormat="0" applyFill="0" applyBorder="0" applyAlignment="0" applyProtection="0"/>
  </cellStyleXfs>
  <cellXfs count="96">
    <xf numFmtId="0" fontId="0" fillId="0" borderId="0" xfId="0"/>
    <xf numFmtId="0" fontId="0" fillId="0" borderId="0" xfId="0" applyAlignment="1">
      <alignment wrapText="1"/>
    </xf>
    <xf numFmtId="0" fontId="0" fillId="0" borderId="1" xfId="0" applyBorder="1"/>
    <xf numFmtId="164" fontId="0" fillId="0" borderId="0" xfId="1" applyNumberFormat="1" applyFont="1"/>
    <xf numFmtId="165" fontId="0" fillId="0" borderId="1" xfId="1" applyNumberFormat="1" applyFont="1" applyBorder="1"/>
    <xf numFmtId="165" fontId="0" fillId="0" borderId="1" xfId="1" applyNumberFormat="1" applyFont="1" applyFill="1" applyBorder="1"/>
    <xf numFmtId="165" fontId="0" fillId="0" borderId="0" xfId="1" applyNumberFormat="1" applyFont="1"/>
    <xf numFmtId="165" fontId="0" fillId="0" borderId="0" xfId="1" applyNumberFormat="1" applyFont="1" applyFill="1"/>
    <xf numFmtId="43" fontId="0" fillId="0" borderId="0" xfId="1" applyFont="1" applyFill="1"/>
    <xf numFmtId="164" fontId="0" fillId="0" borderId="0" xfId="1" applyNumberFormat="1" applyFont="1" applyFill="1"/>
    <xf numFmtId="0" fontId="0" fillId="0" borderId="2" xfId="0" applyBorder="1"/>
    <xf numFmtId="165" fontId="0" fillId="0" borderId="3" xfId="1" applyNumberFormat="1" applyFont="1" applyBorder="1"/>
    <xf numFmtId="0" fontId="0" fillId="0" borderId="3" xfId="0" applyBorder="1"/>
    <xf numFmtId="165" fontId="0" fillId="0" borderId="3" xfId="1" applyNumberFormat="1" applyFont="1" applyFill="1" applyBorder="1"/>
    <xf numFmtId="43" fontId="0" fillId="0" borderId="3" xfId="1" applyFont="1" applyFill="1" applyBorder="1"/>
    <xf numFmtId="165" fontId="0" fillId="0" borderId="4" xfId="1" applyNumberFormat="1" applyFont="1" applyFill="1" applyBorder="1"/>
    <xf numFmtId="0" fontId="0" fillId="0" borderId="5" xfId="0" applyBorder="1"/>
    <xf numFmtId="43" fontId="0" fillId="0" borderId="1" xfId="1" applyFont="1" applyFill="1" applyBorder="1"/>
    <xf numFmtId="165" fontId="0" fillId="0" borderId="6" xfId="1" applyNumberFormat="1" applyFont="1" applyFill="1" applyBorder="1"/>
    <xf numFmtId="0" fontId="0" fillId="0" borderId="7" xfId="0" applyBorder="1"/>
    <xf numFmtId="165" fontId="0" fillId="0" borderId="8" xfId="1" applyNumberFormat="1" applyFont="1" applyBorder="1"/>
    <xf numFmtId="0" fontId="0" fillId="0" borderId="8" xfId="0" applyBorder="1"/>
    <xf numFmtId="165" fontId="0" fillId="0" borderId="8" xfId="1" applyNumberFormat="1" applyFont="1" applyFill="1" applyBorder="1"/>
    <xf numFmtId="43" fontId="0" fillId="0" borderId="8" xfId="1" applyFont="1" applyFill="1" applyBorder="1"/>
    <xf numFmtId="165" fontId="0" fillId="0" borderId="9" xfId="1" applyNumberFormat="1" applyFont="1" applyFill="1" applyBorder="1"/>
    <xf numFmtId="0" fontId="0" fillId="0" borderId="0" xfId="0" applyFont="1" applyAlignment="1">
      <alignment horizontal="center" vertical="center"/>
    </xf>
    <xf numFmtId="164" fontId="0" fillId="0" borderId="0" xfId="1" applyNumberFormat="1" applyFont="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0" fillId="6" borderId="0" xfId="0" applyFill="1"/>
    <xf numFmtId="0" fontId="0" fillId="7" borderId="0" xfId="0" applyFill="1"/>
    <xf numFmtId="0" fontId="0" fillId="4" borderId="0" xfId="0" applyFill="1"/>
    <xf numFmtId="0" fontId="5" fillId="4" borderId="0" xfId="0" applyFont="1" applyFill="1"/>
    <xf numFmtId="0" fontId="6" fillId="4" borderId="0" xfId="0" applyFont="1" applyFill="1"/>
    <xf numFmtId="0" fontId="7" fillId="4" borderId="0" xfId="0" applyFont="1" applyFill="1"/>
    <xf numFmtId="0" fontId="9" fillId="4" borderId="0" xfId="2" applyFill="1"/>
    <xf numFmtId="0" fontId="8" fillId="4" borderId="0" xfId="0" applyFont="1" applyFill="1"/>
    <xf numFmtId="0" fontId="10" fillId="4" borderId="0" xfId="0" applyFont="1" applyFill="1"/>
    <xf numFmtId="0" fontId="7" fillId="4" borderId="0" xfId="0" quotePrefix="1" applyFont="1" applyFill="1"/>
    <xf numFmtId="0" fontId="2" fillId="0" borderId="0" xfId="0" applyFont="1"/>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3" fillId="0" borderId="0" xfId="0" applyFont="1"/>
    <xf numFmtId="0" fontId="4" fillId="4" borderId="5" xfId="0" applyFont="1" applyFill="1" applyBorder="1" applyAlignment="1">
      <alignment horizontal="center"/>
    </xf>
    <xf numFmtId="0" fontId="4" fillId="4" borderId="1" xfId="0" applyFont="1" applyFill="1" applyBorder="1" applyAlignment="1">
      <alignment horizontal="center"/>
    </xf>
    <xf numFmtId="0" fontId="4" fillId="4" borderId="6" xfId="0" applyFont="1" applyFill="1" applyBorder="1" applyAlignment="1">
      <alignment horizontal="center"/>
    </xf>
    <xf numFmtId="164" fontId="3" fillId="0" borderId="1" xfId="1" applyNumberFormat="1" applyFont="1" applyFill="1" applyBorder="1" applyAlignment="1">
      <alignment horizontal="center"/>
    </xf>
    <xf numFmtId="0" fontId="3" fillId="4" borderId="6" xfId="0" applyFont="1" applyFill="1" applyBorder="1" applyAlignment="1">
      <alignment horizontal="center"/>
    </xf>
    <xf numFmtId="164" fontId="3" fillId="0" borderId="0" xfId="0" applyNumberFormat="1" applyFont="1"/>
    <xf numFmtId="0" fontId="4" fillId="4" borderId="7" xfId="0" applyFont="1" applyFill="1" applyBorder="1" applyAlignment="1">
      <alignment horizontal="center"/>
    </xf>
    <xf numFmtId="164" fontId="3" fillId="0" borderId="8" xfId="1" applyNumberFormat="1" applyFont="1" applyFill="1" applyBorder="1" applyAlignment="1">
      <alignment horizontal="center"/>
    </xf>
    <xf numFmtId="0" fontId="3" fillId="4" borderId="9" xfId="0" applyFont="1" applyFill="1" applyBorder="1" applyAlignment="1">
      <alignment horizontal="center"/>
    </xf>
    <xf numFmtId="0" fontId="4" fillId="4" borderId="10" xfId="0" applyFont="1" applyFill="1" applyBorder="1" applyAlignment="1">
      <alignment horizontal="center"/>
    </xf>
    <xf numFmtId="0" fontId="4" fillId="4" borderId="11" xfId="0" applyFont="1" applyFill="1" applyBorder="1" applyAlignment="1">
      <alignment horizontal="center"/>
    </xf>
    <xf numFmtId="0" fontId="4" fillId="4" borderId="12" xfId="0" applyFont="1" applyFill="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0" borderId="1" xfId="0" applyFont="1" applyBorder="1" applyAlignment="1">
      <alignment horizontal="center" vertical="center"/>
    </xf>
    <xf numFmtId="164" fontId="3" fillId="0" borderId="1" xfId="1" applyNumberFormat="1" applyFont="1" applyBorder="1" applyAlignment="1">
      <alignment horizontal="center" vertical="center"/>
    </xf>
    <xf numFmtId="0" fontId="3" fillId="0" borderId="0" xfId="0" applyFont="1" applyAlignment="1">
      <alignment wrapText="1"/>
    </xf>
    <xf numFmtId="0" fontId="3" fillId="0" borderId="0" xfId="0" applyFont="1" applyAlignment="1">
      <alignment horizontal="center" vertical="center"/>
    </xf>
    <xf numFmtId="164" fontId="3" fillId="0" borderId="0" xfId="1" applyNumberFormat="1" applyFont="1" applyAlignment="1">
      <alignment horizontal="center" vertical="center"/>
    </xf>
    <xf numFmtId="164" fontId="3" fillId="0" borderId="0" xfId="0" applyNumberFormat="1" applyFont="1" applyAlignment="1">
      <alignment horizontal="center" vertical="center"/>
    </xf>
    <xf numFmtId="0" fontId="4" fillId="0" borderId="0" xfId="0" applyFont="1"/>
    <xf numFmtId="0" fontId="4" fillId="0" borderId="1" xfId="0" applyFont="1" applyBorder="1"/>
    <xf numFmtId="165" fontId="4" fillId="0" borderId="1" xfId="1" applyNumberFormat="1" applyFont="1" applyBorder="1"/>
    <xf numFmtId="165" fontId="4" fillId="3" borderId="1" xfId="1" applyNumberFormat="1" applyFont="1" applyFill="1" applyBorder="1"/>
    <xf numFmtId="165" fontId="4" fillId="0" borderId="1" xfId="1" applyNumberFormat="1" applyFont="1" applyFill="1" applyBorder="1"/>
    <xf numFmtId="43" fontId="4" fillId="3" borderId="1" xfId="1" applyFont="1" applyFill="1" applyBorder="1"/>
    <xf numFmtId="164" fontId="4" fillId="5" borderId="1" xfId="1" applyNumberFormat="1" applyFont="1" applyFill="1" applyBorder="1"/>
    <xf numFmtId="164" fontId="4" fillId="0" borderId="1" xfId="1" applyNumberFormat="1" applyFont="1" applyBorder="1"/>
    <xf numFmtId="0" fontId="3" fillId="0" borderId="1" xfId="0" applyFont="1" applyBorder="1"/>
    <xf numFmtId="165" fontId="3" fillId="0" borderId="1" xfId="1" applyNumberFormat="1" applyFont="1" applyBorder="1"/>
    <xf numFmtId="164" fontId="3" fillId="3" borderId="1" xfId="1" applyNumberFormat="1" applyFont="1" applyFill="1" applyBorder="1"/>
    <xf numFmtId="165" fontId="3" fillId="0" borderId="1" xfId="1" applyNumberFormat="1" applyFont="1" applyFill="1" applyBorder="1"/>
    <xf numFmtId="43" fontId="3" fillId="3" borderId="1" xfId="1" applyFont="1" applyFill="1" applyBorder="1"/>
    <xf numFmtId="164" fontId="3" fillId="5" borderId="1" xfId="1" applyNumberFormat="1" applyFont="1" applyFill="1" applyBorder="1"/>
    <xf numFmtId="164" fontId="3" fillId="0" borderId="1" xfId="0" applyNumberFormat="1" applyFont="1" applyBorder="1"/>
    <xf numFmtId="164" fontId="3" fillId="0" borderId="1" xfId="1" applyNumberFormat="1" applyFont="1" applyBorder="1"/>
    <xf numFmtId="2" fontId="4" fillId="0" borderId="1" xfId="0" applyNumberFormat="1" applyFont="1" applyBorder="1"/>
    <xf numFmtId="1" fontId="3" fillId="0" borderId="1" xfId="0" applyNumberFormat="1" applyFont="1" applyBorder="1"/>
    <xf numFmtId="2" fontId="3" fillId="0" borderId="1" xfId="0" applyNumberFormat="1" applyFont="1" applyBorder="1"/>
    <xf numFmtId="1" fontId="3" fillId="0" borderId="0" xfId="0" applyNumberFormat="1" applyFont="1"/>
    <xf numFmtId="2" fontId="3" fillId="0" borderId="0" xfId="0" applyNumberFormat="1" applyFont="1"/>
    <xf numFmtId="0" fontId="4" fillId="0" borderId="5" xfId="0" applyFont="1" applyBorder="1"/>
    <xf numFmtId="2" fontId="3" fillId="0" borderId="6" xfId="0" applyNumberFormat="1" applyFont="1" applyBorder="1"/>
    <xf numFmtId="0" fontId="4" fillId="0" borderId="7" xfId="0" applyFont="1" applyBorder="1"/>
    <xf numFmtId="0" fontId="4" fillId="0" borderId="8" xfId="0" applyFont="1" applyBorder="1"/>
    <xf numFmtId="0" fontId="3" fillId="0" borderId="8" xfId="0" applyFont="1" applyBorder="1"/>
    <xf numFmtId="1" fontId="3" fillId="0" borderId="8" xfId="0" applyNumberFormat="1" applyFont="1" applyBorder="1"/>
    <xf numFmtId="2" fontId="3" fillId="0" borderId="9" xfId="0" applyNumberFormat="1" applyFont="1" applyBorder="1"/>
  </cellXfs>
  <cellStyles count="3">
    <cellStyle name="Comma" xfId="1" builtinId="3"/>
    <cellStyle name="Hyperlink" xfId="2" builtinId="8"/>
    <cellStyle name="Normal" xfId="0" builtinId="0"/>
  </cellStyles>
  <dxfs count="0"/>
  <tableStyles count="0" defaultTableStyle="TableStyleMedium2" defaultPivotStyle="PivotStyleLight16"/>
  <colors>
    <mruColors>
      <color rgb="FF002244"/>
      <color rgb="FF009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521680</xdr:colOff>
      <xdr:row>5</xdr:row>
      <xdr:rowOff>87944</xdr:rowOff>
    </xdr:from>
    <xdr:to>
      <xdr:col>6</xdr:col>
      <xdr:colOff>257908</xdr:colOff>
      <xdr:row>9</xdr:row>
      <xdr:rowOff>144623</xdr:rowOff>
    </xdr:to>
    <xdr:pic>
      <xdr:nvPicPr>
        <xdr:cNvPr id="2" name="Picture 1">
          <a:extLst>
            <a:ext uri="{FF2B5EF4-FFF2-40B4-BE49-F238E27FC236}">
              <a16:creationId xmlns:a16="http://schemas.microsoft.com/office/drawing/2014/main" id="{D1B97018-8B2D-4E7A-8DAA-4842FCDA8DBA}"/>
            </a:ext>
          </a:extLst>
        </xdr:cNvPr>
        <xdr:cNvPicPr>
          <a:picLocks noChangeAspect="1"/>
        </xdr:cNvPicPr>
      </xdr:nvPicPr>
      <xdr:blipFill rotWithShape="1">
        <a:blip xmlns:r="http://schemas.openxmlformats.org/officeDocument/2006/relationships" r:embed="rId1"/>
        <a:srcRect l="4494" t="29695" r="4213" b="30563"/>
        <a:stretch/>
      </xdr:blipFill>
      <xdr:spPr>
        <a:xfrm>
          <a:off x="521680" y="996482"/>
          <a:ext cx="3393828" cy="7835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521680</xdr:colOff>
      <xdr:row>5</xdr:row>
      <xdr:rowOff>87944</xdr:rowOff>
    </xdr:from>
    <xdr:to>
      <xdr:col>6</xdr:col>
      <xdr:colOff>257908</xdr:colOff>
      <xdr:row>9</xdr:row>
      <xdr:rowOff>144623</xdr:rowOff>
    </xdr:to>
    <xdr:pic>
      <xdr:nvPicPr>
        <xdr:cNvPr id="2" name="Picture 1">
          <a:extLst>
            <a:ext uri="{FF2B5EF4-FFF2-40B4-BE49-F238E27FC236}">
              <a16:creationId xmlns:a16="http://schemas.microsoft.com/office/drawing/2014/main" id="{14A39525-F83E-4285-84A6-7FF0C42ECFE2}"/>
            </a:ext>
          </a:extLst>
        </xdr:cNvPr>
        <xdr:cNvPicPr>
          <a:picLocks noChangeAspect="1"/>
        </xdr:cNvPicPr>
      </xdr:nvPicPr>
      <xdr:blipFill rotWithShape="1">
        <a:blip xmlns:r="http://schemas.openxmlformats.org/officeDocument/2006/relationships" r:embed="rId1"/>
        <a:srcRect l="4494" t="29695" r="4213" b="30563"/>
        <a:stretch/>
      </xdr:blipFill>
      <xdr:spPr>
        <a:xfrm>
          <a:off x="521680" y="1040444"/>
          <a:ext cx="3393828" cy="788199"/>
        </a:xfrm>
        <a:prstGeom prst="rect">
          <a:avLst/>
        </a:prstGeom>
      </xdr:spPr>
    </xdr:pic>
    <xdr:clientData/>
  </xdr:twoCellAnchor>
  <xdr:twoCellAnchor editAs="oneCell">
    <xdr:from>
      <xdr:col>1</xdr:col>
      <xdr:colOff>1</xdr:colOff>
      <xdr:row>23</xdr:row>
      <xdr:rowOff>0</xdr:rowOff>
    </xdr:from>
    <xdr:to>
      <xdr:col>14</xdr:col>
      <xdr:colOff>217715</xdr:colOff>
      <xdr:row>56</xdr:row>
      <xdr:rowOff>69607</xdr:rowOff>
    </xdr:to>
    <xdr:pic>
      <xdr:nvPicPr>
        <xdr:cNvPr id="3" name="Graphic 2">
          <a:extLst>
            <a:ext uri="{FF2B5EF4-FFF2-40B4-BE49-F238E27FC236}">
              <a16:creationId xmlns:a16="http://schemas.microsoft.com/office/drawing/2014/main" id="{D5E8175C-1A72-4341-B7C4-5E1D88E590D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09601" y="4288971"/>
          <a:ext cx="8142514" cy="61764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oughton/Dropbox/Academic%20Projects/Social%20Rate-of-Return%20Broadband/for_maria_nisan_stephane/mobile_infra_capital_stock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_Data"/>
      <sheetName val="Pop"/>
      <sheetName val="Pop_C"/>
      <sheetName val="Area"/>
      <sheetName val="P_Density_km2"/>
      <sheetName val="Pop_C_2030"/>
      <sheetName val="Pop_2030"/>
      <sheetName val="Unconnected"/>
      <sheetName val="Unconnected_Users"/>
      <sheetName val="Smartphone_Users"/>
      <sheetName val="MNO_Users"/>
      <sheetName val="MNO_Active_Users_km2"/>
      <sheetName val="MNO_Data_km2"/>
      <sheetName val="Sites"/>
      <sheetName val="Costs"/>
      <sheetName val="Backhaul_lut"/>
      <sheetName val="Area_covered"/>
      <sheetName val="Labor_capex"/>
      <sheetName val="Labor_ICT"/>
      <sheetName val="Labor_Construction"/>
      <sheetName val="Labor_Logistics"/>
      <sheetName val="Pop_Coverage"/>
      <sheetName val="Pop_Coverage_4G"/>
      <sheetName val="Towers_Interim"/>
      <sheetName val="Towers"/>
      <sheetName val="Towers_km2"/>
      <sheetName val="Towers_4G"/>
      <sheetName val="Towers_4G_km2"/>
      <sheetName val="Towers_MNO"/>
      <sheetName val="Towers_MNO_km2"/>
      <sheetName val="Towers_4G_MNO"/>
      <sheetName val="Towers_4G_MNO_km2"/>
      <sheetName val="Towers_non_4G_MNO"/>
      <sheetName val="Lookup_Capacity"/>
      <sheetName val="Capacity_km2_MNO"/>
      <sheetName val="Interim_Required_Sites_MNO"/>
      <sheetName val="Interim_Required_Sites_MNO_km2"/>
      <sheetName val="Total_Required_Sites_MNO"/>
      <sheetName val="Total_Sites_MNO_km2"/>
      <sheetName val="New_MNO_4G_Sites"/>
      <sheetName val="New_Builds_MNO"/>
      <sheetName val="Upgrades_MNO"/>
      <sheetName val="Final_Capacity_Per_MNO_User"/>
      <sheetName val="Active_Site_Users"/>
      <sheetName val="Network_Site_Users"/>
      <sheetName val="Satellite"/>
      <sheetName val="Wireless_Backhaul"/>
      <sheetName val="RAN_MNO_Capex"/>
      <sheetName val="Tower_MNO_Capex"/>
      <sheetName val="Power_MNO_Capex"/>
      <sheetName val="L_Planning_MNO_Capex"/>
      <sheetName val="L_Logistics_MNO_Capex"/>
      <sheetName val="L_Const_MNO_Capex"/>
      <sheetName val="L_Installation_MNO_Capex"/>
      <sheetName val="Labor_Cost_ICT"/>
      <sheetName val="Labor_Cost_Const"/>
      <sheetName val="Labor_Cost_Logistics"/>
      <sheetName val="BH_F_MNO_Capex"/>
      <sheetName val="BH_W_MNO_Capex"/>
      <sheetName val="BH_MNO_Capex"/>
      <sheetName val="Total_RAN_MNO_Opex"/>
      <sheetName val="BH_MNO_Opex"/>
      <sheetName val="Total_BH_MNO_Opex"/>
      <sheetName val="Tower_MNO_Opex"/>
      <sheetName val="Total_Tower_MNO_Opex"/>
      <sheetName val="Power_MNO_Opex"/>
      <sheetName val="Total_Power_MNO_Opex"/>
      <sheetName val="L_Planning_MNO_Opex"/>
      <sheetName val="Total_L_Planning_MNO_Opex"/>
      <sheetName val="L_Logistics_MNO_Opex"/>
      <sheetName val="Total_L_Logistics_MNO_Opex"/>
      <sheetName val="L_Const_MNO_Opex"/>
      <sheetName val="Total_L_Const_MNO_Opex"/>
      <sheetName val="L_Installation_MNO_Opex"/>
      <sheetName val="Total_L_Installation_MNO_Opex"/>
      <sheetName val="Total_MNO_Capex_per_Site"/>
      <sheetName val="Total_MNO_Opex_per_Site"/>
      <sheetName val="Capex_Per_User_Satellite"/>
      <sheetName val="Opex_Per_User_Satellite"/>
      <sheetName val="TCO_Per_User_Satellite"/>
      <sheetName val="Total_Satellite_TCO"/>
      <sheetName val="Capex_Per_Decile"/>
      <sheetName val="Fiber_Per_Decile"/>
      <sheetName val="Opex_Per_Decile"/>
      <sheetName val="Remote_Coverage_Per_Decile"/>
      <sheetName val="Policy_Regulation_Per_Decile"/>
      <sheetName val="ICT_Skills_Per_Decile"/>
      <sheetName val="Total_Costs"/>
      <sheetName val="Total_Cost_Per_Us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t="str">
            <v>ISO3</v>
          </cell>
          <cell r="B1" t="str">
            <v>country_name</v>
          </cell>
          <cell r="C1" t="str">
            <v>Income Group</v>
          </cell>
          <cell r="D1" t="str">
            <v>Region</v>
          </cell>
        </row>
        <row r="2">
          <cell r="A2" t="str">
            <v>ABW</v>
          </cell>
          <cell r="B2" t="str">
            <v>Aruba</v>
          </cell>
          <cell r="C2" t="str">
            <v>-</v>
          </cell>
          <cell r="D2" t="str">
            <v>-</v>
          </cell>
        </row>
        <row r="3">
          <cell r="A3" t="str">
            <v>AFG</v>
          </cell>
          <cell r="B3" t="str">
            <v>Afghanistan</v>
          </cell>
          <cell r="C3" t="str">
            <v>Low Income Developing Countries</v>
          </cell>
          <cell r="D3" t="str">
            <v>Middle East, North Africa, Afghanistan, and Pakistan</v>
          </cell>
        </row>
        <row r="4">
          <cell r="A4" t="str">
            <v>AGO</v>
          </cell>
          <cell r="B4" t="str">
            <v>Angola</v>
          </cell>
          <cell r="C4" t="str">
            <v>Emerging Market Economies</v>
          </cell>
          <cell r="D4" t="str">
            <v>Sub-Sahara Africa</v>
          </cell>
        </row>
        <row r="5">
          <cell r="A5" t="str">
            <v>ALB</v>
          </cell>
          <cell r="B5" t="str">
            <v>Albania</v>
          </cell>
          <cell r="C5" t="str">
            <v>Emerging Market Economies</v>
          </cell>
          <cell r="D5" t="str">
            <v>Emerging and Developing Europe</v>
          </cell>
        </row>
        <row r="6">
          <cell r="A6" t="str">
            <v>AND</v>
          </cell>
          <cell r="B6" t="str">
            <v>Andorra</v>
          </cell>
          <cell r="C6" t="str">
            <v>-</v>
          </cell>
          <cell r="D6" t="str">
            <v>-</v>
          </cell>
        </row>
        <row r="7">
          <cell r="A7" t="str">
            <v>ARE</v>
          </cell>
          <cell r="B7" t="str">
            <v>United Arab Emirates</v>
          </cell>
          <cell r="C7" t="str">
            <v>Emerging Market Economies</v>
          </cell>
          <cell r="D7" t="str">
            <v>Middle East, North Africa, Afghanistan, and Pakistan</v>
          </cell>
        </row>
        <row r="8">
          <cell r="A8" t="str">
            <v>ARG</v>
          </cell>
          <cell r="B8" t="str">
            <v>Argentina</v>
          </cell>
          <cell r="C8" t="str">
            <v>Emerging Market Economies</v>
          </cell>
          <cell r="D8" t="str">
            <v>Latin America and the Caribbean</v>
          </cell>
        </row>
        <row r="9">
          <cell r="A9" t="str">
            <v>ARM</v>
          </cell>
          <cell r="B9" t="str">
            <v>Armenia</v>
          </cell>
          <cell r="C9" t="str">
            <v>Emerging Market Economies</v>
          </cell>
          <cell r="D9" t="str">
            <v>Caucasus and Central Asia</v>
          </cell>
        </row>
        <row r="10">
          <cell r="A10" t="str">
            <v>ATG</v>
          </cell>
          <cell r="B10" t="str">
            <v>Antigua and Barbuda</v>
          </cell>
          <cell r="C10" t="str">
            <v>-</v>
          </cell>
          <cell r="D10" t="str">
            <v>-</v>
          </cell>
        </row>
        <row r="11">
          <cell r="A11" t="str">
            <v>AUS</v>
          </cell>
          <cell r="B11" t="str">
            <v>Australia</v>
          </cell>
          <cell r="C11" t="str">
            <v>Advanced Economies</v>
          </cell>
          <cell r="D11" t="str">
            <v>Advanced Economies</v>
          </cell>
        </row>
        <row r="12">
          <cell r="A12" t="str">
            <v>AUT</v>
          </cell>
          <cell r="B12" t="str">
            <v>Austria</v>
          </cell>
          <cell r="C12" t="str">
            <v>Advanced Economies</v>
          </cell>
          <cell r="D12" t="str">
            <v>Advanced Economies</v>
          </cell>
        </row>
        <row r="13">
          <cell r="A13" t="str">
            <v>AZE</v>
          </cell>
          <cell r="B13" t="str">
            <v>Azerbaijan</v>
          </cell>
          <cell r="C13" t="str">
            <v>Emerging Market Economies</v>
          </cell>
          <cell r="D13" t="str">
            <v>Caucasus and Central Asia</v>
          </cell>
        </row>
        <row r="14">
          <cell r="A14" t="str">
            <v>BDI</v>
          </cell>
          <cell r="B14" t="str">
            <v>Burundi</v>
          </cell>
          <cell r="C14" t="str">
            <v>Low Income Developing Countries</v>
          </cell>
          <cell r="D14" t="str">
            <v>Sub-Sahara Africa</v>
          </cell>
        </row>
        <row r="15">
          <cell r="A15" t="str">
            <v>BEL</v>
          </cell>
          <cell r="B15" t="str">
            <v>Belgium</v>
          </cell>
          <cell r="C15" t="str">
            <v>Advanced Economies</v>
          </cell>
          <cell r="D15" t="str">
            <v>Advanced Economies</v>
          </cell>
        </row>
        <row r="16">
          <cell r="A16" t="str">
            <v>BEN</v>
          </cell>
          <cell r="B16" t="str">
            <v>Benin</v>
          </cell>
          <cell r="C16" t="str">
            <v>Low Income Developing Countries</v>
          </cell>
          <cell r="D16" t="str">
            <v>Sub-Sahara Africa</v>
          </cell>
        </row>
        <row r="17">
          <cell r="A17" t="str">
            <v>BFA</v>
          </cell>
          <cell r="B17" t="str">
            <v>Burkina Faso</v>
          </cell>
          <cell r="C17" t="str">
            <v>Low Income Developing Countries</v>
          </cell>
          <cell r="D17" t="str">
            <v>Sub-Sahara Africa</v>
          </cell>
        </row>
        <row r="18">
          <cell r="A18" t="str">
            <v>BGD</v>
          </cell>
          <cell r="B18" t="str">
            <v>Bangladesh</v>
          </cell>
          <cell r="C18" t="str">
            <v>Low Income Developing Countries</v>
          </cell>
          <cell r="D18" t="str">
            <v>Emerging and Developing Asia</v>
          </cell>
        </row>
        <row r="19">
          <cell r="A19" t="str">
            <v>BGR</v>
          </cell>
          <cell r="B19" t="str">
            <v>Bulgaria</v>
          </cell>
          <cell r="C19" t="str">
            <v>Emerging Market Economies</v>
          </cell>
          <cell r="D19" t="str">
            <v>Emerging and Developing Europe</v>
          </cell>
        </row>
        <row r="20">
          <cell r="A20" t="str">
            <v>BHR</v>
          </cell>
          <cell r="B20" t="str">
            <v>Bahrain</v>
          </cell>
          <cell r="C20" t="str">
            <v>Emerging Market Economies</v>
          </cell>
          <cell r="D20" t="str">
            <v>Middle East, North Africa, Afghanistan, and Pakistan</v>
          </cell>
        </row>
        <row r="21">
          <cell r="A21" t="str">
            <v>BHS</v>
          </cell>
          <cell r="B21" t="str">
            <v>Bahamas</v>
          </cell>
          <cell r="C21" t="str">
            <v>-</v>
          </cell>
          <cell r="D21" t="str">
            <v>-</v>
          </cell>
        </row>
        <row r="22">
          <cell r="A22" t="str">
            <v>BIH</v>
          </cell>
          <cell r="B22" t="str">
            <v>Bosnia and Herzegovina</v>
          </cell>
          <cell r="C22" t="str">
            <v>Emerging Market Economies</v>
          </cell>
          <cell r="D22" t="str">
            <v>Emerging and Developing Europe</v>
          </cell>
        </row>
        <row r="23">
          <cell r="A23" t="str">
            <v>BLR</v>
          </cell>
          <cell r="B23" t="str">
            <v>Belarus</v>
          </cell>
          <cell r="C23" t="str">
            <v>Emerging Market Economies</v>
          </cell>
          <cell r="D23" t="str">
            <v>Emerging and Developing Europe</v>
          </cell>
        </row>
        <row r="24">
          <cell r="A24" t="str">
            <v>BLZ</v>
          </cell>
          <cell r="B24" t="str">
            <v>Belize</v>
          </cell>
          <cell r="C24" t="str">
            <v>Emerging Market Economies</v>
          </cell>
          <cell r="D24" t="str">
            <v>Latin America and the Caribbean</v>
          </cell>
        </row>
        <row r="25">
          <cell r="A25" t="str">
            <v>BOL</v>
          </cell>
          <cell r="B25" t="str">
            <v>Bolivia</v>
          </cell>
          <cell r="C25" t="str">
            <v>Emerging Market Economies</v>
          </cell>
          <cell r="D25" t="str">
            <v>Latin America and the Caribbean</v>
          </cell>
        </row>
        <row r="26">
          <cell r="A26" t="str">
            <v>BRA</v>
          </cell>
          <cell r="B26" t="str">
            <v>Brazil</v>
          </cell>
          <cell r="C26" t="str">
            <v>Emerging Market Economies</v>
          </cell>
          <cell r="D26" t="str">
            <v>Latin America and the Caribbean</v>
          </cell>
        </row>
        <row r="27">
          <cell r="A27" t="str">
            <v>BRB</v>
          </cell>
          <cell r="B27" t="str">
            <v>Barbados</v>
          </cell>
          <cell r="C27" t="str">
            <v>Emerging Market Economies</v>
          </cell>
          <cell r="D27" t="str">
            <v>Latin America and the Caribbean</v>
          </cell>
        </row>
        <row r="28">
          <cell r="A28" t="str">
            <v>BRN</v>
          </cell>
          <cell r="B28" t="str">
            <v>Brunei Darussalam</v>
          </cell>
          <cell r="C28" t="str">
            <v>Emerging Market Economies</v>
          </cell>
          <cell r="D28" t="str">
            <v>Emerging and Developing Asia</v>
          </cell>
        </row>
        <row r="29">
          <cell r="A29" t="str">
            <v>BTN</v>
          </cell>
          <cell r="B29" t="str">
            <v>Bhutan</v>
          </cell>
          <cell r="C29" t="str">
            <v>Low Income Developing Countries</v>
          </cell>
          <cell r="D29" t="str">
            <v>Emerging and Developing Asia</v>
          </cell>
        </row>
        <row r="30">
          <cell r="A30" t="str">
            <v>BWA</v>
          </cell>
          <cell r="B30" t="str">
            <v>Botswana</v>
          </cell>
          <cell r="C30" t="str">
            <v>Emerging Market Economies</v>
          </cell>
          <cell r="D30" t="str">
            <v>Sub-Sahara Africa</v>
          </cell>
        </row>
        <row r="31">
          <cell r="A31" t="str">
            <v>CAN</v>
          </cell>
          <cell r="B31" t="str">
            <v>Canada</v>
          </cell>
          <cell r="C31" t="str">
            <v>Advanced Economies</v>
          </cell>
          <cell r="D31" t="str">
            <v>Advanced Economies</v>
          </cell>
        </row>
        <row r="32">
          <cell r="A32" t="str">
            <v>CHE</v>
          </cell>
          <cell r="B32" t="str">
            <v>Switzerland</v>
          </cell>
          <cell r="C32" t="str">
            <v>Advanced Economies</v>
          </cell>
          <cell r="D32" t="str">
            <v>Advanced Economies</v>
          </cell>
        </row>
        <row r="33">
          <cell r="A33" t="str">
            <v>CHL</v>
          </cell>
          <cell r="B33" t="str">
            <v>Chile</v>
          </cell>
          <cell r="C33" t="str">
            <v>Emerging Market Economies</v>
          </cell>
          <cell r="D33" t="str">
            <v>Latin America and the Caribbean</v>
          </cell>
        </row>
        <row r="34">
          <cell r="A34" t="str">
            <v>CHN</v>
          </cell>
          <cell r="B34" t="str">
            <v>China</v>
          </cell>
          <cell r="C34" t="str">
            <v>Emerging Market Economies</v>
          </cell>
          <cell r="D34" t="str">
            <v>Emerging and Developing Asia</v>
          </cell>
        </row>
        <row r="35">
          <cell r="A35" t="str">
            <v>CIV</v>
          </cell>
          <cell r="B35" t="str">
            <v>Cote d'Ivoire</v>
          </cell>
          <cell r="C35" t="str">
            <v>Low Income Developing Countries</v>
          </cell>
          <cell r="D35" t="str">
            <v>Sub-Sahara Africa</v>
          </cell>
        </row>
        <row r="36">
          <cell r="A36" t="str">
            <v>CMR</v>
          </cell>
          <cell r="B36" t="str">
            <v>Cameroon</v>
          </cell>
          <cell r="C36" t="str">
            <v>Low Income Developing Countries</v>
          </cell>
          <cell r="D36" t="str">
            <v>Sub-Sahara Africa</v>
          </cell>
        </row>
        <row r="37">
          <cell r="A37" t="str">
            <v>COD</v>
          </cell>
          <cell r="B37" t="str">
            <v>Congo; Democratic Republic</v>
          </cell>
          <cell r="C37" t="str">
            <v>Low Income Developing Countries</v>
          </cell>
          <cell r="D37" t="str">
            <v>Sub-Sahara Africa</v>
          </cell>
        </row>
        <row r="38">
          <cell r="A38" t="str">
            <v>COG</v>
          </cell>
          <cell r="B38" t="str">
            <v>Congo</v>
          </cell>
          <cell r="C38" t="str">
            <v>Low Income Developing Countries</v>
          </cell>
          <cell r="D38" t="str">
            <v>Sub-Sahara Africa</v>
          </cell>
        </row>
        <row r="39">
          <cell r="A39" t="str">
            <v>COL</v>
          </cell>
          <cell r="B39" t="str">
            <v>Colombia</v>
          </cell>
          <cell r="C39" t="str">
            <v>Emerging Market Economies</v>
          </cell>
          <cell r="D39" t="str">
            <v>Latin America and the Caribbean</v>
          </cell>
        </row>
        <row r="40">
          <cell r="A40" t="str">
            <v>COM</v>
          </cell>
          <cell r="B40" t="str">
            <v>Comoros</v>
          </cell>
          <cell r="C40" t="str">
            <v>-</v>
          </cell>
          <cell r="D40" t="str">
            <v>-</v>
          </cell>
        </row>
        <row r="41">
          <cell r="A41" t="str">
            <v>CPV</v>
          </cell>
          <cell r="B41" t="str">
            <v>Cabo Verde</v>
          </cell>
          <cell r="C41" t="str">
            <v>Emerging Market Economies</v>
          </cell>
          <cell r="D41" t="str">
            <v>Sub-Sahara Africa</v>
          </cell>
        </row>
        <row r="42">
          <cell r="A42" t="str">
            <v>CRI</v>
          </cell>
          <cell r="B42" t="str">
            <v>Costa Rica</v>
          </cell>
          <cell r="C42" t="str">
            <v>Emerging Market Economies</v>
          </cell>
          <cell r="D42" t="str">
            <v>Latin America and the Caribbean</v>
          </cell>
        </row>
        <row r="43">
          <cell r="A43" t="str">
            <v>CYP</v>
          </cell>
          <cell r="B43" t="str">
            <v>Cyprus</v>
          </cell>
          <cell r="C43" t="str">
            <v>Advanced Economies</v>
          </cell>
          <cell r="D43" t="str">
            <v>Advanced Economies</v>
          </cell>
        </row>
        <row r="44">
          <cell r="A44" t="str">
            <v>CZE</v>
          </cell>
          <cell r="B44" t="str">
            <v>Czechia</v>
          </cell>
          <cell r="C44" t="str">
            <v>Advanced Economies</v>
          </cell>
          <cell r="D44" t="str">
            <v>Advanced Economies</v>
          </cell>
        </row>
        <row r="45">
          <cell r="A45" t="str">
            <v>DEU</v>
          </cell>
          <cell r="B45" t="str">
            <v>Germany</v>
          </cell>
          <cell r="C45" t="str">
            <v>Advanced Economies</v>
          </cell>
          <cell r="D45" t="str">
            <v>Advanced Economies</v>
          </cell>
        </row>
        <row r="46">
          <cell r="A46" t="str">
            <v>DJI</v>
          </cell>
          <cell r="B46" t="str">
            <v>Djibouti</v>
          </cell>
          <cell r="C46" t="str">
            <v>Low Income Developing Countries</v>
          </cell>
          <cell r="D46" t="str">
            <v>Middle East, North Africa, Afghanistan, and Pakistan</v>
          </cell>
        </row>
        <row r="47">
          <cell r="A47" t="str">
            <v>DMA</v>
          </cell>
          <cell r="B47" t="str">
            <v>Dominica</v>
          </cell>
          <cell r="C47" t="str">
            <v>Emerging Market Economies</v>
          </cell>
          <cell r="D47" t="str">
            <v>Latin America and the Caribbean</v>
          </cell>
        </row>
        <row r="48">
          <cell r="A48" t="str">
            <v>DNK</v>
          </cell>
          <cell r="B48" t="str">
            <v>Denmark</v>
          </cell>
          <cell r="C48" t="str">
            <v>Advanced Economies</v>
          </cell>
          <cell r="D48" t="str">
            <v>Advanced Economies</v>
          </cell>
        </row>
        <row r="49">
          <cell r="A49" t="str">
            <v>DOM</v>
          </cell>
          <cell r="B49" t="str">
            <v>Dominican Republic</v>
          </cell>
          <cell r="C49" t="str">
            <v>Emerging Market Economies</v>
          </cell>
          <cell r="D49" t="str">
            <v>Latin America and the Caribbean</v>
          </cell>
        </row>
        <row r="50">
          <cell r="A50" t="str">
            <v>DZA</v>
          </cell>
          <cell r="B50" t="str">
            <v>Algeria</v>
          </cell>
          <cell r="C50" t="str">
            <v>Emerging Market Economies</v>
          </cell>
          <cell r="D50" t="str">
            <v>Middle East, North Africa, Afghanistan, and Pakistan</v>
          </cell>
        </row>
        <row r="51">
          <cell r="A51" t="str">
            <v>ECU</v>
          </cell>
          <cell r="B51" t="str">
            <v>Ecuador</v>
          </cell>
          <cell r="C51" t="str">
            <v>Emerging Market Economies</v>
          </cell>
          <cell r="D51" t="str">
            <v>Latin America and the Caribbean</v>
          </cell>
        </row>
        <row r="52">
          <cell r="A52" t="str">
            <v>EGY</v>
          </cell>
          <cell r="B52" t="str">
            <v>Egypt</v>
          </cell>
          <cell r="C52" t="str">
            <v>Emerging Market Economies</v>
          </cell>
          <cell r="D52" t="str">
            <v>Middle East, North Africa, Afghanistan, and Pakistan</v>
          </cell>
        </row>
        <row r="53">
          <cell r="A53" t="str">
            <v>ESP</v>
          </cell>
          <cell r="B53" t="str">
            <v>Spain</v>
          </cell>
          <cell r="C53" t="str">
            <v>Advanced Economies</v>
          </cell>
          <cell r="D53" t="str">
            <v>Advanced Economies</v>
          </cell>
        </row>
        <row r="54">
          <cell r="A54" t="str">
            <v>EST</v>
          </cell>
          <cell r="B54" t="str">
            <v>Estonia</v>
          </cell>
          <cell r="C54" t="str">
            <v>Advanced Economies</v>
          </cell>
          <cell r="D54" t="str">
            <v>Advanced Economies</v>
          </cell>
        </row>
        <row r="55">
          <cell r="A55" t="str">
            <v>ETH</v>
          </cell>
          <cell r="B55" t="str">
            <v>Ethiopia</v>
          </cell>
          <cell r="C55" t="str">
            <v>Low Income Developing Countries</v>
          </cell>
          <cell r="D55" t="str">
            <v>Sub-Sahara Africa</v>
          </cell>
        </row>
        <row r="56">
          <cell r="A56" t="str">
            <v>FIN</v>
          </cell>
          <cell r="B56" t="str">
            <v>Finland</v>
          </cell>
          <cell r="C56" t="str">
            <v>Advanced Economies</v>
          </cell>
          <cell r="D56" t="str">
            <v>Advanced Economies</v>
          </cell>
        </row>
        <row r="57">
          <cell r="A57" t="str">
            <v>FJI</v>
          </cell>
          <cell r="B57" t="str">
            <v>Fiji</v>
          </cell>
          <cell r="C57" t="str">
            <v>Emerging Market Economies</v>
          </cell>
          <cell r="D57" t="str">
            <v>Emerging and Developing Asia</v>
          </cell>
        </row>
        <row r="58">
          <cell r="A58" t="str">
            <v>FRA</v>
          </cell>
          <cell r="B58" t="str">
            <v>France</v>
          </cell>
          <cell r="C58" t="str">
            <v>Advanced Economies</v>
          </cell>
          <cell r="D58" t="str">
            <v>Advanced Economies</v>
          </cell>
        </row>
        <row r="59">
          <cell r="A59" t="str">
            <v>GAB</v>
          </cell>
          <cell r="B59" t="str">
            <v>Gabon</v>
          </cell>
          <cell r="C59" t="str">
            <v>Emerging Market Economies</v>
          </cell>
          <cell r="D59" t="str">
            <v>Sub-Sahara Africa</v>
          </cell>
        </row>
        <row r="60">
          <cell r="A60" t="str">
            <v>GBR</v>
          </cell>
          <cell r="B60" t="str">
            <v>United Kingdom</v>
          </cell>
          <cell r="C60" t="str">
            <v>Advanced Economies</v>
          </cell>
          <cell r="D60" t="str">
            <v>Advanced Economies</v>
          </cell>
        </row>
        <row r="61">
          <cell r="A61" t="str">
            <v>GEO</v>
          </cell>
          <cell r="B61" t="str">
            <v>Georgia</v>
          </cell>
          <cell r="C61" t="str">
            <v>Emerging Market Economies</v>
          </cell>
          <cell r="D61" t="str">
            <v>Caucasus and Central Asia</v>
          </cell>
        </row>
        <row r="62">
          <cell r="A62" t="str">
            <v>GHA</v>
          </cell>
          <cell r="B62" t="str">
            <v>Ghana</v>
          </cell>
          <cell r="C62" t="str">
            <v>Low Income Developing Countries</v>
          </cell>
          <cell r="D62" t="str">
            <v>Sub-Sahara Africa</v>
          </cell>
        </row>
        <row r="63">
          <cell r="A63" t="str">
            <v>GIN</v>
          </cell>
          <cell r="B63" t="str">
            <v>Guinea</v>
          </cell>
          <cell r="C63" t="str">
            <v>Low Income Developing Countries</v>
          </cell>
          <cell r="D63" t="str">
            <v>Sub-Sahara Africa</v>
          </cell>
        </row>
        <row r="64">
          <cell r="A64" t="str">
            <v>GMB</v>
          </cell>
          <cell r="B64" t="str">
            <v>Gambia</v>
          </cell>
          <cell r="C64" t="str">
            <v>Low Income Developing Countries</v>
          </cell>
          <cell r="D64" t="str">
            <v>Sub-Sahara Africa</v>
          </cell>
        </row>
        <row r="65">
          <cell r="A65" t="str">
            <v>GRC</v>
          </cell>
          <cell r="B65" t="str">
            <v>Greece</v>
          </cell>
          <cell r="C65" t="str">
            <v>Advanced Economies</v>
          </cell>
          <cell r="D65" t="str">
            <v>Advanced Economies</v>
          </cell>
        </row>
        <row r="66">
          <cell r="A66" t="str">
            <v>GRD</v>
          </cell>
          <cell r="B66" t="str">
            <v>Grenada</v>
          </cell>
          <cell r="C66" t="str">
            <v>Emerging Market Economies</v>
          </cell>
          <cell r="D66" t="str">
            <v>Latin America and the Caribbean</v>
          </cell>
        </row>
        <row r="67">
          <cell r="A67" t="str">
            <v>GTM</v>
          </cell>
          <cell r="B67" t="str">
            <v>Guatemala</v>
          </cell>
          <cell r="C67" t="str">
            <v>Emerging Market Economies</v>
          </cell>
          <cell r="D67" t="str">
            <v>Latin America and the Caribbean</v>
          </cell>
        </row>
        <row r="68">
          <cell r="A68" t="str">
            <v>GUY</v>
          </cell>
          <cell r="B68" t="str">
            <v>Guyana</v>
          </cell>
          <cell r="C68" t="str">
            <v>Emerging Market Economies</v>
          </cell>
          <cell r="D68" t="str">
            <v>Latin America and the Caribbean</v>
          </cell>
        </row>
        <row r="69">
          <cell r="A69" t="str">
            <v>HKG</v>
          </cell>
          <cell r="B69" t="str">
            <v>Hong Kong; SAR China</v>
          </cell>
          <cell r="C69" t="str">
            <v>Advanced Economies</v>
          </cell>
          <cell r="D69" t="str">
            <v>Advanced Economies</v>
          </cell>
        </row>
        <row r="70">
          <cell r="A70" t="str">
            <v>HND</v>
          </cell>
          <cell r="B70" t="str">
            <v>Honduras</v>
          </cell>
          <cell r="C70" t="str">
            <v>Low Income Developing Countries</v>
          </cell>
          <cell r="D70" t="str">
            <v>Latin America and the Caribbean</v>
          </cell>
        </row>
        <row r="71">
          <cell r="A71" t="str">
            <v>HRV</v>
          </cell>
          <cell r="B71" t="str">
            <v>Croatia</v>
          </cell>
          <cell r="C71" t="str">
            <v>Emerging Market Economies</v>
          </cell>
          <cell r="D71" t="str">
            <v>Emerging and Developing Europe</v>
          </cell>
        </row>
        <row r="72">
          <cell r="A72" t="str">
            <v>HTI</v>
          </cell>
          <cell r="B72" t="str">
            <v>Haiti</v>
          </cell>
          <cell r="C72" t="str">
            <v>Low Income Developing Countries</v>
          </cell>
          <cell r="D72" t="str">
            <v>Latin America and the Caribbean</v>
          </cell>
        </row>
        <row r="73">
          <cell r="A73" t="str">
            <v>HUN</v>
          </cell>
          <cell r="B73" t="str">
            <v>Hungary</v>
          </cell>
          <cell r="C73" t="str">
            <v>Emerging Market Economies</v>
          </cell>
          <cell r="D73" t="str">
            <v>Emerging and Developing Europe</v>
          </cell>
        </row>
        <row r="74">
          <cell r="A74" t="str">
            <v>IDN</v>
          </cell>
          <cell r="B74" t="str">
            <v>Indonesia</v>
          </cell>
          <cell r="C74" t="str">
            <v>Emerging Market Economies</v>
          </cell>
          <cell r="D74" t="str">
            <v>Emerging and Developing Asia</v>
          </cell>
        </row>
        <row r="75">
          <cell r="A75" t="str">
            <v>IND</v>
          </cell>
          <cell r="B75" t="str">
            <v>India</v>
          </cell>
          <cell r="C75" t="str">
            <v>Emerging Market Economies</v>
          </cell>
          <cell r="D75" t="str">
            <v>Emerging and Developing Asia</v>
          </cell>
        </row>
        <row r="76">
          <cell r="A76" t="str">
            <v>IRL</v>
          </cell>
          <cell r="B76" t="str">
            <v>Ireland</v>
          </cell>
          <cell r="C76" t="str">
            <v>Advanced Economies</v>
          </cell>
          <cell r="D76" t="str">
            <v>Advanced Economies</v>
          </cell>
        </row>
        <row r="77">
          <cell r="A77" t="str">
            <v>IRN</v>
          </cell>
          <cell r="B77" t="str">
            <v>Iran</v>
          </cell>
          <cell r="C77" t="str">
            <v>Emerging Market Economies</v>
          </cell>
          <cell r="D77" t="str">
            <v>Middle East, North Africa, Afghanistan, and Pakistan</v>
          </cell>
        </row>
        <row r="78">
          <cell r="A78" t="str">
            <v>IRQ</v>
          </cell>
          <cell r="B78" t="str">
            <v>Iraq</v>
          </cell>
          <cell r="C78" t="str">
            <v>Emerging Market Economies</v>
          </cell>
          <cell r="D78" t="str">
            <v>Middle East, North Africa, Afghanistan, and Pakistan</v>
          </cell>
        </row>
        <row r="79">
          <cell r="A79" t="str">
            <v>ISL</v>
          </cell>
          <cell r="B79" t="str">
            <v>Iceland</v>
          </cell>
          <cell r="C79" t="str">
            <v>Advanced Economies</v>
          </cell>
          <cell r="D79" t="str">
            <v>Advanced Economies</v>
          </cell>
        </row>
        <row r="80">
          <cell r="A80" t="str">
            <v>ISR</v>
          </cell>
          <cell r="B80" t="str">
            <v>Israel</v>
          </cell>
          <cell r="C80" t="str">
            <v>Advanced Economies</v>
          </cell>
          <cell r="D80" t="str">
            <v>Advanced Economies</v>
          </cell>
        </row>
        <row r="81">
          <cell r="A81" t="str">
            <v>ITA</v>
          </cell>
          <cell r="B81" t="str">
            <v>Italy</v>
          </cell>
          <cell r="C81" t="str">
            <v>Advanced Economies</v>
          </cell>
          <cell r="D81" t="str">
            <v>Advanced Economies</v>
          </cell>
        </row>
        <row r="82">
          <cell r="A82" t="str">
            <v>JAM</v>
          </cell>
          <cell r="B82" t="str">
            <v>Jamaica</v>
          </cell>
          <cell r="C82" t="str">
            <v>Emerging Market Economies</v>
          </cell>
          <cell r="D82" t="str">
            <v>Latin America and the Caribbean</v>
          </cell>
        </row>
        <row r="83">
          <cell r="A83" t="str">
            <v>JOR</v>
          </cell>
          <cell r="B83" t="str">
            <v>Jordan</v>
          </cell>
          <cell r="C83" t="str">
            <v>Emerging Market Economies</v>
          </cell>
          <cell r="D83" t="str">
            <v>Middle East, North Africa, Afghanistan, and Pakistan</v>
          </cell>
        </row>
        <row r="84">
          <cell r="A84" t="str">
            <v>JPN</v>
          </cell>
          <cell r="B84" t="str">
            <v>Japan</v>
          </cell>
          <cell r="C84" t="str">
            <v>Advanced Economies</v>
          </cell>
          <cell r="D84" t="str">
            <v>Advanced Economies</v>
          </cell>
        </row>
        <row r="85">
          <cell r="A85" t="str">
            <v>KAZ</v>
          </cell>
          <cell r="B85" t="str">
            <v>Kazakhstan</v>
          </cell>
          <cell r="C85" t="str">
            <v>Emerging Market Economies</v>
          </cell>
          <cell r="D85" t="str">
            <v>Caucasus and Central Asia</v>
          </cell>
        </row>
        <row r="86">
          <cell r="A86" t="str">
            <v>KEN</v>
          </cell>
          <cell r="B86" t="str">
            <v>Kenya</v>
          </cell>
          <cell r="C86" t="str">
            <v>Low Income Developing Countries</v>
          </cell>
          <cell r="D86" t="str">
            <v>Sub-Sahara Africa</v>
          </cell>
        </row>
        <row r="87">
          <cell r="A87" t="str">
            <v>KGZ</v>
          </cell>
          <cell r="B87" t="str">
            <v>Kyrgyzstan</v>
          </cell>
          <cell r="C87" t="str">
            <v>Low Income Developing Countries</v>
          </cell>
          <cell r="D87" t="str">
            <v>Caucasus and Central Asia</v>
          </cell>
        </row>
        <row r="88">
          <cell r="A88" t="str">
            <v>KHM</v>
          </cell>
          <cell r="B88" t="str">
            <v>Cambodia</v>
          </cell>
          <cell r="C88" t="str">
            <v>Low Income Developing Countries</v>
          </cell>
          <cell r="D88" t="str">
            <v>Emerging and Developing Asia</v>
          </cell>
        </row>
        <row r="89">
          <cell r="A89" t="str">
            <v>KIR</v>
          </cell>
          <cell r="B89" t="str">
            <v>Kiribati</v>
          </cell>
          <cell r="C89" t="str">
            <v>-</v>
          </cell>
          <cell r="D89" t="str">
            <v>-</v>
          </cell>
        </row>
        <row r="90">
          <cell r="A90" t="str">
            <v>KOR</v>
          </cell>
          <cell r="B90" t="str">
            <v>Korea; South</v>
          </cell>
          <cell r="C90" t="str">
            <v>Advanced Economies</v>
          </cell>
          <cell r="D90" t="str">
            <v>Advanced Economies</v>
          </cell>
        </row>
        <row r="91">
          <cell r="A91" t="str">
            <v>KWT</v>
          </cell>
          <cell r="B91" t="str">
            <v>Kuwait</v>
          </cell>
          <cell r="C91" t="str">
            <v>Emerging Market Economies</v>
          </cell>
          <cell r="D91" t="str">
            <v>Middle East, North Africa, Afghanistan, and Pakistan</v>
          </cell>
        </row>
        <row r="92">
          <cell r="A92" t="str">
            <v>LAO</v>
          </cell>
          <cell r="B92" t="str">
            <v>Laos</v>
          </cell>
          <cell r="C92" t="str">
            <v>Low Income Developing Countries</v>
          </cell>
          <cell r="D92" t="str">
            <v>Emerging and Developing Asia</v>
          </cell>
        </row>
        <row r="93">
          <cell r="A93" t="str">
            <v>LBN</v>
          </cell>
          <cell r="B93" t="str">
            <v>Lebanon</v>
          </cell>
          <cell r="C93" t="str">
            <v>Emerging Market Economies</v>
          </cell>
          <cell r="D93" t="str">
            <v>Middle East, North Africa, Afghanistan, and Pakistan</v>
          </cell>
        </row>
        <row r="94">
          <cell r="A94" t="str">
            <v>LBR</v>
          </cell>
          <cell r="B94" t="str">
            <v>Liberia</v>
          </cell>
          <cell r="C94" t="str">
            <v>Low Income Developing Countries</v>
          </cell>
          <cell r="D94" t="str">
            <v>Sub-Sahara Africa</v>
          </cell>
        </row>
        <row r="95">
          <cell r="A95" t="str">
            <v>LBY</v>
          </cell>
          <cell r="B95" t="str">
            <v>Libya</v>
          </cell>
          <cell r="C95" t="str">
            <v>Emerging Market Economies</v>
          </cell>
          <cell r="D95" t="str">
            <v>Middle East, North Africa, Afghanistan, and Pakistan</v>
          </cell>
        </row>
        <row r="96">
          <cell r="A96" t="str">
            <v>LCA</v>
          </cell>
          <cell r="B96" t="str">
            <v>Saint Lucia</v>
          </cell>
          <cell r="C96" t="str">
            <v>-</v>
          </cell>
          <cell r="D96" t="str">
            <v>-</v>
          </cell>
        </row>
        <row r="97">
          <cell r="A97" t="str">
            <v>LKA</v>
          </cell>
          <cell r="B97" t="str">
            <v>Sri Lanka</v>
          </cell>
          <cell r="C97" t="str">
            <v>Emerging Market Economies</v>
          </cell>
          <cell r="D97" t="str">
            <v>Emerging and Developing Asia</v>
          </cell>
        </row>
        <row r="98">
          <cell r="A98" t="str">
            <v>LSO</v>
          </cell>
          <cell r="B98" t="str">
            <v>Lesotho</v>
          </cell>
          <cell r="C98" t="str">
            <v>Low Income Developing Countries</v>
          </cell>
          <cell r="D98" t="str">
            <v>Sub-Sahara Africa</v>
          </cell>
        </row>
        <row r="99">
          <cell r="A99" t="str">
            <v>LTU</v>
          </cell>
          <cell r="B99" t="str">
            <v>Lithuania</v>
          </cell>
          <cell r="C99" t="str">
            <v>Advanced Economies</v>
          </cell>
          <cell r="D99" t="str">
            <v>Advanced Economies</v>
          </cell>
        </row>
        <row r="100">
          <cell r="A100" t="str">
            <v>LUX</v>
          </cell>
          <cell r="B100" t="str">
            <v>Luxembourg</v>
          </cell>
          <cell r="C100" t="str">
            <v>Advanced Economies</v>
          </cell>
          <cell r="D100" t="str">
            <v>Advanced Economies</v>
          </cell>
        </row>
        <row r="101">
          <cell r="A101" t="str">
            <v>LVA</v>
          </cell>
          <cell r="B101" t="str">
            <v>Latvia</v>
          </cell>
          <cell r="C101" t="str">
            <v>Advanced Economies</v>
          </cell>
          <cell r="D101" t="str">
            <v>Advanced Economies</v>
          </cell>
        </row>
        <row r="102">
          <cell r="A102" t="str">
            <v>MAC</v>
          </cell>
          <cell r="B102" t="str">
            <v>Macao; SAR China</v>
          </cell>
          <cell r="C102" t="str">
            <v>-</v>
          </cell>
          <cell r="D102" t="str">
            <v>-</v>
          </cell>
        </row>
        <row r="103">
          <cell r="A103" t="str">
            <v>MAR</v>
          </cell>
          <cell r="B103" t="str">
            <v>Morocco</v>
          </cell>
          <cell r="C103" t="str">
            <v>Emerging Market Economies</v>
          </cell>
          <cell r="D103" t="str">
            <v>Middle East, North Africa, Afghanistan, and Pakistan</v>
          </cell>
        </row>
        <row r="104">
          <cell r="A104" t="str">
            <v>MDA</v>
          </cell>
          <cell r="B104" t="str">
            <v>Moldova</v>
          </cell>
          <cell r="C104" t="str">
            <v>Low Income Developing Countries</v>
          </cell>
          <cell r="D104" t="str">
            <v>Emerging and Developing Europe</v>
          </cell>
        </row>
        <row r="105">
          <cell r="A105" t="str">
            <v>MDG</v>
          </cell>
          <cell r="B105" t="str">
            <v>Madagascar</v>
          </cell>
          <cell r="C105" t="str">
            <v>Low Income Developing Countries</v>
          </cell>
          <cell r="D105" t="str">
            <v>Sub-Sahara Africa</v>
          </cell>
        </row>
        <row r="106">
          <cell r="A106" t="str">
            <v>MDV</v>
          </cell>
          <cell r="B106" t="str">
            <v>Maldives</v>
          </cell>
          <cell r="C106" t="str">
            <v>-</v>
          </cell>
          <cell r="D106" t="str">
            <v>-</v>
          </cell>
        </row>
        <row r="107">
          <cell r="A107" t="str">
            <v>MEX</v>
          </cell>
          <cell r="B107" t="str">
            <v>Mexico</v>
          </cell>
          <cell r="C107" t="str">
            <v>Emerging Market Economies</v>
          </cell>
          <cell r="D107" t="str">
            <v>Latin America and the Caribbean</v>
          </cell>
        </row>
        <row r="108">
          <cell r="A108" t="str">
            <v>MKD</v>
          </cell>
          <cell r="B108" t="str">
            <v>North Macedonia</v>
          </cell>
          <cell r="C108" t="str">
            <v>-</v>
          </cell>
          <cell r="D108" t="str">
            <v>-</v>
          </cell>
        </row>
        <row r="109">
          <cell r="A109" t="str">
            <v>MLI</v>
          </cell>
          <cell r="B109" t="str">
            <v>Mali</v>
          </cell>
          <cell r="C109" t="str">
            <v>Low Income Developing Countries</v>
          </cell>
          <cell r="D109" t="str">
            <v>Sub-Sahara Africa</v>
          </cell>
        </row>
        <row r="110">
          <cell r="A110" t="str">
            <v>MLT</v>
          </cell>
          <cell r="B110" t="str">
            <v>Malta</v>
          </cell>
          <cell r="C110" t="str">
            <v>Advanced Economies</v>
          </cell>
          <cell r="D110" t="str">
            <v>Advanced Economies</v>
          </cell>
        </row>
        <row r="111">
          <cell r="A111" t="str">
            <v>MMR</v>
          </cell>
          <cell r="B111" t="str">
            <v>Myanmar</v>
          </cell>
          <cell r="C111" t="str">
            <v>Low Income Developing Countries</v>
          </cell>
          <cell r="D111" t="str">
            <v>Emerging and Developing Asia</v>
          </cell>
        </row>
        <row r="112">
          <cell r="A112" t="str">
            <v>MNE</v>
          </cell>
          <cell r="B112" t="str">
            <v>Montenegro</v>
          </cell>
          <cell r="C112" t="str">
            <v>Emerging Market Economies</v>
          </cell>
          <cell r="D112" t="str">
            <v>Emerging and Developing Europe</v>
          </cell>
        </row>
        <row r="113">
          <cell r="A113" t="str">
            <v>MNG</v>
          </cell>
          <cell r="B113" t="str">
            <v>Mongolia</v>
          </cell>
          <cell r="C113" t="str">
            <v>Emerging Market Economies</v>
          </cell>
          <cell r="D113" t="str">
            <v>Emerging and Developing Asia</v>
          </cell>
        </row>
        <row r="114">
          <cell r="A114" t="str">
            <v>MOZ</v>
          </cell>
          <cell r="B114" t="str">
            <v>Mozambique</v>
          </cell>
          <cell r="C114" t="str">
            <v>Low Income Developing Countries</v>
          </cell>
          <cell r="D114" t="str">
            <v>Sub-Sahara Africa</v>
          </cell>
        </row>
        <row r="115">
          <cell r="A115" t="str">
            <v>MUS</v>
          </cell>
          <cell r="B115" t="str">
            <v>Mauritius</v>
          </cell>
          <cell r="C115" t="str">
            <v>Emerging Market Economies</v>
          </cell>
          <cell r="D115" t="str">
            <v>Sub-Sahara Africa</v>
          </cell>
        </row>
        <row r="116">
          <cell r="A116" t="str">
            <v>MWI</v>
          </cell>
          <cell r="B116" t="str">
            <v>Malawi</v>
          </cell>
          <cell r="C116" t="str">
            <v>Low Income Developing Countries</v>
          </cell>
          <cell r="D116" t="str">
            <v>Sub-Sahara Africa</v>
          </cell>
        </row>
        <row r="117">
          <cell r="A117" t="str">
            <v>MYS</v>
          </cell>
          <cell r="B117" t="str">
            <v>Malaysia</v>
          </cell>
          <cell r="C117" t="str">
            <v>Emerging Market Economies</v>
          </cell>
          <cell r="D117" t="str">
            <v>Emerging and Developing Asia</v>
          </cell>
        </row>
        <row r="118">
          <cell r="A118" t="str">
            <v>NAM</v>
          </cell>
          <cell r="B118" t="str">
            <v>Namibia</v>
          </cell>
          <cell r="C118" t="str">
            <v>Emerging Market Economies</v>
          </cell>
          <cell r="D118" t="str">
            <v>Sub-Sahara Africa</v>
          </cell>
        </row>
        <row r="119">
          <cell r="A119" t="str">
            <v>NER</v>
          </cell>
          <cell r="B119" t="str">
            <v>Niger</v>
          </cell>
          <cell r="C119" t="str">
            <v>Low Income Developing Countries</v>
          </cell>
          <cell r="D119" t="str">
            <v>Sub-Sahara Africa</v>
          </cell>
        </row>
        <row r="120">
          <cell r="A120" t="str">
            <v>NGA</v>
          </cell>
          <cell r="B120" t="str">
            <v>Nigeria</v>
          </cell>
          <cell r="C120" t="str">
            <v>Low Income Developing Countries</v>
          </cell>
          <cell r="D120" t="str">
            <v>Sub-Sahara Africa</v>
          </cell>
        </row>
        <row r="121">
          <cell r="A121" t="str">
            <v>NIC</v>
          </cell>
          <cell r="B121" t="str">
            <v>Nicaragua</v>
          </cell>
          <cell r="C121" t="str">
            <v>Low Income Developing Countries</v>
          </cell>
          <cell r="D121" t="str">
            <v>Latin America and the Caribbean</v>
          </cell>
        </row>
        <row r="122">
          <cell r="A122" t="str">
            <v>NLD</v>
          </cell>
          <cell r="B122" t="str">
            <v>Netherlands</v>
          </cell>
          <cell r="C122" t="str">
            <v>Advanced Economies</v>
          </cell>
          <cell r="D122" t="str">
            <v>Advanced Economies</v>
          </cell>
        </row>
        <row r="123">
          <cell r="A123" t="str">
            <v>NOR</v>
          </cell>
          <cell r="B123" t="str">
            <v>Norway</v>
          </cell>
          <cell r="C123" t="str">
            <v>Advanced Economies</v>
          </cell>
          <cell r="D123" t="str">
            <v>Advanced Economies</v>
          </cell>
        </row>
        <row r="124">
          <cell r="A124" t="str">
            <v>NPL</v>
          </cell>
          <cell r="B124" t="str">
            <v>Nepal</v>
          </cell>
          <cell r="C124" t="str">
            <v>Low Income Developing Countries</v>
          </cell>
          <cell r="D124" t="str">
            <v>Emerging and Developing Asia</v>
          </cell>
        </row>
        <row r="125">
          <cell r="A125" t="str">
            <v>NRU</v>
          </cell>
          <cell r="B125" t="str">
            <v>Nauru</v>
          </cell>
          <cell r="C125" t="str">
            <v>-</v>
          </cell>
          <cell r="D125" t="str">
            <v>-</v>
          </cell>
        </row>
        <row r="126">
          <cell r="A126" t="str">
            <v>NZL</v>
          </cell>
          <cell r="B126" t="str">
            <v>New Zealand</v>
          </cell>
          <cell r="C126" t="str">
            <v>Advanced Economies</v>
          </cell>
          <cell r="D126" t="str">
            <v>Advanced Economies</v>
          </cell>
        </row>
        <row r="127">
          <cell r="A127" t="str">
            <v>OMN</v>
          </cell>
          <cell r="B127" t="str">
            <v>Oman</v>
          </cell>
          <cell r="C127" t="str">
            <v>Emerging Market Economies</v>
          </cell>
          <cell r="D127" t="str">
            <v>Middle East, North Africa, Afghanistan, and Pakistan</v>
          </cell>
        </row>
        <row r="128">
          <cell r="A128" t="str">
            <v>PAK</v>
          </cell>
          <cell r="B128" t="str">
            <v>Pakistan</v>
          </cell>
          <cell r="C128" t="str">
            <v>Emerging Market Economies</v>
          </cell>
          <cell r="D128" t="str">
            <v>Middle East, North Africa, Afghanistan, and Pakistan</v>
          </cell>
        </row>
        <row r="129">
          <cell r="A129" t="str">
            <v>PAN</v>
          </cell>
          <cell r="B129" t="str">
            <v>Panama</v>
          </cell>
          <cell r="C129" t="str">
            <v>Emerging Market Economies</v>
          </cell>
          <cell r="D129" t="str">
            <v>Latin America and the Caribbean</v>
          </cell>
        </row>
        <row r="130">
          <cell r="A130" t="str">
            <v>PER</v>
          </cell>
          <cell r="B130" t="str">
            <v>Peru</v>
          </cell>
          <cell r="C130" t="str">
            <v>Emerging Market Economies</v>
          </cell>
          <cell r="D130" t="str">
            <v>Latin America and the Caribbean</v>
          </cell>
        </row>
        <row r="131">
          <cell r="A131" t="str">
            <v>PHL</v>
          </cell>
          <cell r="B131" t="str">
            <v>Philippines</v>
          </cell>
          <cell r="C131" t="str">
            <v>Emerging Market Economies</v>
          </cell>
          <cell r="D131" t="str">
            <v>Emerging and Developing Asia</v>
          </cell>
        </row>
        <row r="132">
          <cell r="A132" t="str">
            <v>PNG</v>
          </cell>
          <cell r="B132" t="str">
            <v>Papua New Guinea</v>
          </cell>
          <cell r="C132" t="str">
            <v>Low Income Developing Countries</v>
          </cell>
          <cell r="D132" t="str">
            <v>Emerging and Developing Asia</v>
          </cell>
        </row>
        <row r="133">
          <cell r="A133" t="str">
            <v>POL</v>
          </cell>
          <cell r="B133" t="str">
            <v>Poland</v>
          </cell>
          <cell r="C133" t="str">
            <v>Emerging Market Economies</v>
          </cell>
          <cell r="D133" t="str">
            <v>Emerging and Developing Europe</v>
          </cell>
        </row>
        <row r="134">
          <cell r="A134" t="str">
            <v>PRI</v>
          </cell>
          <cell r="B134" t="str">
            <v>Puerto Rico</v>
          </cell>
          <cell r="C134" t="str">
            <v>Advanced Economies</v>
          </cell>
          <cell r="D134" t="str">
            <v>Advanced Economies</v>
          </cell>
        </row>
        <row r="135">
          <cell r="A135" t="str">
            <v>PRT</v>
          </cell>
          <cell r="B135" t="str">
            <v>Portugal</v>
          </cell>
          <cell r="C135" t="str">
            <v>Advanced Economies</v>
          </cell>
          <cell r="D135" t="str">
            <v>Advanced Economies</v>
          </cell>
        </row>
        <row r="136">
          <cell r="A136" t="str">
            <v>PRY</v>
          </cell>
          <cell r="B136" t="str">
            <v>Paraguay</v>
          </cell>
          <cell r="C136" t="str">
            <v>Emerging Market Economies</v>
          </cell>
          <cell r="D136" t="str">
            <v>Latin America and the Caribbean</v>
          </cell>
        </row>
        <row r="137">
          <cell r="A137" t="str">
            <v>QAT</v>
          </cell>
          <cell r="B137" t="str">
            <v>Qatar</v>
          </cell>
          <cell r="C137" t="str">
            <v>Emerging Market Economies</v>
          </cell>
          <cell r="D137" t="str">
            <v>Middle East, North Africa, Afghanistan, and Pakistan</v>
          </cell>
        </row>
        <row r="138">
          <cell r="A138" t="str">
            <v>ROU</v>
          </cell>
          <cell r="B138" t="str">
            <v>Romania</v>
          </cell>
          <cell r="C138" t="str">
            <v>Emerging Market Economies</v>
          </cell>
          <cell r="D138" t="str">
            <v>Emerging and Developing Europe</v>
          </cell>
        </row>
        <row r="139">
          <cell r="A139" t="str">
            <v>RUS</v>
          </cell>
          <cell r="B139" t="str">
            <v>Russian Federation</v>
          </cell>
          <cell r="C139" t="str">
            <v>Emerging Market Economies</v>
          </cell>
          <cell r="D139" t="str">
            <v>Emerging and Developing Europe</v>
          </cell>
        </row>
        <row r="140">
          <cell r="A140" t="str">
            <v>RWA</v>
          </cell>
          <cell r="B140" t="str">
            <v>Rwanda</v>
          </cell>
          <cell r="C140" t="str">
            <v>Low Income Developing Countries</v>
          </cell>
          <cell r="D140" t="str">
            <v>Sub-Sahara Africa</v>
          </cell>
        </row>
        <row r="141">
          <cell r="A141" t="str">
            <v>SAU</v>
          </cell>
          <cell r="B141" t="str">
            <v>Saudi Arabia</v>
          </cell>
          <cell r="C141" t="str">
            <v>Emerging Market Economies</v>
          </cell>
          <cell r="D141" t="str">
            <v>Middle East, North Africa, Afghanistan, and Pakistan</v>
          </cell>
        </row>
        <row r="142">
          <cell r="A142" t="str">
            <v>SDN</v>
          </cell>
          <cell r="B142" t="str">
            <v>Sudan</v>
          </cell>
          <cell r="C142" t="str">
            <v>Low Income Developing Countries</v>
          </cell>
          <cell r="D142" t="str">
            <v>Middle East, North Africa, Afghanistan, and Pakistan</v>
          </cell>
        </row>
        <row r="143">
          <cell r="A143" t="str">
            <v>SEN</v>
          </cell>
          <cell r="B143" t="str">
            <v>Senegal</v>
          </cell>
          <cell r="C143" t="str">
            <v>Low Income Developing Countries</v>
          </cell>
          <cell r="D143" t="str">
            <v>Sub-Sahara Africa</v>
          </cell>
        </row>
        <row r="144">
          <cell r="A144" t="str">
            <v>SGP</v>
          </cell>
          <cell r="B144" t="str">
            <v>Singapore</v>
          </cell>
          <cell r="C144" t="str">
            <v>Advanced Economies</v>
          </cell>
          <cell r="D144" t="str">
            <v>Advanced Economies</v>
          </cell>
        </row>
        <row r="145">
          <cell r="A145" t="str">
            <v>SLB</v>
          </cell>
          <cell r="B145" t="str">
            <v>Solomon Islands</v>
          </cell>
          <cell r="C145" t="str">
            <v>Low Income Developing Countries</v>
          </cell>
          <cell r="D145" t="str">
            <v>Emerging and Developing Asia</v>
          </cell>
        </row>
        <row r="146">
          <cell r="A146" t="str">
            <v>SLE</v>
          </cell>
          <cell r="B146" t="str">
            <v>Sierra Leone</v>
          </cell>
          <cell r="C146" t="str">
            <v>Low Income Developing Countries</v>
          </cell>
          <cell r="D146" t="str">
            <v>Sub-Sahara Africa</v>
          </cell>
        </row>
        <row r="147">
          <cell r="A147" t="str">
            <v>SLV</v>
          </cell>
          <cell r="B147" t="str">
            <v>El Salvador</v>
          </cell>
          <cell r="C147" t="str">
            <v>Emerging Market Economies</v>
          </cell>
          <cell r="D147" t="str">
            <v>Latin America and the Caribbean</v>
          </cell>
        </row>
        <row r="148">
          <cell r="A148" t="str">
            <v>SOM</v>
          </cell>
          <cell r="B148" t="str">
            <v>Somalia</v>
          </cell>
          <cell r="C148" t="str">
            <v>Low Income Developing Countries</v>
          </cell>
          <cell r="D148" t="str">
            <v>Middle East, North Africa, Afghanistan, and Pakistan</v>
          </cell>
        </row>
        <row r="149">
          <cell r="A149" t="str">
            <v>SRB</v>
          </cell>
          <cell r="B149" t="str">
            <v>Serbia</v>
          </cell>
          <cell r="C149" t="str">
            <v>Emerging Market Economies</v>
          </cell>
          <cell r="D149" t="str">
            <v>Emerging and Developing Europe</v>
          </cell>
        </row>
        <row r="150">
          <cell r="A150" t="str">
            <v>SSD</v>
          </cell>
          <cell r="B150" t="str">
            <v>South Sudan</v>
          </cell>
          <cell r="C150" t="str">
            <v>Low Income Developing Countries</v>
          </cell>
          <cell r="D150" t="str">
            <v>Sub-Sahara Africa</v>
          </cell>
        </row>
        <row r="151">
          <cell r="A151" t="str">
            <v>SUR</v>
          </cell>
          <cell r="B151" t="str">
            <v>Suriname</v>
          </cell>
          <cell r="C151" t="str">
            <v>Emerging Market Economies</v>
          </cell>
          <cell r="D151" t="str">
            <v>Latin America and the Caribbean</v>
          </cell>
        </row>
        <row r="152">
          <cell r="A152" t="str">
            <v>SVK</v>
          </cell>
          <cell r="B152" t="str">
            <v>Slovakia</v>
          </cell>
          <cell r="C152" t="str">
            <v>Advanced Economies</v>
          </cell>
          <cell r="D152" t="str">
            <v>Advanced Economies</v>
          </cell>
        </row>
        <row r="153">
          <cell r="A153" t="str">
            <v>SVN</v>
          </cell>
          <cell r="B153" t="str">
            <v>Slovenia</v>
          </cell>
          <cell r="C153" t="str">
            <v>Advanced Economies</v>
          </cell>
          <cell r="D153" t="str">
            <v>Advanced Economies</v>
          </cell>
        </row>
        <row r="154">
          <cell r="A154" t="str">
            <v>SWE</v>
          </cell>
          <cell r="B154" t="str">
            <v>Sweden</v>
          </cell>
          <cell r="C154" t="str">
            <v>Advanced Economies</v>
          </cell>
          <cell r="D154" t="str">
            <v>Advanced Economies</v>
          </cell>
        </row>
        <row r="155">
          <cell r="A155" t="str">
            <v>SWZ</v>
          </cell>
          <cell r="B155" t="str">
            <v>Eswatini</v>
          </cell>
          <cell r="C155" t="str">
            <v>Emerging Market Economies</v>
          </cell>
          <cell r="D155" t="str">
            <v>Sub-Sahara Africa</v>
          </cell>
        </row>
        <row r="156">
          <cell r="A156" t="str">
            <v>SYC</v>
          </cell>
          <cell r="B156" t="str">
            <v>Seychelles</v>
          </cell>
          <cell r="C156" t="str">
            <v>Emerging Market Economies</v>
          </cell>
          <cell r="D156" t="str">
            <v>Sub-Sahara Africa</v>
          </cell>
        </row>
        <row r="157">
          <cell r="A157" t="str">
            <v>SYR</v>
          </cell>
          <cell r="B157" t="str">
            <v>Syria</v>
          </cell>
          <cell r="C157" t="str">
            <v>Emerging Market Economies</v>
          </cell>
          <cell r="D157" t="str">
            <v>Middle East, North Africa, Afghanistan, and Pakistan</v>
          </cell>
        </row>
        <row r="158">
          <cell r="A158" t="str">
            <v>TCD</v>
          </cell>
          <cell r="B158" t="str">
            <v>Chad</v>
          </cell>
          <cell r="C158" t="str">
            <v>Low Income Developing Countries</v>
          </cell>
          <cell r="D158" t="str">
            <v>Sub-Sahara Africa</v>
          </cell>
        </row>
        <row r="159">
          <cell r="A159" t="str">
            <v>TGO</v>
          </cell>
          <cell r="B159" t="str">
            <v>Togo</v>
          </cell>
          <cell r="C159" t="str">
            <v>Low Income Developing Countries</v>
          </cell>
          <cell r="D159" t="str">
            <v>Sub-Sahara Africa</v>
          </cell>
        </row>
        <row r="160">
          <cell r="A160" t="str">
            <v>THA</v>
          </cell>
          <cell r="B160" t="str">
            <v>Thailand</v>
          </cell>
          <cell r="C160" t="str">
            <v>Emerging Market Economies</v>
          </cell>
          <cell r="D160" t="str">
            <v>Emerging and Developing Asia</v>
          </cell>
        </row>
        <row r="161">
          <cell r="A161" t="str">
            <v>TJK</v>
          </cell>
          <cell r="B161" t="str">
            <v>Tajikistan</v>
          </cell>
          <cell r="C161" t="str">
            <v>Low Income Developing Countries</v>
          </cell>
          <cell r="D161" t="str">
            <v>Caucasus and Central Asia</v>
          </cell>
        </row>
        <row r="162">
          <cell r="A162" t="str">
            <v>TKM</v>
          </cell>
          <cell r="B162" t="str">
            <v>Turkmenistan</v>
          </cell>
          <cell r="C162" t="str">
            <v>Emerging Market Economies</v>
          </cell>
          <cell r="D162" t="str">
            <v>Caucasus and Central Asia</v>
          </cell>
        </row>
        <row r="163">
          <cell r="A163" t="str">
            <v>TLS</v>
          </cell>
          <cell r="B163" t="str">
            <v>Timor-Leste</v>
          </cell>
          <cell r="C163" t="str">
            <v>Low Income Developing Countries</v>
          </cell>
          <cell r="D163" t="str">
            <v>Emerging and Developing Asia</v>
          </cell>
        </row>
        <row r="164">
          <cell r="A164" t="str">
            <v>TON</v>
          </cell>
          <cell r="B164" t="str">
            <v>Tonga</v>
          </cell>
          <cell r="C164" t="str">
            <v>Emerging Market Economies</v>
          </cell>
          <cell r="D164" t="str">
            <v>Emerging and Developing Asia</v>
          </cell>
        </row>
        <row r="165">
          <cell r="A165" t="str">
            <v>TTO</v>
          </cell>
          <cell r="B165" t="str">
            <v>Trinidad and Tobago</v>
          </cell>
          <cell r="C165" t="str">
            <v>Emerging Market Economies</v>
          </cell>
          <cell r="D165" t="str">
            <v>Latin America and the Caribbean</v>
          </cell>
        </row>
        <row r="166">
          <cell r="A166" t="str">
            <v>TUN</v>
          </cell>
          <cell r="B166" t="str">
            <v>Tunisia</v>
          </cell>
          <cell r="C166" t="str">
            <v>Emerging Market Economies</v>
          </cell>
          <cell r="D166" t="str">
            <v>Middle East, North Africa, Afghanistan, and Pakistan</v>
          </cell>
        </row>
        <row r="167">
          <cell r="A167" t="str">
            <v>TUR</v>
          </cell>
          <cell r="B167" t="str">
            <v>Turkey</v>
          </cell>
          <cell r="C167" t="str">
            <v>Emerging Market Economies</v>
          </cell>
          <cell r="D167" t="str">
            <v>Emerging and Developing Europe</v>
          </cell>
        </row>
        <row r="168">
          <cell r="A168" t="str">
            <v>TZA</v>
          </cell>
          <cell r="B168" t="str">
            <v>Tanzania</v>
          </cell>
          <cell r="C168" t="str">
            <v>Low Income Developing Countries</v>
          </cell>
          <cell r="D168" t="str">
            <v>Sub-Sahara Africa</v>
          </cell>
        </row>
        <row r="169">
          <cell r="A169" t="str">
            <v>UGA</v>
          </cell>
          <cell r="B169" t="str">
            <v>Uganda</v>
          </cell>
          <cell r="C169" t="str">
            <v>Low Income Developing Countries</v>
          </cell>
          <cell r="D169" t="str">
            <v>Sub-Sahara Africa</v>
          </cell>
        </row>
        <row r="170">
          <cell r="A170" t="str">
            <v>UKR</v>
          </cell>
          <cell r="B170" t="str">
            <v>Ukraine</v>
          </cell>
          <cell r="C170" t="str">
            <v>Emerging Market Economies</v>
          </cell>
          <cell r="D170" t="str">
            <v>Emerging and Developing Europe</v>
          </cell>
        </row>
        <row r="171">
          <cell r="A171" t="str">
            <v>URY</v>
          </cell>
          <cell r="B171" t="str">
            <v>Uruguay</v>
          </cell>
          <cell r="C171" t="str">
            <v>Emerging Market Economies</v>
          </cell>
          <cell r="D171" t="str">
            <v>Latin America and the Caribbean</v>
          </cell>
        </row>
        <row r="172">
          <cell r="A172" t="str">
            <v>USA</v>
          </cell>
          <cell r="B172" t="str">
            <v>United States of America</v>
          </cell>
          <cell r="C172" t="str">
            <v>Advanced Economies</v>
          </cell>
          <cell r="D172" t="str">
            <v>Advanced Economies</v>
          </cell>
        </row>
        <row r="173">
          <cell r="A173" t="str">
            <v>UZB</v>
          </cell>
          <cell r="B173" t="str">
            <v>Uzbekistan</v>
          </cell>
          <cell r="C173" t="str">
            <v>Low Income Developing Countries</v>
          </cell>
          <cell r="D173" t="str">
            <v>Caucasus and Central Asia</v>
          </cell>
        </row>
        <row r="174">
          <cell r="A174" t="str">
            <v>VCT</v>
          </cell>
          <cell r="B174" t="str">
            <v>Saint Vincent and the Grenadines</v>
          </cell>
          <cell r="C174" t="str">
            <v>-</v>
          </cell>
          <cell r="D174" t="str">
            <v>-</v>
          </cell>
        </row>
        <row r="175">
          <cell r="A175" t="str">
            <v>VEN</v>
          </cell>
          <cell r="B175" t="str">
            <v>Venezuela</v>
          </cell>
          <cell r="C175" t="str">
            <v>Emerging Market Economies</v>
          </cell>
          <cell r="D175" t="str">
            <v>Latin America and the Caribbean</v>
          </cell>
        </row>
        <row r="176">
          <cell r="A176" t="str">
            <v>VNM</v>
          </cell>
          <cell r="B176" t="str">
            <v>Vietnam</v>
          </cell>
          <cell r="C176" t="str">
            <v>Low Income Developing Countries</v>
          </cell>
          <cell r="D176" t="str">
            <v>Emerging and Developing Asia</v>
          </cell>
        </row>
        <row r="177">
          <cell r="A177" t="str">
            <v>VUT</v>
          </cell>
          <cell r="B177" t="str">
            <v>Vanuatu</v>
          </cell>
          <cell r="C177" t="str">
            <v>Emerging Market Economies</v>
          </cell>
          <cell r="D177" t="str">
            <v>Emerging and Developing Asia</v>
          </cell>
        </row>
        <row r="178">
          <cell r="A178" t="str">
            <v>WSM</v>
          </cell>
          <cell r="B178" t="str">
            <v>Samoa</v>
          </cell>
          <cell r="C178" t="str">
            <v>Emerging Market Economies</v>
          </cell>
          <cell r="D178" t="str">
            <v>Emerging and Developing Asia</v>
          </cell>
        </row>
        <row r="179">
          <cell r="A179" t="str">
            <v>ZAF</v>
          </cell>
          <cell r="B179" t="str">
            <v>South Africa</v>
          </cell>
          <cell r="C179" t="str">
            <v>Emerging Market Economies</v>
          </cell>
          <cell r="D179" t="str">
            <v>Sub-Sahara Africa</v>
          </cell>
        </row>
        <row r="180">
          <cell r="A180" t="str">
            <v>ZMB</v>
          </cell>
          <cell r="B180" t="str">
            <v>Zambia</v>
          </cell>
          <cell r="C180" t="str">
            <v>Low Income Developing Countries</v>
          </cell>
          <cell r="D180" t="str">
            <v>Sub-Sahara Africa</v>
          </cell>
        </row>
        <row r="181">
          <cell r="A181" t="str">
            <v>ZWE</v>
          </cell>
          <cell r="B181" t="str">
            <v>Zimbabwe</v>
          </cell>
          <cell r="C181" t="str">
            <v>Low Income Developing Countries</v>
          </cell>
          <cell r="D181" t="str">
            <v>Sub-Sahara Africa</v>
          </cell>
        </row>
      </sheetData>
      <sheetData sheetId="14">
        <row r="3">
          <cell r="B3">
            <v>35000</v>
          </cell>
        </row>
      </sheetData>
      <sheetData sheetId="15">
        <row r="3">
          <cell r="P3" t="str">
            <v>ABW</v>
          </cell>
        </row>
      </sheetData>
      <sheetData sheetId="16"/>
      <sheetData sheetId="17">
        <row r="1">
          <cell r="L1" t="str">
            <v>Planning &amp; Surveying</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07682-6728-4D16-B3B0-84D30A98D3D0}">
  <sheetPr>
    <tabColor theme="3"/>
  </sheetPr>
  <dimension ref="B1:C28"/>
  <sheetViews>
    <sheetView zoomScaleNormal="100" workbookViewId="0">
      <selection activeCell="C30" sqref="C30"/>
    </sheetView>
  </sheetViews>
  <sheetFormatPr defaultRowHeight="14.4"/>
  <cols>
    <col min="1" max="16384" width="8.88671875" style="31"/>
  </cols>
  <sheetData>
    <row r="1" spans="2:3" s="29" customFormat="1"/>
    <row r="2" spans="2:3" s="30" customFormat="1"/>
    <row r="4" spans="2:3" ht="17.399999999999999">
      <c r="B4" s="33" t="s">
        <v>1462</v>
      </c>
    </row>
    <row r="5" spans="2:3">
      <c r="B5" s="32" t="s">
        <v>1461</v>
      </c>
    </row>
    <row r="12" spans="2:3">
      <c r="B12" s="34" t="s">
        <v>1466</v>
      </c>
      <c r="C12" s="34"/>
    </row>
    <row r="13" spans="2:3">
      <c r="B13" s="35" t="str">
        <f>HYPERLINK("https://github.com/edwardoughton/geotide")</f>
        <v>https://github.com/edwardoughton/geotide</v>
      </c>
      <c r="C13" s="34"/>
    </row>
    <row r="14" spans="2:3">
      <c r="B14" s="34"/>
      <c r="C14" s="34"/>
    </row>
    <row r="15" spans="2:3">
      <c r="B15" s="36" t="s">
        <v>1463</v>
      </c>
      <c r="C15" s="34"/>
    </row>
    <row r="16" spans="2:3">
      <c r="B16" s="34" t="s">
        <v>1467</v>
      </c>
      <c r="C16" s="34"/>
    </row>
    <row r="17" spans="2:3">
      <c r="B17" s="34" t="s">
        <v>1468</v>
      </c>
      <c r="C17" s="34"/>
    </row>
    <row r="18" spans="2:3">
      <c r="B18" s="34"/>
      <c r="C18" s="34"/>
    </row>
    <row r="19" spans="2:3">
      <c r="B19" s="36" t="s">
        <v>1469</v>
      </c>
      <c r="C19" s="34"/>
    </row>
    <row r="20" spans="2:3">
      <c r="B20" s="34" t="s">
        <v>1470</v>
      </c>
      <c r="C20" s="34"/>
    </row>
    <row r="21" spans="2:3">
      <c r="B21" s="34" t="s">
        <v>1471</v>
      </c>
      <c r="C21" s="34"/>
    </row>
    <row r="22" spans="2:3">
      <c r="B22" s="34" t="s">
        <v>1472</v>
      </c>
      <c r="C22" s="34"/>
    </row>
    <row r="23" spans="2:3">
      <c r="B23" s="34"/>
      <c r="C23" s="34"/>
    </row>
    <row r="24" spans="2:3">
      <c r="B24" s="36" t="s">
        <v>1464</v>
      </c>
      <c r="C24" s="34"/>
    </row>
    <row r="25" spans="2:3">
      <c r="B25" s="37" t="s">
        <v>1474</v>
      </c>
      <c r="C25" s="34"/>
    </row>
    <row r="26" spans="2:3">
      <c r="B26" s="34"/>
      <c r="C26" s="34"/>
    </row>
    <row r="27" spans="2:3">
      <c r="B27" s="36" t="s">
        <v>1465</v>
      </c>
      <c r="C27" s="34"/>
    </row>
    <row r="28" spans="2:3">
      <c r="B28" s="37" t="s">
        <v>1473</v>
      </c>
      <c r="C28" s="34"/>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C4099-BBF7-4F72-9EBE-F86A131967EF}">
  <sheetPr>
    <tabColor theme="9" tint="0.79998168889431442"/>
  </sheetPr>
  <dimension ref="A1:S198"/>
  <sheetViews>
    <sheetView zoomScaleNormal="100" workbookViewId="0">
      <selection activeCell="E18" sqref="A1:XFD1048576"/>
    </sheetView>
  </sheetViews>
  <sheetFormatPr defaultRowHeight="13.8"/>
  <cols>
    <col min="1" max="2" width="8.88671875" style="68"/>
    <col min="3" max="3" width="8.88671875" style="43"/>
    <col min="4" max="4" width="10.88671875" style="43" bestFit="1" customWidth="1"/>
    <col min="5" max="5" width="31.88671875" style="43" bestFit="1" customWidth="1"/>
    <col min="6" max="6" width="48" style="43" bestFit="1" customWidth="1"/>
    <col min="7" max="7" width="8.88671875" style="43"/>
    <col min="8" max="8" width="16" style="43" bestFit="1" customWidth="1"/>
    <col min="9" max="16384" width="8.88671875" style="43"/>
  </cols>
  <sheetData>
    <row r="1" spans="1:8">
      <c r="A1" s="69" t="s">
        <v>1203</v>
      </c>
      <c r="B1" s="69" t="s">
        <v>1204</v>
      </c>
      <c r="C1" s="69" t="s">
        <v>1205</v>
      </c>
      <c r="D1" s="69" t="s">
        <v>1206</v>
      </c>
      <c r="E1" s="69" t="s">
        <v>1207</v>
      </c>
      <c r="F1" s="69" t="s">
        <v>1208</v>
      </c>
      <c r="G1" s="69" t="s">
        <v>1209</v>
      </c>
      <c r="H1" s="84" t="s">
        <v>1210</v>
      </c>
    </row>
    <row r="2" spans="1:8">
      <c r="A2" s="69" t="s">
        <v>815</v>
      </c>
      <c r="B2" s="69" t="s">
        <v>816</v>
      </c>
      <c r="C2" s="76" t="s">
        <v>1211</v>
      </c>
      <c r="D2" s="76" t="s">
        <v>1212</v>
      </c>
      <c r="E2" s="76" t="s">
        <v>817</v>
      </c>
      <c r="F2" s="76" t="s">
        <v>818</v>
      </c>
      <c r="G2" s="85">
        <v>512</v>
      </c>
      <c r="H2" s="86">
        <v>0.94492846727371216</v>
      </c>
    </row>
    <row r="3" spans="1:8">
      <c r="A3" s="69" t="s">
        <v>845</v>
      </c>
      <c r="B3" s="69" t="s">
        <v>846</v>
      </c>
      <c r="C3" s="76" t="s">
        <v>1213</v>
      </c>
      <c r="D3" s="76" t="s">
        <v>1212</v>
      </c>
      <c r="E3" s="76" t="s">
        <v>1202</v>
      </c>
      <c r="F3" s="76" t="s">
        <v>1214</v>
      </c>
      <c r="G3" s="85">
        <v>914</v>
      </c>
      <c r="H3" s="86">
        <v>6.2720437049865723</v>
      </c>
    </row>
    <row r="4" spans="1:8">
      <c r="A4" s="69" t="s">
        <v>847</v>
      </c>
      <c r="B4" s="69" t="s">
        <v>848</v>
      </c>
      <c r="C4" s="76" t="s">
        <v>1215</v>
      </c>
      <c r="D4" s="76" t="s">
        <v>1212</v>
      </c>
      <c r="E4" s="76" t="s">
        <v>1202</v>
      </c>
      <c r="F4" s="76" t="s">
        <v>818</v>
      </c>
      <c r="G4" s="85">
        <v>612</v>
      </c>
      <c r="H4" s="86">
        <v>4.2650966644287109</v>
      </c>
    </row>
    <row r="5" spans="1:8">
      <c r="A5" s="69" t="s">
        <v>849</v>
      </c>
      <c r="B5" s="69" t="s">
        <v>850</v>
      </c>
      <c r="C5" s="76" t="s">
        <v>1216</v>
      </c>
      <c r="D5" s="76" t="s">
        <v>1212</v>
      </c>
      <c r="E5" s="76" t="s">
        <v>1201</v>
      </c>
      <c r="F5" s="76" t="s">
        <v>1201</v>
      </c>
      <c r="G5" s="85">
        <v>171</v>
      </c>
      <c r="H5" s="86">
        <v>35.788230895996094</v>
      </c>
    </row>
    <row r="6" spans="1:8">
      <c r="A6" s="69" t="s">
        <v>851</v>
      </c>
      <c r="B6" s="69" t="s">
        <v>852</v>
      </c>
      <c r="C6" s="76" t="s">
        <v>1217</v>
      </c>
      <c r="D6" s="76" t="s">
        <v>1212</v>
      </c>
      <c r="E6" s="76" t="s">
        <v>1202</v>
      </c>
      <c r="F6" s="76" t="s">
        <v>1218</v>
      </c>
      <c r="G6" s="85">
        <v>614</v>
      </c>
      <c r="H6" s="86">
        <v>2.5637443065643311</v>
      </c>
    </row>
    <row r="7" spans="1:8">
      <c r="A7" s="69" t="s">
        <v>853</v>
      </c>
      <c r="B7" s="69" t="s">
        <v>854</v>
      </c>
      <c r="C7" s="76" t="s">
        <v>1219</v>
      </c>
      <c r="D7" s="76" t="s">
        <v>1212</v>
      </c>
      <c r="E7" s="76" t="s">
        <v>1202</v>
      </c>
      <c r="F7" s="76" t="s">
        <v>1220</v>
      </c>
      <c r="G7" s="85">
        <v>311</v>
      </c>
      <c r="H7" s="86">
        <v>15.203728675842285</v>
      </c>
    </row>
    <row r="8" spans="1:8">
      <c r="A8" s="69" t="s">
        <v>855</v>
      </c>
      <c r="B8" s="69" t="s">
        <v>856</v>
      </c>
      <c r="C8" s="76" t="s">
        <v>1221</v>
      </c>
      <c r="D8" s="76" t="s">
        <v>1212</v>
      </c>
      <c r="E8" s="76" t="s">
        <v>1202</v>
      </c>
      <c r="F8" s="76" t="s">
        <v>1220</v>
      </c>
      <c r="G8" s="85">
        <v>213</v>
      </c>
      <c r="H8" s="86">
        <v>9.8556413650512695</v>
      </c>
    </row>
    <row r="9" spans="1:8">
      <c r="A9" s="69" t="s">
        <v>857</v>
      </c>
      <c r="B9" s="69" t="s">
        <v>858</v>
      </c>
      <c r="C9" s="76" t="s">
        <v>1222</v>
      </c>
      <c r="D9" s="76" t="s">
        <v>1212</v>
      </c>
      <c r="E9" s="76" t="s">
        <v>1202</v>
      </c>
      <c r="F9" s="76" t="s">
        <v>1223</v>
      </c>
      <c r="G9" s="85">
        <v>911</v>
      </c>
      <c r="H9" s="86">
        <v>5.3055925369262695</v>
      </c>
    </row>
    <row r="10" spans="1:8">
      <c r="A10" s="69" t="s">
        <v>813</v>
      </c>
      <c r="B10" s="69" t="s">
        <v>814</v>
      </c>
      <c r="C10" s="76" t="s">
        <v>1224</v>
      </c>
      <c r="D10" s="76" t="s">
        <v>1212</v>
      </c>
      <c r="E10" s="76" t="s">
        <v>1202</v>
      </c>
      <c r="F10" s="76" t="s">
        <v>1220</v>
      </c>
      <c r="G10" s="85">
        <v>314</v>
      </c>
      <c r="H10" s="86">
        <v>23.201900482177734</v>
      </c>
    </row>
    <row r="11" spans="1:8">
      <c r="A11" s="69" t="s">
        <v>859</v>
      </c>
      <c r="B11" s="69" t="s">
        <v>860</v>
      </c>
      <c r="C11" s="76" t="s">
        <v>1225</v>
      </c>
      <c r="D11" s="76" t="s">
        <v>1212</v>
      </c>
      <c r="E11" s="76" t="s">
        <v>1201</v>
      </c>
      <c r="F11" s="76" t="s">
        <v>1201</v>
      </c>
      <c r="G11" s="85">
        <v>193</v>
      </c>
      <c r="H11" s="86">
        <v>49.602043151855469</v>
      </c>
    </row>
    <row r="12" spans="1:8">
      <c r="A12" s="69" t="s">
        <v>861</v>
      </c>
      <c r="B12" s="69" t="s">
        <v>862</v>
      </c>
      <c r="C12" s="76" t="s">
        <v>1226</v>
      </c>
      <c r="D12" s="76" t="s">
        <v>1212</v>
      </c>
      <c r="E12" s="76" t="s">
        <v>1201</v>
      </c>
      <c r="F12" s="76" t="s">
        <v>1201</v>
      </c>
      <c r="G12" s="85">
        <v>122</v>
      </c>
      <c r="H12" s="86">
        <v>59.849998474121094</v>
      </c>
    </row>
    <row r="13" spans="1:8">
      <c r="A13" s="69" t="s">
        <v>863</v>
      </c>
      <c r="B13" s="69" t="s">
        <v>864</v>
      </c>
      <c r="C13" s="76" t="s">
        <v>1227</v>
      </c>
      <c r="D13" s="76" t="s">
        <v>1212</v>
      </c>
      <c r="E13" s="76" t="s">
        <v>1202</v>
      </c>
      <c r="F13" s="76" t="s">
        <v>1223</v>
      </c>
      <c r="G13" s="85">
        <v>912</v>
      </c>
      <c r="H13" s="86">
        <v>5.2667536735534668</v>
      </c>
    </row>
    <row r="14" spans="1:8">
      <c r="A14" s="69" t="s">
        <v>865</v>
      </c>
      <c r="B14" s="69" t="s">
        <v>1228</v>
      </c>
      <c r="C14" s="76" t="s">
        <v>1229</v>
      </c>
      <c r="D14" s="76" t="s">
        <v>1212</v>
      </c>
      <c r="E14" s="76" t="s">
        <v>1202</v>
      </c>
      <c r="F14" s="76" t="s">
        <v>1220</v>
      </c>
      <c r="G14" s="85">
        <v>313</v>
      </c>
      <c r="H14" s="86">
        <v>26.157472610473633</v>
      </c>
    </row>
    <row r="15" spans="1:8">
      <c r="A15" s="69" t="s">
        <v>866</v>
      </c>
      <c r="B15" s="69" t="s">
        <v>867</v>
      </c>
      <c r="C15" s="76" t="s">
        <v>1230</v>
      </c>
      <c r="D15" s="76" t="s">
        <v>1212</v>
      </c>
      <c r="E15" s="76" t="s">
        <v>1202</v>
      </c>
      <c r="F15" s="76" t="s">
        <v>818</v>
      </c>
      <c r="G15" s="85">
        <v>419</v>
      </c>
      <c r="H15" s="86">
        <v>24.212993621826172</v>
      </c>
    </row>
    <row r="16" spans="1:8">
      <c r="A16" s="69" t="s">
        <v>868</v>
      </c>
      <c r="B16" s="69" t="s">
        <v>869</v>
      </c>
      <c r="C16" s="76" t="s">
        <v>1231</v>
      </c>
      <c r="D16" s="76" t="s">
        <v>1212</v>
      </c>
      <c r="E16" s="76" t="s">
        <v>817</v>
      </c>
      <c r="F16" s="76" t="s">
        <v>1232</v>
      </c>
      <c r="G16" s="85">
        <v>513</v>
      </c>
      <c r="H16" s="86">
        <v>2.6608150005340576</v>
      </c>
    </row>
    <row r="17" spans="1:8">
      <c r="A17" s="69" t="s">
        <v>870</v>
      </c>
      <c r="B17" s="69" t="s">
        <v>871</v>
      </c>
      <c r="C17" s="76" t="s">
        <v>1233</v>
      </c>
      <c r="D17" s="76" t="s">
        <v>1212</v>
      </c>
      <c r="E17" s="76" t="s">
        <v>1202</v>
      </c>
      <c r="F17" s="76" t="s">
        <v>1220</v>
      </c>
      <c r="G17" s="85">
        <v>316</v>
      </c>
      <c r="H17" s="86">
        <v>16.529354095458984</v>
      </c>
    </row>
    <row r="18" spans="1:8">
      <c r="A18" s="69" t="s">
        <v>872</v>
      </c>
      <c r="B18" s="69" t="s">
        <v>873</v>
      </c>
      <c r="C18" s="76" t="s">
        <v>1234</v>
      </c>
      <c r="D18" s="76" t="s">
        <v>1212</v>
      </c>
      <c r="E18" s="76" t="s">
        <v>1202</v>
      </c>
      <c r="F18" s="76" t="s">
        <v>1214</v>
      </c>
      <c r="G18" s="85">
        <v>913</v>
      </c>
      <c r="H18" s="86">
        <v>7.6008296012878418</v>
      </c>
    </row>
    <row r="19" spans="1:8">
      <c r="A19" s="69" t="s">
        <v>874</v>
      </c>
      <c r="B19" s="69" t="s">
        <v>875</v>
      </c>
      <c r="C19" s="76" t="s">
        <v>1235</v>
      </c>
      <c r="D19" s="76" t="s">
        <v>1212</v>
      </c>
      <c r="E19" s="76" t="s">
        <v>1201</v>
      </c>
      <c r="F19" s="76" t="s">
        <v>1201</v>
      </c>
      <c r="G19" s="85">
        <v>124</v>
      </c>
      <c r="H19" s="86">
        <v>58.369998931884766</v>
      </c>
    </row>
    <row r="20" spans="1:8">
      <c r="A20" s="69" t="s">
        <v>876</v>
      </c>
      <c r="B20" s="69" t="s">
        <v>877</v>
      </c>
      <c r="C20" s="76" t="s">
        <v>1236</v>
      </c>
      <c r="D20" s="76" t="s">
        <v>1212</v>
      </c>
      <c r="E20" s="76" t="s">
        <v>1202</v>
      </c>
      <c r="F20" s="76" t="s">
        <v>1220</v>
      </c>
      <c r="G20" s="85">
        <v>339</v>
      </c>
      <c r="H20" s="86">
        <v>5.0945262908935547</v>
      </c>
    </row>
    <row r="21" spans="1:8">
      <c r="A21" s="69" t="s">
        <v>878</v>
      </c>
      <c r="B21" s="69" t="s">
        <v>879</v>
      </c>
      <c r="C21" s="76" t="s">
        <v>1237</v>
      </c>
      <c r="D21" s="76" t="s">
        <v>1212</v>
      </c>
      <c r="E21" s="76" t="s">
        <v>817</v>
      </c>
      <c r="F21" s="76" t="s">
        <v>1218</v>
      </c>
      <c r="G21" s="85">
        <v>638</v>
      </c>
      <c r="H21" s="86">
        <v>1.8346190452575684</v>
      </c>
    </row>
    <row r="22" spans="1:8">
      <c r="A22" s="69" t="s">
        <v>880</v>
      </c>
      <c r="B22" s="69" t="s">
        <v>881</v>
      </c>
      <c r="C22" s="76" t="s">
        <v>1238</v>
      </c>
      <c r="D22" s="76" t="s">
        <v>1212</v>
      </c>
      <c r="E22" s="76" t="s">
        <v>817</v>
      </c>
      <c r="F22" s="76" t="s">
        <v>1232</v>
      </c>
      <c r="G22" s="85">
        <v>514</v>
      </c>
      <c r="H22" s="86">
        <v>4.2896428108215332</v>
      </c>
    </row>
    <row r="23" spans="1:8">
      <c r="A23" s="69" t="s">
        <v>882</v>
      </c>
      <c r="B23" s="69" t="s">
        <v>1239</v>
      </c>
      <c r="C23" s="76" t="s">
        <v>1240</v>
      </c>
      <c r="D23" s="76" t="s">
        <v>1212</v>
      </c>
      <c r="E23" s="76" t="s">
        <v>1202</v>
      </c>
      <c r="F23" s="76" t="s">
        <v>1220</v>
      </c>
      <c r="G23" s="85">
        <v>218</v>
      </c>
      <c r="H23" s="86">
        <v>4.0719609260559082</v>
      </c>
    </row>
    <row r="24" spans="1:8">
      <c r="A24" s="69" t="s">
        <v>883</v>
      </c>
      <c r="B24" s="69" t="s">
        <v>884</v>
      </c>
      <c r="C24" s="76" t="s">
        <v>1241</v>
      </c>
      <c r="D24" s="76" t="s">
        <v>1212</v>
      </c>
      <c r="E24" s="76" t="s">
        <v>1202</v>
      </c>
      <c r="F24" s="76" t="s">
        <v>1214</v>
      </c>
      <c r="G24" s="85">
        <v>963</v>
      </c>
      <c r="H24" s="86">
        <v>7.2171730995178223</v>
      </c>
    </row>
    <row r="25" spans="1:8">
      <c r="A25" s="69" t="s">
        <v>885</v>
      </c>
      <c r="B25" s="69" t="s">
        <v>886</v>
      </c>
      <c r="C25" s="76" t="s">
        <v>1242</v>
      </c>
      <c r="D25" s="76" t="s">
        <v>1212</v>
      </c>
      <c r="E25" s="76" t="s">
        <v>1202</v>
      </c>
      <c r="F25" s="76" t="s">
        <v>1218</v>
      </c>
      <c r="G25" s="85">
        <v>616</v>
      </c>
      <c r="H25" s="86">
        <v>7.6247916221618652</v>
      </c>
    </row>
    <row r="26" spans="1:8">
      <c r="A26" s="69" t="s">
        <v>887</v>
      </c>
      <c r="B26" s="69" t="s">
        <v>888</v>
      </c>
      <c r="C26" s="76" t="s">
        <v>1243</v>
      </c>
      <c r="D26" s="76" t="s">
        <v>1212</v>
      </c>
      <c r="E26" s="76" t="s">
        <v>1202</v>
      </c>
      <c r="F26" s="76" t="s">
        <v>1220</v>
      </c>
      <c r="G26" s="85">
        <v>223</v>
      </c>
      <c r="H26" s="86">
        <v>8.0475845336914063</v>
      </c>
    </row>
    <row r="27" spans="1:8">
      <c r="A27" s="69" t="s">
        <v>889</v>
      </c>
      <c r="B27" s="69" t="s">
        <v>890</v>
      </c>
      <c r="C27" s="76" t="s">
        <v>1244</v>
      </c>
      <c r="D27" s="76" t="s">
        <v>1212</v>
      </c>
      <c r="E27" s="76" t="s">
        <v>1202</v>
      </c>
      <c r="F27" s="76" t="s">
        <v>1232</v>
      </c>
      <c r="G27" s="85">
        <v>516</v>
      </c>
      <c r="H27" s="86">
        <v>26.452219009399414</v>
      </c>
    </row>
    <row r="28" spans="1:8">
      <c r="A28" s="69" t="s">
        <v>891</v>
      </c>
      <c r="B28" s="69" t="s">
        <v>892</v>
      </c>
      <c r="C28" s="76" t="s">
        <v>1245</v>
      </c>
      <c r="D28" s="76" t="s">
        <v>1212</v>
      </c>
      <c r="E28" s="76" t="s">
        <v>1202</v>
      </c>
      <c r="F28" s="76" t="s">
        <v>1214</v>
      </c>
      <c r="G28" s="85">
        <v>918</v>
      </c>
      <c r="H28" s="86">
        <v>16.260000228881836</v>
      </c>
    </row>
    <row r="29" spans="1:8">
      <c r="A29" s="69" t="s">
        <v>893</v>
      </c>
      <c r="B29" s="69" t="s">
        <v>26</v>
      </c>
      <c r="C29" s="76" t="s">
        <v>1246</v>
      </c>
      <c r="D29" s="76" t="s">
        <v>1212</v>
      </c>
      <c r="E29" s="76" t="s">
        <v>817</v>
      </c>
      <c r="F29" s="76" t="s">
        <v>1218</v>
      </c>
      <c r="G29" s="85">
        <v>748</v>
      </c>
      <c r="H29" s="86">
        <v>1.2411479949951172</v>
      </c>
    </row>
    <row r="30" spans="1:8">
      <c r="A30" s="69" t="s">
        <v>894</v>
      </c>
      <c r="B30" s="69" t="s">
        <v>895</v>
      </c>
      <c r="C30" s="76" t="s">
        <v>1247</v>
      </c>
      <c r="D30" s="76" t="s">
        <v>1212</v>
      </c>
      <c r="E30" s="76" t="s">
        <v>817</v>
      </c>
      <c r="F30" s="76" t="s">
        <v>1218</v>
      </c>
      <c r="G30" s="85">
        <v>618</v>
      </c>
      <c r="H30" s="86">
        <v>0.43627068400382996</v>
      </c>
    </row>
    <row r="31" spans="1:8">
      <c r="A31" s="69" t="s">
        <v>896</v>
      </c>
      <c r="B31" s="69" t="s">
        <v>897</v>
      </c>
      <c r="C31" s="76" t="s">
        <v>1248</v>
      </c>
      <c r="D31" s="76" t="s">
        <v>1212</v>
      </c>
      <c r="E31" s="76" t="s">
        <v>1202</v>
      </c>
      <c r="F31" s="76" t="s">
        <v>1218</v>
      </c>
      <c r="G31" s="85">
        <v>624</v>
      </c>
      <c r="H31" s="86">
        <v>3.9551775455474854</v>
      </c>
    </row>
    <row r="32" spans="1:8">
      <c r="A32" s="69" t="s">
        <v>898</v>
      </c>
      <c r="B32" s="69" t="s">
        <v>899</v>
      </c>
      <c r="C32" s="76" t="s">
        <v>1249</v>
      </c>
      <c r="D32" s="76" t="s">
        <v>1212</v>
      </c>
      <c r="E32" s="76" t="s">
        <v>817</v>
      </c>
      <c r="F32" s="76" t="s">
        <v>1232</v>
      </c>
      <c r="G32" s="85">
        <v>522</v>
      </c>
      <c r="H32" s="86">
        <v>2.2288444042205811</v>
      </c>
    </row>
    <row r="33" spans="1:8">
      <c r="A33" s="69" t="s">
        <v>900</v>
      </c>
      <c r="B33" s="69" t="s">
        <v>901</v>
      </c>
      <c r="C33" s="76" t="s">
        <v>1250</v>
      </c>
      <c r="D33" s="76" t="s">
        <v>1212</v>
      </c>
      <c r="E33" s="76" t="s">
        <v>817</v>
      </c>
      <c r="F33" s="76" t="s">
        <v>1218</v>
      </c>
      <c r="G33" s="85">
        <v>622</v>
      </c>
      <c r="H33" s="86">
        <v>2.1023759841918945</v>
      </c>
    </row>
    <row r="34" spans="1:8">
      <c r="A34" s="69" t="s">
        <v>902</v>
      </c>
      <c r="B34" s="69" t="s">
        <v>903</v>
      </c>
      <c r="C34" s="76" t="s">
        <v>1251</v>
      </c>
      <c r="D34" s="76" t="s">
        <v>1212</v>
      </c>
      <c r="E34" s="76" t="s">
        <v>1201</v>
      </c>
      <c r="F34" s="76" t="s">
        <v>1201</v>
      </c>
      <c r="G34" s="85">
        <v>156</v>
      </c>
      <c r="H34" s="86">
        <v>39.029998779296875</v>
      </c>
    </row>
    <row r="35" spans="1:8">
      <c r="A35" s="69" t="s">
        <v>904</v>
      </c>
      <c r="B35" s="69" t="s">
        <v>1252</v>
      </c>
      <c r="C35" s="76" t="s">
        <v>1253</v>
      </c>
      <c r="D35" s="76" t="s">
        <v>1212</v>
      </c>
      <c r="E35" s="76" t="s">
        <v>817</v>
      </c>
      <c r="F35" s="76" t="s">
        <v>1218</v>
      </c>
      <c r="G35" s="85">
        <v>626</v>
      </c>
      <c r="H35" s="86">
        <v>0.78236448764801025</v>
      </c>
    </row>
    <row r="36" spans="1:8">
      <c r="A36" s="69" t="s">
        <v>905</v>
      </c>
      <c r="B36" s="69" t="s">
        <v>906</v>
      </c>
      <c r="C36" s="76" t="s">
        <v>1254</v>
      </c>
      <c r="D36" s="76" t="s">
        <v>1212</v>
      </c>
      <c r="E36" s="76" t="s">
        <v>817</v>
      </c>
      <c r="F36" s="76" t="s">
        <v>1218</v>
      </c>
      <c r="G36" s="85">
        <v>628</v>
      </c>
      <c r="H36" s="86">
        <v>1.0110821723937988</v>
      </c>
    </row>
    <row r="37" spans="1:8">
      <c r="A37" s="69" t="s">
        <v>907</v>
      </c>
      <c r="B37" s="69" t="s">
        <v>908</v>
      </c>
      <c r="C37" s="76" t="s">
        <v>1255</v>
      </c>
      <c r="D37" s="76" t="s">
        <v>1212</v>
      </c>
      <c r="E37" s="76" t="s">
        <v>1202</v>
      </c>
      <c r="F37" s="76" t="s">
        <v>1220</v>
      </c>
      <c r="G37" s="85">
        <v>228</v>
      </c>
      <c r="H37" s="86">
        <v>14.258234024047852</v>
      </c>
    </row>
    <row r="38" spans="1:8">
      <c r="A38" s="69" t="s">
        <v>909</v>
      </c>
      <c r="B38" s="69" t="s">
        <v>910</v>
      </c>
      <c r="C38" s="76" t="s">
        <v>1256</v>
      </c>
      <c r="D38" s="76" t="s">
        <v>1212</v>
      </c>
      <c r="E38" s="76" t="s">
        <v>1202</v>
      </c>
      <c r="F38" s="76" t="s">
        <v>1232</v>
      </c>
      <c r="G38" s="85">
        <v>924</v>
      </c>
      <c r="H38" s="86">
        <v>11.812290191650391</v>
      </c>
    </row>
    <row r="39" spans="1:8">
      <c r="A39" s="69" t="s">
        <v>911</v>
      </c>
      <c r="B39" s="69" t="s">
        <v>912</v>
      </c>
      <c r="C39" s="76" t="s">
        <v>1257</v>
      </c>
      <c r="D39" s="76" t="s">
        <v>1212</v>
      </c>
      <c r="E39" s="76" t="s">
        <v>1202</v>
      </c>
      <c r="F39" s="76" t="s">
        <v>1220</v>
      </c>
      <c r="G39" s="85">
        <v>233</v>
      </c>
      <c r="H39" s="86">
        <v>6.5290088653564453</v>
      </c>
    </row>
    <row r="40" spans="1:8">
      <c r="A40" s="69" t="s">
        <v>913</v>
      </c>
      <c r="B40" s="69" t="s">
        <v>1258</v>
      </c>
      <c r="C40" s="76" t="s">
        <v>1259</v>
      </c>
      <c r="D40" s="76" t="s">
        <v>1212</v>
      </c>
      <c r="E40" s="76" t="s">
        <v>817</v>
      </c>
      <c r="F40" s="76" t="s">
        <v>1218</v>
      </c>
      <c r="G40" s="85">
        <v>632</v>
      </c>
      <c r="H40" s="86">
        <v>1.9161880016326904</v>
      </c>
    </row>
    <row r="41" spans="1:8">
      <c r="A41" s="69" t="s">
        <v>914</v>
      </c>
      <c r="B41" s="69" t="s">
        <v>1260</v>
      </c>
      <c r="C41" s="76" t="s">
        <v>1261</v>
      </c>
      <c r="D41" s="76" t="s">
        <v>1212</v>
      </c>
      <c r="E41" s="76" t="s">
        <v>817</v>
      </c>
      <c r="F41" s="76" t="s">
        <v>1218</v>
      </c>
      <c r="G41" s="85">
        <v>636</v>
      </c>
      <c r="H41" s="86">
        <v>0.85177409648895264</v>
      </c>
    </row>
    <row r="42" spans="1:8">
      <c r="A42" s="69" t="s">
        <v>915</v>
      </c>
      <c r="B42" s="69" t="s">
        <v>1262</v>
      </c>
      <c r="C42" s="76" t="s">
        <v>1263</v>
      </c>
      <c r="D42" s="76" t="s">
        <v>1212</v>
      </c>
      <c r="E42" s="76" t="s">
        <v>817</v>
      </c>
      <c r="F42" s="76" t="s">
        <v>1218</v>
      </c>
      <c r="G42" s="85">
        <v>634</v>
      </c>
      <c r="H42" s="86">
        <v>2.95339035987854</v>
      </c>
    </row>
    <row r="43" spans="1:8">
      <c r="A43" s="69" t="s">
        <v>916</v>
      </c>
      <c r="B43" s="69" t="s">
        <v>917</v>
      </c>
      <c r="C43" s="76" t="s">
        <v>1264</v>
      </c>
      <c r="D43" s="76" t="s">
        <v>1212</v>
      </c>
      <c r="E43" s="76" t="s">
        <v>1202</v>
      </c>
      <c r="F43" s="76" t="s">
        <v>1220</v>
      </c>
      <c r="G43" s="85">
        <v>238</v>
      </c>
      <c r="H43" s="86">
        <v>13.342425346374512</v>
      </c>
    </row>
    <row r="44" spans="1:8">
      <c r="A44" s="69" t="s">
        <v>918</v>
      </c>
      <c r="B44" s="69" t="s">
        <v>919</v>
      </c>
      <c r="C44" s="76" t="s">
        <v>1265</v>
      </c>
      <c r="D44" s="76" t="s">
        <v>1212</v>
      </c>
      <c r="E44" s="76" t="s">
        <v>817</v>
      </c>
      <c r="F44" s="76" t="s">
        <v>1218</v>
      </c>
      <c r="G44" s="85">
        <v>662</v>
      </c>
      <c r="H44" s="86">
        <v>3.0307736396789551</v>
      </c>
    </row>
    <row r="45" spans="1:8">
      <c r="A45" s="69" t="s">
        <v>920</v>
      </c>
      <c r="B45" s="69" t="s">
        <v>921</v>
      </c>
      <c r="C45" s="76" t="s">
        <v>1266</v>
      </c>
      <c r="D45" s="76" t="s">
        <v>1212</v>
      </c>
      <c r="E45" s="76" t="s">
        <v>1202</v>
      </c>
      <c r="F45" s="76" t="s">
        <v>1214</v>
      </c>
      <c r="G45" s="85">
        <v>960</v>
      </c>
      <c r="H45" s="86">
        <v>17.040000915527344</v>
      </c>
    </row>
    <row r="46" spans="1:8">
      <c r="A46" s="69" t="s">
        <v>922</v>
      </c>
      <c r="B46" s="69" t="s">
        <v>923</v>
      </c>
      <c r="C46" s="76" t="s">
        <v>1267</v>
      </c>
      <c r="D46" s="76" t="s">
        <v>1212</v>
      </c>
      <c r="E46" s="76" t="s">
        <v>1201</v>
      </c>
      <c r="F46" s="76" t="s">
        <v>1201</v>
      </c>
      <c r="G46" s="85">
        <v>423</v>
      </c>
      <c r="H46" s="86">
        <v>27.103609085083008</v>
      </c>
    </row>
    <row r="47" spans="1:8">
      <c r="A47" s="69" t="s">
        <v>924</v>
      </c>
      <c r="B47" s="69" t="s">
        <v>1268</v>
      </c>
      <c r="C47" s="76" t="s">
        <v>1269</v>
      </c>
      <c r="D47" s="76" t="s">
        <v>1212</v>
      </c>
      <c r="E47" s="76" t="s">
        <v>1201</v>
      </c>
      <c r="F47" s="76" t="s">
        <v>1201</v>
      </c>
      <c r="G47" s="85">
        <v>935</v>
      </c>
      <c r="H47" s="86">
        <v>26.969999313354492</v>
      </c>
    </row>
    <row r="48" spans="1:8">
      <c r="A48" s="69" t="s">
        <v>925</v>
      </c>
      <c r="B48" s="69" t="s">
        <v>926</v>
      </c>
      <c r="C48" s="76" t="s">
        <v>1270</v>
      </c>
      <c r="D48" s="76" t="s">
        <v>1212</v>
      </c>
      <c r="E48" s="76" t="s">
        <v>1201</v>
      </c>
      <c r="F48" s="76" t="s">
        <v>1201</v>
      </c>
      <c r="G48" s="85">
        <v>128</v>
      </c>
      <c r="H48" s="86">
        <v>63.009998321533203</v>
      </c>
    </row>
    <row r="49" spans="1:8">
      <c r="A49" s="69" t="s">
        <v>927</v>
      </c>
      <c r="B49" s="69" t="s">
        <v>928</v>
      </c>
      <c r="C49" s="76" t="s">
        <v>1271</v>
      </c>
      <c r="D49" s="76" t="s">
        <v>1212</v>
      </c>
      <c r="E49" s="76" t="s">
        <v>817</v>
      </c>
      <c r="F49" s="76" t="s">
        <v>818</v>
      </c>
      <c r="G49" s="85">
        <v>611</v>
      </c>
      <c r="H49" s="86">
        <v>4.4283890724182129</v>
      </c>
    </row>
    <row r="50" spans="1:8">
      <c r="A50" s="69" t="s">
        <v>929</v>
      </c>
      <c r="B50" s="69" t="s">
        <v>930</v>
      </c>
      <c r="C50" s="76" t="s">
        <v>1272</v>
      </c>
      <c r="D50" s="76" t="s">
        <v>1212</v>
      </c>
      <c r="E50" s="76" t="s">
        <v>1202</v>
      </c>
      <c r="F50" s="76" t="s">
        <v>1220</v>
      </c>
      <c r="G50" s="85">
        <v>321</v>
      </c>
      <c r="H50" s="86">
        <v>8.6664257049560547</v>
      </c>
    </row>
    <row r="51" spans="1:8">
      <c r="A51" s="69" t="s">
        <v>931</v>
      </c>
      <c r="B51" s="69" t="s">
        <v>1273</v>
      </c>
      <c r="C51" s="76" t="s">
        <v>1274</v>
      </c>
      <c r="D51" s="76" t="s">
        <v>1212</v>
      </c>
      <c r="E51" s="76" t="s">
        <v>1202</v>
      </c>
      <c r="F51" s="76" t="s">
        <v>1220</v>
      </c>
      <c r="G51" s="85">
        <v>243</v>
      </c>
      <c r="H51" s="86">
        <v>8.8087072372436523</v>
      </c>
    </row>
    <row r="52" spans="1:8">
      <c r="A52" s="69" t="s">
        <v>932</v>
      </c>
      <c r="B52" s="69" t="s">
        <v>933</v>
      </c>
      <c r="C52" s="76" t="s">
        <v>1275</v>
      </c>
      <c r="D52" s="76" t="s">
        <v>1212</v>
      </c>
      <c r="E52" s="76" t="s">
        <v>1202</v>
      </c>
      <c r="F52" s="76" t="s">
        <v>1220</v>
      </c>
      <c r="G52" s="85">
        <v>248</v>
      </c>
      <c r="H52" s="86">
        <v>6.7991089820861816</v>
      </c>
    </row>
    <row r="53" spans="1:8">
      <c r="A53" s="69" t="s">
        <v>934</v>
      </c>
      <c r="B53" s="69" t="s">
        <v>935</v>
      </c>
      <c r="C53" s="76" t="s">
        <v>1276</v>
      </c>
      <c r="D53" s="76" t="s">
        <v>1212</v>
      </c>
      <c r="E53" s="76" t="s">
        <v>1202</v>
      </c>
      <c r="F53" s="76" t="s">
        <v>818</v>
      </c>
      <c r="G53" s="85">
        <v>469</v>
      </c>
      <c r="H53" s="86">
        <v>4.5628371238708496</v>
      </c>
    </row>
    <row r="54" spans="1:8">
      <c r="A54" s="69" t="s">
        <v>936</v>
      </c>
      <c r="B54" s="69" t="s">
        <v>937</v>
      </c>
      <c r="C54" s="76" t="s">
        <v>1277</v>
      </c>
      <c r="D54" s="76" t="s">
        <v>1212</v>
      </c>
      <c r="E54" s="76" t="s">
        <v>1202</v>
      </c>
      <c r="F54" s="76" t="s">
        <v>1220</v>
      </c>
      <c r="G54" s="85">
        <v>253</v>
      </c>
      <c r="H54" s="86">
        <v>4.7849249839782715</v>
      </c>
    </row>
    <row r="55" spans="1:8">
      <c r="A55" s="69" t="s">
        <v>938</v>
      </c>
      <c r="B55" s="69" t="s">
        <v>939</v>
      </c>
      <c r="C55" s="76" t="s">
        <v>1278</v>
      </c>
      <c r="D55" s="76" t="s">
        <v>1212</v>
      </c>
      <c r="E55" s="76" t="s">
        <v>1202</v>
      </c>
      <c r="F55" s="76" t="s">
        <v>1218</v>
      </c>
      <c r="G55" s="85">
        <v>642</v>
      </c>
      <c r="H55" s="86">
        <v>8.3758745193481445</v>
      </c>
    </row>
    <row r="56" spans="1:8">
      <c r="A56" s="69" t="s">
        <v>940</v>
      </c>
      <c r="B56" s="69" t="s">
        <v>941</v>
      </c>
      <c r="C56" s="76" t="s">
        <v>1279</v>
      </c>
      <c r="D56" s="76" t="s">
        <v>1212</v>
      </c>
      <c r="E56" s="76" t="s">
        <v>817</v>
      </c>
      <c r="F56" s="76" t="s">
        <v>1218</v>
      </c>
      <c r="G56" s="85">
        <v>643</v>
      </c>
      <c r="H56" s="86">
        <v>0.91248685121536255</v>
      </c>
    </row>
    <row r="57" spans="1:8">
      <c r="A57" s="69" t="s">
        <v>942</v>
      </c>
      <c r="B57" s="69" t="s">
        <v>943</v>
      </c>
      <c r="C57" s="76" t="s">
        <v>1280</v>
      </c>
      <c r="D57" s="76" t="s">
        <v>1212</v>
      </c>
      <c r="E57" s="76" t="s">
        <v>1201</v>
      </c>
      <c r="F57" s="76" t="s">
        <v>1201</v>
      </c>
      <c r="G57" s="85">
        <v>939</v>
      </c>
      <c r="H57" s="86">
        <v>27.299999237060547</v>
      </c>
    </row>
    <row r="58" spans="1:8">
      <c r="A58" s="69" t="s">
        <v>944</v>
      </c>
      <c r="B58" s="69" t="s">
        <v>945</v>
      </c>
      <c r="C58" s="76" t="s">
        <v>1281</v>
      </c>
      <c r="D58" s="76" t="s">
        <v>1212</v>
      </c>
      <c r="E58" s="76" t="s">
        <v>1202</v>
      </c>
      <c r="F58" s="76" t="s">
        <v>1218</v>
      </c>
      <c r="G58" s="85">
        <v>734</v>
      </c>
      <c r="H58" s="86">
        <v>4.4859180450439453</v>
      </c>
    </row>
    <row r="59" spans="1:8">
      <c r="A59" s="69" t="s">
        <v>946</v>
      </c>
      <c r="B59" s="69" t="s">
        <v>947</v>
      </c>
      <c r="C59" s="76" t="s">
        <v>1282</v>
      </c>
      <c r="D59" s="76" t="s">
        <v>1212</v>
      </c>
      <c r="E59" s="76" t="s">
        <v>817</v>
      </c>
      <c r="F59" s="76" t="s">
        <v>1218</v>
      </c>
      <c r="G59" s="85">
        <v>644</v>
      </c>
      <c r="H59" s="86">
        <v>1.4553240537643433</v>
      </c>
    </row>
    <row r="60" spans="1:8">
      <c r="A60" s="69" t="s">
        <v>948</v>
      </c>
      <c r="B60" s="69" t="s">
        <v>949</v>
      </c>
      <c r="C60" s="76" t="s">
        <v>1283</v>
      </c>
      <c r="D60" s="76" t="s">
        <v>1212</v>
      </c>
      <c r="E60" s="76" t="s">
        <v>1202</v>
      </c>
      <c r="F60" s="76" t="s">
        <v>1232</v>
      </c>
      <c r="G60" s="85">
        <v>819</v>
      </c>
      <c r="H60" s="86">
        <v>6.101630687713623</v>
      </c>
    </row>
    <row r="61" spans="1:8">
      <c r="A61" s="69" t="s">
        <v>950</v>
      </c>
      <c r="B61" s="69" t="s">
        <v>951</v>
      </c>
      <c r="C61" s="76" t="s">
        <v>1284</v>
      </c>
      <c r="D61" s="76" t="s">
        <v>1212</v>
      </c>
      <c r="E61" s="76" t="s">
        <v>1201</v>
      </c>
      <c r="F61" s="76" t="s">
        <v>1201</v>
      </c>
      <c r="G61" s="85">
        <v>172</v>
      </c>
      <c r="H61" s="86">
        <v>50.830001831054688</v>
      </c>
    </row>
    <row r="62" spans="1:8">
      <c r="A62" s="69" t="s">
        <v>952</v>
      </c>
      <c r="B62" s="69" t="s">
        <v>953</v>
      </c>
      <c r="C62" s="76" t="s">
        <v>1285</v>
      </c>
      <c r="D62" s="76" t="s">
        <v>1212</v>
      </c>
      <c r="E62" s="76" t="s">
        <v>1201</v>
      </c>
      <c r="F62" s="76" t="s">
        <v>1201</v>
      </c>
      <c r="G62" s="85">
        <v>132</v>
      </c>
      <c r="H62" s="86">
        <v>56.650001525878906</v>
      </c>
    </row>
    <row r="63" spans="1:8">
      <c r="A63" s="69" t="s">
        <v>954</v>
      </c>
      <c r="B63" s="69" t="s">
        <v>955</v>
      </c>
      <c r="C63" s="76" t="s">
        <v>1286</v>
      </c>
      <c r="D63" s="76" t="s">
        <v>1212</v>
      </c>
      <c r="E63" s="76" t="s">
        <v>1202</v>
      </c>
      <c r="F63" s="76" t="s">
        <v>1218</v>
      </c>
      <c r="G63" s="85">
        <v>646</v>
      </c>
      <c r="H63" s="86">
        <v>8.5221853256225586</v>
      </c>
    </row>
    <row r="64" spans="1:8">
      <c r="A64" s="69" t="s">
        <v>956</v>
      </c>
      <c r="B64" s="69" t="s">
        <v>1287</v>
      </c>
      <c r="C64" s="76" t="s">
        <v>1288</v>
      </c>
      <c r="D64" s="76" t="s">
        <v>1212</v>
      </c>
      <c r="E64" s="76" t="s">
        <v>817</v>
      </c>
      <c r="F64" s="76" t="s">
        <v>1218</v>
      </c>
      <c r="G64" s="85">
        <v>648</v>
      </c>
      <c r="H64" s="86">
        <v>1.1594425439834595</v>
      </c>
    </row>
    <row r="65" spans="1:8">
      <c r="A65" s="69" t="s">
        <v>957</v>
      </c>
      <c r="B65" s="69" t="s">
        <v>958</v>
      </c>
      <c r="C65" s="76" t="s">
        <v>1289</v>
      </c>
      <c r="D65" s="76" t="s">
        <v>1212</v>
      </c>
      <c r="E65" s="76" t="s">
        <v>1202</v>
      </c>
      <c r="F65" s="76" t="s">
        <v>1223</v>
      </c>
      <c r="G65" s="85">
        <v>915</v>
      </c>
      <c r="H65" s="86">
        <v>5.3142032623291016</v>
      </c>
    </row>
    <row r="66" spans="1:8">
      <c r="A66" s="69" t="s">
        <v>959</v>
      </c>
      <c r="B66" s="69" t="s">
        <v>960</v>
      </c>
      <c r="C66" s="76" t="s">
        <v>1290</v>
      </c>
      <c r="D66" s="76" t="s">
        <v>1212</v>
      </c>
      <c r="E66" s="76" t="s">
        <v>1201</v>
      </c>
      <c r="F66" s="76" t="s">
        <v>1201</v>
      </c>
      <c r="G66" s="85">
        <v>134</v>
      </c>
      <c r="H66" s="86">
        <v>56.080001831054688</v>
      </c>
    </row>
    <row r="67" spans="1:8">
      <c r="A67" s="69" t="s">
        <v>961</v>
      </c>
      <c r="B67" s="69" t="s">
        <v>962</v>
      </c>
      <c r="C67" s="76" t="s">
        <v>1291</v>
      </c>
      <c r="D67" s="76" t="s">
        <v>1212</v>
      </c>
      <c r="E67" s="76" t="s">
        <v>817</v>
      </c>
      <c r="F67" s="76" t="s">
        <v>1218</v>
      </c>
      <c r="G67" s="85">
        <v>652</v>
      </c>
      <c r="H67" s="86">
        <v>2.9763672351837158</v>
      </c>
    </row>
    <row r="68" spans="1:8">
      <c r="A68" s="69" t="s">
        <v>963</v>
      </c>
      <c r="B68" s="69" t="s">
        <v>964</v>
      </c>
      <c r="C68" s="76" t="s">
        <v>1292</v>
      </c>
      <c r="D68" s="76" t="s">
        <v>1212</v>
      </c>
      <c r="E68" s="76" t="s">
        <v>1201</v>
      </c>
      <c r="F68" s="76" t="s">
        <v>1201</v>
      </c>
      <c r="G68" s="85">
        <v>174</v>
      </c>
      <c r="H68" s="86">
        <v>27.299999237060547</v>
      </c>
    </row>
    <row r="69" spans="1:8">
      <c r="A69" s="69" t="s">
        <v>965</v>
      </c>
      <c r="B69" s="69" t="s">
        <v>966</v>
      </c>
      <c r="C69" s="76" t="s">
        <v>1293</v>
      </c>
      <c r="D69" s="76" t="s">
        <v>1212</v>
      </c>
      <c r="E69" s="76" t="s">
        <v>1202</v>
      </c>
      <c r="F69" s="76" t="s">
        <v>1220</v>
      </c>
      <c r="G69" s="85">
        <v>328</v>
      </c>
      <c r="H69" s="86">
        <v>10.42369270324707</v>
      </c>
    </row>
    <row r="70" spans="1:8">
      <c r="A70" s="69" t="s">
        <v>967</v>
      </c>
      <c r="B70" s="69" t="s">
        <v>968</v>
      </c>
      <c r="C70" s="76" t="s">
        <v>1294</v>
      </c>
      <c r="D70" s="76" t="s">
        <v>1212</v>
      </c>
      <c r="E70" s="76" t="s">
        <v>1202</v>
      </c>
      <c r="F70" s="76" t="s">
        <v>1220</v>
      </c>
      <c r="G70" s="85">
        <v>258</v>
      </c>
      <c r="H70" s="86">
        <v>5.3607096672058105</v>
      </c>
    </row>
    <row r="71" spans="1:8">
      <c r="A71" s="69" t="s">
        <v>969</v>
      </c>
      <c r="B71" s="69" t="s">
        <v>970</v>
      </c>
      <c r="C71" s="76" t="s">
        <v>1295</v>
      </c>
      <c r="D71" s="76" t="s">
        <v>1212</v>
      </c>
      <c r="E71" s="76" t="s">
        <v>817</v>
      </c>
      <c r="F71" s="76" t="s">
        <v>1218</v>
      </c>
      <c r="G71" s="85">
        <v>656</v>
      </c>
      <c r="H71" s="86">
        <v>1.5942460298538208</v>
      </c>
    </row>
    <row r="72" spans="1:8">
      <c r="A72" s="69" t="s">
        <v>971</v>
      </c>
      <c r="B72" s="69" t="s">
        <v>972</v>
      </c>
      <c r="C72" s="76" t="s">
        <v>1296</v>
      </c>
      <c r="D72" s="76" t="s">
        <v>1212</v>
      </c>
      <c r="E72" s="76" t="s">
        <v>817</v>
      </c>
      <c r="F72" s="76" t="s">
        <v>1218</v>
      </c>
      <c r="G72" s="85">
        <v>654</v>
      </c>
      <c r="H72" s="86">
        <v>1.1864150762557983</v>
      </c>
    </row>
    <row r="73" spans="1:8">
      <c r="A73" s="69" t="s">
        <v>973</v>
      </c>
      <c r="B73" s="69" t="s">
        <v>974</v>
      </c>
      <c r="C73" s="76" t="s">
        <v>1297</v>
      </c>
      <c r="D73" s="76" t="s">
        <v>1212</v>
      </c>
      <c r="E73" s="76" t="s">
        <v>1202</v>
      </c>
      <c r="F73" s="76" t="s">
        <v>1220</v>
      </c>
      <c r="G73" s="85">
        <v>336</v>
      </c>
      <c r="H73" s="86">
        <v>8.1837434768676758</v>
      </c>
    </row>
    <row r="74" spans="1:8">
      <c r="A74" s="69" t="s">
        <v>975</v>
      </c>
      <c r="B74" s="69" t="s">
        <v>976</v>
      </c>
      <c r="C74" s="76" t="s">
        <v>1298</v>
      </c>
      <c r="D74" s="76" t="s">
        <v>1212</v>
      </c>
      <c r="E74" s="76" t="s">
        <v>817</v>
      </c>
      <c r="F74" s="76" t="s">
        <v>1220</v>
      </c>
      <c r="G74" s="85">
        <v>263</v>
      </c>
      <c r="H74" s="86">
        <v>1.765000581741333</v>
      </c>
    </row>
    <row r="75" spans="1:8">
      <c r="A75" s="69" t="s">
        <v>977</v>
      </c>
      <c r="B75" s="69" t="s">
        <v>978</v>
      </c>
      <c r="C75" s="76" t="s">
        <v>1299</v>
      </c>
      <c r="D75" s="76" t="s">
        <v>1212</v>
      </c>
      <c r="E75" s="76" t="s">
        <v>817</v>
      </c>
      <c r="F75" s="76" t="s">
        <v>1220</v>
      </c>
      <c r="G75" s="85">
        <v>268</v>
      </c>
      <c r="H75" s="86">
        <v>3.1787848472595215</v>
      </c>
    </row>
    <row r="76" spans="1:8">
      <c r="A76" s="69" t="s">
        <v>979</v>
      </c>
      <c r="B76" s="69" t="s">
        <v>1300</v>
      </c>
      <c r="C76" s="76" t="s">
        <v>1301</v>
      </c>
      <c r="D76" s="76" t="s">
        <v>1212</v>
      </c>
      <c r="E76" s="76" t="s">
        <v>1201</v>
      </c>
      <c r="F76" s="76" t="s">
        <v>1201</v>
      </c>
      <c r="G76" s="85">
        <v>532</v>
      </c>
      <c r="H76" s="86">
        <v>44.364620208740234</v>
      </c>
    </row>
    <row r="77" spans="1:8">
      <c r="A77" s="69" t="s">
        <v>980</v>
      </c>
      <c r="B77" s="69" t="s">
        <v>981</v>
      </c>
      <c r="C77" s="76" t="s">
        <v>1302</v>
      </c>
      <c r="D77" s="76" t="s">
        <v>1212</v>
      </c>
      <c r="E77" s="76" t="s">
        <v>1202</v>
      </c>
      <c r="F77" s="76" t="s">
        <v>1214</v>
      </c>
      <c r="G77" s="85">
        <v>944</v>
      </c>
      <c r="H77" s="86">
        <v>19.829999923706055</v>
      </c>
    </row>
    <row r="78" spans="1:8">
      <c r="A78" s="69" t="s">
        <v>982</v>
      </c>
      <c r="B78" s="69" t="s">
        <v>983</v>
      </c>
      <c r="C78" s="76" t="s">
        <v>1303</v>
      </c>
      <c r="D78" s="76" t="s">
        <v>1212</v>
      </c>
      <c r="E78" s="76" t="s">
        <v>1201</v>
      </c>
      <c r="F78" s="76" t="s">
        <v>1201</v>
      </c>
      <c r="G78" s="85">
        <v>176</v>
      </c>
      <c r="H78" s="86">
        <v>53.450000762939453</v>
      </c>
    </row>
    <row r="79" spans="1:8">
      <c r="A79" s="69" t="s">
        <v>984</v>
      </c>
      <c r="B79" s="69" t="s">
        <v>985</v>
      </c>
      <c r="C79" s="76" t="s">
        <v>1304</v>
      </c>
      <c r="D79" s="76" t="s">
        <v>1212</v>
      </c>
      <c r="E79" s="76" t="s">
        <v>1202</v>
      </c>
      <c r="F79" s="76" t="s">
        <v>1232</v>
      </c>
      <c r="G79" s="85">
        <v>534</v>
      </c>
      <c r="H79" s="86">
        <v>2.6223227977752686</v>
      </c>
    </row>
    <row r="80" spans="1:8">
      <c r="A80" s="69" t="s">
        <v>986</v>
      </c>
      <c r="B80" s="69" t="s">
        <v>987</v>
      </c>
      <c r="C80" s="76" t="s">
        <v>1305</v>
      </c>
      <c r="D80" s="76" t="s">
        <v>1212</v>
      </c>
      <c r="E80" s="76" t="s">
        <v>1202</v>
      </c>
      <c r="F80" s="76" t="s">
        <v>1232</v>
      </c>
      <c r="G80" s="85">
        <v>536</v>
      </c>
      <c r="H80" s="86">
        <v>4.9220046997070313</v>
      </c>
    </row>
    <row r="81" spans="1:8">
      <c r="A81" s="69" t="s">
        <v>988</v>
      </c>
      <c r="B81" s="69" t="s">
        <v>1306</v>
      </c>
      <c r="C81" s="76" t="s">
        <v>1307</v>
      </c>
      <c r="D81" s="76" t="s">
        <v>1212</v>
      </c>
      <c r="E81" s="76" t="s">
        <v>1202</v>
      </c>
      <c r="F81" s="76" t="s">
        <v>818</v>
      </c>
      <c r="G81" s="85">
        <v>429</v>
      </c>
      <c r="H81" s="86">
        <v>11.228579521179199</v>
      </c>
    </row>
    <row r="82" spans="1:8">
      <c r="A82" s="69" t="s">
        <v>989</v>
      </c>
      <c r="B82" s="69" t="s">
        <v>990</v>
      </c>
      <c r="C82" s="76" t="s">
        <v>1308</v>
      </c>
      <c r="D82" s="76" t="s">
        <v>1212</v>
      </c>
      <c r="E82" s="76" t="s">
        <v>1202</v>
      </c>
      <c r="F82" s="76" t="s">
        <v>818</v>
      </c>
      <c r="G82" s="85">
        <v>433</v>
      </c>
      <c r="H82" s="86">
        <v>5.2566976547241211</v>
      </c>
    </row>
    <row r="83" spans="1:8">
      <c r="A83" s="69" t="s">
        <v>991</v>
      </c>
      <c r="B83" s="69" t="s">
        <v>992</v>
      </c>
      <c r="C83" s="76" t="s">
        <v>1309</v>
      </c>
      <c r="D83" s="76" t="s">
        <v>1212</v>
      </c>
      <c r="E83" s="76" t="s">
        <v>1201</v>
      </c>
      <c r="F83" s="76" t="s">
        <v>1201</v>
      </c>
      <c r="G83" s="85">
        <v>178</v>
      </c>
      <c r="H83" s="86">
        <v>58.25</v>
      </c>
    </row>
    <row r="84" spans="1:8">
      <c r="A84" s="69" t="s">
        <v>993</v>
      </c>
      <c r="B84" s="69" t="s">
        <v>994</v>
      </c>
      <c r="C84" s="76" t="s">
        <v>1310</v>
      </c>
      <c r="D84" s="76" t="s">
        <v>1212</v>
      </c>
      <c r="E84" s="76" t="s">
        <v>1201</v>
      </c>
      <c r="F84" s="76" t="s">
        <v>1201</v>
      </c>
      <c r="G84" s="85">
        <v>436</v>
      </c>
      <c r="H84" s="86">
        <v>50.189998626708984</v>
      </c>
    </row>
    <row r="85" spans="1:8">
      <c r="A85" s="69" t="s">
        <v>995</v>
      </c>
      <c r="B85" s="69" t="s">
        <v>996</v>
      </c>
      <c r="C85" s="76" t="s">
        <v>1311</v>
      </c>
      <c r="D85" s="76" t="s">
        <v>1212</v>
      </c>
      <c r="E85" s="76" t="s">
        <v>1201</v>
      </c>
      <c r="F85" s="76" t="s">
        <v>1201</v>
      </c>
      <c r="G85" s="85">
        <v>136</v>
      </c>
      <c r="H85" s="86">
        <v>40.430000305175781</v>
      </c>
    </row>
    <row r="86" spans="1:8">
      <c r="A86" s="69" t="s">
        <v>997</v>
      </c>
      <c r="B86" s="69" t="s">
        <v>998</v>
      </c>
      <c r="C86" s="76" t="s">
        <v>1312</v>
      </c>
      <c r="D86" s="76" t="s">
        <v>1212</v>
      </c>
      <c r="E86" s="76" t="s">
        <v>1202</v>
      </c>
      <c r="F86" s="76" t="s">
        <v>1220</v>
      </c>
      <c r="G86" s="85">
        <v>343</v>
      </c>
      <c r="H86" s="86">
        <v>6.2181892395019531</v>
      </c>
    </row>
    <row r="87" spans="1:8">
      <c r="A87" s="69" t="s">
        <v>999</v>
      </c>
      <c r="B87" s="69" t="s">
        <v>1000</v>
      </c>
      <c r="C87" s="76" t="s">
        <v>1313</v>
      </c>
      <c r="D87" s="76" t="s">
        <v>1212</v>
      </c>
      <c r="E87" s="76" t="s">
        <v>1201</v>
      </c>
      <c r="F87" s="76" t="s">
        <v>1201</v>
      </c>
      <c r="G87" s="85">
        <v>158</v>
      </c>
      <c r="H87" s="86">
        <v>38.772705078125</v>
      </c>
    </row>
    <row r="88" spans="1:8">
      <c r="A88" s="69" t="s">
        <v>1001</v>
      </c>
      <c r="B88" s="69" t="s">
        <v>1002</v>
      </c>
      <c r="C88" s="76" t="s">
        <v>1314</v>
      </c>
      <c r="D88" s="76" t="s">
        <v>1212</v>
      </c>
      <c r="E88" s="76" t="s">
        <v>1202</v>
      </c>
      <c r="F88" s="76" t="s">
        <v>818</v>
      </c>
      <c r="G88" s="85">
        <v>439</v>
      </c>
      <c r="H88" s="86">
        <v>5.3265609741210938</v>
      </c>
    </row>
    <row r="89" spans="1:8">
      <c r="A89" s="69" t="s">
        <v>1003</v>
      </c>
      <c r="B89" s="69" t="s">
        <v>1004</v>
      </c>
      <c r="C89" s="76" t="s">
        <v>1315</v>
      </c>
      <c r="D89" s="76" t="s">
        <v>1212</v>
      </c>
      <c r="E89" s="76" t="s">
        <v>1202</v>
      </c>
      <c r="F89" s="76" t="s">
        <v>1223</v>
      </c>
      <c r="G89" s="85">
        <v>916</v>
      </c>
      <c r="H89" s="86">
        <v>5.4000000953674316</v>
      </c>
    </row>
    <row r="90" spans="1:8">
      <c r="A90" s="69" t="s">
        <v>1005</v>
      </c>
      <c r="B90" s="69" t="s">
        <v>1006</v>
      </c>
      <c r="C90" s="76" t="s">
        <v>1316</v>
      </c>
      <c r="D90" s="76" t="s">
        <v>1212</v>
      </c>
      <c r="E90" s="76" t="s">
        <v>817</v>
      </c>
      <c r="F90" s="76" t="s">
        <v>1218</v>
      </c>
      <c r="G90" s="85">
        <v>664</v>
      </c>
      <c r="H90" s="86">
        <v>2.8310892581939697</v>
      </c>
    </row>
    <row r="91" spans="1:8">
      <c r="A91" s="69" t="s">
        <v>1007</v>
      </c>
      <c r="B91" s="69" t="s">
        <v>1008</v>
      </c>
      <c r="C91" s="76" t="s">
        <v>1317</v>
      </c>
      <c r="D91" s="76" t="s">
        <v>1212</v>
      </c>
      <c r="E91" s="76" t="s">
        <v>817</v>
      </c>
      <c r="F91" s="76" t="s">
        <v>1232</v>
      </c>
      <c r="G91" s="85">
        <v>826</v>
      </c>
      <c r="H91" s="86">
        <v>2.3106832504272461</v>
      </c>
    </row>
    <row r="92" spans="1:8">
      <c r="A92" s="69" t="s">
        <v>1009</v>
      </c>
      <c r="B92" s="69" t="s">
        <v>1318</v>
      </c>
      <c r="C92" s="76" t="s">
        <v>1319</v>
      </c>
      <c r="D92" s="76" t="s">
        <v>1212</v>
      </c>
      <c r="E92" s="76" t="s">
        <v>1201</v>
      </c>
      <c r="F92" s="76" t="s">
        <v>1201</v>
      </c>
      <c r="G92" s="85">
        <v>542</v>
      </c>
      <c r="H92" s="86">
        <v>31.422824859619141</v>
      </c>
    </row>
    <row r="93" spans="1:8">
      <c r="A93" s="69" t="s">
        <v>1320</v>
      </c>
      <c r="B93" s="69" t="s">
        <v>1010</v>
      </c>
      <c r="C93" s="76" t="s">
        <v>1321</v>
      </c>
      <c r="D93" s="76" t="s">
        <v>1212</v>
      </c>
      <c r="E93" s="76" t="s">
        <v>1202</v>
      </c>
      <c r="F93" s="76" t="s">
        <v>1214</v>
      </c>
      <c r="G93" s="85">
        <v>967</v>
      </c>
      <c r="H93" s="86">
        <v>5.3946933746337891</v>
      </c>
    </row>
    <row r="94" spans="1:8">
      <c r="A94" s="69" t="s">
        <v>1011</v>
      </c>
      <c r="B94" s="69" t="s">
        <v>1012</v>
      </c>
      <c r="C94" s="76" t="s">
        <v>1322</v>
      </c>
      <c r="D94" s="76" t="s">
        <v>1212</v>
      </c>
      <c r="E94" s="76" t="s">
        <v>1202</v>
      </c>
      <c r="F94" s="76" t="s">
        <v>818</v>
      </c>
      <c r="G94" s="85">
        <v>443</v>
      </c>
      <c r="H94" s="86">
        <v>23.385196685791016</v>
      </c>
    </row>
    <row r="95" spans="1:8">
      <c r="A95" s="69" t="s">
        <v>1013</v>
      </c>
      <c r="B95" s="69" t="s">
        <v>1323</v>
      </c>
      <c r="C95" s="76" t="s">
        <v>1324</v>
      </c>
      <c r="D95" s="76" t="s">
        <v>1212</v>
      </c>
      <c r="E95" s="76" t="s">
        <v>817</v>
      </c>
      <c r="F95" s="76" t="s">
        <v>1223</v>
      </c>
      <c r="G95" s="85">
        <v>917</v>
      </c>
      <c r="H95" s="86">
        <v>1.7056875228881836</v>
      </c>
    </row>
    <row r="96" spans="1:8">
      <c r="A96" s="69" t="s">
        <v>1014</v>
      </c>
      <c r="B96" s="69" t="s">
        <v>1325</v>
      </c>
      <c r="C96" s="76" t="s">
        <v>1326</v>
      </c>
      <c r="D96" s="76" t="s">
        <v>1212</v>
      </c>
      <c r="E96" s="76" t="s">
        <v>817</v>
      </c>
      <c r="F96" s="76" t="s">
        <v>1232</v>
      </c>
      <c r="G96" s="85">
        <v>544</v>
      </c>
      <c r="H96" s="86">
        <v>3.4016761779785156</v>
      </c>
    </row>
    <row r="97" spans="1:8">
      <c r="A97" s="69" t="s">
        <v>1015</v>
      </c>
      <c r="B97" s="69" t="s">
        <v>1016</v>
      </c>
      <c r="C97" s="76" t="s">
        <v>1327</v>
      </c>
      <c r="D97" s="76" t="s">
        <v>1212</v>
      </c>
      <c r="E97" s="76" t="s">
        <v>1201</v>
      </c>
      <c r="F97" s="76" t="s">
        <v>1201</v>
      </c>
      <c r="G97" s="85">
        <v>941</v>
      </c>
      <c r="H97" s="86">
        <v>22.620000839233398</v>
      </c>
    </row>
    <row r="98" spans="1:8">
      <c r="A98" s="69" t="s">
        <v>1017</v>
      </c>
      <c r="B98" s="69" t="s">
        <v>1018</v>
      </c>
      <c r="C98" s="76" t="s">
        <v>1328</v>
      </c>
      <c r="D98" s="76" t="s">
        <v>1212</v>
      </c>
      <c r="E98" s="76" t="s">
        <v>1202</v>
      </c>
      <c r="F98" s="76" t="s">
        <v>818</v>
      </c>
      <c r="G98" s="85">
        <v>446</v>
      </c>
      <c r="H98" s="86">
        <v>3.6319451332092285</v>
      </c>
    </row>
    <row r="99" spans="1:8">
      <c r="A99" s="69" t="s">
        <v>1019</v>
      </c>
      <c r="B99" s="69" t="s">
        <v>1020</v>
      </c>
      <c r="C99" s="76" t="s">
        <v>1329</v>
      </c>
      <c r="D99" s="76" t="s">
        <v>1212</v>
      </c>
      <c r="E99" s="76" t="s">
        <v>817</v>
      </c>
      <c r="F99" s="76" t="s">
        <v>1218</v>
      </c>
      <c r="G99" s="85">
        <v>666</v>
      </c>
      <c r="H99" s="86">
        <v>1.4234505891799927</v>
      </c>
    </row>
    <row r="100" spans="1:8">
      <c r="A100" s="69" t="s">
        <v>1021</v>
      </c>
      <c r="B100" s="69" t="s">
        <v>1022</v>
      </c>
      <c r="C100" s="76" t="s">
        <v>1330</v>
      </c>
      <c r="D100" s="76" t="s">
        <v>1212</v>
      </c>
      <c r="E100" s="76" t="s">
        <v>817</v>
      </c>
      <c r="F100" s="76" t="s">
        <v>1218</v>
      </c>
      <c r="G100" s="85">
        <v>668</v>
      </c>
      <c r="H100" s="86">
        <v>0.99395179748535156</v>
      </c>
    </row>
    <row r="101" spans="1:8">
      <c r="A101" s="69" t="s">
        <v>1023</v>
      </c>
      <c r="B101" s="69" t="s">
        <v>1024</v>
      </c>
      <c r="C101" s="76" t="s">
        <v>1331</v>
      </c>
      <c r="D101" s="76" t="s">
        <v>1212</v>
      </c>
      <c r="E101" s="76" t="s">
        <v>1202</v>
      </c>
      <c r="F101" s="76" t="s">
        <v>818</v>
      </c>
      <c r="G101" s="85">
        <v>672</v>
      </c>
      <c r="H101" s="86">
        <v>3.755171537399292</v>
      </c>
    </row>
    <row r="102" spans="1:8">
      <c r="A102" s="69" t="s">
        <v>1025</v>
      </c>
      <c r="B102" s="69" t="s">
        <v>1026</v>
      </c>
      <c r="C102" s="76" t="s">
        <v>1332</v>
      </c>
      <c r="D102" s="76" t="s">
        <v>1212</v>
      </c>
      <c r="E102" s="76" t="s">
        <v>1201</v>
      </c>
      <c r="F102" s="76" t="s">
        <v>1201</v>
      </c>
      <c r="G102" s="85">
        <v>946</v>
      </c>
      <c r="H102" s="86">
        <v>21.819999694824219</v>
      </c>
    </row>
    <row r="103" spans="1:8">
      <c r="A103" s="69" t="s">
        <v>1027</v>
      </c>
      <c r="B103" s="69" t="s">
        <v>1028</v>
      </c>
      <c r="C103" s="76" t="s">
        <v>1333</v>
      </c>
      <c r="D103" s="76" t="s">
        <v>1212</v>
      </c>
      <c r="E103" s="76" t="s">
        <v>1201</v>
      </c>
      <c r="F103" s="76" t="s">
        <v>1201</v>
      </c>
      <c r="G103" s="85">
        <v>137</v>
      </c>
      <c r="H103" s="86">
        <v>59.169998168945313</v>
      </c>
    </row>
    <row r="104" spans="1:8">
      <c r="A104" s="69" t="s">
        <v>1029</v>
      </c>
      <c r="B104" s="69" t="s">
        <v>1334</v>
      </c>
      <c r="C104" s="76" t="s">
        <v>1335</v>
      </c>
      <c r="D104" s="76" t="s">
        <v>1212</v>
      </c>
      <c r="E104" s="76" t="s">
        <v>1201</v>
      </c>
      <c r="F104" s="76" t="s">
        <v>1201</v>
      </c>
      <c r="G104" s="85">
        <v>546</v>
      </c>
      <c r="H104" s="86">
        <v>34.911502838134766</v>
      </c>
    </row>
    <row r="105" spans="1:8">
      <c r="A105" s="69" t="s">
        <v>1030</v>
      </c>
      <c r="B105" s="69" t="s">
        <v>1031</v>
      </c>
      <c r="C105" s="76" t="s">
        <v>1336</v>
      </c>
      <c r="D105" s="76" t="s">
        <v>1212</v>
      </c>
      <c r="E105" s="76" t="s">
        <v>817</v>
      </c>
      <c r="F105" s="76" t="s">
        <v>1218</v>
      </c>
      <c r="G105" s="85">
        <v>674</v>
      </c>
      <c r="H105" s="86">
        <v>0.73666912317276001</v>
      </c>
    </row>
    <row r="106" spans="1:8">
      <c r="A106" s="69" t="s">
        <v>1032</v>
      </c>
      <c r="B106" s="69" t="s">
        <v>1033</v>
      </c>
      <c r="C106" s="76" t="s">
        <v>1337</v>
      </c>
      <c r="D106" s="76" t="s">
        <v>1212</v>
      </c>
      <c r="E106" s="76" t="s">
        <v>817</v>
      </c>
      <c r="F106" s="76" t="s">
        <v>1218</v>
      </c>
      <c r="G106" s="85">
        <v>676</v>
      </c>
      <c r="H106" s="86">
        <v>0.8847309947013855</v>
      </c>
    </row>
    <row r="107" spans="1:8">
      <c r="A107" s="69" t="s">
        <v>1034</v>
      </c>
      <c r="B107" s="69" t="s">
        <v>1035</v>
      </c>
      <c r="C107" s="76" t="s">
        <v>1338</v>
      </c>
      <c r="D107" s="76" t="s">
        <v>1212</v>
      </c>
      <c r="E107" s="76" t="s">
        <v>1202</v>
      </c>
      <c r="F107" s="76" t="s">
        <v>1232</v>
      </c>
      <c r="G107" s="85">
        <v>548</v>
      </c>
      <c r="H107" s="86">
        <v>11.53248119354248</v>
      </c>
    </row>
    <row r="108" spans="1:8">
      <c r="A108" s="69" t="s">
        <v>1036</v>
      </c>
      <c r="B108" s="69" t="s">
        <v>1037</v>
      </c>
      <c r="C108" s="76" t="s">
        <v>1339</v>
      </c>
      <c r="D108" s="76" t="s">
        <v>1212</v>
      </c>
      <c r="E108" s="76" t="s">
        <v>1202</v>
      </c>
      <c r="F108" s="76" t="s">
        <v>1232</v>
      </c>
      <c r="G108" s="85">
        <v>556</v>
      </c>
      <c r="H108" s="86">
        <v>11.188859939575195</v>
      </c>
    </row>
    <row r="109" spans="1:8">
      <c r="A109" s="69" t="s">
        <v>1038</v>
      </c>
      <c r="B109" s="69" t="s">
        <v>554</v>
      </c>
      <c r="C109" s="76" t="s">
        <v>1340</v>
      </c>
      <c r="D109" s="76" t="s">
        <v>1212</v>
      </c>
      <c r="E109" s="76" t="s">
        <v>817</v>
      </c>
      <c r="F109" s="76" t="s">
        <v>1218</v>
      </c>
      <c r="G109" s="85">
        <v>678</v>
      </c>
      <c r="H109" s="86">
        <v>1.3187891244888306</v>
      </c>
    </row>
    <row r="110" spans="1:8">
      <c r="A110" s="69" t="s">
        <v>1039</v>
      </c>
      <c r="B110" s="69" t="s">
        <v>1040</v>
      </c>
      <c r="C110" s="76" t="s">
        <v>1341</v>
      </c>
      <c r="D110" s="76" t="s">
        <v>1212</v>
      </c>
      <c r="E110" s="76" t="s">
        <v>1201</v>
      </c>
      <c r="F110" s="76" t="s">
        <v>1201</v>
      </c>
      <c r="G110" s="85">
        <v>181</v>
      </c>
      <c r="H110" s="86">
        <v>26.040000915527344</v>
      </c>
    </row>
    <row r="111" spans="1:8">
      <c r="A111" s="69" t="s">
        <v>1041</v>
      </c>
      <c r="B111" s="69" t="s">
        <v>1342</v>
      </c>
      <c r="C111" s="76" t="s">
        <v>1343</v>
      </c>
      <c r="D111" s="76" t="s">
        <v>1212</v>
      </c>
      <c r="E111" s="76" t="s">
        <v>1202</v>
      </c>
      <c r="F111" s="76" t="s">
        <v>1232</v>
      </c>
      <c r="G111" s="85">
        <v>867</v>
      </c>
      <c r="H111" s="86">
        <v>5.4659042358398438</v>
      </c>
    </row>
    <row r="112" spans="1:8">
      <c r="A112" s="69" t="s">
        <v>1042</v>
      </c>
      <c r="B112" s="69" t="s">
        <v>1043</v>
      </c>
      <c r="C112" s="76" t="s">
        <v>1344</v>
      </c>
      <c r="D112" s="76" t="s">
        <v>1212</v>
      </c>
      <c r="E112" s="76" t="s">
        <v>817</v>
      </c>
      <c r="F112" s="76" t="s">
        <v>818</v>
      </c>
      <c r="G112" s="85">
        <v>682</v>
      </c>
      <c r="H112" s="86">
        <v>2.6534543037414551</v>
      </c>
    </row>
    <row r="113" spans="1:8">
      <c r="A113" s="69" t="s">
        <v>1044</v>
      </c>
      <c r="B113" s="69" t="s">
        <v>1045</v>
      </c>
      <c r="C113" s="76" t="s">
        <v>1345</v>
      </c>
      <c r="D113" s="76" t="s">
        <v>1212</v>
      </c>
      <c r="E113" s="76" t="s">
        <v>1202</v>
      </c>
      <c r="F113" s="76" t="s">
        <v>1218</v>
      </c>
      <c r="G113" s="85">
        <v>684</v>
      </c>
      <c r="H113" s="86">
        <v>9.9032583236694336</v>
      </c>
    </row>
    <row r="114" spans="1:8">
      <c r="A114" s="69" t="s">
        <v>1046</v>
      </c>
      <c r="B114" s="69" t="s">
        <v>1047</v>
      </c>
      <c r="C114" s="76" t="s">
        <v>1346</v>
      </c>
      <c r="D114" s="76" t="s">
        <v>1212</v>
      </c>
      <c r="E114" s="76" t="s">
        <v>1202</v>
      </c>
      <c r="F114" s="76" t="s">
        <v>1220</v>
      </c>
      <c r="G114" s="85">
        <v>273</v>
      </c>
      <c r="H114" s="86">
        <v>9.6835927963256836</v>
      </c>
    </row>
    <row r="115" spans="1:8">
      <c r="A115" s="69" t="s">
        <v>1048</v>
      </c>
      <c r="B115" s="69" t="s">
        <v>1347</v>
      </c>
      <c r="C115" s="76" t="s">
        <v>1348</v>
      </c>
      <c r="D115" s="76" t="s">
        <v>1212</v>
      </c>
      <c r="E115" s="76" t="s">
        <v>1202</v>
      </c>
      <c r="F115" s="76" t="s">
        <v>1232</v>
      </c>
      <c r="G115" s="85">
        <v>868</v>
      </c>
      <c r="H115" s="86">
        <v>4.8892803192138672</v>
      </c>
    </row>
    <row r="116" spans="1:8">
      <c r="A116" s="69" t="s">
        <v>1049</v>
      </c>
      <c r="B116" s="69" t="s">
        <v>1349</v>
      </c>
      <c r="C116" s="76" t="s">
        <v>1350</v>
      </c>
      <c r="D116" s="76" t="s">
        <v>1212</v>
      </c>
      <c r="E116" s="76" t="s">
        <v>817</v>
      </c>
      <c r="F116" s="76" t="s">
        <v>1214</v>
      </c>
      <c r="G116" s="85">
        <v>921</v>
      </c>
      <c r="H116" s="86">
        <v>7.3600001335144043</v>
      </c>
    </row>
    <row r="117" spans="1:8">
      <c r="A117" s="69" t="s">
        <v>1050</v>
      </c>
      <c r="B117" s="69" t="s">
        <v>1051</v>
      </c>
      <c r="C117" s="76" t="s">
        <v>1351</v>
      </c>
      <c r="D117" s="76" t="s">
        <v>1212</v>
      </c>
      <c r="E117" s="76" t="s">
        <v>1202</v>
      </c>
      <c r="F117" s="76" t="s">
        <v>1232</v>
      </c>
      <c r="G117" s="85">
        <v>948</v>
      </c>
      <c r="H117" s="86">
        <v>4.9158401489257813</v>
      </c>
    </row>
    <row r="118" spans="1:8">
      <c r="A118" s="69" t="s">
        <v>1052</v>
      </c>
      <c r="B118" s="69" t="s">
        <v>1352</v>
      </c>
      <c r="C118" s="76" t="s">
        <v>1353</v>
      </c>
      <c r="D118" s="76" t="s">
        <v>1212</v>
      </c>
      <c r="E118" s="76" t="s">
        <v>1202</v>
      </c>
      <c r="F118" s="76" t="s">
        <v>1214</v>
      </c>
      <c r="G118" s="85">
        <v>943</v>
      </c>
      <c r="H118" s="86">
        <v>8.9629125595092773</v>
      </c>
    </row>
    <row r="119" spans="1:8">
      <c r="A119" s="69" t="s">
        <v>1053</v>
      </c>
      <c r="B119" s="69" t="s">
        <v>1054</v>
      </c>
      <c r="C119" s="76" t="s">
        <v>1354</v>
      </c>
      <c r="D119" s="76" t="s">
        <v>1212</v>
      </c>
      <c r="E119" s="76" t="s">
        <v>1202</v>
      </c>
      <c r="F119" s="76" t="s">
        <v>818</v>
      </c>
      <c r="G119" s="85">
        <v>686</v>
      </c>
      <c r="H119" s="86">
        <v>4.0948019027709961</v>
      </c>
    </row>
    <row r="120" spans="1:8">
      <c r="A120" s="69" t="s">
        <v>1055</v>
      </c>
      <c r="B120" s="69" t="s">
        <v>1056</v>
      </c>
      <c r="C120" s="76" t="s">
        <v>1355</v>
      </c>
      <c r="D120" s="76" t="s">
        <v>1212</v>
      </c>
      <c r="E120" s="76" t="s">
        <v>817</v>
      </c>
      <c r="F120" s="76" t="s">
        <v>1218</v>
      </c>
      <c r="G120" s="85">
        <v>688</v>
      </c>
      <c r="H120" s="86">
        <v>0.71828943490982056</v>
      </c>
    </row>
    <row r="121" spans="1:8">
      <c r="A121" s="69" t="s">
        <v>1057</v>
      </c>
      <c r="B121" s="69" t="s">
        <v>1058</v>
      </c>
      <c r="C121" s="76" t="s">
        <v>1356</v>
      </c>
      <c r="D121" s="76" t="s">
        <v>1212</v>
      </c>
      <c r="E121" s="76" t="s">
        <v>817</v>
      </c>
      <c r="F121" s="76" t="s">
        <v>1232</v>
      </c>
      <c r="G121" s="85">
        <v>518</v>
      </c>
      <c r="H121" s="86">
        <v>2.1308016777038574</v>
      </c>
    </row>
    <row r="122" spans="1:8">
      <c r="A122" s="69" t="s">
        <v>1059</v>
      </c>
      <c r="B122" s="69" t="s">
        <v>1060</v>
      </c>
      <c r="C122" s="76" t="s">
        <v>1357</v>
      </c>
      <c r="D122" s="76" t="s">
        <v>1212</v>
      </c>
      <c r="E122" s="76" t="s">
        <v>1202</v>
      </c>
      <c r="F122" s="76" t="s">
        <v>1218</v>
      </c>
      <c r="G122" s="85">
        <v>728</v>
      </c>
      <c r="H122" s="86">
        <v>5.3152966499328613</v>
      </c>
    </row>
    <row r="123" spans="1:8">
      <c r="A123" s="69" t="s">
        <v>1061</v>
      </c>
      <c r="B123" s="69" t="s">
        <v>1062</v>
      </c>
      <c r="C123" s="76" t="s">
        <v>1358</v>
      </c>
      <c r="D123" s="76" t="s">
        <v>1212</v>
      </c>
      <c r="E123" s="76" t="s">
        <v>1202</v>
      </c>
      <c r="F123" s="76" t="s">
        <v>1232</v>
      </c>
      <c r="G123" s="85">
        <v>836</v>
      </c>
      <c r="H123" s="86">
        <v>10.156152725219727</v>
      </c>
    </row>
    <row r="124" spans="1:8">
      <c r="A124" s="69" t="s">
        <v>1063</v>
      </c>
      <c r="B124" s="69" t="s">
        <v>1064</v>
      </c>
      <c r="C124" s="76" t="s">
        <v>1359</v>
      </c>
      <c r="D124" s="76" t="s">
        <v>1212</v>
      </c>
      <c r="E124" s="76" t="s">
        <v>817</v>
      </c>
      <c r="F124" s="76" t="s">
        <v>1232</v>
      </c>
      <c r="G124" s="85">
        <v>558</v>
      </c>
      <c r="H124" s="86">
        <v>1.6923173666000366</v>
      </c>
    </row>
    <row r="125" spans="1:8">
      <c r="A125" s="69" t="s">
        <v>1065</v>
      </c>
      <c r="B125" s="69" t="s">
        <v>1360</v>
      </c>
      <c r="C125" s="76" t="s">
        <v>1361</v>
      </c>
      <c r="D125" s="76" t="s">
        <v>1212</v>
      </c>
      <c r="E125" s="76" t="s">
        <v>1201</v>
      </c>
      <c r="F125" s="76" t="s">
        <v>1201</v>
      </c>
      <c r="G125" s="85">
        <v>138</v>
      </c>
      <c r="H125" s="86">
        <v>49.227840423583984</v>
      </c>
    </row>
    <row r="126" spans="1:8">
      <c r="A126" s="69" t="s">
        <v>1066</v>
      </c>
      <c r="B126" s="69" t="s">
        <v>1067</v>
      </c>
      <c r="C126" s="76" t="s">
        <v>1362</v>
      </c>
      <c r="D126" s="76" t="s">
        <v>1212</v>
      </c>
      <c r="E126" s="76" t="s">
        <v>1201</v>
      </c>
      <c r="F126" s="76" t="s">
        <v>1201</v>
      </c>
      <c r="G126" s="85">
        <v>196</v>
      </c>
      <c r="H126" s="86">
        <v>30.909999847412109</v>
      </c>
    </row>
    <row r="127" spans="1:8">
      <c r="A127" s="69" t="s">
        <v>1068</v>
      </c>
      <c r="B127" s="69" t="s">
        <v>1069</v>
      </c>
      <c r="C127" s="76" t="s">
        <v>1363</v>
      </c>
      <c r="D127" s="76" t="s">
        <v>1212</v>
      </c>
      <c r="E127" s="76" t="s">
        <v>817</v>
      </c>
      <c r="F127" s="76" t="s">
        <v>1220</v>
      </c>
      <c r="G127" s="85">
        <v>278</v>
      </c>
      <c r="H127" s="86">
        <v>2.6379549503326416</v>
      </c>
    </row>
    <row r="128" spans="1:8">
      <c r="A128" s="69" t="s">
        <v>1070</v>
      </c>
      <c r="B128" s="69" t="s">
        <v>88</v>
      </c>
      <c r="C128" s="76" t="s">
        <v>1364</v>
      </c>
      <c r="D128" s="76" t="s">
        <v>1212</v>
      </c>
      <c r="E128" s="76" t="s">
        <v>817</v>
      </c>
      <c r="F128" s="76" t="s">
        <v>1218</v>
      </c>
      <c r="G128" s="85">
        <v>692</v>
      </c>
      <c r="H128" s="86">
        <v>0.88597398996353149</v>
      </c>
    </row>
    <row r="129" spans="1:8">
      <c r="A129" s="69" t="s">
        <v>1071</v>
      </c>
      <c r="B129" s="69" t="s">
        <v>1072</v>
      </c>
      <c r="C129" s="76" t="s">
        <v>1365</v>
      </c>
      <c r="D129" s="76" t="s">
        <v>1212</v>
      </c>
      <c r="E129" s="76" t="s">
        <v>817</v>
      </c>
      <c r="F129" s="76" t="s">
        <v>1218</v>
      </c>
      <c r="G129" s="85">
        <v>694</v>
      </c>
      <c r="H129" s="86">
        <v>2.8067104816436768</v>
      </c>
    </row>
    <row r="130" spans="1:8">
      <c r="A130" s="69" t="s">
        <v>1098</v>
      </c>
      <c r="B130" s="69" t="s">
        <v>1366</v>
      </c>
      <c r="C130" s="76" t="s">
        <v>1367</v>
      </c>
      <c r="D130" s="76" t="s">
        <v>1212</v>
      </c>
      <c r="E130" s="76" t="s">
        <v>1202</v>
      </c>
      <c r="F130" s="76" t="s">
        <v>1214</v>
      </c>
      <c r="G130" s="85">
        <v>962</v>
      </c>
      <c r="H130" s="86">
        <v>7.1155858039855957</v>
      </c>
    </row>
    <row r="131" spans="1:8">
      <c r="A131" s="69" t="s">
        <v>1073</v>
      </c>
      <c r="B131" s="69" t="s">
        <v>1074</v>
      </c>
      <c r="C131" s="76" t="s">
        <v>1368</v>
      </c>
      <c r="D131" s="76" t="s">
        <v>1212</v>
      </c>
      <c r="E131" s="76" t="s">
        <v>1201</v>
      </c>
      <c r="F131" s="76" t="s">
        <v>1201</v>
      </c>
      <c r="G131" s="85">
        <v>142</v>
      </c>
      <c r="H131" s="86">
        <v>66.959999084472656</v>
      </c>
    </row>
    <row r="132" spans="1:8">
      <c r="A132" s="69" t="s">
        <v>1075</v>
      </c>
      <c r="B132" s="69" t="s">
        <v>1076</v>
      </c>
      <c r="C132" s="76" t="s">
        <v>1369</v>
      </c>
      <c r="D132" s="76" t="s">
        <v>1212</v>
      </c>
      <c r="E132" s="76" t="s">
        <v>1202</v>
      </c>
      <c r="F132" s="76" t="s">
        <v>818</v>
      </c>
      <c r="G132" s="85">
        <v>449</v>
      </c>
      <c r="H132" s="86">
        <v>15.481521606445313</v>
      </c>
    </row>
    <row r="133" spans="1:8">
      <c r="A133" s="69" t="s">
        <v>1077</v>
      </c>
      <c r="B133" s="69" t="s">
        <v>1078</v>
      </c>
      <c r="C133" s="76" t="s">
        <v>1370</v>
      </c>
      <c r="D133" s="76" t="s">
        <v>1212</v>
      </c>
      <c r="E133" s="76" t="s">
        <v>1202</v>
      </c>
      <c r="F133" s="76" t="s">
        <v>818</v>
      </c>
      <c r="G133" s="85">
        <v>564</v>
      </c>
      <c r="H133" s="86">
        <v>1.7895616292953491</v>
      </c>
    </row>
    <row r="134" spans="1:8">
      <c r="A134" s="69" t="s">
        <v>1079</v>
      </c>
      <c r="B134" s="69" t="s">
        <v>1080</v>
      </c>
      <c r="C134" s="76" t="s">
        <v>1371</v>
      </c>
      <c r="D134" s="76" t="s">
        <v>1212</v>
      </c>
      <c r="E134" s="76" t="s">
        <v>1202</v>
      </c>
      <c r="F134" s="76" t="s">
        <v>1232</v>
      </c>
      <c r="G134" s="85">
        <v>565</v>
      </c>
      <c r="H134" s="86">
        <v>15.94027042388916</v>
      </c>
    </row>
    <row r="135" spans="1:8">
      <c r="A135" s="69" t="s">
        <v>1081</v>
      </c>
      <c r="B135" s="69" t="s">
        <v>1082</v>
      </c>
      <c r="C135" s="76" t="s">
        <v>1372</v>
      </c>
      <c r="D135" s="76" t="s">
        <v>1212</v>
      </c>
      <c r="E135" s="76" t="s">
        <v>1202</v>
      </c>
      <c r="F135" s="76" t="s">
        <v>1220</v>
      </c>
      <c r="G135" s="85">
        <v>283</v>
      </c>
      <c r="H135" s="86">
        <v>13.652554512023926</v>
      </c>
    </row>
    <row r="136" spans="1:8">
      <c r="A136" s="69" t="s">
        <v>1083</v>
      </c>
      <c r="B136" s="69" t="s">
        <v>1084</v>
      </c>
      <c r="C136" s="76" t="s">
        <v>1373</v>
      </c>
      <c r="D136" s="76" t="s">
        <v>1212</v>
      </c>
      <c r="E136" s="76" t="s">
        <v>817</v>
      </c>
      <c r="F136" s="76" t="s">
        <v>1232</v>
      </c>
      <c r="G136" s="85">
        <v>853</v>
      </c>
      <c r="H136" s="86">
        <v>3.4766616821289063</v>
      </c>
    </row>
    <row r="137" spans="1:8">
      <c r="A137" s="69" t="s">
        <v>1085</v>
      </c>
      <c r="B137" s="69" t="s">
        <v>1086</v>
      </c>
      <c r="C137" s="76" t="s">
        <v>1374</v>
      </c>
      <c r="D137" s="76" t="s">
        <v>1212</v>
      </c>
      <c r="E137" s="76" t="s">
        <v>1202</v>
      </c>
      <c r="F137" s="76" t="s">
        <v>1220</v>
      </c>
      <c r="G137" s="85">
        <v>288</v>
      </c>
      <c r="H137" s="86">
        <v>6.0181198120117188</v>
      </c>
    </row>
    <row r="138" spans="1:8">
      <c r="A138" s="69" t="s">
        <v>1087</v>
      </c>
      <c r="B138" s="69" t="s">
        <v>1088</v>
      </c>
      <c r="C138" s="76" t="s">
        <v>1375</v>
      </c>
      <c r="D138" s="76" t="s">
        <v>1212</v>
      </c>
      <c r="E138" s="76" t="s">
        <v>1202</v>
      </c>
      <c r="F138" s="76" t="s">
        <v>1220</v>
      </c>
      <c r="G138" s="85">
        <v>293</v>
      </c>
      <c r="H138" s="86">
        <v>7.3224353790283203</v>
      </c>
    </row>
    <row r="139" spans="1:8">
      <c r="A139" s="69" t="s">
        <v>1089</v>
      </c>
      <c r="B139" s="69" t="s">
        <v>1376</v>
      </c>
      <c r="C139" s="76" t="s">
        <v>1377</v>
      </c>
      <c r="D139" s="76" t="s">
        <v>1212</v>
      </c>
      <c r="E139" s="76" t="s">
        <v>1202</v>
      </c>
      <c r="F139" s="76" t="s">
        <v>1232</v>
      </c>
      <c r="G139" s="85">
        <v>566</v>
      </c>
      <c r="H139" s="86">
        <v>4.2482857704162598</v>
      </c>
    </row>
    <row r="140" spans="1:8">
      <c r="A140" s="69" t="s">
        <v>1090</v>
      </c>
      <c r="B140" s="69" t="s">
        <v>1091</v>
      </c>
      <c r="C140" s="76" t="s">
        <v>1378</v>
      </c>
      <c r="D140" s="76" t="s">
        <v>1212</v>
      </c>
      <c r="E140" s="76" t="s">
        <v>1202</v>
      </c>
      <c r="F140" s="76" t="s">
        <v>1214</v>
      </c>
      <c r="G140" s="85">
        <v>964</v>
      </c>
      <c r="H140" s="86">
        <v>19.620000839233398</v>
      </c>
    </row>
    <row r="141" spans="1:8">
      <c r="A141" s="69" t="s">
        <v>1092</v>
      </c>
      <c r="B141" s="69" t="s">
        <v>1093</v>
      </c>
      <c r="C141" s="76" t="s">
        <v>1379</v>
      </c>
      <c r="D141" s="76" t="s">
        <v>1212</v>
      </c>
      <c r="E141" s="76" t="s">
        <v>1201</v>
      </c>
      <c r="F141" s="76" t="s">
        <v>1201</v>
      </c>
      <c r="G141" s="85">
        <v>182</v>
      </c>
      <c r="H141" s="86">
        <v>23.760000228881836</v>
      </c>
    </row>
    <row r="142" spans="1:8">
      <c r="A142" s="69" t="s">
        <v>1094</v>
      </c>
      <c r="B142" s="69" t="s">
        <v>1095</v>
      </c>
      <c r="C142" s="76" t="s">
        <v>1380</v>
      </c>
      <c r="D142" s="76" t="s">
        <v>1212</v>
      </c>
      <c r="E142" s="76" t="s">
        <v>1201</v>
      </c>
      <c r="F142" s="76" t="s">
        <v>1201</v>
      </c>
      <c r="G142" s="85">
        <v>359</v>
      </c>
      <c r="H142" s="86">
        <v>32.309215545654297</v>
      </c>
    </row>
    <row r="143" spans="1:8">
      <c r="A143" s="69" t="s">
        <v>1096</v>
      </c>
      <c r="B143" s="69" t="s">
        <v>1097</v>
      </c>
      <c r="C143" s="76" t="s">
        <v>1381</v>
      </c>
      <c r="D143" s="76" t="s">
        <v>1212</v>
      </c>
      <c r="E143" s="76" t="s">
        <v>1202</v>
      </c>
      <c r="F143" s="76" t="s">
        <v>818</v>
      </c>
      <c r="G143" s="85">
        <v>453</v>
      </c>
      <c r="H143" s="86">
        <v>50.665794372558594</v>
      </c>
    </row>
    <row r="144" spans="1:8">
      <c r="A144" s="69" t="s">
        <v>1100</v>
      </c>
      <c r="B144" s="69" t="s">
        <v>1101</v>
      </c>
      <c r="C144" s="76" t="s">
        <v>1382</v>
      </c>
      <c r="D144" s="76" t="s">
        <v>1212</v>
      </c>
      <c r="E144" s="76" t="s">
        <v>1202</v>
      </c>
      <c r="F144" s="76" t="s">
        <v>1214</v>
      </c>
      <c r="G144" s="85">
        <v>968</v>
      </c>
      <c r="H144" s="86">
        <v>17.840000152587891</v>
      </c>
    </row>
    <row r="145" spans="1:8">
      <c r="A145" s="69" t="s">
        <v>1102</v>
      </c>
      <c r="B145" s="69" t="s">
        <v>1383</v>
      </c>
      <c r="C145" s="76" t="s">
        <v>1384</v>
      </c>
      <c r="D145" s="76" t="s">
        <v>1212</v>
      </c>
      <c r="E145" s="76" t="s">
        <v>1202</v>
      </c>
      <c r="F145" s="76" t="s">
        <v>1214</v>
      </c>
      <c r="G145" s="85">
        <v>922</v>
      </c>
      <c r="H145" s="86">
        <v>11.416327476501465</v>
      </c>
    </row>
    <row r="146" spans="1:8">
      <c r="A146" s="69" t="s">
        <v>1103</v>
      </c>
      <c r="B146" s="69" t="s">
        <v>1104</v>
      </c>
      <c r="C146" s="76" t="s">
        <v>1385</v>
      </c>
      <c r="D146" s="76" t="s">
        <v>1212</v>
      </c>
      <c r="E146" s="76" t="s">
        <v>817</v>
      </c>
      <c r="F146" s="76" t="s">
        <v>1218</v>
      </c>
      <c r="G146" s="85">
        <v>714</v>
      </c>
      <c r="H146" s="86">
        <v>1.2209852933883667</v>
      </c>
    </row>
    <row r="147" spans="1:8">
      <c r="A147" s="69" t="s">
        <v>1108</v>
      </c>
      <c r="B147" s="69" t="s">
        <v>1109</v>
      </c>
      <c r="C147" s="76" t="s">
        <v>1386</v>
      </c>
      <c r="D147" s="76" t="s">
        <v>1212</v>
      </c>
      <c r="E147" s="76" t="s">
        <v>1202</v>
      </c>
      <c r="F147" s="76" t="s">
        <v>1232</v>
      </c>
      <c r="G147" s="85">
        <v>862</v>
      </c>
      <c r="H147" s="86">
        <v>5.1092662811279297</v>
      </c>
    </row>
    <row r="148" spans="1:8">
      <c r="A148" s="69" t="s">
        <v>1110</v>
      </c>
      <c r="B148" s="69" t="s">
        <v>1111</v>
      </c>
      <c r="C148" s="76" t="s">
        <v>1387</v>
      </c>
      <c r="D148" s="76" t="s">
        <v>1212</v>
      </c>
      <c r="E148" s="76" t="s">
        <v>1201</v>
      </c>
      <c r="F148" s="76" t="s">
        <v>1201</v>
      </c>
      <c r="G148" s="85">
        <v>135</v>
      </c>
      <c r="H148" s="86">
        <v>44.048095703125</v>
      </c>
    </row>
    <row r="149" spans="1:8">
      <c r="A149" s="69" t="s">
        <v>1112</v>
      </c>
      <c r="B149" s="69" t="s">
        <v>1388</v>
      </c>
      <c r="C149" s="76" t="s">
        <v>1389</v>
      </c>
      <c r="D149" s="76" t="s">
        <v>1212</v>
      </c>
      <c r="E149" s="76" t="s">
        <v>817</v>
      </c>
      <c r="F149" s="76" t="s">
        <v>1218</v>
      </c>
      <c r="G149" s="85">
        <v>716</v>
      </c>
      <c r="H149" s="86">
        <v>2.933781623840332</v>
      </c>
    </row>
    <row r="150" spans="1:8">
      <c r="A150" s="69" t="s">
        <v>1113</v>
      </c>
      <c r="B150" s="69" t="s">
        <v>1114</v>
      </c>
      <c r="C150" s="76" t="s">
        <v>1390</v>
      </c>
      <c r="D150" s="76" t="s">
        <v>1212</v>
      </c>
      <c r="E150" s="76" t="s">
        <v>1202</v>
      </c>
      <c r="F150" s="76" t="s">
        <v>818</v>
      </c>
      <c r="G150" s="85">
        <v>456</v>
      </c>
      <c r="H150" s="86">
        <v>20.907665252685547</v>
      </c>
    </row>
    <row r="151" spans="1:8">
      <c r="A151" s="69" t="s">
        <v>1115</v>
      </c>
      <c r="B151" s="69" t="s">
        <v>1116</v>
      </c>
      <c r="C151" s="76" t="s">
        <v>1391</v>
      </c>
      <c r="D151" s="76" t="s">
        <v>1212</v>
      </c>
      <c r="E151" s="76" t="s">
        <v>817</v>
      </c>
      <c r="F151" s="76" t="s">
        <v>1218</v>
      </c>
      <c r="G151" s="85">
        <v>722</v>
      </c>
      <c r="H151" s="86">
        <v>2.0645148754119873</v>
      </c>
    </row>
    <row r="152" spans="1:8">
      <c r="A152" s="69" t="s">
        <v>1117</v>
      </c>
      <c r="B152" s="69" t="s">
        <v>1118</v>
      </c>
      <c r="C152" s="76" t="s">
        <v>1392</v>
      </c>
      <c r="D152" s="76" t="s">
        <v>1212</v>
      </c>
      <c r="E152" s="76" t="s">
        <v>1202</v>
      </c>
      <c r="F152" s="76" t="s">
        <v>1214</v>
      </c>
      <c r="G152" s="85">
        <v>942</v>
      </c>
      <c r="H152" s="86">
        <v>8.9041948318481445</v>
      </c>
    </row>
    <row r="153" spans="1:8">
      <c r="A153" s="69" t="s">
        <v>1119</v>
      </c>
      <c r="B153" s="69" t="s">
        <v>1120</v>
      </c>
      <c r="C153" s="76" t="s">
        <v>1393</v>
      </c>
      <c r="D153" s="76" t="s">
        <v>1212</v>
      </c>
      <c r="E153" s="76" t="s">
        <v>1202</v>
      </c>
      <c r="F153" s="76" t="s">
        <v>1218</v>
      </c>
      <c r="G153" s="85">
        <v>718</v>
      </c>
      <c r="H153" s="86">
        <v>12.992971420288086</v>
      </c>
    </row>
    <row r="154" spans="1:8">
      <c r="A154" s="69" t="s">
        <v>1121</v>
      </c>
      <c r="B154" s="69" t="s">
        <v>1122</v>
      </c>
      <c r="C154" s="76" t="s">
        <v>1394</v>
      </c>
      <c r="D154" s="76" t="s">
        <v>1212</v>
      </c>
      <c r="E154" s="76" t="s">
        <v>817</v>
      </c>
      <c r="F154" s="76" t="s">
        <v>1218</v>
      </c>
      <c r="G154" s="85">
        <v>724</v>
      </c>
      <c r="H154" s="86">
        <v>0.82793611288070679</v>
      </c>
    </row>
    <row r="155" spans="1:8">
      <c r="A155" s="69" t="s">
        <v>1123</v>
      </c>
      <c r="B155" s="69" t="s">
        <v>1124</v>
      </c>
      <c r="C155" s="76" t="s">
        <v>1395</v>
      </c>
      <c r="D155" s="76" t="s">
        <v>1212</v>
      </c>
      <c r="E155" s="76" t="s">
        <v>1201</v>
      </c>
      <c r="F155" s="76" t="s">
        <v>1201</v>
      </c>
      <c r="G155" s="85">
        <v>576</v>
      </c>
      <c r="H155" s="86">
        <v>55.297054290771484</v>
      </c>
    </row>
    <row r="156" spans="1:8">
      <c r="A156" s="69" t="s">
        <v>1125</v>
      </c>
      <c r="B156" s="69" t="s">
        <v>1396</v>
      </c>
      <c r="C156" s="76" t="s">
        <v>1397</v>
      </c>
      <c r="D156" s="76" t="s">
        <v>1212</v>
      </c>
      <c r="E156" s="76" t="s">
        <v>1201</v>
      </c>
      <c r="F156" s="76" t="s">
        <v>1201</v>
      </c>
      <c r="G156" s="85">
        <v>936</v>
      </c>
      <c r="H156" s="86">
        <v>23.989999771118164</v>
      </c>
    </row>
    <row r="157" spans="1:8">
      <c r="A157" s="69" t="s">
        <v>1126</v>
      </c>
      <c r="B157" s="69" t="s">
        <v>1127</v>
      </c>
      <c r="C157" s="76" t="s">
        <v>1398</v>
      </c>
      <c r="D157" s="76" t="s">
        <v>1212</v>
      </c>
      <c r="E157" s="76" t="s">
        <v>1201</v>
      </c>
      <c r="F157" s="76" t="s">
        <v>1201</v>
      </c>
      <c r="G157" s="85">
        <v>961</v>
      </c>
      <c r="H157" s="86">
        <v>31.639999389648438</v>
      </c>
    </row>
    <row r="158" spans="1:8">
      <c r="A158" s="69" t="s">
        <v>1128</v>
      </c>
      <c r="B158" s="69" t="s">
        <v>1129</v>
      </c>
      <c r="C158" s="76" t="s">
        <v>1399</v>
      </c>
      <c r="D158" s="76" t="s">
        <v>1212</v>
      </c>
      <c r="E158" s="76" t="s">
        <v>817</v>
      </c>
      <c r="F158" s="76" t="s">
        <v>1232</v>
      </c>
      <c r="G158" s="85">
        <v>813</v>
      </c>
      <c r="H158" s="86">
        <v>3.0425825119018555</v>
      </c>
    </row>
    <row r="159" spans="1:8">
      <c r="A159" s="69" t="s">
        <v>1130</v>
      </c>
      <c r="B159" s="69" t="s">
        <v>1131</v>
      </c>
      <c r="C159" s="76" t="s">
        <v>1400</v>
      </c>
      <c r="D159" s="76" t="s">
        <v>1212</v>
      </c>
      <c r="E159" s="76" t="s">
        <v>817</v>
      </c>
      <c r="F159" s="76" t="s">
        <v>818</v>
      </c>
      <c r="G159" s="85">
        <v>726</v>
      </c>
      <c r="H159" s="86">
        <v>0.54903554916381836</v>
      </c>
    </row>
    <row r="160" spans="1:8">
      <c r="A160" s="69" t="s">
        <v>1132</v>
      </c>
      <c r="B160" s="69" t="s">
        <v>1133</v>
      </c>
      <c r="C160" s="76" t="s">
        <v>1401</v>
      </c>
      <c r="D160" s="76" t="s">
        <v>1212</v>
      </c>
      <c r="E160" s="76" t="s">
        <v>1202</v>
      </c>
      <c r="F160" s="76" t="s">
        <v>1218</v>
      </c>
      <c r="G160" s="85">
        <v>199</v>
      </c>
      <c r="H160" s="86">
        <v>6.7795915603637695</v>
      </c>
    </row>
    <row r="161" spans="1:8">
      <c r="A161" s="69" t="s">
        <v>1134</v>
      </c>
      <c r="B161" s="69" t="s">
        <v>1135</v>
      </c>
      <c r="C161" s="76" t="s">
        <v>1402</v>
      </c>
      <c r="D161" s="76" t="s">
        <v>1212</v>
      </c>
      <c r="E161" s="76" t="s">
        <v>817</v>
      </c>
      <c r="F161" s="76" t="s">
        <v>1218</v>
      </c>
      <c r="G161" s="85">
        <v>733</v>
      </c>
      <c r="H161" s="86">
        <v>0.53514283895492554</v>
      </c>
    </row>
    <row r="162" spans="1:8">
      <c r="A162" s="69" t="s">
        <v>1136</v>
      </c>
      <c r="B162" s="69" t="s">
        <v>1137</v>
      </c>
      <c r="C162" s="76" t="s">
        <v>1403</v>
      </c>
      <c r="D162" s="76" t="s">
        <v>1212</v>
      </c>
      <c r="E162" s="76" t="s">
        <v>1201</v>
      </c>
      <c r="F162" s="76" t="s">
        <v>1201</v>
      </c>
      <c r="G162" s="85">
        <v>184</v>
      </c>
      <c r="H162" s="86">
        <v>33.119998931884766</v>
      </c>
    </row>
    <row r="163" spans="1:8">
      <c r="A163" s="69" t="s">
        <v>1138</v>
      </c>
      <c r="B163" s="69" t="s">
        <v>1139</v>
      </c>
      <c r="C163" s="76" t="s">
        <v>1404</v>
      </c>
      <c r="D163" s="76" t="s">
        <v>1212</v>
      </c>
      <c r="E163" s="76" t="s">
        <v>1202</v>
      </c>
      <c r="F163" s="76" t="s">
        <v>1232</v>
      </c>
      <c r="G163" s="85">
        <v>524</v>
      </c>
      <c r="H163" s="86">
        <v>4.6535296440124512</v>
      </c>
    </row>
    <row r="164" spans="1:8">
      <c r="A164" s="69" t="s">
        <v>1105</v>
      </c>
      <c r="B164" s="69" t="s">
        <v>1405</v>
      </c>
      <c r="C164" s="76" t="s">
        <v>1406</v>
      </c>
      <c r="D164" s="76" t="s">
        <v>1212</v>
      </c>
      <c r="E164" s="76" t="s">
        <v>1202</v>
      </c>
      <c r="F164" s="76" t="s">
        <v>1220</v>
      </c>
      <c r="G164" s="85">
        <v>361</v>
      </c>
      <c r="H164" s="86">
        <v>18.265390396118164</v>
      </c>
    </row>
    <row r="165" spans="1:8">
      <c r="A165" s="69" t="s">
        <v>1106</v>
      </c>
      <c r="B165" s="69" t="s">
        <v>1407</v>
      </c>
      <c r="C165" s="76" t="s">
        <v>1408</v>
      </c>
      <c r="D165" s="76" t="s">
        <v>1212</v>
      </c>
      <c r="E165" s="76" t="s">
        <v>1202</v>
      </c>
      <c r="F165" s="76" t="s">
        <v>1220</v>
      </c>
      <c r="G165" s="85">
        <v>362</v>
      </c>
      <c r="H165" s="86">
        <v>10.22510814666748</v>
      </c>
    </row>
    <row r="166" spans="1:8">
      <c r="A166" s="69" t="s">
        <v>1107</v>
      </c>
      <c r="B166" s="69" t="s">
        <v>1409</v>
      </c>
      <c r="C166" s="76" t="s">
        <v>1410</v>
      </c>
      <c r="D166" s="76" t="s">
        <v>1212</v>
      </c>
      <c r="E166" s="76" t="s">
        <v>1202</v>
      </c>
      <c r="F166" s="76" t="s">
        <v>1220</v>
      </c>
      <c r="G166" s="85">
        <v>364</v>
      </c>
      <c r="H166" s="86">
        <v>8.5502214431762695</v>
      </c>
    </row>
    <row r="167" spans="1:8">
      <c r="A167" s="69" t="s">
        <v>1140</v>
      </c>
      <c r="B167" s="69" t="s">
        <v>1411</v>
      </c>
      <c r="C167" s="76" t="s">
        <v>1412</v>
      </c>
      <c r="D167" s="76" t="s">
        <v>1212</v>
      </c>
      <c r="E167" s="76" t="s">
        <v>817</v>
      </c>
      <c r="F167" s="76" t="s">
        <v>818</v>
      </c>
      <c r="G167" s="85">
        <v>732</v>
      </c>
      <c r="H167" s="86">
        <v>1.1674296855926514</v>
      </c>
    </row>
    <row r="168" spans="1:8">
      <c r="A168" s="69" t="s">
        <v>1141</v>
      </c>
      <c r="B168" s="69" t="s">
        <v>1142</v>
      </c>
      <c r="C168" s="76" t="s">
        <v>1413</v>
      </c>
      <c r="D168" s="76" t="s">
        <v>1212</v>
      </c>
      <c r="E168" s="76" t="s">
        <v>1202</v>
      </c>
      <c r="F168" s="76" t="s">
        <v>1220</v>
      </c>
      <c r="G168" s="85">
        <v>366</v>
      </c>
      <c r="H168" s="86">
        <v>5.8751416206359863</v>
      </c>
    </row>
    <row r="169" spans="1:8">
      <c r="A169" s="69" t="s">
        <v>1143</v>
      </c>
      <c r="B169" s="69" t="s">
        <v>1144</v>
      </c>
      <c r="C169" s="76" t="s">
        <v>1414</v>
      </c>
      <c r="D169" s="76" t="s">
        <v>1212</v>
      </c>
      <c r="E169" s="76" t="s">
        <v>1201</v>
      </c>
      <c r="F169" s="76" t="s">
        <v>1201</v>
      </c>
      <c r="G169" s="85">
        <v>144</v>
      </c>
      <c r="H169" s="86">
        <v>61.130001068115234</v>
      </c>
    </row>
    <row r="170" spans="1:8">
      <c r="A170" s="69" t="s">
        <v>1145</v>
      </c>
      <c r="B170" s="69" t="s">
        <v>1146</v>
      </c>
      <c r="C170" s="76" t="s">
        <v>1415</v>
      </c>
      <c r="D170" s="76" t="s">
        <v>1212</v>
      </c>
      <c r="E170" s="76" t="s">
        <v>1201</v>
      </c>
      <c r="F170" s="76" t="s">
        <v>1201</v>
      </c>
      <c r="G170" s="85">
        <v>146</v>
      </c>
      <c r="H170" s="86">
        <v>77.432731628417969</v>
      </c>
    </row>
    <row r="171" spans="1:8">
      <c r="A171" s="69" t="s">
        <v>1148</v>
      </c>
      <c r="B171" s="69" t="s">
        <v>1416</v>
      </c>
      <c r="C171" s="76" t="s">
        <v>1417</v>
      </c>
      <c r="D171" s="76" t="s">
        <v>1212</v>
      </c>
      <c r="E171" s="76" t="s">
        <v>1201</v>
      </c>
      <c r="F171" s="76" t="s">
        <v>1201</v>
      </c>
      <c r="G171" s="85">
        <v>528</v>
      </c>
      <c r="H171" s="86">
        <v>28.512716293334961</v>
      </c>
    </row>
    <row r="172" spans="1:8">
      <c r="A172" s="69" t="s">
        <v>1149</v>
      </c>
      <c r="B172" s="69" t="s">
        <v>1150</v>
      </c>
      <c r="C172" s="76" t="s">
        <v>1418</v>
      </c>
      <c r="D172" s="76" t="s">
        <v>1212</v>
      </c>
      <c r="E172" s="76" t="s">
        <v>817</v>
      </c>
      <c r="F172" s="76" t="s">
        <v>1223</v>
      </c>
      <c r="G172" s="85">
        <v>923</v>
      </c>
      <c r="H172" s="86">
        <v>1.258320689201355</v>
      </c>
    </row>
    <row r="173" spans="1:8">
      <c r="A173" s="69" t="s">
        <v>1151</v>
      </c>
      <c r="B173" s="69" t="s">
        <v>1152</v>
      </c>
      <c r="C173" s="76" t="s">
        <v>1419</v>
      </c>
      <c r="D173" s="76" t="s">
        <v>1212</v>
      </c>
      <c r="E173" s="76" t="s">
        <v>817</v>
      </c>
      <c r="F173" s="76" t="s">
        <v>1218</v>
      </c>
      <c r="G173" s="85">
        <v>738</v>
      </c>
      <c r="H173" s="86">
        <v>1.6053683757781982</v>
      </c>
    </row>
    <row r="174" spans="1:8">
      <c r="A174" s="69" t="s">
        <v>1153</v>
      </c>
      <c r="B174" s="69" t="s">
        <v>1154</v>
      </c>
      <c r="C174" s="76" t="s">
        <v>1420</v>
      </c>
      <c r="D174" s="76" t="s">
        <v>1212</v>
      </c>
      <c r="E174" s="76" t="s">
        <v>1202</v>
      </c>
      <c r="F174" s="76" t="s">
        <v>1232</v>
      </c>
      <c r="G174" s="85">
        <v>578</v>
      </c>
      <c r="H174" s="86">
        <v>8.4290523529052734</v>
      </c>
    </row>
    <row r="175" spans="1:8">
      <c r="A175" s="69" t="s">
        <v>1155</v>
      </c>
      <c r="B175" s="69" t="s">
        <v>1156</v>
      </c>
      <c r="C175" s="76" t="s">
        <v>1421</v>
      </c>
      <c r="D175" s="76" t="s">
        <v>1212</v>
      </c>
      <c r="E175" s="76" t="s">
        <v>817</v>
      </c>
      <c r="F175" s="76" t="s">
        <v>1232</v>
      </c>
      <c r="G175" s="85">
        <v>537</v>
      </c>
      <c r="H175" s="86">
        <v>1.9068454504013062</v>
      </c>
    </row>
    <row r="176" spans="1:8">
      <c r="A176" s="69" t="s">
        <v>1157</v>
      </c>
      <c r="B176" s="69" t="s">
        <v>1158</v>
      </c>
      <c r="C176" s="76" t="s">
        <v>1422</v>
      </c>
      <c r="D176" s="76" t="s">
        <v>1212</v>
      </c>
      <c r="E176" s="76" t="s">
        <v>817</v>
      </c>
      <c r="F176" s="76" t="s">
        <v>1218</v>
      </c>
      <c r="G176" s="85">
        <v>742</v>
      </c>
      <c r="H176" s="86">
        <v>1.3527355194091797</v>
      </c>
    </row>
    <row r="177" spans="1:8">
      <c r="A177" s="69" t="s">
        <v>1159</v>
      </c>
      <c r="B177" s="69" t="s">
        <v>1160</v>
      </c>
      <c r="C177" s="76" t="s">
        <v>1423</v>
      </c>
      <c r="D177" s="76" t="s">
        <v>1212</v>
      </c>
      <c r="E177" s="76" t="s">
        <v>1202</v>
      </c>
      <c r="F177" s="76" t="s">
        <v>1232</v>
      </c>
      <c r="G177" s="85">
        <v>866</v>
      </c>
      <c r="H177" s="86">
        <v>6.0838832855224609</v>
      </c>
    </row>
    <row r="178" spans="1:8">
      <c r="A178" s="69" t="s">
        <v>1161</v>
      </c>
      <c r="B178" s="69" t="s">
        <v>1162</v>
      </c>
      <c r="C178" s="76" t="s">
        <v>1424</v>
      </c>
      <c r="D178" s="76" t="s">
        <v>1212</v>
      </c>
      <c r="E178" s="76" t="s">
        <v>1202</v>
      </c>
      <c r="F178" s="76" t="s">
        <v>1220</v>
      </c>
      <c r="G178" s="85">
        <v>369</v>
      </c>
      <c r="H178" s="86">
        <v>16.60444450378418</v>
      </c>
    </row>
    <row r="179" spans="1:8">
      <c r="A179" s="69" t="s">
        <v>1163</v>
      </c>
      <c r="B179" s="69" t="s">
        <v>1164</v>
      </c>
      <c r="C179" s="76" t="s">
        <v>1425</v>
      </c>
      <c r="D179" s="76" t="s">
        <v>1212</v>
      </c>
      <c r="E179" s="76" t="s">
        <v>1202</v>
      </c>
      <c r="F179" s="76" t="s">
        <v>818</v>
      </c>
      <c r="G179" s="85">
        <v>744</v>
      </c>
      <c r="H179" s="86">
        <v>4.2169041633605957</v>
      </c>
    </row>
    <row r="180" spans="1:8">
      <c r="A180" s="69" t="s">
        <v>1165</v>
      </c>
      <c r="B180" s="69" t="s">
        <v>1166</v>
      </c>
      <c r="C180" s="76" t="s">
        <v>1426</v>
      </c>
      <c r="D180" s="76" t="s">
        <v>1212</v>
      </c>
      <c r="E180" s="76" t="s">
        <v>1202</v>
      </c>
      <c r="F180" s="76" t="s">
        <v>1214</v>
      </c>
      <c r="G180" s="85">
        <v>186</v>
      </c>
      <c r="H180" s="86">
        <v>9.8945169448852539</v>
      </c>
    </row>
    <row r="181" spans="1:8">
      <c r="A181" s="69" t="s">
        <v>1167</v>
      </c>
      <c r="B181" s="69" t="s">
        <v>1168</v>
      </c>
      <c r="C181" s="76" t="s">
        <v>1427</v>
      </c>
      <c r="D181" s="76" t="s">
        <v>1212</v>
      </c>
      <c r="E181" s="76" t="s">
        <v>1202</v>
      </c>
      <c r="F181" s="76" t="s">
        <v>1223</v>
      </c>
      <c r="G181" s="85">
        <v>925</v>
      </c>
      <c r="H181" s="86">
        <v>8.9329452514648438</v>
      </c>
    </row>
    <row r="182" spans="1:8">
      <c r="A182" s="69" t="s">
        <v>1169</v>
      </c>
      <c r="B182" s="69" t="s">
        <v>1170</v>
      </c>
      <c r="C182" s="76" t="s">
        <v>1428</v>
      </c>
      <c r="D182" s="76" t="s">
        <v>1212</v>
      </c>
      <c r="E182" s="76" t="s">
        <v>1202</v>
      </c>
      <c r="F182" s="76" t="s">
        <v>1232</v>
      </c>
      <c r="G182" s="85">
        <v>869</v>
      </c>
      <c r="H182" s="86">
        <v>6.2216176986694336</v>
      </c>
    </row>
    <row r="183" spans="1:8">
      <c r="A183" s="69" t="s">
        <v>1171</v>
      </c>
      <c r="B183" s="69" t="s">
        <v>1172</v>
      </c>
      <c r="C183" s="76" t="s">
        <v>1429</v>
      </c>
      <c r="D183" s="76" t="s">
        <v>1212</v>
      </c>
      <c r="E183" s="76" t="s">
        <v>817</v>
      </c>
      <c r="F183" s="76" t="s">
        <v>1218</v>
      </c>
      <c r="G183" s="85">
        <v>746</v>
      </c>
      <c r="H183" s="86">
        <v>1.3653724193572998</v>
      </c>
    </row>
    <row r="184" spans="1:8">
      <c r="A184" s="69" t="s">
        <v>1173</v>
      </c>
      <c r="B184" s="69" t="s">
        <v>1174</v>
      </c>
      <c r="C184" s="76" t="s">
        <v>1430</v>
      </c>
      <c r="D184" s="76" t="s">
        <v>1212</v>
      </c>
      <c r="E184" s="76" t="s">
        <v>1202</v>
      </c>
      <c r="F184" s="76" t="s">
        <v>1214</v>
      </c>
      <c r="G184" s="85">
        <v>926</v>
      </c>
      <c r="H184" s="86">
        <v>4.7202582359313965</v>
      </c>
    </row>
    <row r="185" spans="1:8">
      <c r="A185" s="69" t="s">
        <v>1175</v>
      </c>
      <c r="B185" s="69" t="s">
        <v>1431</v>
      </c>
      <c r="C185" s="76" t="s">
        <v>1432</v>
      </c>
      <c r="D185" s="76" t="s">
        <v>1212</v>
      </c>
      <c r="E185" s="76" t="s">
        <v>1202</v>
      </c>
      <c r="F185" s="76" t="s">
        <v>818</v>
      </c>
      <c r="G185" s="85">
        <v>466</v>
      </c>
      <c r="H185" s="86">
        <v>37.544429779052734</v>
      </c>
    </row>
    <row r="186" spans="1:8">
      <c r="A186" s="69" t="s">
        <v>1176</v>
      </c>
      <c r="B186" s="69" t="s">
        <v>1177</v>
      </c>
      <c r="C186" s="76" t="s">
        <v>1433</v>
      </c>
      <c r="D186" s="76" t="s">
        <v>1212</v>
      </c>
      <c r="E186" s="76" t="s">
        <v>1201</v>
      </c>
      <c r="F186" s="76" t="s">
        <v>1201</v>
      </c>
      <c r="G186" s="85">
        <v>112</v>
      </c>
      <c r="H186" s="86">
        <v>39.034965515136719</v>
      </c>
    </row>
    <row r="187" spans="1:8">
      <c r="A187" s="69" t="s">
        <v>1178</v>
      </c>
      <c r="B187" s="69" t="s">
        <v>1434</v>
      </c>
      <c r="C187" s="76" t="s">
        <v>1435</v>
      </c>
      <c r="D187" s="76" t="s">
        <v>1212</v>
      </c>
      <c r="E187" s="76" t="s">
        <v>1201</v>
      </c>
      <c r="F187" s="76" t="s">
        <v>1201</v>
      </c>
      <c r="G187" s="85">
        <v>111</v>
      </c>
      <c r="H187" s="86">
        <v>58.213871002197266</v>
      </c>
    </row>
    <row r="188" spans="1:8">
      <c r="A188" s="69" t="s">
        <v>1179</v>
      </c>
      <c r="B188" s="69" t="s">
        <v>1180</v>
      </c>
      <c r="C188" s="76" t="s">
        <v>1436</v>
      </c>
      <c r="D188" s="76" t="s">
        <v>1212</v>
      </c>
      <c r="E188" s="76" t="s">
        <v>1202</v>
      </c>
      <c r="F188" s="76" t="s">
        <v>1220</v>
      </c>
      <c r="G188" s="85">
        <v>298</v>
      </c>
      <c r="H188" s="86">
        <v>17.17530632019043</v>
      </c>
    </row>
    <row r="189" spans="1:8">
      <c r="A189" s="69" t="s">
        <v>1181</v>
      </c>
      <c r="B189" s="69" t="s">
        <v>1182</v>
      </c>
      <c r="C189" s="76" t="s">
        <v>1437</v>
      </c>
      <c r="D189" s="76" t="s">
        <v>1212</v>
      </c>
      <c r="E189" s="76" t="s">
        <v>817</v>
      </c>
      <c r="F189" s="76" t="s">
        <v>1223</v>
      </c>
      <c r="G189" s="85">
        <v>927</v>
      </c>
      <c r="H189" s="86">
        <v>2.4256725311279297</v>
      </c>
    </row>
    <row r="190" spans="1:8">
      <c r="A190" s="69" t="s">
        <v>1183</v>
      </c>
      <c r="B190" s="69" t="s">
        <v>1184</v>
      </c>
      <c r="C190" s="76" t="s">
        <v>1438</v>
      </c>
      <c r="D190" s="76" t="s">
        <v>1212</v>
      </c>
      <c r="E190" s="76" t="s">
        <v>1202</v>
      </c>
      <c r="F190" s="76" t="s">
        <v>1232</v>
      </c>
      <c r="G190" s="85">
        <v>846</v>
      </c>
      <c r="H190" s="86">
        <v>3.9837918281555176</v>
      </c>
    </row>
    <row r="191" spans="1:8">
      <c r="A191" s="69" t="s">
        <v>1185</v>
      </c>
      <c r="B191" s="69" t="s">
        <v>1439</v>
      </c>
      <c r="C191" s="76" t="s">
        <v>1440</v>
      </c>
      <c r="D191" s="76" t="s">
        <v>1212</v>
      </c>
      <c r="E191" s="76" t="s">
        <v>1202</v>
      </c>
      <c r="F191" s="76" t="s">
        <v>1220</v>
      </c>
      <c r="G191" s="85">
        <v>299</v>
      </c>
      <c r="H191" s="86">
        <v>2.3318197727203369</v>
      </c>
    </row>
    <row r="192" spans="1:8">
      <c r="A192" s="69" t="s">
        <v>1186</v>
      </c>
      <c r="B192" s="69" t="s">
        <v>1441</v>
      </c>
      <c r="C192" s="76" t="s">
        <v>1442</v>
      </c>
      <c r="D192" s="76" t="s">
        <v>1212</v>
      </c>
      <c r="E192" s="76" t="s">
        <v>817</v>
      </c>
      <c r="F192" s="76" t="s">
        <v>1232</v>
      </c>
      <c r="G192" s="85">
        <v>582</v>
      </c>
      <c r="H192" s="86">
        <v>4.4745974540710449</v>
      </c>
    </row>
    <row r="193" spans="1:19">
      <c r="A193" s="69" t="s">
        <v>1443</v>
      </c>
      <c r="B193" s="69" t="s">
        <v>1444</v>
      </c>
      <c r="C193" s="76" t="s">
        <v>1445</v>
      </c>
      <c r="D193" s="76" t="s">
        <v>1212</v>
      </c>
      <c r="E193" s="76" t="s">
        <v>1202</v>
      </c>
      <c r="F193" s="76" t="s">
        <v>818</v>
      </c>
      <c r="G193" s="85">
        <v>487</v>
      </c>
      <c r="H193" s="86">
        <v>3.9380674362182617</v>
      </c>
    </row>
    <row r="194" spans="1:19">
      <c r="A194" s="69" t="s">
        <v>1187</v>
      </c>
      <c r="B194" s="69" t="s">
        <v>1188</v>
      </c>
      <c r="C194" s="76" t="s">
        <v>1446</v>
      </c>
      <c r="D194" s="76" t="s">
        <v>1212</v>
      </c>
      <c r="E194" s="76" t="s">
        <v>817</v>
      </c>
      <c r="F194" s="76" t="s">
        <v>818</v>
      </c>
      <c r="G194" s="85">
        <v>474</v>
      </c>
      <c r="H194" s="86">
        <v>0.9021909236907959</v>
      </c>
    </row>
    <row r="195" spans="1:19">
      <c r="A195" s="69" t="s">
        <v>1189</v>
      </c>
      <c r="B195" s="69" t="s">
        <v>1190</v>
      </c>
      <c r="C195" s="76" t="s">
        <v>1447</v>
      </c>
      <c r="D195" s="76" t="s">
        <v>1212</v>
      </c>
      <c r="E195" s="76" t="s">
        <v>817</v>
      </c>
      <c r="F195" s="76" t="s">
        <v>1218</v>
      </c>
      <c r="G195" s="85">
        <v>754</v>
      </c>
      <c r="H195" s="86">
        <v>1.492906928062439</v>
      </c>
    </row>
    <row r="196" spans="1:19">
      <c r="A196" s="69" t="s">
        <v>1191</v>
      </c>
      <c r="B196" s="69" t="s">
        <v>1192</v>
      </c>
      <c r="C196" s="76" t="s">
        <v>1448</v>
      </c>
      <c r="D196" s="76" t="s">
        <v>1212</v>
      </c>
      <c r="E196" s="76" t="s">
        <v>817</v>
      </c>
      <c r="F196" s="76" t="s">
        <v>1218</v>
      </c>
      <c r="G196" s="85">
        <v>698</v>
      </c>
      <c r="H196" s="86">
        <v>2.026416540145874</v>
      </c>
    </row>
    <row r="198" spans="1:19">
      <c r="P198" s="87"/>
      <c r="S198" s="8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F417C-645A-44B8-8402-927ED31EC3AA}">
  <sheetPr>
    <tabColor theme="9" tint="0.79998168889431442"/>
  </sheetPr>
  <dimension ref="A1:I197"/>
  <sheetViews>
    <sheetView zoomScale="85" zoomScaleNormal="85" workbookViewId="0">
      <selection activeCell="E24" sqref="A1:XFD1048576"/>
    </sheetView>
  </sheetViews>
  <sheetFormatPr defaultRowHeight="13.8"/>
  <cols>
    <col min="1" max="1" width="8.88671875" style="68" bestFit="1" customWidth="1"/>
    <col min="2" max="2" width="34.88671875" style="68" bestFit="1" customWidth="1"/>
    <col min="3" max="3" width="10.109375" style="43" bestFit="1" customWidth="1"/>
    <col min="4" max="4" width="12" style="43" bestFit="1" customWidth="1"/>
    <col min="5" max="5" width="33.88671875" style="43" bestFit="1" customWidth="1"/>
    <col min="6" max="6" width="51.109375" style="43" bestFit="1" customWidth="1"/>
    <col min="7" max="7" width="8.33203125" style="43" bestFit="1" customWidth="1"/>
    <col min="8" max="8" width="18.109375" style="43" bestFit="1" customWidth="1"/>
    <col min="9" max="9" width="16" style="43" bestFit="1" customWidth="1"/>
    <col min="10" max="16384" width="8.88671875" style="43"/>
  </cols>
  <sheetData>
    <row r="1" spans="1:9">
      <c r="A1" s="69" t="s">
        <v>1203</v>
      </c>
      <c r="B1" s="69" t="s">
        <v>1204</v>
      </c>
      <c r="C1" s="69" t="s">
        <v>1205</v>
      </c>
      <c r="D1" s="69" t="s">
        <v>1206</v>
      </c>
      <c r="E1" s="69" t="s">
        <v>1207</v>
      </c>
      <c r="F1" s="69" t="s">
        <v>1208</v>
      </c>
      <c r="G1" s="69" t="s">
        <v>1209</v>
      </c>
      <c r="H1" s="84" t="s">
        <v>1449</v>
      </c>
      <c r="I1" s="88"/>
    </row>
    <row r="2" spans="1:9">
      <c r="A2" s="69" t="s">
        <v>813</v>
      </c>
      <c r="B2" s="69" t="s">
        <v>814</v>
      </c>
      <c r="C2" s="76" t="s">
        <v>1224</v>
      </c>
      <c r="D2" s="76" t="s">
        <v>1212</v>
      </c>
      <c r="E2" s="76" t="s">
        <v>1202</v>
      </c>
      <c r="F2" s="76" t="s">
        <v>1220</v>
      </c>
      <c r="G2" s="85">
        <v>314</v>
      </c>
      <c r="H2" s="86">
        <v>14.1180419921875</v>
      </c>
      <c r="I2" s="88"/>
    </row>
    <row r="3" spans="1:9">
      <c r="A3" s="69" t="s">
        <v>815</v>
      </c>
      <c r="B3" s="69" t="s">
        <v>816</v>
      </c>
      <c r="C3" s="76" t="s">
        <v>1211</v>
      </c>
      <c r="D3" s="76" t="s">
        <v>1212</v>
      </c>
      <c r="E3" s="76" t="s">
        <v>817</v>
      </c>
      <c r="F3" s="76" t="s">
        <v>818</v>
      </c>
      <c r="G3" s="85">
        <v>512</v>
      </c>
      <c r="H3" s="86">
        <v>0.37602636218070984</v>
      </c>
      <c r="I3" s="88"/>
    </row>
    <row r="4" spans="1:9">
      <c r="A4" s="69" t="s">
        <v>851</v>
      </c>
      <c r="B4" s="69" t="s">
        <v>852</v>
      </c>
      <c r="C4" s="76" t="s">
        <v>1217</v>
      </c>
      <c r="D4" s="76" t="s">
        <v>1212</v>
      </c>
      <c r="E4" s="76" t="s">
        <v>1202</v>
      </c>
      <c r="F4" s="76" t="s">
        <v>1218</v>
      </c>
      <c r="G4" s="85">
        <v>614</v>
      </c>
      <c r="H4" s="86">
        <v>1.1646740436553955</v>
      </c>
      <c r="I4" s="88"/>
    </row>
    <row r="5" spans="1:9">
      <c r="A5" s="69" t="s">
        <v>845</v>
      </c>
      <c r="B5" s="69" t="s">
        <v>846</v>
      </c>
      <c r="C5" s="76" t="s">
        <v>1213</v>
      </c>
      <c r="D5" s="76" t="s">
        <v>1212</v>
      </c>
      <c r="E5" s="76" t="s">
        <v>1202</v>
      </c>
      <c r="F5" s="76" t="s">
        <v>1214</v>
      </c>
      <c r="G5" s="85">
        <v>914</v>
      </c>
      <c r="H5" s="86">
        <v>3.2083864212036133</v>
      </c>
      <c r="I5" s="88"/>
    </row>
    <row r="6" spans="1:9">
      <c r="A6" s="69" t="s">
        <v>849</v>
      </c>
      <c r="B6" s="69" t="s">
        <v>850</v>
      </c>
      <c r="C6" s="76" t="s">
        <v>1216</v>
      </c>
      <c r="D6" s="76" t="s">
        <v>1212</v>
      </c>
      <c r="E6" s="76" t="s">
        <v>1201</v>
      </c>
      <c r="F6" s="76" t="s">
        <v>1201</v>
      </c>
      <c r="G6" s="85">
        <v>171</v>
      </c>
      <c r="H6" s="86">
        <v>23.065469741821289</v>
      </c>
      <c r="I6" s="88"/>
    </row>
    <row r="7" spans="1:9">
      <c r="A7" s="69" t="s">
        <v>1175</v>
      </c>
      <c r="B7" s="69" t="s">
        <v>1431</v>
      </c>
      <c r="C7" s="76" t="s">
        <v>1432</v>
      </c>
      <c r="D7" s="76" t="s">
        <v>1212</v>
      </c>
      <c r="E7" s="76" t="s">
        <v>1202</v>
      </c>
      <c r="F7" s="76" t="s">
        <v>818</v>
      </c>
      <c r="G7" s="85">
        <v>466</v>
      </c>
      <c r="H7" s="86">
        <v>24.351619720458984</v>
      </c>
      <c r="I7" s="88"/>
    </row>
    <row r="8" spans="1:9">
      <c r="A8" s="69" t="s">
        <v>855</v>
      </c>
      <c r="B8" s="69" t="s">
        <v>856</v>
      </c>
      <c r="C8" s="76" t="s">
        <v>1221</v>
      </c>
      <c r="D8" s="76" t="s">
        <v>1212</v>
      </c>
      <c r="E8" s="76" t="s">
        <v>1202</v>
      </c>
      <c r="F8" s="76" t="s">
        <v>1220</v>
      </c>
      <c r="G8" s="85">
        <v>213</v>
      </c>
      <c r="H8" s="86">
        <v>5.3530702590942383</v>
      </c>
      <c r="I8" s="88"/>
    </row>
    <row r="9" spans="1:9">
      <c r="A9" s="69" t="s">
        <v>857</v>
      </c>
      <c r="B9" s="69" t="s">
        <v>858</v>
      </c>
      <c r="C9" s="76" t="s">
        <v>1222</v>
      </c>
      <c r="D9" s="76" t="s">
        <v>1212</v>
      </c>
      <c r="E9" s="76" t="s">
        <v>1202</v>
      </c>
      <c r="F9" s="76" t="s">
        <v>1223</v>
      </c>
      <c r="G9" s="85">
        <v>911</v>
      </c>
      <c r="H9" s="86">
        <v>2.6544194221496582</v>
      </c>
      <c r="I9" s="88"/>
    </row>
    <row r="10" spans="1:9">
      <c r="A10" s="69" t="s">
        <v>853</v>
      </c>
      <c r="B10" s="69" t="s">
        <v>854</v>
      </c>
      <c r="C10" s="76" t="s">
        <v>1219</v>
      </c>
      <c r="D10" s="76" t="s">
        <v>1212</v>
      </c>
      <c r="E10" s="76" t="s">
        <v>1202</v>
      </c>
      <c r="F10" s="76" t="s">
        <v>1220</v>
      </c>
      <c r="G10" s="85">
        <v>311</v>
      </c>
      <c r="H10" s="86">
        <v>8.746729850769043</v>
      </c>
      <c r="I10" s="88"/>
    </row>
    <row r="11" spans="1:9">
      <c r="A11" s="69" t="s">
        <v>859</v>
      </c>
      <c r="B11" s="69" t="s">
        <v>860</v>
      </c>
      <c r="C11" s="76" t="s">
        <v>1225</v>
      </c>
      <c r="D11" s="76" t="s">
        <v>1212</v>
      </c>
      <c r="E11" s="76" t="s">
        <v>1201</v>
      </c>
      <c r="F11" s="76" t="s">
        <v>1201</v>
      </c>
      <c r="G11" s="85">
        <v>193</v>
      </c>
      <c r="H11" s="86">
        <v>33.383289337158203</v>
      </c>
      <c r="I11" s="88"/>
    </row>
    <row r="12" spans="1:9">
      <c r="A12" s="69" t="s">
        <v>861</v>
      </c>
      <c r="B12" s="69" t="s">
        <v>862</v>
      </c>
      <c r="C12" s="76" t="s">
        <v>1226</v>
      </c>
      <c r="D12" s="76" t="s">
        <v>1212</v>
      </c>
      <c r="E12" s="76" t="s">
        <v>1201</v>
      </c>
      <c r="F12" s="76" t="s">
        <v>1201</v>
      </c>
      <c r="G12" s="85">
        <v>122</v>
      </c>
      <c r="H12" s="86">
        <v>42.380001068115234</v>
      </c>
      <c r="I12" s="88"/>
    </row>
    <row r="13" spans="1:9">
      <c r="A13" s="69" t="s">
        <v>863</v>
      </c>
      <c r="B13" s="69" t="s">
        <v>864</v>
      </c>
      <c r="C13" s="76" t="s">
        <v>1227</v>
      </c>
      <c r="D13" s="76" t="s">
        <v>1212</v>
      </c>
      <c r="E13" s="76" t="s">
        <v>1202</v>
      </c>
      <c r="F13" s="76" t="s">
        <v>1223</v>
      </c>
      <c r="G13" s="85">
        <v>912</v>
      </c>
      <c r="H13" s="86">
        <v>2.6324203014373779</v>
      </c>
      <c r="I13" s="88"/>
    </row>
    <row r="14" spans="1:9">
      <c r="A14" s="69" t="s">
        <v>894</v>
      </c>
      <c r="B14" s="69" t="s">
        <v>895</v>
      </c>
      <c r="C14" s="76" t="s">
        <v>1247</v>
      </c>
      <c r="D14" s="76" t="s">
        <v>1212</v>
      </c>
      <c r="E14" s="76" t="s">
        <v>817</v>
      </c>
      <c r="F14" s="76" t="s">
        <v>1218</v>
      </c>
      <c r="G14" s="85">
        <v>618</v>
      </c>
      <c r="H14" s="86">
        <v>0.15669126808643341</v>
      </c>
      <c r="I14" s="88"/>
    </row>
    <row r="15" spans="1:9">
      <c r="A15" s="69" t="s">
        <v>874</v>
      </c>
      <c r="B15" s="69" t="s">
        <v>875</v>
      </c>
      <c r="C15" s="76" t="s">
        <v>1235</v>
      </c>
      <c r="D15" s="76" t="s">
        <v>1212</v>
      </c>
      <c r="E15" s="76" t="s">
        <v>1201</v>
      </c>
      <c r="F15" s="76" t="s">
        <v>1201</v>
      </c>
      <c r="G15" s="85">
        <v>124</v>
      </c>
      <c r="H15" s="86">
        <v>42.150001525878906</v>
      </c>
      <c r="I15" s="88"/>
    </row>
    <row r="16" spans="1:9">
      <c r="A16" s="69" t="s">
        <v>878</v>
      </c>
      <c r="B16" s="69" t="s">
        <v>879</v>
      </c>
      <c r="C16" s="76" t="s">
        <v>1237</v>
      </c>
      <c r="D16" s="76" t="s">
        <v>1212</v>
      </c>
      <c r="E16" s="76" t="s">
        <v>817</v>
      </c>
      <c r="F16" s="76" t="s">
        <v>1218</v>
      </c>
      <c r="G16" s="85">
        <v>638</v>
      </c>
      <c r="H16" s="86">
        <v>0.79724991321563721</v>
      </c>
      <c r="I16" s="88"/>
    </row>
    <row r="17" spans="1:9">
      <c r="A17" s="69" t="s">
        <v>893</v>
      </c>
      <c r="B17" s="69" t="s">
        <v>26</v>
      </c>
      <c r="C17" s="76" t="s">
        <v>1246</v>
      </c>
      <c r="D17" s="76" t="s">
        <v>1212</v>
      </c>
      <c r="E17" s="76" t="s">
        <v>817</v>
      </c>
      <c r="F17" s="76" t="s">
        <v>1218</v>
      </c>
      <c r="G17" s="85">
        <v>748</v>
      </c>
      <c r="H17" s="86">
        <v>0.51209986209869385</v>
      </c>
      <c r="I17" s="88"/>
    </row>
    <row r="18" spans="1:9">
      <c r="A18" s="69" t="s">
        <v>868</v>
      </c>
      <c r="B18" s="69" t="s">
        <v>869</v>
      </c>
      <c r="C18" s="76" t="s">
        <v>1231</v>
      </c>
      <c r="D18" s="76" t="s">
        <v>1212</v>
      </c>
      <c r="E18" s="76" t="s">
        <v>817</v>
      </c>
      <c r="F18" s="76" t="s">
        <v>1232</v>
      </c>
      <c r="G18" s="85">
        <v>513</v>
      </c>
      <c r="H18" s="86">
        <v>1.2147468328475952</v>
      </c>
      <c r="I18" s="88"/>
    </row>
    <row r="19" spans="1:9">
      <c r="A19" s="69" t="s">
        <v>891</v>
      </c>
      <c r="B19" s="69" t="s">
        <v>892</v>
      </c>
      <c r="C19" s="76" t="s">
        <v>1245</v>
      </c>
      <c r="D19" s="76" t="s">
        <v>1212</v>
      </c>
      <c r="E19" s="76" t="s">
        <v>1202</v>
      </c>
      <c r="F19" s="76" t="s">
        <v>1214</v>
      </c>
      <c r="G19" s="85">
        <v>918</v>
      </c>
      <c r="H19" s="86">
        <v>5.7100000381469727</v>
      </c>
      <c r="I19" s="88"/>
    </row>
    <row r="20" spans="1:9">
      <c r="A20" s="69" t="s">
        <v>866</v>
      </c>
      <c r="B20" s="69" t="s">
        <v>867</v>
      </c>
      <c r="C20" s="76" t="s">
        <v>1230</v>
      </c>
      <c r="D20" s="76" t="s">
        <v>1212</v>
      </c>
      <c r="E20" s="76" t="s">
        <v>1202</v>
      </c>
      <c r="F20" s="76" t="s">
        <v>818</v>
      </c>
      <c r="G20" s="85">
        <v>419</v>
      </c>
      <c r="H20" s="86">
        <v>14.816888809204102</v>
      </c>
      <c r="I20" s="88"/>
    </row>
    <row r="21" spans="1:9">
      <c r="A21" s="69" t="s">
        <v>865</v>
      </c>
      <c r="B21" s="69" t="s">
        <v>1228</v>
      </c>
      <c r="C21" s="76" t="s">
        <v>1229</v>
      </c>
      <c r="D21" s="76" t="s">
        <v>1212</v>
      </c>
      <c r="E21" s="76" t="s">
        <v>1202</v>
      </c>
      <c r="F21" s="76" t="s">
        <v>1220</v>
      </c>
      <c r="G21" s="85">
        <v>313</v>
      </c>
      <c r="H21" s="86">
        <v>16.171680450439453</v>
      </c>
      <c r="I21" s="88"/>
    </row>
    <row r="22" spans="1:9">
      <c r="A22" s="69" t="s">
        <v>883</v>
      </c>
      <c r="B22" s="69" t="s">
        <v>884</v>
      </c>
      <c r="C22" s="76" t="s">
        <v>1241</v>
      </c>
      <c r="D22" s="76" t="s">
        <v>1212</v>
      </c>
      <c r="E22" s="76" t="s">
        <v>1202</v>
      </c>
      <c r="F22" s="76" t="s">
        <v>1214</v>
      </c>
      <c r="G22" s="85">
        <v>963</v>
      </c>
      <c r="H22" s="86">
        <v>3.7612495422363281</v>
      </c>
      <c r="I22" s="88"/>
    </row>
    <row r="23" spans="1:9">
      <c r="A23" s="69" t="s">
        <v>872</v>
      </c>
      <c r="B23" s="69" t="s">
        <v>873</v>
      </c>
      <c r="C23" s="76" t="s">
        <v>1234</v>
      </c>
      <c r="D23" s="76" t="s">
        <v>1212</v>
      </c>
      <c r="E23" s="76" t="s">
        <v>1202</v>
      </c>
      <c r="F23" s="76" t="s">
        <v>1214</v>
      </c>
      <c r="G23" s="85">
        <v>913</v>
      </c>
      <c r="H23" s="86">
        <v>3.9885075092315674</v>
      </c>
      <c r="I23" s="88"/>
    </row>
    <row r="24" spans="1:9">
      <c r="A24" s="69" t="s">
        <v>876</v>
      </c>
      <c r="B24" s="69" t="s">
        <v>877</v>
      </c>
      <c r="C24" s="76" t="s">
        <v>1236</v>
      </c>
      <c r="D24" s="76" t="s">
        <v>1212</v>
      </c>
      <c r="E24" s="76" t="s">
        <v>1202</v>
      </c>
      <c r="F24" s="76" t="s">
        <v>1220</v>
      </c>
      <c r="G24" s="85">
        <v>339</v>
      </c>
      <c r="H24" s="86">
        <v>2.5351307392120361</v>
      </c>
      <c r="I24" s="88"/>
    </row>
    <row r="25" spans="1:9">
      <c r="A25" s="69" t="s">
        <v>882</v>
      </c>
      <c r="B25" s="69" t="s">
        <v>1239</v>
      </c>
      <c r="C25" s="76" t="s">
        <v>1240</v>
      </c>
      <c r="D25" s="76" t="s">
        <v>1212</v>
      </c>
      <c r="E25" s="76" t="s">
        <v>1202</v>
      </c>
      <c r="F25" s="76" t="s">
        <v>1220</v>
      </c>
      <c r="G25" s="85">
        <v>218</v>
      </c>
      <c r="H25" s="86">
        <v>1.9669400453567505</v>
      </c>
      <c r="I25" s="88"/>
    </row>
    <row r="26" spans="1:9">
      <c r="A26" s="69" t="s">
        <v>887</v>
      </c>
      <c r="B26" s="69" t="s">
        <v>888</v>
      </c>
      <c r="C26" s="76" t="s">
        <v>1243</v>
      </c>
      <c r="D26" s="76" t="s">
        <v>1212</v>
      </c>
      <c r="E26" s="76" t="s">
        <v>1202</v>
      </c>
      <c r="F26" s="76" t="s">
        <v>1220</v>
      </c>
      <c r="G26" s="85">
        <v>223</v>
      </c>
      <c r="H26" s="86">
        <v>4.255061149597168</v>
      </c>
      <c r="I26" s="88"/>
    </row>
    <row r="27" spans="1:9">
      <c r="A27" s="69" t="s">
        <v>870</v>
      </c>
      <c r="B27" s="69" t="s">
        <v>871</v>
      </c>
      <c r="C27" s="76" t="s">
        <v>1233</v>
      </c>
      <c r="D27" s="76" t="s">
        <v>1212</v>
      </c>
      <c r="E27" s="76" t="s">
        <v>1202</v>
      </c>
      <c r="F27" s="76" t="s">
        <v>1220</v>
      </c>
      <c r="G27" s="85">
        <v>316</v>
      </c>
      <c r="H27" s="86">
        <v>9.6154203414916992</v>
      </c>
      <c r="I27" s="88"/>
    </row>
    <row r="28" spans="1:9">
      <c r="A28" s="69" t="s">
        <v>889</v>
      </c>
      <c r="B28" s="69" t="s">
        <v>890</v>
      </c>
      <c r="C28" s="76" t="s">
        <v>1244</v>
      </c>
      <c r="D28" s="76" t="s">
        <v>1212</v>
      </c>
      <c r="E28" s="76" t="s">
        <v>1202</v>
      </c>
      <c r="F28" s="76" t="s">
        <v>1232</v>
      </c>
      <c r="G28" s="85">
        <v>516</v>
      </c>
      <c r="H28" s="86">
        <v>16.378238677978516</v>
      </c>
      <c r="I28" s="88"/>
    </row>
    <row r="29" spans="1:9">
      <c r="A29" s="69" t="s">
        <v>880</v>
      </c>
      <c r="B29" s="69" t="s">
        <v>881</v>
      </c>
      <c r="C29" s="76" t="s">
        <v>1238</v>
      </c>
      <c r="D29" s="76" t="s">
        <v>1212</v>
      </c>
      <c r="E29" s="76" t="s">
        <v>817</v>
      </c>
      <c r="F29" s="76" t="s">
        <v>1232</v>
      </c>
      <c r="G29" s="85">
        <v>514</v>
      </c>
      <c r="H29" s="86">
        <v>2.0864565372467041</v>
      </c>
      <c r="I29" s="88"/>
    </row>
    <row r="30" spans="1:9">
      <c r="A30" s="69" t="s">
        <v>885</v>
      </c>
      <c r="B30" s="69" t="s">
        <v>886</v>
      </c>
      <c r="C30" s="76" t="s">
        <v>1242</v>
      </c>
      <c r="D30" s="76" t="s">
        <v>1212</v>
      </c>
      <c r="E30" s="76" t="s">
        <v>1202</v>
      </c>
      <c r="F30" s="76" t="s">
        <v>1218</v>
      </c>
      <c r="G30" s="85">
        <v>616</v>
      </c>
      <c r="H30" s="86">
        <v>4.0027523040771484</v>
      </c>
      <c r="I30" s="88"/>
    </row>
    <row r="31" spans="1:9">
      <c r="A31" s="69" t="s">
        <v>904</v>
      </c>
      <c r="B31" s="69" t="s">
        <v>1252</v>
      </c>
      <c r="C31" s="76" t="s">
        <v>1253</v>
      </c>
      <c r="D31" s="76" t="s">
        <v>1212</v>
      </c>
      <c r="E31" s="76" t="s">
        <v>817</v>
      </c>
      <c r="F31" s="76" t="s">
        <v>1218</v>
      </c>
      <c r="G31" s="85">
        <v>626</v>
      </c>
      <c r="H31" s="86">
        <v>0.30363419651985168</v>
      </c>
      <c r="I31" s="88"/>
    </row>
    <row r="32" spans="1:9">
      <c r="A32" s="69" t="s">
        <v>902</v>
      </c>
      <c r="B32" s="69" t="s">
        <v>903</v>
      </c>
      <c r="C32" s="76" t="s">
        <v>1251</v>
      </c>
      <c r="D32" s="76" t="s">
        <v>1212</v>
      </c>
      <c r="E32" s="76" t="s">
        <v>1201</v>
      </c>
      <c r="F32" s="76" t="s">
        <v>1201</v>
      </c>
      <c r="G32" s="85">
        <v>156</v>
      </c>
      <c r="H32" s="86">
        <v>34.490001678466797</v>
      </c>
      <c r="I32" s="88"/>
    </row>
    <row r="33" spans="1:9">
      <c r="A33" s="69" t="s">
        <v>1145</v>
      </c>
      <c r="B33" s="69" t="s">
        <v>1146</v>
      </c>
      <c r="C33" s="76" t="s">
        <v>1415</v>
      </c>
      <c r="D33" s="76" t="s">
        <v>1212</v>
      </c>
      <c r="E33" s="76" t="s">
        <v>1201</v>
      </c>
      <c r="F33" s="76" t="s">
        <v>1201</v>
      </c>
      <c r="G33" s="85">
        <v>146</v>
      </c>
      <c r="H33" s="86">
        <v>55.286163330078125</v>
      </c>
      <c r="I33" s="88"/>
    </row>
    <row r="34" spans="1:9">
      <c r="A34" s="69" t="s">
        <v>907</v>
      </c>
      <c r="B34" s="69" t="s">
        <v>908</v>
      </c>
      <c r="C34" s="76" t="s">
        <v>1255</v>
      </c>
      <c r="D34" s="76" t="s">
        <v>1212</v>
      </c>
      <c r="E34" s="76" t="s">
        <v>1202</v>
      </c>
      <c r="F34" s="76" t="s">
        <v>1220</v>
      </c>
      <c r="G34" s="85">
        <v>228</v>
      </c>
      <c r="H34" s="86">
        <v>8.1332073211669922</v>
      </c>
      <c r="I34" s="88"/>
    </row>
    <row r="35" spans="1:9">
      <c r="A35" s="69" t="s">
        <v>909</v>
      </c>
      <c r="B35" s="69" t="s">
        <v>910</v>
      </c>
      <c r="C35" s="76" t="s">
        <v>1256</v>
      </c>
      <c r="D35" s="76" t="s">
        <v>1212</v>
      </c>
      <c r="E35" s="76" t="s">
        <v>1202</v>
      </c>
      <c r="F35" s="76" t="s">
        <v>1232</v>
      </c>
      <c r="G35" s="85">
        <v>924</v>
      </c>
      <c r="H35" s="86">
        <v>6.5718355178833008</v>
      </c>
      <c r="I35" s="88"/>
    </row>
    <row r="36" spans="1:9">
      <c r="A36" s="69" t="s">
        <v>918</v>
      </c>
      <c r="B36" s="69" t="s">
        <v>919</v>
      </c>
      <c r="C36" s="76" t="s">
        <v>1265</v>
      </c>
      <c r="D36" s="76" t="s">
        <v>1212</v>
      </c>
      <c r="E36" s="76" t="s">
        <v>817</v>
      </c>
      <c r="F36" s="76" t="s">
        <v>1218</v>
      </c>
      <c r="G36" s="85">
        <v>662</v>
      </c>
      <c r="H36" s="86">
        <v>1.4077506065368652</v>
      </c>
      <c r="I36" s="88"/>
    </row>
    <row r="37" spans="1:9">
      <c r="A37" s="69" t="s">
        <v>900</v>
      </c>
      <c r="B37" s="69" t="s">
        <v>901</v>
      </c>
      <c r="C37" s="76" t="s">
        <v>1250</v>
      </c>
      <c r="D37" s="76" t="s">
        <v>1212</v>
      </c>
      <c r="E37" s="76" t="s">
        <v>817</v>
      </c>
      <c r="F37" s="76" t="s">
        <v>1218</v>
      </c>
      <c r="G37" s="85">
        <v>622</v>
      </c>
      <c r="H37" s="86">
        <v>0.93026894330978394</v>
      </c>
      <c r="I37" s="88"/>
    </row>
    <row r="38" spans="1:9">
      <c r="A38" s="69" t="s">
        <v>914</v>
      </c>
      <c r="B38" s="69" t="s">
        <v>1260</v>
      </c>
      <c r="C38" s="76" t="s">
        <v>1261</v>
      </c>
      <c r="D38" s="76" t="s">
        <v>1212</v>
      </c>
      <c r="E38" s="76" t="s">
        <v>817</v>
      </c>
      <c r="F38" s="76" t="s">
        <v>1218</v>
      </c>
      <c r="G38" s="85">
        <v>636</v>
      </c>
      <c r="H38" s="86">
        <v>0.33432099223136902</v>
      </c>
      <c r="I38" s="88"/>
    </row>
    <row r="39" spans="1:9">
      <c r="A39" s="69" t="s">
        <v>915</v>
      </c>
      <c r="B39" s="69" t="s">
        <v>1262</v>
      </c>
      <c r="C39" s="76" t="s">
        <v>1263</v>
      </c>
      <c r="D39" s="76" t="s">
        <v>1212</v>
      </c>
      <c r="E39" s="76" t="s">
        <v>817</v>
      </c>
      <c r="F39" s="76" t="s">
        <v>1218</v>
      </c>
      <c r="G39" s="85">
        <v>634</v>
      </c>
      <c r="H39" s="86">
        <v>1.3671081066131592</v>
      </c>
      <c r="I39" s="88"/>
    </row>
    <row r="40" spans="1:9">
      <c r="A40" s="69" t="s">
        <v>911</v>
      </c>
      <c r="B40" s="69" t="s">
        <v>912</v>
      </c>
      <c r="C40" s="76" t="s">
        <v>1257</v>
      </c>
      <c r="D40" s="76" t="s">
        <v>1212</v>
      </c>
      <c r="E40" s="76" t="s">
        <v>1202</v>
      </c>
      <c r="F40" s="76" t="s">
        <v>1220</v>
      </c>
      <c r="G40" s="85">
        <v>233</v>
      </c>
      <c r="H40" s="86">
        <v>3.3576729297637939</v>
      </c>
      <c r="I40" s="88"/>
    </row>
    <row r="41" spans="1:9">
      <c r="A41" s="69" t="s">
        <v>913</v>
      </c>
      <c r="B41" s="69" t="s">
        <v>1258</v>
      </c>
      <c r="C41" s="76" t="s">
        <v>1259</v>
      </c>
      <c r="D41" s="76" t="s">
        <v>1212</v>
      </c>
      <c r="E41" s="76" t="s">
        <v>817</v>
      </c>
      <c r="F41" s="76" t="s">
        <v>1218</v>
      </c>
      <c r="G41" s="85">
        <v>632</v>
      </c>
      <c r="H41" s="86">
        <v>0.837516188621521</v>
      </c>
      <c r="I41" s="88"/>
    </row>
    <row r="42" spans="1:9">
      <c r="A42" s="69" t="s">
        <v>896</v>
      </c>
      <c r="B42" s="69" t="s">
        <v>897</v>
      </c>
      <c r="C42" s="76" t="s">
        <v>1248</v>
      </c>
      <c r="D42" s="76" t="s">
        <v>1212</v>
      </c>
      <c r="E42" s="76" t="s">
        <v>1202</v>
      </c>
      <c r="F42" s="76" t="s">
        <v>1218</v>
      </c>
      <c r="G42" s="85">
        <v>624</v>
      </c>
      <c r="H42" s="86">
        <v>1.9031667709350586</v>
      </c>
      <c r="I42" s="88"/>
    </row>
    <row r="43" spans="1:9">
      <c r="A43" s="69" t="s">
        <v>916</v>
      </c>
      <c r="B43" s="69" t="s">
        <v>917</v>
      </c>
      <c r="C43" s="76" t="s">
        <v>1264</v>
      </c>
      <c r="D43" s="76" t="s">
        <v>1212</v>
      </c>
      <c r="E43" s="76" t="s">
        <v>1202</v>
      </c>
      <c r="F43" s="76" t="s">
        <v>1220</v>
      </c>
      <c r="G43" s="85">
        <v>238</v>
      </c>
      <c r="H43" s="86">
        <v>7.5440731048583984</v>
      </c>
      <c r="I43" s="88"/>
    </row>
    <row r="44" spans="1:9">
      <c r="A44" s="69" t="s">
        <v>922</v>
      </c>
      <c r="B44" s="69" t="s">
        <v>923</v>
      </c>
      <c r="C44" s="76" t="s">
        <v>1267</v>
      </c>
      <c r="D44" s="76" t="s">
        <v>1212</v>
      </c>
      <c r="E44" s="76" t="s">
        <v>1201</v>
      </c>
      <c r="F44" s="76" t="s">
        <v>1201</v>
      </c>
      <c r="G44" s="85">
        <v>423</v>
      </c>
      <c r="H44" s="86">
        <v>16.835803985595703</v>
      </c>
      <c r="I44" s="88"/>
    </row>
    <row r="45" spans="1:9">
      <c r="A45" s="69" t="s">
        <v>924</v>
      </c>
      <c r="B45" s="69" t="s">
        <v>1268</v>
      </c>
      <c r="C45" s="76" t="s">
        <v>1269</v>
      </c>
      <c r="D45" s="76" t="s">
        <v>1212</v>
      </c>
      <c r="E45" s="76" t="s">
        <v>1201</v>
      </c>
      <c r="F45" s="76" t="s">
        <v>1201</v>
      </c>
      <c r="G45" s="85">
        <v>935</v>
      </c>
      <c r="H45" s="86">
        <v>14.319999694824219</v>
      </c>
      <c r="I45" s="88"/>
    </row>
    <row r="46" spans="1:9">
      <c r="A46" s="69" t="s">
        <v>959</v>
      </c>
      <c r="B46" s="69" t="s">
        <v>960</v>
      </c>
      <c r="C46" s="76" t="s">
        <v>1290</v>
      </c>
      <c r="D46" s="76" t="s">
        <v>1212</v>
      </c>
      <c r="E46" s="76" t="s">
        <v>1201</v>
      </c>
      <c r="F46" s="76" t="s">
        <v>1201</v>
      </c>
      <c r="G46" s="85">
        <v>134</v>
      </c>
      <c r="H46" s="86">
        <v>34.950000762939453</v>
      </c>
      <c r="I46" s="88"/>
    </row>
    <row r="47" spans="1:9">
      <c r="A47" s="69" t="s">
        <v>927</v>
      </c>
      <c r="B47" s="69" t="s">
        <v>928</v>
      </c>
      <c r="C47" s="76" t="s">
        <v>1271</v>
      </c>
      <c r="D47" s="76" t="s">
        <v>1212</v>
      </c>
      <c r="E47" s="76" t="s">
        <v>817</v>
      </c>
      <c r="F47" s="76" t="s">
        <v>818</v>
      </c>
      <c r="G47" s="85">
        <v>611</v>
      </c>
      <c r="H47" s="86">
        <v>2.1630580425262451</v>
      </c>
      <c r="I47" s="88"/>
    </row>
    <row r="48" spans="1:9">
      <c r="A48" s="69" t="s">
        <v>929</v>
      </c>
      <c r="B48" s="69" t="s">
        <v>930</v>
      </c>
      <c r="C48" s="76" t="s">
        <v>1272</v>
      </c>
      <c r="D48" s="76" t="s">
        <v>1212</v>
      </c>
      <c r="E48" s="76" t="s">
        <v>1202</v>
      </c>
      <c r="F48" s="76" t="s">
        <v>1220</v>
      </c>
      <c r="G48" s="85">
        <v>321</v>
      </c>
      <c r="H48" s="86">
        <v>4.6275267601013184</v>
      </c>
      <c r="I48" s="88"/>
    </row>
    <row r="49" spans="1:9">
      <c r="A49" s="69" t="s">
        <v>925</v>
      </c>
      <c r="B49" s="69" t="s">
        <v>926</v>
      </c>
      <c r="C49" s="76" t="s">
        <v>1270</v>
      </c>
      <c r="D49" s="76" t="s">
        <v>1212</v>
      </c>
      <c r="E49" s="76" t="s">
        <v>1201</v>
      </c>
      <c r="F49" s="76" t="s">
        <v>1201</v>
      </c>
      <c r="G49" s="85">
        <v>128</v>
      </c>
      <c r="H49" s="86">
        <v>47.259998321533203</v>
      </c>
      <c r="I49" s="88"/>
    </row>
    <row r="50" spans="1:9">
      <c r="A50" s="69" t="s">
        <v>931</v>
      </c>
      <c r="B50" s="69" t="s">
        <v>1273</v>
      </c>
      <c r="C50" s="76" t="s">
        <v>1274</v>
      </c>
      <c r="D50" s="76" t="s">
        <v>1212</v>
      </c>
      <c r="E50" s="76" t="s">
        <v>1202</v>
      </c>
      <c r="F50" s="76" t="s">
        <v>1220</v>
      </c>
      <c r="G50" s="85">
        <v>243</v>
      </c>
      <c r="H50" s="86">
        <v>4.7136721611022949</v>
      </c>
      <c r="I50" s="88"/>
    </row>
    <row r="51" spans="1:9">
      <c r="A51" s="69" t="s">
        <v>847</v>
      </c>
      <c r="B51" s="69" t="s">
        <v>848</v>
      </c>
      <c r="C51" s="76" t="s">
        <v>1215</v>
      </c>
      <c r="D51" s="76" t="s">
        <v>1212</v>
      </c>
      <c r="E51" s="76" t="s">
        <v>1202</v>
      </c>
      <c r="F51" s="76" t="s">
        <v>818</v>
      </c>
      <c r="G51" s="85">
        <v>612</v>
      </c>
      <c r="H51" s="86">
        <v>2.0729386806488037</v>
      </c>
      <c r="I51" s="88"/>
    </row>
    <row r="52" spans="1:9">
      <c r="A52" s="69" t="s">
        <v>932</v>
      </c>
      <c r="B52" s="69" t="s">
        <v>933</v>
      </c>
      <c r="C52" s="76" t="s">
        <v>1275</v>
      </c>
      <c r="D52" s="76" t="s">
        <v>1212</v>
      </c>
      <c r="E52" s="76" t="s">
        <v>1202</v>
      </c>
      <c r="F52" s="76" t="s">
        <v>1220</v>
      </c>
      <c r="G52" s="85">
        <v>248</v>
      </c>
      <c r="H52" s="86">
        <v>3.5154328346252441</v>
      </c>
      <c r="I52" s="88"/>
    </row>
    <row r="53" spans="1:9">
      <c r="A53" s="69" t="s">
        <v>934</v>
      </c>
      <c r="B53" s="69" t="s">
        <v>935</v>
      </c>
      <c r="C53" s="76" t="s">
        <v>1276</v>
      </c>
      <c r="D53" s="76" t="s">
        <v>1212</v>
      </c>
      <c r="E53" s="76" t="s">
        <v>1202</v>
      </c>
      <c r="F53" s="76" t="s">
        <v>818</v>
      </c>
      <c r="G53" s="85">
        <v>469</v>
      </c>
      <c r="H53" s="86">
        <v>2.2375907897949219</v>
      </c>
      <c r="I53" s="88"/>
    </row>
    <row r="54" spans="1:9">
      <c r="A54" s="69" t="s">
        <v>940</v>
      </c>
      <c r="B54" s="69" t="s">
        <v>941</v>
      </c>
      <c r="C54" s="76" t="s">
        <v>1279</v>
      </c>
      <c r="D54" s="76" t="s">
        <v>1212</v>
      </c>
      <c r="E54" s="76" t="s">
        <v>817</v>
      </c>
      <c r="F54" s="76" t="s">
        <v>1218</v>
      </c>
      <c r="G54" s="85">
        <v>643</v>
      </c>
      <c r="H54" s="86">
        <v>0.36143738031387329</v>
      </c>
      <c r="I54" s="88"/>
    </row>
    <row r="55" spans="1:9">
      <c r="A55" s="69" t="s">
        <v>1136</v>
      </c>
      <c r="B55" s="69" t="s">
        <v>1137</v>
      </c>
      <c r="C55" s="76" t="s">
        <v>1403</v>
      </c>
      <c r="D55" s="76" t="s">
        <v>1212</v>
      </c>
      <c r="E55" s="76" t="s">
        <v>1201</v>
      </c>
      <c r="F55" s="76" t="s">
        <v>1201</v>
      </c>
      <c r="G55" s="85">
        <v>184</v>
      </c>
      <c r="H55" s="86">
        <v>23.870000839233398</v>
      </c>
      <c r="I55" s="88"/>
    </row>
    <row r="56" spans="1:9">
      <c r="A56" s="69" t="s">
        <v>942</v>
      </c>
      <c r="B56" s="69" t="s">
        <v>943</v>
      </c>
      <c r="C56" s="76" t="s">
        <v>1280</v>
      </c>
      <c r="D56" s="76" t="s">
        <v>1212</v>
      </c>
      <c r="E56" s="76" t="s">
        <v>1201</v>
      </c>
      <c r="F56" s="76" t="s">
        <v>1201</v>
      </c>
      <c r="G56" s="85">
        <v>939</v>
      </c>
      <c r="H56" s="86">
        <v>17.020000457763672</v>
      </c>
      <c r="I56" s="88"/>
    </row>
    <row r="57" spans="1:9">
      <c r="A57" s="69" t="s">
        <v>946</v>
      </c>
      <c r="B57" s="69" t="s">
        <v>947</v>
      </c>
      <c r="C57" s="76" t="s">
        <v>1282</v>
      </c>
      <c r="D57" s="76" t="s">
        <v>1212</v>
      </c>
      <c r="E57" s="76" t="s">
        <v>817</v>
      </c>
      <c r="F57" s="76" t="s">
        <v>1218</v>
      </c>
      <c r="G57" s="85">
        <v>644</v>
      </c>
      <c r="H57" s="86">
        <v>0.61328631639480591</v>
      </c>
      <c r="I57" s="88"/>
    </row>
    <row r="58" spans="1:9">
      <c r="A58" s="69" t="s">
        <v>950</v>
      </c>
      <c r="B58" s="69" t="s">
        <v>951</v>
      </c>
      <c r="C58" s="76" t="s">
        <v>1284</v>
      </c>
      <c r="D58" s="76" t="s">
        <v>1212</v>
      </c>
      <c r="E58" s="76" t="s">
        <v>1201</v>
      </c>
      <c r="F58" s="76" t="s">
        <v>1201</v>
      </c>
      <c r="G58" s="85">
        <v>172</v>
      </c>
      <c r="H58" s="86">
        <v>40.090000152587891</v>
      </c>
      <c r="I58" s="88"/>
    </row>
    <row r="59" spans="1:9">
      <c r="A59" s="69" t="s">
        <v>948</v>
      </c>
      <c r="B59" s="69" t="s">
        <v>949</v>
      </c>
      <c r="C59" s="76" t="s">
        <v>1283</v>
      </c>
      <c r="D59" s="76" t="s">
        <v>1212</v>
      </c>
      <c r="E59" s="76" t="s">
        <v>1202</v>
      </c>
      <c r="F59" s="76" t="s">
        <v>1232</v>
      </c>
      <c r="G59" s="85">
        <v>819</v>
      </c>
      <c r="H59" s="86">
        <v>3.109827995300293</v>
      </c>
      <c r="I59" s="88"/>
    </row>
    <row r="60" spans="1:9">
      <c r="A60" s="69" t="s">
        <v>952</v>
      </c>
      <c r="B60" s="69" t="s">
        <v>953</v>
      </c>
      <c r="C60" s="76" t="s">
        <v>1285</v>
      </c>
      <c r="D60" s="76" t="s">
        <v>1212</v>
      </c>
      <c r="E60" s="76" t="s">
        <v>1201</v>
      </c>
      <c r="F60" s="76" t="s">
        <v>1201</v>
      </c>
      <c r="G60" s="85">
        <v>132</v>
      </c>
      <c r="H60" s="86">
        <v>39.520000457763672</v>
      </c>
      <c r="I60" s="88"/>
    </row>
    <row r="61" spans="1:9">
      <c r="A61" s="69" t="s">
        <v>1048</v>
      </c>
      <c r="B61" s="69" t="s">
        <v>1347</v>
      </c>
      <c r="C61" s="76" t="s">
        <v>1348</v>
      </c>
      <c r="D61" s="76" t="s">
        <v>1212</v>
      </c>
      <c r="E61" s="76" t="s">
        <v>1202</v>
      </c>
      <c r="F61" s="76" t="s">
        <v>1232</v>
      </c>
      <c r="G61" s="85">
        <v>868</v>
      </c>
      <c r="H61" s="86">
        <v>2.4197590351104736</v>
      </c>
      <c r="I61" s="88"/>
    </row>
    <row r="62" spans="1:9">
      <c r="A62" s="69" t="s">
        <v>954</v>
      </c>
      <c r="B62" s="69" t="s">
        <v>955</v>
      </c>
      <c r="C62" s="76" t="s">
        <v>1286</v>
      </c>
      <c r="D62" s="76" t="s">
        <v>1212</v>
      </c>
      <c r="E62" s="76" t="s">
        <v>1202</v>
      </c>
      <c r="F62" s="76" t="s">
        <v>1218</v>
      </c>
      <c r="G62" s="85">
        <v>646</v>
      </c>
      <c r="H62" s="86">
        <v>4.5403861999511719</v>
      </c>
      <c r="I62" s="88"/>
    </row>
    <row r="63" spans="1:9">
      <c r="A63" s="69" t="s">
        <v>1176</v>
      </c>
      <c r="B63" s="69" t="s">
        <v>1177</v>
      </c>
      <c r="C63" s="76" t="s">
        <v>1433</v>
      </c>
      <c r="D63" s="76" t="s">
        <v>1212</v>
      </c>
      <c r="E63" s="76" t="s">
        <v>1201</v>
      </c>
      <c r="F63" s="76" t="s">
        <v>1201</v>
      </c>
      <c r="G63" s="85">
        <v>112</v>
      </c>
      <c r="H63" s="86">
        <v>25.449502944946289</v>
      </c>
      <c r="I63" s="88"/>
    </row>
    <row r="64" spans="1:9">
      <c r="A64" s="69" t="s">
        <v>957</v>
      </c>
      <c r="B64" s="69" t="s">
        <v>958</v>
      </c>
      <c r="C64" s="76" t="s">
        <v>1289</v>
      </c>
      <c r="D64" s="76" t="s">
        <v>1212</v>
      </c>
      <c r="E64" s="76" t="s">
        <v>1202</v>
      </c>
      <c r="F64" s="76" t="s">
        <v>1223</v>
      </c>
      <c r="G64" s="85">
        <v>915</v>
      </c>
      <c r="H64" s="86">
        <v>2.6592991352081299</v>
      </c>
      <c r="I64" s="88"/>
    </row>
    <row r="65" spans="1:9">
      <c r="A65" s="69" t="s">
        <v>961</v>
      </c>
      <c r="B65" s="69" t="s">
        <v>962</v>
      </c>
      <c r="C65" s="76" t="s">
        <v>1291</v>
      </c>
      <c r="D65" s="76" t="s">
        <v>1212</v>
      </c>
      <c r="E65" s="76" t="s">
        <v>817</v>
      </c>
      <c r="F65" s="76" t="s">
        <v>1218</v>
      </c>
      <c r="G65" s="85">
        <v>652</v>
      </c>
      <c r="H65" s="86">
        <v>1.37916100025177</v>
      </c>
      <c r="I65" s="88"/>
    </row>
    <row r="66" spans="1:9">
      <c r="A66" s="69" t="s">
        <v>969</v>
      </c>
      <c r="B66" s="69" t="s">
        <v>970</v>
      </c>
      <c r="C66" s="76" t="s">
        <v>1295</v>
      </c>
      <c r="D66" s="76" t="s">
        <v>1212</v>
      </c>
      <c r="E66" s="76" t="s">
        <v>817</v>
      </c>
      <c r="F66" s="76" t="s">
        <v>1218</v>
      </c>
      <c r="G66" s="85">
        <v>656</v>
      </c>
      <c r="H66" s="86">
        <v>0.68000507354736328</v>
      </c>
      <c r="I66" s="88"/>
    </row>
    <row r="67" spans="1:9">
      <c r="A67" s="69" t="s">
        <v>956</v>
      </c>
      <c r="B67" s="69" t="s">
        <v>1287</v>
      </c>
      <c r="C67" s="76" t="s">
        <v>1288</v>
      </c>
      <c r="D67" s="76" t="s">
        <v>1212</v>
      </c>
      <c r="E67" s="76" t="s">
        <v>817</v>
      </c>
      <c r="F67" s="76" t="s">
        <v>1218</v>
      </c>
      <c r="G67" s="85">
        <v>648</v>
      </c>
      <c r="H67" s="86">
        <v>0.47408542037010193</v>
      </c>
      <c r="I67" s="88"/>
    </row>
    <row r="68" spans="1:9">
      <c r="A68" s="69" t="s">
        <v>971</v>
      </c>
      <c r="B68" s="69" t="s">
        <v>972</v>
      </c>
      <c r="C68" s="76" t="s">
        <v>1296</v>
      </c>
      <c r="D68" s="76" t="s">
        <v>1212</v>
      </c>
      <c r="E68" s="76" t="s">
        <v>817</v>
      </c>
      <c r="F68" s="76" t="s">
        <v>1218</v>
      </c>
      <c r="G68" s="85">
        <v>654</v>
      </c>
      <c r="H68" s="86">
        <v>0.48659664392471313</v>
      </c>
      <c r="I68" s="88"/>
    </row>
    <row r="69" spans="1:9">
      <c r="A69" s="69" t="s">
        <v>938</v>
      </c>
      <c r="B69" s="69" t="s">
        <v>939</v>
      </c>
      <c r="C69" s="76" t="s">
        <v>1278</v>
      </c>
      <c r="D69" s="76" t="s">
        <v>1212</v>
      </c>
      <c r="E69" s="76" t="s">
        <v>1202</v>
      </c>
      <c r="F69" s="76" t="s">
        <v>1218</v>
      </c>
      <c r="G69" s="85">
        <v>642</v>
      </c>
      <c r="H69" s="86">
        <v>4.4521956443786621</v>
      </c>
      <c r="I69" s="88"/>
    </row>
    <row r="70" spans="1:9">
      <c r="A70" s="69" t="s">
        <v>963</v>
      </c>
      <c r="B70" s="69" t="s">
        <v>964</v>
      </c>
      <c r="C70" s="76" t="s">
        <v>1292</v>
      </c>
      <c r="D70" s="76" t="s">
        <v>1212</v>
      </c>
      <c r="E70" s="76" t="s">
        <v>1201</v>
      </c>
      <c r="F70" s="76" t="s">
        <v>1201</v>
      </c>
      <c r="G70" s="85">
        <v>174</v>
      </c>
      <c r="H70" s="86">
        <v>12.340000152587891</v>
      </c>
      <c r="I70" s="88"/>
    </row>
    <row r="71" spans="1:9">
      <c r="A71" s="69" t="s">
        <v>965</v>
      </c>
      <c r="B71" s="69" t="s">
        <v>966</v>
      </c>
      <c r="C71" s="76" t="s">
        <v>1293</v>
      </c>
      <c r="D71" s="76" t="s">
        <v>1212</v>
      </c>
      <c r="E71" s="76" t="s">
        <v>1202</v>
      </c>
      <c r="F71" s="76" t="s">
        <v>1220</v>
      </c>
      <c r="G71" s="85">
        <v>328</v>
      </c>
      <c r="H71" s="86">
        <v>5.703855037689209</v>
      </c>
      <c r="I71" s="88"/>
    </row>
    <row r="72" spans="1:9">
      <c r="A72" s="69" t="s">
        <v>967</v>
      </c>
      <c r="B72" s="69" t="s">
        <v>968</v>
      </c>
      <c r="C72" s="76" t="s">
        <v>1294</v>
      </c>
      <c r="D72" s="76" t="s">
        <v>1212</v>
      </c>
      <c r="E72" s="76" t="s">
        <v>1202</v>
      </c>
      <c r="F72" s="76" t="s">
        <v>1220</v>
      </c>
      <c r="G72" s="85">
        <v>258</v>
      </c>
      <c r="H72" s="86">
        <v>2.6856744289398193</v>
      </c>
      <c r="I72" s="88"/>
    </row>
    <row r="73" spans="1:9">
      <c r="A73" s="69" t="s">
        <v>973</v>
      </c>
      <c r="B73" s="69" t="s">
        <v>974</v>
      </c>
      <c r="C73" s="76" t="s">
        <v>1297</v>
      </c>
      <c r="D73" s="76" t="s">
        <v>1212</v>
      </c>
      <c r="E73" s="76" t="s">
        <v>1202</v>
      </c>
      <c r="F73" s="76" t="s">
        <v>1220</v>
      </c>
      <c r="G73" s="85">
        <v>336</v>
      </c>
      <c r="H73" s="86">
        <v>4.3366966247558594</v>
      </c>
      <c r="I73" s="88"/>
    </row>
    <row r="74" spans="1:9">
      <c r="A74" s="69" t="s">
        <v>979</v>
      </c>
      <c r="B74" s="69" t="s">
        <v>1300</v>
      </c>
      <c r="C74" s="76" t="s">
        <v>1301</v>
      </c>
      <c r="D74" s="76" t="s">
        <v>1212</v>
      </c>
      <c r="E74" s="76" t="s">
        <v>1201</v>
      </c>
      <c r="F74" s="76" t="s">
        <v>1201</v>
      </c>
      <c r="G74" s="85">
        <v>532</v>
      </c>
      <c r="H74" s="86">
        <v>29.419593811035156</v>
      </c>
      <c r="I74" s="88"/>
    </row>
    <row r="75" spans="1:9">
      <c r="A75" s="69" t="s">
        <v>977</v>
      </c>
      <c r="B75" s="69" t="s">
        <v>978</v>
      </c>
      <c r="C75" s="76" t="s">
        <v>1299</v>
      </c>
      <c r="D75" s="76" t="s">
        <v>1212</v>
      </c>
      <c r="E75" s="76" t="s">
        <v>817</v>
      </c>
      <c r="F75" s="76" t="s">
        <v>1220</v>
      </c>
      <c r="G75" s="85">
        <v>268</v>
      </c>
      <c r="H75" s="86">
        <v>1.4858695268630981</v>
      </c>
      <c r="I75" s="88"/>
    </row>
    <row r="76" spans="1:9">
      <c r="A76" s="69" t="s">
        <v>920</v>
      </c>
      <c r="B76" s="69" t="s">
        <v>921</v>
      </c>
      <c r="C76" s="76" t="s">
        <v>1266</v>
      </c>
      <c r="D76" s="76" t="s">
        <v>1212</v>
      </c>
      <c r="E76" s="76" t="s">
        <v>1202</v>
      </c>
      <c r="F76" s="76" t="s">
        <v>1214</v>
      </c>
      <c r="G76" s="85">
        <v>960</v>
      </c>
      <c r="H76" s="86">
        <v>11.020000457763672</v>
      </c>
      <c r="I76" s="88"/>
    </row>
    <row r="77" spans="1:9">
      <c r="A77" s="69" t="s">
        <v>975</v>
      </c>
      <c r="B77" s="69" t="s">
        <v>976</v>
      </c>
      <c r="C77" s="76" t="s">
        <v>1298</v>
      </c>
      <c r="D77" s="76" t="s">
        <v>1212</v>
      </c>
      <c r="E77" s="76" t="s">
        <v>817</v>
      </c>
      <c r="F77" s="76" t="s">
        <v>1220</v>
      </c>
      <c r="G77" s="85">
        <v>263</v>
      </c>
      <c r="H77" s="86">
        <v>0.76307004690170288</v>
      </c>
      <c r="I77" s="88"/>
    </row>
    <row r="78" spans="1:9">
      <c r="A78" s="69" t="s">
        <v>980</v>
      </c>
      <c r="B78" s="69" t="s">
        <v>981</v>
      </c>
      <c r="C78" s="76" t="s">
        <v>1302</v>
      </c>
      <c r="D78" s="76" t="s">
        <v>1212</v>
      </c>
      <c r="E78" s="76" t="s">
        <v>1202</v>
      </c>
      <c r="F78" s="76" t="s">
        <v>1214</v>
      </c>
      <c r="G78" s="85">
        <v>944</v>
      </c>
      <c r="H78" s="86">
        <v>9.6800003051757813</v>
      </c>
      <c r="I78" s="88"/>
    </row>
    <row r="79" spans="1:9">
      <c r="A79" s="69" t="s">
        <v>986</v>
      </c>
      <c r="B79" s="69" t="s">
        <v>987</v>
      </c>
      <c r="C79" s="76" t="s">
        <v>1305</v>
      </c>
      <c r="D79" s="76" t="s">
        <v>1212</v>
      </c>
      <c r="E79" s="76" t="s">
        <v>1202</v>
      </c>
      <c r="F79" s="76" t="s">
        <v>1232</v>
      </c>
      <c r="G79" s="85">
        <v>536</v>
      </c>
      <c r="H79" s="86">
        <v>2.4381115436553955</v>
      </c>
      <c r="I79" s="88"/>
    </row>
    <row r="80" spans="1:9">
      <c r="A80" s="69" t="s">
        <v>984</v>
      </c>
      <c r="B80" s="69" t="s">
        <v>985</v>
      </c>
      <c r="C80" s="76" t="s">
        <v>1304</v>
      </c>
      <c r="D80" s="76" t="s">
        <v>1212</v>
      </c>
      <c r="E80" s="76" t="s">
        <v>1202</v>
      </c>
      <c r="F80" s="76" t="s">
        <v>1232</v>
      </c>
      <c r="G80" s="85">
        <v>534</v>
      </c>
      <c r="H80" s="86">
        <v>1.1948616504669189</v>
      </c>
      <c r="I80" s="88"/>
    </row>
    <row r="81" spans="1:9">
      <c r="A81" s="69" t="s">
        <v>991</v>
      </c>
      <c r="B81" s="69" t="s">
        <v>992</v>
      </c>
      <c r="C81" s="76" t="s">
        <v>1309</v>
      </c>
      <c r="D81" s="76" t="s">
        <v>1212</v>
      </c>
      <c r="E81" s="76" t="s">
        <v>1201</v>
      </c>
      <c r="F81" s="76" t="s">
        <v>1201</v>
      </c>
      <c r="G81" s="85">
        <v>178</v>
      </c>
      <c r="H81" s="86">
        <v>29.809999465942383</v>
      </c>
      <c r="I81" s="88"/>
    </row>
    <row r="82" spans="1:9">
      <c r="A82" s="69" t="s">
        <v>988</v>
      </c>
      <c r="B82" s="69" t="s">
        <v>1306</v>
      </c>
      <c r="C82" s="76" t="s">
        <v>1307</v>
      </c>
      <c r="D82" s="76" t="s">
        <v>1212</v>
      </c>
      <c r="E82" s="76" t="s">
        <v>1202</v>
      </c>
      <c r="F82" s="76" t="s">
        <v>818</v>
      </c>
      <c r="G82" s="85">
        <v>429</v>
      </c>
      <c r="H82" s="86">
        <v>6.205223560333252</v>
      </c>
      <c r="I82" s="88"/>
    </row>
    <row r="83" spans="1:9">
      <c r="A83" s="69" t="s">
        <v>989</v>
      </c>
      <c r="B83" s="69" t="s">
        <v>990</v>
      </c>
      <c r="C83" s="76" t="s">
        <v>1308</v>
      </c>
      <c r="D83" s="76" t="s">
        <v>1212</v>
      </c>
      <c r="E83" s="76" t="s">
        <v>1202</v>
      </c>
      <c r="F83" s="76" t="s">
        <v>818</v>
      </c>
      <c r="G83" s="85">
        <v>433</v>
      </c>
      <c r="H83" s="86">
        <v>2.6267280578613281</v>
      </c>
      <c r="I83" s="88"/>
    </row>
    <row r="84" spans="1:9">
      <c r="A84" s="69" t="s">
        <v>982</v>
      </c>
      <c r="B84" s="69" t="s">
        <v>983</v>
      </c>
      <c r="C84" s="76" t="s">
        <v>1303</v>
      </c>
      <c r="D84" s="76" t="s">
        <v>1212</v>
      </c>
      <c r="E84" s="76" t="s">
        <v>1201</v>
      </c>
      <c r="F84" s="76" t="s">
        <v>1201</v>
      </c>
      <c r="G84" s="85">
        <v>176</v>
      </c>
      <c r="H84" s="86">
        <v>43.220001220703125</v>
      </c>
      <c r="I84" s="88"/>
    </row>
    <row r="85" spans="1:9">
      <c r="A85" s="69" t="s">
        <v>993</v>
      </c>
      <c r="B85" s="69" t="s">
        <v>994</v>
      </c>
      <c r="C85" s="76" t="s">
        <v>1310</v>
      </c>
      <c r="D85" s="76" t="s">
        <v>1212</v>
      </c>
      <c r="E85" s="76" t="s">
        <v>1201</v>
      </c>
      <c r="F85" s="76" t="s">
        <v>1201</v>
      </c>
      <c r="G85" s="85">
        <v>436</v>
      </c>
      <c r="H85" s="86">
        <v>24.719999313354492</v>
      </c>
      <c r="I85" s="88"/>
    </row>
    <row r="86" spans="1:9">
      <c r="A86" s="69" t="s">
        <v>995</v>
      </c>
      <c r="B86" s="69" t="s">
        <v>996</v>
      </c>
      <c r="C86" s="76" t="s">
        <v>1311</v>
      </c>
      <c r="D86" s="76" t="s">
        <v>1212</v>
      </c>
      <c r="E86" s="76" t="s">
        <v>1201</v>
      </c>
      <c r="F86" s="76" t="s">
        <v>1201</v>
      </c>
      <c r="G86" s="85">
        <v>136</v>
      </c>
      <c r="H86" s="86">
        <v>28.209999084472656</v>
      </c>
      <c r="I86" s="88"/>
    </row>
    <row r="87" spans="1:9">
      <c r="A87" s="69" t="s">
        <v>997</v>
      </c>
      <c r="B87" s="69" t="s">
        <v>998</v>
      </c>
      <c r="C87" s="76" t="s">
        <v>1312</v>
      </c>
      <c r="D87" s="76" t="s">
        <v>1212</v>
      </c>
      <c r="E87" s="76" t="s">
        <v>1202</v>
      </c>
      <c r="F87" s="76" t="s">
        <v>1220</v>
      </c>
      <c r="G87" s="85">
        <v>343</v>
      </c>
      <c r="H87" s="86">
        <v>3.1772010326385498</v>
      </c>
      <c r="I87" s="88"/>
    </row>
    <row r="88" spans="1:9">
      <c r="A88" s="69" t="s">
        <v>1001</v>
      </c>
      <c r="B88" s="69" t="s">
        <v>1002</v>
      </c>
      <c r="C88" s="76" t="s">
        <v>1314</v>
      </c>
      <c r="D88" s="76" t="s">
        <v>1212</v>
      </c>
      <c r="E88" s="76" t="s">
        <v>1202</v>
      </c>
      <c r="F88" s="76" t="s">
        <v>818</v>
      </c>
      <c r="G88" s="85">
        <v>439</v>
      </c>
      <c r="H88" s="86">
        <v>2.6663045883178711</v>
      </c>
      <c r="I88" s="88"/>
    </row>
    <row r="89" spans="1:9">
      <c r="A89" s="69" t="s">
        <v>999</v>
      </c>
      <c r="B89" s="69" t="s">
        <v>1000</v>
      </c>
      <c r="C89" s="76" t="s">
        <v>1313</v>
      </c>
      <c r="D89" s="76" t="s">
        <v>1212</v>
      </c>
      <c r="E89" s="76" t="s">
        <v>1201</v>
      </c>
      <c r="F89" s="76" t="s">
        <v>1201</v>
      </c>
      <c r="G89" s="85">
        <v>158</v>
      </c>
      <c r="H89" s="86">
        <v>25.255928039550781</v>
      </c>
      <c r="I89" s="88"/>
    </row>
    <row r="90" spans="1:9">
      <c r="A90" s="69" t="s">
        <v>1003</v>
      </c>
      <c r="B90" s="69" t="s">
        <v>1004</v>
      </c>
      <c r="C90" s="76" t="s">
        <v>1315</v>
      </c>
      <c r="D90" s="76" t="s">
        <v>1212</v>
      </c>
      <c r="E90" s="76" t="s">
        <v>1202</v>
      </c>
      <c r="F90" s="76" t="s">
        <v>1223</v>
      </c>
      <c r="G90" s="85">
        <v>916</v>
      </c>
      <c r="H90" s="86">
        <v>4.4899997711181641</v>
      </c>
      <c r="I90" s="88"/>
    </row>
    <row r="91" spans="1:9">
      <c r="A91" s="69" t="s">
        <v>1005</v>
      </c>
      <c r="B91" s="69" t="s">
        <v>1006</v>
      </c>
      <c r="C91" s="76" t="s">
        <v>1316</v>
      </c>
      <c r="D91" s="76" t="s">
        <v>1212</v>
      </c>
      <c r="E91" s="76" t="s">
        <v>817</v>
      </c>
      <c r="F91" s="76" t="s">
        <v>1218</v>
      </c>
      <c r="G91" s="85">
        <v>664</v>
      </c>
      <c r="H91" s="86">
        <v>1.3031629323959351</v>
      </c>
      <c r="I91" s="88"/>
    </row>
    <row r="92" spans="1:9">
      <c r="A92" s="69" t="s">
        <v>1013</v>
      </c>
      <c r="B92" s="69" t="s">
        <v>1323</v>
      </c>
      <c r="C92" s="76" t="s">
        <v>1324</v>
      </c>
      <c r="D92" s="76" t="s">
        <v>1212</v>
      </c>
      <c r="E92" s="76" t="s">
        <v>817</v>
      </c>
      <c r="F92" s="76" t="s">
        <v>1223</v>
      </c>
      <c r="G92" s="85">
        <v>917</v>
      </c>
      <c r="H92" s="86">
        <v>0.73409026861190796</v>
      </c>
      <c r="I92" s="88"/>
    </row>
    <row r="93" spans="1:9">
      <c r="A93" s="69" t="s">
        <v>898</v>
      </c>
      <c r="B93" s="69" t="s">
        <v>899</v>
      </c>
      <c r="C93" s="76" t="s">
        <v>1249</v>
      </c>
      <c r="D93" s="76" t="s">
        <v>1212</v>
      </c>
      <c r="E93" s="76" t="s">
        <v>817</v>
      </c>
      <c r="F93" s="76" t="s">
        <v>1232</v>
      </c>
      <c r="G93" s="85">
        <v>522</v>
      </c>
      <c r="H93" s="86">
        <v>0.99390226602554321</v>
      </c>
      <c r="I93" s="88"/>
    </row>
    <row r="94" spans="1:9">
      <c r="A94" s="69" t="s">
        <v>1007</v>
      </c>
      <c r="B94" s="69" t="s">
        <v>1008</v>
      </c>
      <c r="C94" s="76" t="s">
        <v>1317</v>
      </c>
      <c r="D94" s="76" t="s">
        <v>1212</v>
      </c>
      <c r="E94" s="76" t="s">
        <v>817</v>
      </c>
      <c r="F94" s="76" t="s">
        <v>1232</v>
      </c>
      <c r="G94" s="85">
        <v>826</v>
      </c>
      <c r="H94" s="86">
        <v>1.0353378057479858</v>
      </c>
      <c r="I94" s="88"/>
    </row>
    <row r="95" spans="1:9">
      <c r="A95" s="69" t="s">
        <v>1105</v>
      </c>
      <c r="B95" s="69" t="s">
        <v>1405</v>
      </c>
      <c r="C95" s="76" t="s">
        <v>1406</v>
      </c>
      <c r="D95" s="76" t="s">
        <v>1212</v>
      </c>
      <c r="E95" s="76" t="s">
        <v>1202</v>
      </c>
      <c r="F95" s="76" t="s">
        <v>1220</v>
      </c>
      <c r="G95" s="85">
        <v>361</v>
      </c>
      <c r="H95" s="86">
        <v>10.767027854919434</v>
      </c>
      <c r="I95" s="88"/>
    </row>
    <row r="96" spans="1:9">
      <c r="A96" s="69" t="s">
        <v>1009</v>
      </c>
      <c r="B96" s="69" t="s">
        <v>1318</v>
      </c>
      <c r="C96" s="76" t="s">
        <v>1319</v>
      </c>
      <c r="D96" s="76" t="s">
        <v>1212</v>
      </c>
      <c r="E96" s="76" t="s">
        <v>1201</v>
      </c>
      <c r="F96" s="76" t="s">
        <v>1201</v>
      </c>
      <c r="G96" s="85">
        <v>542</v>
      </c>
      <c r="H96" s="86">
        <v>19.90544319152832</v>
      </c>
      <c r="I96" s="88"/>
    </row>
    <row r="97" spans="1:9">
      <c r="A97" s="69" t="s">
        <v>1320</v>
      </c>
      <c r="B97" s="69" t="s">
        <v>1010</v>
      </c>
      <c r="C97" s="76" t="s">
        <v>1321</v>
      </c>
      <c r="D97" s="76" t="s">
        <v>1212</v>
      </c>
      <c r="E97" s="76" t="s">
        <v>1202</v>
      </c>
      <c r="F97" s="76" t="s">
        <v>1214</v>
      </c>
      <c r="G97" s="85">
        <v>967</v>
      </c>
      <c r="H97" s="86">
        <v>2.7049670219421387</v>
      </c>
      <c r="I97" s="88"/>
    </row>
    <row r="98" spans="1:9">
      <c r="A98" s="69" t="s">
        <v>1011</v>
      </c>
      <c r="B98" s="69" t="s">
        <v>1012</v>
      </c>
      <c r="C98" s="76" t="s">
        <v>1322</v>
      </c>
      <c r="D98" s="76" t="s">
        <v>1212</v>
      </c>
      <c r="E98" s="76" t="s">
        <v>1202</v>
      </c>
      <c r="F98" s="76" t="s">
        <v>818</v>
      </c>
      <c r="G98" s="85">
        <v>443</v>
      </c>
      <c r="H98" s="86">
        <v>14.244439125061035</v>
      </c>
      <c r="I98" s="88"/>
    </row>
    <row r="99" spans="1:9">
      <c r="A99" s="69" t="s">
        <v>1014</v>
      </c>
      <c r="B99" s="69" t="s">
        <v>1325</v>
      </c>
      <c r="C99" s="76" t="s">
        <v>1326</v>
      </c>
      <c r="D99" s="76" t="s">
        <v>1212</v>
      </c>
      <c r="E99" s="76" t="s">
        <v>817</v>
      </c>
      <c r="F99" s="76" t="s">
        <v>1232</v>
      </c>
      <c r="G99" s="85">
        <v>544</v>
      </c>
      <c r="H99" s="86">
        <v>1.6044173240661621</v>
      </c>
      <c r="I99" s="88"/>
    </row>
    <row r="100" spans="1:9">
      <c r="A100" s="69" t="s">
        <v>1017</v>
      </c>
      <c r="B100" s="69" t="s">
        <v>1018</v>
      </c>
      <c r="C100" s="76" t="s">
        <v>1328</v>
      </c>
      <c r="D100" s="76" t="s">
        <v>1212</v>
      </c>
      <c r="E100" s="76" t="s">
        <v>1202</v>
      </c>
      <c r="F100" s="76" t="s">
        <v>818</v>
      </c>
      <c r="G100" s="85">
        <v>446</v>
      </c>
      <c r="H100" s="86">
        <v>1.7279758453369141</v>
      </c>
      <c r="I100" s="88"/>
    </row>
    <row r="101" spans="1:9">
      <c r="A101" s="69" t="s">
        <v>1021</v>
      </c>
      <c r="B101" s="69" t="s">
        <v>1022</v>
      </c>
      <c r="C101" s="76" t="s">
        <v>1330</v>
      </c>
      <c r="D101" s="76" t="s">
        <v>1212</v>
      </c>
      <c r="E101" s="76" t="s">
        <v>817</v>
      </c>
      <c r="F101" s="76" t="s">
        <v>1218</v>
      </c>
      <c r="G101" s="85">
        <v>668</v>
      </c>
      <c r="H101" s="86">
        <v>0.39819797873497009</v>
      </c>
      <c r="I101" s="88"/>
    </row>
    <row r="102" spans="1:9">
      <c r="A102" s="69" t="s">
        <v>1023</v>
      </c>
      <c r="B102" s="69" t="s">
        <v>1024</v>
      </c>
      <c r="C102" s="76" t="s">
        <v>1331</v>
      </c>
      <c r="D102" s="76" t="s">
        <v>1212</v>
      </c>
      <c r="E102" s="76" t="s">
        <v>1202</v>
      </c>
      <c r="F102" s="76" t="s">
        <v>818</v>
      </c>
      <c r="G102" s="85">
        <v>672</v>
      </c>
      <c r="H102" s="86">
        <v>1.7945297956466675</v>
      </c>
      <c r="I102" s="88"/>
    </row>
    <row r="103" spans="1:9">
      <c r="A103" s="69" t="s">
        <v>1106</v>
      </c>
      <c r="B103" s="69" t="s">
        <v>1407</v>
      </c>
      <c r="C103" s="76" t="s">
        <v>1408</v>
      </c>
      <c r="D103" s="76" t="s">
        <v>1212</v>
      </c>
      <c r="E103" s="76" t="s">
        <v>1202</v>
      </c>
      <c r="F103" s="76" t="s">
        <v>1220</v>
      </c>
      <c r="G103" s="85">
        <v>362</v>
      </c>
      <c r="H103" s="86">
        <v>5.5809283256530762</v>
      </c>
      <c r="I103" s="88"/>
    </row>
    <row r="104" spans="1:9">
      <c r="A104" s="69" t="s">
        <v>1138</v>
      </c>
      <c r="B104" s="69" t="s">
        <v>1139</v>
      </c>
      <c r="C104" s="76" t="s">
        <v>1404</v>
      </c>
      <c r="D104" s="76" t="s">
        <v>1212</v>
      </c>
      <c r="E104" s="76" t="s">
        <v>1202</v>
      </c>
      <c r="F104" s="76" t="s">
        <v>1232</v>
      </c>
      <c r="G104" s="85">
        <v>524</v>
      </c>
      <c r="H104" s="86">
        <v>2.2880325317382813</v>
      </c>
      <c r="I104" s="88"/>
    </row>
    <row r="105" spans="1:9">
      <c r="A105" s="69" t="s">
        <v>1019</v>
      </c>
      <c r="B105" s="69" t="s">
        <v>1020</v>
      </c>
      <c r="C105" s="76" t="s">
        <v>1329</v>
      </c>
      <c r="D105" s="76" t="s">
        <v>1212</v>
      </c>
      <c r="E105" s="76" t="s">
        <v>817</v>
      </c>
      <c r="F105" s="76" t="s">
        <v>1218</v>
      </c>
      <c r="G105" s="85">
        <v>666</v>
      </c>
      <c r="H105" s="86">
        <v>0.59809482097625732</v>
      </c>
      <c r="I105" s="88"/>
    </row>
    <row r="106" spans="1:9">
      <c r="A106" s="69" t="s">
        <v>1025</v>
      </c>
      <c r="B106" s="69" t="s">
        <v>1026</v>
      </c>
      <c r="C106" s="76" t="s">
        <v>1332</v>
      </c>
      <c r="D106" s="76" t="s">
        <v>1212</v>
      </c>
      <c r="E106" s="76" t="s">
        <v>1201</v>
      </c>
      <c r="F106" s="76" t="s">
        <v>1201</v>
      </c>
      <c r="G106" s="85">
        <v>946</v>
      </c>
      <c r="H106" s="86">
        <v>10.390000343322754</v>
      </c>
      <c r="I106" s="88"/>
    </row>
    <row r="107" spans="1:9">
      <c r="A107" s="69" t="s">
        <v>1027</v>
      </c>
      <c r="B107" s="69" t="s">
        <v>1028</v>
      </c>
      <c r="C107" s="76" t="s">
        <v>1333</v>
      </c>
      <c r="D107" s="76" t="s">
        <v>1212</v>
      </c>
      <c r="E107" s="76" t="s">
        <v>1201</v>
      </c>
      <c r="F107" s="76" t="s">
        <v>1201</v>
      </c>
      <c r="G107" s="85">
        <v>137</v>
      </c>
      <c r="H107" s="86">
        <v>32.319999694824219</v>
      </c>
      <c r="I107" s="88"/>
    </row>
    <row r="108" spans="1:9">
      <c r="A108" s="69" t="s">
        <v>1015</v>
      </c>
      <c r="B108" s="69" t="s">
        <v>1016</v>
      </c>
      <c r="C108" s="76" t="s">
        <v>1327</v>
      </c>
      <c r="D108" s="76" t="s">
        <v>1212</v>
      </c>
      <c r="E108" s="76" t="s">
        <v>1201</v>
      </c>
      <c r="F108" s="76" t="s">
        <v>1201</v>
      </c>
      <c r="G108" s="85">
        <v>941</v>
      </c>
      <c r="H108" s="86">
        <v>13.140000343322754</v>
      </c>
      <c r="I108" s="88"/>
    </row>
    <row r="109" spans="1:9">
      <c r="A109" s="69" t="s">
        <v>1029</v>
      </c>
      <c r="B109" s="69" t="s">
        <v>1334</v>
      </c>
      <c r="C109" s="76" t="s">
        <v>1335</v>
      </c>
      <c r="D109" s="76" t="s">
        <v>1212</v>
      </c>
      <c r="E109" s="76" t="s">
        <v>1201</v>
      </c>
      <c r="F109" s="76" t="s">
        <v>1201</v>
      </c>
      <c r="G109" s="85">
        <v>546</v>
      </c>
      <c r="H109" s="86">
        <v>22.42650032043457</v>
      </c>
      <c r="I109" s="88"/>
    </row>
    <row r="110" spans="1:9">
      <c r="A110" s="69" t="s">
        <v>1053</v>
      </c>
      <c r="B110" s="69" t="s">
        <v>1054</v>
      </c>
      <c r="C110" s="76" t="s">
        <v>1354</v>
      </c>
      <c r="D110" s="76" t="s">
        <v>1212</v>
      </c>
      <c r="E110" s="76" t="s">
        <v>1202</v>
      </c>
      <c r="F110" s="76" t="s">
        <v>818</v>
      </c>
      <c r="G110" s="85">
        <v>686</v>
      </c>
      <c r="H110" s="86">
        <v>1.97944176197052</v>
      </c>
      <c r="I110" s="88"/>
    </row>
    <row r="111" spans="1:9">
      <c r="A111" s="69" t="s">
        <v>1049</v>
      </c>
      <c r="B111" s="69" t="s">
        <v>1349</v>
      </c>
      <c r="C111" s="76" t="s">
        <v>1350</v>
      </c>
      <c r="D111" s="76" t="s">
        <v>1212</v>
      </c>
      <c r="E111" s="76" t="s">
        <v>817</v>
      </c>
      <c r="F111" s="76" t="s">
        <v>1214</v>
      </c>
      <c r="G111" s="85">
        <v>921</v>
      </c>
      <c r="H111" s="86">
        <v>3.380000114440918</v>
      </c>
      <c r="I111" s="88"/>
    </row>
    <row r="112" spans="1:9">
      <c r="A112" s="69" t="s">
        <v>1030</v>
      </c>
      <c r="B112" s="69" t="s">
        <v>1031</v>
      </c>
      <c r="C112" s="76" t="s">
        <v>1336</v>
      </c>
      <c r="D112" s="76" t="s">
        <v>1212</v>
      </c>
      <c r="E112" s="76" t="s">
        <v>817</v>
      </c>
      <c r="F112" s="76" t="s">
        <v>1218</v>
      </c>
      <c r="G112" s="85">
        <v>674</v>
      </c>
      <c r="H112" s="86">
        <v>0.2836262583732605</v>
      </c>
      <c r="I112" s="88"/>
    </row>
    <row r="113" spans="1:9">
      <c r="A113" s="69" t="s">
        <v>1036</v>
      </c>
      <c r="B113" s="69" t="s">
        <v>1037</v>
      </c>
      <c r="C113" s="76" t="s">
        <v>1339</v>
      </c>
      <c r="D113" s="76" t="s">
        <v>1212</v>
      </c>
      <c r="E113" s="76" t="s">
        <v>1202</v>
      </c>
      <c r="F113" s="76" t="s">
        <v>1232</v>
      </c>
      <c r="G113" s="85">
        <v>556</v>
      </c>
      <c r="H113" s="86">
        <v>6.180366039276123</v>
      </c>
      <c r="I113" s="88"/>
    </row>
    <row r="114" spans="1:9">
      <c r="A114" s="69" t="s">
        <v>1046</v>
      </c>
      <c r="B114" s="69" t="s">
        <v>1047</v>
      </c>
      <c r="C114" s="76" t="s">
        <v>1346</v>
      </c>
      <c r="D114" s="76" t="s">
        <v>1212</v>
      </c>
      <c r="E114" s="76" t="s">
        <v>1202</v>
      </c>
      <c r="F114" s="76" t="s">
        <v>1220</v>
      </c>
      <c r="G114" s="85">
        <v>273</v>
      </c>
      <c r="H114" s="86">
        <v>5.247347354888916</v>
      </c>
      <c r="I114" s="88"/>
    </row>
    <row r="115" spans="1:9">
      <c r="A115" s="69" t="s">
        <v>1041</v>
      </c>
      <c r="B115" s="69" t="s">
        <v>1342</v>
      </c>
      <c r="C115" s="76" t="s">
        <v>1343</v>
      </c>
      <c r="D115" s="76" t="s">
        <v>1212</v>
      </c>
      <c r="E115" s="76" t="s">
        <v>1202</v>
      </c>
      <c r="F115" s="76" t="s">
        <v>1232</v>
      </c>
      <c r="G115" s="85">
        <v>867</v>
      </c>
      <c r="H115" s="86">
        <v>2.7454459667205811</v>
      </c>
      <c r="I115" s="88"/>
    </row>
    <row r="116" spans="1:9">
      <c r="A116" s="69" t="s">
        <v>1098</v>
      </c>
      <c r="B116" s="69" t="s">
        <v>1366</v>
      </c>
      <c r="C116" s="76" t="s">
        <v>1367</v>
      </c>
      <c r="D116" s="76" t="s">
        <v>1212</v>
      </c>
      <c r="E116" s="76" t="s">
        <v>1202</v>
      </c>
      <c r="F116" s="76" t="s">
        <v>1214</v>
      </c>
      <c r="G116" s="85">
        <v>962</v>
      </c>
      <c r="H116" s="86">
        <v>3.7013392448425293</v>
      </c>
      <c r="I116" s="88"/>
    </row>
    <row r="117" spans="1:9">
      <c r="A117" s="69" t="s">
        <v>1038</v>
      </c>
      <c r="B117" s="69" t="s">
        <v>554</v>
      </c>
      <c r="C117" s="76" t="s">
        <v>1340</v>
      </c>
      <c r="D117" s="76" t="s">
        <v>1212</v>
      </c>
      <c r="E117" s="76" t="s">
        <v>817</v>
      </c>
      <c r="F117" s="76" t="s">
        <v>1218</v>
      </c>
      <c r="G117" s="85">
        <v>678</v>
      </c>
      <c r="H117" s="86">
        <v>0.54853278398513794</v>
      </c>
      <c r="I117" s="88"/>
    </row>
    <row r="118" spans="1:9">
      <c r="A118" s="69" t="s">
        <v>1039</v>
      </c>
      <c r="B118" s="69" t="s">
        <v>1040</v>
      </c>
      <c r="C118" s="76" t="s">
        <v>1341</v>
      </c>
      <c r="D118" s="76" t="s">
        <v>1212</v>
      </c>
      <c r="E118" s="76" t="s">
        <v>1201</v>
      </c>
      <c r="F118" s="76" t="s">
        <v>1201</v>
      </c>
      <c r="G118" s="85">
        <v>181</v>
      </c>
      <c r="H118" s="86">
        <v>12.220000267028809</v>
      </c>
      <c r="I118" s="88"/>
    </row>
    <row r="119" spans="1:9">
      <c r="A119" s="69" t="s">
        <v>1057</v>
      </c>
      <c r="B119" s="69" t="s">
        <v>1058</v>
      </c>
      <c r="C119" s="76" t="s">
        <v>1356</v>
      </c>
      <c r="D119" s="76" t="s">
        <v>1212</v>
      </c>
      <c r="E119" s="76" t="s">
        <v>817</v>
      </c>
      <c r="F119" s="76" t="s">
        <v>1232</v>
      </c>
      <c r="G119" s="85">
        <v>518</v>
      </c>
      <c r="H119" s="86">
        <v>0.94452834129333496</v>
      </c>
      <c r="I119" s="88"/>
    </row>
    <row r="120" spans="1:9">
      <c r="A120" s="69" t="s">
        <v>1052</v>
      </c>
      <c r="B120" s="69" t="s">
        <v>1352</v>
      </c>
      <c r="C120" s="76" t="s">
        <v>1353</v>
      </c>
      <c r="D120" s="76" t="s">
        <v>1212</v>
      </c>
      <c r="E120" s="76" t="s">
        <v>1202</v>
      </c>
      <c r="F120" s="76" t="s">
        <v>1214</v>
      </c>
      <c r="G120" s="85">
        <v>943</v>
      </c>
      <c r="H120" s="86">
        <v>4.8072457313537598</v>
      </c>
      <c r="I120" s="88"/>
    </row>
    <row r="121" spans="1:9">
      <c r="A121" s="69" t="s">
        <v>1050</v>
      </c>
      <c r="B121" s="69" t="s">
        <v>1051</v>
      </c>
      <c r="C121" s="76" t="s">
        <v>1351</v>
      </c>
      <c r="D121" s="76" t="s">
        <v>1212</v>
      </c>
      <c r="E121" s="76" t="s">
        <v>1202</v>
      </c>
      <c r="F121" s="76" t="s">
        <v>1232</v>
      </c>
      <c r="G121" s="85">
        <v>948</v>
      </c>
      <c r="H121" s="86">
        <v>2.4346530437469482</v>
      </c>
      <c r="I121" s="88"/>
    </row>
    <row r="122" spans="1:9">
      <c r="A122" s="69" t="s">
        <v>1055</v>
      </c>
      <c r="B122" s="69" t="s">
        <v>1056</v>
      </c>
      <c r="C122" s="76" t="s">
        <v>1355</v>
      </c>
      <c r="D122" s="76" t="s">
        <v>1212</v>
      </c>
      <c r="E122" s="76" t="s">
        <v>817</v>
      </c>
      <c r="F122" s="76" t="s">
        <v>1218</v>
      </c>
      <c r="G122" s="85">
        <v>688</v>
      </c>
      <c r="H122" s="86">
        <v>0.27562436461448669</v>
      </c>
      <c r="I122" s="88"/>
    </row>
    <row r="123" spans="1:9">
      <c r="A123" s="69" t="s">
        <v>1042</v>
      </c>
      <c r="B123" s="69" t="s">
        <v>1043</v>
      </c>
      <c r="C123" s="76" t="s">
        <v>1344</v>
      </c>
      <c r="D123" s="76" t="s">
        <v>1212</v>
      </c>
      <c r="E123" s="76" t="s">
        <v>817</v>
      </c>
      <c r="F123" s="76" t="s">
        <v>818</v>
      </c>
      <c r="G123" s="85">
        <v>682</v>
      </c>
      <c r="H123" s="86">
        <v>1.2109413146972656</v>
      </c>
      <c r="I123" s="88"/>
    </row>
    <row r="124" spans="1:9">
      <c r="A124" s="69" t="s">
        <v>1044</v>
      </c>
      <c r="B124" s="69" t="s">
        <v>1045</v>
      </c>
      <c r="C124" s="76" t="s">
        <v>1345</v>
      </c>
      <c r="D124" s="76" t="s">
        <v>1212</v>
      </c>
      <c r="E124" s="76" t="s">
        <v>1202</v>
      </c>
      <c r="F124" s="76" t="s">
        <v>1218</v>
      </c>
      <c r="G124" s="85">
        <v>684</v>
      </c>
      <c r="H124" s="86">
        <v>5.3823738098144531</v>
      </c>
      <c r="I124" s="88"/>
    </row>
    <row r="125" spans="1:9">
      <c r="A125" s="69" t="s">
        <v>1032</v>
      </c>
      <c r="B125" s="69" t="s">
        <v>1033</v>
      </c>
      <c r="C125" s="76" t="s">
        <v>1337</v>
      </c>
      <c r="D125" s="76" t="s">
        <v>1212</v>
      </c>
      <c r="E125" s="76" t="s">
        <v>817</v>
      </c>
      <c r="F125" s="76" t="s">
        <v>1218</v>
      </c>
      <c r="G125" s="85">
        <v>676</v>
      </c>
      <c r="H125" s="86">
        <v>0.3490099310874939</v>
      </c>
      <c r="I125" s="88"/>
    </row>
    <row r="126" spans="1:9">
      <c r="A126" s="69" t="s">
        <v>1034</v>
      </c>
      <c r="B126" s="69" t="s">
        <v>1035</v>
      </c>
      <c r="C126" s="76" t="s">
        <v>1338</v>
      </c>
      <c r="D126" s="76" t="s">
        <v>1212</v>
      </c>
      <c r="E126" s="76" t="s">
        <v>1202</v>
      </c>
      <c r="F126" s="76" t="s">
        <v>1232</v>
      </c>
      <c r="G126" s="85">
        <v>548</v>
      </c>
      <c r="H126" s="86">
        <v>6.3957891464233398</v>
      </c>
      <c r="I126" s="88"/>
    </row>
    <row r="127" spans="1:9">
      <c r="A127" s="69" t="s">
        <v>1059</v>
      </c>
      <c r="B127" s="69" t="s">
        <v>1060</v>
      </c>
      <c r="C127" s="76" t="s">
        <v>1357</v>
      </c>
      <c r="D127" s="76" t="s">
        <v>1212</v>
      </c>
      <c r="E127" s="76" t="s">
        <v>1202</v>
      </c>
      <c r="F127" s="76" t="s">
        <v>1218</v>
      </c>
      <c r="G127" s="85">
        <v>728</v>
      </c>
      <c r="H127" s="86">
        <v>2.6599190235137939</v>
      </c>
      <c r="I127" s="88"/>
    </row>
    <row r="128" spans="1:9">
      <c r="A128" s="69" t="s">
        <v>1070</v>
      </c>
      <c r="B128" s="69" t="s">
        <v>88</v>
      </c>
      <c r="C128" s="76" t="s">
        <v>1364</v>
      </c>
      <c r="D128" s="76" t="s">
        <v>1212</v>
      </c>
      <c r="E128" s="76" t="s">
        <v>817</v>
      </c>
      <c r="F128" s="76" t="s">
        <v>1218</v>
      </c>
      <c r="G128" s="85">
        <v>692</v>
      </c>
      <c r="H128" s="86">
        <v>0.34956538677215576</v>
      </c>
      <c r="I128" s="88"/>
    </row>
    <row r="129" spans="1:9">
      <c r="A129" s="69" t="s">
        <v>1071</v>
      </c>
      <c r="B129" s="69" t="s">
        <v>1072</v>
      </c>
      <c r="C129" s="76" t="s">
        <v>1365</v>
      </c>
      <c r="D129" s="76" t="s">
        <v>1212</v>
      </c>
      <c r="E129" s="76" t="s">
        <v>817</v>
      </c>
      <c r="F129" s="76" t="s">
        <v>1218</v>
      </c>
      <c r="G129" s="85">
        <v>694</v>
      </c>
      <c r="H129" s="86">
        <v>1.2904596328735352</v>
      </c>
      <c r="I129" s="88"/>
    </row>
    <row r="130" spans="1:9">
      <c r="A130" s="69" t="s">
        <v>1068</v>
      </c>
      <c r="B130" s="69" t="s">
        <v>1069</v>
      </c>
      <c r="C130" s="76" t="s">
        <v>1363</v>
      </c>
      <c r="D130" s="76" t="s">
        <v>1212</v>
      </c>
      <c r="E130" s="76" t="s">
        <v>817</v>
      </c>
      <c r="F130" s="76" t="s">
        <v>1220</v>
      </c>
      <c r="G130" s="85">
        <v>278</v>
      </c>
      <c r="H130" s="86">
        <v>1.202932596206665</v>
      </c>
      <c r="I130" s="88"/>
    </row>
    <row r="131" spans="1:9">
      <c r="A131" s="69" t="s">
        <v>1065</v>
      </c>
      <c r="B131" s="69" t="s">
        <v>1360</v>
      </c>
      <c r="C131" s="76" t="s">
        <v>1361</v>
      </c>
      <c r="D131" s="76" t="s">
        <v>1212</v>
      </c>
      <c r="E131" s="76" t="s">
        <v>1201</v>
      </c>
      <c r="F131" s="76" t="s">
        <v>1201</v>
      </c>
      <c r="G131" s="85">
        <v>138</v>
      </c>
      <c r="H131" s="86">
        <v>44.770000457763672</v>
      </c>
      <c r="I131" s="88"/>
    </row>
    <row r="132" spans="1:9">
      <c r="A132" s="69" t="s">
        <v>1073</v>
      </c>
      <c r="B132" s="69" t="s">
        <v>1074</v>
      </c>
      <c r="C132" s="76" t="s">
        <v>1368</v>
      </c>
      <c r="D132" s="76" t="s">
        <v>1212</v>
      </c>
      <c r="E132" s="76" t="s">
        <v>1201</v>
      </c>
      <c r="F132" s="76" t="s">
        <v>1201</v>
      </c>
      <c r="G132" s="85">
        <v>142</v>
      </c>
      <c r="H132" s="86">
        <v>45.310001373291016</v>
      </c>
      <c r="I132" s="88"/>
    </row>
    <row r="133" spans="1:9">
      <c r="A133" s="69" t="s">
        <v>1063</v>
      </c>
      <c r="B133" s="69" t="s">
        <v>1064</v>
      </c>
      <c r="C133" s="76" t="s">
        <v>1359</v>
      </c>
      <c r="D133" s="76" t="s">
        <v>1212</v>
      </c>
      <c r="E133" s="76" t="s">
        <v>817</v>
      </c>
      <c r="F133" s="76" t="s">
        <v>1232</v>
      </c>
      <c r="G133" s="85">
        <v>558</v>
      </c>
      <c r="H133" s="86">
        <v>0.72757601737976074</v>
      </c>
      <c r="I133" s="88"/>
    </row>
    <row r="134" spans="1:9">
      <c r="A134" s="69" t="s">
        <v>1061</v>
      </c>
      <c r="B134" s="69" t="s">
        <v>1062</v>
      </c>
      <c r="C134" s="76" t="s">
        <v>1358</v>
      </c>
      <c r="D134" s="76" t="s">
        <v>1212</v>
      </c>
      <c r="E134" s="76" t="s">
        <v>1202</v>
      </c>
      <c r="F134" s="76" t="s">
        <v>1232</v>
      </c>
      <c r="G134" s="85">
        <v>836</v>
      </c>
      <c r="H134" s="86">
        <v>5.5383176803588867</v>
      </c>
      <c r="I134" s="88"/>
    </row>
    <row r="135" spans="1:9">
      <c r="A135" s="69" t="s">
        <v>1066</v>
      </c>
      <c r="B135" s="69" t="s">
        <v>1067</v>
      </c>
      <c r="C135" s="76" t="s">
        <v>1362</v>
      </c>
      <c r="D135" s="76" t="s">
        <v>1212</v>
      </c>
      <c r="E135" s="76" t="s">
        <v>1201</v>
      </c>
      <c r="F135" s="76" t="s">
        <v>1201</v>
      </c>
      <c r="G135" s="85">
        <v>196</v>
      </c>
      <c r="H135" s="86">
        <v>20.340000152587891</v>
      </c>
      <c r="I135" s="88"/>
    </row>
    <row r="136" spans="1:9">
      <c r="A136" s="69" t="s">
        <v>1075</v>
      </c>
      <c r="B136" s="69" t="s">
        <v>1076</v>
      </c>
      <c r="C136" s="76" t="s">
        <v>1369</v>
      </c>
      <c r="D136" s="76" t="s">
        <v>1212</v>
      </c>
      <c r="E136" s="76" t="s">
        <v>1202</v>
      </c>
      <c r="F136" s="76" t="s">
        <v>818</v>
      </c>
      <c r="G136" s="85">
        <v>449</v>
      </c>
      <c r="H136" s="86">
        <v>8.9279670715332031</v>
      </c>
      <c r="I136" s="88"/>
    </row>
    <row r="137" spans="1:9">
      <c r="A137" s="69" t="s">
        <v>1077</v>
      </c>
      <c r="B137" s="69" t="s">
        <v>1078</v>
      </c>
      <c r="C137" s="76" t="s">
        <v>1370</v>
      </c>
      <c r="D137" s="76" t="s">
        <v>1212</v>
      </c>
      <c r="E137" s="76" t="s">
        <v>1202</v>
      </c>
      <c r="F137" s="76" t="s">
        <v>818</v>
      </c>
      <c r="G137" s="85">
        <v>564</v>
      </c>
      <c r="H137" s="86">
        <v>0.7751084566116333</v>
      </c>
      <c r="I137" s="88"/>
    </row>
    <row r="138" spans="1:9">
      <c r="A138" s="69" t="s">
        <v>1081</v>
      </c>
      <c r="B138" s="69" t="s">
        <v>1082</v>
      </c>
      <c r="C138" s="76" t="s">
        <v>1372</v>
      </c>
      <c r="D138" s="76" t="s">
        <v>1212</v>
      </c>
      <c r="E138" s="76" t="s">
        <v>1202</v>
      </c>
      <c r="F138" s="76" t="s">
        <v>1220</v>
      </c>
      <c r="G138" s="85">
        <v>283</v>
      </c>
      <c r="H138" s="86">
        <v>7.7429962158203125</v>
      </c>
      <c r="I138" s="88"/>
    </row>
    <row r="139" spans="1:9">
      <c r="A139" s="69" t="s">
        <v>1087</v>
      </c>
      <c r="B139" s="69" t="s">
        <v>1088</v>
      </c>
      <c r="C139" s="76" t="s">
        <v>1375</v>
      </c>
      <c r="D139" s="76" t="s">
        <v>1212</v>
      </c>
      <c r="E139" s="76" t="s">
        <v>1202</v>
      </c>
      <c r="F139" s="76" t="s">
        <v>1220</v>
      </c>
      <c r="G139" s="85">
        <v>293</v>
      </c>
      <c r="H139" s="86">
        <v>3.8234457969665527</v>
      </c>
      <c r="I139" s="88"/>
    </row>
    <row r="140" spans="1:9">
      <c r="A140" s="69" t="s">
        <v>1089</v>
      </c>
      <c r="B140" s="69" t="s">
        <v>1376</v>
      </c>
      <c r="C140" s="76" t="s">
        <v>1377</v>
      </c>
      <c r="D140" s="76" t="s">
        <v>1212</v>
      </c>
      <c r="E140" s="76" t="s">
        <v>1202</v>
      </c>
      <c r="F140" s="76" t="s">
        <v>1232</v>
      </c>
      <c r="G140" s="85">
        <v>566</v>
      </c>
      <c r="H140" s="86">
        <v>2.0636866092681885</v>
      </c>
      <c r="I140" s="88"/>
    </row>
    <row r="141" spans="1:9">
      <c r="A141" s="69" t="s">
        <v>1079</v>
      </c>
      <c r="B141" s="69" t="s">
        <v>1080</v>
      </c>
      <c r="C141" s="76" t="s">
        <v>1371</v>
      </c>
      <c r="D141" s="76" t="s">
        <v>1212</v>
      </c>
      <c r="E141" s="76" t="s">
        <v>1202</v>
      </c>
      <c r="F141" s="76" t="s">
        <v>1232</v>
      </c>
      <c r="G141" s="85">
        <v>565</v>
      </c>
      <c r="H141" s="86">
        <v>9.2282047271728516</v>
      </c>
      <c r="I141" s="88"/>
    </row>
    <row r="142" spans="1:9">
      <c r="A142" s="69" t="s">
        <v>1083</v>
      </c>
      <c r="B142" s="69" t="s">
        <v>1084</v>
      </c>
      <c r="C142" s="76" t="s">
        <v>1373</v>
      </c>
      <c r="D142" s="76" t="s">
        <v>1212</v>
      </c>
      <c r="E142" s="76" t="s">
        <v>817</v>
      </c>
      <c r="F142" s="76" t="s">
        <v>1232</v>
      </c>
      <c r="G142" s="85">
        <v>853</v>
      </c>
      <c r="H142" s="86">
        <v>1.6445350646972656</v>
      </c>
      <c r="I142" s="88"/>
    </row>
    <row r="143" spans="1:9">
      <c r="A143" s="69" t="s">
        <v>1090</v>
      </c>
      <c r="B143" s="69" t="s">
        <v>1091</v>
      </c>
      <c r="C143" s="76" t="s">
        <v>1378</v>
      </c>
      <c r="D143" s="76" t="s">
        <v>1212</v>
      </c>
      <c r="E143" s="76" t="s">
        <v>1202</v>
      </c>
      <c r="F143" s="76" t="s">
        <v>1214</v>
      </c>
      <c r="G143" s="85">
        <v>964</v>
      </c>
      <c r="H143" s="86">
        <v>11.590000152587891</v>
      </c>
      <c r="I143" s="88"/>
    </row>
    <row r="144" spans="1:9">
      <c r="A144" s="69" t="s">
        <v>1094</v>
      </c>
      <c r="B144" s="69" t="s">
        <v>1095</v>
      </c>
      <c r="C144" s="76" t="s">
        <v>1380</v>
      </c>
      <c r="D144" s="76" t="s">
        <v>1212</v>
      </c>
      <c r="E144" s="76" t="s">
        <v>1201</v>
      </c>
      <c r="F144" s="76" t="s">
        <v>1201</v>
      </c>
      <c r="G144" s="85">
        <v>359</v>
      </c>
      <c r="H144" s="86">
        <v>20.542623519897461</v>
      </c>
      <c r="I144" s="88"/>
    </row>
    <row r="145" spans="1:9">
      <c r="A145" s="69" t="s">
        <v>1092</v>
      </c>
      <c r="B145" s="69" t="s">
        <v>1093</v>
      </c>
      <c r="C145" s="76" t="s">
        <v>1379</v>
      </c>
      <c r="D145" s="76" t="s">
        <v>1212</v>
      </c>
      <c r="E145" s="76" t="s">
        <v>1201</v>
      </c>
      <c r="F145" s="76" t="s">
        <v>1201</v>
      </c>
      <c r="G145" s="85">
        <v>182</v>
      </c>
      <c r="H145" s="86">
        <v>11.989999771118164</v>
      </c>
      <c r="I145" s="88"/>
    </row>
    <row r="146" spans="1:9">
      <c r="A146" s="69" t="s">
        <v>1085</v>
      </c>
      <c r="B146" s="69" t="s">
        <v>1086</v>
      </c>
      <c r="C146" s="76" t="s">
        <v>1374</v>
      </c>
      <c r="D146" s="76" t="s">
        <v>1212</v>
      </c>
      <c r="E146" s="76" t="s">
        <v>1202</v>
      </c>
      <c r="F146" s="76" t="s">
        <v>1220</v>
      </c>
      <c r="G146" s="85">
        <v>288</v>
      </c>
      <c r="H146" s="86">
        <v>3.061661958694458</v>
      </c>
      <c r="I146" s="88"/>
    </row>
    <row r="147" spans="1:9">
      <c r="A147" s="69" t="s">
        <v>1096</v>
      </c>
      <c r="B147" s="69" t="s">
        <v>1097</v>
      </c>
      <c r="C147" s="76" t="s">
        <v>1381</v>
      </c>
      <c r="D147" s="76" t="s">
        <v>1212</v>
      </c>
      <c r="E147" s="76" t="s">
        <v>1202</v>
      </c>
      <c r="F147" s="76" t="s">
        <v>818</v>
      </c>
      <c r="G147" s="85">
        <v>453</v>
      </c>
      <c r="H147" s="86">
        <v>34.195350646972656</v>
      </c>
      <c r="I147" s="88"/>
    </row>
    <row r="148" spans="1:9">
      <c r="A148" s="69" t="s">
        <v>1100</v>
      </c>
      <c r="B148" s="69" t="s">
        <v>1101</v>
      </c>
      <c r="C148" s="76" t="s">
        <v>1382</v>
      </c>
      <c r="D148" s="76" t="s">
        <v>1212</v>
      </c>
      <c r="E148" s="76" t="s">
        <v>1202</v>
      </c>
      <c r="F148" s="76" t="s">
        <v>1214</v>
      </c>
      <c r="G148" s="85">
        <v>968</v>
      </c>
      <c r="H148" s="86">
        <v>7.119999885559082</v>
      </c>
      <c r="I148" s="88"/>
    </row>
    <row r="149" spans="1:9">
      <c r="A149" s="69" t="s">
        <v>1102</v>
      </c>
      <c r="B149" s="69" t="s">
        <v>1383</v>
      </c>
      <c r="C149" s="76" t="s">
        <v>1384</v>
      </c>
      <c r="D149" s="76" t="s">
        <v>1212</v>
      </c>
      <c r="E149" s="76" t="s">
        <v>1202</v>
      </c>
      <c r="F149" s="76" t="s">
        <v>1214</v>
      </c>
      <c r="G149" s="85">
        <v>922</v>
      </c>
      <c r="H149" s="86">
        <v>6.3228726387023926</v>
      </c>
      <c r="I149" s="88"/>
    </row>
    <row r="150" spans="1:9">
      <c r="A150" s="69" t="s">
        <v>1103</v>
      </c>
      <c r="B150" s="69" t="s">
        <v>1104</v>
      </c>
      <c r="C150" s="76" t="s">
        <v>1385</v>
      </c>
      <c r="D150" s="76" t="s">
        <v>1212</v>
      </c>
      <c r="E150" s="76" t="s">
        <v>817</v>
      </c>
      <c r="F150" s="76" t="s">
        <v>1218</v>
      </c>
      <c r="G150" s="85">
        <v>714</v>
      </c>
      <c r="H150" s="86">
        <v>0.50268715620040894</v>
      </c>
      <c r="I150" s="88"/>
    </row>
    <row r="151" spans="1:9">
      <c r="A151" s="69" t="s">
        <v>1113</v>
      </c>
      <c r="B151" s="69" t="s">
        <v>1114</v>
      </c>
      <c r="C151" s="76" t="s">
        <v>1390</v>
      </c>
      <c r="D151" s="76" t="s">
        <v>1212</v>
      </c>
      <c r="E151" s="76" t="s">
        <v>1202</v>
      </c>
      <c r="F151" s="76" t="s">
        <v>818</v>
      </c>
      <c r="G151" s="85">
        <v>456</v>
      </c>
      <c r="H151" s="86">
        <v>12.547497749328613</v>
      </c>
      <c r="I151" s="88"/>
    </row>
    <row r="152" spans="1:9">
      <c r="A152" s="69" t="s">
        <v>1140</v>
      </c>
      <c r="B152" s="69" t="s">
        <v>1411</v>
      </c>
      <c r="C152" s="76" t="s">
        <v>1412</v>
      </c>
      <c r="D152" s="76" t="s">
        <v>1212</v>
      </c>
      <c r="E152" s="76" t="s">
        <v>817</v>
      </c>
      <c r="F152" s="76" t="s">
        <v>818</v>
      </c>
      <c r="G152" s="85">
        <v>732</v>
      </c>
      <c r="H152" s="86">
        <v>0.47778627276420593</v>
      </c>
      <c r="I152" s="88"/>
    </row>
    <row r="153" spans="1:9">
      <c r="A153" s="69" t="s">
        <v>1115</v>
      </c>
      <c r="B153" s="69" t="s">
        <v>1116</v>
      </c>
      <c r="C153" s="76" t="s">
        <v>1391</v>
      </c>
      <c r="D153" s="76" t="s">
        <v>1212</v>
      </c>
      <c r="E153" s="76" t="s">
        <v>817</v>
      </c>
      <c r="F153" s="76" t="s">
        <v>1218</v>
      </c>
      <c r="G153" s="85">
        <v>722</v>
      </c>
      <c r="H153" s="86">
        <v>0.91131603717803955</v>
      </c>
      <c r="I153" s="88"/>
    </row>
    <row r="154" spans="1:9">
      <c r="A154" s="69" t="s">
        <v>1123</v>
      </c>
      <c r="B154" s="69" t="s">
        <v>1124</v>
      </c>
      <c r="C154" s="76" t="s">
        <v>1395</v>
      </c>
      <c r="D154" s="76" t="s">
        <v>1212</v>
      </c>
      <c r="E154" s="76" t="s">
        <v>1201</v>
      </c>
      <c r="F154" s="76" t="s">
        <v>1201</v>
      </c>
      <c r="G154" s="85">
        <v>576</v>
      </c>
      <c r="H154" s="86">
        <v>37.756698608398438</v>
      </c>
      <c r="I154" s="88"/>
    </row>
    <row r="155" spans="1:9">
      <c r="A155" s="69" t="s">
        <v>1128</v>
      </c>
      <c r="B155" s="69" t="s">
        <v>1129</v>
      </c>
      <c r="C155" s="76" t="s">
        <v>1399</v>
      </c>
      <c r="D155" s="76" t="s">
        <v>1212</v>
      </c>
      <c r="E155" s="76" t="s">
        <v>817</v>
      </c>
      <c r="F155" s="76" t="s">
        <v>1232</v>
      </c>
      <c r="G155" s="85">
        <v>813</v>
      </c>
      <c r="H155" s="86">
        <v>1.413965106010437</v>
      </c>
      <c r="I155" s="88"/>
    </row>
    <row r="156" spans="1:9">
      <c r="A156" s="69" t="s">
        <v>1121</v>
      </c>
      <c r="B156" s="69" t="s">
        <v>1122</v>
      </c>
      <c r="C156" s="76" t="s">
        <v>1394</v>
      </c>
      <c r="D156" s="76" t="s">
        <v>1212</v>
      </c>
      <c r="E156" s="76" t="s">
        <v>817</v>
      </c>
      <c r="F156" s="76" t="s">
        <v>1218</v>
      </c>
      <c r="G156" s="85">
        <v>724</v>
      </c>
      <c r="H156" s="86">
        <v>0.32374310493469238</v>
      </c>
      <c r="I156" s="88"/>
    </row>
    <row r="157" spans="1:9">
      <c r="A157" s="69" t="s">
        <v>936</v>
      </c>
      <c r="B157" s="69" t="s">
        <v>937</v>
      </c>
      <c r="C157" s="76" t="s">
        <v>1277</v>
      </c>
      <c r="D157" s="76" t="s">
        <v>1212</v>
      </c>
      <c r="E157" s="76" t="s">
        <v>1202</v>
      </c>
      <c r="F157" s="76" t="s">
        <v>1220</v>
      </c>
      <c r="G157" s="85">
        <v>253</v>
      </c>
      <c r="H157" s="86">
        <v>2.3613436222076416</v>
      </c>
      <c r="I157" s="88"/>
    </row>
    <row r="158" spans="1:9">
      <c r="A158" s="69" t="s">
        <v>1110</v>
      </c>
      <c r="B158" s="69" t="s">
        <v>1111</v>
      </c>
      <c r="C158" s="76" t="s">
        <v>1387</v>
      </c>
      <c r="D158" s="76" t="s">
        <v>1212</v>
      </c>
      <c r="E158" s="76" t="s">
        <v>1201</v>
      </c>
      <c r="F158" s="76" t="s">
        <v>1201</v>
      </c>
      <c r="G158" s="85">
        <v>135</v>
      </c>
      <c r="H158" s="86">
        <v>29.181964874267578</v>
      </c>
      <c r="I158" s="88"/>
    </row>
    <row r="159" spans="1:9">
      <c r="A159" s="69" t="s">
        <v>1130</v>
      </c>
      <c r="B159" s="69" t="s">
        <v>1131</v>
      </c>
      <c r="C159" s="76" t="s">
        <v>1400</v>
      </c>
      <c r="D159" s="76" t="s">
        <v>1212</v>
      </c>
      <c r="E159" s="76" t="s">
        <v>817</v>
      </c>
      <c r="F159" s="76" t="s">
        <v>818</v>
      </c>
      <c r="G159" s="85">
        <v>726</v>
      </c>
      <c r="H159" s="86">
        <v>0.20329928398132324</v>
      </c>
      <c r="I159" s="88"/>
    </row>
    <row r="160" spans="1:9">
      <c r="A160" s="69" t="s">
        <v>1117</v>
      </c>
      <c r="B160" s="69" t="s">
        <v>1118</v>
      </c>
      <c r="C160" s="76" t="s">
        <v>1392</v>
      </c>
      <c r="D160" s="76" t="s">
        <v>1212</v>
      </c>
      <c r="E160" s="76" t="s">
        <v>1202</v>
      </c>
      <c r="F160" s="76" t="s">
        <v>1214</v>
      </c>
      <c r="G160" s="85">
        <v>942</v>
      </c>
      <c r="H160" s="86">
        <v>4.7715902328491211</v>
      </c>
      <c r="I160" s="88"/>
    </row>
    <row r="161" spans="1:9">
      <c r="A161" s="69" t="s">
        <v>1134</v>
      </c>
      <c r="B161" s="69" t="s">
        <v>1135</v>
      </c>
      <c r="C161" s="76" t="s">
        <v>1402</v>
      </c>
      <c r="D161" s="76" t="s">
        <v>1212</v>
      </c>
      <c r="E161" s="76" t="s">
        <v>817</v>
      </c>
      <c r="F161" s="76" t="s">
        <v>1218</v>
      </c>
      <c r="G161" s="85">
        <v>733</v>
      </c>
      <c r="H161" s="86">
        <v>0.19748237729072571</v>
      </c>
      <c r="I161" s="88"/>
    </row>
    <row r="162" spans="1:9">
      <c r="A162" s="69" t="s">
        <v>1112</v>
      </c>
      <c r="B162" s="69" t="s">
        <v>1388</v>
      </c>
      <c r="C162" s="76" t="s">
        <v>1389</v>
      </c>
      <c r="D162" s="76" t="s">
        <v>1212</v>
      </c>
      <c r="E162" s="76" t="s">
        <v>817</v>
      </c>
      <c r="F162" s="76" t="s">
        <v>1218</v>
      </c>
      <c r="G162" s="85">
        <v>716</v>
      </c>
      <c r="H162" s="86">
        <v>1.3568316698074341</v>
      </c>
      <c r="I162" s="88"/>
    </row>
    <row r="163" spans="1:9">
      <c r="A163" s="69" t="s">
        <v>1141</v>
      </c>
      <c r="B163" s="69" t="s">
        <v>1142</v>
      </c>
      <c r="C163" s="76" t="s">
        <v>1413</v>
      </c>
      <c r="D163" s="76" t="s">
        <v>1212</v>
      </c>
      <c r="E163" s="76" t="s">
        <v>1202</v>
      </c>
      <c r="F163" s="76" t="s">
        <v>1220</v>
      </c>
      <c r="G163" s="85">
        <v>366</v>
      </c>
      <c r="H163" s="86">
        <v>2.979403018951416</v>
      </c>
      <c r="I163" s="88"/>
    </row>
    <row r="164" spans="1:9">
      <c r="A164" s="69" t="s">
        <v>1125</v>
      </c>
      <c r="B164" s="69" t="s">
        <v>1396</v>
      </c>
      <c r="C164" s="76" t="s">
        <v>1397</v>
      </c>
      <c r="D164" s="76" t="s">
        <v>1212</v>
      </c>
      <c r="E164" s="76" t="s">
        <v>1201</v>
      </c>
      <c r="F164" s="76" t="s">
        <v>1201</v>
      </c>
      <c r="G164" s="85">
        <v>936</v>
      </c>
      <c r="H164" s="86">
        <v>11.539999961853027</v>
      </c>
      <c r="I164" s="88"/>
    </row>
    <row r="165" spans="1:9">
      <c r="A165" s="69" t="s">
        <v>1126</v>
      </c>
      <c r="B165" s="69" t="s">
        <v>1127</v>
      </c>
      <c r="C165" s="76" t="s">
        <v>1398</v>
      </c>
      <c r="D165" s="76" t="s">
        <v>1212</v>
      </c>
      <c r="E165" s="76" t="s">
        <v>1201</v>
      </c>
      <c r="F165" s="76" t="s">
        <v>1201</v>
      </c>
      <c r="G165" s="85">
        <v>961</v>
      </c>
      <c r="H165" s="86">
        <v>18.280000686645508</v>
      </c>
      <c r="I165" s="88"/>
    </row>
    <row r="166" spans="1:9">
      <c r="A166" s="69" t="s">
        <v>1143</v>
      </c>
      <c r="B166" s="69" t="s">
        <v>1144</v>
      </c>
      <c r="C166" s="76" t="s">
        <v>1414</v>
      </c>
      <c r="D166" s="76" t="s">
        <v>1212</v>
      </c>
      <c r="E166" s="76" t="s">
        <v>1201</v>
      </c>
      <c r="F166" s="76" t="s">
        <v>1201</v>
      </c>
      <c r="G166" s="85">
        <v>144</v>
      </c>
      <c r="H166" s="86">
        <v>41.509998321533203</v>
      </c>
      <c r="I166" s="88"/>
    </row>
    <row r="167" spans="1:9">
      <c r="A167" s="69" t="s">
        <v>944</v>
      </c>
      <c r="B167" s="69" t="s">
        <v>945</v>
      </c>
      <c r="C167" s="76" t="s">
        <v>1281</v>
      </c>
      <c r="D167" s="76" t="s">
        <v>1212</v>
      </c>
      <c r="E167" s="76" t="s">
        <v>1202</v>
      </c>
      <c r="F167" s="76" t="s">
        <v>1218</v>
      </c>
      <c r="G167" s="85">
        <v>734</v>
      </c>
      <c r="H167" s="86">
        <v>2.1949136257171631</v>
      </c>
      <c r="I167" s="88"/>
    </row>
    <row r="168" spans="1:9">
      <c r="A168" s="69" t="s">
        <v>1119</v>
      </c>
      <c r="B168" s="69" t="s">
        <v>1120</v>
      </c>
      <c r="C168" s="76" t="s">
        <v>1393</v>
      </c>
      <c r="D168" s="76" t="s">
        <v>1212</v>
      </c>
      <c r="E168" s="76" t="s">
        <v>1202</v>
      </c>
      <c r="F168" s="76" t="s">
        <v>1218</v>
      </c>
      <c r="G168" s="85">
        <v>718</v>
      </c>
      <c r="H168" s="86">
        <v>7.3206624984741211</v>
      </c>
      <c r="I168" s="88"/>
    </row>
    <row r="169" spans="1:9">
      <c r="A169" s="69" t="s">
        <v>1147</v>
      </c>
      <c r="B169" s="69" t="s">
        <v>1450</v>
      </c>
      <c r="C169" s="76" t="s">
        <v>1451</v>
      </c>
      <c r="D169" s="76" t="s">
        <v>1212</v>
      </c>
      <c r="E169" s="76" t="s">
        <v>1202</v>
      </c>
      <c r="F169" s="76" t="s">
        <v>818</v>
      </c>
      <c r="G169" s="85">
        <v>463</v>
      </c>
      <c r="H169" s="86"/>
      <c r="I169" s="88"/>
    </row>
    <row r="170" spans="1:9">
      <c r="A170" s="69" t="s">
        <v>905</v>
      </c>
      <c r="B170" s="69" t="s">
        <v>906</v>
      </c>
      <c r="C170" s="76" t="s">
        <v>1254</v>
      </c>
      <c r="D170" s="76" t="s">
        <v>1212</v>
      </c>
      <c r="E170" s="76" t="s">
        <v>817</v>
      </c>
      <c r="F170" s="76" t="s">
        <v>1218</v>
      </c>
      <c r="G170" s="85">
        <v>628</v>
      </c>
      <c r="H170" s="86">
        <v>0.40598011016845703</v>
      </c>
      <c r="I170" s="88"/>
    </row>
    <row r="171" spans="1:9">
      <c r="A171" s="69" t="s">
        <v>1157</v>
      </c>
      <c r="B171" s="69" t="s">
        <v>1158</v>
      </c>
      <c r="C171" s="76" t="s">
        <v>1422</v>
      </c>
      <c r="D171" s="76" t="s">
        <v>1212</v>
      </c>
      <c r="E171" s="76" t="s">
        <v>817</v>
      </c>
      <c r="F171" s="76" t="s">
        <v>1218</v>
      </c>
      <c r="G171" s="85">
        <v>742</v>
      </c>
      <c r="H171" s="86">
        <v>0.56455278396606445</v>
      </c>
      <c r="I171" s="88"/>
    </row>
    <row r="172" spans="1:9">
      <c r="A172" s="69" t="s">
        <v>1153</v>
      </c>
      <c r="B172" s="69" t="s">
        <v>1154</v>
      </c>
      <c r="C172" s="76" t="s">
        <v>1420</v>
      </c>
      <c r="D172" s="76" t="s">
        <v>1212</v>
      </c>
      <c r="E172" s="76" t="s">
        <v>1202</v>
      </c>
      <c r="F172" s="76" t="s">
        <v>1232</v>
      </c>
      <c r="G172" s="85">
        <v>578</v>
      </c>
      <c r="H172" s="86">
        <v>4.4842252731323242</v>
      </c>
      <c r="I172" s="88"/>
    </row>
    <row r="173" spans="1:9">
      <c r="A173" s="69" t="s">
        <v>1149</v>
      </c>
      <c r="B173" s="69" t="s">
        <v>1150</v>
      </c>
      <c r="C173" s="76" t="s">
        <v>1418</v>
      </c>
      <c r="D173" s="76" t="s">
        <v>1212</v>
      </c>
      <c r="E173" s="76" t="s">
        <v>817</v>
      </c>
      <c r="F173" s="76" t="s">
        <v>1223</v>
      </c>
      <c r="G173" s="85">
        <v>923</v>
      </c>
      <c r="H173" s="86">
        <v>0.52013278007507324</v>
      </c>
      <c r="I173" s="88"/>
    </row>
    <row r="174" spans="1:9">
      <c r="A174" s="69" t="s">
        <v>1167</v>
      </c>
      <c r="B174" s="69" t="s">
        <v>1168</v>
      </c>
      <c r="C174" s="76" t="s">
        <v>1427</v>
      </c>
      <c r="D174" s="76" t="s">
        <v>1212</v>
      </c>
      <c r="E174" s="76" t="s">
        <v>1202</v>
      </c>
      <c r="F174" s="76" t="s">
        <v>1223</v>
      </c>
      <c r="G174" s="85">
        <v>925</v>
      </c>
      <c r="H174" s="86">
        <v>4.7890443801879883</v>
      </c>
      <c r="I174" s="88"/>
    </row>
    <row r="175" spans="1:9">
      <c r="A175" s="69" t="s">
        <v>1155</v>
      </c>
      <c r="B175" s="69" t="s">
        <v>1156</v>
      </c>
      <c r="C175" s="76" t="s">
        <v>1421</v>
      </c>
      <c r="D175" s="76" t="s">
        <v>1212</v>
      </c>
      <c r="E175" s="76" t="s">
        <v>817</v>
      </c>
      <c r="F175" s="76" t="s">
        <v>1232</v>
      </c>
      <c r="G175" s="85">
        <v>537</v>
      </c>
      <c r="H175" s="86">
        <v>0.83289247751235962</v>
      </c>
      <c r="I175" s="88"/>
    </row>
    <row r="176" spans="1:9">
      <c r="A176" s="69" t="s">
        <v>1159</v>
      </c>
      <c r="B176" s="69" t="s">
        <v>1160</v>
      </c>
      <c r="C176" s="76" t="s">
        <v>1423</v>
      </c>
      <c r="D176" s="76" t="s">
        <v>1212</v>
      </c>
      <c r="E176" s="76" t="s">
        <v>1202</v>
      </c>
      <c r="F176" s="76" t="s">
        <v>1232</v>
      </c>
      <c r="G176" s="85">
        <v>866</v>
      </c>
      <c r="H176" s="86">
        <v>3.0995843410491943</v>
      </c>
      <c r="I176" s="88"/>
    </row>
    <row r="177" spans="1:9">
      <c r="A177" s="69" t="s">
        <v>1161</v>
      </c>
      <c r="B177" s="69" t="s">
        <v>1162</v>
      </c>
      <c r="C177" s="76" t="s">
        <v>1424</v>
      </c>
      <c r="D177" s="76" t="s">
        <v>1212</v>
      </c>
      <c r="E177" s="76" t="s">
        <v>1202</v>
      </c>
      <c r="F177" s="76" t="s">
        <v>1220</v>
      </c>
      <c r="G177" s="85">
        <v>369</v>
      </c>
      <c r="H177" s="86">
        <v>9.6649141311645508</v>
      </c>
      <c r="I177" s="88"/>
    </row>
    <row r="178" spans="1:9">
      <c r="A178" s="69" t="s">
        <v>1163</v>
      </c>
      <c r="B178" s="69" t="s">
        <v>1164</v>
      </c>
      <c r="C178" s="76" t="s">
        <v>1425</v>
      </c>
      <c r="D178" s="76" t="s">
        <v>1212</v>
      </c>
      <c r="E178" s="76" t="s">
        <v>1202</v>
      </c>
      <c r="F178" s="76" t="s">
        <v>818</v>
      </c>
      <c r="G178" s="85">
        <v>744</v>
      </c>
      <c r="H178" s="86">
        <v>2.0464284420013428</v>
      </c>
      <c r="I178" s="88"/>
    </row>
    <row r="179" spans="1:9">
      <c r="A179" s="69" t="s">
        <v>1165</v>
      </c>
      <c r="B179" s="69" t="s">
        <v>1166</v>
      </c>
      <c r="C179" s="76" t="s">
        <v>1426</v>
      </c>
      <c r="D179" s="76" t="s">
        <v>1212</v>
      </c>
      <c r="E179" s="76" t="s">
        <v>1202</v>
      </c>
      <c r="F179" s="76" t="s">
        <v>1214</v>
      </c>
      <c r="G179" s="85">
        <v>186</v>
      </c>
      <c r="H179" s="86">
        <v>5.3769922256469727</v>
      </c>
      <c r="I179" s="88"/>
    </row>
    <row r="180" spans="1:9">
      <c r="A180" s="69" t="s">
        <v>1169</v>
      </c>
      <c r="B180" s="69" t="s">
        <v>1170</v>
      </c>
      <c r="C180" s="76" t="s">
        <v>1428</v>
      </c>
      <c r="D180" s="76" t="s">
        <v>1212</v>
      </c>
      <c r="E180" s="76" t="s">
        <v>1202</v>
      </c>
      <c r="F180" s="76" t="s">
        <v>1232</v>
      </c>
      <c r="G180" s="85">
        <v>869</v>
      </c>
      <c r="H180" s="86">
        <v>3.179185152053833</v>
      </c>
      <c r="I180" s="88"/>
    </row>
    <row r="181" spans="1:9">
      <c r="A181" s="69" t="s">
        <v>1148</v>
      </c>
      <c r="B181" s="69" t="s">
        <v>1416</v>
      </c>
      <c r="C181" s="76" t="s">
        <v>1417</v>
      </c>
      <c r="D181" s="76" t="s">
        <v>1212</v>
      </c>
      <c r="E181" s="76" t="s">
        <v>1201</v>
      </c>
      <c r="F181" s="76" t="s">
        <v>1201</v>
      </c>
      <c r="G181" s="85">
        <v>528</v>
      </c>
      <c r="H181" s="86">
        <v>17.830587387084961</v>
      </c>
      <c r="I181" s="88"/>
    </row>
    <row r="182" spans="1:9">
      <c r="A182" s="69" t="s">
        <v>1151</v>
      </c>
      <c r="B182" s="69" t="s">
        <v>1152</v>
      </c>
      <c r="C182" s="76" t="s">
        <v>1419</v>
      </c>
      <c r="D182" s="76" t="s">
        <v>1212</v>
      </c>
      <c r="E182" s="76" t="s">
        <v>817</v>
      </c>
      <c r="F182" s="76" t="s">
        <v>1218</v>
      </c>
      <c r="G182" s="85">
        <v>738</v>
      </c>
      <c r="H182" s="86">
        <v>0.68538111448287964</v>
      </c>
      <c r="I182" s="88"/>
    </row>
    <row r="183" spans="1:9">
      <c r="A183" s="69" t="s">
        <v>1171</v>
      </c>
      <c r="B183" s="69" t="s">
        <v>1172</v>
      </c>
      <c r="C183" s="76" t="s">
        <v>1429</v>
      </c>
      <c r="D183" s="76" t="s">
        <v>1212</v>
      </c>
      <c r="E183" s="76" t="s">
        <v>817</v>
      </c>
      <c r="F183" s="76" t="s">
        <v>1218</v>
      </c>
      <c r="G183" s="85">
        <v>746</v>
      </c>
      <c r="H183" s="86">
        <v>0.57053005695343018</v>
      </c>
      <c r="I183" s="88"/>
    </row>
    <row r="184" spans="1:9">
      <c r="A184" s="69" t="s">
        <v>1173</v>
      </c>
      <c r="B184" s="69" t="s">
        <v>1174</v>
      </c>
      <c r="C184" s="76" t="s">
        <v>1430</v>
      </c>
      <c r="D184" s="76" t="s">
        <v>1212</v>
      </c>
      <c r="E184" s="76" t="s">
        <v>1202</v>
      </c>
      <c r="F184" s="76" t="s">
        <v>1214</v>
      </c>
      <c r="G184" s="85">
        <v>926</v>
      </c>
      <c r="H184" s="86">
        <v>2.3252296447753906</v>
      </c>
      <c r="I184" s="88"/>
    </row>
    <row r="185" spans="1:9">
      <c r="A185" s="69" t="s">
        <v>1179</v>
      </c>
      <c r="B185" s="69" t="s">
        <v>1180</v>
      </c>
      <c r="C185" s="76" t="s">
        <v>1436</v>
      </c>
      <c r="D185" s="76" t="s">
        <v>1212</v>
      </c>
      <c r="E185" s="76" t="s">
        <v>1202</v>
      </c>
      <c r="F185" s="76" t="s">
        <v>1220</v>
      </c>
      <c r="G185" s="85">
        <v>298</v>
      </c>
      <c r="H185" s="86">
        <v>10.042126655578613</v>
      </c>
      <c r="I185" s="88"/>
    </row>
    <row r="186" spans="1:9">
      <c r="A186" s="69" t="s">
        <v>1178</v>
      </c>
      <c r="B186" s="69" t="s">
        <v>1434</v>
      </c>
      <c r="C186" s="76" t="s">
        <v>1435</v>
      </c>
      <c r="D186" s="76" t="s">
        <v>1212</v>
      </c>
      <c r="E186" s="76" t="s">
        <v>1201</v>
      </c>
      <c r="F186" s="76" t="s">
        <v>1201</v>
      </c>
      <c r="G186" s="85">
        <v>111</v>
      </c>
      <c r="H186" s="86">
        <v>40.020301818847656</v>
      </c>
      <c r="I186" s="88"/>
    </row>
    <row r="187" spans="1:9">
      <c r="A187" s="69" t="s">
        <v>1181</v>
      </c>
      <c r="B187" s="69" t="s">
        <v>1182</v>
      </c>
      <c r="C187" s="76" t="s">
        <v>1437</v>
      </c>
      <c r="D187" s="76" t="s">
        <v>1212</v>
      </c>
      <c r="E187" s="76" t="s">
        <v>817</v>
      </c>
      <c r="F187" s="76" t="s">
        <v>1223</v>
      </c>
      <c r="G187" s="85">
        <v>927</v>
      </c>
      <c r="H187" s="86">
        <v>1.093886137008667</v>
      </c>
      <c r="I187" s="88"/>
    </row>
    <row r="188" spans="1:9">
      <c r="A188" s="69" t="s">
        <v>1107</v>
      </c>
      <c r="B188" s="69" t="s">
        <v>1409</v>
      </c>
      <c r="C188" s="76" t="s">
        <v>1410</v>
      </c>
      <c r="D188" s="76" t="s">
        <v>1212</v>
      </c>
      <c r="E188" s="76" t="s">
        <v>1202</v>
      </c>
      <c r="F188" s="76" t="s">
        <v>1220</v>
      </c>
      <c r="G188" s="85">
        <v>364</v>
      </c>
      <c r="H188" s="86">
        <v>4.557309627532959</v>
      </c>
      <c r="I188" s="88"/>
    </row>
    <row r="189" spans="1:9">
      <c r="A189" s="69" t="s">
        <v>1185</v>
      </c>
      <c r="B189" s="69" t="s">
        <v>1439</v>
      </c>
      <c r="C189" s="76" t="s">
        <v>1440</v>
      </c>
      <c r="D189" s="76" t="s">
        <v>1212</v>
      </c>
      <c r="E189" s="76" t="s">
        <v>1202</v>
      </c>
      <c r="F189" s="76" t="s">
        <v>1220</v>
      </c>
      <c r="G189" s="85">
        <v>299</v>
      </c>
      <c r="H189" s="86">
        <v>1.0460714101791382</v>
      </c>
      <c r="I189" s="88"/>
    </row>
    <row r="190" spans="1:9">
      <c r="A190" s="69" t="s">
        <v>1186</v>
      </c>
      <c r="B190" s="69" t="s">
        <v>1441</v>
      </c>
      <c r="C190" s="76" t="s">
        <v>1442</v>
      </c>
      <c r="D190" s="76" t="s">
        <v>1212</v>
      </c>
      <c r="E190" s="76" t="s">
        <v>817</v>
      </c>
      <c r="F190" s="76" t="s">
        <v>1232</v>
      </c>
      <c r="G190" s="85">
        <v>582</v>
      </c>
      <c r="H190" s="86">
        <v>2.188640832901001</v>
      </c>
      <c r="I190" s="88"/>
    </row>
    <row r="191" spans="1:9">
      <c r="A191" s="69" t="s">
        <v>1183</v>
      </c>
      <c r="B191" s="69" t="s">
        <v>1184</v>
      </c>
      <c r="C191" s="76" t="s">
        <v>1438</v>
      </c>
      <c r="D191" s="76" t="s">
        <v>1212</v>
      </c>
      <c r="E191" s="76" t="s">
        <v>1202</v>
      </c>
      <c r="F191" s="76" t="s">
        <v>1232</v>
      </c>
      <c r="G191" s="85">
        <v>846</v>
      </c>
      <c r="H191" s="86">
        <v>1.9187694787979126</v>
      </c>
      <c r="I191" s="88"/>
    </row>
    <row r="192" spans="1:9">
      <c r="A192" s="69" t="s">
        <v>1443</v>
      </c>
      <c r="B192" s="69" t="s">
        <v>1444</v>
      </c>
      <c r="C192" s="76" t="s">
        <v>1445</v>
      </c>
      <c r="D192" s="76" t="s">
        <v>1212</v>
      </c>
      <c r="E192" s="76" t="s">
        <v>1202</v>
      </c>
      <c r="F192" s="76" t="s">
        <v>818</v>
      </c>
      <c r="G192" s="85">
        <v>487</v>
      </c>
      <c r="H192" s="86">
        <v>1.8938438892364502</v>
      </c>
      <c r="I192" s="88"/>
    </row>
    <row r="193" spans="1:9">
      <c r="A193" s="69" t="s">
        <v>1108</v>
      </c>
      <c r="B193" s="69" t="s">
        <v>1109</v>
      </c>
      <c r="C193" s="76" t="s">
        <v>1386</v>
      </c>
      <c r="D193" s="76" t="s">
        <v>1212</v>
      </c>
      <c r="E193" s="76" t="s">
        <v>1202</v>
      </c>
      <c r="F193" s="76" t="s">
        <v>1232</v>
      </c>
      <c r="G193" s="85">
        <v>862</v>
      </c>
      <c r="H193" s="86">
        <v>2.543440580368042</v>
      </c>
      <c r="I193" s="88"/>
    </row>
    <row r="194" spans="1:9">
      <c r="A194" s="69" t="s">
        <v>1187</v>
      </c>
      <c r="B194" s="69" t="s">
        <v>1188</v>
      </c>
      <c r="C194" s="76" t="s">
        <v>1446</v>
      </c>
      <c r="D194" s="76" t="s">
        <v>1212</v>
      </c>
      <c r="E194" s="76" t="s">
        <v>817</v>
      </c>
      <c r="F194" s="76" t="s">
        <v>818</v>
      </c>
      <c r="G194" s="85">
        <v>474</v>
      </c>
      <c r="H194" s="86">
        <v>0.35682153701782227</v>
      </c>
      <c r="I194" s="88"/>
    </row>
    <row r="195" spans="1:9">
      <c r="A195" s="69" t="s">
        <v>1132</v>
      </c>
      <c r="B195" s="69" t="s">
        <v>1133</v>
      </c>
      <c r="C195" s="76" t="s">
        <v>1401</v>
      </c>
      <c r="D195" s="76" t="s">
        <v>1212</v>
      </c>
      <c r="E195" s="76" t="s">
        <v>1202</v>
      </c>
      <c r="F195" s="76" t="s">
        <v>1218</v>
      </c>
      <c r="G195" s="85">
        <v>199</v>
      </c>
      <c r="H195" s="86">
        <v>3.504004955291748</v>
      </c>
      <c r="I195" s="88"/>
    </row>
    <row r="196" spans="1:9">
      <c r="A196" s="69" t="s">
        <v>1189</v>
      </c>
      <c r="B196" s="69" t="s">
        <v>1190</v>
      </c>
      <c r="C196" s="76" t="s">
        <v>1447</v>
      </c>
      <c r="D196" s="76" t="s">
        <v>1212</v>
      </c>
      <c r="E196" s="76" t="s">
        <v>817</v>
      </c>
      <c r="F196" s="76" t="s">
        <v>1218</v>
      </c>
      <c r="G196" s="85">
        <v>754</v>
      </c>
      <c r="H196" s="86">
        <v>0.63125580549240112</v>
      </c>
      <c r="I196" s="88"/>
    </row>
    <row r="197" spans="1:9">
      <c r="A197" s="69" t="s">
        <v>1191</v>
      </c>
      <c r="B197" s="69" t="s">
        <v>1192</v>
      </c>
      <c r="C197" s="76" t="s">
        <v>1448</v>
      </c>
      <c r="D197" s="76" t="s">
        <v>1212</v>
      </c>
      <c r="E197" s="76" t="s">
        <v>817</v>
      </c>
      <c r="F197" s="76" t="s">
        <v>1218</v>
      </c>
      <c r="G197" s="85">
        <v>698</v>
      </c>
      <c r="H197" s="86">
        <v>0.89229089021682739</v>
      </c>
      <c r="I197" s="8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A8FFA-8615-459D-854A-402AD07680CF}">
  <sheetPr>
    <tabColor theme="9" tint="0.79998168889431442"/>
  </sheetPr>
  <dimension ref="A1:I197"/>
  <sheetViews>
    <sheetView zoomScale="85" zoomScaleNormal="85" workbookViewId="0">
      <selection activeCell="C16" sqref="A1:XFD1048576"/>
    </sheetView>
  </sheetViews>
  <sheetFormatPr defaultRowHeight="13.8"/>
  <cols>
    <col min="1" max="1" width="8.88671875" style="68" bestFit="1" customWidth="1"/>
    <col min="2" max="2" width="34.88671875" style="68" bestFit="1" customWidth="1"/>
    <col min="3" max="3" width="10.109375" style="43" bestFit="1" customWidth="1"/>
    <col min="4" max="4" width="12" style="43" bestFit="1" customWidth="1"/>
    <col min="5" max="5" width="33.88671875" style="43" bestFit="1" customWidth="1"/>
    <col min="6" max="6" width="51.109375" style="43" bestFit="1" customWidth="1"/>
    <col min="7" max="7" width="8.33203125" style="43" bestFit="1" customWidth="1"/>
    <col min="8" max="8" width="19.88671875" style="43" bestFit="1" customWidth="1"/>
    <col min="9" max="9" width="6.5546875" style="43" customWidth="1"/>
    <col min="10" max="16384" width="8.88671875" style="43"/>
  </cols>
  <sheetData>
    <row r="1" spans="1:9">
      <c r="A1" s="69" t="s">
        <v>1203</v>
      </c>
      <c r="B1" s="69" t="s">
        <v>1204</v>
      </c>
      <c r="C1" s="69" t="s">
        <v>1205</v>
      </c>
      <c r="D1" s="69" t="s">
        <v>1206</v>
      </c>
      <c r="E1" s="69" t="s">
        <v>1207</v>
      </c>
      <c r="F1" s="69" t="s">
        <v>1208</v>
      </c>
      <c r="G1" s="69" t="s">
        <v>1209</v>
      </c>
      <c r="H1" s="84" t="s">
        <v>1452</v>
      </c>
      <c r="I1" s="88"/>
    </row>
    <row r="2" spans="1:9">
      <c r="A2" s="69" t="s">
        <v>813</v>
      </c>
      <c r="B2" s="69" t="s">
        <v>814</v>
      </c>
      <c r="C2" s="76" t="s">
        <v>1224</v>
      </c>
      <c r="D2" s="76" t="s">
        <v>1212</v>
      </c>
      <c r="E2" s="76" t="s">
        <v>1202</v>
      </c>
      <c r="F2" s="76" t="s">
        <v>1220</v>
      </c>
      <c r="G2" s="85">
        <v>314</v>
      </c>
      <c r="H2" s="86">
        <v>15.184289932250977</v>
      </c>
      <c r="I2" s="88"/>
    </row>
    <row r="3" spans="1:9">
      <c r="A3" s="69" t="s">
        <v>815</v>
      </c>
      <c r="B3" s="69" t="s">
        <v>816</v>
      </c>
      <c r="C3" s="76" t="s">
        <v>1211</v>
      </c>
      <c r="D3" s="76" t="s">
        <v>1212</v>
      </c>
      <c r="E3" s="76" t="s">
        <v>817</v>
      </c>
      <c r="F3" s="76" t="s">
        <v>818</v>
      </c>
      <c r="G3" s="85">
        <v>512</v>
      </c>
      <c r="H3" s="86">
        <v>0.45666760206222534</v>
      </c>
      <c r="I3" s="88"/>
    </row>
    <row r="4" spans="1:9">
      <c r="A4" s="69" t="s">
        <v>851</v>
      </c>
      <c r="B4" s="69" t="s">
        <v>852</v>
      </c>
      <c r="C4" s="76" t="s">
        <v>1217</v>
      </c>
      <c r="D4" s="76" t="s">
        <v>1212</v>
      </c>
      <c r="E4" s="76" t="s">
        <v>1202</v>
      </c>
      <c r="F4" s="76" t="s">
        <v>1218</v>
      </c>
      <c r="G4" s="85">
        <v>614</v>
      </c>
      <c r="H4" s="86">
        <v>1.3618643283843994</v>
      </c>
      <c r="I4" s="88"/>
    </row>
    <row r="5" spans="1:9">
      <c r="A5" s="69" t="s">
        <v>845</v>
      </c>
      <c r="B5" s="69" t="s">
        <v>846</v>
      </c>
      <c r="C5" s="76" t="s">
        <v>1213</v>
      </c>
      <c r="D5" s="76" t="s">
        <v>1212</v>
      </c>
      <c r="E5" s="76" t="s">
        <v>1202</v>
      </c>
      <c r="F5" s="76" t="s">
        <v>1214</v>
      </c>
      <c r="G5" s="85">
        <v>914</v>
      </c>
      <c r="H5" s="86">
        <v>3.6263473033905029</v>
      </c>
      <c r="I5" s="88"/>
    </row>
    <row r="6" spans="1:9">
      <c r="A6" s="69" t="s">
        <v>849</v>
      </c>
      <c r="B6" s="69" t="s">
        <v>850</v>
      </c>
      <c r="C6" s="76" t="s">
        <v>1216</v>
      </c>
      <c r="D6" s="76" t="s">
        <v>1212</v>
      </c>
      <c r="E6" s="76" t="s">
        <v>1201</v>
      </c>
      <c r="F6" s="76" t="s">
        <v>1201</v>
      </c>
      <c r="G6" s="85">
        <v>171</v>
      </c>
      <c r="H6" s="86">
        <v>24.402740478515625</v>
      </c>
      <c r="I6" s="88"/>
    </row>
    <row r="7" spans="1:9">
      <c r="A7" s="69" t="s">
        <v>1175</v>
      </c>
      <c r="B7" s="69" t="s">
        <v>1431</v>
      </c>
      <c r="C7" s="76" t="s">
        <v>1432</v>
      </c>
      <c r="D7" s="76" t="s">
        <v>1212</v>
      </c>
      <c r="E7" s="76" t="s">
        <v>1202</v>
      </c>
      <c r="F7" s="76" t="s">
        <v>818</v>
      </c>
      <c r="G7" s="85">
        <v>466</v>
      </c>
      <c r="H7" s="86">
        <v>25.716659545898438</v>
      </c>
      <c r="I7" s="88"/>
    </row>
    <row r="8" spans="1:9">
      <c r="A8" s="69" t="s">
        <v>855</v>
      </c>
      <c r="B8" s="69" t="s">
        <v>856</v>
      </c>
      <c r="C8" s="76" t="s">
        <v>1221</v>
      </c>
      <c r="D8" s="76" t="s">
        <v>1212</v>
      </c>
      <c r="E8" s="76" t="s">
        <v>1202</v>
      </c>
      <c r="F8" s="76" t="s">
        <v>1220</v>
      </c>
      <c r="G8" s="85">
        <v>213</v>
      </c>
      <c r="H8" s="86">
        <v>5.9475216865539551</v>
      </c>
      <c r="I8" s="88"/>
    </row>
    <row r="9" spans="1:9">
      <c r="A9" s="69" t="s">
        <v>857</v>
      </c>
      <c r="B9" s="69" t="s">
        <v>858</v>
      </c>
      <c r="C9" s="76" t="s">
        <v>1222</v>
      </c>
      <c r="D9" s="76" t="s">
        <v>1212</v>
      </c>
      <c r="E9" s="76" t="s">
        <v>1202</v>
      </c>
      <c r="F9" s="76" t="s">
        <v>1223</v>
      </c>
      <c r="G9" s="85">
        <v>911</v>
      </c>
      <c r="H9" s="86">
        <v>3.0193300247192383</v>
      </c>
      <c r="I9" s="88"/>
    </row>
    <row r="10" spans="1:9">
      <c r="A10" s="69" t="s">
        <v>853</v>
      </c>
      <c r="B10" s="69" t="s">
        <v>854</v>
      </c>
      <c r="C10" s="76" t="s">
        <v>1219</v>
      </c>
      <c r="D10" s="76" t="s">
        <v>1212</v>
      </c>
      <c r="E10" s="76" t="s">
        <v>1202</v>
      </c>
      <c r="F10" s="76" t="s">
        <v>1220</v>
      </c>
      <c r="G10" s="85">
        <v>311</v>
      </c>
      <c r="H10" s="86">
        <v>9.5594596862792969</v>
      </c>
      <c r="I10" s="88"/>
    </row>
    <row r="11" spans="1:9">
      <c r="A11" s="69" t="s">
        <v>859</v>
      </c>
      <c r="B11" s="69" t="s">
        <v>860</v>
      </c>
      <c r="C11" s="76" t="s">
        <v>1225</v>
      </c>
      <c r="D11" s="76" t="s">
        <v>1212</v>
      </c>
      <c r="E11" s="76" t="s">
        <v>1201</v>
      </c>
      <c r="F11" s="76" t="s">
        <v>1201</v>
      </c>
      <c r="G11" s="85">
        <v>193</v>
      </c>
      <c r="H11" s="86">
        <v>34.883903503417969</v>
      </c>
      <c r="I11" s="88"/>
    </row>
    <row r="12" spans="1:9">
      <c r="A12" s="69" t="s">
        <v>861</v>
      </c>
      <c r="B12" s="69" t="s">
        <v>862</v>
      </c>
      <c r="C12" s="76" t="s">
        <v>1226</v>
      </c>
      <c r="D12" s="76" t="s">
        <v>1212</v>
      </c>
      <c r="E12" s="76" t="s">
        <v>1201</v>
      </c>
      <c r="F12" s="76" t="s">
        <v>1201</v>
      </c>
      <c r="G12" s="85">
        <v>122</v>
      </c>
      <c r="H12" s="86">
        <v>40.430000305175781</v>
      </c>
      <c r="I12" s="88"/>
    </row>
    <row r="13" spans="1:9">
      <c r="A13" s="69" t="s">
        <v>863</v>
      </c>
      <c r="B13" s="69" t="s">
        <v>864</v>
      </c>
      <c r="C13" s="76" t="s">
        <v>1227</v>
      </c>
      <c r="D13" s="76" t="s">
        <v>1212</v>
      </c>
      <c r="E13" s="76" t="s">
        <v>1202</v>
      </c>
      <c r="F13" s="76" t="s">
        <v>1223</v>
      </c>
      <c r="G13" s="85">
        <v>912</v>
      </c>
      <c r="H13" s="86">
        <v>2.9951419830322266</v>
      </c>
      <c r="I13" s="88"/>
    </row>
    <row r="14" spans="1:9">
      <c r="A14" s="69" t="s">
        <v>894</v>
      </c>
      <c r="B14" s="69" t="s">
        <v>895</v>
      </c>
      <c r="C14" s="76" t="s">
        <v>1247</v>
      </c>
      <c r="D14" s="76" t="s">
        <v>1212</v>
      </c>
      <c r="E14" s="76" t="s">
        <v>817</v>
      </c>
      <c r="F14" s="76" t="s">
        <v>1218</v>
      </c>
      <c r="G14" s="85">
        <v>618</v>
      </c>
      <c r="H14" s="86">
        <v>0.19595931470394135</v>
      </c>
      <c r="I14" s="88"/>
    </row>
    <row r="15" spans="1:9">
      <c r="A15" s="69" t="s">
        <v>874</v>
      </c>
      <c r="B15" s="69" t="s">
        <v>875</v>
      </c>
      <c r="C15" s="76" t="s">
        <v>1235</v>
      </c>
      <c r="D15" s="76" t="s">
        <v>1212</v>
      </c>
      <c r="E15" s="76" t="s">
        <v>1201</v>
      </c>
      <c r="F15" s="76" t="s">
        <v>1201</v>
      </c>
      <c r="G15" s="85">
        <v>124</v>
      </c>
      <c r="H15" s="86">
        <v>40.889999389648438</v>
      </c>
      <c r="I15" s="88"/>
    </row>
    <row r="16" spans="1:9">
      <c r="A16" s="69" t="s">
        <v>878</v>
      </c>
      <c r="B16" s="69" t="s">
        <v>879</v>
      </c>
      <c r="C16" s="76" t="s">
        <v>1237</v>
      </c>
      <c r="D16" s="76" t="s">
        <v>1212</v>
      </c>
      <c r="E16" s="76" t="s">
        <v>817</v>
      </c>
      <c r="F16" s="76" t="s">
        <v>1218</v>
      </c>
      <c r="G16" s="85">
        <v>638</v>
      </c>
      <c r="H16" s="86">
        <v>0.94414746761322021</v>
      </c>
      <c r="I16" s="88"/>
    </row>
    <row r="17" spans="1:9">
      <c r="A17" s="69" t="s">
        <v>893</v>
      </c>
      <c r="B17" s="69" t="s">
        <v>26</v>
      </c>
      <c r="C17" s="76" t="s">
        <v>1246</v>
      </c>
      <c r="D17" s="76" t="s">
        <v>1212</v>
      </c>
      <c r="E17" s="76" t="s">
        <v>817</v>
      </c>
      <c r="F17" s="76" t="s">
        <v>1218</v>
      </c>
      <c r="G17" s="85">
        <v>748</v>
      </c>
      <c r="H17" s="86">
        <v>0.61551940441131592</v>
      </c>
      <c r="I17" s="88"/>
    </row>
    <row r="18" spans="1:9">
      <c r="A18" s="69" t="s">
        <v>868</v>
      </c>
      <c r="B18" s="69" t="s">
        <v>869</v>
      </c>
      <c r="C18" s="76" t="s">
        <v>1231</v>
      </c>
      <c r="D18" s="76" t="s">
        <v>1212</v>
      </c>
      <c r="E18" s="76" t="s">
        <v>817</v>
      </c>
      <c r="F18" s="76" t="s">
        <v>1232</v>
      </c>
      <c r="G18" s="85">
        <v>513</v>
      </c>
      <c r="H18" s="86">
        <v>1.4184126853942871</v>
      </c>
      <c r="I18" s="88"/>
    </row>
    <row r="19" spans="1:9">
      <c r="A19" s="69" t="s">
        <v>891</v>
      </c>
      <c r="B19" s="69" t="s">
        <v>892</v>
      </c>
      <c r="C19" s="76" t="s">
        <v>1245</v>
      </c>
      <c r="D19" s="76" t="s">
        <v>1212</v>
      </c>
      <c r="E19" s="76" t="s">
        <v>1202</v>
      </c>
      <c r="F19" s="76" t="s">
        <v>1214</v>
      </c>
      <c r="G19" s="85">
        <v>918</v>
      </c>
      <c r="H19" s="86">
        <v>6.820000171661377</v>
      </c>
      <c r="I19" s="88"/>
    </row>
    <row r="20" spans="1:9">
      <c r="A20" s="69" t="s">
        <v>866</v>
      </c>
      <c r="B20" s="69" t="s">
        <v>867</v>
      </c>
      <c r="C20" s="76" t="s">
        <v>1230</v>
      </c>
      <c r="D20" s="76" t="s">
        <v>1212</v>
      </c>
      <c r="E20" s="76" t="s">
        <v>1202</v>
      </c>
      <c r="F20" s="76" t="s">
        <v>818</v>
      </c>
      <c r="G20" s="85">
        <v>419</v>
      </c>
      <c r="H20" s="86">
        <v>15.910139083862305</v>
      </c>
      <c r="I20" s="88"/>
    </row>
    <row r="21" spans="1:9">
      <c r="A21" s="69" t="s">
        <v>865</v>
      </c>
      <c r="B21" s="69" t="s">
        <v>1228</v>
      </c>
      <c r="C21" s="76" t="s">
        <v>1229</v>
      </c>
      <c r="D21" s="76" t="s">
        <v>1212</v>
      </c>
      <c r="E21" s="76" t="s">
        <v>1202</v>
      </c>
      <c r="F21" s="76" t="s">
        <v>1220</v>
      </c>
      <c r="G21" s="85">
        <v>313</v>
      </c>
      <c r="H21" s="86">
        <v>17.314056396484375</v>
      </c>
      <c r="I21" s="88"/>
    </row>
    <row r="22" spans="1:9">
      <c r="A22" s="69" t="s">
        <v>883</v>
      </c>
      <c r="B22" s="69" t="s">
        <v>884</v>
      </c>
      <c r="C22" s="76" t="s">
        <v>1241</v>
      </c>
      <c r="D22" s="76" t="s">
        <v>1212</v>
      </c>
      <c r="E22" s="76" t="s">
        <v>1202</v>
      </c>
      <c r="F22" s="76" t="s">
        <v>1214</v>
      </c>
      <c r="G22" s="85">
        <v>963</v>
      </c>
      <c r="H22" s="86">
        <v>4.228644847869873</v>
      </c>
      <c r="I22" s="88"/>
    </row>
    <row r="23" spans="1:9">
      <c r="A23" s="69" t="s">
        <v>872</v>
      </c>
      <c r="B23" s="69" t="s">
        <v>873</v>
      </c>
      <c r="C23" s="76" t="s">
        <v>1234</v>
      </c>
      <c r="D23" s="76" t="s">
        <v>1212</v>
      </c>
      <c r="E23" s="76" t="s">
        <v>1202</v>
      </c>
      <c r="F23" s="76" t="s">
        <v>1214</v>
      </c>
      <c r="G23" s="85">
        <v>913</v>
      </c>
      <c r="H23" s="86">
        <v>4.475337028503418</v>
      </c>
      <c r="I23" s="88"/>
    </row>
    <row r="24" spans="1:9">
      <c r="A24" s="69" t="s">
        <v>876</v>
      </c>
      <c r="B24" s="69" t="s">
        <v>877</v>
      </c>
      <c r="C24" s="76" t="s">
        <v>1236</v>
      </c>
      <c r="D24" s="76" t="s">
        <v>1212</v>
      </c>
      <c r="E24" s="76" t="s">
        <v>1202</v>
      </c>
      <c r="F24" s="76" t="s">
        <v>1220</v>
      </c>
      <c r="G24" s="85">
        <v>339</v>
      </c>
      <c r="H24" s="86">
        <v>2.8880889415740967</v>
      </c>
      <c r="I24" s="88"/>
    </row>
    <row r="25" spans="1:9">
      <c r="A25" s="69" t="s">
        <v>882</v>
      </c>
      <c r="B25" s="69" t="s">
        <v>1239</v>
      </c>
      <c r="C25" s="76" t="s">
        <v>1240</v>
      </c>
      <c r="D25" s="76" t="s">
        <v>1212</v>
      </c>
      <c r="E25" s="76" t="s">
        <v>1202</v>
      </c>
      <c r="F25" s="76" t="s">
        <v>1220</v>
      </c>
      <c r="G25" s="85">
        <v>218</v>
      </c>
      <c r="H25" s="86">
        <v>2.2599265575408936</v>
      </c>
      <c r="I25" s="88"/>
    </row>
    <row r="26" spans="1:9">
      <c r="A26" s="69" t="s">
        <v>887</v>
      </c>
      <c r="B26" s="69" t="s">
        <v>888</v>
      </c>
      <c r="C26" s="76" t="s">
        <v>1243</v>
      </c>
      <c r="D26" s="76" t="s">
        <v>1212</v>
      </c>
      <c r="E26" s="76" t="s">
        <v>1202</v>
      </c>
      <c r="F26" s="76" t="s">
        <v>1220</v>
      </c>
      <c r="G26" s="85">
        <v>223</v>
      </c>
      <c r="H26" s="86">
        <v>4.7640867233276367</v>
      </c>
      <c r="I26" s="88"/>
    </row>
    <row r="27" spans="1:9">
      <c r="A27" s="69" t="s">
        <v>870</v>
      </c>
      <c r="B27" s="69" t="s">
        <v>871</v>
      </c>
      <c r="C27" s="76" t="s">
        <v>1233</v>
      </c>
      <c r="D27" s="76" t="s">
        <v>1212</v>
      </c>
      <c r="E27" s="76" t="s">
        <v>1202</v>
      </c>
      <c r="F27" s="76" t="s">
        <v>1220</v>
      </c>
      <c r="G27" s="85">
        <v>316</v>
      </c>
      <c r="H27" s="86">
        <v>10.475576400756836</v>
      </c>
      <c r="I27" s="88"/>
    </row>
    <row r="28" spans="1:9">
      <c r="A28" s="69" t="s">
        <v>889</v>
      </c>
      <c r="B28" s="69" t="s">
        <v>890</v>
      </c>
      <c r="C28" s="76" t="s">
        <v>1244</v>
      </c>
      <c r="D28" s="76" t="s">
        <v>1212</v>
      </c>
      <c r="E28" s="76" t="s">
        <v>1202</v>
      </c>
      <c r="F28" s="76" t="s">
        <v>1232</v>
      </c>
      <c r="G28" s="85">
        <v>516</v>
      </c>
      <c r="H28" s="86">
        <v>17.527748107910156</v>
      </c>
      <c r="I28" s="88"/>
    </row>
    <row r="29" spans="1:9">
      <c r="A29" s="69" t="s">
        <v>880</v>
      </c>
      <c r="B29" s="69" t="s">
        <v>881</v>
      </c>
      <c r="C29" s="76" t="s">
        <v>1238</v>
      </c>
      <c r="D29" s="76" t="s">
        <v>1212</v>
      </c>
      <c r="E29" s="76" t="s">
        <v>817</v>
      </c>
      <c r="F29" s="76" t="s">
        <v>1232</v>
      </c>
      <c r="G29" s="85">
        <v>514</v>
      </c>
      <c r="H29" s="86">
        <v>2.3925118446350098</v>
      </c>
      <c r="I29" s="88"/>
    </row>
    <row r="30" spans="1:9">
      <c r="A30" s="69" t="s">
        <v>885</v>
      </c>
      <c r="B30" s="69" t="s">
        <v>886</v>
      </c>
      <c r="C30" s="76" t="s">
        <v>1242</v>
      </c>
      <c r="D30" s="76" t="s">
        <v>1212</v>
      </c>
      <c r="E30" s="76" t="s">
        <v>1202</v>
      </c>
      <c r="F30" s="76" t="s">
        <v>1218</v>
      </c>
      <c r="G30" s="85">
        <v>616</v>
      </c>
      <c r="H30" s="86">
        <v>4.4907832145690918</v>
      </c>
      <c r="I30" s="88"/>
    </row>
    <row r="31" spans="1:9">
      <c r="A31" s="69" t="s">
        <v>904</v>
      </c>
      <c r="B31" s="69" t="s">
        <v>1252</v>
      </c>
      <c r="C31" s="76" t="s">
        <v>1253</v>
      </c>
      <c r="D31" s="76" t="s">
        <v>1212</v>
      </c>
      <c r="E31" s="76" t="s">
        <v>817</v>
      </c>
      <c r="F31" s="76" t="s">
        <v>1218</v>
      </c>
      <c r="G31" s="85">
        <v>626</v>
      </c>
      <c r="H31" s="86">
        <v>0.37140220403671265</v>
      </c>
      <c r="I31" s="88"/>
    </row>
    <row r="32" spans="1:9">
      <c r="A32" s="69" t="s">
        <v>902</v>
      </c>
      <c r="B32" s="69" t="s">
        <v>903</v>
      </c>
      <c r="C32" s="76" t="s">
        <v>1251</v>
      </c>
      <c r="D32" s="76" t="s">
        <v>1212</v>
      </c>
      <c r="E32" s="76" t="s">
        <v>1201</v>
      </c>
      <c r="F32" s="76" t="s">
        <v>1201</v>
      </c>
      <c r="G32" s="85">
        <v>156</v>
      </c>
      <c r="H32" s="86">
        <v>31.129999160766602</v>
      </c>
      <c r="I32" s="88"/>
    </row>
    <row r="33" spans="1:9">
      <c r="A33" s="69" t="s">
        <v>1145</v>
      </c>
      <c r="B33" s="69" t="s">
        <v>1146</v>
      </c>
      <c r="C33" s="76" t="s">
        <v>1415</v>
      </c>
      <c r="D33" s="76" t="s">
        <v>1212</v>
      </c>
      <c r="E33" s="76" t="s">
        <v>1201</v>
      </c>
      <c r="F33" s="76" t="s">
        <v>1201</v>
      </c>
      <c r="G33" s="85">
        <v>146</v>
      </c>
      <c r="H33" s="86">
        <v>56.802959442138672</v>
      </c>
      <c r="I33" s="88"/>
    </row>
    <row r="34" spans="1:9">
      <c r="A34" s="69" t="s">
        <v>907</v>
      </c>
      <c r="B34" s="69" t="s">
        <v>908</v>
      </c>
      <c r="C34" s="76" t="s">
        <v>1255</v>
      </c>
      <c r="D34" s="76" t="s">
        <v>1212</v>
      </c>
      <c r="E34" s="76" t="s">
        <v>1202</v>
      </c>
      <c r="F34" s="76" t="s">
        <v>1220</v>
      </c>
      <c r="G34" s="85">
        <v>228</v>
      </c>
      <c r="H34" s="86">
        <v>8.9106168746948242</v>
      </c>
      <c r="I34" s="88"/>
    </row>
    <row r="35" spans="1:9">
      <c r="A35" s="69" t="s">
        <v>909</v>
      </c>
      <c r="B35" s="69" t="s">
        <v>910</v>
      </c>
      <c r="C35" s="76" t="s">
        <v>1256</v>
      </c>
      <c r="D35" s="76" t="s">
        <v>1212</v>
      </c>
      <c r="E35" s="76" t="s">
        <v>1202</v>
      </c>
      <c r="F35" s="76" t="s">
        <v>1232</v>
      </c>
      <c r="G35" s="85">
        <v>924</v>
      </c>
      <c r="H35" s="86">
        <v>7.251615047454834</v>
      </c>
      <c r="I35" s="88"/>
    </row>
    <row r="36" spans="1:9">
      <c r="A36" s="69" t="s">
        <v>918</v>
      </c>
      <c r="B36" s="69" t="s">
        <v>919</v>
      </c>
      <c r="C36" s="76" t="s">
        <v>1265</v>
      </c>
      <c r="D36" s="76" t="s">
        <v>1212</v>
      </c>
      <c r="E36" s="76" t="s">
        <v>817</v>
      </c>
      <c r="F36" s="76" t="s">
        <v>1218</v>
      </c>
      <c r="G36" s="85">
        <v>662</v>
      </c>
      <c r="H36" s="86">
        <v>1.6356736421585083</v>
      </c>
      <c r="I36" s="88"/>
    </row>
    <row r="37" spans="1:9">
      <c r="A37" s="69" t="s">
        <v>900</v>
      </c>
      <c r="B37" s="69" t="s">
        <v>901</v>
      </c>
      <c r="C37" s="76" t="s">
        <v>1250</v>
      </c>
      <c r="D37" s="76" t="s">
        <v>1212</v>
      </c>
      <c r="E37" s="76" t="s">
        <v>817</v>
      </c>
      <c r="F37" s="76" t="s">
        <v>1218</v>
      </c>
      <c r="G37" s="85">
        <v>622</v>
      </c>
      <c r="H37" s="86">
        <v>1.095994234085083</v>
      </c>
      <c r="I37" s="88"/>
    </row>
    <row r="38" spans="1:9">
      <c r="A38" s="69" t="s">
        <v>914</v>
      </c>
      <c r="B38" s="69" t="s">
        <v>1260</v>
      </c>
      <c r="C38" s="76" t="s">
        <v>1261</v>
      </c>
      <c r="D38" s="76" t="s">
        <v>1212</v>
      </c>
      <c r="E38" s="76" t="s">
        <v>817</v>
      </c>
      <c r="F38" s="76" t="s">
        <v>1218</v>
      </c>
      <c r="G38" s="85">
        <v>636</v>
      </c>
      <c r="H38" s="86">
        <v>0.40762078762054443</v>
      </c>
      <c r="I38" s="88"/>
    </row>
    <row r="39" spans="1:9">
      <c r="A39" s="69" t="s">
        <v>915</v>
      </c>
      <c r="B39" s="69" t="s">
        <v>1262</v>
      </c>
      <c r="C39" s="76" t="s">
        <v>1263</v>
      </c>
      <c r="D39" s="76" t="s">
        <v>1212</v>
      </c>
      <c r="E39" s="76" t="s">
        <v>817</v>
      </c>
      <c r="F39" s="76" t="s">
        <v>1218</v>
      </c>
      <c r="G39" s="85">
        <v>634</v>
      </c>
      <c r="H39" s="86">
        <v>1.5900108814239502</v>
      </c>
      <c r="I39" s="88"/>
    </row>
    <row r="40" spans="1:9">
      <c r="A40" s="69" t="s">
        <v>911</v>
      </c>
      <c r="B40" s="69" t="s">
        <v>912</v>
      </c>
      <c r="C40" s="76" t="s">
        <v>1257</v>
      </c>
      <c r="D40" s="76" t="s">
        <v>1212</v>
      </c>
      <c r="E40" s="76" t="s">
        <v>1202</v>
      </c>
      <c r="F40" s="76" t="s">
        <v>1220</v>
      </c>
      <c r="G40" s="85">
        <v>233</v>
      </c>
      <c r="H40" s="86">
        <v>3.7893023490905762</v>
      </c>
      <c r="I40" s="88"/>
    </row>
    <row r="41" spans="1:9">
      <c r="A41" s="69" t="s">
        <v>913</v>
      </c>
      <c r="B41" s="69" t="s">
        <v>1258</v>
      </c>
      <c r="C41" s="76" t="s">
        <v>1259</v>
      </c>
      <c r="D41" s="76" t="s">
        <v>1212</v>
      </c>
      <c r="E41" s="76" t="s">
        <v>817</v>
      </c>
      <c r="F41" s="76" t="s">
        <v>1218</v>
      </c>
      <c r="G41" s="85">
        <v>632</v>
      </c>
      <c r="H41" s="86">
        <v>0.99019676446914673</v>
      </c>
      <c r="I41" s="88"/>
    </row>
    <row r="42" spans="1:9">
      <c r="A42" s="69" t="s">
        <v>896</v>
      </c>
      <c r="B42" s="69" t="s">
        <v>897</v>
      </c>
      <c r="C42" s="76" t="s">
        <v>1248</v>
      </c>
      <c r="D42" s="76" t="s">
        <v>1212</v>
      </c>
      <c r="E42" s="76" t="s">
        <v>1202</v>
      </c>
      <c r="F42" s="76" t="s">
        <v>1218</v>
      </c>
      <c r="G42" s="85">
        <v>624</v>
      </c>
      <c r="H42" s="86">
        <v>2.1890702247619629</v>
      </c>
      <c r="I42" s="88"/>
    </row>
    <row r="43" spans="1:9">
      <c r="A43" s="69" t="s">
        <v>916</v>
      </c>
      <c r="B43" s="69" t="s">
        <v>917</v>
      </c>
      <c r="C43" s="76" t="s">
        <v>1264</v>
      </c>
      <c r="D43" s="76" t="s">
        <v>1212</v>
      </c>
      <c r="E43" s="76" t="s">
        <v>1202</v>
      </c>
      <c r="F43" s="76" t="s">
        <v>1220</v>
      </c>
      <c r="G43" s="85">
        <v>238</v>
      </c>
      <c r="H43" s="86">
        <v>8.2860212326049805</v>
      </c>
      <c r="I43" s="88"/>
    </row>
    <row r="44" spans="1:9">
      <c r="A44" s="69" t="s">
        <v>922</v>
      </c>
      <c r="B44" s="69" t="s">
        <v>923</v>
      </c>
      <c r="C44" s="76" t="s">
        <v>1267</v>
      </c>
      <c r="D44" s="76" t="s">
        <v>1212</v>
      </c>
      <c r="E44" s="76" t="s">
        <v>1201</v>
      </c>
      <c r="F44" s="76" t="s">
        <v>1201</v>
      </c>
      <c r="G44" s="85">
        <v>423</v>
      </c>
      <c r="H44" s="86">
        <v>18.000802993774414</v>
      </c>
      <c r="I44" s="88"/>
    </row>
    <row r="45" spans="1:9">
      <c r="A45" s="69" t="s">
        <v>924</v>
      </c>
      <c r="B45" s="69" t="s">
        <v>1268</v>
      </c>
      <c r="C45" s="76" t="s">
        <v>1269</v>
      </c>
      <c r="D45" s="76" t="s">
        <v>1212</v>
      </c>
      <c r="E45" s="76" t="s">
        <v>1201</v>
      </c>
      <c r="F45" s="76" t="s">
        <v>1201</v>
      </c>
      <c r="G45" s="85">
        <v>935</v>
      </c>
      <c r="H45" s="86">
        <v>14.579999923706055</v>
      </c>
      <c r="I45" s="88"/>
    </row>
    <row r="46" spans="1:9">
      <c r="A46" s="69" t="s">
        <v>959</v>
      </c>
      <c r="B46" s="69" t="s">
        <v>960</v>
      </c>
      <c r="C46" s="76" t="s">
        <v>1290</v>
      </c>
      <c r="D46" s="76" t="s">
        <v>1212</v>
      </c>
      <c r="E46" s="76" t="s">
        <v>1201</v>
      </c>
      <c r="F46" s="76" t="s">
        <v>1201</v>
      </c>
      <c r="G46" s="85">
        <v>134</v>
      </c>
      <c r="H46" s="86">
        <v>32.669998168945313</v>
      </c>
      <c r="I46" s="88"/>
    </row>
    <row r="47" spans="1:9">
      <c r="A47" s="69" t="s">
        <v>927</v>
      </c>
      <c r="B47" s="69" t="s">
        <v>928</v>
      </c>
      <c r="C47" s="76" t="s">
        <v>1271</v>
      </c>
      <c r="D47" s="76" t="s">
        <v>1212</v>
      </c>
      <c r="E47" s="76" t="s">
        <v>817</v>
      </c>
      <c r="F47" s="76" t="s">
        <v>818</v>
      </c>
      <c r="G47" s="85">
        <v>611</v>
      </c>
      <c r="H47" s="86">
        <v>2.4773550033569336</v>
      </c>
      <c r="I47" s="88"/>
    </row>
    <row r="48" spans="1:9">
      <c r="A48" s="69" t="s">
        <v>929</v>
      </c>
      <c r="B48" s="69" t="s">
        <v>930</v>
      </c>
      <c r="C48" s="76" t="s">
        <v>1272</v>
      </c>
      <c r="D48" s="76" t="s">
        <v>1212</v>
      </c>
      <c r="E48" s="76" t="s">
        <v>1202</v>
      </c>
      <c r="F48" s="76" t="s">
        <v>1220</v>
      </c>
      <c r="G48" s="85">
        <v>321</v>
      </c>
      <c r="H48" s="86">
        <v>5.1665620803833008</v>
      </c>
      <c r="I48" s="88"/>
    </row>
    <row r="49" spans="1:9">
      <c r="A49" s="69" t="s">
        <v>925</v>
      </c>
      <c r="B49" s="69" t="s">
        <v>926</v>
      </c>
      <c r="C49" s="76" t="s">
        <v>1270</v>
      </c>
      <c r="D49" s="76" t="s">
        <v>1212</v>
      </c>
      <c r="E49" s="76" t="s">
        <v>1201</v>
      </c>
      <c r="F49" s="76" t="s">
        <v>1201</v>
      </c>
      <c r="G49" s="85">
        <v>128</v>
      </c>
      <c r="H49" s="86">
        <v>49.270000457763672</v>
      </c>
      <c r="I49" s="88"/>
    </row>
    <row r="50" spans="1:9">
      <c r="A50" s="69" t="s">
        <v>931</v>
      </c>
      <c r="B50" s="69" t="s">
        <v>1273</v>
      </c>
      <c r="C50" s="76" t="s">
        <v>1274</v>
      </c>
      <c r="D50" s="76" t="s">
        <v>1212</v>
      </c>
      <c r="E50" s="76" t="s">
        <v>1202</v>
      </c>
      <c r="F50" s="76" t="s">
        <v>1220</v>
      </c>
      <c r="G50" s="85">
        <v>243</v>
      </c>
      <c r="H50" s="86">
        <v>5.2594900131225586</v>
      </c>
      <c r="I50" s="88"/>
    </row>
    <row r="51" spans="1:9">
      <c r="A51" s="69" t="s">
        <v>847</v>
      </c>
      <c r="B51" s="69" t="s">
        <v>848</v>
      </c>
      <c r="C51" s="76" t="s">
        <v>1215</v>
      </c>
      <c r="D51" s="76" t="s">
        <v>1212</v>
      </c>
      <c r="E51" s="76" t="s">
        <v>1202</v>
      </c>
      <c r="F51" s="76" t="s">
        <v>818</v>
      </c>
      <c r="G51" s="85">
        <v>612</v>
      </c>
      <c r="H51" s="86">
        <v>2.3775291442871094</v>
      </c>
      <c r="I51" s="88"/>
    </row>
    <row r="52" spans="1:9">
      <c r="A52" s="69" t="s">
        <v>932</v>
      </c>
      <c r="B52" s="69" t="s">
        <v>933</v>
      </c>
      <c r="C52" s="76" t="s">
        <v>1275</v>
      </c>
      <c r="D52" s="76" t="s">
        <v>1212</v>
      </c>
      <c r="E52" s="76" t="s">
        <v>1202</v>
      </c>
      <c r="F52" s="76" t="s">
        <v>1220</v>
      </c>
      <c r="G52" s="85">
        <v>248</v>
      </c>
      <c r="H52" s="86">
        <v>3.9612433910369873</v>
      </c>
      <c r="I52" s="88"/>
    </row>
    <row r="53" spans="1:9">
      <c r="A53" s="69" t="s">
        <v>934</v>
      </c>
      <c r="B53" s="69" t="s">
        <v>935</v>
      </c>
      <c r="C53" s="76" t="s">
        <v>1276</v>
      </c>
      <c r="D53" s="76" t="s">
        <v>1212</v>
      </c>
      <c r="E53" s="76" t="s">
        <v>1202</v>
      </c>
      <c r="F53" s="76" t="s">
        <v>818</v>
      </c>
      <c r="G53" s="85">
        <v>469</v>
      </c>
      <c r="H53" s="86">
        <v>2.5598101615905762</v>
      </c>
      <c r="I53" s="88"/>
    </row>
    <row r="54" spans="1:9">
      <c r="A54" s="69" t="s">
        <v>940</v>
      </c>
      <c r="B54" s="69" t="s">
        <v>941</v>
      </c>
      <c r="C54" s="76" t="s">
        <v>1279</v>
      </c>
      <c r="D54" s="76" t="s">
        <v>1212</v>
      </c>
      <c r="E54" s="76" t="s">
        <v>817</v>
      </c>
      <c r="F54" s="76" t="s">
        <v>1218</v>
      </c>
      <c r="G54" s="85">
        <v>643</v>
      </c>
      <c r="H54" s="86">
        <v>0.43953230977058411</v>
      </c>
      <c r="I54" s="88"/>
    </row>
    <row r="55" spans="1:9">
      <c r="A55" s="69" t="s">
        <v>1136</v>
      </c>
      <c r="B55" s="69" t="s">
        <v>1137</v>
      </c>
      <c r="C55" s="76" t="s">
        <v>1403</v>
      </c>
      <c r="D55" s="76" t="s">
        <v>1212</v>
      </c>
      <c r="E55" s="76" t="s">
        <v>1201</v>
      </c>
      <c r="F55" s="76" t="s">
        <v>1201</v>
      </c>
      <c r="G55" s="85">
        <v>184</v>
      </c>
      <c r="H55" s="86">
        <v>25.700000762939453</v>
      </c>
      <c r="I55" s="88"/>
    </row>
    <row r="56" spans="1:9">
      <c r="A56" s="69" t="s">
        <v>942</v>
      </c>
      <c r="B56" s="69" t="s">
        <v>943</v>
      </c>
      <c r="C56" s="76" t="s">
        <v>1280</v>
      </c>
      <c r="D56" s="76" t="s">
        <v>1212</v>
      </c>
      <c r="E56" s="76" t="s">
        <v>1201</v>
      </c>
      <c r="F56" s="76" t="s">
        <v>1201</v>
      </c>
      <c r="G56" s="85">
        <v>939</v>
      </c>
      <c r="H56" s="86">
        <v>15.420000076293945</v>
      </c>
      <c r="I56" s="88"/>
    </row>
    <row r="57" spans="1:9">
      <c r="A57" s="69" t="s">
        <v>946</v>
      </c>
      <c r="B57" s="69" t="s">
        <v>947</v>
      </c>
      <c r="C57" s="76" t="s">
        <v>1282</v>
      </c>
      <c r="D57" s="76" t="s">
        <v>1212</v>
      </c>
      <c r="E57" s="76" t="s">
        <v>817</v>
      </c>
      <c r="F57" s="76" t="s">
        <v>1218</v>
      </c>
      <c r="G57" s="85">
        <v>644</v>
      </c>
      <c r="H57" s="86">
        <v>0.73270022869110107</v>
      </c>
      <c r="I57" s="88"/>
    </row>
    <row r="58" spans="1:9">
      <c r="A58" s="69" t="s">
        <v>950</v>
      </c>
      <c r="B58" s="69" t="s">
        <v>951</v>
      </c>
      <c r="C58" s="76" t="s">
        <v>1284</v>
      </c>
      <c r="D58" s="76" t="s">
        <v>1212</v>
      </c>
      <c r="E58" s="76" t="s">
        <v>1201</v>
      </c>
      <c r="F58" s="76" t="s">
        <v>1201</v>
      </c>
      <c r="G58" s="85">
        <v>172</v>
      </c>
      <c r="H58" s="86">
        <v>36.659999847412109</v>
      </c>
      <c r="I58" s="88"/>
    </row>
    <row r="59" spans="1:9">
      <c r="A59" s="69" t="s">
        <v>948</v>
      </c>
      <c r="B59" s="69" t="s">
        <v>949</v>
      </c>
      <c r="C59" s="76" t="s">
        <v>1283</v>
      </c>
      <c r="D59" s="76" t="s">
        <v>1212</v>
      </c>
      <c r="E59" s="76" t="s">
        <v>1202</v>
      </c>
      <c r="F59" s="76" t="s">
        <v>1232</v>
      </c>
      <c r="G59" s="85">
        <v>819</v>
      </c>
      <c r="H59" s="86">
        <v>3.5186259746551514</v>
      </c>
      <c r="I59" s="88"/>
    </row>
    <row r="60" spans="1:9">
      <c r="A60" s="69" t="s">
        <v>952</v>
      </c>
      <c r="B60" s="69" t="s">
        <v>953</v>
      </c>
      <c r="C60" s="76" t="s">
        <v>1285</v>
      </c>
      <c r="D60" s="76" t="s">
        <v>1212</v>
      </c>
      <c r="E60" s="76" t="s">
        <v>1201</v>
      </c>
      <c r="F60" s="76" t="s">
        <v>1201</v>
      </c>
      <c r="G60" s="85">
        <v>132</v>
      </c>
      <c r="H60" s="86">
        <v>37.689998626708984</v>
      </c>
      <c r="I60" s="88"/>
    </row>
    <row r="61" spans="1:9">
      <c r="A61" s="69" t="s">
        <v>1048</v>
      </c>
      <c r="B61" s="69" t="s">
        <v>1347</v>
      </c>
      <c r="C61" s="76" t="s">
        <v>1348</v>
      </c>
      <c r="D61" s="76" t="s">
        <v>1212</v>
      </c>
      <c r="E61" s="76" t="s">
        <v>1202</v>
      </c>
      <c r="F61" s="76" t="s">
        <v>1232</v>
      </c>
      <c r="G61" s="85">
        <v>868</v>
      </c>
      <c r="H61" s="86">
        <v>2.7609601020812988</v>
      </c>
      <c r="I61" s="88"/>
    </row>
    <row r="62" spans="1:9">
      <c r="A62" s="69" t="s">
        <v>954</v>
      </c>
      <c r="B62" s="69" t="s">
        <v>955</v>
      </c>
      <c r="C62" s="76" t="s">
        <v>1286</v>
      </c>
      <c r="D62" s="76" t="s">
        <v>1212</v>
      </c>
      <c r="E62" s="76" t="s">
        <v>1202</v>
      </c>
      <c r="F62" s="76" t="s">
        <v>1218</v>
      </c>
      <c r="G62" s="85">
        <v>646</v>
      </c>
      <c r="H62" s="86">
        <v>5.0725011825561523</v>
      </c>
      <c r="I62" s="88"/>
    </row>
    <row r="63" spans="1:9">
      <c r="A63" s="69" t="s">
        <v>1176</v>
      </c>
      <c r="B63" s="69" t="s">
        <v>1177</v>
      </c>
      <c r="C63" s="76" t="s">
        <v>1433</v>
      </c>
      <c r="D63" s="76" t="s">
        <v>1212</v>
      </c>
      <c r="E63" s="76" t="s">
        <v>1201</v>
      </c>
      <c r="F63" s="76" t="s">
        <v>1201</v>
      </c>
      <c r="G63" s="85">
        <v>112</v>
      </c>
      <c r="H63" s="86">
        <v>26.836406707763672</v>
      </c>
      <c r="I63" s="88"/>
    </row>
    <row r="64" spans="1:9">
      <c r="A64" s="69" t="s">
        <v>957</v>
      </c>
      <c r="B64" s="69" t="s">
        <v>958</v>
      </c>
      <c r="C64" s="76" t="s">
        <v>1289</v>
      </c>
      <c r="D64" s="76" t="s">
        <v>1212</v>
      </c>
      <c r="E64" s="76" t="s">
        <v>1202</v>
      </c>
      <c r="F64" s="76" t="s">
        <v>1223</v>
      </c>
      <c r="G64" s="85">
        <v>915</v>
      </c>
      <c r="H64" s="86">
        <v>3.0246944427490234</v>
      </c>
      <c r="I64" s="88"/>
    </row>
    <row r="65" spans="1:9">
      <c r="A65" s="69" t="s">
        <v>961</v>
      </c>
      <c r="B65" s="69" t="s">
        <v>962</v>
      </c>
      <c r="C65" s="76" t="s">
        <v>1291</v>
      </c>
      <c r="D65" s="76" t="s">
        <v>1212</v>
      </c>
      <c r="E65" s="76" t="s">
        <v>817</v>
      </c>
      <c r="F65" s="76" t="s">
        <v>1218</v>
      </c>
      <c r="G65" s="85">
        <v>652</v>
      </c>
      <c r="H65" s="86">
        <v>1.6035573482513428</v>
      </c>
      <c r="I65" s="88"/>
    </row>
    <row r="66" spans="1:9">
      <c r="A66" s="69" t="s">
        <v>969</v>
      </c>
      <c r="B66" s="69" t="s">
        <v>970</v>
      </c>
      <c r="C66" s="76" t="s">
        <v>1295</v>
      </c>
      <c r="D66" s="76" t="s">
        <v>1212</v>
      </c>
      <c r="E66" s="76" t="s">
        <v>817</v>
      </c>
      <c r="F66" s="76" t="s">
        <v>1218</v>
      </c>
      <c r="G66" s="85">
        <v>656</v>
      </c>
      <c r="H66" s="86">
        <v>0.80960345268249512</v>
      </c>
      <c r="I66" s="88"/>
    </row>
    <row r="67" spans="1:9">
      <c r="A67" s="69" t="s">
        <v>956</v>
      </c>
      <c r="B67" s="69" t="s">
        <v>1287</v>
      </c>
      <c r="C67" s="76" t="s">
        <v>1288</v>
      </c>
      <c r="D67" s="76" t="s">
        <v>1212</v>
      </c>
      <c r="E67" s="76" t="s">
        <v>817</v>
      </c>
      <c r="F67" s="76" t="s">
        <v>1218</v>
      </c>
      <c r="G67" s="85">
        <v>648</v>
      </c>
      <c r="H67" s="86">
        <v>0.57130259275436401</v>
      </c>
      <c r="I67" s="88"/>
    </row>
    <row r="68" spans="1:9">
      <c r="A68" s="69" t="s">
        <v>971</v>
      </c>
      <c r="B68" s="69" t="s">
        <v>972</v>
      </c>
      <c r="C68" s="76" t="s">
        <v>1296</v>
      </c>
      <c r="D68" s="76" t="s">
        <v>1212</v>
      </c>
      <c r="E68" s="76" t="s">
        <v>817</v>
      </c>
      <c r="F68" s="76" t="s">
        <v>1218</v>
      </c>
      <c r="G68" s="85">
        <v>654</v>
      </c>
      <c r="H68" s="86">
        <v>0.58586782217025757</v>
      </c>
      <c r="I68" s="88"/>
    </row>
    <row r="69" spans="1:9">
      <c r="A69" s="69" t="s">
        <v>938</v>
      </c>
      <c r="B69" s="69" t="s">
        <v>939</v>
      </c>
      <c r="C69" s="76" t="s">
        <v>1278</v>
      </c>
      <c r="D69" s="76" t="s">
        <v>1212</v>
      </c>
      <c r="E69" s="76" t="s">
        <v>1202</v>
      </c>
      <c r="F69" s="76" t="s">
        <v>1218</v>
      </c>
      <c r="G69" s="85">
        <v>642</v>
      </c>
      <c r="H69" s="86">
        <v>4.9772448539733887</v>
      </c>
      <c r="I69" s="88"/>
    </row>
    <row r="70" spans="1:9">
      <c r="A70" s="69" t="s">
        <v>963</v>
      </c>
      <c r="B70" s="69" t="s">
        <v>964</v>
      </c>
      <c r="C70" s="76" t="s">
        <v>1292</v>
      </c>
      <c r="D70" s="76" t="s">
        <v>1212</v>
      </c>
      <c r="E70" s="76" t="s">
        <v>1201</v>
      </c>
      <c r="F70" s="76" t="s">
        <v>1201</v>
      </c>
      <c r="G70" s="85">
        <v>174</v>
      </c>
      <c r="H70" s="86">
        <v>30.379999160766602</v>
      </c>
      <c r="I70" s="88"/>
    </row>
    <row r="71" spans="1:9">
      <c r="A71" s="69" t="s">
        <v>965</v>
      </c>
      <c r="B71" s="69" t="s">
        <v>966</v>
      </c>
      <c r="C71" s="76" t="s">
        <v>1293</v>
      </c>
      <c r="D71" s="76" t="s">
        <v>1212</v>
      </c>
      <c r="E71" s="76" t="s">
        <v>1202</v>
      </c>
      <c r="F71" s="76" t="s">
        <v>1220</v>
      </c>
      <c r="G71" s="85">
        <v>328</v>
      </c>
      <c r="H71" s="86">
        <v>6.323796272277832</v>
      </c>
      <c r="I71" s="88"/>
    </row>
    <row r="72" spans="1:9">
      <c r="A72" s="69" t="s">
        <v>967</v>
      </c>
      <c r="B72" s="69" t="s">
        <v>968</v>
      </c>
      <c r="C72" s="76" t="s">
        <v>1294</v>
      </c>
      <c r="D72" s="76" t="s">
        <v>1212</v>
      </c>
      <c r="E72" s="76" t="s">
        <v>1202</v>
      </c>
      <c r="F72" s="76" t="s">
        <v>1220</v>
      </c>
      <c r="G72" s="85">
        <v>258</v>
      </c>
      <c r="H72" s="86">
        <v>3.0536837577819824</v>
      </c>
      <c r="I72" s="88"/>
    </row>
    <row r="73" spans="1:9">
      <c r="A73" s="69" t="s">
        <v>973</v>
      </c>
      <c r="B73" s="69" t="s">
        <v>974</v>
      </c>
      <c r="C73" s="76" t="s">
        <v>1297</v>
      </c>
      <c r="D73" s="76" t="s">
        <v>1212</v>
      </c>
      <c r="E73" s="76" t="s">
        <v>1202</v>
      </c>
      <c r="F73" s="76" t="s">
        <v>1220</v>
      </c>
      <c r="G73" s="85">
        <v>336</v>
      </c>
      <c r="H73" s="86">
        <v>4.8523974418640137</v>
      </c>
      <c r="I73" s="88"/>
    </row>
    <row r="74" spans="1:9">
      <c r="A74" s="69" t="s">
        <v>979</v>
      </c>
      <c r="B74" s="69" t="s">
        <v>1300</v>
      </c>
      <c r="C74" s="76" t="s">
        <v>1301</v>
      </c>
      <c r="D74" s="76" t="s">
        <v>1212</v>
      </c>
      <c r="E74" s="76" t="s">
        <v>1201</v>
      </c>
      <c r="F74" s="76" t="s">
        <v>1201</v>
      </c>
      <c r="G74" s="85">
        <v>532</v>
      </c>
      <c r="H74" s="86">
        <v>30.872514724731445</v>
      </c>
      <c r="I74" s="88"/>
    </row>
    <row r="75" spans="1:9">
      <c r="A75" s="69" t="s">
        <v>977</v>
      </c>
      <c r="B75" s="69" t="s">
        <v>978</v>
      </c>
      <c r="C75" s="76" t="s">
        <v>1299</v>
      </c>
      <c r="D75" s="76" t="s">
        <v>1212</v>
      </c>
      <c r="E75" s="76" t="s">
        <v>817</v>
      </c>
      <c r="F75" s="76" t="s">
        <v>1220</v>
      </c>
      <c r="G75" s="85">
        <v>268</v>
      </c>
      <c r="H75" s="86">
        <v>1.7233189344406128</v>
      </c>
      <c r="I75" s="88"/>
    </row>
    <row r="76" spans="1:9">
      <c r="A76" s="69" t="s">
        <v>920</v>
      </c>
      <c r="B76" s="69" t="s">
        <v>921</v>
      </c>
      <c r="C76" s="76" t="s">
        <v>1266</v>
      </c>
      <c r="D76" s="76" t="s">
        <v>1212</v>
      </c>
      <c r="E76" s="76" t="s">
        <v>1202</v>
      </c>
      <c r="F76" s="76" t="s">
        <v>1214</v>
      </c>
      <c r="G76" s="85">
        <v>960</v>
      </c>
      <c r="H76" s="86">
        <v>11.109999656677246</v>
      </c>
      <c r="I76" s="88"/>
    </row>
    <row r="77" spans="1:9">
      <c r="A77" s="69" t="s">
        <v>975</v>
      </c>
      <c r="B77" s="69" t="s">
        <v>976</v>
      </c>
      <c r="C77" s="76" t="s">
        <v>1298</v>
      </c>
      <c r="D77" s="76" t="s">
        <v>1212</v>
      </c>
      <c r="E77" s="76" t="s">
        <v>817</v>
      </c>
      <c r="F77" s="76" t="s">
        <v>1220</v>
      </c>
      <c r="G77" s="85">
        <v>263</v>
      </c>
      <c r="H77" s="86">
        <v>0.90499758720397949</v>
      </c>
      <c r="I77" s="88"/>
    </row>
    <row r="78" spans="1:9">
      <c r="A78" s="69" t="s">
        <v>980</v>
      </c>
      <c r="B78" s="69" t="s">
        <v>981</v>
      </c>
      <c r="C78" s="76" t="s">
        <v>1302</v>
      </c>
      <c r="D78" s="76" t="s">
        <v>1212</v>
      </c>
      <c r="E78" s="76" t="s">
        <v>1202</v>
      </c>
      <c r="F78" s="76" t="s">
        <v>1214</v>
      </c>
      <c r="G78" s="85">
        <v>944</v>
      </c>
      <c r="H78" s="86">
        <v>11.159999847412109</v>
      </c>
      <c r="I78" s="88"/>
    </row>
    <row r="79" spans="1:9">
      <c r="A79" s="69" t="s">
        <v>986</v>
      </c>
      <c r="B79" s="69" t="s">
        <v>987</v>
      </c>
      <c r="C79" s="76" t="s">
        <v>1305</v>
      </c>
      <c r="D79" s="76" t="s">
        <v>1212</v>
      </c>
      <c r="E79" s="76" t="s">
        <v>1202</v>
      </c>
      <c r="F79" s="76" t="s">
        <v>1232</v>
      </c>
      <c r="G79" s="85">
        <v>536</v>
      </c>
      <c r="H79" s="86">
        <v>2.7811965942382813</v>
      </c>
      <c r="I79" s="88"/>
    </row>
    <row r="80" spans="1:9">
      <c r="A80" s="69" t="s">
        <v>984</v>
      </c>
      <c r="B80" s="69" t="s">
        <v>985</v>
      </c>
      <c r="C80" s="76" t="s">
        <v>1304</v>
      </c>
      <c r="D80" s="76" t="s">
        <v>1212</v>
      </c>
      <c r="E80" s="76" t="s">
        <v>1202</v>
      </c>
      <c r="F80" s="76" t="s">
        <v>1232</v>
      </c>
      <c r="G80" s="85">
        <v>534</v>
      </c>
      <c r="H80" s="86">
        <v>1.3959653377532959</v>
      </c>
      <c r="I80" s="88"/>
    </row>
    <row r="81" spans="1:9">
      <c r="A81" s="69" t="s">
        <v>991</v>
      </c>
      <c r="B81" s="69" t="s">
        <v>992</v>
      </c>
      <c r="C81" s="76" t="s">
        <v>1309</v>
      </c>
      <c r="D81" s="76" t="s">
        <v>1212</v>
      </c>
      <c r="E81" s="76" t="s">
        <v>1201</v>
      </c>
      <c r="F81" s="76" t="s">
        <v>1201</v>
      </c>
      <c r="G81" s="85">
        <v>178</v>
      </c>
      <c r="H81" s="86">
        <v>31.979999542236328</v>
      </c>
      <c r="I81" s="88"/>
    </row>
    <row r="82" spans="1:9">
      <c r="A82" s="69" t="s">
        <v>988</v>
      </c>
      <c r="B82" s="69" t="s">
        <v>1306</v>
      </c>
      <c r="C82" s="76" t="s">
        <v>1307</v>
      </c>
      <c r="D82" s="76" t="s">
        <v>1212</v>
      </c>
      <c r="E82" s="76" t="s">
        <v>1202</v>
      </c>
      <c r="F82" s="76" t="s">
        <v>818</v>
      </c>
      <c r="G82" s="85">
        <v>429</v>
      </c>
      <c r="H82" s="86">
        <v>6.8602633476257324</v>
      </c>
      <c r="I82" s="88"/>
    </row>
    <row r="83" spans="1:9">
      <c r="A83" s="69" t="s">
        <v>989</v>
      </c>
      <c r="B83" s="69" t="s">
        <v>990</v>
      </c>
      <c r="C83" s="76" t="s">
        <v>1308</v>
      </c>
      <c r="D83" s="76" t="s">
        <v>1212</v>
      </c>
      <c r="E83" s="76" t="s">
        <v>1202</v>
      </c>
      <c r="F83" s="76" t="s">
        <v>818</v>
      </c>
      <c r="G83" s="85">
        <v>433</v>
      </c>
      <c r="H83" s="86">
        <v>2.988882303237915</v>
      </c>
      <c r="I83" s="88"/>
    </row>
    <row r="84" spans="1:9">
      <c r="A84" s="69" t="s">
        <v>982</v>
      </c>
      <c r="B84" s="69" t="s">
        <v>983</v>
      </c>
      <c r="C84" s="76" t="s">
        <v>1303</v>
      </c>
      <c r="D84" s="76" t="s">
        <v>1212</v>
      </c>
      <c r="E84" s="76" t="s">
        <v>1201</v>
      </c>
      <c r="F84" s="76" t="s">
        <v>1201</v>
      </c>
      <c r="G84" s="85">
        <v>176</v>
      </c>
      <c r="H84" s="86">
        <v>46.009998321533203</v>
      </c>
      <c r="I84" s="88"/>
    </row>
    <row r="85" spans="1:9">
      <c r="A85" s="69" t="s">
        <v>993</v>
      </c>
      <c r="B85" s="69" t="s">
        <v>994</v>
      </c>
      <c r="C85" s="76" t="s">
        <v>1310</v>
      </c>
      <c r="D85" s="76" t="s">
        <v>1212</v>
      </c>
      <c r="E85" s="76" t="s">
        <v>1201</v>
      </c>
      <c r="F85" s="76" t="s">
        <v>1201</v>
      </c>
      <c r="G85" s="85">
        <v>436</v>
      </c>
      <c r="H85" s="86">
        <v>21.739999771118164</v>
      </c>
      <c r="I85" s="88"/>
    </row>
    <row r="86" spans="1:9">
      <c r="A86" s="69" t="s">
        <v>995</v>
      </c>
      <c r="B86" s="69" t="s">
        <v>996</v>
      </c>
      <c r="C86" s="76" t="s">
        <v>1311</v>
      </c>
      <c r="D86" s="76" t="s">
        <v>1212</v>
      </c>
      <c r="E86" s="76" t="s">
        <v>1201</v>
      </c>
      <c r="F86" s="76" t="s">
        <v>1201</v>
      </c>
      <c r="G86" s="85">
        <v>136</v>
      </c>
      <c r="H86" s="86">
        <v>30.610000610351563</v>
      </c>
      <c r="I86" s="88"/>
    </row>
    <row r="87" spans="1:9">
      <c r="A87" s="69" t="s">
        <v>997</v>
      </c>
      <c r="B87" s="69" t="s">
        <v>998</v>
      </c>
      <c r="C87" s="76" t="s">
        <v>1312</v>
      </c>
      <c r="D87" s="76" t="s">
        <v>1212</v>
      </c>
      <c r="E87" s="76" t="s">
        <v>1202</v>
      </c>
      <c r="F87" s="76" t="s">
        <v>1220</v>
      </c>
      <c r="G87" s="85">
        <v>343</v>
      </c>
      <c r="H87" s="86">
        <v>3.5922746658325195</v>
      </c>
      <c r="I87" s="88"/>
    </row>
    <row r="88" spans="1:9">
      <c r="A88" s="69" t="s">
        <v>1001</v>
      </c>
      <c r="B88" s="69" t="s">
        <v>1002</v>
      </c>
      <c r="C88" s="76" t="s">
        <v>1314</v>
      </c>
      <c r="D88" s="76" t="s">
        <v>1212</v>
      </c>
      <c r="E88" s="76" t="s">
        <v>1202</v>
      </c>
      <c r="F88" s="76" t="s">
        <v>818</v>
      </c>
      <c r="G88" s="85">
        <v>439</v>
      </c>
      <c r="H88" s="86">
        <v>3.0323953628540039</v>
      </c>
      <c r="I88" s="88"/>
    </row>
    <row r="89" spans="1:9">
      <c r="A89" s="69" t="s">
        <v>999</v>
      </c>
      <c r="B89" s="69" t="s">
        <v>1000</v>
      </c>
      <c r="C89" s="76" t="s">
        <v>1313</v>
      </c>
      <c r="D89" s="76" t="s">
        <v>1212</v>
      </c>
      <c r="E89" s="76" t="s">
        <v>1201</v>
      </c>
      <c r="F89" s="76" t="s">
        <v>1201</v>
      </c>
      <c r="G89" s="85">
        <v>158</v>
      </c>
      <c r="H89" s="86">
        <v>26.639087677001953</v>
      </c>
      <c r="I89" s="88"/>
    </row>
    <row r="90" spans="1:9">
      <c r="A90" s="69" t="s">
        <v>1003</v>
      </c>
      <c r="B90" s="69" t="s">
        <v>1004</v>
      </c>
      <c r="C90" s="76" t="s">
        <v>1315</v>
      </c>
      <c r="D90" s="76" t="s">
        <v>1212</v>
      </c>
      <c r="E90" s="76" t="s">
        <v>1202</v>
      </c>
      <c r="F90" s="76" t="s">
        <v>1223</v>
      </c>
      <c r="G90" s="85">
        <v>916</v>
      </c>
      <c r="H90" s="86">
        <v>4.929999828338623</v>
      </c>
      <c r="I90" s="88"/>
    </row>
    <row r="91" spans="1:9">
      <c r="A91" s="69" t="s">
        <v>1005</v>
      </c>
      <c r="B91" s="69" t="s">
        <v>1006</v>
      </c>
      <c r="C91" s="76" t="s">
        <v>1316</v>
      </c>
      <c r="D91" s="76" t="s">
        <v>1212</v>
      </c>
      <c r="E91" s="76" t="s">
        <v>817</v>
      </c>
      <c r="F91" s="76" t="s">
        <v>1218</v>
      </c>
      <c r="G91" s="85">
        <v>664</v>
      </c>
      <c r="H91" s="86">
        <v>1.5180745124816895</v>
      </c>
      <c r="I91" s="88"/>
    </row>
    <row r="92" spans="1:9">
      <c r="A92" s="69" t="s">
        <v>1013</v>
      </c>
      <c r="B92" s="69" t="s">
        <v>1323</v>
      </c>
      <c r="C92" s="76" t="s">
        <v>1324</v>
      </c>
      <c r="D92" s="76" t="s">
        <v>1212</v>
      </c>
      <c r="E92" s="76" t="s">
        <v>817</v>
      </c>
      <c r="F92" s="76" t="s">
        <v>1223</v>
      </c>
      <c r="G92" s="85">
        <v>917</v>
      </c>
      <c r="H92" s="86">
        <v>0.87175798416137695</v>
      </c>
      <c r="I92" s="88"/>
    </row>
    <row r="93" spans="1:9">
      <c r="A93" s="69" t="s">
        <v>898</v>
      </c>
      <c r="B93" s="69" t="s">
        <v>899</v>
      </c>
      <c r="C93" s="76" t="s">
        <v>1249</v>
      </c>
      <c r="D93" s="76" t="s">
        <v>1212</v>
      </c>
      <c r="E93" s="76" t="s">
        <v>817</v>
      </c>
      <c r="F93" s="76" t="s">
        <v>1232</v>
      </c>
      <c r="G93" s="85">
        <v>522</v>
      </c>
      <c r="H93" s="86">
        <v>1.1683704853057861</v>
      </c>
      <c r="I93" s="88"/>
    </row>
    <row r="94" spans="1:9">
      <c r="A94" s="69" t="s">
        <v>1007</v>
      </c>
      <c r="B94" s="69" t="s">
        <v>1008</v>
      </c>
      <c r="C94" s="76" t="s">
        <v>1317</v>
      </c>
      <c r="D94" s="76" t="s">
        <v>1212</v>
      </c>
      <c r="E94" s="76" t="s">
        <v>817</v>
      </c>
      <c r="F94" s="76" t="s">
        <v>1232</v>
      </c>
      <c r="G94" s="85">
        <v>826</v>
      </c>
      <c r="H94" s="86">
        <v>1.2154150009155273</v>
      </c>
      <c r="I94" s="88"/>
    </row>
    <row r="95" spans="1:9">
      <c r="A95" s="69" t="s">
        <v>1105</v>
      </c>
      <c r="B95" s="69" t="s">
        <v>1405</v>
      </c>
      <c r="C95" s="76" t="s">
        <v>1406</v>
      </c>
      <c r="D95" s="76" t="s">
        <v>1212</v>
      </c>
      <c r="E95" s="76" t="s">
        <v>1202</v>
      </c>
      <c r="F95" s="76" t="s">
        <v>1220</v>
      </c>
      <c r="G95" s="85">
        <v>361</v>
      </c>
      <c r="H95" s="86">
        <v>11.685820579528809</v>
      </c>
      <c r="I95" s="88"/>
    </row>
    <row r="96" spans="1:9">
      <c r="A96" s="69" t="s">
        <v>1009</v>
      </c>
      <c r="B96" s="69" t="s">
        <v>1318</v>
      </c>
      <c r="C96" s="76" t="s">
        <v>1319</v>
      </c>
      <c r="D96" s="76" t="s">
        <v>1212</v>
      </c>
      <c r="E96" s="76" t="s">
        <v>1201</v>
      </c>
      <c r="F96" s="76" t="s">
        <v>1201</v>
      </c>
      <c r="G96" s="85">
        <v>542</v>
      </c>
      <c r="H96" s="86">
        <v>21.16374397277832</v>
      </c>
      <c r="I96" s="88"/>
    </row>
    <row r="97" spans="1:9">
      <c r="A97" s="69" t="s">
        <v>1320</v>
      </c>
      <c r="B97" s="69" t="s">
        <v>1010</v>
      </c>
      <c r="C97" s="76" t="s">
        <v>1321</v>
      </c>
      <c r="D97" s="76" t="s">
        <v>1212</v>
      </c>
      <c r="E97" s="76" t="s">
        <v>1202</v>
      </c>
      <c r="F97" s="76" t="s">
        <v>1214</v>
      </c>
      <c r="G97" s="85">
        <v>967</v>
      </c>
      <c r="H97" s="86">
        <v>3.0748825073242188</v>
      </c>
      <c r="I97" s="88"/>
    </row>
    <row r="98" spans="1:9">
      <c r="A98" s="69" t="s">
        <v>1011</v>
      </c>
      <c r="B98" s="69" t="s">
        <v>1012</v>
      </c>
      <c r="C98" s="76" t="s">
        <v>1322</v>
      </c>
      <c r="D98" s="76" t="s">
        <v>1212</v>
      </c>
      <c r="E98" s="76" t="s">
        <v>1202</v>
      </c>
      <c r="F98" s="76" t="s">
        <v>818</v>
      </c>
      <c r="G98" s="85">
        <v>443</v>
      </c>
      <c r="H98" s="86">
        <v>15.315656661987305</v>
      </c>
      <c r="I98" s="88"/>
    </row>
    <row r="99" spans="1:9">
      <c r="A99" s="69" t="s">
        <v>1014</v>
      </c>
      <c r="B99" s="69" t="s">
        <v>1325</v>
      </c>
      <c r="C99" s="76" t="s">
        <v>1326</v>
      </c>
      <c r="D99" s="76" t="s">
        <v>1212</v>
      </c>
      <c r="E99" s="76" t="s">
        <v>817</v>
      </c>
      <c r="F99" s="76" t="s">
        <v>1232</v>
      </c>
      <c r="G99" s="85">
        <v>544</v>
      </c>
      <c r="H99" s="86">
        <v>1.8560309410095215</v>
      </c>
      <c r="I99" s="88"/>
    </row>
    <row r="100" spans="1:9">
      <c r="A100" s="69" t="s">
        <v>1017</v>
      </c>
      <c r="B100" s="69" t="s">
        <v>1018</v>
      </c>
      <c r="C100" s="76" t="s">
        <v>1328</v>
      </c>
      <c r="D100" s="76" t="s">
        <v>1212</v>
      </c>
      <c r="E100" s="76" t="s">
        <v>1202</v>
      </c>
      <c r="F100" s="76" t="s">
        <v>818</v>
      </c>
      <c r="G100" s="85">
        <v>446</v>
      </c>
      <c r="H100" s="86">
        <v>1.9940034151077271</v>
      </c>
      <c r="I100" s="88"/>
    </row>
    <row r="101" spans="1:9">
      <c r="A101" s="69" t="s">
        <v>1021</v>
      </c>
      <c r="B101" s="69" t="s">
        <v>1022</v>
      </c>
      <c r="C101" s="76" t="s">
        <v>1330</v>
      </c>
      <c r="D101" s="76" t="s">
        <v>1212</v>
      </c>
      <c r="E101" s="76" t="s">
        <v>817</v>
      </c>
      <c r="F101" s="76" t="s">
        <v>1218</v>
      </c>
      <c r="G101" s="85">
        <v>668</v>
      </c>
      <c r="H101" s="86">
        <v>0.48266658186912537</v>
      </c>
      <c r="I101" s="88"/>
    </row>
    <row r="102" spans="1:9">
      <c r="A102" s="69" t="s">
        <v>1023</v>
      </c>
      <c r="B102" s="69" t="s">
        <v>1024</v>
      </c>
      <c r="C102" s="76" t="s">
        <v>1331</v>
      </c>
      <c r="D102" s="76" t="s">
        <v>1212</v>
      </c>
      <c r="E102" s="76" t="s">
        <v>1202</v>
      </c>
      <c r="F102" s="76" t="s">
        <v>818</v>
      </c>
      <c r="G102" s="85">
        <v>672</v>
      </c>
      <c r="H102" s="86">
        <v>2.0681827068328857</v>
      </c>
      <c r="I102" s="88"/>
    </row>
    <row r="103" spans="1:9">
      <c r="A103" s="69" t="s">
        <v>1106</v>
      </c>
      <c r="B103" s="69" t="s">
        <v>1407</v>
      </c>
      <c r="C103" s="76" t="s">
        <v>1408</v>
      </c>
      <c r="D103" s="76" t="s">
        <v>1212</v>
      </c>
      <c r="E103" s="76" t="s">
        <v>1202</v>
      </c>
      <c r="F103" s="76" t="s">
        <v>1220</v>
      </c>
      <c r="G103" s="85">
        <v>362</v>
      </c>
      <c r="H103" s="86">
        <v>6.1920280456542969</v>
      </c>
      <c r="I103" s="88"/>
    </row>
    <row r="104" spans="1:9">
      <c r="A104" s="69" t="s">
        <v>1138</v>
      </c>
      <c r="B104" s="69" t="s">
        <v>1139</v>
      </c>
      <c r="C104" s="76" t="s">
        <v>1404</v>
      </c>
      <c r="D104" s="76" t="s">
        <v>1212</v>
      </c>
      <c r="E104" s="76" t="s">
        <v>1202</v>
      </c>
      <c r="F104" s="76" t="s">
        <v>1232</v>
      </c>
      <c r="G104" s="85">
        <v>524</v>
      </c>
      <c r="H104" s="86">
        <v>2.6155610084533691</v>
      </c>
      <c r="I104" s="88"/>
    </row>
    <row r="105" spans="1:9">
      <c r="A105" s="69" t="s">
        <v>1019</v>
      </c>
      <c r="B105" s="69" t="s">
        <v>1020</v>
      </c>
      <c r="C105" s="76" t="s">
        <v>1329</v>
      </c>
      <c r="D105" s="76" t="s">
        <v>1212</v>
      </c>
      <c r="E105" s="76" t="s">
        <v>817</v>
      </c>
      <c r="F105" s="76" t="s">
        <v>1218</v>
      </c>
      <c r="G105" s="85">
        <v>666</v>
      </c>
      <c r="H105" s="86">
        <v>0.71515154838562012</v>
      </c>
      <c r="I105" s="88"/>
    </row>
    <row r="106" spans="1:9">
      <c r="A106" s="69" t="s">
        <v>1025</v>
      </c>
      <c r="B106" s="69" t="s">
        <v>1026</v>
      </c>
      <c r="C106" s="76" t="s">
        <v>1332</v>
      </c>
      <c r="D106" s="76" t="s">
        <v>1212</v>
      </c>
      <c r="E106" s="76" t="s">
        <v>1201</v>
      </c>
      <c r="F106" s="76" t="s">
        <v>1201</v>
      </c>
      <c r="G106" s="85">
        <v>946</v>
      </c>
      <c r="H106" s="86">
        <v>11.539999961853027</v>
      </c>
      <c r="I106" s="88"/>
    </row>
    <row r="107" spans="1:9">
      <c r="A107" s="69" t="s">
        <v>1027</v>
      </c>
      <c r="B107" s="69" t="s">
        <v>1028</v>
      </c>
      <c r="C107" s="76" t="s">
        <v>1333</v>
      </c>
      <c r="D107" s="76" t="s">
        <v>1212</v>
      </c>
      <c r="E107" s="76" t="s">
        <v>1201</v>
      </c>
      <c r="F107" s="76" t="s">
        <v>1201</v>
      </c>
      <c r="G107" s="85">
        <v>137</v>
      </c>
      <c r="H107" s="86">
        <v>42.599998474121094</v>
      </c>
      <c r="I107" s="88"/>
    </row>
    <row r="108" spans="1:9">
      <c r="A108" s="69" t="s">
        <v>1015</v>
      </c>
      <c r="B108" s="69" t="s">
        <v>1016</v>
      </c>
      <c r="C108" s="76" t="s">
        <v>1327</v>
      </c>
      <c r="D108" s="76" t="s">
        <v>1212</v>
      </c>
      <c r="E108" s="76" t="s">
        <v>1201</v>
      </c>
      <c r="F108" s="76" t="s">
        <v>1201</v>
      </c>
      <c r="G108" s="85">
        <v>941</v>
      </c>
      <c r="H108" s="86">
        <v>11.760000228881836</v>
      </c>
      <c r="I108" s="88"/>
    </row>
    <row r="109" spans="1:9">
      <c r="A109" s="69" t="s">
        <v>1029</v>
      </c>
      <c r="B109" s="69" t="s">
        <v>1334</v>
      </c>
      <c r="C109" s="76" t="s">
        <v>1335</v>
      </c>
      <c r="D109" s="76" t="s">
        <v>1212</v>
      </c>
      <c r="E109" s="76" t="s">
        <v>1201</v>
      </c>
      <c r="F109" s="76" t="s">
        <v>1201</v>
      </c>
      <c r="G109" s="85">
        <v>546</v>
      </c>
      <c r="H109" s="86">
        <v>23.749076843261719</v>
      </c>
      <c r="I109" s="88"/>
    </row>
    <row r="110" spans="1:9">
      <c r="A110" s="69" t="s">
        <v>1053</v>
      </c>
      <c r="B110" s="69" t="s">
        <v>1054</v>
      </c>
      <c r="C110" s="76" t="s">
        <v>1354</v>
      </c>
      <c r="D110" s="76" t="s">
        <v>1212</v>
      </c>
      <c r="E110" s="76" t="s">
        <v>1202</v>
      </c>
      <c r="F110" s="76" t="s">
        <v>818</v>
      </c>
      <c r="G110" s="85">
        <v>686</v>
      </c>
      <c r="H110" s="86">
        <v>2.2738077640533447</v>
      </c>
      <c r="I110" s="88"/>
    </row>
    <row r="111" spans="1:9">
      <c r="A111" s="69" t="s">
        <v>1049</v>
      </c>
      <c r="B111" s="69" t="s">
        <v>1349</v>
      </c>
      <c r="C111" s="76" t="s">
        <v>1350</v>
      </c>
      <c r="D111" s="76" t="s">
        <v>1212</v>
      </c>
      <c r="E111" s="76" t="s">
        <v>817</v>
      </c>
      <c r="F111" s="76" t="s">
        <v>1214</v>
      </c>
      <c r="G111" s="85">
        <v>921</v>
      </c>
      <c r="H111" s="86">
        <v>2.8399999141693115</v>
      </c>
      <c r="I111" s="88"/>
    </row>
    <row r="112" spans="1:9">
      <c r="A112" s="69" t="s">
        <v>1030</v>
      </c>
      <c r="B112" s="69" t="s">
        <v>1031</v>
      </c>
      <c r="C112" s="76" t="s">
        <v>1336</v>
      </c>
      <c r="D112" s="76" t="s">
        <v>1212</v>
      </c>
      <c r="E112" s="76" t="s">
        <v>817</v>
      </c>
      <c r="F112" s="76" t="s">
        <v>1218</v>
      </c>
      <c r="G112" s="85">
        <v>674</v>
      </c>
      <c r="H112" s="86">
        <v>0.34772202372550964</v>
      </c>
      <c r="I112" s="88"/>
    </row>
    <row r="113" spans="1:9">
      <c r="A113" s="69" t="s">
        <v>1036</v>
      </c>
      <c r="B113" s="69" t="s">
        <v>1037</v>
      </c>
      <c r="C113" s="76" t="s">
        <v>1339</v>
      </c>
      <c r="D113" s="76" t="s">
        <v>1212</v>
      </c>
      <c r="E113" s="76" t="s">
        <v>1202</v>
      </c>
      <c r="F113" s="76" t="s">
        <v>1232</v>
      </c>
      <c r="G113" s="85">
        <v>556</v>
      </c>
      <c r="H113" s="86">
        <v>6.8337011337280273</v>
      </c>
      <c r="I113" s="88"/>
    </row>
    <row r="114" spans="1:9">
      <c r="A114" s="69" t="s">
        <v>1046</v>
      </c>
      <c r="B114" s="69" t="s">
        <v>1047</v>
      </c>
      <c r="C114" s="76" t="s">
        <v>1346</v>
      </c>
      <c r="D114" s="76" t="s">
        <v>1212</v>
      </c>
      <c r="E114" s="76" t="s">
        <v>1202</v>
      </c>
      <c r="F114" s="76" t="s">
        <v>1220</v>
      </c>
      <c r="G114" s="85">
        <v>273</v>
      </c>
      <c r="H114" s="86">
        <v>5.8339567184448242</v>
      </c>
      <c r="I114" s="88"/>
    </row>
    <row r="115" spans="1:9">
      <c r="A115" s="69" t="s">
        <v>1041</v>
      </c>
      <c r="B115" s="69" t="s">
        <v>1342</v>
      </c>
      <c r="C115" s="76" t="s">
        <v>1343</v>
      </c>
      <c r="D115" s="76" t="s">
        <v>1212</v>
      </c>
      <c r="E115" s="76" t="s">
        <v>1202</v>
      </c>
      <c r="F115" s="76" t="s">
        <v>1232</v>
      </c>
      <c r="G115" s="85">
        <v>867</v>
      </c>
      <c r="H115" s="86">
        <v>3.1193439960479736</v>
      </c>
      <c r="I115" s="88"/>
    </row>
    <row r="116" spans="1:9">
      <c r="A116" s="69" t="s">
        <v>1098</v>
      </c>
      <c r="B116" s="69" t="s">
        <v>1366</v>
      </c>
      <c r="C116" s="76" t="s">
        <v>1367</v>
      </c>
      <c r="D116" s="76" t="s">
        <v>1212</v>
      </c>
      <c r="E116" s="76" t="s">
        <v>1202</v>
      </c>
      <c r="F116" s="76" t="s">
        <v>1214</v>
      </c>
      <c r="G116" s="85">
        <v>962</v>
      </c>
      <c r="H116" s="86">
        <v>4.1635293960571289</v>
      </c>
      <c r="I116" s="88"/>
    </row>
    <row r="117" spans="1:9">
      <c r="A117" s="69" t="s">
        <v>1038</v>
      </c>
      <c r="B117" s="69" t="s">
        <v>554</v>
      </c>
      <c r="C117" s="76" t="s">
        <v>1340</v>
      </c>
      <c r="D117" s="76" t="s">
        <v>1212</v>
      </c>
      <c r="E117" s="76" t="s">
        <v>817</v>
      </c>
      <c r="F117" s="76" t="s">
        <v>1218</v>
      </c>
      <c r="G117" s="85">
        <v>678</v>
      </c>
      <c r="H117" s="86">
        <v>0.65779340267181396</v>
      </c>
      <c r="I117" s="88"/>
    </row>
    <row r="118" spans="1:9">
      <c r="A118" s="69" t="s">
        <v>1039</v>
      </c>
      <c r="B118" s="69" t="s">
        <v>1040</v>
      </c>
      <c r="C118" s="76" t="s">
        <v>1341</v>
      </c>
      <c r="D118" s="76" t="s">
        <v>1212</v>
      </c>
      <c r="E118" s="76" t="s">
        <v>1201</v>
      </c>
      <c r="F118" s="76" t="s">
        <v>1201</v>
      </c>
      <c r="G118" s="85">
        <v>181</v>
      </c>
      <c r="H118" s="86">
        <v>15.880000114440918</v>
      </c>
      <c r="I118" s="88"/>
    </row>
    <row r="119" spans="1:9">
      <c r="A119" s="69" t="s">
        <v>1057</v>
      </c>
      <c r="B119" s="69" t="s">
        <v>1058</v>
      </c>
      <c r="C119" s="76" t="s">
        <v>1356</v>
      </c>
      <c r="D119" s="76" t="s">
        <v>1212</v>
      </c>
      <c r="E119" s="76" t="s">
        <v>817</v>
      </c>
      <c r="F119" s="76" t="s">
        <v>1232</v>
      </c>
      <c r="G119" s="85">
        <v>518</v>
      </c>
      <c r="H119" s="86">
        <v>1.1122268438339233</v>
      </c>
      <c r="I119" s="88"/>
    </row>
    <row r="120" spans="1:9">
      <c r="A120" s="69" t="s">
        <v>1052</v>
      </c>
      <c r="B120" s="69" t="s">
        <v>1352</v>
      </c>
      <c r="C120" s="76" t="s">
        <v>1353</v>
      </c>
      <c r="D120" s="76" t="s">
        <v>1212</v>
      </c>
      <c r="E120" s="76" t="s">
        <v>1202</v>
      </c>
      <c r="F120" s="76" t="s">
        <v>1214</v>
      </c>
      <c r="G120" s="85">
        <v>943</v>
      </c>
      <c r="H120" s="86">
        <v>5.3603668212890625</v>
      </c>
      <c r="I120" s="88"/>
    </row>
    <row r="121" spans="1:9">
      <c r="A121" s="69" t="s">
        <v>1050</v>
      </c>
      <c r="B121" s="69" t="s">
        <v>1051</v>
      </c>
      <c r="C121" s="76" t="s">
        <v>1351</v>
      </c>
      <c r="D121" s="76" t="s">
        <v>1212</v>
      </c>
      <c r="E121" s="76" t="s">
        <v>1202</v>
      </c>
      <c r="F121" s="76" t="s">
        <v>1232</v>
      </c>
      <c r="G121" s="85">
        <v>948</v>
      </c>
      <c r="H121" s="86">
        <v>2.77738356590271</v>
      </c>
      <c r="I121" s="88"/>
    </row>
    <row r="122" spans="1:9">
      <c r="A122" s="69" t="s">
        <v>1055</v>
      </c>
      <c r="B122" s="69" t="s">
        <v>1056</v>
      </c>
      <c r="C122" s="76" t="s">
        <v>1355</v>
      </c>
      <c r="D122" s="76" t="s">
        <v>1212</v>
      </c>
      <c r="E122" s="76" t="s">
        <v>817</v>
      </c>
      <c r="F122" s="76" t="s">
        <v>1218</v>
      </c>
      <c r="G122" s="85">
        <v>688</v>
      </c>
      <c r="H122" s="86">
        <v>0.33823603391647339</v>
      </c>
      <c r="I122" s="88"/>
    </row>
    <row r="123" spans="1:9">
      <c r="A123" s="69" t="s">
        <v>1042</v>
      </c>
      <c r="B123" s="69" t="s">
        <v>1043</v>
      </c>
      <c r="C123" s="76" t="s">
        <v>1344</v>
      </c>
      <c r="D123" s="76" t="s">
        <v>1212</v>
      </c>
      <c r="E123" s="76" t="s">
        <v>817</v>
      </c>
      <c r="F123" s="76" t="s">
        <v>818</v>
      </c>
      <c r="G123" s="85">
        <v>682</v>
      </c>
      <c r="H123" s="86">
        <v>1.4141178131103516</v>
      </c>
      <c r="I123" s="88"/>
    </row>
    <row r="124" spans="1:9">
      <c r="A124" s="69" t="s">
        <v>1044</v>
      </c>
      <c r="B124" s="69" t="s">
        <v>1045</v>
      </c>
      <c r="C124" s="76" t="s">
        <v>1345</v>
      </c>
      <c r="D124" s="76" t="s">
        <v>1212</v>
      </c>
      <c r="E124" s="76" t="s">
        <v>1202</v>
      </c>
      <c r="F124" s="76" t="s">
        <v>1218</v>
      </c>
      <c r="G124" s="85">
        <v>684</v>
      </c>
      <c r="H124" s="86">
        <v>5.9789857864379883</v>
      </c>
      <c r="I124" s="88"/>
    </row>
    <row r="125" spans="1:9">
      <c r="A125" s="69" t="s">
        <v>1032</v>
      </c>
      <c r="B125" s="69" t="s">
        <v>1033</v>
      </c>
      <c r="C125" s="76" t="s">
        <v>1337</v>
      </c>
      <c r="D125" s="76" t="s">
        <v>1212</v>
      </c>
      <c r="E125" s="76" t="s">
        <v>817</v>
      </c>
      <c r="F125" s="76" t="s">
        <v>1218</v>
      </c>
      <c r="G125" s="85">
        <v>676</v>
      </c>
      <c r="H125" s="86">
        <v>0.42491760849952698</v>
      </c>
      <c r="I125" s="88"/>
    </row>
    <row r="126" spans="1:9">
      <c r="A126" s="69" t="s">
        <v>1034</v>
      </c>
      <c r="B126" s="69" t="s">
        <v>1035</v>
      </c>
      <c r="C126" s="76" t="s">
        <v>1338</v>
      </c>
      <c r="D126" s="76" t="s">
        <v>1212</v>
      </c>
      <c r="E126" s="76" t="s">
        <v>1202</v>
      </c>
      <c r="F126" s="76" t="s">
        <v>1232</v>
      </c>
      <c r="G126" s="85">
        <v>548</v>
      </c>
      <c r="H126" s="86">
        <v>7.0637822151184082</v>
      </c>
      <c r="I126" s="88"/>
    </row>
    <row r="127" spans="1:9">
      <c r="A127" s="69" t="s">
        <v>1059</v>
      </c>
      <c r="B127" s="69" t="s">
        <v>1060</v>
      </c>
      <c r="C127" s="76" t="s">
        <v>1357</v>
      </c>
      <c r="D127" s="76" t="s">
        <v>1212</v>
      </c>
      <c r="E127" s="76" t="s">
        <v>1202</v>
      </c>
      <c r="F127" s="76" t="s">
        <v>1218</v>
      </c>
      <c r="G127" s="85">
        <v>728</v>
      </c>
      <c r="H127" s="86">
        <v>3.0253760814666748</v>
      </c>
      <c r="I127" s="88"/>
    </row>
    <row r="128" spans="1:9">
      <c r="A128" s="69" t="s">
        <v>1070</v>
      </c>
      <c r="B128" s="69" t="s">
        <v>88</v>
      </c>
      <c r="C128" s="76" t="s">
        <v>1364</v>
      </c>
      <c r="D128" s="76" t="s">
        <v>1212</v>
      </c>
      <c r="E128" s="76" t="s">
        <v>817</v>
      </c>
      <c r="F128" s="76" t="s">
        <v>1218</v>
      </c>
      <c r="G128" s="85">
        <v>692</v>
      </c>
      <c r="H128" s="86">
        <v>0.42557117342948914</v>
      </c>
      <c r="I128" s="88"/>
    </row>
    <row r="129" spans="1:9">
      <c r="A129" s="69" t="s">
        <v>1071</v>
      </c>
      <c r="B129" s="69" t="s">
        <v>1072</v>
      </c>
      <c r="C129" s="76" t="s">
        <v>1365</v>
      </c>
      <c r="D129" s="76" t="s">
        <v>1212</v>
      </c>
      <c r="E129" s="76" t="s">
        <v>817</v>
      </c>
      <c r="F129" s="76" t="s">
        <v>1218</v>
      </c>
      <c r="G129" s="85">
        <v>694</v>
      </c>
      <c r="H129" s="86">
        <v>1.5037698745727539</v>
      </c>
      <c r="I129" s="88"/>
    </row>
    <row r="130" spans="1:9">
      <c r="A130" s="69" t="s">
        <v>1068</v>
      </c>
      <c r="B130" s="69" t="s">
        <v>1069</v>
      </c>
      <c r="C130" s="76" t="s">
        <v>1363</v>
      </c>
      <c r="D130" s="76" t="s">
        <v>1212</v>
      </c>
      <c r="E130" s="76" t="s">
        <v>817</v>
      </c>
      <c r="F130" s="76" t="s">
        <v>1220</v>
      </c>
      <c r="G130" s="85">
        <v>278</v>
      </c>
      <c r="H130" s="86">
        <v>1.4050776958465576</v>
      </c>
      <c r="I130" s="88"/>
    </row>
    <row r="131" spans="1:9">
      <c r="A131" s="69" t="s">
        <v>1065</v>
      </c>
      <c r="B131" s="69" t="s">
        <v>1360</v>
      </c>
      <c r="C131" s="76" t="s">
        <v>1361</v>
      </c>
      <c r="D131" s="76" t="s">
        <v>1212</v>
      </c>
      <c r="E131" s="76" t="s">
        <v>1201</v>
      </c>
      <c r="F131" s="76" t="s">
        <v>1201</v>
      </c>
      <c r="G131" s="85">
        <v>138</v>
      </c>
      <c r="H131" s="86">
        <v>34.595912933349609</v>
      </c>
      <c r="I131" s="88"/>
    </row>
    <row r="132" spans="1:9">
      <c r="A132" s="69" t="s">
        <v>1073</v>
      </c>
      <c r="B132" s="69" t="s">
        <v>1074</v>
      </c>
      <c r="C132" s="76" t="s">
        <v>1368</v>
      </c>
      <c r="D132" s="76" t="s">
        <v>1212</v>
      </c>
      <c r="E132" s="76" t="s">
        <v>1201</v>
      </c>
      <c r="F132" s="76" t="s">
        <v>1201</v>
      </c>
      <c r="G132" s="85">
        <v>142</v>
      </c>
      <c r="H132" s="86">
        <v>54.599998474121094</v>
      </c>
      <c r="I132" s="88"/>
    </row>
    <row r="133" spans="1:9">
      <c r="A133" s="69" t="s">
        <v>1063</v>
      </c>
      <c r="B133" s="69" t="s">
        <v>1064</v>
      </c>
      <c r="C133" s="76" t="s">
        <v>1359</v>
      </c>
      <c r="D133" s="76" t="s">
        <v>1212</v>
      </c>
      <c r="E133" s="76" t="s">
        <v>817</v>
      </c>
      <c r="F133" s="76" t="s">
        <v>1232</v>
      </c>
      <c r="G133" s="85">
        <v>558</v>
      </c>
      <c r="H133" s="86">
        <v>0.86428022384643555</v>
      </c>
      <c r="I133" s="88"/>
    </row>
    <row r="134" spans="1:9">
      <c r="A134" s="69" t="s">
        <v>1061</v>
      </c>
      <c r="B134" s="69" t="s">
        <v>1062</v>
      </c>
      <c r="C134" s="76" t="s">
        <v>1358</v>
      </c>
      <c r="D134" s="76" t="s">
        <v>1212</v>
      </c>
      <c r="E134" s="76" t="s">
        <v>1202</v>
      </c>
      <c r="F134" s="76" t="s">
        <v>1232</v>
      </c>
      <c r="G134" s="85">
        <v>836</v>
      </c>
      <c r="H134" s="86">
        <v>6.1463308334350586</v>
      </c>
      <c r="I134" s="88"/>
    </row>
    <row r="135" spans="1:9">
      <c r="A135" s="69" t="s">
        <v>1066</v>
      </c>
      <c r="B135" s="69" t="s">
        <v>1067</v>
      </c>
      <c r="C135" s="76" t="s">
        <v>1362</v>
      </c>
      <c r="D135" s="76" t="s">
        <v>1212</v>
      </c>
      <c r="E135" s="76" t="s">
        <v>1201</v>
      </c>
      <c r="F135" s="76" t="s">
        <v>1201</v>
      </c>
      <c r="G135" s="85">
        <v>196</v>
      </c>
      <c r="H135" s="86">
        <v>19.920000076293945</v>
      </c>
      <c r="I135" s="88"/>
    </row>
    <row r="136" spans="1:9">
      <c r="A136" s="69" t="s">
        <v>1075</v>
      </c>
      <c r="B136" s="69" t="s">
        <v>1076</v>
      </c>
      <c r="C136" s="76" t="s">
        <v>1369</v>
      </c>
      <c r="D136" s="76" t="s">
        <v>1212</v>
      </c>
      <c r="E136" s="76" t="s">
        <v>1202</v>
      </c>
      <c r="F136" s="76" t="s">
        <v>818</v>
      </c>
      <c r="G136" s="85">
        <v>449</v>
      </c>
      <c r="H136" s="86">
        <v>9.7508316040039063</v>
      </c>
      <c r="I136" s="88"/>
    </row>
    <row r="137" spans="1:9">
      <c r="A137" s="69" t="s">
        <v>1077</v>
      </c>
      <c r="B137" s="69" t="s">
        <v>1078</v>
      </c>
      <c r="C137" s="76" t="s">
        <v>1370</v>
      </c>
      <c r="D137" s="76" t="s">
        <v>1212</v>
      </c>
      <c r="E137" s="76" t="s">
        <v>1202</v>
      </c>
      <c r="F137" s="76" t="s">
        <v>818</v>
      </c>
      <c r="G137" s="85">
        <v>564</v>
      </c>
      <c r="H137" s="86">
        <v>0.91879302263259888</v>
      </c>
      <c r="I137" s="88"/>
    </row>
    <row r="138" spans="1:9">
      <c r="A138" s="69" t="s">
        <v>1081</v>
      </c>
      <c r="B138" s="69" t="s">
        <v>1082</v>
      </c>
      <c r="C138" s="76" t="s">
        <v>1372</v>
      </c>
      <c r="D138" s="76" t="s">
        <v>1212</v>
      </c>
      <c r="E138" s="76" t="s">
        <v>1202</v>
      </c>
      <c r="F138" s="76" t="s">
        <v>1220</v>
      </c>
      <c r="G138" s="85">
        <v>283</v>
      </c>
      <c r="H138" s="86">
        <v>8.4970941543579102</v>
      </c>
      <c r="I138" s="88"/>
    </row>
    <row r="139" spans="1:9">
      <c r="A139" s="69" t="s">
        <v>1087</v>
      </c>
      <c r="B139" s="69" t="s">
        <v>1088</v>
      </c>
      <c r="C139" s="76" t="s">
        <v>1375</v>
      </c>
      <c r="D139" s="76" t="s">
        <v>1212</v>
      </c>
      <c r="E139" s="76" t="s">
        <v>1202</v>
      </c>
      <c r="F139" s="76" t="s">
        <v>1220</v>
      </c>
      <c r="G139" s="85">
        <v>293</v>
      </c>
      <c r="H139" s="86">
        <v>4.2962079048156738</v>
      </c>
      <c r="I139" s="88"/>
    </row>
    <row r="140" spans="1:9">
      <c r="A140" s="69" t="s">
        <v>1089</v>
      </c>
      <c r="B140" s="69" t="s">
        <v>1376</v>
      </c>
      <c r="C140" s="76" t="s">
        <v>1377</v>
      </c>
      <c r="D140" s="76" t="s">
        <v>1212</v>
      </c>
      <c r="E140" s="76" t="s">
        <v>1202</v>
      </c>
      <c r="F140" s="76" t="s">
        <v>1232</v>
      </c>
      <c r="G140" s="85">
        <v>566</v>
      </c>
      <c r="H140" s="86">
        <v>2.3672723770141602</v>
      </c>
      <c r="I140" s="88"/>
    </row>
    <row r="141" spans="1:9">
      <c r="A141" s="69" t="s">
        <v>1079</v>
      </c>
      <c r="B141" s="69" t="s">
        <v>1080</v>
      </c>
      <c r="C141" s="76" t="s">
        <v>1371</v>
      </c>
      <c r="D141" s="76" t="s">
        <v>1212</v>
      </c>
      <c r="E141" s="76" t="s">
        <v>1202</v>
      </c>
      <c r="F141" s="76" t="s">
        <v>1232</v>
      </c>
      <c r="G141" s="85">
        <v>565</v>
      </c>
      <c r="H141" s="86">
        <v>10.067578315734863</v>
      </c>
      <c r="I141" s="88"/>
    </row>
    <row r="142" spans="1:9">
      <c r="A142" s="69" t="s">
        <v>1083</v>
      </c>
      <c r="B142" s="69" t="s">
        <v>1084</v>
      </c>
      <c r="C142" s="76" t="s">
        <v>1373</v>
      </c>
      <c r="D142" s="76" t="s">
        <v>1212</v>
      </c>
      <c r="E142" s="76" t="s">
        <v>817</v>
      </c>
      <c r="F142" s="76" t="s">
        <v>1232</v>
      </c>
      <c r="G142" s="85">
        <v>853</v>
      </c>
      <c r="H142" s="86">
        <v>1.9008665084838867</v>
      </c>
      <c r="I142" s="88"/>
    </row>
    <row r="143" spans="1:9">
      <c r="A143" s="69" t="s">
        <v>1090</v>
      </c>
      <c r="B143" s="69" t="s">
        <v>1091</v>
      </c>
      <c r="C143" s="76" t="s">
        <v>1378</v>
      </c>
      <c r="D143" s="76" t="s">
        <v>1212</v>
      </c>
      <c r="E143" s="76" t="s">
        <v>1202</v>
      </c>
      <c r="F143" s="76" t="s">
        <v>1214</v>
      </c>
      <c r="G143" s="85">
        <v>964</v>
      </c>
      <c r="H143" s="86">
        <v>10.409999847412109</v>
      </c>
      <c r="I143" s="88"/>
    </row>
    <row r="144" spans="1:9">
      <c r="A144" s="69" t="s">
        <v>1094</v>
      </c>
      <c r="B144" s="69" t="s">
        <v>1095</v>
      </c>
      <c r="C144" s="76" t="s">
        <v>1380</v>
      </c>
      <c r="D144" s="76" t="s">
        <v>1212</v>
      </c>
      <c r="E144" s="76" t="s">
        <v>1201</v>
      </c>
      <c r="F144" s="76" t="s">
        <v>1201</v>
      </c>
      <c r="G144" s="85">
        <v>359</v>
      </c>
      <c r="H144" s="86">
        <v>21.818155288696289</v>
      </c>
      <c r="I144" s="88"/>
    </row>
    <row r="145" spans="1:9">
      <c r="A145" s="69" t="s">
        <v>1092</v>
      </c>
      <c r="B145" s="69" t="s">
        <v>1093</v>
      </c>
      <c r="C145" s="76" t="s">
        <v>1379</v>
      </c>
      <c r="D145" s="76" t="s">
        <v>1212</v>
      </c>
      <c r="E145" s="76" t="s">
        <v>1201</v>
      </c>
      <c r="F145" s="76" t="s">
        <v>1201</v>
      </c>
      <c r="G145" s="85">
        <v>182</v>
      </c>
      <c r="H145" s="86">
        <v>22.840000152587891</v>
      </c>
      <c r="I145" s="88"/>
    </row>
    <row r="146" spans="1:9">
      <c r="A146" s="69" t="s">
        <v>1085</v>
      </c>
      <c r="B146" s="69" t="s">
        <v>1086</v>
      </c>
      <c r="C146" s="76" t="s">
        <v>1374</v>
      </c>
      <c r="D146" s="76" t="s">
        <v>1212</v>
      </c>
      <c r="E146" s="76" t="s">
        <v>1202</v>
      </c>
      <c r="F146" s="76" t="s">
        <v>1220</v>
      </c>
      <c r="G146" s="85">
        <v>288</v>
      </c>
      <c r="H146" s="86">
        <v>3.4659407138824463</v>
      </c>
      <c r="I146" s="88"/>
    </row>
    <row r="147" spans="1:9">
      <c r="A147" s="69" t="s">
        <v>1096</v>
      </c>
      <c r="B147" s="69" t="s">
        <v>1097</v>
      </c>
      <c r="C147" s="76" t="s">
        <v>1381</v>
      </c>
      <c r="D147" s="76" t="s">
        <v>1212</v>
      </c>
      <c r="E147" s="76" t="s">
        <v>1202</v>
      </c>
      <c r="F147" s="76" t="s">
        <v>818</v>
      </c>
      <c r="G147" s="85">
        <v>453</v>
      </c>
      <c r="H147" s="86">
        <v>35.703704833984375</v>
      </c>
      <c r="I147" s="88"/>
    </row>
    <row r="148" spans="1:9">
      <c r="A148" s="69" t="s">
        <v>1100</v>
      </c>
      <c r="B148" s="69" t="s">
        <v>1101</v>
      </c>
      <c r="C148" s="76" t="s">
        <v>1382</v>
      </c>
      <c r="D148" s="76" t="s">
        <v>1212</v>
      </c>
      <c r="E148" s="76" t="s">
        <v>1202</v>
      </c>
      <c r="F148" s="76" t="s">
        <v>1214</v>
      </c>
      <c r="G148" s="85">
        <v>968</v>
      </c>
      <c r="H148" s="86">
        <v>8.7700004577636719</v>
      </c>
      <c r="I148" s="88"/>
    </row>
    <row r="149" spans="1:9">
      <c r="A149" s="69" t="s">
        <v>1102</v>
      </c>
      <c r="B149" s="69" t="s">
        <v>1383</v>
      </c>
      <c r="C149" s="76" t="s">
        <v>1384</v>
      </c>
      <c r="D149" s="76" t="s">
        <v>1212</v>
      </c>
      <c r="E149" s="76" t="s">
        <v>1202</v>
      </c>
      <c r="F149" s="76" t="s">
        <v>1214</v>
      </c>
      <c r="G149" s="85">
        <v>922</v>
      </c>
      <c r="H149" s="86">
        <v>6.985933780670166</v>
      </c>
      <c r="I149" s="88"/>
    </row>
    <row r="150" spans="1:9">
      <c r="A150" s="69" t="s">
        <v>1103</v>
      </c>
      <c r="B150" s="69" t="s">
        <v>1104</v>
      </c>
      <c r="C150" s="76" t="s">
        <v>1385</v>
      </c>
      <c r="D150" s="76" t="s">
        <v>1212</v>
      </c>
      <c r="E150" s="76" t="s">
        <v>817</v>
      </c>
      <c r="F150" s="76" t="s">
        <v>1218</v>
      </c>
      <c r="G150" s="85">
        <v>714</v>
      </c>
      <c r="H150" s="86">
        <v>0.60458153486251831</v>
      </c>
      <c r="I150" s="88"/>
    </row>
    <row r="151" spans="1:9">
      <c r="A151" s="69" t="s">
        <v>1113</v>
      </c>
      <c r="B151" s="69" t="s">
        <v>1114</v>
      </c>
      <c r="C151" s="76" t="s">
        <v>1390</v>
      </c>
      <c r="D151" s="76" t="s">
        <v>1212</v>
      </c>
      <c r="E151" s="76" t="s">
        <v>1202</v>
      </c>
      <c r="F151" s="76" t="s">
        <v>818</v>
      </c>
      <c r="G151" s="85">
        <v>456</v>
      </c>
      <c r="H151" s="86">
        <v>13.54857063293457</v>
      </c>
      <c r="I151" s="88"/>
    </row>
    <row r="152" spans="1:9">
      <c r="A152" s="69" t="s">
        <v>1140</v>
      </c>
      <c r="B152" s="69" t="s">
        <v>1411</v>
      </c>
      <c r="C152" s="76" t="s">
        <v>1412</v>
      </c>
      <c r="D152" s="76" t="s">
        <v>1212</v>
      </c>
      <c r="E152" s="76" t="s">
        <v>817</v>
      </c>
      <c r="F152" s="76" t="s">
        <v>818</v>
      </c>
      <c r="G152" s="85">
        <v>732</v>
      </c>
      <c r="H152" s="86">
        <v>0.57561230659484863</v>
      </c>
      <c r="I152" s="88"/>
    </row>
    <row r="153" spans="1:9">
      <c r="A153" s="69" t="s">
        <v>1115</v>
      </c>
      <c r="B153" s="69" t="s">
        <v>1116</v>
      </c>
      <c r="C153" s="76" t="s">
        <v>1391</v>
      </c>
      <c r="D153" s="76" t="s">
        <v>1212</v>
      </c>
      <c r="E153" s="76" t="s">
        <v>817</v>
      </c>
      <c r="F153" s="76" t="s">
        <v>1218</v>
      </c>
      <c r="G153" s="85">
        <v>722</v>
      </c>
      <c r="H153" s="86">
        <v>1.0744057893753052</v>
      </c>
      <c r="I153" s="88"/>
    </row>
    <row r="154" spans="1:9">
      <c r="A154" s="69" t="s">
        <v>1123</v>
      </c>
      <c r="B154" s="69" t="s">
        <v>1124</v>
      </c>
      <c r="C154" s="76" t="s">
        <v>1395</v>
      </c>
      <c r="D154" s="76" t="s">
        <v>1212</v>
      </c>
      <c r="E154" s="76" t="s">
        <v>1201</v>
      </c>
      <c r="F154" s="76" t="s">
        <v>1201</v>
      </c>
      <c r="G154" s="85">
        <v>576</v>
      </c>
      <c r="H154" s="86">
        <v>39.291484832763672</v>
      </c>
      <c r="I154" s="88"/>
    </row>
    <row r="155" spans="1:9">
      <c r="A155" s="69" t="s">
        <v>1128</v>
      </c>
      <c r="B155" s="69" t="s">
        <v>1129</v>
      </c>
      <c r="C155" s="76" t="s">
        <v>1399</v>
      </c>
      <c r="D155" s="76" t="s">
        <v>1212</v>
      </c>
      <c r="E155" s="76" t="s">
        <v>817</v>
      </c>
      <c r="F155" s="76" t="s">
        <v>1232</v>
      </c>
      <c r="G155" s="85">
        <v>813</v>
      </c>
      <c r="H155" s="86">
        <v>1.6426516771316528</v>
      </c>
      <c r="I155" s="88"/>
    </row>
    <row r="156" spans="1:9">
      <c r="A156" s="69" t="s">
        <v>1121</v>
      </c>
      <c r="B156" s="69" t="s">
        <v>1122</v>
      </c>
      <c r="C156" s="76" t="s">
        <v>1394</v>
      </c>
      <c r="D156" s="76" t="s">
        <v>1212</v>
      </c>
      <c r="E156" s="76" t="s">
        <v>817</v>
      </c>
      <c r="F156" s="76" t="s">
        <v>1218</v>
      </c>
      <c r="G156" s="85">
        <v>724</v>
      </c>
      <c r="H156" s="86">
        <v>0.39514920115470886</v>
      </c>
      <c r="I156" s="88"/>
    </row>
    <row r="157" spans="1:9">
      <c r="A157" s="69" t="s">
        <v>936</v>
      </c>
      <c r="B157" s="69" t="s">
        <v>937</v>
      </c>
      <c r="C157" s="76" t="s">
        <v>1277</v>
      </c>
      <c r="D157" s="76" t="s">
        <v>1212</v>
      </c>
      <c r="E157" s="76" t="s">
        <v>1202</v>
      </c>
      <c r="F157" s="76" t="s">
        <v>1220</v>
      </c>
      <c r="G157" s="85">
        <v>253</v>
      </c>
      <c r="H157" s="86">
        <v>2.6965150833129883</v>
      </c>
      <c r="I157" s="88"/>
    </row>
    <row r="158" spans="1:9">
      <c r="A158" s="69" t="s">
        <v>1110</v>
      </c>
      <c r="B158" s="69" t="s">
        <v>1111</v>
      </c>
      <c r="C158" s="76" t="s">
        <v>1387</v>
      </c>
      <c r="D158" s="76" t="s">
        <v>1212</v>
      </c>
      <c r="E158" s="76" t="s">
        <v>1201</v>
      </c>
      <c r="F158" s="76" t="s">
        <v>1201</v>
      </c>
      <c r="G158" s="85">
        <v>135</v>
      </c>
      <c r="H158" s="86">
        <v>30.631467819213867</v>
      </c>
      <c r="I158" s="88"/>
    </row>
    <row r="159" spans="1:9">
      <c r="A159" s="69" t="s">
        <v>1130</v>
      </c>
      <c r="B159" s="69" t="s">
        <v>1131</v>
      </c>
      <c r="C159" s="76" t="s">
        <v>1400</v>
      </c>
      <c r="D159" s="76" t="s">
        <v>1212</v>
      </c>
      <c r="E159" s="76" t="s">
        <v>817</v>
      </c>
      <c r="F159" s="76" t="s">
        <v>818</v>
      </c>
      <c r="G159" s="85">
        <v>726</v>
      </c>
      <c r="H159" s="86">
        <v>0.25203877687454224</v>
      </c>
      <c r="I159" s="88"/>
    </row>
    <row r="160" spans="1:9">
      <c r="A160" s="69" t="s">
        <v>1117</v>
      </c>
      <c r="B160" s="69" t="s">
        <v>1118</v>
      </c>
      <c r="C160" s="76" t="s">
        <v>1392</v>
      </c>
      <c r="D160" s="76" t="s">
        <v>1212</v>
      </c>
      <c r="E160" s="76" t="s">
        <v>1202</v>
      </c>
      <c r="F160" s="76" t="s">
        <v>1214</v>
      </c>
      <c r="G160" s="85">
        <v>942</v>
      </c>
      <c r="H160" s="86">
        <v>5.3219361305236816</v>
      </c>
      <c r="I160" s="88"/>
    </row>
    <row r="161" spans="1:9">
      <c r="A161" s="69" t="s">
        <v>1134</v>
      </c>
      <c r="B161" s="69" t="s">
        <v>1135</v>
      </c>
      <c r="C161" s="76" t="s">
        <v>1402</v>
      </c>
      <c r="D161" s="76" t="s">
        <v>1212</v>
      </c>
      <c r="E161" s="76" t="s">
        <v>817</v>
      </c>
      <c r="F161" s="76" t="s">
        <v>1218</v>
      </c>
      <c r="G161" s="85">
        <v>733</v>
      </c>
      <c r="H161" s="86">
        <v>0.2450655996799469</v>
      </c>
      <c r="I161" s="88"/>
    </row>
    <row r="162" spans="1:9">
      <c r="A162" s="69" t="s">
        <v>1112</v>
      </c>
      <c r="B162" s="69" t="s">
        <v>1388</v>
      </c>
      <c r="C162" s="76" t="s">
        <v>1389</v>
      </c>
      <c r="D162" s="76" t="s">
        <v>1212</v>
      </c>
      <c r="E162" s="76" t="s">
        <v>817</v>
      </c>
      <c r="F162" s="76" t="s">
        <v>1218</v>
      </c>
      <c r="G162" s="85">
        <v>716</v>
      </c>
      <c r="H162" s="86">
        <v>1.5784579515457153</v>
      </c>
      <c r="I162" s="88"/>
    </row>
    <row r="163" spans="1:9">
      <c r="A163" s="69" t="s">
        <v>1141</v>
      </c>
      <c r="B163" s="69" t="s">
        <v>1142</v>
      </c>
      <c r="C163" s="76" t="s">
        <v>1413</v>
      </c>
      <c r="D163" s="76" t="s">
        <v>1212</v>
      </c>
      <c r="E163" s="76" t="s">
        <v>1202</v>
      </c>
      <c r="F163" s="76" t="s">
        <v>1220</v>
      </c>
      <c r="G163" s="85">
        <v>366</v>
      </c>
      <c r="H163" s="86">
        <v>3.3758995532989502</v>
      </c>
      <c r="I163" s="88"/>
    </row>
    <row r="164" spans="1:9">
      <c r="A164" s="69" t="s">
        <v>1125</v>
      </c>
      <c r="B164" s="69" t="s">
        <v>1396</v>
      </c>
      <c r="C164" s="76" t="s">
        <v>1397</v>
      </c>
      <c r="D164" s="76" t="s">
        <v>1212</v>
      </c>
      <c r="E164" s="76" t="s">
        <v>1201</v>
      </c>
      <c r="F164" s="76" t="s">
        <v>1201</v>
      </c>
      <c r="G164" s="85">
        <v>936</v>
      </c>
      <c r="H164" s="86">
        <v>13.140000343322754</v>
      </c>
      <c r="I164" s="88"/>
    </row>
    <row r="165" spans="1:9">
      <c r="A165" s="69" t="s">
        <v>1126</v>
      </c>
      <c r="B165" s="69" t="s">
        <v>1127</v>
      </c>
      <c r="C165" s="76" t="s">
        <v>1398</v>
      </c>
      <c r="D165" s="76" t="s">
        <v>1212</v>
      </c>
      <c r="E165" s="76" t="s">
        <v>1201</v>
      </c>
      <c r="F165" s="76" t="s">
        <v>1201</v>
      </c>
      <c r="G165" s="85">
        <v>961</v>
      </c>
      <c r="H165" s="86">
        <v>19.190000534057617</v>
      </c>
      <c r="I165" s="88"/>
    </row>
    <row r="166" spans="1:9">
      <c r="A166" s="69" t="s">
        <v>1143</v>
      </c>
      <c r="B166" s="69" t="s">
        <v>1144</v>
      </c>
      <c r="C166" s="76" t="s">
        <v>1414</v>
      </c>
      <c r="D166" s="76" t="s">
        <v>1212</v>
      </c>
      <c r="E166" s="76" t="s">
        <v>1201</v>
      </c>
      <c r="F166" s="76" t="s">
        <v>1201</v>
      </c>
      <c r="G166" s="85">
        <v>144</v>
      </c>
      <c r="H166" s="86">
        <v>35.939998626708984</v>
      </c>
      <c r="I166" s="88"/>
    </row>
    <row r="167" spans="1:9">
      <c r="A167" s="69" t="s">
        <v>944</v>
      </c>
      <c r="B167" s="69" t="s">
        <v>945</v>
      </c>
      <c r="C167" s="76" t="s">
        <v>1281</v>
      </c>
      <c r="D167" s="76" t="s">
        <v>1212</v>
      </c>
      <c r="E167" s="76" t="s">
        <v>1202</v>
      </c>
      <c r="F167" s="76" t="s">
        <v>1218</v>
      </c>
      <c r="G167" s="85">
        <v>734</v>
      </c>
      <c r="H167" s="86">
        <v>2.5126082897186279</v>
      </c>
      <c r="I167" s="88"/>
    </row>
    <row r="168" spans="1:9">
      <c r="A168" s="69" t="s">
        <v>1119</v>
      </c>
      <c r="B168" s="69" t="s">
        <v>1120</v>
      </c>
      <c r="C168" s="76" t="s">
        <v>1393</v>
      </c>
      <c r="D168" s="76" t="s">
        <v>1212</v>
      </c>
      <c r="E168" s="76" t="s">
        <v>1202</v>
      </c>
      <c r="F168" s="76" t="s">
        <v>1218</v>
      </c>
      <c r="G168" s="85">
        <v>718</v>
      </c>
      <c r="H168" s="86">
        <v>8.0487432479858398</v>
      </c>
      <c r="I168" s="88"/>
    </row>
    <row r="169" spans="1:9">
      <c r="A169" s="89" t="s">
        <v>1147</v>
      </c>
      <c r="B169" s="69" t="s">
        <v>1450</v>
      </c>
      <c r="C169" s="76" t="s">
        <v>1451</v>
      </c>
      <c r="D169" s="76" t="s">
        <v>1212</v>
      </c>
      <c r="E169" s="76" t="s">
        <v>1202</v>
      </c>
      <c r="F169" s="76" t="s">
        <v>818</v>
      </c>
      <c r="G169" s="85">
        <v>463</v>
      </c>
      <c r="H169" s="90"/>
      <c r="I169" s="88"/>
    </row>
    <row r="170" spans="1:9">
      <c r="A170" s="89" t="s">
        <v>905</v>
      </c>
      <c r="B170" s="69" t="s">
        <v>906</v>
      </c>
      <c r="C170" s="76" t="s">
        <v>1254</v>
      </c>
      <c r="D170" s="76" t="s">
        <v>1212</v>
      </c>
      <c r="E170" s="76" t="s">
        <v>817</v>
      </c>
      <c r="F170" s="76" t="s">
        <v>1218</v>
      </c>
      <c r="G170" s="85">
        <v>628</v>
      </c>
      <c r="H170" s="90">
        <v>0.49178043007850647</v>
      </c>
      <c r="I170" s="88"/>
    </row>
    <row r="171" spans="1:9">
      <c r="A171" s="89" t="s">
        <v>1157</v>
      </c>
      <c r="B171" s="69" t="s">
        <v>1158</v>
      </c>
      <c r="C171" s="76" t="s">
        <v>1422</v>
      </c>
      <c r="D171" s="76" t="s">
        <v>1212</v>
      </c>
      <c r="E171" s="76" t="s">
        <v>817</v>
      </c>
      <c r="F171" s="76" t="s">
        <v>1218</v>
      </c>
      <c r="G171" s="85">
        <v>742</v>
      </c>
      <c r="H171" s="90">
        <v>0.67635160684585571</v>
      </c>
      <c r="I171" s="88"/>
    </row>
    <row r="172" spans="1:9">
      <c r="A172" s="89" t="s">
        <v>1153</v>
      </c>
      <c r="B172" s="69" t="s">
        <v>1154</v>
      </c>
      <c r="C172" s="76" t="s">
        <v>1420</v>
      </c>
      <c r="D172" s="76" t="s">
        <v>1212</v>
      </c>
      <c r="E172" s="76" t="s">
        <v>1202</v>
      </c>
      <c r="F172" s="76" t="s">
        <v>1232</v>
      </c>
      <c r="G172" s="85">
        <v>578</v>
      </c>
      <c r="H172" s="90">
        <v>5.011847972869873</v>
      </c>
      <c r="I172" s="88"/>
    </row>
    <row r="173" spans="1:9">
      <c r="A173" s="89" t="s">
        <v>1149</v>
      </c>
      <c r="B173" s="69" t="s">
        <v>1150</v>
      </c>
      <c r="C173" s="76" t="s">
        <v>1418</v>
      </c>
      <c r="D173" s="76" t="s">
        <v>1212</v>
      </c>
      <c r="E173" s="76" t="s">
        <v>817</v>
      </c>
      <c r="F173" s="76" t="s">
        <v>1223</v>
      </c>
      <c r="G173" s="85">
        <v>923</v>
      </c>
      <c r="H173" s="90">
        <v>0.62484860420227051</v>
      </c>
      <c r="I173" s="88"/>
    </row>
    <row r="174" spans="1:9">
      <c r="A174" s="89" t="s">
        <v>1167</v>
      </c>
      <c r="B174" s="69" t="s">
        <v>1168</v>
      </c>
      <c r="C174" s="76" t="s">
        <v>1427</v>
      </c>
      <c r="D174" s="76" t="s">
        <v>1212</v>
      </c>
      <c r="E174" s="76" t="s">
        <v>1202</v>
      </c>
      <c r="F174" s="76" t="s">
        <v>1223</v>
      </c>
      <c r="G174" s="85">
        <v>925</v>
      </c>
      <c r="H174" s="90">
        <v>5.3407511711120605</v>
      </c>
      <c r="I174" s="88"/>
    </row>
    <row r="175" spans="1:9">
      <c r="A175" s="89" t="s">
        <v>1155</v>
      </c>
      <c r="B175" s="69" t="s">
        <v>1156</v>
      </c>
      <c r="C175" s="76" t="s">
        <v>1421</v>
      </c>
      <c r="D175" s="76" t="s">
        <v>1212</v>
      </c>
      <c r="E175" s="76" t="s">
        <v>817</v>
      </c>
      <c r="F175" s="76" t="s">
        <v>1232</v>
      </c>
      <c r="G175" s="85">
        <v>537</v>
      </c>
      <c r="H175" s="90">
        <v>0.98491287231445313</v>
      </c>
      <c r="I175" s="88"/>
    </row>
    <row r="176" spans="1:9">
      <c r="A176" s="89" t="s">
        <v>1159</v>
      </c>
      <c r="B176" s="69" t="s">
        <v>1160</v>
      </c>
      <c r="C176" s="76" t="s">
        <v>1423</v>
      </c>
      <c r="D176" s="76" t="s">
        <v>1212</v>
      </c>
      <c r="E176" s="76" t="s">
        <v>1202</v>
      </c>
      <c r="F176" s="76" t="s">
        <v>1232</v>
      </c>
      <c r="G176" s="85">
        <v>866</v>
      </c>
      <c r="H176" s="90">
        <v>3.5074236392974854</v>
      </c>
      <c r="I176" s="88"/>
    </row>
    <row r="177" spans="1:9">
      <c r="A177" s="89" t="s">
        <v>1161</v>
      </c>
      <c r="B177" s="69" t="s">
        <v>1162</v>
      </c>
      <c r="C177" s="76" t="s">
        <v>1424</v>
      </c>
      <c r="D177" s="76" t="s">
        <v>1212</v>
      </c>
      <c r="E177" s="76" t="s">
        <v>1202</v>
      </c>
      <c r="F177" s="76" t="s">
        <v>1220</v>
      </c>
      <c r="G177" s="85">
        <v>369</v>
      </c>
      <c r="H177" s="90">
        <v>10.527685165405273</v>
      </c>
      <c r="I177" s="88"/>
    </row>
    <row r="178" spans="1:9">
      <c r="A178" s="89" t="s">
        <v>1163</v>
      </c>
      <c r="B178" s="69" t="s">
        <v>1164</v>
      </c>
      <c r="C178" s="76" t="s">
        <v>1425</v>
      </c>
      <c r="D178" s="76" t="s">
        <v>1212</v>
      </c>
      <c r="E178" s="76" t="s">
        <v>1202</v>
      </c>
      <c r="F178" s="76" t="s">
        <v>818</v>
      </c>
      <c r="G178" s="85">
        <v>744</v>
      </c>
      <c r="H178" s="90">
        <v>2.3481359481811523</v>
      </c>
      <c r="I178" s="88"/>
    </row>
    <row r="179" spans="1:9">
      <c r="A179" s="89" t="s">
        <v>1165</v>
      </c>
      <c r="B179" s="69" t="s">
        <v>1166</v>
      </c>
      <c r="C179" s="76" t="s">
        <v>1426</v>
      </c>
      <c r="D179" s="76" t="s">
        <v>1212</v>
      </c>
      <c r="E179" s="76" t="s">
        <v>1202</v>
      </c>
      <c r="F179" s="76" t="s">
        <v>1214</v>
      </c>
      <c r="G179" s="85">
        <v>186</v>
      </c>
      <c r="H179" s="90">
        <v>5.973207950592041</v>
      </c>
      <c r="I179" s="88"/>
    </row>
    <row r="180" spans="1:9">
      <c r="A180" s="89" t="s">
        <v>1169</v>
      </c>
      <c r="B180" s="69" t="s">
        <v>1170</v>
      </c>
      <c r="C180" s="76" t="s">
        <v>1428</v>
      </c>
      <c r="D180" s="76" t="s">
        <v>1212</v>
      </c>
      <c r="E180" s="76" t="s">
        <v>1202</v>
      </c>
      <c r="F180" s="76" t="s">
        <v>1232</v>
      </c>
      <c r="G180" s="85">
        <v>869</v>
      </c>
      <c r="H180" s="90">
        <v>3.5944428443908691</v>
      </c>
      <c r="I180" s="88"/>
    </row>
    <row r="181" spans="1:9">
      <c r="A181" s="89" t="s">
        <v>1148</v>
      </c>
      <c r="B181" s="69" t="s">
        <v>1416</v>
      </c>
      <c r="C181" s="76" t="s">
        <v>1417</v>
      </c>
      <c r="D181" s="76" t="s">
        <v>1212</v>
      </c>
      <c r="E181" s="76" t="s">
        <v>1201</v>
      </c>
      <c r="F181" s="76" t="s">
        <v>1201</v>
      </c>
      <c r="G181" s="85">
        <v>528</v>
      </c>
      <c r="H181" s="90">
        <v>19.02778434753418</v>
      </c>
      <c r="I181" s="88"/>
    </row>
    <row r="182" spans="1:9">
      <c r="A182" s="89" t="s">
        <v>1151</v>
      </c>
      <c r="B182" s="69" t="s">
        <v>1152</v>
      </c>
      <c r="C182" s="76" t="s">
        <v>1419</v>
      </c>
      <c r="D182" s="76" t="s">
        <v>1212</v>
      </c>
      <c r="E182" s="76" t="s">
        <v>817</v>
      </c>
      <c r="F182" s="76" t="s">
        <v>1218</v>
      </c>
      <c r="G182" s="85">
        <v>738</v>
      </c>
      <c r="H182" s="90">
        <v>0.81578880548477173</v>
      </c>
      <c r="I182" s="88"/>
    </row>
    <row r="183" spans="1:9">
      <c r="A183" s="89" t="s">
        <v>1171</v>
      </c>
      <c r="B183" s="69" t="s">
        <v>1172</v>
      </c>
      <c r="C183" s="76" t="s">
        <v>1429</v>
      </c>
      <c r="D183" s="76" t="s">
        <v>1212</v>
      </c>
      <c r="E183" s="76" t="s">
        <v>817</v>
      </c>
      <c r="F183" s="76" t="s">
        <v>1218</v>
      </c>
      <c r="G183" s="85">
        <v>746</v>
      </c>
      <c r="H183" s="90">
        <v>0.68327140808105469</v>
      </c>
      <c r="I183" s="88"/>
    </row>
    <row r="184" spans="1:9">
      <c r="A184" s="89" t="s">
        <v>1173</v>
      </c>
      <c r="B184" s="69" t="s">
        <v>1174</v>
      </c>
      <c r="C184" s="76" t="s">
        <v>1430</v>
      </c>
      <c r="D184" s="76" t="s">
        <v>1212</v>
      </c>
      <c r="E184" s="76" t="s">
        <v>1202</v>
      </c>
      <c r="F184" s="76" t="s">
        <v>1214</v>
      </c>
      <c r="G184" s="85">
        <v>926</v>
      </c>
      <c r="H184" s="90">
        <v>2.656646728515625</v>
      </c>
      <c r="I184" s="88"/>
    </row>
    <row r="185" spans="1:9">
      <c r="A185" s="89" t="s">
        <v>1179</v>
      </c>
      <c r="B185" s="69" t="s">
        <v>1180</v>
      </c>
      <c r="C185" s="76" t="s">
        <v>1436</v>
      </c>
      <c r="D185" s="76" t="s">
        <v>1212</v>
      </c>
      <c r="E185" s="76" t="s">
        <v>1202</v>
      </c>
      <c r="F185" s="76" t="s">
        <v>1220</v>
      </c>
      <c r="G185" s="85">
        <v>298</v>
      </c>
      <c r="H185" s="90">
        <v>10.924546241760254</v>
      </c>
      <c r="I185" s="88"/>
    </row>
    <row r="186" spans="1:9">
      <c r="A186" s="89" t="s">
        <v>1178</v>
      </c>
      <c r="B186" s="69" t="s">
        <v>1434</v>
      </c>
      <c r="C186" s="76" t="s">
        <v>1435</v>
      </c>
      <c r="D186" s="76" t="s">
        <v>1212</v>
      </c>
      <c r="E186" s="76" t="s">
        <v>1201</v>
      </c>
      <c r="F186" s="76" t="s">
        <v>1201</v>
      </c>
      <c r="G186" s="85">
        <v>111</v>
      </c>
      <c r="H186" s="90">
        <v>41.565921783447266</v>
      </c>
      <c r="I186" s="88"/>
    </row>
    <row r="187" spans="1:9">
      <c r="A187" s="89" t="s">
        <v>1181</v>
      </c>
      <c r="B187" s="69" t="s">
        <v>1182</v>
      </c>
      <c r="C187" s="76" t="s">
        <v>1437</v>
      </c>
      <c r="D187" s="76" t="s">
        <v>1212</v>
      </c>
      <c r="E187" s="76" t="s">
        <v>817</v>
      </c>
      <c r="F187" s="76" t="s">
        <v>1223</v>
      </c>
      <c r="G187" s="85">
        <v>927</v>
      </c>
      <c r="H187" s="90">
        <v>1.2817816734313965</v>
      </c>
      <c r="I187" s="88"/>
    </row>
    <row r="188" spans="1:9">
      <c r="A188" s="89" t="s">
        <v>1107</v>
      </c>
      <c r="B188" s="69" t="s">
        <v>1409</v>
      </c>
      <c r="C188" s="76" t="s">
        <v>1410</v>
      </c>
      <c r="D188" s="76" t="s">
        <v>1212</v>
      </c>
      <c r="E188" s="76" t="s">
        <v>1202</v>
      </c>
      <c r="F188" s="76" t="s">
        <v>1220</v>
      </c>
      <c r="G188" s="85">
        <v>364</v>
      </c>
      <c r="H188" s="90">
        <v>5.0907731056213379</v>
      </c>
      <c r="I188" s="88"/>
    </row>
    <row r="189" spans="1:9">
      <c r="A189" s="89" t="s">
        <v>1185</v>
      </c>
      <c r="B189" s="69" t="s">
        <v>1439</v>
      </c>
      <c r="C189" s="76" t="s">
        <v>1440</v>
      </c>
      <c r="D189" s="76" t="s">
        <v>1212</v>
      </c>
      <c r="E189" s="76" t="s">
        <v>1202</v>
      </c>
      <c r="F189" s="76" t="s">
        <v>1220</v>
      </c>
      <c r="G189" s="85">
        <v>299</v>
      </c>
      <c r="H189" s="90">
        <v>1.2275910377502441</v>
      </c>
      <c r="I189" s="88"/>
    </row>
    <row r="190" spans="1:9">
      <c r="A190" s="89" t="s">
        <v>1186</v>
      </c>
      <c r="B190" s="69" t="s">
        <v>1441</v>
      </c>
      <c r="C190" s="76" t="s">
        <v>1442</v>
      </c>
      <c r="D190" s="76" t="s">
        <v>1212</v>
      </c>
      <c r="E190" s="76" t="s">
        <v>817</v>
      </c>
      <c r="F190" s="76" t="s">
        <v>1232</v>
      </c>
      <c r="G190" s="85">
        <v>582</v>
      </c>
      <c r="H190" s="90">
        <v>2.5056676864624023</v>
      </c>
      <c r="I190" s="88"/>
    </row>
    <row r="191" spans="1:9">
      <c r="A191" s="89" t="s">
        <v>1183</v>
      </c>
      <c r="B191" s="69" t="s">
        <v>1184</v>
      </c>
      <c r="C191" s="76" t="s">
        <v>1438</v>
      </c>
      <c r="D191" s="76" t="s">
        <v>1212</v>
      </c>
      <c r="E191" s="76" t="s">
        <v>1202</v>
      </c>
      <c r="F191" s="76" t="s">
        <v>1232</v>
      </c>
      <c r="G191" s="85">
        <v>846</v>
      </c>
      <c r="H191" s="90">
        <v>2.2064132690429688</v>
      </c>
      <c r="I191" s="88"/>
    </row>
    <row r="192" spans="1:9">
      <c r="A192" s="89" t="s">
        <v>1443</v>
      </c>
      <c r="B192" s="69" t="s">
        <v>1444</v>
      </c>
      <c r="C192" s="76" t="s">
        <v>1445</v>
      </c>
      <c r="D192" s="76" t="s">
        <v>1212</v>
      </c>
      <c r="E192" s="76" t="s">
        <v>1202</v>
      </c>
      <c r="F192" s="76" t="s">
        <v>818</v>
      </c>
      <c r="G192" s="85">
        <v>487</v>
      </c>
      <c r="H192" s="90">
        <v>2.1787054538726807</v>
      </c>
      <c r="I192" s="88"/>
    </row>
    <row r="193" spans="1:9">
      <c r="A193" s="89" t="s">
        <v>1108</v>
      </c>
      <c r="B193" s="69" t="s">
        <v>1109</v>
      </c>
      <c r="C193" s="76" t="s">
        <v>1386</v>
      </c>
      <c r="D193" s="76" t="s">
        <v>1212</v>
      </c>
      <c r="E193" s="76" t="s">
        <v>1202</v>
      </c>
      <c r="F193" s="76" t="s">
        <v>1232</v>
      </c>
      <c r="G193" s="85">
        <v>862</v>
      </c>
      <c r="H193" s="90">
        <v>2.89723801612854</v>
      </c>
      <c r="I193" s="88"/>
    </row>
    <row r="194" spans="1:9">
      <c r="A194" s="89" t="s">
        <v>1187</v>
      </c>
      <c r="B194" s="69" t="s">
        <v>1188</v>
      </c>
      <c r="C194" s="76" t="s">
        <v>1446</v>
      </c>
      <c r="D194" s="76" t="s">
        <v>1212</v>
      </c>
      <c r="E194" s="76" t="s">
        <v>817</v>
      </c>
      <c r="F194" s="76" t="s">
        <v>818</v>
      </c>
      <c r="G194" s="85">
        <v>474</v>
      </c>
      <c r="H194" s="90">
        <v>0.43410605192184448</v>
      </c>
      <c r="I194" s="88"/>
    </row>
    <row r="195" spans="1:9">
      <c r="A195" s="89" t="s">
        <v>1132</v>
      </c>
      <c r="B195" s="69" t="s">
        <v>1133</v>
      </c>
      <c r="C195" s="76" t="s">
        <v>1401</v>
      </c>
      <c r="D195" s="76" t="s">
        <v>1212</v>
      </c>
      <c r="E195" s="76" t="s">
        <v>1202</v>
      </c>
      <c r="F195" s="76" t="s">
        <v>1218</v>
      </c>
      <c r="G195" s="85">
        <v>199</v>
      </c>
      <c r="H195" s="90">
        <v>3.948796272277832</v>
      </c>
      <c r="I195" s="88"/>
    </row>
    <row r="196" spans="1:9">
      <c r="A196" s="89" t="s">
        <v>1189</v>
      </c>
      <c r="B196" s="69" t="s">
        <v>1190</v>
      </c>
      <c r="C196" s="76" t="s">
        <v>1447</v>
      </c>
      <c r="D196" s="76" t="s">
        <v>1212</v>
      </c>
      <c r="E196" s="76" t="s">
        <v>817</v>
      </c>
      <c r="F196" s="76" t="s">
        <v>1218</v>
      </c>
      <c r="G196" s="85">
        <v>754</v>
      </c>
      <c r="H196" s="90">
        <v>0.75343912839889526</v>
      </c>
      <c r="I196" s="88"/>
    </row>
    <row r="197" spans="1:9" ht="14.4" thickBot="1">
      <c r="A197" s="91" t="s">
        <v>1191</v>
      </c>
      <c r="B197" s="92" t="s">
        <v>1192</v>
      </c>
      <c r="C197" s="93" t="s">
        <v>1448</v>
      </c>
      <c r="D197" s="93" t="s">
        <v>1212</v>
      </c>
      <c r="E197" s="93" t="s">
        <v>817</v>
      </c>
      <c r="F197" s="93" t="s">
        <v>1218</v>
      </c>
      <c r="G197" s="94">
        <v>698</v>
      </c>
      <c r="H197" s="95">
        <v>1.0527198314666748</v>
      </c>
      <c r="I197" s="8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28037-AE94-42FA-8A24-C4CC0A3D1B65}">
  <sheetPr>
    <tabColor theme="3"/>
  </sheetPr>
  <dimension ref="B1:C28"/>
  <sheetViews>
    <sheetView zoomScaleNormal="100" workbookViewId="0">
      <selection activeCell="P37" sqref="P37"/>
    </sheetView>
  </sheetViews>
  <sheetFormatPr defaultRowHeight="14.4"/>
  <cols>
    <col min="1" max="16384" width="8.88671875" style="31"/>
  </cols>
  <sheetData>
    <row r="1" spans="2:3" s="29" customFormat="1"/>
    <row r="2" spans="2:3" s="30" customFormat="1"/>
    <row r="4" spans="2:3" ht="17.399999999999999">
      <c r="B4" s="33" t="s">
        <v>1475</v>
      </c>
    </row>
    <row r="5" spans="2:3">
      <c r="B5" s="32" t="s">
        <v>1461</v>
      </c>
    </row>
    <row r="12" spans="2:3">
      <c r="B12" s="36" t="s">
        <v>1476</v>
      </c>
      <c r="C12" s="34"/>
    </row>
    <row r="13" spans="2:3">
      <c r="B13" s="38" t="s">
        <v>1479</v>
      </c>
      <c r="C13" s="34"/>
    </row>
    <row r="14" spans="2:3">
      <c r="B14" s="38" t="s">
        <v>1480</v>
      </c>
      <c r="C14" s="34"/>
    </row>
    <row r="15" spans="2:3">
      <c r="B15" s="34"/>
      <c r="C15" s="34"/>
    </row>
    <row r="16" spans="2:3">
      <c r="B16" s="36" t="s">
        <v>1477</v>
      </c>
      <c r="C16" s="34"/>
    </row>
    <row r="17" spans="2:3">
      <c r="B17" s="38" t="s">
        <v>1481</v>
      </c>
      <c r="C17" s="34"/>
    </row>
    <row r="18" spans="2:3">
      <c r="B18" s="38" t="s">
        <v>1482</v>
      </c>
      <c r="C18" s="34"/>
    </row>
    <row r="19" spans="2:3">
      <c r="B19" s="38" t="s">
        <v>1483</v>
      </c>
      <c r="C19" s="34"/>
    </row>
    <row r="20" spans="2:3">
      <c r="B20" s="38" t="s">
        <v>1484</v>
      </c>
      <c r="C20" s="34"/>
    </row>
    <row r="21" spans="2:3">
      <c r="B21" s="34"/>
      <c r="C21" s="34"/>
    </row>
    <row r="22" spans="2:3">
      <c r="B22" s="36" t="s">
        <v>1478</v>
      </c>
      <c r="C22" s="34"/>
    </row>
    <row r="23" spans="2:3">
      <c r="B23" s="34"/>
      <c r="C23" s="34"/>
    </row>
    <row r="24" spans="2:3">
      <c r="B24" s="36"/>
      <c r="C24" s="34"/>
    </row>
    <row r="25" spans="2:3">
      <c r="B25" s="37"/>
      <c r="C25" s="34"/>
    </row>
    <row r="26" spans="2:3">
      <c r="B26" s="34"/>
      <c r="C26" s="34"/>
    </row>
    <row r="27" spans="2:3">
      <c r="B27" s="36"/>
      <c r="C27" s="34"/>
    </row>
    <row r="28" spans="2:3">
      <c r="B28" s="37"/>
      <c r="C28" s="34"/>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7F47E-9EE9-45D1-ABBD-B494FA9657BC}">
  <sheetPr>
    <tabColor theme="3"/>
  </sheetPr>
  <dimension ref="A1:D17"/>
  <sheetViews>
    <sheetView zoomScale="160" zoomScaleNormal="160" workbookViewId="0">
      <selection activeCell="F21" sqref="A1:XFD1048576"/>
    </sheetView>
  </sheetViews>
  <sheetFormatPr defaultRowHeight="13.8"/>
  <cols>
    <col min="1" max="1" width="22.109375" style="43" bestFit="1" customWidth="1"/>
    <col min="2" max="2" width="8.44140625" style="43" bestFit="1" customWidth="1"/>
    <col min="3" max="3" width="12.44140625" style="43" bestFit="1" customWidth="1"/>
    <col min="4" max="4" width="13.33203125" style="43" bestFit="1" customWidth="1"/>
    <col min="5" max="16384" width="8.88671875" style="43"/>
  </cols>
  <sheetData>
    <row r="1" spans="1:4">
      <c r="A1" s="40" t="s">
        <v>819</v>
      </c>
      <c r="B1" s="41"/>
      <c r="C1" s="42"/>
    </row>
    <row r="2" spans="1:4">
      <c r="A2" s="44" t="s">
        <v>820</v>
      </c>
      <c r="B2" s="45" t="s">
        <v>821</v>
      </c>
      <c r="C2" s="46" t="s">
        <v>822</v>
      </c>
    </row>
    <row r="3" spans="1:4">
      <c r="A3" s="44" t="s">
        <v>823</v>
      </c>
      <c r="B3" s="47">
        <v>35000</v>
      </c>
      <c r="C3" s="48" t="s">
        <v>824</v>
      </c>
    </row>
    <row r="4" spans="1:4">
      <c r="A4" s="44" t="s">
        <v>825</v>
      </c>
      <c r="B4" s="47">
        <v>20000</v>
      </c>
      <c r="C4" s="48" t="s">
        <v>826</v>
      </c>
    </row>
    <row r="5" spans="1:4">
      <c r="A5" s="44" t="s">
        <v>827</v>
      </c>
      <c r="B5" s="47">
        <v>20000</v>
      </c>
      <c r="C5" s="48" t="s">
        <v>826</v>
      </c>
    </row>
    <row r="6" spans="1:4">
      <c r="A6" s="44" t="s">
        <v>828</v>
      </c>
      <c r="B6" s="47">
        <v>40000</v>
      </c>
      <c r="C6" s="48" t="s">
        <v>829</v>
      </c>
      <c r="D6" s="49"/>
    </row>
    <row r="7" spans="1:4">
      <c r="A7" s="44" t="s">
        <v>830</v>
      </c>
      <c r="B7" s="47">
        <v>15000</v>
      </c>
      <c r="C7" s="48" t="s">
        <v>824</v>
      </c>
    </row>
    <row r="8" spans="1:4">
      <c r="A8" s="44" t="s">
        <v>831</v>
      </c>
      <c r="B8" s="47">
        <v>2000</v>
      </c>
      <c r="C8" s="48" t="s">
        <v>824</v>
      </c>
    </row>
    <row r="9" spans="1:4" ht="14.4" thickBot="1">
      <c r="A9" s="50" t="s">
        <v>832</v>
      </c>
      <c r="B9" s="51">
        <v>300</v>
      </c>
      <c r="C9" s="52" t="s">
        <v>833</v>
      </c>
    </row>
    <row r="11" spans="1:4" ht="14.4" thickBot="1"/>
    <row r="12" spans="1:4">
      <c r="A12" s="53" t="s">
        <v>834</v>
      </c>
      <c r="B12" s="54"/>
      <c r="C12" s="54"/>
      <c r="D12" s="55"/>
    </row>
    <row r="13" spans="1:4">
      <c r="A13" s="44" t="s">
        <v>835</v>
      </c>
      <c r="B13" s="45" t="s">
        <v>836</v>
      </c>
      <c r="C13" s="45" t="s">
        <v>837</v>
      </c>
      <c r="D13" s="46" t="s">
        <v>838</v>
      </c>
    </row>
    <row r="14" spans="1:4">
      <c r="A14" s="44" t="s">
        <v>839</v>
      </c>
      <c r="B14" s="56">
        <v>1</v>
      </c>
      <c r="C14" s="56">
        <v>2</v>
      </c>
      <c r="D14" s="57">
        <f>B14*C14*8</f>
        <v>16</v>
      </c>
    </row>
    <row r="15" spans="1:4">
      <c r="A15" s="44" t="s">
        <v>840</v>
      </c>
      <c r="B15" s="56">
        <v>1</v>
      </c>
      <c r="C15" s="56">
        <v>2</v>
      </c>
      <c r="D15" s="57">
        <f t="shared" ref="D15:D17" si="0">B15*C15*8</f>
        <v>16</v>
      </c>
    </row>
    <row r="16" spans="1:4">
      <c r="A16" s="44" t="s">
        <v>841</v>
      </c>
      <c r="B16" s="56">
        <v>1</v>
      </c>
      <c r="C16" s="56">
        <v>2</v>
      </c>
      <c r="D16" s="57">
        <f t="shared" si="0"/>
        <v>16</v>
      </c>
    </row>
    <row r="17" spans="1:4" ht="14.4" thickBot="1">
      <c r="A17" s="50" t="s">
        <v>842</v>
      </c>
      <c r="B17" s="58">
        <v>1</v>
      </c>
      <c r="C17" s="58">
        <v>2</v>
      </c>
      <c r="D17" s="59">
        <f t="shared" si="0"/>
        <v>16</v>
      </c>
    </row>
  </sheetData>
  <mergeCells count="2">
    <mergeCell ref="A1:C1"/>
    <mergeCell ref="A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BB0E9-6CF3-4AFE-BB24-53818581ED4E}">
  <sheetPr>
    <tabColor theme="3"/>
  </sheetPr>
  <dimension ref="A1"/>
  <sheetViews>
    <sheetView zoomScale="115" zoomScaleNormal="115" workbookViewId="0">
      <selection activeCell="D14" sqref="A1:XFD1048576"/>
    </sheetView>
  </sheetViews>
  <sheetFormatPr defaultRowHeight="13.8"/>
  <cols>
    <col min="1" max="1" width="22.109375" style="43" bestFit="1" customWidth="1"/>
    <col min="2" max="2" width="8" style="43" bestFit="1" customWidth="1"/>
    <col min="3" max="3" width="12.33203125" style="43" bestFit="1" customWidth="1"/>
    <col min="4" max="4" width="13.21875" style="43" bestFit="1" customWidth="1"/>
    <col min="5" max="16384" width="8.88671875" style="43"/>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14688-696A-4F98-9BAE-809BAA5D6814}">
  <sheetPr>
    <tabColor rgb="FFC00000"/>
  </sheetPr>
  <dimension ref="A1:P938"/>
  <sheetViews>
    <sheetView zoomScaleNormal="100" workbookViewId="0">
      <selection activeCell="F16" sqref="A1:O223"/>
    </sheetView>
  </sheetViews>
  <sheetFormatPr defaultRowHeight="14.4"/>
  <cols>
    <col min="1" max="1" width="4.44140625" style="27" bestFit="1" customWidth="1"/>
    <col min="2" max="2" width="11.33203125" style="27" bestFit="1" customWidth="1"/>
    <col min="3" max="3" width="5.44140625" style="27" bestFit="1" customWidth="1"/>
    <col min="4" max="4" width="6.88671875" style="27" bestFit="1" customWidth="1"/>
    <col min="5" max="5" width="4.33203125" style="27" bestFit="1" customWidth="1"/>
    <col min="6" max="6" width="14.33203125" style="27" bestFit="1" customWidth="1"/>
    <col min="7" max="7" width="10.6640625" style="27" bestFit="1" customWidth="1"/>
    <col min="8" max="8" width="10" style="27" bestFit="1" customWidth="1"/>
    <col min="9" max="9" width="10.33203125" style="27" bestFit="1" customWidth="1"/>
    <col min="10" max="10" width="8.109375" style="27" bestFit="1" customWidth="1"/>
    <col min="11" max="11" width="11.88671875" style="27" bestFit="1" customWidth="1"/>
    <col min="12" max="12" width="8.21875" style="27" bestFit="1" customWidth="1"/>
    <col min="13" max="13" width="14.6640625" style="27" bestFit="1" customWidth="1"/>
    <col min="14" max="14" width="9.21875" style="27" bestFit="1" customWidth="1"/>
    <col min="15" max="15" width="11.109375" style="27" bestFit="1" customWidth="1"/>
    <col min="16" max="16" width="12" bestFit="1" customWidth="1"/>
    <col min="18" max="18" width="11" bestFit="1" customWidth="1"/>
  </cols>
  <sheetData>
    <row r="1" spans="1:16" ht="55.2">
      <c r="A1" s="60" t="s">
        <v>843</v>
      </c>
      <c r="B1" s="60" t="s">
        <v>1458</v>
      </c>
      <c r="C1" s="60" t="s">
        <v>844</v>
      </c>
      <c r="D1" s="60" t="s">
        <v>1459</v>
      </c>
      <c r="E1" s="60" t="s">
        <v>1460</v>
      </c>
      <c r="F1" s="60" t="s">
        <v>1305</v>
      </c>
      <c r="G1" s="60" t="s">
        <v>808</v>
      </c>
      <c r="H1" s="60" t="s">
        <v>809</v>
      </c>
      <c r="I1" s="60" t="s">
        <v>839</v>
      </c>
      <c r="J1" s="60" t="s">
        <v>840</v>
      </c>
      <c r="K1" s="60" t="s">
        <v>841</v>
      </c>
      <c r="L1" s="60" t="s">
        <v>842</v>
      </c>
      <c r="M1" s="60" t="s">
        <v>810</v>
      </c>
      <c r="N1" s="60" t="s">
        <v>811</v>
      </c>
      <c r="O1" s="61" t="s">
        <v>812</v>
      </c>
      <c r="P1" s="1"/>
    </row>
    <row r="2" spans="1:16">
      <c r="A2" s="62" t="str">
        <f>Site_Data!A2</f>
        <v>BFA</v>
      </c>
      <c r="B2" s="62" t="str">
        <f>Site_Data!B2</f>
        <v>Burkina Faso</v>
      </c>
      <c r="C2" s="62">
        <f>Site_Data!E2</f>
        <v>2022</v>
      </c>
      <c r="D2" s="62">
        <f>Site_Data!F2</f>
        <v>7</v>
      </c>
      <c r="E2" s="62">
        <f>Site_Data!G2</f>
        <v>4</v>
      </c>
      <c r="F2" s="62" t="str">
        <f>Site_Data!Z2</f>
        <v>13.2395,-2.7283</v>
      </c>
      <c r="G2" s="63">
        <f>IFERROR(1*Cost_Settings!$B$3,"-")</f>
        <v>35000</v>
      </c>
      <c r="H2" s="63">
        <f>IFERROR(1*Cost_Settings!$B$7,"-")</f>
        <v>15000</v>
      </c>
      <c r="I2" s="63">
        <f>VLOOKUP(A2,Labor_capex!$A$2:$Q$200,12,0)</f>
        <v>19.858367919921875</v>
      </c>
      <c r="J2" s="63">
        <f>VLOOKUP(A2,Labor_capex!$A$2:$Q$200,13,0)</f>
        <v>9.8483104705810547</v>
      </c>
      <c r="K2" s="63">
        <f>VLOOKUP(A2,Labor_capex!$A$2:$Q$200,14,0)</f>
        <v>9.8483104705810547</v>
      </c>
      <c r="L2" s="63">
        <f>VLOOKUP(A2,Labor_capex!$A$2:$Q$200,15,0)</f>
        <v>9.8483104705810547</v>
      </c>
      <c r="M2" s="63">
        <f>IFERROR(1*Cost_Settings!$B$6,"-")</f>
        <v>40000</v>
      </c>
      <c r="N2" s="63">
        <f>IFERROR(1*Cost_Settings!$B$8,"-")</f>
        <v>2000</v>
      </c>
      <c r="O2" s="63">
        <f t="shared" ref="O2:O33" si="0">SUM(G2:N2)</f>
        <v>92049.403299331665</v>
      </c>
    </row>
    <row r="3" spans="1:16">
      <c r="A3" s="62" t="str">
        <f>Site_Data!A3</f>
        <v>BFA</v>
      </c>
      <c r="B3" s="62" t="str">
        <f>Site_Data!B3</f>
        <v>Burkina Faso</v>
      </c>
      <c r="C3" s="62">
        <f>Site_Data!E3</f>
        <v>2022</v>
      </c>
      <c r="D3" s="62">
        <f>Site_Data!F3</f>
        <v>10</v>
      </c>
      <c r="E3" s="62">
        <f>Site_Data!G3</f>
        <v>30</v>
      </c>
      <c r="F3" s="62" t="str">
        <f>Site_Data!Z3</f>
        <v>13.1021,-1.2239</v>
      </c>
      <c r="G3" s="63">
        <f>IFERROR(1*Cost_Settings!$B$3,"-")</f>
        <v>35000</v>
      </c>
      <c r="H3" s="63">
        <f>IFERROR(1*Cost_Settings!$B$7,"-")</f>
        <v>15000</v>
      </c>
      <c r="I3" s="63">
        <f>VLOOKUP(A3,Labor_capex!$A$2:$Q$200,12,0)</f>
        <v>19.858367919921875</v>
      </c>
      <c r="J3" s="63">
        <f>VLOOKUP(A3,Labor_capex!$A$2:$Q$200,13,0)</f>
        <v>9.8483104705810547</v>
      </c>
      <c r="K3" s="63">
        <f>VLOOKUP(A3,Labor_capex!$A$2:$Q$200,14,0)</f>
        <v>9.8483104705810547</v>
      </c>
      <c r="L3" s="63">
        <f>VLOOKUP(A3,Labor_capex!$A$2:$Q$200,15,0)</f>
        <v>9.8483104705810547</v>
      </c>
      <c r="M3" s="63">
        <f>IFERROR(1*Cost_Settings!$B$6,"-")</f>
        <v>40000</v>
      </c>
      <c r="N3" s="63">
        <f>IFERROR(1*Cost_Settings!$B$8,"-")</f>
        <v>2000</v>
      </c>
      <c r="O3" s="63">
        <f t="shared" si="0"/>
        <v>92049.403299331665</v>
      </c>
    </row>
    <row r="4" spans="1:16">
      <c r="A4" s="62" t="str">
        <f>Site_Data!A4</f>
        <v>BFA</v>
      </c>
      <c r="B4" s="62" t="str">
        <f>Site_Data!B4</f>
        <v>Burkina Faso</v>
      </c>
      <c r="C4" s="62">
        <f>Site_Data!E4</f>
        <v>2022</v>
      </c>
      <c r="D4" s="62">
        <f>Site_Data!F4</f>
        <v>10</v>
      </c>
      <c r="E4" s="62">
        <f>Site_Data!G4</f>
        <v>25</v>
      </c>
      <c r="F4" s="62" t="str">
        <f>Site_Data!Z4</f>
        <v>10.6833,-3.5667</v>
      </c>
      <c r="G4" s="63">
        <f>IFERROR(1*Cost_Settings!$B$3,"-")</f>
        <v>35000</v>
      </c>
      <c r="H4" s="63">
        <f>IFERROR(1*Cost_Settings!$B$7,"-")</f>
        <v>15000</v>
      </c>
      <c r="I4" s="63">
        <f>VLOOKUP(A4,Labor_capex!$A$2:$Q$200,12,0)</f>
        <v>19.858367919921875</v>
      </c>
      <c r="J4" s="63">
        <f>VLOOKUP(A4,Labor_capex!$A$2:$Q$200,13,0)</f>
        <v>9.8483104705810547</v>
      </c>
      <c r="K4" s="63">
        <f>VLOOKUP(A4,Labor_capex!$A$2:$Q$200,14,0)</f>
        <v>9.8483104705810547</v>
      </c>
      <c r="L4" s="63">
        <f>VLOOKUP(A4,Labor_capex!$A$2:$Q$200,15,0)</f>
        <v>9.8483104705810547</v>
      </c>
      <c r="M4" s="63">
        <f>IFERROR(1*Cost_Settings!$B$6,"-")</f>
        <v>40000</v>
      </c>
      <c r="N4" s="63">
        <f>IFERROR(1*Cost_Settings!$B$8,"-")</f>
        <v>2000</v>
      </c>
      <c r="O4" s="63">
        <f t="shared" si="0"/>
        <v>92049.403299331665</v>
      </c>
    </row>
    <row r="5" spans="1:16">
      <c r="A5" s="62" t="str">
        <f>Site_Data!A5</f>
        <v>BFA</v>
      </c>
      <c r="B5" s="62" t="str">
        <f>Site_Data!B5</f>
        <v>Burkina Faso</v>
      </c>
      <c r="C5" s="62">
        <f>Site_Data!E5</f>
        <v>2023</v>
      </c>
      <c r="D5" s="62">
        <f>Site_Data!F5</f>
        <v>3</v>
      </c>
      <c r="E5" s="62">
        <f>Site_Data!G5</f>
        <v>10</v>
      </c>
      <c r="F5" s="62" t="str">
        <f>Site_Data!Z5</f>
        <v>13.3164,-0.5225</v>
      </c>
      <c r="G5" s="63">
        <f>IFERROR(1*Cost_Settings!$B$3,"-")</f>
        <v>35000</v>
      </c>
      <c r="H5" s="63">
        <f>IFERROR(1*Cost_Settings!$B$7,"-")</f>
        <v>15000</v>
      </c>
      <c r="I5" s="63">
        <f>VLOOKUP(A5,Labor_capex!$A$2:$Q$200,12,0)</f>
        <v>19.858367919921875</v>
      </c>
      <c r="J5" s="63">
        <f>VLOOKUP(A5,Labor_capex!$A$2:$Q$200,13,0)</f>
        <v>9.8483104705810547</v>
      </c>
      <c r="K5" s="63">
        <f>VLOOKUP(A5,Labor_capex!$A$2:$Q$200,14,0)</f>
        <v>9.8483104705810547</v>
      </c>
      <c r="L5" s="63">
        <f>VLOOKUP(A5,Labor_capex!$A$2:$Q$200,15,0)</f>
        <v>9.8483104705810547</v>
      </c>
      <c r="M5" s="63">
        <f>IFERROR(1*Cost_Settings!$B$6,"-")</f>
        <v>40000</v>
      </c>
      <c r="N5" s="63">
        <f>IFERROR(1*Cost_Settings!$B$8,"-")</f>
        <v>2000</v>
      </c>
      <c r="O5" s="63">
        <f t="shared" si="0"/>
        <v>92049.403299331665</v>
      </c>
    </row>
    <row r="6" spans="1:16">
      <c r="A6" s="62" t="str">
        <f>Site_Data!A6</f>
        <v>BFA</v>
      </c>
      <c r="B6" s="62" t="str">
        <f>Site_Data!B6</f>
        <v>Burkina Faso</v>
      </c>
      <c r="C6" s="62">
        <f>Site_Data!E6</f>
        <v>2022</v>
      </c>
      <c r="D6" s="62">
        <f>Site_Data!F6</f>
        <v>2</v>
      </c>
      <c r="E6" s="62">
        <f>Site_Data!G6</f>
        <v>15</v>
      </c>
      <c r="F6" s="62" t="str">
        <f>Site_Data!Z6</f>
        <v>13.49,-0.5868</v>
      </c>
      <c r="G6" s="63">
        <f>IFERROR(1*Cost_Settings!$B$3,"-")</f>
        <v>35000</v>
      </c>
      <c r="H6" s="63">
        <f>IFERROR(1*Cost_Settings!$B$7,"-")</f>
        <v>15000</v>
      </c>
      <c r="I6" s="63">
        <f>VLOOKUP(A6,Labor_capex!$A$2:$Q$200,12,0)</f>
        <v>19.858367919921875</v>
      </c>
      <c r="J6" s="63">
        <f>VLOOKUP(A6,Labor_capex!$A$2:$Q$200,13,0)</f>
        <v>9.8483104705810547</v>
      </c>
      <c r="K6" s="63">
        <f>VLOOKUP(A6,Labor_capex!$A$2:$Q$200,14,0)</f>
        <v>9.8483104705810547</v>
      </c>
      <c r="L6" s="63">
        <f>VLOOKUP(A6,Labor_capex!$A$2:$Q$200,15,0)</f>
        <v>9.8483104705810547</v>
      </c>
      <c r="M6" s="63">
        <f>IFERROR(1*Cost_Settings!$B$6,"-")</f>
        <v>40000</v>
      </c>
      <c r="N6" s="63">
        <f>IFERROR(1*Cost_Settings!$B$8,"-")</f>
        <v>2000</v>
      </c>
      <c r="O6" s="63">
        <f t="shared" si="0"/>
        <v>92049.403299331665</v>
      </c>
    </row>
    <row r="7" spans="1:16">
      <c r="A7" s="62" t="str">
        <f>Site_Data!A7</f>
        <v>BFA</v>
      </c>
      <c r="B7" s="62" t="str">
        <f>Site_Data!B7</f>
        <v>Burkina Faso</v>
      </c>
      <c r="C7" s="62">
        <f>Site_Data!E7</f>
        <v>2022</v>
      </c>
      <c r="D7" s="62">
        <f>Site_Data!F7</f>
        <v>10</v>
      </c>
      <c r="E7" s="62">
        <f>Site_Data!G7</f>
        <v>29</v>
      </c>
      <c r="F7" s="62" t="str">
        <f>Site_Data!Z7</f>
        <v>11.6261,-3.6869</v>
      </c>
      <c r="G7" s="63">
        <f>IFERROR(1*Cost_Settings!$B$3,"-")</f>
        <v>35000</v>
      </c>
      <c r="H7" s="63">
        <f>IFERROR(1*Cost_Settings!$B$7,"-")</f>
        <v>15000</v>
      </c>
      <c r="I7" s="63">
        <f>VLOOKUP(A7,Labor_capex!$A$2:$Q$200,12,0)</f>
        <v>19.858367919921875</v>
      </c>
      <c r="J7" s="63">
        <f>VLOOKUP(A7,Labor_capex!$A$2:$Q$200,13,0)</f>
        <v>9.8483104705810547</v>
      </c>
      <c r="K7" s="63">
        <f>VLOOKUP(A7,Labor_capex!$A$2:$Q$200,14,0)</f>
        <v>9.8483104705810547</v>
      </c>
      <c r="L7" s="63">
        <f>VLOOKUP(A7,Labor_capex!$A$2:$Q$200,15,0)</f>
        <v>9.8483104705810547</v>
      </c>
      <c r="M7" s="63">
        <f>IFERROR(1*Cost_Settings!$B$6,"-")</f>
        <v>40000</v>
      </c>
      <c r="N7" s="63">
        <f>IFERROR(1*Cost_Settings!$B$8,"-")</f>
        <v>2000</v>
      </c>
      <c r="O7" s="63">
        <f t="shared" si="0"/>
        <v>92049.403299331665</v>
      </c>
    </row>
    <row r="8" spans="1:16">
      <c r="A8" s="62" t="str">
        <f>Site_Data!A8</f>
        <v>BFA</v>
      </c>
      <c r="B8" s="62" t="str">
        <f>Site_Data!B8</f>
        <v>Burkina Faso</v>
      </c>
      <c r="C8" s="62">
        <f>Site_Data!E8</f>
        <v>2022</v>
      </c>
      <c r="D8" s="62">
        <f>Site_Data!F8</f>
        <v>4</v>
      </c>
      <c r="E8" s="62">
        <f>Site_Data!G8</f>
        <v>29</v>
      </c>
      <c r="F8" s="62" t="str">
        <f>Site_Data!Z8</f>
        <v>13.3025,0.0283</v>
      </c>
      <c r="G8" s="63">
        <f>IFERROR(1*Cost_Settings!$B$3,"-")</f>
        <v>35000</v>
      </c>
      <c r="H8" s="63">
        <f>IFERROR(1*Cost_Settings!$B$7,"-")</f>
        <v>15000</v>
      </c>
      <c r="I8" s="63">
        <f>VLOOKUP(A8,Labor_capex!$A$2:$Q$200,12,0)</f>
        <v>19.858367919921875</v>
      </c>
      <c r="J8" s="63">
        <f>VLOOKUP(A8,Labor_capex!$A$2:$Q$200,13,0)</f>
        <v>9.8483104705810547</v>
      </c>
      <c r="K8" s="63">
        <f>VLOOKUP(A8,Labor_capex!$A$2:$Q$200,14,0)</f>
        <v>9.8483104705810547</v>
      </c>
      <c r="L8" s="63">
        <f>VLOOKUP(A8,Labor_capex!$A$2:$Q$200,15,0)</f>
        <v>9.8483104705810547</v>
      </c>
      <c r="M8" s="63">
        <f>IFERROR(1*Cost_Settings!$B$6,"-")</f>
        <v>40000</v>
      </c>
      <c r="N8" s="63">
        <f>IFERROR(1*Cost_Settings!$B$8,"-")</f>
        <v>2000</v>
      </c>
      <c r="O8" s="63">
        <f t="shared" si="0"/>
        <v>92049.403299331665</v>
      </c>
    </row>
    <row r="9" spans="1:16">
      <c r="A9" s="62" t="str">
        <f>Site_Data!A9</f>
        <v>BFA</v>
      </c>
      <c r="B9" s="62" t="str">
        <f>Site_Data!B9</f>
        <v>Burkina Faso</v>
      </c>
      <c r="C9" s="62">
        <f>Site_Data!E9</f>
        <v>2022</v>
      </c>
      <c r="D9" s="62">
        <f>Site_Data!F9</f>
        <v>1</v>
      </c>
      <c r="E9" s="62">
        <f>Site_Data!G9</f>
        <v>30</v>
      </c>
      <c r="F9" s="62" t="str">
        <f>Site_Data!Z9</f>
        <v>13.2438,-1.0309</v>
      </c>
      <c r="G9" s="63">
        <f>IFERROR(1*Cost_Settings!$B$3,"-")</f>
        <v>35000</v>
      </c>
      <c r="H9" s="63">
        <f>IFERROR(1*Cost_Settings!$B$7,"-")</f>
        <v>15000</v>
      </c>
      <c r="I9" s="63">
        <f>VLOOKUP(A9,Labor_capex!$A$2:$Q$200,12,0)</f>
        <v>19.858367919921875</v>
      </c>
      <c r="J9" s="63">
        <f>VLOOKUP(A9,Labor_capex!$A$2:$Q$200,13,0)</f>
        <v>9.8483104705810547</v>
      </c>
      <c r="K9" s="63">
        <f>VLOOKUP(A9,Labor_capex!$A$2:$Q$200,14,0)</f>
        <v>9.8483104705810547</v>
      </c>
      <c r="L9" s="63">
        <f>VLOOKUP(A9,Labor_capex!$A$2:$Q$200,15,0)</f>
        <v>9.8483104705810547</v>
      </c>
      <c r="M9" s="63">
        <f>IFERROR(1*Cost_Settings!$B$6,"-")</f>
        <v>40000</v>
      </c>
      <c r="N9" s="63">
        <f>IFERROR(1*Cost_Settings!$B$8,"-")</f>
        <v>2000</v>
      </c>
      <c r="O9" s="63">
        <f t="shared" si="0"/>
        <v>92049.403299331665</v>
      </c>
    </row>
    <row r="10" spans="1:16">
      <c r="A10" s="62" t="str">
        <f>Site_Data!A10</f>
        <v>BFA</v>
      </c>
      <c r="B10" s="62" t="str">
        <f>Site_Data!B10</f>
        <v>Burkina Faso</v>
      </c>
      <c r="C10" s="62">
        <f>Site_Data!E10</f>
        <v>2022</v>
      </c>
      <c r="D10" s="62">
        <f>Site_Data!F10</f>
        <v>1</v>
      </c>
      <c r="E10" s="62">
        <f>Site_Data!G10</f>
        <v>30</v>
      </c>
      <c r="F10" s="62" t="str">
        <f>Site_Data!Z10</f>
        <v>13.2414,-0.7276</v>
      </c>
      <c r="G10" s="63">
        <f>IFERROR(1*Cost_Settings!$B$3,"-")</f>
        <v>35000</v>
      </c>
      <c r="H10" s="63">
        <f>IFERROR(1*Cost_Settings!$B$7,"-")</f>
        <v>15000</v>
      </c>
      <c r="I10" s="63">
        <f>VLOOKUP(A10,Labor_capex!$A$2:$Q$200,12,0)</f>
        <v>19.858367919921875</v>
      </c>
      <c r="J10" s="63">
        <f>VLOOKUP(A10,Labor_capex!$A$2:$Q$200,13,0)</f>
        <v>9.8483104705810547</v>
      </c>
      <c r="K10" s="63">
        <f>VLOOKUP(A10,Labor_capex!$A$2:$Q$200,14,0)</f>
        <v>9.8483104705810547</v>
      </c>
      <c r="L10" s="63">
        <f>VLOOKUP(A10,Labor_capex!$A$2:$Q$200,15,0)</f>
        <v>9.8483104705810547</v>
      </c>
      <c r="M10" s="63">
        <f>IFERROR(1*Cost_Settings!$B$6,"-")</f>
        <v>40000</v>
      </c>
      <c r="N10" s="63">
        <f>IFERROR(1*Cost_Settings!$B$8,"-")</f>
        <v>2000</v>
      </c>
      <c r="O10" s="63">
        <f t="shared" si="0"/>
        <v>92049.403299331665</v>
      </c>
    </row>
    <row r="11" spans="1:16">
      <c r="A11" s="62" t="str">
        <f>Site_Data!A11</f>
        <v>BFA</v>
      </c>
      <c r="B11" s="62" t="str">
        <f>Site_Data!B11</f>
        <v>Burkina Faso</v>
      </c>
      <c r="C11" s="62">
        <f>Site_Data!E11</f>
        <v>2022</v>
      </c>
      <c r="D11" s="62">
        <f>Site_Data!F11</f>
        <v>8</v>
      </c>
      <c r="E11" s="62">
        <f>Site_Data!G11</f>
        <v>20</v>
      </c>
      <c r="F11" s="62" t="str">
        <f>Site_Data!Z11</f>
        <v>12.2985,-0.0923</v>
      </c>
      <c r="G11" s="63">
        <f>IFERROR(1*Cost_Settings!$B$3,"-")</f>
        <v>35000</v>
      </c>
      <c r="H11" s="63">
        <f>IFERROR(1*Cost_Settings!$B$7,"-")</f>
        <v>15000</v>
      </c>
      <c r="I11" s="63">
        <f>VLOOKUP(A11,Labor_capex!$A$2:$Q$200,12,0)</f>
        <v>19.858367919921875</v>
      </c>
      <c r="J11" s="63">
        <f>VLOOKUP(A11,Labor_capex!$A$2:$Q$200,13,0)</f>
        <v>9.8483104705810547</v>
      </c>
      <c r="K11" s="63">
        <f>VLOOKUP(A11,Labor_capex!$A$2:$Q$200,14,0)</f>
        <v>9.8483104705810547</v>
      </c>
      <c r="L11" s="63">
        <f>VLOOKUP(A11,Labor_capex!$A$2:$Q$200,15,0)</f>
        <v>9.8483104705810547</v>
      </c>
      <c r="M11" s="63">
        <f>IFERROR(1*Cost_Settings!$B$6,"-")</f>
        <v>40000</v>
      </c>
      <c r="N11" s="63">
        <f>IFERROR(1*Cost_Settings!$B$8,"-")</f>
        <v>2000</v>
      </c>
      <c r="O11" s="63">
        <f t="shared" si="0"/>
        <v>92049.403299331665</v>
      </c>
    </row>
    <row r="12" spans="1:16">
      <c r="A12" s="62" t="str">
        <f>Site_Data!A12</f>
        <v>BFA</v>
      </c>
      <c r="B12" s="62" t="str">
        <f>Site_Data!B12</f>
        <v>Burkina Faso</v>
      </c>
      <c r="C12" s="62">
        <f>Site_Data!E12</f>
        <v>2022</v>
      </c>
      <c r="D12" s="62">
        <f>Site_Data!F12</f>
        <v>4</v>
      </c>
      <c r="E12" s="62">
        <f>Site_Data!G12</f>
        <v>14</v>
      </c>
      <c r="F12" s="62" t="str">
        <f>Site_Data!Z12</f>
        <v>12.5465,-0.0244</v>
      </c>
      <c r="G12" s="63">
        <f>IFERROR(1*Cost_Settings!$B$3,"-")</f>
        <v>35000</v>
      </c>
      <c r="H12" s="63">
        <f>IFERROR(1*Cost_Settings!$B$7,"-")</f>
        <v>15000</v>
      </c>
      <c r="I12" s="63">
        <f>VLOOKUP(A12,Labor_capex!$A$2:$Q$200,12,0)</f>
        <v>19.858367919921875</v>
      </c>
      <c r="J12" s="63">
        <f>VLOOKUP(A12,Labor_capex!$A$2:$Q$200,13,0)</f>
        <v>9.8483104705810547</v>
      </c>
      <c r="K12" s="63">
        <f>VLOOKUP(A12,Labor_capex!$A$2:$Q$200,14,0)</f>
        <v>9.8483104705810547</v>
      </c>
      <c r="L12" s="63">
        <f>VLOOKUP(A12,Labor_capex!$A$2:$Q$200,15,0)</f>
        <v>9.8483104705810547</v>
      </c>
      <c r="M12" s="63">
        <f>IFERROR(1*Cost_Settings!$B$6,"-")</f>
        <v>40000</v>
      </c>
      <c r="N12" s="63">
        <f>IFERROR(1*Cost_Settings!$B$8,"-")</f>
        <v>2000</v>
      </c>
      <c r="O12" s="63">
        <f t="shared" si="0"/>
        <v>92049.403299331665</v>
      </c>
    </row>
    <row r="13" spans="1:16">
      <c r="A13" s="62" t="str">
        <f>Site_Data!A13</f>
        <v>BFA</v>
      </c>
      <c r="B13" s="62" t="str">
        <f>Site_Data!B13</f>
        <v>Burkina Faso</v>
      </c>
      <c r="C13" s="62">
        <f>Site_Data!E13</f>
        <v>2022</v>
      </c>
      <c r="D13" s="62">
        <f>Site_Data!F13</f>
        <v>4</v>
      </c>
      <c r="E13" s="62">
        <f>Site_Data!G13</f>
        <v>23</v>
      </c>
      <c r="F13" s="62" t="str">
        <f>Site_Data!Z13</f>
        <v>12.3767,-4.1559</v>
      </c>
      <c r="G13" s="63">
        <f>IFERROR(1*Cost_Settings!$B$3,"-")</f>
        <v>35000</v>
      </c>
      <c r="H13" s="63">
        <f>IFERROR(1*Cost_Settings!$B$7,"-")</f>
        <v>15000</v>
      </c>
      <c r="I13" s="63">
        <f>VLOOKUP(A13,Labor_capex!$A$2:$Q$200,12,0)</f>
        <v>19.858367919921875</v>
      </c>
      <c r="J13" s="63">
        <f>VLOOKUP(A13,Labor_capex!$A$2:$Q$200,13,0)</f>
        <v>9.8483104705810547</v>
      </c>
      <c r="K13" s="63">
        <f>VLOOKUP(A13,Labor_capex!$A$2:$Q$200,14,0)</f>
        <v>9.8483104705810547</v>
      </c>
      <c r="L13" s="63">
        <f>VLOOKUP(A13,Labor_capex!$A$2:$Q$200,15,0)</f>
        <v>9.8483104705810547</v>
      </c>
      <c r="M13" s="63">
        <f>IFERROR(1*Cost_Settings!$B$6,"-")</f>
        <v>40000</v>
      </c>
      <c r="N13" s="63">
        <f>IFERROR(1*Cost_Settings!$B$8,"-")</f>
        <v>2000</v>
      </c>
      <c r="O13" s="63">
        <f t="shared" si="0"/>
        <v>92049.403299331665</v>
      </c>
    </row>
    <row r="14" spans="1:16">
      <c r="A14" s="62" t="str">
        <f>Site_Data!A14</f>
        <v>BFA</v>
      </c>
      <c r="B14" s="62" t="str">
        <f>Site_Data!B14</f>
        <v>Burkina Faso</v>
      </c>
      <c r="C14" s="62">
        <f>Site_Data!E14</f>
        <v>2022</v>
      </c>
      <c r="D14" s="62">
        <f>Site_Data!F14</f>
        <v>8</v>
      </c>
      <c r="E14" s="62">
        <f>Site_Data!G14</f>
        <v>27</v>
      </c>
      <c r="F14" s="62" t="str">
        <f>Site_Data!Z14</f>
        <v>12.18,-4.09</v>
      </c>
      <c r="G14" s="63">
        <f>IFERROR(1*Cost_Settings!$B$3,"-")</f>
        <v>35000</v>
      </c>
      <c r="H14" s="63">
        <f>IFERROR(1*Cost_Settings!$B$7,"-")</f>
        <v>15000</v>
      </c>
      <c r="I14" s="63">
        <f>VLOOKUP(A14,Labor_capex!$A$2:$Q$200,12,0)</f>
        <v>19.858367919921875</v>
      </c>
      <c r="J14" s="63">
        <f>VLOOKUP(A14,Labor_capex!$A$2:$Q$200,13,0)</f>
        <v>9.8483104705810547</v>
      </c>
      <c r="K14" s="63">
        <f>VLOOKUP(A14,Labor_capex!$A$2:$Q$200,14,0)</f>
        <v>9.8483104705810547</v>
      </c>
      <c r="L14" s="63">
        <f>VLOOKUP(A14,Labor_capex!$A$2:$Q$200,15,0)</f>
        <v>9.8483104705810547</v>
      </c>
      <c r="M14" s="63">
        <f>IFERROR(1*Cost_Settings!$B$6,"-")</f>
        <v>40000</v>
      </c>
      <c r="N14" s="63">
        <f>IFERROR(1*Cost_Settings!$B$8,"-")</f>
        <v>2000</v>
      </c>
      <c r="O14" s="63">
        <f t="shared" si="0"/>
        <v>92049.403299331665</v>
      </c>
    </row>
    <row r="15" spans="1:16">
      <c r="A15" s="62" t="str">
        <f>Site_Data!A15</f>
        <v>BFA</v>
      </c>
      <c r="B15" s="62" t="str">
        <f>Site_Data!B15</f>
        <v>Burkina Faso</v>
      </c>
      <c r="C15" s="62">
        <f>Site_Data!E15</f>
        <v>2022</v>
      </c>
      <c r="D15" s="62">
        <f>Site_Data!F15</f>
        <v>1</v>
      </c>
      <c r="E15" s="62">
        <f>Site_Data!G15</f>
        <v>26</v>
      </c>
      <c r="F15" s="62" t="str">
        <f>Site_Data!Z15</f>
        <v>11.1574,0.8333</v>
      </c>
      <c r="G15" s="63">
        <f>IFERROR(1*Cost_Settings!$B$3,"-")</f>
        <v>35000</v>
      </c>
      <c r="H15" s="63">
        <f>IFERROR(1*Cost_Settings!$B$7,"-")</f>
        <v>15000</v>
      </c>
      <c r="I15" s="63">
        <f>VLOOKUP(A15,Labor_capex!$A$2:$Q$200,12,0)</f>
        <v>19.858367919921875</v>
      </c>
      <c r="J15" s="63">
        <f>VLOOKUP(A15,Labor_capex!$A$2:$Q$200,13,0)</f>
        <v>9.8483104705810547</v>
      </c>
      <c r="K15" s="63">
        <f>VLOOKUP(A15,Labor_capex!$A$2:$Q$200,14,0)</f>
        <v>9.8483104705810547</v>
      </c>
      <c r="L15" s="63">
        <f>VLOOKUP(A15,Labor_capex!$A$2:$Q$200,15,0)</f>
        <v>9.8483104705810547</v>
      </c>
      <c r="M15" s="63">
        <f>IFERROR(1*Cost_Settings!$B$6,"-")</f>
        <v>40000</v>
      </c>
      <c r="N15" s="63">
        <f>IFERROR(1*Cost_Settings!$B$8,"-")</f>
        <v>2000</v>
      </c>
      <c r="O15" s="63">
        <f t="shared" si="0"/>
        <v>92049.403299331665</v>
      </c>
    </row>
    <row r="16" spans="1:16">
      <c r="A16" s="62" t="str">
        <f>Site_Data!A16</f>
        <v>BFA</v>
      </c>
      <c r="B16" s="62" t="str">
        <f>Site_Data!B16</f>
        <v>Burkina Faso</v>
      </c>
      <c r="C16" s="62">
        <f>Site_Data!E16</f>
        <v>2021</v>
      </c>
      <c r="D16" s="62">
        <f>Site_Data!F16</f>
        <v>6</v>
      </c>
      <c r="E16" s="62">
        <f>Site_Data!G16</f>
        <v>8</v>
      </c>
      <c r="F16" s="62" t="str">
        <f>Site_Data!Z16</f>
        <v>13.9786,-1.8111</v>
      </c>
      <c r="G16" s="63">
        <f>IFERROR(1*Cost_Settings!$B$3,"-")</f>
        <v>35000</v>
      </c>
      <c r="H16" s="63">
        <f>IFERROR(1*Cost_Settings!$B$7,"-")</f>
        <v>15000</v>
      </c>
      <c r="I16" s="63">
        <f>VLOOKUP(A16,Labor_capex!$A$2:$Q$200,12,0)</f>
        <v>19.858367919921875</v>
      </c>
      <c r="J16" s="63">
        <f>VLOOKUP(A16,Labor_capex!$A$2:$Q$200,13,0)</f>
        <v>9.8483104705810547</v>
      </c>
      <c r="K16" s="63">
        <f>VLOOKUP(A16,Labor_capex!$A$2:$Q$200,14,0)</f>
        <v>9.8483104705810547</v>
      </c>
      <c r="L16" s="63">
        <f>VLOOKUP(A16,Labor_capex!$A$2:$Q$200,15,0)</f>
        <v>9.8483104705810547</v>
      </c>
      <c r="M16" s="63">
        <f>IFERROR(1*Cost_Settings!$B$6,"-")</f>
        <v>40000</v>
      </c>
      <c r="N16" s="63">
        <f>IFERROR(1*Cost_Settings!$B$8,"-")</f>
        <v>2000</v>
      </c>
      <c r="O16" s="63">
        <f t="shared" si="0"/>
        <v>92049.403299331665</v>
      </c>
    </row>
    <row r="17" spans="1:15">
      <c r="A17" s="62" t="str">
        <f>Site_Data!A17</f>
        <v>BFA</v>
      </c>
      <c r="B17" s="62" t="str">
        <f>Site_Data!B17</f>
        <v>Burkina Faso</v>
      </c>
      <c r="C17" s="62">
        <f>Site_Data!E17</f>
        <v>2021</v>
      </c>
      <c r="D17" s="62">
        <f>Site_Data!F17</f>
        <v>9</v>
      </c>
      <c r="E17" s="62">
        <f>Site_Data!G17</f>
        <v>16</v>
      </c>
      <c r="F17" s="62" t="str">
        <f>Site_Data!Z17</f>
        <v>12.0593,-4.078</v>
      </c>
      <c r="G17" s="63">
        <f>IFERROR(1*Cost_Settings!$B$3,"-")</f>
        <v>35000</v>
      </c>
      <c r="H17" s="63">
        <f>IFERROR(1*Cost_Settings!$B$7,"-")</f>
        <v>15000</v>
      </c>
      <c r="I17" s="63">
        <f>VLOOKUP(A17,Labor_capex!$A$2:$Q$200,12,0)</f>
        <v>19.858367919921875</v>
      </c>
      <c r="J17" s="63">
        <f>VLOOKUP(A17,Labor_capex!$A$2:$Q$200,13,0)</f>
        <v>9.8483104705810547</v>
      </c>
      <c r="K17" s="63">
        <f>VLOOKUP(A17,Labor_capex!$A$2:$Q$200,14,0)</f>
        <v>9.8483104705810547</v>
      </c>
      <c r="L17" s="63">
        <f>VLOOKUP(A17,Labor_capex!$A$2:$Q$200,15,0)</f>
        <v>9.8483104705810547</v>
      </c>
      <c r="M17" s="63">
        <f>IFERROR(1*Cost_Settings!$B$6,"-")</f>
        <v>40000</v>
      </c>
      <c r="N17" s="63">
        <f>IFERROR(1*Cost_Settings!$B$8,"-")</f>
        <v>2000</v>
      </c>
      <c r="O17" s="63">
        <f t="shared" si="0"/>
        <v>92049.403299331665</v>
      </c>
    </row>
    <row r="18" spans="1:15">
      <c r="A18" s="62" t="str">
        <f>Site_Data!A18</f>
        <v>BFA</v>
      </c>
      <c r="B18" s="62" t="str">
        <f>Site_Data!B18</f>
        <v>Burkina Faso</v>
      </c>
      <c r="C18" s="62">
        <f>Site_Data!E18</f>
        <v>2022</v>
      </c>
      <c r="D18" s="62">
        <f>Site_Data!F18</f>
        <v>11</v>
      </c>
      <c r="E18" s="62">
        <f>Site_Data!G18</f>
        <v>26</v>
      </c>
      <c r="F18" s="62" t="str">
        <f>Site_Data!Z18</f>
        <v>10.3116,-3.6664</v>
      </c>
      <c r="G18" s="63">
        <f>IFERROR(1*Cost_Settings!$B$3,"-")</f>
        <v>35000</v>
      </c>
      <c r="H18" s="63">
        <f>IFERROR(1*Cost_Settings!$B$7,"-")</f>
        <v>15000</v>
      </c>
      <c r="I18" s="63">
        <f>VLOOKUP(A18,Labor_capex!$A$2:$Q$200,12,0)</f>
        <v>19.858367919921875</v>
      </c>
      <c r="J18" s="63">
        <f>VLOOKUP(A18,Labor_capex!$A$2:$Q$200,13,0)</f>
        <v>9.8483104705810547</v>
      </c>
      <c r="K18" s="63">
        <f>VLOOKUP(A18,Labor_capex!$A$2:$Q$200,14,0)</f>
        <v>9.8483104705810547</v>
      </c>
      <c r="L18" s="63">
        <f>VLOOKUP(A18,Labor_capex!$A$2:$Q$200,15,0)</f>
        <v>9.8483104705810547</v>
      </c>
      <c r="M18" s="63">
        <f>IFERROR(1*Cost_Settings!$B$6,"-")</f>
        <v>40000</v>
      </c>
      <c r="N18" s="63">
        <f>IFERROR(1*Cost_Settings!$B$8,"-")</f>
        <v>2000</v>
      </c>
      <c r="O18" s="63">
        <f t="shared" si="0"/>
        <v>92049.403299331665</v>
      </c>
    </row>
    <row r="19" spans="1:15">
      <c r="A19" s="62" t="str">
        <f>Site_Data!A19</f>
        <v>BFA</v>
      </c>
      <c r="B19" s="62" t="str">
        <f>Site_Data!B19</f>
        <v>Burkina Faso</v>
      </c>
      <c r="C19" s="62">
        <f>Site_Data!E19</f>
        <v>2022</v>
      </c>
      <c r="D19" s="62">
        <f>Site_Data!F19</f>
        <v>8</v>
      </c>
      <c r="E19" s="62">
        <f>Site_Data!G19</f>
        <v>19</v>
      </c>
      <c r="F19" s="62" t="str">
        <f>Site_Data!Z19</f>
        <v>12.3667,-4.0284</v>
      </c>
      <c r="G19" s="63">
        <f>IFERROR(1*Cost_Settings!$B$3,"-")</f>
        <v>35000</v>
      </c>
      <c r="H19" s="63">
        <f>IFERROR(1*Cost_Settings!$B$7,"-")</f>
        <v>15000</v>
      </c>
      <c r="I19" s="63">
        <f>VLOOKUP(A19,Labor_capex!$A$2:$Q$200,12,0)</f>
        <v>19.858367919921875</v>
      </c>
      <c r="J19" s="63">
        <f>VLOOKUP(A19,Labor_capex!$A$2:$Q$200,13,0)</f>
        <v>9.8483104705810547</v>
      </c>
      <c r="K19" s="63">
        <f>VLOOKUP(A19,Labor_capex!$A$2:$Q$200,14,0)</f>
        <v>9.8483104705810547</v>
      </c>
      <c r="L19" s="63">
        <f>VLOOKUP(A19,Labor_capex!$A$2:$Q$200,15,0)</f>
        <v>9.8483104705810547</v>
      </c>
      <c r="M19" s="63">
        <f>IFERROR(1*Cost_Settings!$B$6,"-")</f>
        <v>40000</v>
      </c>
      <c r="N19" s="63">
        <f>IFERROR(1*Cost_Settings!$B$8,"-")</f>
        <v>2000</v>
      </c>
      <c r="O19" s="63">
        <f t="shared" si="0"/>
        <v>92049.403299331665</v>
      </c>
    </row>
    <row r="20" spans="1:15">
      <c r="A20" s="62" t="str">
        <f>Site_Data!A20</f>
        <v>BFA</v>
      </c>
      <c r="B20" s="62" t="str">
        <f>Site_Data!B20</f>
        <v>Burkina Faso</v>
      </c>
      <c r="C20" s="62">
        <f>Site_Data!E20</f>
        <v>2022</v>
      </c>
      <c r="D20" s="62">
        <f>Site_Data!F20</f>
        <v>10</v>
      </c>
      <c r="E20" s="62">
        <f>Site_Data!G20</f>
        <v>6</v>
      </c>
      <c r="F20" s="62" t="str">
        <f>Site_Data!Z20</f>
        <v>11.1344,-3.4779</v>
      </c>
      <c r="G20" s="63">
        <f>IFERROR(1*Cost_Settings!$B$3,"-")</f>
        <v>35000</v>
      </c>
      <c r="H20" s="63">
        <f>IFERROR(1*Cost_Settings!$B$7,"-")</f>
        <v>15000</v>
      </c>
      <c r="I20" s="63">
        <f>VLOOKUP(A20,Labor_capex!$A$2:$Q$200,12,0)</f>
        <v>19.858367919921875</v>
      </c>
      <c r="J20" s="63">
        <f>VLOOKUP(A20,Labor_capex!$A$2:$Q$200,13,0)</f>
        <v>9.8483104705810547</v>
      </c>
      <c r="K20" s="63">
        <f>VLOOKUP(A20,Labor_capex!$A$2:$Q$200,14,0)</f>
        <v>9.8483104705810547</v>
      </c>
      <c r="L20" s="63">
        <f>VLOOKUP(A20,Labor_capex!$A$2:$Q$200,15,0)</f>
        <v>9.8483104705810547</v>
      </c>
      <c r="M20" s="63">
        <f>IFERROR(1*Cost_Settings!$B$6,"-")</f>
        <v>40000</v>
      </c>
      <c r="N20" s="63">
        <f>IFERROR(1*Cost_Settings!$B$8,"-")</f>
        <v>2000</v>
      </c>
      <c r="O20" s="63">
        <f t="shared" si="0"/>
        <v>92049.403299331665</v>
      </c>
    </row>
    <row r="21" spans="1:15">
      <c r="A21" s="62" t="str">
        <f>Site_Data!A21</f>
        <v>BFA</v>
      </c>
      <c r="B21" s="62" t="str">
        <f>Site_Data!B21</f>
        <v>Burkina Faso</v>
      </c>
      <c r="C21" s="62">
        <f>Site_Data!E21</f>
        <v>2022</v>
      </c>
      <c r="D21" s="62">
        <f>Site_Data!F21</f>
        <v>9</v>
      </c>
      <c r="E21" s="62">
        <f>Site_Data!G21</f>
        <v>3</v>
      </c>
      <c r="F21" s="62" t="str">
        <f>Site_Data!Z21</f>
        <v>13.1,-2.6316</v>
      </c>
      <c r="G21" s="63">
        <f>IFERROR(1*Cost_Settings!$B$3,"-")</f>
        <v>35000</v>
      </c>
      <c r="H21" s="63">
        <f>IFERROR(1*Cost_Settings!$B$7,"-")</f>
        <v>15000</v>
      </c>
      <c r="I21" s="63">
        <f>VLOOKUP(A21,Labor_capex!$A$2:$Q$200,12,0)</f>
        <v>19.858367919921875</v>
      </c>
      <c r="J21" s="63">
        <f>VLOOKUP(A21,Labor_capex!$A$2:$Q$200,13,0)</f>
        <v>9.8483104705810547</v>
      </c>
      <c r="K21" s="63">
        <f>VLOOKUP(A21,Labor_capex!$A$2:$Q$200,14,0)</f>
        <v>9.8483104705810547</v>
      </c>
      <c r="L21" s="63">
        <f>VLOOKUP(A21,Labor_capex!$A$2:$Q$200,15,0)</f>
        <v>9.8483104705810547</v>
      </c>
      <c r="M21" s="63">
        <f>IFERROR(1*Cost_Settings!$B$6,"-")</f>
        <v>40000</v>
      </c>
      <c r="N21" s="63">
        <f>IFERROR(1*Cost_Settings!$B$8,"-")</f>
        <v>2000</v>
      </c>
      <c r="O21" s="63">
        <f t="shared" si="0"/>
        <v>92049.403299331665</v>
      </c>
    </row>
    <row r="22" spans="1:15">
      <c r="A22" s="62" t="str">
        <f>Site_Data!A22</f>
        <v>BFA</v>
      </c>
      <c r="B22" s="62" t="str">
        <f>Site_Data!B22</f>
        <v>Burkina Faso</v>
      </c>
      <c r="C22" s="62">
        <f>Site_Data!E22</f>
        <v>2022</v>
      </c>
      <c r="D22" s="62">
        <f>Site_Data!F22</f>
        <v>2</v>
      </c>
      <c r="E22" s="62">
        <f>Site_Data!G22</f>
        <v>21</v>
      </c>
      <c r="F22" s="62" t="str">
        <f>Site_Data!Z22</f>
        <v>13.3978,-2.5921</v>
      </c>
      <c r="G22" s="63">
        <f>IFERROR(1*Cost_Settings!$B$3,"-")</f>
        <v>35000</v>
      </c>
      <c r="H22" s="63">
        <f>IFERROR(1*Cost_Settings!$B$7,"-")</f>
        <v>15000</v>
      </c>
      <c r="I22" s="63">
        <f>VLOOKUP(A22,Labor_capex!$A$2:$Q$200,12,0)</f>
        <v>19.858367919921875</v>
      </c>
      <c r="J22" s="63">
        <f>VLOOKUP(A22,Labor_capex!$A$2:$Q$200,13,0)</f>
        <v>9.8483104705810547</v>
      </c>
      <c r="K22" s="63">
        <f>VLOOKUP(A22,Labor_capex!$A$2:$Q$200,14,0)</f>
        <v>9.8483104705810547</v>
      </c>
      <c r="L22" s="63">
        <f>VLOOKUP(A22,Labor_capex!$A$2:$Q$200,15,0)</f>
        <v>9.8483104705810547</v>
      </c>
      <c r="M22" s="63">
        <f>IFERROR(1*Cost_Settings!$B$6,"-")</f>
        <v>40000</v>
      </c>
      <c r="N22" s="63">
        <f>IFERROR(1*Cost_Settings!$B$8,"-")</f>
        <v>2000</v>
      </c>
      <c r="O22" s="63">
        <f t="shared" si="0"/>
        <v>92049.403299331665</v>
      </c>
    </row>
    <row r="23" spans="1:15">
      <c r="A23" s="62" t="str">
        <f>Site_Data!A23</f>
        <v>BFA</v>
      </c>
      <c r="B23" s="62" t="str">
        <f>Site_Data!B23</f>
        <v>Burkina Faso</v>
      </c>
      <c r="C23" s="62">
        <f>Site_Data!E23</f>
        <v>2021</v>
      </c>
      <c r="D23" s="62">
        <f>Site_Data!F23</f>
        <v>8</v>
      </c>
      <c r="E23" s="62">
        <f>Site_Data!G23</f>
        <v>3</v>
      </c>
      <c r="F23" s="62" t="str">
        <f>Site_Data!Z23</f>
        <v>12.8801,0.7953</v>
      </c>
      <c r="G23" s="63">
        <f>IFERROR(1*Cost_Settings!$B$3,"-")</f>
        <v>35000</v>
      </c>
      <c r="H23" s="63">
        <f>IFERROR(1*Cost_Settings!$B$7,"-")</f>
        <v>15000</v>
      </c>
      <c r="I23" s="63">
        <f>VLOOKUP(A23,Labor_capex!$A$2:$Q$200,12,0)</f>
        <v>19.858367919921875</v>
      </c>
      <c r="J23" s="63">
        <f>VLOOKUP(A23,Labor_capex!$A$2:$Q$200,13,0)</f>
        <v>9.8483104705810547</v>
      </c>
      <c r="K23" s="63">
        <f>VLOOKUP(A23,Labor_capex!$A$2:$Q$200,14,0)</f>
        <v>9.8483104705810547</v>
      </c>
      <c r="L23" s="63">
        <f>VLOOKUP(A23,Labor_capex!$A$2:$Q$200,15,0)</f>
        <v>9.8483104705810547</v>
      </c>
      <c r="M23" s="63">
        <f>IFERROR(1*Cost_Settings!$B$6,"-")</f>
        <v>40000</v>
      </c>
      <c r="N23" s="63">
        <f>IFERROR(1*Cost_Settings!$B$8,"-")</f>
        <v>2000</v>
      </c>
      <c r="O23" s="63">
        <f t="shared" si="0"/>
        <v>92049.403299331665</v>
      </c>
    </row>
    <row r="24" spans="1:15">
      <c r="A24" s="62" t="str">
        <f>Site_Data!A24</f>
        <v>BFA</v>
      </c>
      <c r="B24" s="62" t="str">
        <f>Site_Data!B24</f>
        <v>Burkina Faso</v>
      </c>
      <c r="C24" s="62">
        <f>Site_Data!E24</f>
        <v>2022</v>
      </c>
      <c r="D24" s="62">
        <f>Site_Data!F24</f>
        <v>2</v>
      </c>
      <c r="E24" s="62">
        <f>Site_Data!G24</f>
        <v>22</v>
      </c>
      <c r="F24" s="62" t="str">
        <f>Site_Data!Z24</f>
        <v>11.3051,0.1141</v>
      </c>
      <c r="G24" s="63">
        <f>IFERROR(1*Cost_Settings!$B$3,"-")</f>
        <v>35000</v>
      </c>
      <c r="H24" s="63">
        <f>IFERROR(1*Cost_Settings!$B$7,"-")</f>
        <v>15000</v>
      </c>
      <c r="I24" s="63">
        <f>VLOOKUP(A24,Labor_capex!$A$2:$Q$200,12,0)</f>
        <v>19.858367919921875</v>
      </c>
      <c r="J24" s="63">
        <f>VLOOKUP(A24,Labor_capex!$A$2:$Q$200,13,0)</f>
        <v>9.8483104705810547</v>
      </c>
      <c r="K24" s="63">
        <f>VLOOKUP(A24,Labor_capex!$A$2:$Q$200,14,0)</f>
        <v>9.8483104705810547</v>
      </c>
      <c r="L24" s="63">
        <f>VLOOKUP(A24,Labor_capex!$A$2:$Q$200,15,0)</f>
        <v>9.8483104705810547</v>
      </c>
      <c r="M24" s="63">
        <f>IFERROR(1*Cost_Settings!$B$6,"-")</f>
        <v>40000</v>
      </c>
      <c r="N24" s="63">
        <f>IFERROR(1*Cost_Settings!$B$8,"-")</f>
        <v>2000</v>
      </c>
      <c r="O24" s="63">
        <f t="shared" si="0"/>
        <v>92049.403299331665</v>
      </c>
    </row>
    <row r="25" spans="1:15">
      <c r="A25" s="62" t="str">
        <f>Site_Data!A25</f>
        <v>BFA</v>
      </c>
      <c r="B25" s="62" t="str">
        <f>Site_Data!B25</f>
        <v>Burkina Faso</v>
      </c>
      <c r="C25" s="62">
        <f>Site_Data!E25</f>
        <v>2022</v>
      </c>
      <c r="D25" s="62">
        <f>Site_Data!F25</f>
        <v>2</v>
      </c>
      <c r="E25" s="62">
        <f>Site_Data!G25</f>
        <v>20</v>
      </c>
      <c r="F25" s="62" t="str">
        <f>Site_Data!Z25</f>
        <v>13.5407,-2.5458</v>
      </c>
      <c r="G25" s="63">
        <f>IFERROR(1*Cost_Settings!$B$3,"-")</f>
        <v>35000</v>
      </c>
      <c r="H25" s="63">
        <f>IFERROR(1*Cost_Settings!$B$7,"-")</f>
        <v>15000</v>
      </c>
      <c r="I25" s="63">
        <f>VLOOKUP(A25,Labor_capex!$A$2:$Q$200,12,0)</f>
        <v>19.858367919921875</v>
      </c>
      <c r="J25" s="63">
        <f>VLOOKUP(A25,Labor_capex!$A$2:$Q$200,13,0)</f>
        <v>9.8483104705810547</v>
      </c>
      <c r="K25" s="63">
        <f>VLOOKUP(A25,Labor_capex!$A$2:$Q$200,14,0)</f>
        <v>9.8483104705810547</v>
      </c>
      <c r="L25" s="63">
        <f>VLOOKUP(A25,Labor_capex!$A$2:$Q$200,15,0)</f>
        <v>9.8483104705810547</v>
      </c>
      <c r="M25" s="63">
        <f>IFERROR(1*Cost_Settings!$B$6,"-")</f>
        <v>40000</v>
      </c>
      <c r="N25" s="63">
        <f>IFERROR(1*Cost_Settings!$B$8,"-")</f>
        <v>2000</v>
      </c>
      <c r="O25" s="63">
        <f t="shared" si="0"/>
        <v>92049.403299331665</v>
      </c>
    </row>
    <row r="26" spans="1:15">
      <c r="A26" s="62" t="str">
        <f>Site_Data!A26</f>
        <v>BFA</v>
      </c>
      <c r="B26" s="62" t="str">
        <f>Site_Data!B26</f>
        <v>Burkina Faso</v>
      </c>
      <c r="C26" s="62">
        <f>Site_Data!E26</f>
        <v>2021</v>
      </c>
      <c r="D26" s="62">
        <f>Site_Data!F26</f>
        <v>8</v>
      </c>
      <c r="E26" s="62">
        <f>Site_Data!G26</f>
        <v>6</v>
      </c>
      <c r="F26" s="62" t="str">
        <f>Site_Data!Z26</f>
        <v>13.165,0.639</v>
      </c>
      <c r="G26" s="63">
        <f>IFERROR(1*Cost_Settings!$B$3,"-")</f>
        <v>35000</v>
      </c>
      <c r="H26" s="63">
        <f>IFERROR(1*Cost_Settings!$B$7,"-")</f>
        <v>15000</v>
      </c>
      <c r="I26" s="63">
        <f>VLOOKUP(A26,Labor_capex!$A$2:$Q$200,12,0)</f>
        <v>19.858367919921875</v>
      </c>
      <c r="J26" s="63">
        <f>VLOOKUP(A26,Labor_capex!$A$2:$Q$200,13,0)</f>
        <v>9.8483104705810547</v>
      </c>
      <c r="K26" s="63">
        <f>VLOOKUP(A26,Labor_capex!$A$2:$Q$200,14,0)</f>
        <v>9.8483104705810547</v>
      </c>
      <c r="L26" s="63">
        <f>VLOOKUP(A26,Labor_capex!$A$2:$Q$200,15,0)</f>
        <v>9.8483104705810547</v>
      </c>
      <c r="M26" s="63">
        <f>IFERROR(1*Cost_Settings!$B$6,"-")</f>
        <v>40000</v>
      </c>
      <c r="N26" s="63">
        <f>IFERROR(1*Cost_Settings!$B$8,"-")</f>
        <v>2000</v>
      </c>
      <c r="O26" s="63">
        <f t="shared" si="0"/>
        <v>92049.403299331665</v>
      </c>
    </row>
    <row r="27" spans="1:15">
      <c r="A27" s="62" t="str">
        <f>Site_Data!A27</f>
        <v>BFA</v>
      </c>
      <c r="B27" s="62" t="str">
        <f>Site_Data!B27</f>
        <v>Burkina Faso</v>
      </c>
      <c r="C27" s="62">
        <f>Site_Data!E27</f>
        <v>2022</v>
      </c>
      <c r="D27" s="62">
        <f>Site_Data!F27</f>
        <v>9</v>
      </c>
      <c r="E27" s="62">
        <f>Site_Data!G27</f>
        <v>14</v>
      </c>
      <c r="F27" s="62" t="str">
        <f>Site_Data!Z27</f>
        <v>11.7638,-4.458</v>
      </c>
      <c r="G27" s="63">
        <f>IFERROR(1*Cost_Settings!$B$3,"-")</f>
        <v>35000</v>
      </c>
      <c r="H27" s="63">
        <f>IFERROR(1*Cost_Settings!$B$7,"-")</f>
        <v>15000</v>
      </c>
      <c r="I27" s="63">
        <f>VLOOKUP(A27,Labor_capex!$A$2:$Q$200,12,0)</f>
        <v>19.858367919921875</v>
      </c>
      <c r="J27" s="63">
        <f>VLOOKUP(A27,Labor_capex!$A$2:$Q$200,13,0)</f>
        <v>9.8483104705810547</v>
      </c>
      <c r="K27" s="63">
        <f>VLOOKUP(A27,Labor_capex!$A$2:$Q$200,14,0)</f>
        <v>9.8483104705810547</v>
      </c>
      <c r="L27" s="63">
        <f>VLOOKUP(A27,Labor_capex!$A$2:$Q$200,15,0)</f>
        <v>9.8483104705810547</v>
      </c>
      <c r="M27" s="63">
        <f>IFERROR(1*Cost_Settings!$B$6,"-")</f>
        <v>40000</v>
      </c>
      <c r="N27" s="63">
        <f>IFERROR(1*Cost_Settings!$B$8,"-")</f>
        <v>2000</v>
      </c>
      <c r="O27" s="63">
        <f t="shared" si="0"/>
        <v>92049.403299331665</v>
      </c>
    </row>
    <row r="28" spans="1:15">
      <c r="A28" s="62" t="str">
        <f>Site_Data!A28</f>
        <v>BFA</v>
      </c>
      <c r="B28" s="62" t="str">
        <f>Site_Data!B28</f>
        <v>Burkina Faso</v>
      </c>
      <c r="C28" s="62">
        <f>Site_Data!E28</f>
        <v>2021</v>
      </c>
      <c r="D28" s="62">
        <f>Site_Data!F28</f>
        <v>5</v>
      </c>
      <c r="E28" s="62">
        <f>Site_Data!G28</f>
        <v>7</v>
      </c>
      <c r="F28" s="62" t="str">
        <f>Site_Data!Z28</f>
        <v>13.9931,0.4199</v>
      </c>
      <c r="G28" s="63">
        <f>IFERROR(1*Cost_Settings!$B$3,"-")</f>
        <v>35000</v>
      </c>
      <c r="H28" s="63">
        <f>IFERROR(1*Cost_Settings!$B$7,"-")</f>
        <v>15000</v>
      </c>
      <c r="I28" s="63">
        <f>VLOOKUP(A28,Labor_capex!$A$2:$Q$200,12,0)</f>
        <v>19.858367919921875</v>
      </c>
      <c r="J28" s="63">
        <f>VLOOKUP(A28,Labor_capex!$A$2:$Q$200,13,0)</f>
        <v>9.8483104705810547</v>
      </c>
      <c r="K28" s="63">
        <f>VLOOKUP(A28,Labor_capex!$A$2:$Q$200,14,0)</f>
        <v>9.8483104705810547</v>
      </c>
      <c r="L28" s="63">
        <f>VLOOKUP(A28,Labor_capex!$A$2:$Q$200,15,0)</f>
        <v>9.8483104705810547</v>
      </c>
      <c r="M28" s="63">
        <f>IFERROR(1*Cost_Settings!$B$6,"-")</f>
        <v>40000</v>
      </c>
      <c r="N28" s="63">
        <f>IFERROR(1*Cost_Settings!$B$8,"-")</f>
        <v>2000</v>
      </c>
      <c r="O28" s="63">
        <f t="shared" si="0"/>
        <v>92049.403299331665</v>
      </c>
    </row>
    <row r="29" spans="1:15">
      <c r="A29" s="62" t="str">
        <f>Site_Data!A29</f>
        <v>BFA</v>
      </c>
      <c r="B29" s="62" t="str">
        <f>Site_Data!B29</f>
        <v>Burkina Faso</v>
      </c>
      <c r="C29" s="62">
        <f>Site_Data!E29</f>
        <v>2022</v>
      </c>
      <c r="D29" s="62">
        <f>Site_Data!F29</f>
        <v>3</v>
      </c>
      <c r="E29" s="62">
        <f>Site_Data!G29</f>
        <v>5</v>
      </c>
      <c r="F29" s="62" t="str">
        <f>Site_Data!Z29</f>
        <v>11.2497,0.7075</v>
      </c>
      <c r="G29" s="63">
        <f>IFERROR(1*Cost_Settings!$B$3,"-")</f>
        <v>35000</v>
      </c>
      <c r="H29" s="63">
        <f>IFERROR(1*Cost_Settings!$B$7,"-")</f>
        <v>15000</v>
      </c>
      <c r="I29" s="63">
        <f>VLOOKUP(A29,Labor_capex!$A$2:$Q$200,12,0)</f>
        <v>19.858367919921875</v>
      </c>
      <c r="J29" s="63">
        <f>VLOOKUP(A29,Labor_capex!$A$2:$Q$200,13,0)</f>
        <v>9.8483104705810547</v>
      </c>
      <c r="K29" s="63">
        <f>VLOOKUP(A29,Labor_capex!$A$2:$Q$200,14,0)</f>
        <v>9.8483104705810547</v>
      </c>
      <c r="L29" s="63">
        <f>VLOOKUP(A29,Labor_capex!$A$2:$Q$200,15,0)</f>
        <v>9.8483104705810547</v>
      </c>
      <c r="M29" s="63">
        <f>IFERROR(1*Cost_Settings!$B$6,"-")</f>
        <v>40000</v>
      </c>
      <c r="N29" s="63">
        <f>IFERROR(1*Cost_Settings!$B$8,"-")</f>
        <v>2000</v>
      </c>
      <c r="O29" s="63">
        <f t="shared" si="0"/>
        <v>92049.403299331665</v>
      </c>
    </row>
    <row r="30" spans="1:15">
      <c r="A30" s="62" t="str">
        <f>Site_Data!A30</f>
        <v>BFA</v>
      </c>
      <c r="B30" s="62" t="str">
        <f>Site_Data!B30</f>
        <v>Burkina Faso</v>
      </c>
      <c r="C30" s="62">
        <f>Site_Data!E30</f>
        <v>2022</v>
      </c>
      <c r="D30" s="62">
        <f>Site_Data!F30</f>
        <v>10</v>
      </c>
      <c r="E30" s="62">
        <f>Site_Data!G30</f>
        <v>5</v>
      </c>
      <c r="F30" s="62" t="str">
        <f>Site_Data!Z30</f>
        <v>11.4389,-1.1779</v>
      </c>
      <c r="G30" s="63">
        <f>IFERROR(1*Cost_Settings!$B$3,"-")</f>
        <v>35000</v>
      </c>
      <c r="H30" s="63">
        <f>IFERROR(1*Cost_Settings!$B$7,"-")</f>
        <v>15000</v>
      </c>
      <c r="I30" s="63">
        <f>VLOOKUP(A30,Labor_capex!$A$2:$Q$200,12,0)</f>
        <v>19.858367919921875</v>
      </c>
      <c r="J30" s="63">
        <f>VLOOKUP(A30,Labor_capex!$A$2:$Q$200,13,0)</f>
        <v>9.8483104705810547</v>
      </c>
      <c r="K30" s="63">
        <f>VLOOKUP(A30,Labor_capex!$A$2:$Q$200,14,0)</f>
        <v>9.8483104705810547</v>
      </c>
      <c r="L30" s="63">
        <f>VLOOKUP(A30,Labor_capex!$A$2:$Q$200,15,0)</f>
        <v>9.8483104705810547</v>
      </c>
      <c r="M30" s="63">
        <f>IFERROR(1*Cost_Settings!$B$6,"-")</f>
        <v>40000</v>
      </c>
      <c r="N30" s="63">
        <f>IFERROR(1*Cost_Settings!$B$8,"-")</f>
        <v>2000</v>
      </c>
      <c r="O30" s="63">
        <f t="shared" si="0"/>
        <v>92049.403299331665</v>
      </c>
    </row>
    <row r="31" spans="1:15">
      <c r="A31" s="62" t="str">
        <f>Site_Data!A31</f>
        <v>BFA</v>
      </c>
      <c r="B31" s="62" t="str">
        <f>Site_Data!B31</f>
        <v>Burkina Faso</v>
      </c>
      <c r="C31" s="62">
        <f>Site_Data!E31</f>
        <v>2022</v>
      </c>
      <c r="D31" s="62">
        <f>Site_Data!F31</f>
        <v>10</v>
      </c>
      <c r="E31" s="62">
        <f>Site_Data!G31</f>
        <v>31</v>
      </c>
      <c r="F31" s="62" t="str">
        <f>Site_Data!Z31</f>
        <v>11.3693,-0.36</v>
      </c>
      <c r="G31" s="63">
        <f>IFERROR(1*Cost_Settings!$B$3,"-")</f>
        <v>35000</v>
      </c>
      <c r="H31" s="63">
        <f>IFERROR(1*Cost_Settings!$B$7,"-")</f>
        <v>15000</v>
      </c>
      <c r="I31" s="63">
        <f>VLOOKUP(A31,Labor_capex!$A$2:$Q$200,12,0)</f>
        <v>19.858367919921875</v>
      </c>
      <c r="J31" s="63">
        <f>VLOOKUP(A31,Labor_capex!$A$2:$Q$200,13,0)</f>
        <v>9.8483104705810547</v>
      </c>
      <c r="K31" s="63">
        <f>VLOOKUP(A31,Labor_capex!$A$2:$Q$200,14,0)</f>
        <v>9.8483104705810547</v>
      </c>
      <c r="L31" s="63">
        <f>VLOOKUP(A31,Labor_capex!$A$2:$Q$200,15,0)</f>
        <v>9.8483104705810547</v>
      </c>
      <c r="M31" s="63">
        <f>IFERROR(1*Cost_Settings!$B$6,"-")</f>
        <v>40000</v>
      </c>
      <c r="N31" s="63">
        <f>IFERROR(1*Cost_Settings!$B$8,"-")</f>
        <v>2000</v>
      </c>
      <c r="O31" s="63">
        <f t="shared" si="0"/>
        <v>92049.403299331665</v>
      </c>
    </row>
    <row r="32" spans="1:15">
      <c r="A32" s="62" t="str">
        <f>Site_Data!A32</f>
        <v>BFA</v>
      </c>
      <c r="B32" s="62" t="str">
        <f>Site_Data!B32</f>
        <v>Burkina Faso</v>
      </c>
      <c r="C32" s="62">
        <f>Site_Data!E32</f>
        <v>2022</v>
      </c>
      <c r="D32" s="62">
        <f>Site_Data!F32</f>
        <v>5</v>
      </c>
      <c r="E32" s="62">
        <f>Site_Data!G32</f>
        <v>8</v>
      </c>
      <c r="F32" s="62" t="str">
        <f>Site_Data!Z32</f>
        <v>13.2583,-0.2131</v>
      </c>
      <c r="G32" s="63">
        <f>IFERROR(1*Cost_Settings!$B$3,"-")</f>
        <v>35000</v>
      </c>
      <c r="H32" s="63">
        <f>IFERROR(1*Cost_Settings!$B$7,"-")</f>
        <v>15000</v>
      </c>
      <c r="I32" s="63">
        <f>VLOOKUP(A32,Labor_capex!$A$2:$Q$200,12,0)</f>
        <v>19.858367919921875</v>
      </c>
      <c r="J32" s="63">
        <f>VLOOKUP(A32,Labor_capex!$A$2:$Q$200,13,0)</f>
        <v>9.8483104705810547</v>
      </c>
      <c r="K32" s="63">
        <f>VLOOKUP(A32,Labor_capex!$A$2:$Q$200,14,0)</f>
        <v>9.8483104705810547</v>
      </c>
      <c r="L32" s="63">
        <f>VLOOKUP(A32,Labor_capex!$A$2:$Q$200,15,0)</f>
        <v>9.8483104705810547</v>
      </c>
      <c r="M32" s="63">
        <f>IFERROR(1*Cost_Settings!$B$6,"-")</f>
        <v>40000</v>
      </c>
      <c r="N32" s="63">
        <f>IFERROR(1*Cost_Settings!$B$8,"-")</f>
        <v>2000</v>
      </c>
      <c r="O32" s="63">
        <f t="shared" si="0"/>
        <v>92049.403299331665</v>
      </c>
    </row>
    <row r="33" spans="1:15">
      <c r="A33" s="62" t="str">
        <f>Site_Data!A33</f>
        <v>BFA</v>
      </c>
      <c r="B33" s="62" t="str">
        <f>Site_Data!B33</f>
        <v>Burkina Faso</v>
      </c>
      <c r="C33" s="62">
        <f>Site_Data!E33</f>
        <v>2022</v>
      </c>
      <c r="D33" s="62">
        <f>Site_Data!F33</f>
        <v>3</v>
      </c>
      <c r="E33" s="62">
        <f>Site_Data!G33</f>
        <v>5</v>
      </c>
      <c r="F33" s="62" t="str">
        <f>Site_Data!Z33</f>
        <v>13.1219,-2.8231</v>
      </c>
      <c r="G33" s="63">
        <f>IFERROR(1*Cost_Settings!$B$3,"-")</f>
        <v>35000</v>
      </c>
      <c r="H33" s="63">
        <f>IFERROR(1*Cost_Settings!$B$7,"-")</f>
        <v>15000</v>
      </c>
      <c r="I33" s="63">
        <f>VLOOKUP(A33,Labor_capex!$A$2:$Q$200,12,0)</f>
        <v>19.858367919921875</v>
      </c>
      <c r="J33" s="63">
        <f>VLOOKUP(A33,Labor_capex!$A$2:$Q$200,13,0)</f>
        <v>9.8483104705810547</v>
      </c>
      <c r="K33" s="63">
        <f>VLOOKUP(A33,Labor_capex!$A$2:$Q$200,14,0)</f>
        <v>9.8483104705810547</v>
      </c>
      <c r="L33" s="63">
        <f>VLOOKUP(A33,Labor_capex!$A$2:$Q$200,15,0)</f>
        <v>9.8483104705810547</v>
      </c>
      <c r="M33" s="63">
        <f>IFERROR(1*Cost_Settings!$B$6,"-")</f>
        <v>40000</v>
      </c>
      <c r="N33" s="63">
        <f>IFERROR(1*Cost_Settings!$B$8,"-")</f>
        <v>2000</v>
      </c>
      <c r="O33" s="63">
        <f t="shared" si="0"/>
        <v>92049.403299331665</v>
      </c>
    </row>
    <row r="34" spans="1:15">
      <c r="A34" s="62" t="str">
        <f>Site_Data!A34</f>
        <v>BFA</v>
      </c>
      <c r="B34" s="62" t="str">
        <f>Site_Data!B34</f>
        <v>Burkina Faso</v>
      </c>
      <c r="C34" s="62">
        <f>Site_Data!E34</f>
        <v>2022</v>
      </c>
      <c r="D34" s="62">
        <f>Site_Data!F34</f>
        <v>10</v>
      </c>
      <c r="E34" s="62">
        <f>Site_Data!G34</f>
        <v>22</v>
      </c>
      <c r="F34" s="62" t="str">
        <f>Site_Data!Z34</f>
        <v>12.9818,-0.235</v>
      </c>
      <c r="G34" s="63">
        <f>IFERROR(1*Cost_Settings!$B$3,"-")</f>
        <v>35000</v>
      </c>
      <c r="H34" s="63">
        <f>IFERROR(1*Cost_Settings!$B$7,"-")</f>
        <v>15000</v>
      </c>
      <c r="I34" s="63">
        <f>VLOOKUP(A34,Labor_capex!$A$2:$Q$200,12,0)</f>
        <v>19.858367919921875</v>
      </c>
      <c r="J34" s="63">
        <f>VLOOKUP(A34,Labor_capex!$A$2:$Q$200,13,0)</f>
        <v>9.8483104705810547</v>
      </c>
      <c r="K34" s="63">
        <f>VLOOKUP(A34,Labor_capex!$A$2:$Q$200,14,0)</f>
        <v>9.8483104705810547</v>
      </c>
      <c r="L34" s="63">
        <f>VLOOKUP(A34,Labor_capex!$A$2:$Q$200,15,0)</f>
        <v>9.8483104705810547</v>
      </c>
      <c r="M34" s="63">
        <f>IFERROR(1*Cost_Settings!$B$6,"-")</f>
        <v>40000</v>
      </c>
      <c r="N34" s="63">
        <f>IFERROR(1*Cost_Settings!$B$8,"-")</f>
        <v>2000</v>
      </c>
      <c r="O34" s="63">
        <f t="shared" ref="O34:O65" si="1">SUM(G34:N34)</f>
        <v>92049.403299331665</v>
      </c>
    </row>
    <row r="35" spans="1:15">
      <c r="A35" s="62" t="str">
        <f>Site_Data!A35</f>
        <v>BFA</v>
      </c>
      <c r="B35" s="62" t="str">
        <f>Site_Data!B35</f>
        <v>Burkina Faso</v>
      </c>
      <c r="C35" s="62">
        <f>Site_Data!E35</f>
        <v>2022</v>
      </c>
      <c r="D35" s="62">
        <f>Site_Data!F35</f>
        <v>12</v>
      </c>
      <c r="E35" s="62">
        <f>Site_Data!G35</f>
        <v>4</v>
      </c>
      <c r="F35" s="62" t="str">
        <f>Site_Data!Z35</f>
        <v>11.2666,-2.6333</v>
      </c>
      <c r="G35" s="63">
        <f>IFERROR(1*Cost_Settings!$B$3,"-")</f>
        <v>35000</v>
      </c>
      <c r="H35" s="63">
        <f>IFERROR(1*Cost_Settings!$B$7,"-")</f>
        <v>15000</v>
      </c>
      <c r="I35" s="63">
        <f>VLOOKUP(A35,Labor_capex!$A$2:$Q$200,12,0)</f>
        <v>19.858367919921875</v>
      </c>
      <c r="J35" s="63">
        <f>VLOOKUP(A35,Labor_capex!$A$2:$Q$200,13,0)</f>
        <v>9.8483104705810547</v>
      </c>
      <c r="K35" s="63">
        <f>VLOOKUP(A35,Labor_capex!$A$2:$Q$200,14,0)</f>
        <v>9.8483104705810547</v>
      </c>
      <c r="L35" s="63">
        <f>VLOOKUP(A35,Labor_capex!$A$2:$Q$200,15,0)</f>
        <v>9.8483104705810547</v>
      </c>
      <c r="M35" s="63">
        <f>IFERROR(1*Cost_Settings!$B$6,"-")</f>
        <v>40000</v>
      </c>
      <c r="N35" s="63">
        <f>IFERROR(1*Cost_Settings!$B$8,"-")</f>
        <v>2000</v>
      </c>
      <c r="O35" s="63">
        <f t="shared" si="1"/>
        <v>92049.403299331665</v>
      </c>
    </row>
    <row r="36" spans="1:15">
      <c r="A36" s="62" t="str">
        <f>Site_Data!A36</f>
        <v>BFA</v>
      </c>
      <c r="B36" s="62" t="str">
        <f>Site_Data!B36</f>
        <v>Burkina Faso</v>
      </c>
      <c r="C36" s="62">
        <f>Site_Data!E36</f>
        <v>2022</v>
      </c>
      <c r="D36" s="62">
        <f>Site_Data!F36</f>
        <v>11</v>
      </c>
      <c r="E36" s="62">
        <f>Site_Data!G36</f>
        <v>4</v>
      </c>
      <c r="F36" s="62" t="str">
        <f>Site_Data!Z36</f>
        <v>11.6412,-4.2618</v>
      </c>
      <c r="G36" s="63">
        <f>IFERROR(1*Cost_Settings!$B$3,"-")</f>
        <v>35000</v>
      </c>
      <c r="H36" s="63">
        <f>IFERROR(1*Cost_Settings!$B$7,"-")</f>
        <v>15000</v>
      </c>
      <c r="I36" s="63">
        <f>VLOOKUP(A36,Labor_capex!$A$2:$Q$200,12,0)</f>
        <v>19.858367919921875</v>
      </c>
      <c r="J36" s="63">
        <f>VLOOKUP(A36,Labor_capex!$A$2:$Q$200,13,0)</f>
        <v>9.8483104705810547</v>
      </c>
      <c r="K36" s="63">
        <f>VLOOKUP(A36,Labor_capex!$A$2:$Q$200,14,0)</f>
        <v>9.8483104705810547</v>
      </c>
      <c r="L36" s="63">
        <f>VLOOKUP(A36,Labor_capex!$A$2:$Q$200,15,0)</f>
        <v>9.8483104705810547</v>
      </c>
      <c r="M36" s="63">
        <f>IFERROR(1*Cost_Settings!$B$6,"-")</f>
        <v>40000</v>
      </c>
      <c r="N36" s="63">
        <f>IFERROR(1*Cost_Settings!$B$8,"-")</f>
        <v>2000</v>
      </c>
      <c r="O36" s="63">
        <f t="shared" si="1"/>
        <v>92049.403299331665</v>
      </c>
    </row>
    <row r="37" spans="1:15">
      <c r="A37" s="62" t="str">
        <f>Site_Data!A37</f>
        <v>BFA</v>
      </c>
      <c r="B37" s="62" t="str">
        <f>Site_Data!B37</f>
        <v>Burkina Faso</v>
      </c>
      <c r="C37" s="62">
        <f>Site_Data!E37</f>
        <v>2022</v>
      </c>
      <c r="D37" s="62">
        <f>Site_Data!F37</f>
        <v>10</v>
      </c>
      <c r="E37" s="62">
        <f>Site_Data!G37</f>
        <v>24</v>
      </c>
      <c r="F37" s="62" t="str">
        <f>Site_Data!Z37</f>
        <v>11.4974,-0.3536</v>
      </c>
      <c r="G37" s="63">
        <f>IFERROR(1*Cost_Settings!$B$3,"-")</f>
        <v>35000</v>
      </c>
      <c r="H37" s="63">
        <f>IFERROR(1*Cost_Settings!$B$7,"-")</f>
        <v>15000</v>
      </c>
      <c r="I37" s="63">
        <f>VLOOKUP(A37,Labor_capex!$A$2:$Q$200,12,0)</f>
        <v>19.858367919921875</v>
      </c>
      <c r="J37" s="63">
        <f>VLOOKUP(A37,Labor_capex!$A$2:$Q$200,13,0)</f>
        <v>9.8483104705810547</v>
      </c>
      <c r="K37" s="63">
        <f>VLOOKUP(A37,Labor_capex!$A$2:$Q$200,14,0)</f>
        <v>9.8483104705810547</v>
      </c>
      <c r="L37" s="63">
        <f>VLOOKUP(A37,Labor_capex!$A$2:$Q$200,15,0)</f>
        <v>9.8483104705810547</v>
      </c>
      <c r="M37" s="63">
        <f>IFERROR(1*Cost_Settings!$B$6,"-")</f>
        <v>40000</v>
      </c>
      <c r="N37" s="63">
        <f>IFERROR(1*Cost_Settings!$B$8,"-")</f>
        <v>2000</v>
      </c>
      <c r="O37" s="63">
        <f t="shared" si="1"/>
        <v>92049.403299331665</v>
      </c>
    </row>
    <row r="38" spans="1:15">
      <c r="A38" s="62" t="str">
        <f>Site_Data!A38</f>
        <v>BFA</v>
      </c>
      <c r="B38" s="62" t="str">
        <f>Site_Data!B38</f>
        <v>Burkina Faso</v>
      </c>
      <c r="C38" s="62">
        <f>Site_Data!E38</f>
        <v>2022</v>
      </c>
      <c r="D38" s="62">
        <f>Site_Data!F38</f>
        <v>2</v>
      </c>
      <c r="E38" s="62">
        <f>Site_Data!G38</f>
        <v>21</v>
      </c>
      <c r="F38" s="62" t="str">
        <f>Site_Data!Z38</f>
        <v>12.5423,1.562</v>
      </c>
      <c r="G38" s="63">
        <f>IFERROR(1*Cost_Settings!$B$3,"-")</f>
        <v>35000</v>
      </c>
      <c r="H38" s="63">
        <f>IFERROR(1*Cost_Settings!$B$7,"-")</f>
        <v>15000</v>
      </c>
      <c r="I38" s="63">
        <f>VLOOKUP(A38,Labor_capex!$A$2:$Q$200,12,0)</f>
        <v>19.858367919921875</v>
      </c>
      <c r="J38" s="63">
        <f>VLOOKUP(A38,Labor_capex!$A$2:$Q$200,13,0)</f>
        <v>9.8483104705810547</v>
      </c>
      <c r="K38" s="63">
        <f>VLOOKUP(A38,Labor_capex!$A$2:$Q$200,14,0)</f>
        <v>9.8483104705810547</v>
      </c>
      <c r="L38" s="63">
        <f>VLOOKUP(A38,Labor_capex!$A$2:$Q$200,15,0)</f>
        <v>9.8483104705810547</v>
      </c>
      <c r="M38" s="63">
        <f>IFERROR(1*Cost_Settings!$B$6,"-")</f>
        <v>40000</v>
      </c>
      <c r="N38" s="63">
        <f>IFERROR(1*Cost_Settings!$B$8,"-")</f>
        <v>2000</v>
      </c>
      <c r="O38" s="63">
        <f t="shared" si="1"/>
        <v>92049.403299331665</v>
      </c>
    </row>
    <row r="39" spans="1:15">
      <c r="A39" s="62" t="str">
        <f>Site_Data!A39</f>
        <v>BFA</v>
      </c>
      <c r="B39" s="62" t="str">
        <f>Site_Data!B39</f>
        <v>Burkina Faso</v>
      </c>
      <c r="C39" s="62">
        <f>Site_Data!E39</f>
        <v>2022</v>
      </c>
      <c r="D39" s="62">
        <f>Site_Data!F39</f>
        <v>10</v>
      </c>
      <c r="E39" s="62">
        <f>Site_Data!G39</f>
        <v>8</v>
      </c>
      <c r="F39" s="62" t="str">
        <f>Site_Data!Z39</f>
        <v>11.2982,-3.535</v>
      </c>
      <c r="G39" s="63">
        <f>IFERROR(1*Cost_Settings!$B$3,"-")</f>
        <v>35000</v>
      </c>
      <c r="H39" s="63">
        <f>IFERROR(1*Cost_Settings!$B$7,"-")</f>
        <v>15000</v>
      </c>
      <c r="I39" s="63">
        <f>VLOOKUP(A39,Labor_capex!$A$2:$Q$200,12,0)</f>
        <v>19.858367919921875</v>
      </c>
      <c r="J39" s="63">
        <f>VLOOKUP(A39,Labor_capex!$A$2:$Q$200,13,0)</f>
        <v>9.8483104705810547</v>
      </c>
      <c r="K39" s="63">
        <f>VLOOKUP(A39,Labor_capex!$A$2:$Q$200,14,0)</f>
        <v>9.8483104705810547</v>
      </c>
      <c r="L39" s="63">
        <f>VLOOKUP(A39,Labor_capex!$A$2:$Q$200,15,0)</f>
        <v>9.8483104705810547</v>
      </c>
      <c r="M39" s="63">
        <f>IFERROR(1*Cost_Settings!$B$6,"-")</f>
        <v>40000</v>
      </c>
      <c r="N39" s="63">
        <f>IFERROR(1*Cost_Settings!$B$8,"-")</f>
        <v>2000</v>
      </c>
      <c r="O39" s="63">
        <f t="shared" si="1"/>
        <v>92049.403299331665</v>
      </c>
    </row>
    <row r="40" spans="1:15">
      <c r="A40" s="62" t="str">
        <f>Site_Data!A40</f>
        <v>BFA</v>
      </c>
      <c r="B40" s="62" t="str">
        <f>Site_Data!B40</f>
        <v>Burkina Faso</v>
      </c>
      <c r="C40" s="62">
        <f>Site_Data!E40</f>
        <v>2023</v>
      </c>
      <c r="D40" s="62">
        <f>Site_Data!F40</f>
        <v>3</v>
      </c>
      <c r="E40" s="62">
        <f>Site_Data!G40</f>
        <v>29</v>
      </c>
      <c r="F40" s="62" t="str">
        <f>Site_Data!Z40</f>
        <v>11.9633,-3.709</v>
      </c>
      <c r="G40" s="63">
        <f>IFERROR(1*Cost_Settings!$B$3,"-")</f>
        <v>35000</v>
      </c>
      <c r="H40" s="63">
        <f>IFERROR(1*Cost_Settings!$B$7,"-")</f>
        <v>15000</v>
      </c>
      <c r="I40" s="63">
        <f>VLOOKUP(A40,Labor_capex!$A$2:$Q$200,12,0)</f>
        <v>19.858367919921875</v>
      </c>
      <c r="J40" s="63">
        <f>VLOOKUP(A40,Labor_capex!$A$2:$Q$200,13,0)</f>
        <v>9.8483104705810547</v>
      </c>
      <c r="K40" s="63">
        <f>VLOOKUP(A40,Labor_capex!$A$2:$Q$200,14,0)</f>
        <v>9.8483104705810547</v>
      </c>
      <c r="L40" s="63">
        <f>VLOOKUP(A40,Labor_capex!$A$2:$Q$200,15,0)</f>
        <v>9.8483104705810547</v>
      </c>
      <c r="M40" s="63">
        <f>IFERROR(1*Cost_Settings!$B$6,"-")</f>
        <v>40000</v>
      </c>
      <c r="N40" s="63">
        <f>IFERROR(1*Cost_Settings!$B$8,"-")</f>
        <v>2000</v>
      </c>
      <c r="O40" s="63">
        <f t="shared" si="1"/>
        <v>92049.403299331665</v>
      </c>
    </row>
    <row r="41" spans="1:15">
      <c r="A41" s="62" t="str">
        <f>Site_Data!A41</f>
        <v>BFA</v>
      </c>
      <c r="B41" s="62" t="str">
        <f>Site_Data!B41</f>
        <v>Burkina Faso</v>
      </c>
      <c r="C41" s="62">
        <f>Site_Data!E41</f>
        <v>2021</v>
      </c>
      <c r="D41" s="62">
        <f>Site_Data!F41</f>
        <v>12</v>
      </c>
      <c r="E41" s="62">
        <f>Site_Data!G41</f>
        <v>12</v>
      </c>
      <c r="F41" s="62" t="str">
        <f>Site_Data!Z41</f>
        <v>13.6803,-1.9651</v>
      </c>
      <c r="G41" s="63">
        <f>IFERROR(1*Cost_Settings!$B$3,"-")</f>
        <v>35000</v>
      </c>
      <c r="H41" s="63">
        <f>IFERROR(1*Cost_Settings!$B$7,"-")</f>
        <v>15000</v>
      </c>
      <c r="I41" s="63">
        <f>VLOOKUP(A41,Labor_capex!$A$2:$Q$200,12,0)</f>
        <v>19.858367919921875</v>
      </c>
      <c r="J41" s="63">
        <f>VLOOKUP(A41,Labor_capex!$A$2:$Q$200,13,0)</f>
        <v>9.8483104705810547</v>
      </c>
      <c r="K41" s="63">
        <f>VLOOKUP(A41,Labor_capex!$A$2:$Q$200,14,0)</f>
        <v>9.8483104705810547</v>
      </c>
      <c r="L41" s="63">
        <f>VLOOKUP(A41,Labor_capex!$A$2:$Q$200,15,0)</f>
        <v>9.8483104705810547</v>
      </c>
      <c r="M41" s="63">
        <f>IFERROR(1*Cost_Settings!$B$6,"-")</f>
        <v>40000</v>
      </c>
      <c r="N41" s="63">
        <f>IFERROR(1*Cost_Settings!$B$8,"-")</f>
        <v>2000</v>
      </c>
      <c r="O41" s="63">
        <f t="shared" si="1"/>
        <v>92049.403299331665</v>
      </c>
    </row>
    <row r="42" spans="1:15">
      <c r="A42" s="62" t="str">
        <f>Site_Data!A42</f>
        <v>BFA</v>
      </c>
      <c r="B42" s="62" t="str">
        <f>Site_Data!B42</f>
        <v>Burkina Faso</v>
      </c>
      <c r="C42" s="62">
        <f>Site_Data!E42</f>
        <v>2022</v>
      </c>
      <c r="D42" s="62">
        <f>Site_Data!F42</f>
        <v>12</v>
      </c>
      <c r="E42" s="62">
        <f>Site_Data!G42</f>
        <v>13</v>
      </c>
      <c r="F42" s="62" t="str">
        <f>Site_Data!Z42</f>
        <v>12.1756,-2.6905</v>
      </c>
      <c r="G42" s="63">
        <f>IFERROR(1*Cost_Settings!$B$3,"-")</f>
        <v>35000</v>
      </c>
      <c r="H42" s="63">
        <f>IFERROR(1*Cost_Settings!$B$7,"-")</f>
        <v>15000</v>
      </c>
      <c r="I42" s="63">
        <f>VLOOKUP(A42,Labor_capex!$A$2:$Q$200,12,0)</f>
        <v>19.858367919921875</v>
      </c>
      <c r="J42" s="63">
        <f>VLOOKUP(A42,Labor_capex!$A$2:$Q$200,13,0)</f>
        <v>9.8483104705810547</v>
      </c>
      <c r="K42" s="63">
        <f>VLOOKUP(A42,Labor_capex!$A$2:$Q$200,14,0)</f>
        <v>9.8483104705810547</v>
      </c>
      <c r="L42" s="63">
        <f>VLOOKUP(A42,Labor_capex!$A$2:$Q$200,15,0)</f>
        <v>9.8483104705810547</v>
      </c>
      <c r="M42" s="63">
        <f>IFERROR(1*Cost_Settings!$B$6,"-")</f>
        <v>40000</v>
      </c>
      <c r="N42" s="63">
        <f>IFERROR(1*Cost_Settings!$B$8,"-")</f>
        <v>2000</v>
      </c>
      <c r="O42" s="63">
        <f t="shared" si="1"/>
        <v>92049.403299331665</v>
      </c>
    </row>
    <row r="43" spans="1:15">
      <c r="A43" s="62" t="str">
        <f>Site_Data!A43</f>
        <v>BFA</v>
      </c>
      <c r="B43" s="62" t="str">
        <f>Site_Data!B43</f>
        <v>Burkina Faso</v>
      </c>
      <c r="C43" s="62">
        <f>Site_Data!E43</f>
        <v>2023</v>
      </c>
      <c r="D43" s="62">
        <f>Site_Data!F43</f>
        <v>2</v>
      </c>
      <c r="E43" s="62">
        <f>Site_Data!G43</f>
        <v>26</v>
      </c>
      <c r="F43" s="62" t="str">
        <f>Site_Data!Z43</f>
        <v>11.9333,1.6167</v>
      </c>
      <c r="G43" s="63">
        <f>IFERROR(1*Cost_Settings!$B$3,"-")</f>
        <v>35000</v>
      </c>
      <c r="H43" s="63">
        <f>IFERROR(1*Cost_Settings!$B$7,"-")</f>
        <v>15000</v>
      </c>
      <c r="I43" s="63">
        <f>VLOOKUP(A43,Labor_capex!$A$2:$Q$200,12,0)</f>
        <v>19.858367919921875</v>
      </c>
      <c r="J43" s="63">
        <f>VLOOKUP(A43,Labor_capex!$A$2:$Q$200,13,0)</f>
        <v>9.8483104705810547</v>
      </c>
      <c r="K43" s="63">
        <f>VLOOKUP(A43,Labor_capex!$A$2:$Q$200,14,0)</f>
        <v>9.8483104705810547</v>
      </c>
      <c r="L43" s="63">
        <f>VLOOKUP(A43,Labor_capex!$A$2:$Q$200,15,0)</f>
        <v>9.8483104705810547</v>
      </c>
      <c r="M43" s="63">
        <f>IFERROR(1*Cost_Settings!$B$6,"-")</f>
        <v>40000</v>
      </c>
      <c r="N43" s="63">
        <f>IFERROR(1*Cost_Settings!$B$8,"-")</f>
        <v>2000</v>
      </c>
      <c r="O43" s="63">
        <f t="shared" si="1"/>
        <v>92049.403299331665</v>
      </c>
    </row>
    <row r="44" spans="1:15">
      <c r="A44" s="62" t="str">
        <f>Site_Data!A44</f>
        <v>BFA</v>
      </c>
      <c r="B44" s="62" t="str">
        <f>Site_Data!B44</f>
        <v>Burkina Faso</v>
      </c>
      <c r="C44" s="62">
        <f>Site_Data!E44</f>
        <v>2022</v>
      </c>
      <c r="D44" s="62">
        <f>Site_Data!F44</f>
        <v>10</v>
      </c>
      <c r="E44" s="62">
        <f>Site_Data!G44</f>
        <v>23</v>
      </c>
      <c r="F44" s="62" t="str">
        <f>Site_Data!Z44</f>
        <v>9.95,-4.6833</v>
      </c>
      <c r="G44" s="63">
        <f>IFERROR(1*Cost_Settings!$B$3,"-")</f>
        <v>35000</v>
      </c>
      <c r="H44" s="63">
        <f>IFERROR(1*Cost_Settings!$B$7,"-")</f>
        <v>15000</v>
      </c>
      <c r="I44" s="63">
        <f>VLOOKUP(A44,Labor_capex!$A$2:$Q$200,12,0)</f>
        <v>19.858367919921875</v>
      </c>
      <c r="J44" s="63">
        <f>VLOOKUP(A44,Labor_capex!$A$2:$Q$200,13,0)</f>
        <v>9.8483104705810547</v>
      </c>
      <c r="K44" s="63">
        <f>VLOOKUP(A44,Labor_capex!$A$2:$Q$200,14,0)</f>
        <v>9.8483104705810547</v>
      </c>
      <c r="L44" s="63">
        <f>VLOOKUP(A44,Labor_capex!$A$2:$Q$200,15,0)</f>
        <v>9.8483104705810547</v>
      </c>
      <c r="M44" s="63">
        <f>IFERROR(1*Cost_Settings!$B$6,"-")</f>
        <v>40000</v>
      </c>
      <c r="N44" s="63">
        <f>IFERROR(1*Cost_Settings!$B$8,"-")</f>
        <v>2000</v>
      </c>
      <c r="O44" s="63">
        <f t="shared" si="1"/>
        <v>92049.403299331665</v>
      </c>
    </row>
    <row r="45" spans="1:15">
      <c r="A45" s="62" t="str">
        <f>Site_Data!A45</f>
        <v>BFA</v>
      </c>
      <c r="B45" s="62" t="str">
        <f>Site_Data!B45</f>
        <v>Burkina Faso</v>
      </c>
      <c r="C45" s="62">
        <f>Site_Data!E45</f>
        <v>2022</v>
      </c>
      <c r="D45" s="62">
        <f>Site_Data!F45</f>
        <v>1</v>
      </c>
      <c r="E45" s="62">
        <f>Site_Data!G45</f>
        <v>24</v>
      </c>
      <c r="F45" s="62" t="str">
        <f>Site_Data!Z45</f>
        <v>13.007,-3.956</v>
      </c>
      <c r="G45" s="63">
        <f>IFERROR(1*Cost_Settings!$B$3,"-")</f>
        <v>35000</v>
      </c>
      <c r="H45" s="63">
        <f>IFERROR(1*Cost_Settings!$B$7,"-")</f>
        <v>15000</v>
      </c>
      <c r="I45" s="63">
        <f>VLOOKUP(A45,Labor_capex!$A$2:$Q$200,12,0)</f>
        <v>19.858367919921875</v>
      </c>
      <c r="J45" s="63">
        <f>VLOOKUP(A45,Labor_capex!$A$2:$Q$200,13,0)</f>
        <v>9.8483104705810547</v>
      </c>
      <c r="K45" s="63">
        <f>VLOOKUP(A45,Labor_capex!$A$2:$Q$200,14,0)</f>
        <v>9.8483104705810547</v>
      </c>
      <c r="L45" s="63">
        <f>VLOOKUP(A45,Labor_capex!$A$2:$Q$200,15,0)</f>
        <v>9.8483104705810547</v>
      </c>
      <c r="M45" s="63">
        <f>IFERROR(1*Cost_Settings!$B$6,"-")</f>
        <v>40000</v>
      </c>
      <c r="N45" s="63">
        <f>IFERROR(1*Cost_Settings!$B$8,"-")</f>
        <v>2000</v>
      </c>
      <c r="O45" s="63">
        <f t="shared" si="1"/>
        <v>92049.403299331665</v>
      </c>
    </row>
    <row r="46" spans="1:15">
      <c r="A46" s="62" t="str">
        <f>Site_Data!A46</f>
        <v>BFA</v>
      </c>
      <c r="B46" s="62" t="str">
        <f>Site_Data!B46</f>
        <v>Burkina Faso</v>
      </c>
      <c r="C46" s="62">
        <f>Site_Data!E46</f>
        <v>2022</v>
      </c>
      <c r="D46" s="62">
        <f>Site_Data!F46</f>
        <v>10</v>
      </c>
      <c r="E46" s="62">
        <f>Site_Data!G46</f>
        <v>14</v>
      </c>
      <c r="F46" s="62" t="str">
        <f>Site_Data!Z46</f>
        <v>13.549,-2.2078</v>
      </c>
      <c r="G46" s="63">
        <f>IFERROR(1*Cost_Settings!$B$3,"-")</f>
        <v>35000</v>
      </c>
      <c r="H46" s="63">
        <f>IFERROR(1*Cost_Settings!$B$7,"-")</f>
        <v>15000</v>
      </c>
      <c r="I46" s="63">
        <f>VLOOKUP(A46,Labor_capex!$A$2:$Q$200,12,0)</f>
        <v>19.858367919921875</v>
      </c>
      <c r="J46" s="63">
        <f>VLOOKUP(A46,Labor_capex!$A$2:$Q$200,13,0)</f>
        <v>9.8483104705810547</v>
      </c>
      <c r="K46" s="63">
        <f>VLOOKUP(A46,Labor_capex!$A$2:$Q$200,14,0)</f>
        <v>9.8483104705810547</v>
      </c>
      <c r="L46" s="63">
        <f>VLOOKUP(A46,Labor_capex!$A$2:$Q$200,15,0)</f>
        <v>9.8483104705810547</v>
      </c>
      <c r="M46" s="63">
        <f>IFERROR(1*Cost_Settings!$B$6,"-")</f>
        <v>40000</v>
      </c>
      <c r="N46" s="63">
        <f>IFERROR(1*Cost_Settings!$B$8,"-")</f>
        <v>2000</v>
      </c>
      <c r="O46" s="63">
        <f t="shared" si="1"/>
        <v>92049.403299331665</v>
      </c>
    </row>
    <row r="47" spans="1:15">
      <c r="A47" s="62" t="str">
        <f>Site_Data!A47</f>
        <v>BFA</v>
      </c>
      <c r="B47" s="62" t="str">
        <f>Site_Data!B47</f>
        <v>Burkina Faso</v>
      </c>
      <c r="C47" s="62">
        <f>Site_Data!E47</f>
        <v>2022</v>
      </c>
      <c r="D47" s="62">
        <f>Site_Data!F47</f>
        <v>2</v>
      </c>
      <c r="E47" s="62">
        <f>Site_Data!G47</f>
        <v>7</v>
      </c>
      <c r="F47" s="62" t="str">
        <f>Site_Data!Z47</f>
        <v>12.2975,0.3386</v>
      </c>
      <c r="G47" s="63">
        <f>IFERROR(1*Cost_Settings!$B$3,"-")</f>
        <v>35000</v>
      </c>
      <c r="H47" s="63">
        <f>IFERROR(1*Cost_Settings!$B$7,"-")</f>
        <v>15000</v>
      </c>
      <c r="I47" s="63">
        <f>VLOOKUP(A47,Labor_capex!$A$2:$Q$200,12,0)</f>
        <v>19.858367919921875</v>
      </c>
      <c r="J47" s="63">
        <f>VLOOKUP(A47,Labor_capex!$A$2:$Q$200,13,0)</f>
        <v>9.8483104705810547</v>
      </c>
      <c r="K47" s="63">
        <f>VLOOKUP(A47,Labor_capex!$A$2:$Q$200,14,0)</f>
        <v>9.8483104705810547</v>
      </c>
      <c r="L47" s="63">
        <f>VLOOKUP(A47,Labor_capex!$A$2:$Q$200,15,0)</f>
        <v>9.8483104705810547</v>
      </c>
      <c r="M47" s="63">
        <f>IFERROR(1*Cost_Settings!$B$6,"-")</f>
        <v>40000</v>
      </c>
      <c r="N47" s="63">
        <f>IFERROR(1*Cost_Settings!$B$8,"-")</f>
        <v>2000</v>
      </c>
      <c r="O47" s="63">
        <f t="shared" si="1"/>
        <v>92049.403299331665</v>
      </c>
    </row>
    <row r="48" spans="1:15">
      <c r="A48" s="62" t="str">
        <f>Site_Data!A48</f>
        <v>BFA</v>
      </c>
      <c r="B48" s="62" t="str">
        <f>Site_Data!B48</f>
        <v>Burkina Faso</v>
      </c>
      <c r="C48" s="62">
        <f>Site_Data!E48</f>
        <v>2022</v>
      </c>
      <c r="D48" s="62">
        <f>Site_Data!F48</f>
        <v>2</v>
      </c>
      <c r="E48" s="62">
        <f>Site_Data!G48</f>
        <v>23</v>
      </c>
      <c r="F48" s="62" t="str">
        <f>Site_Data!Z48</f>
        <v>13.4985,-1.5475</v>
      </c>
      <c r="G48" s="63">
        <f>IFERROR(1*Cost_Settings!$B$3,"-")</f>
        <v>35000</v>
      </c>
      <c r="H48" s="63">
        <f>IFERROR(1*Cost_Settings!$B$7,"-")</f>
        <v>15000</v>
      </c>
      <c r="I48" s="63">
        <f>VLOOKUP(A48,Labor_capex!$A$2:$Q$200,12,0)</f>
        <v>19.858367919921875</v>
      </c>
      <c r="J48" s="63">
        <f>VLOOKUP(A48,Labor_capex!$A$2:$Q$200,13,0)</f>
        <v>9.8483104705810547</v>
      </c>
      <c r="K48" s="63">
        <f>VLOOKUP(A48,Labor_capex!$A$2:$Q$200,14,0)</f>
        <v>9.8483104705810547</v>
      </c>
      <c r="L48" s="63">
        <f>VLOOKUP(A48,Labor_capex!$A$2:$Q$200,15,0)</f>
        <v>9.8483104705810547</v>
      </c>
      <c r="M48" s="63">
        <f>IFERROR(1*Cost_Settings!$B$6,"-")</f>
        <v>40000</v>
      </c>
      <c r="N48" s="63">
        <f>IFERROR(1*Cost_Settings!$B$8,"-")</f>
        <v>2000</v>
      </c>
      <c r="O48" s="63">
        <f t="shared" si="1"/>
        <v>92049.403299331665</v>
      </c>
    </row>
    <row r="49" spans="1:15">
      <c r="A49" s="62" t="str">
        <f>Site_Data!A49</f>
        <v>BFA</v>
      </c>
      <c r="B49" s="62" t="str">
        <f>Site_Data!B49</f>
        <v>Burkina Faso</v>
      </c>
      <c r="C49" s="62">
        <f>Site_Data!E49</f>
        <v>2022</v>
      </c>
      <c r="D49" s="62">
        <f>Site_Data!F49</f>
        <v>11</v>
      </c>
      <c r="E49" s="62">
        <f>Site_Data!G49</f>
        <v>13</v>
      </c>
      <c r="F49" s="62" t="str">
        <f>Site_Data!Z49</f>
        <v>11.6172,-4.7978</v>
      </c>
      <c r="G49" s="63">
        <f>IFERROR(1*Cost_Settings!$B$3,"-")</f>
        <v>35000</v>
      </c>
      <c r="H49" s="63">
        <f>IFERROR(1*Cost_Settings!$B$7,"-")</f>
        <v>15000</v>
      </c>
      <c r="I49" s="63">
        <f>VLOOKUP(A49,Labor_capex!$A$2:$Q$200,12,0)</f>
        <v>19.858367919921875</v>
      </c>
      <c r="J49" s="63">
        <f>VLOOKUP(A49,Labor_capex!$A$2:$Q$200,13,0)</f>
        <v>9.8483104705810547</v>
      </c>
      <c r="K49" s="63">
        <f>VLOOKUP(A49,Labor_capex!$A$2:$Q$200,14,0)</f>
        <v>9.8483104705810547</v>
      </c>
      <c r="L49" s="63">
        <f>VLOOKUP(A49,Labor_capex!$A$2:$Q$200,15,0)</f>
        <v>9.8483104705810547</v>
      </c>
      <c r="M49" s="63">
        <f>IFERROR(1*Cost_Settings!$B$6,"-")</f>
        <v>40000</v>
      </c>
      <c r="N49" s="63">
        <f>IFERROR(1*Cost_Settings!$B$8,"-")</f>
        <v>2000</v>
      </c>
      <c r="O49" s="63">
        <f t="shared" si="1"/>
        <v>92049.403299331665</v>
      </c>
    </row>
    <row r="50" spans="1:15">
      <c r="A50" s="62" t="str">
        <f>Site_Data!A50</f>
        <v>BFA</v>
      </c>
      <c r="B50" s="62" t="str">
        <f>Site_Data!B50</f>
        <v>Burkina Faso</v>
      </c>
      <c r="C50" s="62">
        <f>Site_Data!E50</f>
        <v>2022</v>
      </c>
      <c r="D50" s="62">
        <f>Site_Data!F50</f>
        <v>8</v>
      </c>
      <c r="E50" s="62">
        <f>Site_Data!G50</f>
        <v>19</v>
      </c>
      <c r="F50" s="62" t="str">
        <f>Site_Data!Z50</f>
        <v>12.5496,-4.1098</v>
      </c>
      <c r="G50" s="63">
        <f>IFERROR(1*Cost_Settings!$B$3,"-")</f>
        <v>35000</v>
      </c>
      <c r="H50" s="63">
        <f>IFERROR(1*Cost_Settings!$B$7,"-")</f>
        <v>15000</v>
      </c>
      <c r="I50" s="63">
        <f>VLOOKUP(A50,Labor_capex!$A$2:$Q$200,12,0)</f>
        <v>19.858367919921875</v>
      </c>
      <c r="J50" s="63">
        <f>VLOOKUP(A50,Labor_capex!$A$2:$Q$200,13,0)</f>
        <v>9.8483104705810547</v>
      </c>
      <c r="K50" s="63">
        <f>VLOOKUP(A50,Labor_capex!$A$2:$Q$200,14,0)</f>
        <v>9.8483104705810547</v>
      </c>
      <c r="L50" s="63">
        <f>VLOOKUP(A50,Labor_capex!$A$2:$Q$200,15,0)</f>
        <v>9.8483104705810547</v>
      </c>
      <c r="M50" s="63">
        <f>IFERROR(1*Cost_Settings!$B$6,"-")</f>
        <v>40000</v>
      </c>
      <c r="N50" s="63">
        <f>IFERROR(1*Cost_Settings!$B$8,"-")</f>
        <v>2000</v>
      </c>
      <c r="O50" s="63">
        <f t="shared" si="1"/>
        <v>92049.403299331665</v>
      </c>
    </row>
    <row r="51" spans="1:15">
      <c r="A51" s="62" t="str">
        <f>Site_Data!A51</f>
        <v>BFA</v>
      </c>
      <c r="B51" s="62" t="str">
        <f>Site_Data!B51</f>
        <v>Burkina Faso</v>
      </c>
      <c r="C51" s="62">
        <f>Site_Data!E51</f>
        <v>2022</v>
      </c>
      <c r="D51" s="62">
        <f>Site_Data!F51</f>
        <v>10</v>
      </c>
      <c r="E51" s="62">
        <f>Site_Data!G51</f>
        <v>12</v>
      </c>
      <c r="F51" s="62" t="str">
        <f>Site_Data!Z51</f>
        <v>13.3857,-2.3476</v>
      </c>
      <c r="G51" s="63">
        <f>IFERROR(1*Cost_Settings!$B$3,"-")</f>
        <v>35000</v>
      </c>
      <c r="H51" s="63">
        <f>IFERROR(1*Cost_Settings!$B$7,"-")</f>
        <v>15000</v>
      </c>
      <c r="I51" s="63">
        <f>VLOOKUP(A51,Labor_capex!$A$2:$Q$200,12,0)</f>
        <v>19.858367919921875</v>
      </c>
      <c r="J51" s="63">
        <f>VLOOKUP(A51,Labor_capex!$A$2:$Q$200,13,0)</f>
        <v>9.8483104705810547</v>
      </c>
      <c r="K51" s="63">
        <f>VLOOKUP(A51,Labor_capex!$A$2:$Q$200,14,0)</f>
        <v>9.8483104705810547</v>
      </c>
      <c r="L51" s="63">
        <f>VLOOKUP(A51,Labor_capex!$A$2:$Q$200,15,0)</f>
        <v>9.8483104705810547</v>
      </c>
      <c r="M51" s="63">
        <f>IFERROR(1*Cost_Settings!$B$6,"-")</f>
        <v>40000</v>
      </c>
      <c r="N51" s="63">
        <f>IFERROR(1*Cost_Settings!$B$8,"-")</f>
        <v>2000</v>
      </c>
      <c r="O51" s="63">
        <f t="shared" si="1"/>
        <v>92049.403299331665</v>
      </c>
    </row>
    <row r="52" spans="1:15">
      <c r="A52" s="62" t="str">
        <f>Site_Data!A52</f>
        <v>BFA</v>
      </c>
      <c r="B52" s="62" t="str">
        <f>Site_Data!B52</f>
        <v>Burkina Faso</v>
      </c>
      <c r="C52" s="62">
        <f>Site_Data!E52</f>
        <v>2022</v>
      </c>
      <c r="D52" s="62">
        <f>Site_Data!F52</f>
        <v>1</v>
      </c>
      <c r="E52" s="62">
        <f>Site_Data!G52</f>
        <v>14</v>
      </c>
      <c r="F52" s="62" t="str">
        <f>Site_Data!Z52</f>
        <v>13.6553,-2.3221</v>
      </c>
      <c r="G52" s="63">
        <f>IFERROR(1*Cost_Settings!$B$3,"-")</f>
        <v>35000</v>
      </c>
      <c r="H52" s="63">
        <f>IFERROR(1*Cost_Settings!$B$7,"-")</f>
        <v>15000</v>
      </c>
      <c r="I52" s="63">
        <f>VLOOKUP(A52,Labor_capex!$A$2:$Q$200,12,0)</f>
        <v>19.858367919921875</v>
      </c>
      <c r="J52" s="63">
        <f>VLOOKUP(A52,Labor_capex!$A$2:$Q$200,13,0)</f>
        <v>9.8483104705810547</v>
      </c>
      <c r="K52" s="63">
        <f>VLOOKUP(A52,Labor_capex!$A$2:$Q$200,14,0)</f>
        <v>9.8483104705810547</v>
      </c>
      <c r="L52" s="63">
        <f>VLOOKUP(A52,Labor_capex!$A$2:$Q$200,15,0)</f>
        <v>9.8483104705810547</v>
      </c>
      <c r="M52" s="63">
        <f>IFERROR(1*Cost_Settings!$B$6,"-")</f>
        <v>40000</v>
      </c>
      <c r="N52" s="63">
        <f>IFERROR(1*Cost_Settings!$B$8,"-")</f>
        <v>2000</v>
      </c>
      <c r="O52" s="63">
        <f t="shared" si="1"/>
        <v>92049.403299331665</v>
      </c>
    </row>
    <row r="53" spans="1:15">
      <c r="A53" s="62" t="str">
        <f>Site_Data!A53</f>
        <v>BFA</v>
      </c>
      <c r="B53" s="62" t="str">
        <f>Site_Data!B53</f>
        <v>Burkina Faso</v>
      </c>
      <c r="C53" s="62">
        <f>Site_Data!E53</f>
        <v>2022</v>
      </c>
      <c r="D53" s="62">
        <f>Site_Data!F53</f>
        <v>5</v>
      </c>
      <c r="E53" s="62">
        <f>Site_Data!G53</f>
        <v>6</v>
      </c>
      <c r="F53" s="62" t="str">
        <f>Site_Data!Z53</f>
        <v>13.3896,-0.1496</v>
      </c>
      <c r="G53" s="63">
        <f>IFERROR(1*Cost_Settings!$B$3,"-")</f>
        <v>35000</v>
      </c>
      <c r="H53" s="63">
        <f>IFERROR(1*Cost_Settings!$B$7,"-")</f>
        <v>15000</v>
      </c>
      <c r="I53" s="63">
        <f>VLOOKUP(A53,Labor_capex!$A$2:$Q$200,12,0)</f>
        <v>19.858367919921875</v>
      </c>
      <c r="J53" s="63">
        <f>VLOOKUP(A53,Labor_capex!$A$2:$Q$200,13,0)</f>
        <v>9.8483104705810547</v>
      </c>
      <c r="K53" s="63">
        <f>VLOOKUP(A53,Labor_capex!$A$2:$Q$200,14,0)</f>
        <v>9.8483104705810547</v>
      </c>
      <c r="L53" s="63">
        <f>VLOOKUP(A53,Labor_capex!$A$2:$Q$200,15,0)</f>
        <v>9.8483104705810547</v>
      </c>
      <c r="M53" s="63">
        <f>IFERROR(1*Cost_Settings!$B$6,"-")</f>
        <v>40000</v>
      </c>
      <c r="N53" s="63">
        <f>IFERROR(1*Cost_Settings!$B$8,"-")</f>
        <v>2000</v>
      </c>
      <c r="O53" s="63">
        <f t="shared" si="1"/>
        <v>92049.403299331665</v>
      </c>
    </row>
    <row r="54" spans="1:15">
      <c r="A54" s="62" t="str">
        <f>Site_Data!A54</f>
        <v>BFA</v>
      </c>
      <c r="B54" s="62" t="str">
        <f>Site_Data!B54</f>
        <v>Burkina Faso</v>
      </c>
      <c r="C54" s="62">
        <f>Site_Data!E54</f>
        <v>2022</v>
      </c>
      <c r="D54" s="62">
        <f>Site_Data!F54</f>
        <v>12</v>
      </c>
      <c r="E54" s="62">
        <f>Site_Data!G54</f>
        <v>18</v>
      </c>
      <c r="F54" s="62" t="str">
        <f>Site_Data!Z54</f>
        <v>14.6387,0.0342</v>
      </c>
      <c r="G54" s="63">
        <f>IFERROR(1*Cost_Settings!$B$3,"-")</f>
        <v>35000</v>
      </c>
      <c r="H54" s="63">
        <f>IFERROR(1*Cost_Settings!$B$7,"-")</f>
        <v>15000</v>
      </c>
      <c r="I54" s="63">
        <f>VLOOKUP(A54,Labor_capex!$A$2:$Q$200,12,0)</f>
        <v>19.858367919921875</v>
      </c>
      <c r="J54" s="63">
        <f>VLOOKUP(A54,Labor_capex!$A$2:$Q$200,13,0)</f>
        <v>9.8483104705810547</v>
      </c>
      <c r="K54" s="63">
        <f>VLOOKUP(A54,Labor_capex!$A$2:$Q$200,14,0)</f>
        <v>9.8483104705810547</v>
      </c>
      <c r="L54" s="63">
        <f>VLOOKUP(A54,Labor_capex!$A$2:$Q$200,15,0)</f>
        <v>9.8483104705810547</v>
      </c>
      <c r="M54" s="63">
        <f>IFERROR(1*Cost_Settings!$B$6,"-")</f>
        <v>40000</v>
      </c>
      <c r="N54" s="63">
        <f>IFERROR(1*Cost_Settings!$B$8,"-")</f>
        <v>2000</v>
      </c>
      <c r="O54" s="63">
        <f t="shared" si="1"/>
        <v>92049.403299331665</v>
      </c>
    </row>
    <row r="55" spans="1:15">
      <c r="A55" s="62" t="str">
        <f>Site_Data!A55</f>
        <v>BFA</v>
      </c>
      <c r="B55" s="62" t="str">
        <f>Site_Data!B55</f>
        <v>Burkina Faso</v>
      </c>
      <c r="C55" s="62">
        <f>Site_Data!E55</f>
        <v>2022</v>
      </c>
      <c r="D55" s="62">
        <f>Site_Data!F55</f>
        <v>2</v>
      </c>
      <c r="E55" s="62">
        <f>Site_Data!G55</f>
        <v>24</v>
      </c>
      <c r="F55" s="62" t="str">
        <f>Site_Data!Z55</f>
        <v>13.5406,-1.569</v>
      </c>
      <c r="G55" s="63">
        <f>IFERROR(1*Cost_Settings!$B$3,"-")</f>
        <v>35000</v>
      </c>
      <c r="H55" s="63">
        <f>IFERROR(1*Cost_Settings!$B$7,"-")</f>
        <v>15000</v>
      </c>
      <c r="I55" s="63">
        <f>VLOOKUP(A55,Labor_capex!$A$2:$Q$200,12,0)</f>
        <v>19.858367919921875</v>
      </c>
      <c r="J55" s="63">
        <f>VLOOKUP(A55,Labor_capex!$A$2:$Q$200,13,0)</f>
        <v>9.8483104705810547</v>
      </c>
      <c r="K55" s="63">
        <f>VLOOKUP(A55,Labor_capex!$A$2:$Q$200,14,0)</f>
        <v>9.8483104705810547</v>
      </c>
      <c r="L55" s="63">
        <f>VLOOKUP(A55,Labor_capex!$A$2:$Q$200,15,0)</f>
        <v>9.8483104705810547</v>
      </c>
      <c r="M55" s="63">
        <f>IFERROR(1*Cost_Settings!$B$6,"-")</f>
        <v>40000</v>
      </c>
      <c r="N55" s="63">
        <f>IFERROR(1*Cost_Settings!$B$8,"-")</f>
        <v>2000</v>
      </c>
      <c r="O55" s="63">
        <f t="shared" si="1"/>
        <v>92049.403299331665</v>
      </c>
    </row>
    <row r="56" spans="1:15">
      <c r="A56" s="62" t="str">
        <f>Site_Data!A56</f>
        <v>BFA</v>
      </c>
      <c r="B56" s="62" t="str">
        <f>Site_Data!B56</f>
        <v>Burkina Faso</v>
      </c>
      <c r="C56" s="62">
        <f>Site_Data!E56</f>
        <v>2022</v>
      </c>
      <c r="D56" s="62">
        <f>Site_Data!F56</f>
        <v>2</v>
      </c>
      <c r="E56" s="62">
        <f>Site_Data!G56</f>
        <v>7</v>
      </c>
      <c r="F56" s="62" t="str">
        <f>Site_Data!Z56</f>
        <v>13.315,-2.9112</v>
      </c>
      <c r="G56" s="63">
        <f>IFERROR(1*Cost_Settings!$B$3,"-")</f>
        <v>35000</v>
      </c>
      <c r="H56" s="63">
        <f>IFERROR(1*Cost_Settings!$B$7,"-")</f>
        <v>15000</v>
      </c>
      <c r="I56" s="63">
        <f>VLOOKUP(A56,Labor_capex!$A$2:$Q$200,12,0)</f>
        <v>19.858367919921875</v>
      </c>
      <c r="J56" s="63">
        <f>VLOOKUP(A56,Labor_capex!$A$2:$Q$200,13,0)</f>
        <v>9.8483104705810547</v>
      </c>
      <c r="K56" s="63">
        <f>VLOOKUP(A56,Labor_capex!$A$2:$Q$200,14,0)</f>
        <v>9.8483104705810547</v>
      </c>
      <c r="L56" s="63">
        <f>VLOOKUP(A56,Labor_capex!$A$2:$Q$200,15,0)</f>
        <v>9.8483104705810547</v>
      </c>
      <c r="M56" s="63">
        <f>IFERROR(1*Cost_Settings!$B$6,"-")</f>
        <v>40000</v>
      </c>
      <c r="N56" s="63">
        <f>IFERROR(1*Cost_Settings!$B$8,"-")</f>
        <v>2000</v>
      </c>
      <c r="O56" s="63">
        <f t="shared" si="1"/>
        <v>92049.403299331665</v>
      </c>
    </row>
    <row r="57" spans="1:15">
      <c r="A57" s="62" t="str">
        <f>Site_Data!A57</f>
        <v>BFA</v>
      </c>
      <c r="B57" s="62" t="str">
        <f>Site_Data!B57</f>
        <v>Burkina Faso</v>
      </c>
      <c r="C57" s="62">
        <f>Site_Data!E57</f>
        <v>2022</v>
      </c>
      <c r="D57" s="62">
        <f>Site_Data!F57</f>
        <v>1</v>
      </c>
      <c r="E57" s="62">
        <f>Site_Data!G57</f>
        <v>18</v>
      </c>
      <c r="F57" s="62" t="str">
        <f>Site_Data!Z57</f>
        <v>13.6128,-2.7605</v>
      </c>
      <c r="G57" s="63">
        <f>IFERROR(1*Cost_Settings!$B$3,"-")</f>
        <v>35000</v>
      </c>
      <c r="H57" s="63">
        <f>IFERROR(1*Cost_Settings!$B$7,"-")</f>
        <v>15000</v>
      </c>
      <c r="I57" s="63">
        <f>VLOOKUP(A57,Labor_capex!$A$2:$Q$200,12,0)</f>
        <v>19.858367919921875</v>
      </c>
      <c r="J57" s="63">
        <f>VLOOKUP(A57,Labor_capex!$A$2:$Q$200,13,0)</f>
        <v>9.8483104705810547</v>
      </c>
      <c r="K57" s="63">
        <f>VLOOKUP(A57,Labor_capex!$A$2:$Q$200,14,0)</f>
        <v>9.8483104705810547</v>
      </c>
      <c r="L57" s="63">
        <f>VLOOKUP(A57,Labor_capex!$A$2:$Q$200,15,0)</f>
        <v>9.8483104705810547</v>
      </c>
      <c r="M57" s="63">
        <f>IFERROR(1*Cost_Settings!$B$6,"-")</f>
        <v>40000</v>
      </c>
      <c r="N57" s="63">
        <f>IFERROR(1*Cost_Settings!$B$8,"-")</f>
        <v>2000</v>
      </c>
      <c r="O57" s="63">
        <f t="shared" si="1"/>
        <v>92049.403299331665</v>
      </c>
    </row>
    <row r="58" spans="1:15">
      <c r="A58" s="62" t="str">
        <f>Site_Data!A58</f>
        <v>BFA</v>
      </c>
      <c r="B58" s="62" t="str">
        <f>Site_Data!B58</f>
        <v>Burkina Faso</v>
      </c>
      <c r="C58" s="62">
        <f>Site_Data!E58</f>
        <v>2022</v>
      </c>
      <c r="D58" s="62">
        <f>Site_Data!F58</f>
        <v>10</v>
      </c>
      <c r="E58" s="62">
        <f>Site_Data!G58</f>
        <v>6</v>
      </c>
      <c r="F58" s="62" t="str">
        <f>Site_Data!Z58</f>
        <v>13.0725,-3.0694</v>
      </c>
      <c r="G58" s="63">
        <f>IFERROR(1*Cost_Settings!$B$3,"-")</f>
        <v>35000</v>
      </c>
      <c r="H58" s="63">
        <f>IFERROR(1*Cost_Settings!$B$7,"-")</f>
        <v>15000</v>
      </c>
      <c r="I58" s="63">
        <f>VLOOKUP(A58,Labor_capex!$A$2:$Q$200,12,0)</f>
        <v>19.858367919921875</v>
      </c>
      <c r="J58" s="63">
        <f>VLOOKUP(A58,Labor_capex!$A$2:$Q$200,13,0)</f>
        <v>9.8483104705810547</v>
      </c>
      <c r="K58" s="63">
        <f>VLOOKUP(A58,Labor_capex!$A$2:$Q$200,14,0)</f>
        <v>9.8483104705810547</v>
      </c>
      <c r="L58" s="63">
        <f>VLOOKUP(A58,Labor_capex!$A$2:$Q$200,15,0)</f>
        <v>9.8483104705810547</v>
      </c>
      <c r="M58" s="63">
        <f>IFERROR(1*Cost_Settings!$B$6,"-")</f>
        <v>40000</v>
      </c>
      <c r="N58" s="63">
        <f>IFERROR(1*Cost_Settings!$B$8,"-")</f>
        <v>2000</v>
      </c>
      <c r="O58" s="63">
        <f t="shared" si="1"/>
        <v>92049.403299331665</v>
      </c>
    </row>
    <row r="59" spans="1:15">
      <c r="A59" s="62" t="str">
        <f>Site_Data!A59</f>
        <v>BFA</v>
      </c>
      <c r="B59" s="62" t="str">
        <f>Site_Data!B59</f>
        <v>Burkina Faso</v>
      </c>
      <c r="C59" s="62">
        <f>Site_Data!E59</f>
        <v>2022</v>
      </c>
      <c r="D59" s="62">
        <f>Site_Data!F59</f>
        <v>7</v>
      </c>
      <c r="E59" s="62">
        <f>Site_Data!G59</f>
        <v>26</v>
      </c>
      <c r="F59" s="62" t="str">
        <f>Site_Data!Z59</f>
        <v>11.703,0.505</v>
      </c>
      <c r="G59" s="63">
        <f>IFERROR(1*Cost_Settings!$B$3,"-")</f>
        <v>35000</v>
      </c>
      <c r="H59" s="63">
        <f>IFERROR(1*Cost_Settings!$B$7,"-")</f>
        <v>15000</v>
      </c>
      <c r="I59" s="63">
        <f>VLOOKUP(A59,Labor_capex!$A$2:$Q$200,12,0)</f>
        <v>19.858367919921875</v>
      </c>
      <c r="J59" s="63">
        <f>VLOOKUP(A59,Labor_capex!$A$2:$Q$200,13,0)</f>
        <v>9.8483104705810547</v>
      </c>
      <c r="K59" s="63">
        <f>VLOOKUP(A59,Labor_capex!$A$2:$Q$200,14,0)</f>
        <v>9.8483104705810547</v>
      </c>
      <c r="L59" s="63">
        <f>VLOOKUP(A59,Labor_capex!$A$2:$Q$200,15,0)</f>
        <v>9.8483104705810547</v>
      </c>
      <c r="M59" s="63">
        <f>IFERROR(1*Cost_Settings!$B$6,"-")</f>
        <v>40000</v>
      </c>
      <c r="N59" s="63">
        <f>IFERROR(1*Cost_Settings!$B$8,"-")</f>
        <v>2000</v>
      </c>
      <c r="O59" s="63">
        <f t="shared" si="1"/>
        <v>92049.403299331665</v>
      </c>
    </row>
    <row r="60" spans="1:15">
      <c r="A60" s="62" t="str">
        <f>Site_Data!A60</f>
        <v>BFA</v>
      </c>
      <c r="B60" s="62" t="str">
        <f>Site_Data!B60</f>
        <v>Burkina Faso</v>
      </c>
      <c r="C60" s="62">
        <f>Site_Data!E60</f>
        <v>2019</v>
      </c>
      <c r="D60" s="62">
        <f>Site_Data!F60</f>
        <v>4</v>
      </c>
      <c r="E60" s="62">
        <f>Site_Data!G60</f>
        <v>19</v>
      </c>
      <c r="F60" s="62" t="str">
        <f>Site_Data!Z60</f>
        <v>14.0482,-0.7166</v>
      </c>
      <c r="G60" s="63">
        <f>IFERROR(1*Cost_Settings!$B$3,"-")</f>
        <v>35000</v>
      </c>
      <c r="H60" s="63">
        <f>IFERROR(1*Cost_Settings!$B$7,"-")</f>
        <v>15000</v>
      </c>
      <c r="I60" s="63">
        <f>VLOOKUP(A60,Labor_capex!$A$2:$Q$200,12,0)</f>
        <v>19.858367919921875</v>
      </c>
      <c r="J60" s="63">
        <f>VLOOKUP(A60,Labor_capex!$A$2:$Q$200,13,0)</f>
        <v>9.8483104705810547</v>
      </c>
      <c r="K60" s="63">
        <f>VLOOKUP(A60,Labor_capex!$A$2:$Q$200,14,0)</f>
        <v>9.8483104705810547</v>
      </c>
      <c r="L60" s="63">
        <f>VLOOKUP(A60,Labor_capex!$A$2:$Q$200,15,0)</f>
        <v>9.8483104705810547</v>
      </c>
      <c r="M60" s="63">
        <f>IFERROR(1*Cost_Settings!$B$6,"-")</f>
        <v>40000</v>
      </c>
      <c r="N60" s="63">
        <f>IFERROR(1*Cost_Settings!$B$8,"-")</f>
        <v>2000</v>
      </c>
      <c r="O60" s="63">
        <f t="shared" si="1"/>
        <v>92049.403299331665</v>
      </c>
    </row>
    <row r="61" spans="1:15">
      <c r="A61" s="62" t="str">
        <f>Site_Data!A61</f>
        <v>BFA</v>
      </c>
      <c r="B61" s="62" t="str">
        <f>Site_Data!B61</f>
        <v>Burkina Faso</v>
      </c>
      <c r="C61" s="62">
        <f>Site_Data!E61</f>
        <v>2022</v>
      </c>
      <c r="D61" s="62">
        <f>Site_Data!F61</f>
        <v>10</v>
      </c>
      <c r="E61" s="62">
        <f>Site_Data!G61</f>
        <v>22</v>
      </c>
      <c r="F61" s="62" t="str">
        <f>Site_Data!Z61</f>
        <v>14.6755,-0.4603</v>
      </c>
      <c r="G61" s="63">
        <f>IFERROR(1*Cost_Settings!$B$3,"-")</f>
        <v>35000</v>
      </c>
      <c r="H61" s="63">
        <f>IFERROR(1*Cost_Settings!$B$7,"-")</f>
        <v>15000</v>
      </c>
      <c r="I61" s="63">
        <f>VLOOKUP(A61,Labor_capex!$A$2:$Q$200,12,0)</f>
        <v>19.858367919921875</v>
      </c>
      <c r="J61" s="63">
        <f>VLOOKUP(A61,Labor_capex!$A$2:$Q$200,13,0)</f>
        <v>9.8483104705810547</v>
      </c>
      <c r="K61" s="63">
        <f>VLOOKUP(A61,Labor_capex!$A$2:$Q$200,14,0)</f>
        <v>9.8483104705810547</v>
      </c>
      <c r="L61" s="63">
        <f>VLOOKUP(A61,Labor_capex!$A$2:$Q$200,15,0)</f>
        <v>9.8483104705810547</v>
      </c>
      <c r="M61" s="63">
        <f>IFERROR(1*Cost_Settings!$B$6,"-")</f>
        <v>40000</v>
      </c>
      <c r="N61" s="63">
        <f>IFERROR(1*Cost_Settings!$B$8,"-")</f>
        <v>2000</v>
      </c>
      <c r="O61" s="63">
        <f t="shared" si="1"/>
        <v>92049.403299331665</v>
      </c>
    </row>
    <row r="62" spans="1:15">
      <c r="A62" s="62" t="str">
        <f>Site_Data!A62</f>
        <v>BFA</v>
      </c>
      <c r="B62" s="62" t="str">
        <f>Site_Data!B62</f>
        <v>Burkina Faso</v>
      </c>
      <c r="C62" s="62">
        <f>Site_Data!E62</f>
        <v>2022</v>
      </c>
      <c r="D62" s="62">
        <f>Site_Data!F62</f>
        <v>1</v>
      </c>
      <c r="E62" s="62">
        <f>Site_Data!G62</f>
        <v>28</v>
      </c>
      <c r="F62" s="62" t="str">
        <f>Site_Data!Z62</f>
        <v>12.0249,0.6079</v>
      </c>
      <c r="G62" s="63">
        <f>IFERROR(1*Cost_Settings!$B$3,"-")</f>
        <v>35000</v>
      </c>
      <c r="H62" s="63">
        <f>IFERROR(1*Cost_Settings!$B$7,"-")</f>
        <v>15000</v>
      </c>
      <c r="I62" s="63">
        <f>VLOOKUP(A62,Labor_capex!$A$2:$Q$200,12,0)</f>
        <v>19.858367919921875</v>
      </c>
      <c r="J62" s="63">
        <f>VLOOKUP(A62,Labor_capex!$A$2:$Q$200,13,0)</f>
        <v>9.8483104705810547</v>
      </c>
      <c r="K62" s="63">
        <f>VLOOKUP(A62,Labor_capex!$A$2:$Q$200,14,0)</f>
        <v>9.8483104705810547</v>
      </c>
      <c r="L62" s="63">
        <f>VLOOKUP(A62,Labor_capex!$A$2:$Q$200,15,0)</f>
        <v>9.8483104705810547</v>
      </c>
      <c r="M62" s="63">
        <f>IFERROR(1*Cost_Settings!$B$6,"-")</f>
        <v>40000</v>
      </c>
      <c r="N62" s="63">
        <f>IFERROR(1*Cost_Settings!$B$8,"-")</f>
        <v>2000</v>
      </c>
      <c r="O62" s="63">
        <f t="shared" si="1"/>
        <v>92049.403299331665</v>
      </c>
    </row>
    <row r="63" spans="1:15">
      <c r="A63" s="62" t="str">
        <f>Site_Data!A63</f>
        <v>BFA</v>
      </c>
      <c r="B63" s="62" t="str">
        <f>Site_Data!B63</f>
        <v>Burkina Faso</v>
      </c>
      <c r="C63" s="62">
        <f>Site_Data!E63</f>
        <v>2022</v>
      </c>
      <c r="D63" s="62">
        <f>Site_Data!F63</f>
        <v>11</v>
      </c>
      <c r="E63" s="62">
        <f>Site_Data!G63</f>
        <v>24</v>
      </c>
      <c r="F63" s="62" t="str">
        <f>Site_Data!Z63</f>
        <v>10.4009,-3.8473</v>
      </c>
      <c r="G63" s="63">
        <f>IFERROR(1*Cost_Settings!$B$3,"-")</f>
        <v>35000</v>
      </c>
      <c r="H63" s="63">
        <f>IFERROR(1*Cost_Settings!$B$7,"-")</f>
        <v>15000</v>
      </c>
      <c r="I63" s="63">
        <f>VLOOKUP(A63,Labor_capex!$A$2:$Q$200,12,0)</f>
        <v>19.858367919921875</v>
      </c>
      <c r="J63" s="63">
        <f>VLOOKUP(A63,Labor_capex!$A$2:$Q$200,13,0)</f>
        <v>9.8483104705810547</v>
      </c>
      <c r="K63" s="63">
        <f>VLOOKUP(A63,Labor_capex!$A$2:$Q$200,14,0)</f>
        <v>9.8483104705810547</v>
      </c>
      <c r="L63" s="63">
        <f>VLOOKUP(A63,Labor_capex!$A$2:$Q$200,15,0)</f>
        <v>9.8483104705810547</v>
      </c>
      <c r="M63" s="63">
        <f>IFERROR(1*Cost_Settings!$B$6,"-")</f>
        <v>40000</v>
      </c>
      <c r="N63" s="63">
        <f>IFERROR(1*Cost_Settings!$B$8,"-")</f>
        <v>2000</v>
      </c>
      <c r="O63" s="63">
        <f t="shared" si="1"/>
        <v>92049.403299331665</v>
      </c>
    </row>
    <row r="64" spans="1:15">
      <c r="A64" s="62" t="str">
        <f>Site_Data!A64</f>
        <v>BFA</v>
      </c>
      <c r="B64" s="62" t="str">
        <f>Site_Data!B64</f>
        <v>Burkina Faso</v>
      </c>
      <c r="C64" s="62">
        <f>Site_Data!E64</f>
        <v>2023</v>
      </c>
      <c r="D64" s="62">
        <f>Site_Data!F64</f>
        <v>2</v>
      </c>
      <c r="E64" s="62">
        <f>Site_Data!G64</f>
        <v>12</v>
      </c>
      <c r="F64" s="62" t="str">
        <f>Site_Data!Z64</f>
        <v>11.2137,0.01</v>
      </c>
      <c r="G64" s="63">
        <f>IFERROR(1*Cost_Settings!$B$3,"-")</f>
        <v>35000</v>
      </c>
      <c r="H64" s="63">
        <f>IFERROR(1*Cost_Settings!$B$7,"-")</f>
        <v>15000</v>
      </c>
      <c r="I64" s="63">
        <f>VLOOKUP(A64,Labor_capex!$A$2:$Q$200,12,0)</f>
        <v>19.858367919921875</v>
      </c>
      <c r="J64" s="63">
        <f>VLOOKUP(A64,Labor_capex!$A$2:$Q$200,13,0)</f>
        <v>9.8483104705810547</v>
      </c>
      <c r="K64" s="63">
        <f>VLOOKUP(A64,Labor_capex!$A$2:$Q$200,14,0)</f>
        <v>9.8483104705810547</v>
      </c>
      <c r="L64" s="63">
        <f>VLOOKUP(A64,Labor_capex!$A$2:$Q$200,15,0)</f>
        <v>9.8483104705810547</v>
      </c>
      <c r="M64" s="63">
        <f>IFERROR(1*Cost_Settings!$B$6,"-")</f>
        <v>40000</v>
      </c>
      <c r="N64" s="63">
        <f>IFERROR(1*Cost_Settings!$B$8,"-")</f>
        <v>2000</v>
      </c>
      <c r="O64" s="63">
        <f t="shared" si="1"/>
        <v>92049.403299331665</v>
      </c>
    </row>
    <row r="65" spans="1:15">
      <c r="A65" s="62" t="str">
        <f>Site_Data!A65</f>
        <v>BFA</v>
      </c>
      <c r="B65" s="62" t="str">
        <f>Site_Data!B65</f>
        <v>Burkina Faso</v>
      </c>
      <c r="C65" s="62">
        <f>Site_Data!E65</f>
        <v>2022</v>
      </c>
      <c r="D65" s="62">
        <f>Site_Data!F65</f>
        <v>1</v>
      </c>
      <c r="E65" s="62">
        <f>Site_Data!G65</f>
        <v>19</v>
      </c>
      <c r="F65" s="62" t="str">
        <f>Site_Data!Z65</f>
        <v>12.7772,-3.8072</v>
      </c>
      <c r="G65" s="63">
        <f>IFERROR(1*Cost_Settings!$B$3,"-")</f>
        <v>35000</v>
      </c>
      <c r="H65" s="63">
        <f>IFERROR(1*Cost_Settings!$B$7,"-")</f>
        <v>15000</v>
      </c>
      <c r="I65" s="63">
        <f>VLOOKUP(A65,Labor_capex!$A$2:$Q$200,12,0)</f>
        <v>19.858367919921875</v>
      </c>
      <c r="J65" s="63">
        <f>VLOOKUP(A65,Labor_capex!$A$2:$Q$200,13,0)</f>
        <v>9.8483104705810547</v>
      </c>
      <c r="K65" s="63">
        <f>VLOOKUP(A65,Labor_capex!$A$2:$Q$200,14,0)</f>
        <v>9.8483104705810547</v>
      </c>
      <c r="L65" s="63">
        <f>VLOOKUP(A65,Labor_capex!$A$2:$Q$200,15,0)</f>
        <v>9.8483104705810547</v>
      </c>
      <c r="M65" s="63">
        <f>IFERROR(1*Cost_Settings!$B$6,"-")</f>
        <v>40000</v>
      </c>
      <c r="N65" s="63">
        <f>IFERROR(1*Cost_Settings!$B$8,"-")</f>
        <v>2000</v>
      </c>
      <c r="O65" s="63">
        <f t="shared" si="1"/>
        <v>92049.403299331665</v>
      </c>
    </row>
    <row r="66" spans="1:15">
      <c r="A66" s="62" t="str">
        <f>Site_Data!A66</f>
        <v>BFA</v>
      </c>
      <c r="B66" s="62" t="str">
        <f>Site_Data!B66</f>
        <v>Burkina Faso</v>
      </c>
      <c r="C66" s="62">
        <f>Site_Data!E66</f>
        <v>2022</v>
      </c>
      <c r="D66" s="62">
        <f>Site_Data!F66</f>
        <v>2</v>
      </c>
      <c r="E66" s="62">
        <f>Site_Data!G66</f>
        <v>6</v>
      </c>
      <c r="F66" s="62" t="str">
        <f>Site_Data!Z66</f>
        <v>11.6147,-0.0636</v>
      </c>
      <c r="G66" s="63">
        <f>IFERROR(1*Cost_Settings!$B$3,"-")</f>
        <v>35000</v>
      </c>
      <c r="H66" s="63">
        <f>IFERROR(1*Cost_Settings!$B$7,"-")</f>
        <v>15000</v>
      </c>
      <c r="I66" s="63">
        <f>VLOOKUP(A66,Labor_capex!$A$2:$Q$200,12,0)</f>
        <v>19.858367919921875</v>
      </c>
      <c r="J66" s="63">
        <f>VLOOKUP(A66,Labor_capex!$A$2:$Q$200,13,0)</f>
        <v>9.8483104705810547</v>
      </c>
      <c r="K66" s="63">
        <f>VLOOKUP(A66,Labor_capex!$A$2:$Q$200,14,0)</f>
        <v>9.8483104705810547</v>
      </c>
      <c r="L66" s="63">
        <f>VLOOKUP(A66,Labor_capex!$A$2:$Q$200,15,0)</f>
        <v>9.8483104705810547</v>
      </c>
      <c r="M66" s="63">
        <f>IFERROR(1*Cost_Settings!$B$6,"-")</f>
        <v>40000</v>
      </c>
      <c r="N66" s="63">
        <f>IFERROR(1*Cost_Settings!$B$8,"-")</f>
        <v>2000</v>
      </c>
      <c r="O66" s="63">
        <f t="shared" ref="O66" si="2">SUM(G66:N66)</f>
        <v>92049.403299331665</v>
      </c>
    </row>
    <row r="67" spans="1:15">
      <c r="A67" s="62" t="str">
        <f>Site_Data!A67</f>
        <v>BFA</v>
      </c>
      <c r="B67" s="62" t="str">
        <f>Site_Data!B67</f>
        <v>Burkina Faso</v>
      </c>
      <c r="C67" s="62">
        <f>Site_Data!E67</f>
        <v>2022</v>
      </c>
      <c r="D67" s="62">
        <f>Site_Data!F67</f>
        <v>9</v>
      </c>
      <c r="E67" s="62">
        <f>Site_Data!G67</f>
        <v>8</v>
      </c>
      <c r="F67" s="62" t="str">
        <f>Site_Data!Z67</f>
        <v>12.0804,-4.189</v>
      </c>
      <c r="G67" s="63">
        <f>IFERROR(1*Cost_Settings!$B$3,"-")</f>
        <v>35000</v>
      </c>
      <c r="H67" s="63">
        <f>IFERROR(1*Cost_Settings!$B$7,"-")</f>
        <v>15000</v>
      </c>
      <c r="I67" s="63">
        <f>VLOOKUP(A67,Labor_capex!$A$2:$Q$200,12,0)</f>
        <v>19.858367919921875</v>
      </c>
      <c r="J67" s="63">
        <f>VLOOKUP(A67,Labor_capex!$A$2:$Q$200,13,0)</f>
        <v>9.8483104705810547</v>
      </c>
      <c r="K67" s="63">
        <f>VLOOKUP(A67,Labor_capex!$A$2:$Q$200,14,0)</f>
        <v>9.8483104705810547</v>
      </c>
      <c r="L67" s="63">
        <f>VLOOKUP(A67,Labor_capex!$A$2:$Q$200,15,0)</f>
        <v>9.8483104705810547</v>
      </c>
      <c r="M67" s="63">
        <f>IFERROR(1*Cost_Settings!$B$6,"-")</f>
        <v>40000</v>
      </c>
      <c r="N67" s="63">
        <f>IFERROR(1*Cost_Settings!$B$8,"-")</f>
        <v>2000</v>
      </c>
      <c r="O67" s="63">
        <f t="shared" ref="O67:O130" si="3">SUM(G67:N67)</f>
        <v>92049.403299331665</v>
      </c>
    </row>
    <row r="68" spans="1:15">
      <c r="A68" s="62" t="str">
        <f>Site_Data!A68</f>
        <v>BFA</v>
      </c>
      <c r="B68" s="62" t="str">
        <f>Site_Data!B68</f>
        <v>Burkina Faso</v>
      </c>
      <c r="C68" s="62">
        <f>Site_Data!E68</f>
        <v>2022</v>
      </c>
      <c r="D68" s="62">
        <f>Site_Data!F68</f>
        <v>12</v>
      </c>
      <c r="E68" s="62">
        <f>Site_Data!G68</f>
        <v>13</v>
      </c>
      <c r="F68" s="62" t="str">
        <f>Site_Data!Z68</f>
        <v>12.2066,-2.8227</v>
      </c>
      <c r="G68" s="63">
        <f>IFERROR(1*Cost_Settings!$B$3,"-")</f>
        <v>35000</v>
      </c>
      <c r="H68" s="63">
        <f>IFERROR(1*Cost_Settings!$B$7,"-")</f>
        <v>15000</v>
      </c>
      <c r="I68" s="63">
        <f>VLOOKUP(A68,Labor_capex!$A$2:$Q$200,12,0)</f>
        <v>19.858367919921875</v>
      </c>
      <c r="J68" s="63">
        <f>VLOOKUP(A68,Labor_capex!$A$2:$Q$200,13,0)</f>
        <v>9.8483104705810547</v>
      </c>
      <c r="K68" s="63">
        <f>VLOOKUP(A68,Labor_capex!$A$2:$Q$200,14,0)</f>
        <v>9.8483104705810547</v>
      </c>
      <c r="L68" s="63">
        <f>VLOOKUP(A68,Labor_capex!$A$2:$Q$200,15,0)</f>
        <v>9.8483104705810547</v>
      </c>
      <c r="M68" s="63">
        <f>IFERROR(1*Cost_Settings!$B$6,"-")</f>
        <v>40000</v>
      </c>
      <c r="N68" s="63">
        <f>IFERROR(1*Cost_Settings!$B$8,"-")</f>
        <v>2000</v>
      </c>
      <c r="O68" s="63">
        <f t="shared" si="3"/>
        <v>92049.403299331665</v>
      </c>
    </row>
    <row r="69" spans="1:15">
      <c r="A69" s="62" t="str">
        <f>Site_Data!A69</f>
        <v>BFA</v>
      </c>
      <c r="B69" s="62" t="str">
        <f>Site_Data!B69</f>
        <v>Burkina Faso</v>
      </c>
      <c r="C69" s="62">
        <f>Site_Data!E69</f>
        <v>2021</v>
      </c>
      <c r="D69" s="62">
        <f>Site_Data!F69</f>
        <v>2</v>
      </c>
      <c r="E69" s="62">
        <f>Site_Data!G69</f>
        <v>27</v>
      </c>
      <c r="F69" s="62" t="str">
        <f>Site_Data!Z69</f>
        <v>14.0664,-1.4817</v>
      </c>
      <c r="G69" s="63">
        <f>IFERROR(1*Cost_Settings!$B$3,"-")</f>
        <v>35000</v>
      </c>
      <c r="H69" s="63">
        <f>IFERROR(1*Cost_Settings!$B$7,"-")</f>
        <v>15000</v>
      </c>
      <c r="I69" s="63">
        <f>VLOOKUP(A69,Labor_capex!$A$2:$Q$200,12,0)</f>
        <v>19.858367919921875</v>
      </c>
      <c r="J69" s="63">
        <f>VLOOKUP(A69,Labor_capex!$A$2:$Q$200,13,0)</f>
        <v>9.8483104705810547</v>
      </c>
      <c r="K69" s="63">
        <f>VLOOKUP(A69,Labor_capex!$A$2:$Q$200,14,0)</f>
        <v>9.8483104705810547</v>
      </c>
      <c r="L69" s="63">
        <f>VLOOKUP(A69,Labor_capex!$A$2:$Q$200,15,0)</f>
        <v>9.8483104705810547</v>
      </c>
      <c r="M69" s="63">
        <f>IFERROR(1*Cost_Settings!$B$6,"-")</f>
        <v>40000</v>
      </c>
      <c r="N69" s="63">
        <f>IFERROR(1*Cost_Settings!$B$8,"-")</f>
        <v>2000</v>
      </c>
      <c r="O69" s="63">
        <f t="shared" si="3"/>
        <v>92049.403299331665</v>
      </c>
    </row>
    <row r="70" spans="1:15">
      <c r="A70" s="62" t="str">
        <f>Site_Data!A70</f>
        <v>BFA</v>
      </c>
      <c r="B70" s="62" t="str">
        <f>Site_Data!B70</f>
        <v>Burkina Faso</v>
      </c>
      <c r="C70" s="62">
        <f>Site_Data!E70</f>
        <v>2021</v>
      </c>
      <c r="D70" s="62">
        <f>Site_Data!F70</f>
        <v>6</v>
      </c>
      <c r="E70" s="62">
        <f>Site_Data!G70</f>
        <v>5</v>
      </c>
      <c r="F70" s="62" t="str">
        <f>Site_Data!Z70</f>
        <v>13.4417,0.5264</v>
      </c>
      <c r="G70" s="63">
        <f>IFERROR(1*Cost_Settings!$B$3,"-")</f>
        <v>35000</v>
      </c>
      <c r="H70" s="63">
        <f>IFERROR(1*Cost_Settings!$B$7,"-")</f>
        <v>15000</v>
      </c>
      <c r="I70" s="63">
        <f>VLOOKUP(A70,Labor_capex!$A$2:$Q$200,12,0)</f>
        <v>19.858367919921875</v>
      </c>
      <c r="J70" s="63">
        <f>VLOOKUP(A70,Labor_capex!$A$2:$Q$200,13,0)</f>
        <v>9.8483104705810547</v>
      </c>
      <c r="K70" s="63">
        <f>VLOOKUP(A70,Labor_capex!$A$2:$Q$200,14,0)</f>
        <v>9.8483104705810547</v>
      </c>
      <c r="L70" s="63">
        <f>VLOOKUP(A70,Labor_capex!$A$2:$Q$200,15,0)</f>
        <v>9.8483104705810547</v>
      </c>
      <c r="M70" s="63">
        <f>IFERROR(1*Cost_Settings!$B$6,"-")</f>
        <v>40000</v>
      </c>
      <c r="N70" s="63">
        <f>IFERROR(1*Cost_Settings!$B$8,"-")</f>
        <v>2000</v>
      </c>
      <c r="O70" s="63">
        <f t="shared" si="3"/>
        <v>92049.403299331665</v>
      </c>
    </row>
    <row r="71" spans="1:15">
      <c r="A71" s="62" t="str">
        <f>Site_Data!A71</f>
        <v>BFA</v>
      </c>
      <c r="B71" s="62" t="str">
        <f>Site_Data!B71</f>
        <v>Burkina Faso</v>
      </c>
      <c r="C71" s="62">
        <f>Site_Data!E71</f>
        <v>2022</v>
      </c>
      <c r="D71" s="62">
        <f>Site_Data!F71</f>
        <v>1</v>
      </c>
      <c r="E71" s="62">
        <f>Site_Data!G71</f>
        <v>15</v>
      </c>
      <c r="F71" s="62" t="str">
        <f>Site_Data!Z71</f>
        <v>13.8317,-1.6082</v>
      </c>
      <c r="G71" s="63">
        <f>IFERROR(1*Cost_Settings!$B$3,"-")</f>
        <v>35000</v>
      </c>
      <c r="H71" s="63">
        <f>IFERROR(1*Cost_Settings!$B$7,"-")</f>
        <v>15000</v>
      </c>
      <c r="I71" s="63">
        <f>VLOOKUP(A71,Labor_capex!$A$2:$Q$200,12,0)</f>
        <v>19.858367919921875</v>
      </c>
      <c r="J71" s="63">
        <f>VLOOKUP(A71,Labor_capex!$A$2:$Q$200,13,0)</f>
        <v>9.8483104705810547</v>
      </c>
      <c r="K71" s="63">
        <f>VLOOKUP(A71,Labor_capex!$A$2:$Q$200,14,0)</f>
        <v>9.8483104705810547</v>
      </c>
      <c r="L71" s="63">
        <f>VLOOKUP(A71,Labor_capex!$A$2:$Q$200,15,0)</f>
        <v>9.8483104705810547</v>
      </c>
      <c r="M71" s="63">
        <f>IFERROR(1*Cost_Settings!$B$6,"-")</f>
        <v>40000</v>
      </c>
      <c r="N71" s="63">
        <f>IFERROR(1*Cost_Settings!$B$8,"-")</f>
        <v>2000</v>
      </c>
      <c r="O71" s="63">
        <f t="shared" si="3"/>
        <v>92049.403299331665</v>
      </c>
    </row>
    <row r="72" spans="1:15">
      <c r="A72" s="62" t="str">
        <f>Site_Data!A72</f>
        <v>BFA</v>
      </c>
      <c r="B72" s="62" t="str">
        <f>Site_Data!B72</f>
        <v>Burkina Faso</v>
      </c>
      <c r="C72" s="62">
        <f>Site_Data!E72</f>
        <v>2022</v>
      </c>
      <c r="D72" s="62">
        <f>Site_Data!F72</f>
        <v>12</v>
      </c>
      <c r="E72" s="62">
        <f>Site_Data!G72</f>
        <v>30</v>
      </c>
      <c r="F72" s="62" t="str">
        <f>Site_Data!Z72</f>
        <v>13.1482,-1.165</v>
      </c>
      <c r="G72" s="63">
        <f>IFERROR(1*Cost_Settings!$B$3,"-")</f>
        <v>35000</v>
      </c>
      <c r="H72" s="63">
        <f>IFERROR(1*Cost_Settings!$B$7,"-")</f>
        <v>15000</v>
      </c>
      <c r="I72" s="63">
        <f>VLOOKUP(A72,Labor_capex!$A$2:$Q$200,12,0)</f>
        <v>19.858367919921875</v>
      </c>
      <c r="J72" s="63">
        <f>VLOOKUP(A72,Labor_capex!$A$2:$Q$200,13,0)</f>
        <v>9.8483104705810547</v>
      </c>
      <c r="K72" s="63">
        <f>VLOOKUP(A72,Labor_capex!$A$2:$Q$200,14,0)</f>
        <v>9.8483104705810547</v>
      </c>
      <c r="L72" s="63">
        <f>VLOOKUP(A72,Labor_capex!$A$2:$Q$200,15,0)</f>
        <v>9.8483104705810547</v>
      </c>
      <c r="M72" s="63">
        <f>IFERROR(1*Cost_Settings!$B$6,"-")</f>
        <v>40000</v>
      </c>
      <c r="N72" s="63">
        <f>IFERROR(1*Cost_Settings!$B$8,"-")</f>
        <v>2000</v>
      </c>
      <c r="O72" s="63">
        <f t="shared" si="3"/>
        <v>92049.403299331665</v>
      </c>
    </row>
    <row r="73" spans="1:15">
      <c r="A73" s="62" t="str">
        <f>Site_Data!A73</f>
        <v>BFA</v>
      </c>
      <c r="B73" s="62" t="str">
        <f>Site_Data!B73</f>
        <v>Burkina Faso</v>
      </c>
      <c r="C73" s="62">
        <f>Site_Data!E73</f>
        <v>2022</v>
      </c>
      <c r="D73" s="62">
        <f>Site_Data!F73</f>
        <v>1</v>
      </c>
      <c r="E73" s="62">
        <f>Site_Data!G73</f>
        <v>14</v>
      </c>
      <c r="F73" s="62" t="str">
        <f>Site_Data!Z73</f>
        <v>14.0445,-2.7586</v>
      </c>
      <c r="G73" s="63">
        <f>IFERROR(1*Cost_Settings!$B$3,"-")</f>
        <v>35000</v>
      </c>
      <c r="H73" s="63">
        <f>IFERROR(1*Cost_Settings!$B$7,"-")</f>
        <v>15000</v>
      </c>
      <c r="I73" s="63">
        <f>VLOOKUP(A73,Labor_capex!$A$2:$Q$200,12,0)</f>
        <v>19.858367919921875</v>
      </c>
      <c r="J73" s="63">
        <f>VLOOKUP(A73,Labor_capex!$A$2:$Q$200,13,0)</f>
        <v>9.8483104705810547</v>
      </c>
      <c r="K73" s="63">
        <f>VLOOKUP(A73,Labor_capex!$A$2:$Q$200,14,0)</f>
        <v>9.8483104705810547</v>
      </c>
      <c r="L73" s="63">
        <f>VLOOKUP(A73,Labor_capex!$A$2:$Q$200,15,0)</f>
        <v>9.8483104705810547</v>
      </c>
      <c r="M73" s="63">
        <f>IFERROR(1*Cost_Settings!$B$6,"-")</f>
        <v>40000</v>
      </c>
      <c r="N73" s="63">
        <f>IFERROR(1*Cost_Settings!$B$8,"-")</f>
        <v>2000</v>
      </c>
      <c r="O73" s="63">
        <f t="shared" si="3"/>
        <v>92049.403299331665</v>
      </c>
    </row>
    <row r="74" spans="1:15">
      <c r="A74" s="62" t="str">
        <f>Site_Data!A74</f>
        <v>BFA</v>
      </c>
      <c r="B74" s="62" t="str">
        <f>Site_Data!B74</f>
        <v>Burkina Faso</v>
      </c>
      <c r="C74" s="62">
        <f>Site_Data!E74</f>
        <v>2022</v>
      </c>
      <c r="D74" s="62">
        <f>Site_Data!F74</f>
        <v>6</v>
      </c>
      <c r="E74" s="62">
        <f>Site_Data!G74</f>
        <v>19</v>
      </c>
      <c r="F74" s="62" t="str">
        <f>Site_Data!Z74</f>
        <v>13.3404,-1.3722</v>
      </c>
      <c r="G74" s="63">
        <f>IFERROR(1*Cost_Settings!$B$3,"-")</f>
        <v>35000</v>
      </c>
      <c r="H74" s="63">
        <f>IFERROR(1*Cost_Settings!$B$7,"-")</f>
        <v>15000</v>
      </c>
      <c r="I74" s="63">
        <f>VLOOKUP(A74,Labor_capex!$A$2:$Q$200,12,0)</f>
        <v>19.858367919921875</v>
      </c>
      <c r="J74" s="63">
        <f>VLOOKUP(A74,Labor_capex!$A$2:$Q$200,13,0)</f>
        <v>9.8483104705810547</v>
      </c>
      <c r="K74" s="63">
        <f>VLOOKUP(A74,Labor_capex!$A$2:$Q$200,14,0)</f>
        <v>9.8483104705810547</v>
      </c>
      <c r="L74" s="63">
        <f>VLOOKUP(A74,Labor_capex!$A$2:$Q$200,15,0)</f>
        <v>9.8483104705810547</v>
      </c>
      <c r="M74" s="63">
        <f>IFERROR(1*Cost_Settings!$B$6,"-")</f>
        <v>40000</v>
      </c>
      <c r="N74" s="63">
        <f>IFERROR(1*Cost_Settings!$B$8,"-")</f>
        <v>2000</v>
      </c>
      <c r="O74" s="63">
        <f t="shared" si="3"/>
        <v>92049.403299331665</v>
      </c>
    </row>
    <row r="75" spans="1:15">
      <c r="A75" s="62" t="str">
        <f>Site_Data!A75</f>
        <v>BFA</v>
      </c>
      <c r="B75" s="62" t="str">
        <f>Site_Data!B75</f>
        <v>Burkina Faso</v>
      </c>
      <c r="C75" s="62">
        <f>Site_Data!E75</f>
        <v>2022</v>
      </c>
      <c r="D75" s="62">
        <f>Site_Data!F75</f>
        <v>8</v>
      </c>
      <c r="E75" s="62">
        <f>Site_Data!G75</f>
        <v>25</v>
      </c>
      <c r="F75" s="62" t="str">
        <f>Site_Data!Z75</f>
        <v>12.25,-0.1167</v>
      </c>
      <c r="G75" s="63">
        <f>IFERROR(1*Cost_Settings!$B$3,"-")</f>
        <v>35000</v>
      </c>
      <c r="H75" s="63">
        <f>IFERROR(1*Cost_Settings!$B$7,"-")</f>
        <v>15000</v>
      </c>
      <c r="I75" s="63">
        <f>VLOOKUP(A75,Labor_capex!$A$2:$Q$200,12,0)</f>
        <v>19.858367919921875</v>
      </c>
      <c r="J75" s="63">
        <f>VLOOKUP(A75,Labor_capex!$A$2:$Q$200,13,0)</f>
        <v>9.8483104705810547</v>
      </c>
      <c r="K75" s="63">
        <f>VLOOKUP(A75,Labor_capex!$A$2:$Q$200,14,0)</f>
        <v>9.8483104705810547</v>
      </c>
      <c r="L75" s="63">
        <f>VLOOKUP(A75,Labor_capex!$A$2:$Q$200,15,0)</f>
        <v>9.8483104705810547</v>
      </c>
      <c r="M75" s="63">
        <f>IFERROR(1*Cost_Settings!$B$6,"-")</f>
        <v>40000</v>
      </c>
      <c r="N75" s="63">
        <f>IFERROR(1*Cost_Settings!$B$8,"-")</f>
        <v>2000</v>
      </c>
      <c r="O75" s="63">
        <f t="shared" si="3"/>
        <v>92049.403299331665</v>
      </c>
    </row>
    <row r="76" spans="1:15">
      <c r="A76" s="62" t="str">
        <f>Site_Data!A76</f>
        <v>BFA</v>
      </c>
      <c r="B76" s="62" t="str">
        <f>Site_Data!B76</f>
        <v>Burkina Faso</v>
      </c>
      <c r="C76" s="62">
        <f>Site_Data!E76</f>
        <v>2022</v>
      </c>
      <c r="D76" s="62">
        <f>Site_Data!F76</f>
        <v>12</v>
      </c>
      <c r="E76" s="62">
        <f>Site_Data!G76</f>
        <v>26</v>
      </c>
      <c r="F76" s="62" t="str">
        <f>Site_Data!Z76</f>
        <v>12.9117,-2.6051</v>
      </c>
      <c r="G76" s="63">
        <f>IFERROR(1*Cost_Settings!$B$3,"-")</f>
        <v>35000</v>
      </c>
      <c r="H76" s="63">
        <f>IFERROR(1*Cost_Settings!$B$7,"-")</f>
        <v>15000</v>
      </c>
      <c r="I76" s="63">
        <f>VLOOKUP(A76,Labor_capex!$A$2:$Q$200,12,0)</f>
        <v>19.858367919921875</v>
      </c>
      <c r="J76" s="63">
        <f>VLOOKUP(A76,Labor_capex!$A$2:$Q$200,13,0)</f>
        <v>9.8483104705810547</v>
      </c>
      <c r="K76" s="63">
        <f>VLOOKUP(A76,Labor_capex!$A$2:$Q$200,14,0)</f>
        <v>9.8483104705810547</v>
      </c>
      <c r="L76" s="63">
        <f>VLOOKUP(A76,Labor_capex!$A$2:$Q$200,15,0)</f>
        <v>9.8483104705810547</v>
      </c>
      <c r="M76" s="63">
        <f>IFERROR(1*Cost_Settings!$B$6,"-")</f>
        <v>40000</v>
      </c>
      <c r="N76" s="63">
        <f>IFERROR(1*Cost_Settings!$B$8,"-")</f>
        <v>2000</v>
      </c>
      <c r="O76" s="63">
        <f t="shared" si="3"/>
        <v>92049.403299331665</v>
      </c>
    </row>
    <row r="77" spans="1:15">
      <c r="A77" s="62" t="str">
        <f>Site_Data!A77</f>
        <v>BFA</v>
      </c>
      <c r="B77" s="62" t="str">
        <f>Site_Data!B77</f>
        <v>Burkina Faso</v>
      </c>
      <c r="C77" s="62">
        <f>Site_Data!E77</f>
        <v>2022</v>
      </c>
      <c r="D77" s="62">
        <f>Site_Data!F77</f>
        <v>10</v>
      </c>
      <c r="E77" s="62">
        <f>Site_Data!G77</f>
        <v>15</v>
      </c>
      <c r="F77" s="62" t="str">
        <f>Site_Data!Z77</f>
        <v>12.9348,-0.233</v>
      </c>
      <c r="G77" s="63">
        <f>IFERROR(1*Cost_Settings!$B$3,"-")</f>
        <v>35000</v>
      </c>
      <c r="H77" s="63">
        <f>IFERROR(1*Cost_Settings!$B$7,"-")</f>
        <v>15000</v>
      </c>
      <c r="I77" s="63">
        <f>VLOOKUP(A77,Labor_capex!$A$2:$Q$200,12,0)</f>
        <v>19.858367919921875</v>
      </c>
      <c r="J77" s="63">
        <f>VLOOKUP(A77,Labor_capex!$A$2:$Q$200,13,0)</f>
        <v>9.8483104705810547</v>
      </c>
      <c r="K77" s="63">
        <f>VLOOKUP(A77,Labor_capex!$A$2:$Q$200,14,0)</f>
        <v>9.8483104705810547</v>
      </c>
      <c r="L77" s="63">
        <f>VLOOKUP(A77,Labor_capex!$A$2:$Q$200,15,0)</f>
        <v>9.8483104705810547</v>
      </c>
      <c r="M77" s="63">
        <f>IFERROR(1*Cost_Settings!$B$6,"-")</f>
        <v>40000</v>
      </c>
      <c r="N77" s="63">
        <f>IFERROR(1*Cost_Settings!$B$8,"-")</f>
        <v>2000</v>
      </c>
      <c r="O77" s="63">
        <f t="shared" si="3"/>
        <v>92049.403299331665</v>
      </c>
    </row>
    <row r="78" spans="1:15">
      <c r="A78" s="62" t="str">
        <f>Site_Data!A78</f>
        <v>BFA</v>
      </c>
      <c r="B78" s="62" t="str">
        <f>Site_Data!B78</f>
        <v>Burkina Faso</v>
      </c>
      <c r="C78" s="62">
        <f>Site_Data!E78</f>
        <v>2021</v>
      </c>
      <c r="D78" s="62">
        <f>Site_Data!F78</f>
        <v>11</v>
      </c>
      <c r="E78" s="62">
        <f>Site_Data!G78</f>
        <v>5</v>
      </c>
      <c r="F78" s="62" t="str">
        <f>Site_Data!Z78</f>
        <v>13.0747,-3.2974</v>
      </c>
      <c r="G78" s="63">
        <f>IFERROR(1*Cost_Settings!$B$3,"-")</f>
        <v>35000</v>
      </c>
      <c r="H78" s="63">
        <f>IFERROR(1*Cost_Settings!$B$7,"-")</f>
        <v>15000</v>
      </c>
      <c r="I78" s="63">
        <f>VLOOKUP(A78,Labor_capex!$A$2:$Q$200,12,0)</f>
        <v>19.858367919921875</v>
      </c>
      <c r="J78" s="63">
        <f>VLOOKUP(A78,Labor_capex!$A$2:$Q$200,13,0)</f>
        <v>9.8483104705810547</v>
      </c>
      <c r="K78" s="63">
        <f>VLOOKUP(A78,Labor_capex!$A$2:$Q$200,14,0)</f>
        <v>9.8483104705810547</v>
      </c>
      <c r="L78" s="63">
        <f>VLOOKUP(A78,Labor_capex!$A$2:$Q$200,15,0)</f>
        <v>9.8483104705810547</v>
      </c>
      <c r="M78" s="63">
        <f>IFERROR(1*Cost_Settings!$B$6,"-")</f>
        <v>40000</v>
      </c>
      <c r="N78" s="63">
        <f>IFERROR(1*Cost_Settings!$B$8,"-")</f>
        <v>2000</v>
      </c>
      <c r="O78" s="63">
        <f t="shared" si="3"/>
        <v>92049.403299331665</v>
      </c>
    </row>
    <row r="79" spans="1:15">
      <c r="A79" s="62" t="str">
        <f>Site_Data!A79</f>
        <v>BFA</v>
      </c>
      <c r="B79" s="62" t="str">
        <f>Site_Data!B79</f>
        <v>Burkina Faso</v>
      </c>
      <c r="C79" s="62">
        <f>Site_Data!E79</f>
        <v>2022</v>
      </c>
      <c r="D79" s="62">
        <f>Site_Data!F79</f>
        <v>10</v>
      </c>
      <c r="E79" s="62">
        <f>Site_Data!G79</f>
        <v>9</v>
      </c>
      <c r="F79" s="62" t="str">
        <f>Site_Data!Z79</f>
        <v>13.6334,-0.5758</v>
      </c>
      <c r="G79" s="63">
        <f>IFERROR(1*Cost_Settings!$B$3,"-")</f>
        <v>35000</v>
      </c>
      <c r="H79" s="63">
        <f>IFERROR(1*Cost_Settings!$B$7,"-")</f>
        <v>15000</v>
      </c>
      <c r="I79" s="63">
        <f>VLOOKUP(A79,Labor_capex!$A$2:$Q$200,12,0)</f>
        <v>19.858367919921875</v>
      </c>
      <c r="J79" s="63">
        <f>VLOOKUP(A79,Labor_capex!$A$2:$Q$200,13,0)</f>
        <v>9.8483104705810547</v>
      </c>
      <c r="K79" s="63">
        <f>VLOOKUP(A79,Labor_capex!$A$2:$Q$200,14,0)</f>
        <v>9.8483104705810547</v>
      </c>
      <c r="L79" s="63">
        <f>VLOOKUP(A79,Labor_capex!$A$2:$Q$200,15,0)</f>
        <v>9.8483104705810547</v>
      </c>
      <c r="M79" s="63">
        <f>IFERROR(1*Cost_Settings!$B$6,"-")</f>
        <v>40000</v>
      </c>
      <c r="N79" s="63">
        <f>IFERROR(1*Cost_Settings!$B$8,"-")</f>
        <v>2000</v>
      </c>
      <c r="O79" s="63">
        <f t="shared" si="3"/>
        <v>92049.403299331665</v>
      </c>
    </row>
    <row r="80" spans="1:15">
      <c r="A80" s="62" t="str">
        <f>Site_Data!A80</f>
        <v>BFA</v>
      </c>
      <c r="B80" s="62" t="str">
        <f>Site_Data!B80</f>
        <v>Burkina Faso</v>
      </c>
      <c r="C80" s="62">
        <f>Site_Data!E80</f>
        <v>2022</v>
      </c>
      <c r="D80" s="62">
        <f>Site_Data!F80</f>
        <v>1</v>
      </c>
      <c r="E80" s="62">
        <f>Site_Data!G80</f>
        <v>16</v>
      </c>
      <c r="F80" s="62" t="str">
        <f>Site_Data!Z80</f>
        <v>12.8166,-3.2</v>
      </c>
      <c r="G80" s="63">
        <f>IFERROR(1*Cost_Settings!$B$3,"-")</f>
        <v>35000</v>
      </c>
      <c r="H80" s="63">
        <f>IFERROR(1*Cost_Settings!$B$7,"-")</f>
        <v>15000</v>
      </c>
      <c r="I80" s="63">
        <f>VLOOKUP(A80,Labor_capex!$A$2:$Q$200,12,0)</f>
        <v>19.858367919921875</v>
      </c>
      <c r="J80" s="63">
        <f>VLOOKUP(A80,Labor_capex!$A$2:$Q$200,13,0)</f>
        <v>9.8483104705810547</v>
      </c>
      <c r="K80" s="63">
        <f>VLOOKUP(A80,Labor_capex!$A$2:$Q$200,14,0)</f>
        <v>9.8483104705810547</v>
      </c>
      <c r="L80" s="63">
        <f>VLOOKUP(A80,Labor_capex!$A$2:$Q$200,15,0)</f>
        <v>9.8483104705810547</v>
      </c>
      <c r="M80" s="63">
        <f>IFERROR(1*Cost_Settings!$B$6,"-")</f>
        <v>40000</v>
      </c>
      <c r="N80" s="63">
        <f>IFERROR(1*Cost_Settings!$B$8,"-")</f>
        <v>2000</v>
      </c>
      <c r="O80" s="63">
        <f t="shared" si="3"/>
        <v>92049.403299331665</v>
      </c>
    </row>
    <row r="81" spans="1:15">
      <c r="A81" s="62" t="str">
        <f>Site_Data!A81</f>
        <v>BFA</v>
      </c>
      <c r="B81" s="62" t="str">
        <f>Site_Data!B81</f>
        <v>Burkina Faso</v>
      </c>
      <c r="C81" s="62">
        <f>Site_Data!E81</f>
        <v>2022</v>
      </c>
      <c r="D81" s="62">
        <f>Site_Data!F81</f>
        <v>1</v>
      </c>
      <c r="E81" s="62">
        <f>Site_Data!G81</f>
        <v>19</v>
      </c>
      <c r="F81" s="62" t="str">
        <f>Site_Data!Z81</f>
        <v>12.8258,-3.4932</v>
      </c>
      <c r="G81" s="63">
        <f>IFERROR(1*Cost_Settings!$B$3,"-")</f>
        <v>35000</v>
      </c>
      <c r="H81" s="63">
        <f>IFERROR(1*Cost_Settings!$B$7,"-")</f>
        <v>15000</v>
      </c>
      <c r="I81" s="63">
        <f>VLOOKUP(A81,Labor_capex!$A$2:$Q$200,12,0)</f>
        <v>19.858367919921875</v>
      </c>
      <c r="J81" s="63">
        <f>VLOOKUP(A81,Labor_capex!$A$2:$Q$200,13,0)</f>
        <v>9.8483104705810547</v>
      </c>
      <c r="K81" s="63">
        <f>VLOOKUP(A81,Labor_capex!$A$2:$Q$200,14,0)</f>
        <v>9.8483104705810547</v>
      </c>
      <c r="L81" s="63">
        <f>VLOOKUP(A81,Labor_capex!$A$2:$Q$200,15,0)</f>
        <v>9.8483104705810547</v>
      </c>
      <c r="M81" s="63">
        <f>IFERROR(1*Cost_Settings!$B$6,"-")</f>
        <v>40000</v>
      </c>
      <c r="N81" s="63">
        <f>IFERROR(1*Cost_Settings!$B$8,"-")</f>
        <v>2000</v>
      </c>
      <c r="O81" s="63">
        <f t="shared" si="3"/>
        <v>92049.403299331665</v>
      </c>
    </row>
    <row r="82" spans="1:15">
      <c r="A82" s="62" t="str">
        <f>Site_Data!A82</f>
        <v>BFA</v>
      </c>
      <c r="B82" s="62" t="str">
        <f>Site_Data!B82</f>
        <v>Burkina Faso</v>
      </c>
      <c r="C82" s="62">
        <f>Site_Data!E82</f>
        <v>2022</v>
      </c>
      <c r="D82" s="62">
        <f>Site_Data!F82</f>
        <v>3</v>
      </c>
      <c r="E82" s="62">
        <f>Site_Data!G82</f>
        <v>11</v>
      </c>
      <c r="F82" s="62" t="str">
        <f>Site_Data!Z82</f>
        <v>14.0875,-1.6418</v>
      </c>
      <c r="G82" s="63">
        <f>IFERROR(1*Cost_Settings!$B$3,"-")</f>
        <v>35000</v>
      </c>
      <c r="H82" s="63">
        <f>IFERROR(1*Cost_Settings!$B$7,"-")</f>
        <v>15000</v>
      </c>
      <c r="I82" s="63">
        <f>VLOOKUP(A82,Labor_capex!$A$2:$Q$200,12,0)</f>
        <v>19.858367919921875</v>
      </c>
      <c r="J82" s="63">
        <f>VLOOKUP(A82,Labor_capex!$A$2:$Q$200,13,0)</f>
        <v>9.8483104705810547</v>
      </c>
      <c r="K82" s="63">
        <f>VLOOKUP(A82,Labor_capex!$A$2:$Q$200,14,0)</f>
        <v>9.8483104705810547</v>
      </c>
      <c r="L82" s="63">
        <f>VLOOKUP(A82,Labor_capex!$A$2:$Q$200,15,0)</f>
        <v>9.8483104705810547</v>
      </c>
      <c r="M82" s="63">
        <f>IFERROR(1*Cost_Settings!$B$6,"-")</f>
        <v>40000</v>
      </c>
      <c r="N82" s="63">
        <f>IFERROR(1*Cost_Settings!$B$8,"-")</f>
        <v>2000</v>
      </c>
      <c r="O82" s="63">
        <f t="shared" si="3"/>
        <v>92049.403299331665</v>
      </c>
    </row>
    <row r="83" spans="1:15">
      <c r="A83" s="62" t="str">
        <f>Site_Data!A83</f>
        <v>BFA</v>
      </c>
      <c r="B83" s="62" t="str">
        <f>Site_Data!B83</f>
        <v>Burkina Faso</v>
      </c>
      <c r="C83" s="62">
        <f>Site_Data!E83</f>
        <v>2022</v>
      </c>
      <c r="D83" s="62">
        <f>Site_Data!F83</f>
        <v>3</v>
      </c>
      <c r="E83" s="62">
        <f>Site_Data!G83</f>
        <v>24</v>
      </c>
      <c r="F83" s="62" t="str">
        <f>Site_Data!Z83</f>
        <v>13.6758,-2.3336</v>
      </c>
      <c r="G83" s="63">
        <f>IFERROR(1*Cost_Settings!$B$3,"-")</f>
        <v>35000</v>
      </c>
      <c r="H83" s="63">
        <f>IFERROR(1*Cost_Settings!$B$7,"-")</f>
        <v>15000</v>
      </c>
      <c r="I83" s="63">
        <f>VLOOKUP(A83,Labor_capex!$A$2:$Q$200,12,0)</f>
        <v>19.858367919921875</v>
      </c>
      <c r="J83" s="63">
        <f>VLOOKUP(A83,Labor_capex!$A$2:$Q$200,13,0)</f>
        <v>9.8483104705810547</v>
      </c>
      <c r="K83" s="63">
        <f>VLOOKUP(A83,Labor_capex!$A$2:$Q$200,14,0)</f>
        <v>9.8483104705810547</v>
      </c>
      <c r="L83" s="63">
        <f>VLOOKUP(A83,Labor_capex!$A$2:$Q$200,15,0)</f>
        <v>9.8483104705810547</v>
      </c>
      <c r="M83" s="63">
        <f>IFERROR(1*Cost_Settings!$B$6,"-")</f>
        <v>40000</v>
      </c>
      <c r="N83" s="63">
        <f>IFERROR(1*Cost_Settings!$B$8,"-")</f>
        <v>2000</v>
      </c>
      <c r="O83" s="63">
        <f t="shared" si="3"/>
        <v>92049.403299331665</v>
      </c>
    </row>
    <row r="84" spans="1:15">
      <c r="A84" s="62" t="str">
        <f>Site_Data!A84</f>
        <v>BFA</v>
      </c>
      <c r="B84" s="62" t="str">
        <f>Site_Data!B84</f>
        <v>Burkina Faso</v>
      </c>
      <c r="C84" s="62">
        <f>Site_Data!E84</f>
        <v>2022</v>
      </c>
      <c r="D84" s="62">
        <f>Site_Data!F84</f>
        <v>12</v>
      </c>
      <c r="E84" s="62">
        <f>Site_Data!G84</f>
        <v>25</v>
      </c>
      <c r="F84" s="62" t="str">
        <f>Site_Data!Z84</f>
        <v>11.2846,-0.6829</v>
      </c>
      <c r="G84" s="63">
        <f>IFERROR(1*Cost_Settings!$B$3,"-")</f>
        <v>35000</v>
      </c>
      <c r="H84" s="63">
        <f>IFERROR(1*Cost_Settings!$B$7,"-")</f>
        <v>15000</v>
      </c>
      <c r="I84" s="63">
        <f>VLOOKUP(A84,Labor_capex!$A$2:$Q$200,12,0)</f>
        <v>19.858367919921875</v>
      </c>
      <c r="J84" s="63">
        <f>VLOOKUP(A84,Labor_capex!$A$2:$Q$200,13,0)</f>
        <v>9.8483104705810547</v>
      </c>
      <c r="K84" s="63">
        <f>VLOOKUP(A84,Labor_capex!$A$2:$Q$200,14,0)</f>
        <v>9.8483104705810547</v>
      </c>
      <c r="L84" s="63">
        <f>VLOOKUP(A84,Labor_capex!$A$2:$Q$200,15,0)</f>
        <v>9.8483104705810547</v>
      </c>
      <c r="M84" s="63">
        <f>IFERROR(1*Cost_Settings!$B$6,"-")</f>
        <v>40000</v>
      </c>
      <c r="N84" s="63">
        <f>IFERROR(1*Cost_Settings!$B$8,"-")</f>
        <v>2000</v>
      </c>
      <c r="O84" s="63">
        <f t="shared" si="3"/>
        <v>92049.403299331665</v>
      </c>
    </row>
    <row r="85" spans="1:15">
      <c r="A85" s="62" t="str">
        <f>Site_Data!A85</f>
        <v>BFA</v>
      </c>
      <c r="B85" s="62" t="str">
        <f>Site_Data!B85</f>
        <v>Burkina Faso</v>
      </c>
      <c r="C85" s="62">
        <f>Site_Data!E85</f>
        <v>2022</v>
      </c>
      <c r="D85" s="62">
        <f>Site_Data!F85</f>
        <v>2</v>
      </c>
      <c r="E85" s="62">
        <f>Site_Data!G85</f>
        <v>7</v>
      </c>
      <c r="F85" s="62" t="str">
        <f>Site_Data!Z85</f>
        <v>11.3394,-0.0569</v>
      </c>
      <c r="G85" s="63">
        <f>IFERROR(1*Cost_Settings!$B$3,"-")</f>
        <v>35000</v>
      </c>
      <c r="H85" s="63">
        <f>IFERROR(1*Cost_Settings!$B$7,"-")</f>
        <v>15000</v>
      </c>
      <c r="I85" s="63">
        <f>VLOOKUP(A85,Labor_capex!$A$2:$Q$200,12,0)</f>
        <v>19.858367919921875</v>
      </c>
      <c r="J85" s="63">
        <f>VLOOKUP(A85,Labor_capex!$A$2:$Q$200,13,0)</f>
        <v>9.8483104705810547</v>
      </c>
      <c r="K85" s="63">
        <f>VLOOKUP(A85,Labor_capex!$A$2:$Q$200,14,0)</f>
        <v>9.8483104705810547</v>
      </c>
      <c r="L85" s="63">
        <f>VLOOKUP(A85,Labor_capex!$A$2:$Q$200,15,0)</f>
        <v>9.8483104705810547</v>
      </c>
      <c r="M85" s="63">
        <f>IFERROR(1*Cost_Settings!$B$6,"-")</f>
        <v>40000</v>
      </c>
      <c r="N85" s="63">
        <f>IFERROR(1*Cost_Settings!$B$8,"-")</f>
        <v>2000</v>
      </c>
      <c r="O85" s="63">
        <f t="shared" si="3"/>
        <v>92049.403299331665</v>
      </c>
    </row>
    <row r="86" spans="1:15">
      <c r="A86" s="62" t="str">
        <f>Site_Data!A86</f>
        <v>BFA</v>
      </c>
      <c r="B86" s="62" t="str">
        <f>Site_Data!B86</f>
        <v>Burkina Faso</v>
      </c>
      <c r="C86" s="62">
        <f>Site_Data!E86</f>
        <v>2022</v>
      </c>
      <c r="D86" s="62">
        <f>Site_Data!F86</f>
        <v>10</v>
      </c>
      <c r="E86" s="62">
        <f>Site_Data!G86</f>
        <v>6</v>
      </c>
      <c r="F86" s="62" t="str">
        <f>Site_Data!Z86</f>
        <v>11.65,-3.4833</v>
      </c>
      <c r="G86" s="63">
        <f>IFERROR(1*Cost_Settings!$B$3,"-")</f>
        <v>35000</v>
      </c>
      <c r="H86" s="63">
        <f>IFERROR(1*Cost_Settings!$B$7,"-")</f>
        <v>15000</v>
      </c>
      <c r="I86" s="63">
        <f>VLOOKUP(A86,Labor_capex!$A$2:$Q$200,12,0)</f>
        <v>19.858367919921875</v>
      </c>
      <c r="J86" s="63">
        <f>VLOOKUP(A86,Labor_capex!$A$2:$Q$200,13,0)</f>
        <v>9.8483104705810547</v>
      </c>
      <c r="K86" s="63">
        <f>VLOOKUP(A86,Labor_capex!$A$2:$Q$200,14,0)</f>
        <v>9.8483104705810547</v>
      </c>
      <c r="L86" s="63">
        <f>VLOOKUP(A86,Labor_capex!$A$2:$Q$200,15,0)</f>
        <v>9.8483104705810547</v>
      </c>
      <c r="M86" s="63">
        <f>IFERROR(1*Cost_Settings!$B$6,"-")</f>
        <v>40000</v>
      </c>
      <c r="N86" s="63">
        <f>IFERROR(1*Cost_Settings!$B$8,"-")</f>
        <v>2000</v>
      </c>
      <c r="O86" s="63">
        <f t="shared" si="3"/>
        <v>92049.403299331665</v>
      </c>
    </row>
    <row r="87" spans="1:15">
      <c r="A87" s="62" t="str">
        <f>Site_Data!A87</f>
        <v>BFA</v>
      </c>
      <c r="B87" s="62" t="str">
        <f>Site_Data!B87</f>
        <v>Burkina Faso</v>
      </c>
      <c r="C87" s="62">
        <f>Site_Data!E87</f>
        <v>2022</v>
      </c>
      <c r="D87" s="62">
        <f>Site_Data!F87</f>
        <v>5</v>
      </c>
      <c r="E87" s="62">
        <f>Site_Data!G87</f>
        <v>6</v>
      </c>
      <c r="F87" s="62" t="str">
        <f>Site_Data!Z87</f>
        <v>13.4072,-0.1363</v>
      </c>
      <c r="G87" s="63">
        <f>IFERROR(1*Cost_Settings!$B$3,"-")</f>
        <v>35000</v>
      </c>
      <c r="H87" s="63">
        <f>IFERROR(1*Cost_Settings!$B$7,"-")</f>
        <v>15000</v>
      </c>
      <c r="I87" s="63">
        <f>VLOOKUP(A87,Labor_capex!$A$2:$Q$200,12,0)</f>
        <v>19.858367919921875</v>
      </c>
      <c r="J87" s="63">
        <f>VLOOKUP(A87,Labor_capex!$A$2:$Q$200,13,0)</f>
        <v>9.8483104705810547</v>
      </c>
      <c r="K87" s="63">
        <f>VLOOKUP(A87,Labor_capex!$A$2:$Q$200,14,0)</f>
        <v>9.8483104705810547</v>
      </c>
      <c r="L87" s="63">
        <f>VLOOKUP(A87,Labor_capex!$A$2:$Q$200,15,0)</f>
        <v>9.8483104705810547</v>
      </c>
      <c r="M87" s="63">
        <f>IFERROR(1*Cost_Settings!$B$6,"-")</f>
        <v>40000</v>
      </c>
      <c r="N87" s="63">
        <f>IFERROR(1*Cost_Settings!$B$8,"-")</f>
        <v>2000</v>
      </c>
      <c r="O87" s="63">
        <f t="shared" si="3"/>
        <v>92049.403299331665</v>
      </c>
    </row>
    <row r="88" spans="1:15">
      <c r="A88" s="62" t="str">
        <f>Site_Data!A88</f>
        <v>BFA</v>
      </c>
      <c r="B88" s="62" t="str">
        <f>Site_Data!B88</f>
        <v>Burkina Faso</v>
      </c>
      <c r="C88" s="62">
        <f>Site_Data!E88</f>
        <v>2022</v>
      </c>
      <c r="D88" s="62">
        <f>Site_Data!F88</f>
        <v>3</v>
      </c>
      <c r="E88" s="62">
        <f>Site_Data!G88</f>
        <v>30</v>
      </c>
      <c r="F88" s="62" t="str">
        <f>Site_Data!Z88</f>
        <v>13.4531,-1.5387</v>
      </c>
      <c r="G88" s="63">
        <f>IFERROR(1*Cost_Settings!$B$3,"-")</f>
        <v>35000</v>
      </c>
      <c r="H88" s="63">
        <f>IFERROR(1*Cost_Settings!$B$7,"-")</f>
        <v>15000</v>
      </c>
      <c r="I88" s="63">
        <f>VLOOKUP(A88,Labor_capex!$A$2:$Q$200,12,0)</f>
        <v>19.858367919921875</v>
      </c>
      <c r="J88" s="63">
        <f>VLOOKUP(A88,Labor_capex!$A$2:$Q$200,13,0)</f>
        <v>9.8483104705810547</v>
      </c>
      <c r="K88" s="63">
        <f>VLOOKUP(A88,Labor_capex!$A$2:$Q$200,14,0)</f>
        <v>9.8483104705810547</v>
      </c>
      <c r="L88" s="63">
        <f>VLOOKUP(A88,Labor_capex!$A$2:$Q$200,15,0)</f>
        <v>9.8483104705810547</v>
      </c>
      <c r="M88" s="63">
        <f>IFERROR(1*Cost_Settings!$B$6,"-")</f>
        <v>40000</v>
      </c>
      <c r="N88" s="63">
        <f>IFERROR(1*Cost_Settings!$B$8,"-")</f>
        <v>2000</v>
      </c>
      <c r="O88" s="63">
        <f t="shared" si="3"/>
        <v>92049.403299331665</v>
      </c>
    </row>
    <row r="89" spans="1:15">
      <c r="A89" s="62" t="str">
        <f>Site_Data!A89</f>
        <v>BFA</v>
      </c>
      <c r="B89" s="62" t="str">
        <f>Site_Data!B89</f>
        <v>Burkina Faso</v>
      </c>
      <c r="C89" s="62">
        <f>Site_Data!E89</f>
        <v>2022</v>
      </c>
      <c r="D89" s="62">
        <f>Site_Data!F89</f>
        <v>9</v>
      </c>
      <c r="E89" s="62">
        <f>Site_Data!G89</f>
        <v>3</v>
      </c>
      <c r="F89" s="62" t="str">
        <f>Site_Data!Z89</f>
        <v>13.0998,-2.5999</v>
      </c>
      <c r="G89" s="63">
        <f>IFERROR(1*Cost_Settings!$B$3,"-")</f>
        <v>35000</v>
      </c>
      <c r="H89" s="63">
        <f>IFERROR(1*Cost_Settings!$B$7,"-")</f>
        <v>15000</v>
      </c>
      <c r="I89" s="63">
        <f>VLOOKUP(A89,Labor_capex!$A$2:$Q$200,12,0)</f>
        <v>19.858367919921875</v>
      </c>
      <c r="J89" s="63">
        <f>VLOOKUP(A89,Labor_capex!$A$2:$Q$200,13,0)</f>
        <v>9.8483104705810547</v>
      </c>
      <c r="K89" s="63">
        <f>VLOOKUP(A89,Labor_capex!$A$2:$Q$200,14,0)</f>
        <v>9.8483104705810547</v>
      </c>
      <c r="L89" s="63">
        <f>VLOOKUP(A89,Labor_capex!$A$2:$Q$200,15,0)</f>
        <v>9.8483104705810547</v>
      </c>
      <c r="M89" s="63">
        <f>IFERROR(1*Cost_Settings!$B$6,"-")</f>
        <v>40000</v>
      </c>
      <c r="N89" s="63">
        <f>IFERROR(1*Cost_Settings!$B$8,"-")</f>
        <v>2000</v>
      </c>
      <c r="O89" s="63">
        <f t="shared" si="3"/>
        <v>92049.403299331665</v>
      </c>
    </row>
    <row r="90" spans="1:15">
      <c r="A90" s="62" t="str">
        <f>Site_Data!A90</f>
        <v>BFA</v>
      </c>
      <c r="B90" s="62" t="str">
        <f>Site_Data!B90</f>
        <v>Burkina Faso</v>
      </c>
      <c r="C90" s="62">
        <f>Site_Data!E90</f>
        <v>2023</v>
      </c>
      <c r="D90" s="62">
        <f>Site_Data!F90</f>
        <v>2</v>
      </c>
      <c r="E90" s="62">
        <f>Site_Data!G90</f>
        <v>27</v>
      </c>
      <c r="F90" s="62" t="str">
        <f>Site_Data!Z90</f>
        <v>12.9876,-1.3441</v>
      </c>
      <c r="G90" s="63">
        <f>IFERROR(1*Cost_Settings!$B$3,"-")</f>
        <v>35000</v>
      </c>
      <c r="H90" s="63">
        <f>IFERROR(1*Cost_Settings!$B$7,"-")</f>
        <v>15000</v>
      </c>
      <c r="I90" s="63">
        <f>VLOOKUP(A90,Labor_capex!$A$2:$Q$200,12,0)</f>
        <v>19.858367919921875</v>
      </c>
      <c r="J90" s="63">
        <f>VLOOKUP(A90,Labor_capex!$A$2:$Q$200,13,0)</f>
        <v>9.8483104705810547</v>
      </c>
      <c r="K90" s="63">
        <f>VLOOKUP(A90,Labor_capex!$A$2:$Q$200,14,0)</f>
        <v>9.8483104705810547</v>
      </c>
      <c r="L90" s="63">
        <f>VLOOKUP(A90,Labor_capex!$A$2:$Q$200,15,0)</f>
        <v>9.8483104705810547</v>
      </c>
      <c r="M90" s="63">
        <f>IFERROR(1*Cost_Settings!$B$6,"-")</f>
        <v>40000</v>
      </c>
      <c r="N90" s="63">
        <f>IFERROR(1*Cost_Settings!$B$8,"-")</f>
        <v>2000</v>
      </c>
      <c r="O90" s="63">
        <f t="shared" si="3"/>
        <v>92049.403299331665</v>
      </c>
    </row>
    <row r="91" spans="1:15">
      <c r="A91" s="62" t="str">
        <f>Site_Data!A91</f>
        <v>BFA</v>
      </c>
      <c r="B91" s="62" t="str">
        <f>Site_Data!B91</f>
        <v>Burkina Faso</v>
      </c>
      <c r="C91" s="62">
        <f>Site_Data!E91</f>
        <v>2022</v>
      </c>
      <c r="D91" s="62">
        <f>Site_Data!F91</f>
        <v>2</v>
      </c>
      <c r="E91" s="62">
        <f>Site_Data!G91</f>
        <v>4</v>
      </c>
      <c r="F91" s="62" t="str">
        <f>Site_Data!Z91</f>
        <v>12.9833,-3.4088</v>
      </c>
      <c r="G91" s="63">
        <f>IFERROR(1*Cost_Settings!$B$3,"-")</f>
        <v>35000</v>
      </c>
      <c r="H91" s="63">
        <f>IFERROR(1*Cost_Settings!$B$7,"-")</f>
        <v>15000</v>
      </c>
      <c r="I91" s="63">
        <f>VLOOKUP(A91,Labor_capex!$A$2:$Q$200,12,0)</f>
        <v>19.858367919921875</v>
      </c>
      <c r="J91" s="63">
        <f>VLOOKUP(A91,Labor_capex!$A$2:$Q$200,13,0)</f>
        <v>9.8483104705810547</v>
      </c>
      <c r="K91" s="63">
        <f>VLOOKUP(A91,Labor_capex!$A$2:$Q$200,14,0)</f>
        <v>9.8483104705810547</v>
      </c>
      <c r="L91" s="63">
        <f>VLOOKUP(A91,Labor_capex!$A$2:$Q$200,15,0)</f>
        <v>9.8483104705810547</v>
      </c>
      <c r="M91" s="63">
        <f>IFERROR(1*Cost_Settings!$B$6,"-")</f>
        <v>40000</v>
      </c>
      <c r="N91" s="63">
        <f>IFERROR(1*Cost_Settings!$B$8,"-")</f>
        <v>2000</v>
      </c>
      <c r="O91" s="63">
        <f t="shared" si="3"/>
        <v>92049.403299331665</v>
      </c>
    </row>
    <row r="92" spans="1:15">
      <c r="A92" s="62" t="str">
        <f>Site_Data!A92</f>
        <v>BFA</v>
      </c>
      <c r="B92" s="62" t="str">
        <f>Site_Data!B92</f>
        <v>Burkina Faso</v>
      </c>
      <c r="C92" s="62">
        <f>Site_Data!E92</f>
        <v>2022</v>
      </c>
      <c r="D92" s="62">
        <f>Site_Data!F92</f>
        <v>1</v>
      </c>
      <c r="E92" s="62">
        <f>Site_Data!G92</f>
        <v>18</v>
      </c>
      <c r="F92" s="62" t="str">
        <f>Site_Data!Z92</f>
        <v>12.6338,-3.713</v>
      </c>
      <c r="G92" s="63">
        <f>IFERROR(1*Cost_Settings!$B$3,"-")</f>
        <v>35000</v>
      </c>
      <c r="H92" s="63">
        <f>IFERROR(1*Cost_Settings!$B$7,"-")</f>
        <v>15000</v>
      </c>
      <c r="I92" s="63">
        <f>VLOOKUP(A92,Labor_capex!$A$2:$Q$200,12,0)</f>
        <v>19.858367919921875</v>
      </c>
      <c r="J92" s="63">
        <f>VLOOKUP(A92,Labor_capex!$A$2:$Q$200,13,0)</f>
        <v>9.8483104705810547</v>
      </c>
      <c r="K92" s="63">
        <f>VLOOKUP(A92,Labor_capex!$A$2:$Q$200,14,0)</f>
        <v>9.8483104705810547</v>
      </c>
      <c r="L92" s="63">
        <f>VLOOKUP(A92,Labor_capex!$A$2:$Q$200,15,0)</f>
        <v>9.8483104705810547</v>
      </c>
      <c r="M92" s="63">
        <f>IFERROR(1*Cost_Settings!$B$6,"-")</f>
        <v>40000</v>
      </c>
      <c r="N92" s="63">
        <f>IFERROR(1*Cost_Settings!$B$8,"-")</f>
        <v>2000</v>
      </c>
      <c r="O92" s="63">
        <f t="shared" si="3"/>
        <v>92049.403299331665</v>
      </c>
    </row>
    <row r="93" spans="1:15">
      <c r="A93" s="62" t="str">
        <f>Site_Data!A93</f>
        <v>BFA</v>
      </c>
      <c r="B93" s="62" t="str">
        <f>Site_Data!B93</f>
        <v>Burkina Faso</v>
      </c>
      <c r="C93" s="62">
        <f>Site_Data!E93</f>
        <v>2022</v>
      </c>
      <c r="D93" s="62">
        <f>Site_Data!F93</f>
        <v>2</v>
      </c>
      <c r="E93" s="62">
        <f>Site_Data!G93</f>
        <v>10</v>
      </c>
      <c r="F93" s="62" t="str">
        <f>Site_Data!Z93</f>
        <v>12.4178,0.1526</v>
      </c>
      <c r="G93" s="63">
        <f>IFERROR(1*Cost_Settings!$B$3,"-")</f>
        <v>35000</v>
      </c>
      <c r="H93" s="63">
        <f>IFERROR(1*Cost_Settings!$B$7,"-")</f>
        <v>15000</v>
      </c>
      <c r="I93" s="63">
        <f>VLOOKUP(A93,Labor_capex!$A$2:$Q$200,12,0)</f>
        <v>19.858367919921875</v>
      </c>
      <c r="J93" s="63">
        <f>VLOOKUP(A93,Labor_capex!$A$2:$Q$200,13,0)</f>
        <v>9.8483104705810547</v>
      </c>
      <c r="K93" s="63">
        <f>VLOOKUP(A93,Labor_capex!$A$2:$Q$200,14,0)</f>
        <v>9.8483104705810547</v>
      </c>
      <c r="L93" s="63">
        <f>VLOOKUP(A93,Labor_capex!$A$2:$Q$200,15,0)</f>
        <v>9.8483104705810547</v>
      </c>
      <c r="M93" s="63">
        <f>IFERROR(1*Cost_Settings!$B$6,"-")</f>
        <v>40000</v>
      </c>
      <c r="N93" s="63">
        <f>IFERROR(1*Cost_Settings!$B$8,"-")</f>
        <v>2000</v>
      </c>
      <c r="O93" s="63">
        <f t="shared" si="3"/>
        <v>92049.403299331665</v>
      </c>
    </row>
    <row r="94" spans="1:15">
      <c r="A94" s="62" t="str">
        <f>Site_Data!A94</f>
        <v>BFA</v>
      </c>
      <c r="B94" s="62" t="str">
        <f>Site_Data!B94</f>
        <v>Burkina Faso</v>
      </c>
      <c r="C94" s="62">
        <f>Site_Data!E94</f>
        <v>2022</v>
      </c>
      <c r="D94" s="62">
        <f>Site_Data!F94</f>
        <v>12</v>
      </c>
      <c r="E94" s="62">
        <f>Site_Data!G94</f>
        <v>15</v>
      </c>
      <c r="F94" s="62" t="str">
        <f>Site_Data!Z94</f>
        <v>12.452,-2.6909</v>
      </c>
      <c r="G94" s="63">
        <f>IFERROR(1*Cost_Settings!$B$3,"-")</f>
        <v>35000</v>
      </c>
      <c r="H94" s="63">
        <f>IFERROR(1*Cost_Settings!$B$7,"-")</f>
        <v>15000</v>
      </c>
      <c r="I94" s="63">
        <f>VLOOKUP(A94,Labor_capex!$A$2:$Q$200,12,0)</f>
        <v>19.858367919921875</v>
      </c>
      <c r="J94" s="63">
        <f>VLOOKUP(A94,Labor_capex!$A$2:$Q$200,13,0)</f>
        <v>9.8483104705810547</v>
      </c>
      <c r="K94" s="63">
        <f>VLOOKUP(A94,Labor_capex!$A$2:$Q$200,14,0)</f>
        <v>9.8483104705810547</v>
      </c>
      <c r="L94" s="63">
        <f>VLOOKUP(A94,Labor_capex!$A$2:$Q$200,15,0)</f>
        <v>9.8483104705810547</v>
      </c>
      <c r="M94" s="63">
        <f>IFERROR(1*Cost_Settings!$B$6,"-")</f>
        <v>40000</v>
      </c>
      <c r="N94" s="63">
        <f>IFERROR(1*Cost_Settings!$B$8,"-")</f>
        <v>2000</v>
      </c>
      <c r="O94" s="63">
        <f t="shared" si="3"/>
        <v>92049.403299331665</v>
      </c>
    </row>
    <row r="95" spans="1:15">
      <c r="A95" s="62" t="str">
        <f>Site_Data!A95</f>
        <v>BFA</v>
      </c>
      <c r="B95" s="62" t="str">
        <f>Site_Data!B95</f>
        <v>Burkina Faso</v>
      </c>
      <c r="C95" s="62">
        <f>Site_Data!E95</f>
        <v>2022</v>
      </c>
      <c r="D95" s="62">
        <f>Site_Data!F95</f>
        <v>11</v>
      </c>
      <c r="E95" s="62">
        <f>Site_Data!G95</f>
        <v>3</v>
      </c>
      <c r="F95" s="62" t="str">
        <f>Site_Data!Z95</f>
        <v>13.6703,-2.3679</v>
      </c>
      <c r="G95" s="63">
        <f>IFERROR(1*Cost_Settings!$B$3,"-")</f>
        <v>35000</v>
      </c>
      <c r="H95" s="63">
        <f>IFERROR(1*Cost_Settings!$B$7,"-")</f>
        <v>15000</v>
      </c>
      <c r="I95" s="63">
        <f>VLOOKUP(A95,Labor_capex!$A$2:$Q$200,12,0)</f>
        <v>19.858367919921875</v>
      </c>
      <c r="J95" s="63">
        <f>VLOOKUP(A95,Labor_capex!$A$2:$Q$200,13,0)</f>
        <v>9.8483104705810547</v>
      </c>
      <c r="K95" s="63">
        <f>VLOOKUP(A95,Labor_capex!$A$2:$Q$200,14,0)</f>
        <v>9.8483104705810547</v>
      </c>
      <c r="L95" s="63">
        <f>VLOOKUP(A95,Labor_capex!$A$2:$Q$200,15,0)</f>
        <v>9.8483104705810547</v>
      </c>
      <c r="M95" s="63">
        <f>IFERROR(1*Cost_Settings!$B$6,"-")</f>
        <v>40000</v>
      </c>
      <c r="N95" s="63">
        <f>IFERROR(1*Cost_Settings!$B$8,"-")</f>
        <v>2000</v>
      </c>
      <c r="O95" s="63">
        <f t="shared" si="3"/>
        <v>92049.403299331665</v>
      </c>
    </row>
    <row r="96" spans="1:15">
      <c r="A96" s="62" t="str">
        <f>Site_Data!A96</f>
        <v>BFA</v>
      </c>
      <c r="B96" s="62" t="str">
        <f>Site_Data!B96</f>
        <v>Burkina Faso</v>
      </c>
      <c r="C96" s="62">
        <f>Site_Data!E96</f>
        <v>2022</v>
      </c>
      <c r="D96" s="62">
        <f>Site_Data!F96</f>
        <v>11</v>
      </c>
      <c r="E96" s="62">
        <f>Site_Data!G96</f>
        <v>5</v>
      </c>
      <c r="F96" s="62" t="str">
        <f>Site_Data!Z96</f>
        <v>11.7248,-4.5104</v>
      </c>
      <c r="G96" s="63">
        <f>IFERROR(1*Cost_Settings!$B$3,"-")</f>
        <v>35000</v>
      </c>
      <c r="H96" s="63">
        <f>IFERROR(1*Cost_Settings!$B$7,"-")</f>
        <v>15000</v>
      </c>
      <c r="I96" s="63">
        <f>VLOOKUP(A96,Labor_capex!$A$2:$Q$200,12,0)</f>
        <v>19.858367919921875</v>
      </c>
      <c r="J96" s="63">
        <f>VLOOKUP(A96,Labor_capex!$A$2:$Q$200,13,0)</f>
        <v>9.8483104705810547</v>
      </c>
      <c r="K96" s="63">
        <f>VLOOKUP(A96,Labor_capex!$A$2:$Q$200,14,0)</f>
        <v>9.8483104705810547</v>
      </c>
      <c r="L96" s="63">
        <f>VLOOKUP(A96,Labor_capex!$A$2:$Q$200,15,0)</f>
        <v>9.8483104705810547</v>
      </c>
      <c r="M96" s="63">
        <f>IFERROR(1*Cost_Settings!$B$6,"-")</f>
        <v>40000</v>
      </c>
      <c r="N96" s="63">
        <f>IFERROR(1*Cost_Settings!$B$8,"-")</f>
        <v>2000</v>
      </c>
      <c r="O96" s="63">
        <f t="shared" si="3"/>
        <v>92049.403299331665</v>
      </c>
    </row>
    <row r="97" spans="1:15">
      <c r="A97" s="62" t="str">
        <f>Site_Data!A97</f>
        <v>BFA</v>
      </c>
      <c r="B97" s="62" t="str">
        <f>Site_Data!B97</f>
        <v>Burkina Faso</v>
      </c>
      <c r="C97" s="62">
        <f>Site_Data!E97</f>
        <v>2022</v>
      </c>
      <c r="D97" s="62">
        <f>Site_Data!F97</f>
        <v>9</v>
      </c>
      <c r="E97" s="62">
        <f>Site_Data!G97</f>
        <v>8</v>
      </c>
      <c r="F97" s="62" t="str">
        <f>Site_Data!Z97</f>
        <v>11.8982,-4.3379</v>
      </c>
      <c r="G97" s="63">
        <f>IFERROR(1*Cost_Settings!$B$3,"-")</f>
        <v>35000</v>
      </c>
      <c r="H97" s="63">
        <f>IFERROR(1*Cost_Settings!$B$7,"-")</f>
        <v>15000</v>
      </c>
      <c r="I97" s="63">
        <f>VLOOKUP(A97,Labor_capex!$A$2:$Q$200,12,0)</f>
        <v>19.858367919921875</v>
      </c>
      <c r="J97" s="63">
        <f>VLOOKUP(A97,Labor_capex!$A$2:$Q$200,13,0)</f>
        <v>9.8483104705810547</v>
      </c>
      <c r="K97" s="63">
        <f>VLOOKUP(A97,Labor_capex!$A$2:$Q$200,14,0)</f>
        <v>9.8483104705810547</v>
      </c>
      <c r="L97" s="63">
        <f>VLOOKUP(A97,Labor_capex!$A$2:$Q$200,15,0)</f>
        <v>9.8483104705810547</v>
      </c>
      <c r="M97" s="63">
        <f>IFERROR(1*Cost_Settings!$B$6,"-")</f>
        <v>40000</v>
      </c>
      <c r="N97" s="63">
        <f>IFERROR(1*Cost_Settings!$B$8,"-")</f>
        <v>2000</v>
      </c>
      <c r="O97" s="63">
        <f t="shared" si="3"/>
        <v>92049.403299331665</v>
      </c>
    </row>
    <row r="98" spans="1:15">
      <c r="A98" s="62" t="str">
        <f>Site_Data!A98</f>
        <v>BFA</v>
      </c>
      <c r="B98" s="62" t="str">
        <f>Site_Data!B98</f>
        <v>Burkina Faso</v>
      </c>
      <c r="C98" s="62">
        <f>Site_Data!E98</f>
        <v>2022</v>
      </c>
      <c r="D98" s="62">
        <f>Site_Data!F98</f>
        <v>2</v>
      </c>
      <c r="E98" s="62">
        <f>Site_Data!G98</f>
        <v>20</v>
      </c>
      <c r="F98" s="62" t="str">
        <f>Site_Data!Z98</f>
        <v>13.4151,-0.541</v>
      </c>
      <c r="G98" s="63">
        <f>IFERROR(1*Cost_Settings!$B$3,"-")</f>
        <v>35000</v>
      </c>
      <c r="H98" s="63">
        <f>IFERROR(1*Cost_Settings!$B$7,"-")</f>
        <v>15000</v>
      </c>
      <c r="I98" s="63">
        <f>VLOOKUP(A98,Labor_capex!$A$2:$Q$200,12,0)</f>
        <v>19.858367919921875</v>
      </c>
      <c r="J98" s="63">
        <f>VLOOKUP(A98,Labor_capex!$A$2:$Q$200,13,0)</f>
        <v>9.8483104705810547</v>
      </c>
      <c r="K98" s="63">
        <f>VLOOKUP(A98,Labor_capex!$A$2:$Q$200,14,0)</f>
        <v>9.8483104705810547</v>
      </c>
      <c r="L98" s="63">
        <f>VLOOKUP(A98,Labor_capex!$A$2:$Q$200,15,0)</f>
        <v>9.8483104705810547</v>
      </c>
      <c r="M98" s="63">
        <f>IFERROR(1*Cost_Settings!$B$6,"-")</f>
        <v>40000</v>
      </c>
      <c r="N98" s="63">
        <f>IFERROR(1*Cost_Settings!$B$8,"-")</f>
        <v>2000</v>
      </c>
      <c r="O98" s="63">
        <f t="shared" si="3"/>
        <v>92049.403299331665</v>
      </c>
    </row>
    <row r="99" spans="1:15">
      <c r="A99" s="62" t="str">
        <f>Site_Data!A99</f>
        <v>BFA</v>
      </c>
      <c r="B99" s="62" t="str">
        <f>Site_Data!B99</f>
        <v>Burkina Faso</v>
      </c>
      <c r="C99" s="62">
        <f>Site_Data!E99</f>
        <v>2011</v>
      </c>
      <c r="D99" s="62">
        <f>Site_Data!F99</f>
        <v>4</v>
      </c>
      <c r="E99" s="62">
        <f>Site_Data!G99</f>
        <v>15</v>
      </c>
      <c r="F99" s="62" t="str">
        <f>Site_Data!Z99</f>
        <v>12.3703,-1.5247</v>
      </c>
      <c r="G99" s="63">
        <f>IFERROR(1*Cost_Settings!$B$3,"-")</f>
        <v>35000</v>
      </c>
      <c r="H99" s="63">
        <f>IFERROR(1*Cost_Settings!$B$7,"-")</f>
        <v>15000</v>
      </c>
      <c r="I99" s="63">
        <f>VLOOKUP(A99,Labor_capex!$A$2:$Q$200,12,0)</f>
        <v>19.858367919921875</v>
      </c>
      <c r="J99" s="63">
        <f>VLOOKUP(A99,Labor_capex!$A$2:$Q$200,13,0)</f>
        <v>9.8483104705810547</v>
      </c>
      <c r="K99" s="63">
        <f>VLOOKUP(A99,Labor_capex!$A$2:$Q$200,14,0)</f>
        <v>9.8483104705810547</v>
      </c>
      <c r="L99" s="63">
        <f>VLOOKUP(A99,Labor_capex!$A$2:$Q$200,15,0)</f>
        <v>9.8483104705810547</v>
      </c>
      <c r="M99" s="63">
        <f>IFERROR(1*Cost_Settings!$B$6,"-")</f>
        <v>40000</v>
      </c>
      <c r="N99" s="63">
        <f>IFERROR(1*Cost_Settings!$B$8,"-")</f>
        <v>2000</v>
      </c>
      <c r="O99" s="63">
        <f t="shared" si="3"/>
        <v>92049.403299331665</v>
      </c>
    </row>
    <row r="100" spans="1:15">
      <c r="A100" s="62" t="str">
        <f>Site_Data!A100</f>
        <v>BFA</v>
      </c>
      <c r="B100" s="62" t="str">
        <f>Site_Data!B100</f>
        <v>Burkina Faso</v>
      </c>
      <c r="C100" s="62">
        <f>Site_Data!E100</f>
        <v>2023</v>
      </c>
      <c r="D100" s="62">
        <f>Site_Data!F100</f>
        <v>3</v>
      </c>
      <c r="E100" s="62">
        <f>Site_Data!G100</f>
        <v>16</v>
      </c>
      <c r="F100" s="62" t="str">
        <f>Site_Data!Z100</f>
        <v>12.6905,-0.4516</v>
      </c>
      <c r="G100" s="63">
        <f>IFERROR(1*Cost_Settings!$B$3,"-")</f>
        <v>35000</v>
      </c>
      <c r="H100" s="63">
        <f>IFERROR(1*Cost_Settings!$B$7,"-")</f>
        <v>15000</v>
      </c>
      <c r="I100" s="63">
        <f>VLOOKUP(A100,Labor_capex!$A$2:$Q$200,12,0)</f>
        <v>19.858367919921875</v>
      </c>
      <c r="J100" s="63">
        <f>VLOOKUP(A100,Labor_capex!$A$2:$Q$200,13,0)</f>
        <v>9.8483104705810547</v>
      </c>
      <c r="K100" s="63">
        <f>VLOOKUP(A100,Labor_capex!$A$2:$Q$200,14,0)</f>
        <v>9.8483104705810547</v>
      </c>
      <c r="L100" s="63">
        <f>VLOOKUP(A100,Labor_capex!$A$2:$Q$200,15,0)</f>
        <v>9.8483104705810547</v>
      </c>
      <c r="M100" s="63">
        <f>IFERROR(1*Cost_Settings!$B$6,"-")</f>
        <v>40000</v>
      </c>
      <c r="N100" s="63">
        <f>IFERROR(1*Cost_Settings!$B$8,"-")</f>
        <v>2000</v>
      </c>
      <c r="O100" s="63">
        <f t="shared" si="3"/>
        <v>92049.403299331665</v>
      </c>
    </row>
    <row r="101" spans="1:15">
      <c r="A101" s="62" t="str">
        <f>Site_Data!A101</f>
        <v>BFA</v>
      </c>
      <c r="B101" s="62" t="str">
        <f>Site_Data!B101</f>
        <v>Burkina Faso</v>
      </c>
      <c r="C101" s="62">
        <f>Site_Data!E101</f>
        <v>2022</v>
      </c>
      <c r="D101" s="62">
        <f>Site_Data!F101</f>
        <v>12</v>
      </c>
      <c r="E101" s="62">
        <f>Site_Data!G101</f>
        <v>21</v>
      </c>
      <c r="F101" s="62" t="str">
        <f>Site_Data!Z101</f>
        <v>11.8606,1.6992</v>
      </c>
      <c r="G101" s="63">
        <f>IFERROR(1*Cost_Settings!$B$3,"-")</f>
        <v>35000</v>
      </c>
      <c r="H101" s="63">
        <f>IFERROR(1*Cost_Settings!$B$7,"-")</f>
        <v>15000</v>
      </c>
      <c r="I101" s="63">
        <f>VLOOKUP(A101,Labor_capex!$A$2:$Q$200,12,0)</f>
        <v>19.858367919921875</v>
      </c>
      <c r="J101" s="63">
        <f>VLOOKUP(A101,Labor_capex!$A$2:$Q$200,13,0)</f>
        <v>9.8483104705810547</v>
      </c>
      <c r="K101" s="63">
        <f>VLOOKUP(A101,Labor_capex!$A$2:$Q$200,14,0)</f>
        <v>9.8483104705810547</v>
      </c>
      <c r="L101" s="63">
        <f>VLOOKUP(A101,Labor_capex!$A$2:$Q$200,15,0)</f>
        <v>9.8483104705810547</v>
      </c>
      <c r="M101" s="63">
        <f>IFERROR(1*Cost_Settings!$B$6,"-")</f>
        <v>40000</v>
      </c>
      <c r="N101" s="63">
        <f>IFERROR(1*Cost_Settings!$B$8,"-")</f>
        <v>2000</v>
      </c>
      <c r="O101" s="63">
        <f t="shared" si="3"/>
        <v>92049.403299331665</v>
      </c>
    </row>
    <row r="102" spans="1:15">
      <c r="A102" s="62" t="str">
        <f>Site_Data!A102</f>
        <v>BFA</v>
      </c>
      <c r="B102" s="62" t="str">
        <f>Site_Data!B102</f>
        <v>Burkina Faso</v>
      </c>
      <c r="C102" s="62">
        <f>Site_Data!E102</f>
        <v>2022</v>
      </c>
      <c r="D102" s="62">
        <f>Site_Data!F102</f>
        <v>2</v>
      </c>
      <c r="E102" s="62">
        <f>Site_Data!G102</f>
        <v>19</v>
      </c>
      <c r="F102" s="62" t="str">
        <f>Site_Data!Z102</f>
        <v>12.4037,1.3169</v>
      </c>
      <c r="G102" s="63">
        <f>IFERROR(1*Cost_Settings!$B$3,"-")</f>
        <v>35000</v>
      </c>
      <c r="H102" s="63">
        <f>IFERROR(1*Cost_Settings!$B$7,"-")</f>
        <v>15000</v>
      </c>
      <c r="I102" s="63">
        <f>VLOOKUP(A102,Labor_capex!$A$2:$Q$200,12,0)</f>
        <v>19.858367919921875</v>
      </c>
      <c r="J102" s="63">
        <f>VLOOKUP(A102,Labor_capex!$A$2:$Q$200,13,0)</f>
        <v>9.8483104705810547</v>
      </c>
      <c r="K102" s="63">
        <f>VLOOKUP(A102,Labor_capex!$A$2:$Q$200,14,0)</f>
        <v>9.8483104705810547</v>
      </c>
      <c r="L102" s="63">
        <f>VLOOKUP(A102,Labor_capex!$A$2:$Q$200,15,0)</f>
        <v>9.8483104705810547</v>
      </c>
      <c r="M102" s="63">
        <f>IFERROR(1*Cost_Settings!$B$6,"-")</f>
        <v>40000</v>
      </c>
      <c r="N102" s="63">
        <f>IFERROR(1*Cost_Settings!$B$8,"-")</f>
        <v>2000</v>
      </c>
      <c r="O102" s="63">
        <f t="shared" si="3"/>
        <v>92049.403299331665</v>
      </c>
    </row>
    <row r="103" spans="1:15">
      <c r="A103" s="62" t="str">
        <f>Site_Data!A103</f>
        <v>BFA</v>
      </c>
      <c r="B103" s="62" t="str">
        <f>Site_Data!B103</f>
        <v>Burkina Faso</v>
      </c>
      <c r="C103" s="62">
        <f>Site_Data!E103</f>
        <v>2020</v>
      </c>
      <c r="D103" s="62">
        <f>Site_Data!F103</f>
        <v>5</v>
      </c>
      <c r="E103" s="62">
        <f>Site_Data!G103</f>
        <v>11</v>
      </c>
      <c r="F103" s="62" t="str">
        <f>Site_Data!Z103</f>
        <v>11.3512,0.5875</v>
      </c>
      <c r="G103" s="63">
        <f>IFERROR(1*Cost_Settings!$B$3,"-")</f>
        <v>35000</v>
      </c>
      <c r="H103" s="63">
        <f>IFERROR(1*Cost_Settings!$B$7,"-")</f>
        <v>15000</v>
      </c>
      <c r="I103" s="63">
        <f>VLOOKUP(A103,Labor_capex!$A$2:$Q$200,12,0)</f>
        <v>19.858367919921875</v>
      </c>
      <c r="J103" s="63">
        <f>VLOOKUP(A103,Labor_capex!$A$2:$Q$200,13,0)</f>
        <v>9.8483104705810547</v>
      </c>
      <c r="K103" s="63">
        <f>VLOOKUP(A103,Labor_capex!$A$2:$Q$200,14,0)</f>
        <v>9.8483104705810547</v>
      </c>
      <c r="L103" s="63">
        <f>VLOOKUP(A103,Labor_capex!$A$2:$Q$200,15,0)</f>
        <v>9.8483104705810547</v>
      </c>
      <c r="M103" s="63">
        <f>IFERROR(1*Cost_Settings!$B$6,"-")</f>
        <v>40000</v>
      </c>
      <c r="N103" s="63">
        <f>IFERROR(1*Cost_Settings!$B$8,"-")</f>
        <v>2000</v>
      </c>
      <c r="O103" s="63">
        <f t="shared" si="3"/>
        <v>92049.403299331665</v>
      </c>
    </row>
    <row r="104" spans="1:15">
      <c r="A104" s="62" t="str">
        <f>Site_Data!A104</f>
        <v>BFA</v>
      </c>
      <c r="B104" s="62" t="str">
        <f>Site_Data!B104</f>
        <v>Burkina Faso</v>
      </c>
      <c r="C104" s="62">
        <f>Site_Data!E104</f>
        <v>2023</v>
      </c>
      <c r="D104" s="62">
        <f>Site_Data!F104</f>
        <v>2</v>
      </c>
      <c r="E104" s="62">
        <f>Site_Data!G104</f>
        <v>16</v>
      </c>
      <c r="F104" s="62" t="str">
        <f>Site_Data!Z104</f>
        <v>12.7097,-0.1311</v>
      </c>
      <c r="G104" s="63">
        <f>IFERROR(1*Cost_Settings!$B$3,"-")</f>
        <v>35000</v>
      </c>
      <c r="H104" s="63">
        <f>IFERROR(1*Cost_Settings!$B$7,"-")</f>
        <v>15000</v>
      </c>
      <c r="I104" s="63">
        <f>VLOOKUP(A104,Labor_capex!$A$2:$Q$200,12,0)</f>
        <v>19.858367919921875</v>
      </c>
      <c r="J104" s="63">
        <f>VLOOKUP(A104,Labor_capex!$A$2:$Q$200,13,0)</f>
        <v>9.8483104705810547</v>
      </c>
      <c r="K104" s="63">
        <f>VLOOKUP(A104,Labor_capex!$A$2:$Q$200,14,0)</f>
        <v>9.8483104705810547</v>
      </c>
      <c r="L104" s="63">
        <f>VLOOKUP(A104,Labor_capex!$A$2:$Q$200,15,0)</f>
        <v>9.8483104705810547</v>
      </c>
      <c r="M104" s="63">
        <f>IFERROR(1*Cost_Settings!$B$6,"-")</f>
        <v>40000</v>
      </c>
      <c r="N104" s="63">
        <f>IFERROR(1*Cost_Settings!$B$8,"-")</f>
        <v>2000</v>
      </c>
      <c r="O104" s="63">
        <f t="shared" si="3"/>
        <v>92049.403299331665</v>
      </c>
    </row>
    <row r="105" spans="1:15">
      <c r="A105" s="62" t="str">
        <f>Site_Data!A105</f>
        <v>BFA</v>
      </c>
      <c r="B105" s="62" t="str">
        <f>Site_Data!B105</f>
        <v>Burkina Faso</v>
      </c>
      <c r="C105" s="62">
        <f>Site_Data!E105</f>
        <v>2023</v>
      </c>
      <c r="D105" s="62">
        <f>Site_Data!F105</f>
        <v>3</v>
      </c>
      <c r="E105" s="62">
        <f>Site_Data!G105</f>
        <v>29</v>
      </c>
      <c r="F105" s="62" t="str">
        <f>Site_Data!Z105</f>
        <v>12.0203,-3.6247</v>
      </c>
      <c r="G105" s="63">
        <f>IFERROR(1*Cost_Settings!$B$3,"-")</f>
        <v>35000</v>
      </c>
      <c r="H105" s="63">
        <f>IFERROR(1*Cost_Settings!$B$7,"-")</f>
        <v>15000</v>
      </c>
      <c r="I105" s="63">
        <f>VLOOKUP(A105,Labor_capex!$A$2:$Q$200,12,0)</f>
        <v>19.858367919921875</v>
      </c>
      <c r="J105" s="63">
        <f>VLOOKUP(A105,Labor_capex!$A$2:$Q$200,13,0)</f>
        <v>9.8483104705810547</v>
      </c>
      <c r="K105" s="63">
        <f>VLOOKUP(A105,Labor_capex!$A$2:$Q$200,14,0)</f>
        <v>9.8483104705810547</v>
      </c>
      <c r="L105" s="63">
        <f>VLOOKUP(A105,Labor_capex!$A$2:$Q$200,15,0)</f>
        <v>9.8483104705810547</v>
      </c>
      <c r="M105" s="63">
        <f>IFERROR(1*Cost_Settings!$B$6,"-")</f>
        <v>40000</v>
      </c>
      <c r="N105" s="63">
        <f>IFERROR(1*Cost_Settings!$B$8,"-")</f>
        <v>2000</v>
      </c>
      <c r="O105" s="63">
        <f t="shared" si="3"/>
        <v>92049.403299331665</v>
      </c>
    </row>
    <row r="106" spans="1:15">
      <c r="A106" s="62" t="str">
        <f>Site_Data!A106</f>
        <v>BFA</v>
      </c>
      <c r="B106" s="62" t="str">
        <f>Site_Data!B106</f>
        <v>Burkina Faso</v>
      </c>
      <c r="C106" s="62">
        <f>Site_Data!E106</f>
        <v>2021</v>
      </c>
      <c r="D106" s="62">
        <f>Site_Data!F106</f>
        <v>2</v>
      </c>
      <c r="E106" s="62">
        <f>Site_Data!G106</f>
        <v>23</v>
      </c>
      <c r="F106" s="62" t="str">
        <f>Site_Data!Z106</f>
        <v>13.9859,-1.7004</v>
      </c>
      <c r="G106" s="63">
        <f>IFERROR(1*Cost_Settings!$B$3,"-")</f>
        <v>35000</v>
      </c>
      <c r="H106" s="63">
        <f>IFERROR(1*Cost_Settings!$B$7,"-")</f>
        <v>15000</v>
      </c>
      <c r="I106" s="63">
        <f>VLOOKUP(A106,Labor_capex!$A$2:$Q$200,12,0)</f>
        <v>19.858367919921875</v>
      </c>
      <c r="J106" s="63">
        <f>VLOOKUP(A106,Labor_capex!$A$2:$Q$200,13,0)</f>
        <v>9.8483104705810547</v>
      </c>
      <c r="K106" s="63">
        <f>VLOOKUP(A106,Labor_capex!$A$2:$Q$200,14,0)</f>
        <v>9.8483104705810547</v>
      </c>
      <c r="L106" s="63">
        <f>VLOOKUP(A106,Labor_capex!$A$2:$Q$200,15,0)</f>
        <v>9.8483104705810547</v>
      </c>
      <c r="M106" s="63">
        <f>IFERROR(1*Cost_Settings!$B$6,"-")</f>
        <v>40000</v>
      </c>
      <c r="N106" s="63">
        <f>IFERROR(1*Cost_Settings!$B$8,"-")</f>
        <v>2000</v>
      </c>
      <c r="O106" s="63">
        <f t="shared" si="3"/>
        <v>92049.403299331665</v>
      </c>
    </row>
    <row r="107" spans="1:15">
      <c r="A107" s="62" t="str">
        <f>Site_Data!A107</f>
        <v>BFA</v>
      </c>
      <c r="B107" s="62" t="str">
        <f>Site_Data!B107</f>
        <v>Burkina Faso</v>
      </c>
      <c r="C107" s="62">
        <f>Site_Data!E107</f>
        <v>2022</v>
      </c>
      <c r="D107" s="62">
        <f>Site_Data!F107</f>
        <v>7</v>
      </c>
      <c r="E107" s="62">
        <f>Site_Data!G107</f>
        <v>18</v>
      </c>
      <c r="F107" s="62" t="str">
        <f>Site_Data!Z107</f>
        <v>12.8734,-0.7003</v>
      </c>
      <c r="G107" s="63">
        <f>IFERROR(1*Cost_Settings!$B$3,"-")</f>
        <v>35000</v>
      </c>
      <c r="H107" s="63">
        <f>IFERROR(1*Cost_Settings!$B$7,"-")</f>
        <v>15000</v>
      </c>
      <c r="I107" s="63">
        <f>VLOOKUP(A107,Labor_capex!$A$2:$Q$200,12,0)</f>
        <v>19.858367919921875</v>
      </c>
      <c r="J107" s="63">
        <f>VLOOKUP(A107,Labor_capex!$A$2:$Q$200,13,0)</f>
        <v>9.8483104705810547</v>
      </c>
      <c r="K107" s="63">
        <f>VLOOKUP(A107,Labor_capex!$A$2:$Q$200,14,0)</f>
        <v>9.8483104705810547</v>
      </c>
      <c r="L107" s="63">
        <f>VLOOKUP(A107,Labor_capex!$A$2:$Q$200,15,0)</f>
        <v>9.8483104705810547</v>
      </c>
      <c r="M107" s="63">
        <f>IFERROR(1*Cost_Settings!$B$6,"-")</f>
        <v>40000</v>
      </c>
      <c r="N107" s="63">
        <f>IFERROR(1*Cost_Settings!$B$8,"-")</f>
        <v>2000</v>
      </c>
      <c r="O107" s="63">
        <f t="shared" si="3"/>
        <v>92049.403299331665</v>
      </c>
    </row>
    <row r="108" spans="1:15">
      <c r="A108" s="62" t="str">
        <f>Site_Data!A108</f>
        <v>BFA</v>
      </c>
      <c r="B108" s="62" t="str">
        <f>Site_Data!B108</f>
        <v>Burkina Faso</v>
      </c>
      <c r="C108" s="62">
        <f>Site_Data!E108</f>
        <v>2022</v>
      </c>
      <c r="D108" s="62">
        <f>Site_Data!F108</f>
        <v>10</v>
      </c>
      <c r="E108" s="62">
        <f>Site_Data!G108</f>
        <v>7</v>
      </c>
      <c r="F108" s="62" t="str">
        <f>Site_Data!Z108</f>
        <v>11.4269,-3.2579</v>
      </c>
      <c r="G108" s="63">
        <f>IFERROR(1*Cost_Settings!$B$3,"-")</f>
        <v>35000</v>
      </c>
      <c r="H108" s="63">
        <f>IFERROR(1*Cost_Settings!$B$7,"-")</f>
        <v>15000</v>
      </c>
      <c r="I108" s="63">
        <f>VLOOKUP(A108,Labor_capex!$A$2:$Q$200,12,0)</f>
        <v>19.858367919921875</v>
      </c>
      <c r="J108" s="63">
        <f>VLOOKUP(A108,Labor_capex!$A$2:$Q$200,13,0)</f>
        <v>9.8483104705810547</v>
      </c>
      <c r="K108" s="63">
        <f>VLOOKUP(A108,Labor_capex!$A$2:$Q$200,14,0)</f>
        <v>9.8483104705810547</v>
      </c>
      <c r="L108" s="63">
        <f>VLOOKUP(A108,Labor_capex!$A$2:$Q$200,15,0)</f>
        <v>9.8483104705810547</v>
      </c>
      <c r="M108" s="63">
        <f>IFERROR(1*Cost_Settings!$B$6,"-")</f>
        <v>40000</v>
      </c>
      <c r="N108" s="63">
        <f>IFERROR(1*Cost_Settings!$B$8,"-")</f>
        <v>2000</v>
      </c>
      <c r="O108" s="63">
        <f t="shared" si="3"/>
        <v>92049.403299331665</v>
      </c>
    </row>
    <row r="109" spans="1:15">
      <c r="A109" s="62" t="str">
        <f>Site_Data!A109</f>
        <v>BFA</v>
      </c>
      <c r="B109" s="62" t="str">
        <f>Site_Data!B109</f>
        <v>Burkina Faso</v>
      </c>
      <c r="C109" s="62">
        <f>Site_Data!E109</f>
        <v>2022</v>
      </c>
      <c r="D109" s="62">
        <f>Site_Data!F109</f>
        <v>1</v>
      </c>
      <c r="E109" s="62">
        <f>Site_Data!G109</f>
        <v>15</v>
      </c>
      <c r="F109" s="62" t="str">
        <f>Site_Data!Z109</f>
        <v>14.6008,-0.719</v>
      </c>
      <c r="G109" s="63">
        <f>IFERROR(1*Cost_Settings!$B$3,"-")</f>
        <v>35000</v>
      </c>
      <c r="H109" s="63">
        <f>IFERROR(1*Cost_Settings!$B$7,"-")</f>
        <v>15000</v>
      </c>
      <c r="I109" s="63">
        <f>VLOOKUP(A109,Labor_capex!$A$2:$Q$200,12,0)</f>
        <v>19.858367919921875</v>
      </c>
      <c r="J109" s="63">
        <f>VLOOKUP(A109,Labor_capex!$A$2:$Q$200,13,0)</f>
        <v>9.8483104705810547</v>
      </c>
      <c r="K109" s="63">
        <f>VLOOKUP(A109,Labor_capex!$A$2:$Q$200,14,0)</f>
        <v>9.8483104705810547</v>
      </c>
      <c r="L109" s="63">
        <f>VLOOKUP(A109,Labor_capex!$A$2:$Q$200,15,0)</f>
        <v>9.8483104705810547</v>
      </c>
      <c r="M109" s="63">
        <f>IFERROR(1*Cost_Settings!$B$6,"-")</f>
        <v>40000</v>
      </c>
      <c r="N109" s="63">
        <f>IFERROR(1*Cost_Settings!$B$8,"-")</f>
        <v>2000</v>
      </c>
      <c r="O109" s="63">
        <f t="shared" si="3"/>
        <v>92049.403299331665</v>
      </c>
    </row>
    <row r="110" spans="1:15">
      <c r="A110" s="62" t="str">
        <f>Site_Data!A110</f>
        <v>BFA</v>
      </c>
      <c r="B110" s="62" t="str">
        <f>Site_Data!B110</f>
        <v>Burkina Faso</v>
      </c>
      <c r="C110" s="62">
        <f>Site_Data!E110</f>
        <v>2023</v>
      </c>
      <c r="D110" s="62">
        <f>Site_Data!F110</f>
        <v>1</v>
      </c>
      <c r="E110" s="62">
        <f>Site_Data!G110</f>
        <v>17</v>
      </c>
      <c r="F110" s="62" t="str">
        <f>Site_Data!Z110</f>
        <v>12.921,-2.9762</v>
      </c>
      <c r="G110" s="63">
        <f>IFERROR(1*Cost_Settings!$B$3,"-")</f>
        <v>35000</v>
      </c>
      <c r="H110" s="63">
        <f>IFERROR(1*Cost_Settings!$B$7,"-")</f>
        <v>15000</v>
      </c>
      <c r="I110" s="63">
        <f>VLOOKUP(A110,Labor_capex!$A$2:$Q$200,12,0)</f>
        <v>19.858367919921875</v>
      </c>
      <c r="J110" s="63">
        <f>VLOOKUP(A110,Labor_capex!$A$2:$Q$200,13,0)</f>
        <v>9.8483104705810547</v>
      </c>
      <c r="K110" s="63">
        <f>VLOOKUP(A110,Labor_capex!$A$2:$Q$200,14,0)</f>
        <v>9.8483104705810547</v>
      </c>
      <c r="L110" s="63">
        <f>VLOOKUP(A110,Labor_capex!$A$2:$Q$200,15,0)</f>
        <v>9.8483104705810547</v>
      </c>
      <c r="M110" s="63">
        <f>IFERROR(1*Cost_Settings!$B$6,"-")</f>
        <v>40000</v>
      </c>
      <c r="N110" s="63">
        <f>IFERROR(1*Cost_Settings!$B$8,"-")</f>
        <v>2000</v>
      </c>
      <c r="O110" s="63">
        <f t="shared" si="3"/>
        <v>92049.403299331665</v>
      </c>
    </row>
    <row r="111" spans="1:15">
      <c r="A111" s="62" t="str">
        <f>Site_Data!A111</f>
        <v>BFA</v>
      </c>
      <c r="B111" s="62" t="str">
        <f>Site_Data!B111</f>
        <v>Burkina Faso</v>
      </c>
      <c r="C111" s="62">
        <f>Site_Data!E111</f>
        <v>2023</v>
      </c>
      <c r="D111" s="62">
        <f>Site_Data!F111</f>
        <v>1</v>
      </c>
      <c r="E111" s="62">
        <f>Site_Data!G111</f>
        <v>30</v>
      </c>
      <c r="F111" s="62" t="str">
        <f>Site_Data!Z111</f>
        <v>12.4845,-0.3204</v>
      </c>
      <c r="G111" s="63">
        <f>IFERROR(1*Cost_Settings!$B$3,"-")</f>
        <v>35000</v>
      </c>
      <c r="H111" s="63">
        <f>IFERROR(1*Cost_Settings!$B$7,"-")</f>
        <v>15000</v>
      </c>
      <c r="I111" s="63">
        <f>VLOOKUP(A111,Labor_capex!$A$2:$Q$200,12,0)</f>
        <v>19.858367919921875</v>
      </c>
      <c r="J111" s="63">
        <f>VLOOKUP(A111,Labor_capex!$A$2:$Q$200,13,0)</f>
        <v>9.8483104705810547</v>
      </c>
      <c r="K111" s="63">
        <f>VLOOKUP(A111,Labor_capex!$A$2:$Q$200,14,0)</f>
        <v>9.8483104705810547</v>
      </c>
      <c r="L111" s="63">
        <f>VLOOKUP(A111,Labor_capex!$A$2:$Q$200,15,0)</f>
        <v>9.8483104705810547</v>
      </c>
      <c r="M111" s="63">
        <f>IFERROR(1*Cost_Settings!$B$6,"-")</f>
        <v>40000</v>
      </c>
      <c r="N111" s="63">
        <f>IFERROR(1*Cost_Settings!$B$8,"-")</f>
        <v>2000</v>
      </c>
      <c r="O111" s="63">
        <f t="shared" si="3"/>
        <v>92049.403299331665</v>
      </c>
    </row>
    <row r="112" spans="1:15">
      <c r="A112" s="62" t="str">
        <f>Site_Data!A112</f>
        <v>BFA</v>
      </c>
      <c r="B112" s="62" t="str">
        <f>Site_Data!B112</f>
        <v>Burkina Faso</v>
      </c>
      <c r="C112" s="62">
        <f>Site_Data!E112</f>
        <v>2022</v>
      </c>
      <c r="D112" s="62">
        <f>Site_Data!F112</f>
        <v>1</v>
      </c>
      <c r="E112" s="62">
        <f>Site_Data!G112</f>
        <v>18</v>
      </c>
      <c r="F112" s="62" t="str">
        <f>Site_Data!Z112</f>
        <v>13.7202,-2.5235</v>
      </c>
      <c r="G112" s="63">
        <f>IFERROR(1*Cost_Settings!$B$3,"-")</f>
        <v>35000</v>
      </c>
      <c r="H112" s="63">
        <f>IFERROR(1*Cost_Settings!$B$7,"-")</f>
        <v>15000</v>
      </c>
      <c r="I112" s="63">
        <f>VLOOKUP(A112,Labor_capex!$A$2:$Q$200,12,0)</f>
        <v>19.858367919921875</v>
      </c>
      <c r="J112" s="63">
        <f>VLOOKUP(A112,Labor_capex!$A$2:$Q$200,13,0)</f>
        <v>9.8483104705810547</v>
      </c>
      <c r="K112" s="63">
        <f>VLOOKUP(A112,Labor_capex!$A$2:$Q$200,14,0)</f>
        <v>9.8483104705810547</v>
      </c>
      <c r="L112" s="63">
        <f>VLOOKUP(A112,Labor_capex!$A$2:$Q$200,15,0)</f>
        <v>9.8483104705810547</v>
      </c>
      <c r="M112" s="63">
        <f>IFERROR(1*Cost_Settings!$B$6,"-")</f>
        <v>40000</v>
      </c>
      <c r="N112" s="63">
        <f>IFERROR(1*Cost_Settings!$B$8,"-")</f>
        <v>2000</v>
      </c>
      <c r="O112" s="63">
        <f t="shared" si="3"/>
        <v>92049.403299331665</v>
      </c>
    </row>
    <row r="113" spans="1:15">
      <c r="A113" s="62" t="str">
        <f>Site_Data!A113</f>
        <v>BFA</v>
      </c>
      <c r="B113" s="62" t="str">
        <f>Site_Data!B113</f>
        <v>Burkina Faso</v>
      </c>
      <c r="C113" s="62">
        <f>Site_Data!E113</f>
        <v>2022</v>
      </c>
      <c r="D113" s="62">
        <f>Site_Data!F113</f>
        <v>10</v>
      </c>
      <c r="E113" s="62">
        <f>Site_Data!G113</f>
        <v>6</v>
      </c>
      <c r="F113" s="62" t="str">
        <f>Site_Data!Z113</f>
        <v>11.109,-3.5133</v>
      </c>
      <c r="G113" s="63">
        <f>IFERROR(1*Cost_Settings!$B$3,"-")</f>
        <v>35000</v>
      </c>
      <c r="H113" s="63">
        <f>IFERROR(1*Cost_Settings!$B$7,"-")</f>
        <v>15000</v>
      </c>
      <c r="I113" s="63">
        <f>VLOOKUP(A113,Labor_capex!$A$2:$Q$200,12,0)</f>
        <v>19.858367919921875</v>
      </c>
      <c r="J113" s="63">
        <f>VLOOKUP(A113,Labor_capex!$A$2:$Q$200,13,0)</f>
        <v>9.8483104705810547</v>
      </c>
      <c r="K113" s="63">
        <f>VLOOKUP(A113,Labor_capex!$A$2:$Q$200,14,0)</f>
        <v>9.8483104705810547</v>
      </c>
      <c r="L113" s="63">
        <f>VLOOKUP(A113,Labor_capex!$A$2:$Q$200,15,0)</f>
        <v>9.8483104705810547</v>
      </c>
      <c r="M113" s="63">
        <f>IFERROR(1*Cost_Settings!$B$6,"-")</f>
        <v>40000</v>
      </c>
      <c r="N113" s="63">
        <f>IFERROR(1*Cost_Settings!$B$8,"-")</f>
        <v>2000</v>
      </c>
      <c r="O113" s="63">
        <f t="shared" si="3"/>
        <v>92049.403299331665</v>
      </c>
    </row>
    <row r="114" spans="1:15">
      <c r="A114" s="62" t="str">
        <f>Site_Data!A114</f>
        <v>BFA</v>
      </c>
      <c r="B114" s="62" t="str">
        <f>Site_Data!B114</f>
        <v>Burkina Faso</v>
      </c>
      <c r="C114" s="62">
        <f>Site_Data!E114</f>
        <v>2023</v>
      </c>
      <c r="D114" s="62">
        <f>Site_Data!F114</f>
        <v>3</v>
      </c>
      <c r="E114" s="62">
        <f>Site_Data!G114</f>
        <v>10</v>
      </c>
      <c r="F114" s="62" t="str">
        <f>Site_Data!Z114</f>
        <v>11.76,-4.81</v>
      </c>
      <c r="G114" s="63">
        <f>IFERROR(1*Cost_Settings!$B$3,"-")</f>
        <v>35000</v>
      </c>
      <c r="H114" s="63">
        <f>IFERROR(1*Cost_Settings!$B$7,"-")</f>
        <v>15000</v>
      </c>
      <c r="I114" s="63">
        <f>VLOOKUP(A114,Labor_capex!$A$2:$Q$200,12,0)</f>
        <v>19.858367919921875</v>
      </c>
      <c r="J114" s="63">
        <f>VLOOKUP(A114,Labor_capex!$A$2:$Q$200,13,0)</f>
        <v>9.8483104705810547</v>
      </c>
      <c r="K114" s="63">
        <f>VLOOKUP(A114,Labor_capex!$A$2:$Q$200,14,0)</f>
        <v>9.8483104705810547</v>
      </c>
      <c r="L114" s="63">
        <f>VLOOKUP(A114,Labor_capex!$A$2:$Q$200,15,0)</f>
        <v>9.8483104705810547</v>
      </c>
      <c r="M114" s="63">
        <f>IFERROR(1*Cost_Settings!$B$6,"-")</f>
        <v>40000</v>
      </c>
      <c r="N114" s="63">
        <f>IFERROR(1*Cost_Settings!$B$8,"-")</f>
        <v>2000</v>
      </c>
      <c r="O114" s="63">
        <f t="shared" si="3"/>
        <v>92049.403299331665</v>
      </c>
    </row>
    <row r="115" spans="1:15">
      <c r="A115" s="62" t="str">
        <f>Site_Data!A115</f>
        <v>BFA</v>
      </c>
      <c r="B115" s="62" t="str">
        <f>Site_Data!B115</f>
        <v>Burkina Faso</v>
      </c>
      <c r="C115" s="62">
        <f>Site_Data!E115</f>
        <v>2022</v>
      </c>
      <c r="D115" s="62">
        <f>Site_Data!F115</f>
        <v>3</v>
      </c>
      <c r="E115" s="62">
        <f>Site_Data!G115</f>
        <v>2</v>
      </c>
      <c r="F115" s="62" t="str">
        <f>Site_Data!Z115</f>
        <v>11.7302,1.7693</v>
      </c>
      <c r="G115" s="63">
        <f>IFERROR(1*Cost_Settings!$B$3,"-")</f>
        <v>35000</v>
      </c>
      <c r="H115" s="63">
        <f>IFERROR(1*Cost_Settings!$B$7,"-")</f>
        <v>15000</v>
      </c>
      <c r="I115" s="63">
        <f>VLOOKUP(A115,Labor_capex!$A$2:$Q$200,12,0)</f>
        <v>19.858367919921875</v>
      </c>
      <c r="J115" s="63">
        <f>VLOOKUP(A115,Labor_capex!$A$2:$Q$200,13,0)</f>
        <v>9.8483104705810547</v>
      </c>
      <c r="K115" s="63">
        <f>VLOOKUP(A115,Labor_capex!$A$2:$Q$200,14,0)</f>
        <v>9.8483104705810547</v>
      </c>
      <c r="L115" s="63">
        <f>VLOOKUP(A115,Labor_capex!$A$2:$Q$200,15,0)</f>
        <v>9.8483104705810547</v>
      </c>
      <c r="M115" s="63">
        <f>IFERROR(1*Cost_Settings!$B$6,"-")</f>
        <v>40000</v>
      </c>
      <c r="N115" s="63">
        <f>IFERROR(1*Cost_Settings!$B$8,"-")</f>
        <v>2000</v>
      </c>
      <c r="O115" s="63">
        <f t="shared" si="3"/>
        <v>92049.403299331665</v>
      </c>
    </row>
    <row r="116" spans="1:15">
      <c r="A116" s="62" t="str">
        <f>Site_Data!A116</f>
        <v>BFA</v>
      </c>
      <c r="B116" s="62" t="str">
        <f>Site_Data!B116</f>
        <v>Burkina Faso</v>
      </c>
      <c r="C116" s="62">
        <f>Site_Data!E116</f>
        <v>2022</v>
      </c>
      <c r="D116" s="62">
        <f>Site_Data!F116</f>
        <v>2</v>
      </c>
      <c r="E116" s="62">
        <f>Site_Data!G116</f>
        <v>25</v>
      </c>
      <c r="F116" s="62" t="str">
        <f>Site_Data!Z116</f>
        <v>11.0142,0.5528</v>
      </c>
      <c r="G116" s="63">
        <f>IFERROR(1*Cost_Settings!$B$3,"-")</f>
        <v>35000</v>
      </c>
      <c r="H116" s="63">
        <f>IFERROR(1*Cost_Settings!$B$7,"-")</f>
        <v>15000</v>
      </c>
      <c r="I116" s="63">
        <f>VLOOKUP(A116,Labor_capex!$A$2:$Q$200,12,0)</f>
        <v>19.858367919921875</v>
      </c>
      <c r="J116" s="63">
        <f>VLOOKUP(A116,Labor_capex!$A$2:$Q$200,13,0)</f>
        <v>9.8483104705810547</v>
      </c>
      <c r="K116" s="63">
        <f>VLOOKUP(A116,Labor_capex!$A$2:$Q$200,14,0)</f>
        <v>9.8483104705810547</v>
      </c>
      <c r="L116" s="63">
        <f>VLOOKUP(A116,Labor_capex!$A$2:$Q$200,15,0)</f>
        <v>9.8483104705810547</v>
      </c>
      <c r="M116" s="63">
        <f>IFERROR(1*Cost_Settings!$B$6,"-")</f>
        <v>40000</v>
      </c>
      <c r="N116" s="63">
        <f>IFERROR(1*Cost_Settings!$B$8,"-")</f>
        <v>2000</v>
      </c>
      <c r="O116" s="63">
        <f t="shared" si="3"/>
        <v>92049.403299331665</v>
      </c>
    </row>
    <row r="117" spans="1:15">
      <c r="A117" s="62" t="str">
        <f>Site_Data!A117</f>
        <v>BFA</v>
      </c>
      <c r="B117" s="62" t="str">
        <f>Site_Data!B117</f>
        <v>Burkina Faso</v>
      </c>
      <c r="C117" s="62">
        <f>Site_Data!E117</f>
        <v>2022</v>
      </c>
      <c r="D117" s="62">
        <f>Site_Data!F117</f>
        <v>9</v>
      </c>
      <c r="E117" s="62">
        <f>Site_Data!G117</f>
        <v>1</v>
      </c>
      <c r="F117" s="62" t="str">
        <f>Site_Data!Z117</f>
        <v>11.8399,1.9187</v>
      </c>
      <c r="G117" s="63">
        <f>IFERROR(1*Cost_Settings!$B$3,"-")</f>
        <v>35000</v>
      </c>
      <c r="H117" s="63">
        <f>IFERROR(1*Cost_Settings!$B$7,"-")</f>
        <v>15000</v>
      </c>
      <c r="I117" s="63">
        <f>VLOOKUP(A117,Labor_capex!$A$2:$Q$200,12,0)</f>
        <v>19.858367919921875</v>
      </c>
      <c r="J117" s="63">
        <f>VLOOKUP(A117,Labor_capex!$A$2:$Q$200,13,0)</f>
        <v>9.8483104705810547</v>
      </c>
      <c r="K117" s="63">
        <f>VLOOKUP(A117,Labor_capex!$A$2:$Q$200,14,0)</f>
        <v>9.8483104705810547</v>
      </c>
      <c r="L117" s="63">
        <f>VLOOKUP(A117,Labor_capex!$A$2:$Q$200,15,0)</f>
        <v>9.8483104705810547</v>
      </c>
      <c r="M117" s="63">
        <f>IFERROR(1*Cost_Settings!$B$6,"-")</f>
        <v>40000</v>
      </c>
      <c r="N117" s="63">
        <f>IFERROR(1*Cost_Settings!$B$8,"-")</f>
        <v>2000</v>
      </c>
      <c r="O117" s="63">
        <f t="shared" si="3"/>
        <v>92049.403299331665</v>
      </c>
    </row>
    <row r="118" spans="1:15">
      <c r="A118" s="62" t="str">
        <f>Site_Data!A118</f>
        <v>BFA</v>
      </c>
      <c r="B118" s="62" t="str">
        <f>Site_Data!B118</f>
        <v>Burkina Faso</v>
      </c>
      <c r="C118" s="62">
        <f>Site_Data!E118</f>
        <v>2022</v>
      </c>
      <c r="D118" s="62">
        <f>Site_Data!F118</f>
        <v>12</v>
      </c>
      <c r="E118" s="62">
        <f>Site_Data!G118</f>
        <v>18</v>
      </c>
      <c r="F118" s="62" t="str">
        <f>Site_Data!Z118</f>
        <v>12.3781,-2.7263</v>
      </c>
      <c r="G118" s="63">
        <f>IFERROR(1*Cost_Settings!$B$3,"-")</f>
        <v>35000</v>
      </c>
      <c r="H118" s="63">
        <f>IFERROR(1*Cost_Settings!$B$7,"-")</f>
        <v>15000</v>
      </c>
      <c r="I118" s="63">
        <f>VLOOKUP(A118,Labor_capex!$A$2:$Q$200,12,0)</f>
        <v>19.858367919921875</v>
      </c>
      <c r="J118" s="63">
        <f>VLOOKUP(A118,Labor_capex!$A$2:$Q$200,13,0)</f>
        <v>9.8483104705810547</v>
      </c>
      <c r="K118" s="63">
        <f>VLOOKUP(A118,Labor_capex!$A$2:$Q$200,14,0)</f>
        <v>9.8483104705810547</v>
      </c>
      <c r="L118" s="63">
        <f>VLOOKUP(A118,Labor_capex!$A$2:$Q$200,15,0)</f>
        <v>9.8483104705810547</v>
      </c>
      <c r="M118" s="63">
        <f>IFERROR(1*Cost_Settings!$B$6,"-")</f>
        <v>40000</v>
      </c>
      <c r="N118" s="63">
        <f>IFERROR(1*Cost_Settings!$B$8,"-")</f>
        <v>2000</v>
      </c>
      <c r="O118" s="63">
        <f t="shared" si="3"/>
        <v>92049.403299331665</v>
      </c>
    </row>
    <row r="119" spans="1:15">
      <c r="A119" s="62" t="str">
        <f>Site_Data!A119</f>
        <v>BFA</v>
      </c>
      <c r="B119" s="62" t="str">
        <f>Site_Data!B119</f>
        <v>Burkina Faso</v>
      </c>
      <c r="C119" s="62">
        <f>Site_Data!E119</f>
        <v>2022</v>
      </c>
      <c r="D119" s="62">
        <f>Site_Data!F119</f>
        <v>7</v>
      </c>
      <c r="E119" s="62">
        <f>Site_Data!G119</f>
        <v>1</v>
      </c>
      <c r="F119" s="62" t="str">
        <f>Site_Data!Z119</f>
        <v>12.9648,-0.4536</v>
      </c>
      <c r="G119" s="63">
        <f>IFERROR(1*Cost_Settings!$B$3,"-")</f>
        <v>35000</v>
      </c>
      <c r="H119" s="63">
        <f>IFERROR(1*Cost_Settings!$B$7,"-")</f>
        <v>15000</v>
      </c>
      <c r="I119" s="63">
        <f>VLOOKUP(A119,Labor_capex!$A$2:$Q$200,12,0)</f>
        <v>19.858367919921875</v>
      </c>
      <c r="J119" s="63">
        <f>VLOOKUP(A119,Labor_capex!$A$2:$Q$200,13,0)</f>
        <v>9.8483104705810547</v>
      </c>
      <c r="K119" s="63">
        <f>VLOOKUP(A119,Labor_capex!$A$2:$Q$200,14,0)</f>
        <v>9.8483104705810547</v>
      </c>
      <c r="L119" s="63">
        <f>VLOOKUP(A119,Labor_capex!$A$2:$Q$200,15,0)</f>
        <v>9.8483104705810547</v>
      </c>
      <c r="M119" s="63">
        <f>IFERROR(1*Cost_Settings!$B$6,"-")</f>
        <v>40000</v>
      </c>
      <c r="N119" s="63">
        <f>IFERROR(1*Cost_Settings!$B$8,"-")</f>
        <v>2000</v>
      </c>
      <c r="O119" s="63">
        <f t="shared" si="3"/>
        <v>92049.403299331665</v>
      </c>
    </row>
    <row r="120" spans="1:15">
      <c r="A120" s="62" t="str">
        <f>Site_Data!A120</f>
        <v>BFA</v>
      </c>
      <c r="B120" s="62" t="str">
        <f>Site_Data!B120</f>
        <v>Burkina Faso</v>
      </c>
      <c r="C120" s="62">
        <f>Site_Data!E120</f>
        <v>2022</v>
      </c>
      <c r="D120" s="62">
        <f>Site_Data!F120</f>
        <v>10</v>
      </c>
      <c r="E120" s="62">
        <f>Site_Data!G120</f>
        <v>16</v>
      </c>
      <c r="F120" s="62" t="str">
        <f>Site_Data!Z120</f>
        <v>12.8521,-0.3747</v>
      </c>
      <c r="G120" s="63">
        <f>IFERROR(1*Cost_Settings!$B$3,"-")</f>
        <v>35000</v>
      </c>
      <c r="H120" s="63">
        <f>IFERROR(1*Cost_Settings!$B$7,"-")</f>
        <v>15000</v>
      </c>
      <c r="I120" s="63">
        <f>VLOOKUP(A120,Labor_capex!$A$2:$Q$200,12,0)</f>
        <v>19.858367919921875</v>
      </c>
      <c r="J120" s="63">
        <f>VLOOKUP(A120,Labor_capex!$A$2:$Q$200,13,0)</f>
        <v>9.8483104705810547</v>
      </c>
      <c r="K120" s="63">
        <f>VLOOKUP(A120,Labor_capex!$A$2:$Q$200,14,0)</f>
        <v>9.8483104705810547</v>
      </c>
      <c r="L120" s="63">
        <f>VLOOKUP(A120,Labor_capex!$A$2:$Q$200,15,0)</f>
        <v>9.8483104705810547</v>
      </c>
      <c r="M120" s="63">
        <f>IFERROR(1*Cost_Settings!$B$6,"-")</f>
        <v>40000</v>
      </c>
      <c r="N120" s="63">
        <f>IFERROR(1*Cost_Settings!$B$8,"-")</f>
        <v>2000</v>
      </c>
      <c r="O120" s="63">
        <f t="shared" si="3"/>
        <v>92049.403299331665</v>
      </c>
    </row>
    <row r="121" spans="1:15">
      <c r="A121" s="62" t="str">
        <f>Site_Data!A121</f>
        <v>BFA</v>
      </c>
      <c r="B121" s="62" t="str">
        <f>Site_Data!B121</f>
        <v>Burkina Faso</v>
      </c>
      <c r="C121" s="62">
        <f>Site_Data!E121</f>
        <v>2021</v>
      </c>
      <c r="D121" s="62">
        <f>Site_Data!F121</f>
        <v>11</v>
      </c>
      <c r="E121" s="62">
        <f>Site_Data!G121</f>
        <v>22</v>
      </c>
      <c r="F121" s="62" t="str">
        <f>Site_Data!Z121</f>
        <v>13.4411,0.9074</v>
      </c>
      <c r="G121" s="63">
        <f>IFERROR(1*Cost_Settings!$B$3,"-")</f>
        <v>35000</v>
      </c>
      <c r="H121" s="63">
        <f>IFERROR(1*Cost_Settings!$B$7,"-")</f>
        <v>15000</v>
      </c>
      <c r="I121" s="63">
        <f>VLOOKUP(A121,Labor_capex!$A$2:$Q$200,12,0)</f>
        <v>19.858367919921875</v>
      </c>
      <c r="J121" s="63">
        <f>VLOOKUP(A121,Labor_capex!$A$2:$Q$200,13,0)</f>
        <v>9.8483104705810547</v>
      </c>
      <c r="K121" s="63">
        <f>VLOOKUP(A121,Labor_capex!$A$2:$Q$200,14,0)</f>
        <v>9.8483104705810547</v>
      </c>
      <c r="L121" s="63">
        <f>VLOOKUP(A121,Labor_capex!$A$2:$Q$200,15,0)</f>
        <v>9.8483104705810547</v>
      </c>
      <c r="M121" s="63">
        <f>IFERROR(1*Cost_Settings!$B$6,"-")</f>
        <v>40000</v>
      </c>
      <c r="N121" s="63">
        <f>IFERROR(1*Cost_Settings!$B$8,"-")</f>
        <v>2000</v>
      </c>
      <c r="O121" s="63">
        <f t="shared" si="3"/>
        <v>92049.403299331665</v>
      </c>
    </row>
    <row r="122" spans="1:15">
      <c r="A122" s="62" t="str">
        <f>Site_Data!A122</f>
        <v>BFA</v>
      </c>
      <c r="B122" s="62" t="str">
        <f>Site_Data!B122</f>
        <v>Burkina Faso</v>
      </c>
      <c r="C122" s="62">
        <f>Site_Data!E122</f>
        <v>2022</v>
      </c>
      <c r="D122" s="62">
        <f>Site_Data!F122</f>
        <v>3</v>
      </c>
      <c r="E122" s="62">
        <f>Site_Data!G122</f>
        <v>10</v>
      </c>
      <c r="F122" s="62" t="str">
        <f>Site_Data!Z122</f>
        <v>12.05,0.783</v>
      </c>
      <c r="G122" s="63">
        <f>IFERROR(1*Cost_Settings!$B$3,"-")</f>
        <v>35000</v>
      </c>
      <c r="H122" s="63">
        <f>IFERROR(1*Cost_Settings!$B$7,"-")</f>
        <v>15000</v>
      </c>
      <c r="I122" s="63">
        <f>VLOOKUP(A122,Labor_capex!$A$2:$Q$200,12,0)</f>
        <v>19.858367919921875</v>
      </c>
      <c r="J122" s="63">
        <f>VLOOKUP(A122,Labor_capex!$A$2:$Q$200,13,0)</f>
        <v>9.8483104705810547</v>
      </c>
      <c r="K122" s="63">
        <f>VLOOKUP(A122,Labor_capex!$A$2:$Q$200,14,0)</f>
        <v>9.8483104705810547</v>
      </c>
      <c r="L122" s="63">
        <f>VLOOKUP(A122,Labor_capex!$A$2:$Q$200,15,0)</f>
        <v>9.8483104705810547</v>
      </c>
      <c r="M122" s="63">
        <f>IFERROR(1*Cost_Settings!$B$6,"-")</f>
        <v>40000</v>
      </c>
      <c r="N122" s="63">
        <f>IFERROR(1*Cost_Settings!$B$8,"-")</f>
        <v>2000</v>
      </c>
      <c r="O122" s="63">
        <f t="shared" si="3"/>
        <v>92049.403299331665</v>
      </c>
    </row>
    <row r="123" spans="1:15">
      <c r="A123" s="62" t="str">
        <f>Site_Data!A123</f>
        <v>BFA</v>
      </c>
      <c r="B123" s="62" t="str">
        <f>Site_Data!B123</f>
        <v>Burkina Faso</v>
      </c>
      <c r="C123" s="62">
        <f>Site_Data!E123</f>
        <v>2022</v>
      </c>
      <c r="D123" s="62">
        <f>Site_Data!F123</f>
        <v>2</v>
      </c>
      <c r="E123" s="62">
        <f>Site_Data!G123</f>
        <v>9</v>
      </c>
      <c r="F123" s="62" t="str">
        <f>Site_Data!Z123</f>
        <v>11.0811,0.7233</v>
      </c>
      <c r="G123" s="63">
        <f>IFERROR(1*Cost_Settings!$B$3,"-")</f>
        <v>35000</v>
      </c>
      <c r="H123" s="63">
        <f>IFERROR(1*Cost_Settings!$B$7,"-")</f>
        <v>15000</v>
      </c>
      <c r="I123" s="63">
        <f>VLOOKUP(A123,Labor_capex!$A$2:$Q$200,12,0)</f>
        <v>19.858367919921875</v>
      </c>
      <c r="J123" s="63">
        <f>VLOOKUP(A123,Labor_capex!$A$2:$Q$200,13,0)</f>
        <v>9.8483104705810547</v>
      </c>
      <c r="K123" s="63">
        <f>VLOOKUP(A123,Labor_capex!$A$2:$Q$200,14,0)</f>
        <v>9.8483104705810547</v>
      </c>
      <c r="L123" s="63">
        <f>VLOOKUP(A123,Labor_capex!$A$2:$Q$200,15,0)</f>
        <v>9.8483104705810547</v>
      </c>
      <c r="M123" s="63">
        <f>IFERROR(1*Cost_Settings!$B$6,"-")</f>
        <v>40000</v>
      </c>
      <c r="N123" s="63">
        <f>IFERROR(1*Cost_Settings!$B$8,"-")</f>
        <v>2000</v>
      </c>
      <c r="O123" s="63">
        <f t="shared" si="3"/>
        <v>92049.403299331665</v>
      </c>
    </row>
    <row r="124" spans="1:15">
      <c r="A124" s="62" t="str">
        <f>Site_Data!A124</f>
        <v>BFA</v>
      </c>
      <c r="B124" s="62" t="str">
        <f>Site_Data!B124</f>
        <v>Burkina Faso</v>
      </c>
      <c r="C124" s="62">
        <f>Site_Data!E124</f>
        <v>2023</v>
      </c>
      <c r="D124" s="62">
        <f>Site_Data!F124</f>
        <v>3</v>
      </c>
      <c r="E124" s="62">
        <f>Site_Data!G124</f>
        <v>29</v>
      </c>
      <c r="F124" s="62" t="str">
        <f>Site_Data!Z124</f>
        <v>12.7226,-0.5413</v>
      </c>
      <c r="G124" s="63">
        <f>IFERROR(1*Cost_Settings!$B$3,"-")</f>
        <v>35000</v>
      </c>
      <c r="H124" s="63">
        <f>IFERROR(1*Cost_Settings!$B$7,"-")</f>
        <v>15000</v>
      </c>
      <c r="I124" s="63">
        <f>VLOOKUP(A124,Labor_capex!$A$2:$Q$200,12,0)</f>
        <v>19.858367919921875</v>
      </c>
      <c r="J124" s="63">
        <f>VLOOKUP(A124,Labor_capex!$A$2:$Q$200,13,0)</f>
        <v>9.8483104705810547</v>
      </c>
      <c r="K124" s="63">
        <f>VLOOKUP(A124,Labor_capex!$A$2:$Q$200,14,0)</f>
        <v>9.8483104705810547</v>
      </c>
      <c r="L124" s="63">
        <f>VLOOKUP(A124,Labor_capex!$A$2:$Q$200,15,0)</f>
        <v>9.8483104705810547</v>
      </c>
      <c r="M124" s="63">
        <f>IFERROR(1*Cost_Settings!$B$6,"-")</f>
        <v>40000</v>
      </c>
      <c r="N124" s="63">
        <f>IFERROR(1*Cost_Settings!$B$8,"-")</f>
        <v>2000</v>
      </c>
      <c r="O124" s="63">
        <f t="shared" si="3"/>
        <v>92049.403299331665</v>
      </c>
    </row>
    <row r="125" spans="1:15">
      <c r="A125" s="62" t="str">
        <f>Site_Data!A125</f>
        <v>BFA</v>
      </c>
      <c r="B125" s="62" t="str">
        <f>Site_Data!B125</f>
        <v>Burkina Faso</v>
      </c>
      <c r="C125" s="62">
        <f>Site_Data!E125</f>
        <v>2015</v>
      </c>
      <c r="D125" s="62">
        <f>Site_Data!F125</f>
        <v>8</v>
      </c>
      <c r="E125" s="62">
        <f>Site_Data!G125</f>
        <v>24</v>
      </c>
      <c r="F125" s="62" t="str">
        <f>Site_Data!Z125</f>
        <v>13.1642,-0.8225</v>
      </c>
      <c r="G125" s="63">
        <f>IFERROR(1*Cost_Settings!$B$3,"-")</f>
        <v>35000</v>
      </c>
      <c r="H125" s="63">
        <f>IFERROR(1*Cost_Settings!$B$7,"-")</f>
        <v>15000</v>
      </c>
      <c r="I125" s="63">
        <f>VLOOKUP(A125,Labor_capex!$A$2:$Q$200,12,0)</f>
        <v>19.858367919921875</v>
      </c>
      <c r="J125" s="63">
        <f>VLOOKUP(A125,Labor_capex!$A$2:$Q$200,13,0)</f>
        <v>9.8483104705810547</v>
      </c>
      <c r="K125" s="63">
        <f>VLOOKUP(A125,Labor_capex!$A$2:$Q$200,14,0)</f>
        <v>9.8483104705810547</v>
      </c>
      <c r="L125" s="63">
        <f>VLOOKUP(A125,Labor_capex!$A$2:$Q$200,15,0)</f>
        <v>9.8483104705810547</v>
      </c>
      <c r="M125" s="63">
        <f>IFERROR(1*Cost_Settings!$B$6,"-")</f>
        <v>40000</v>
      </c>
      <c r="N125" s="63">
        <f>IFERROR(1*Cost_Settings!$B$8,"-")</f>
        <v>2000</v>
      </c>
      <c r="O125" s="63">
        <f t="shared" si="3"/>
        <v>92049.403299331665</v>
      </c>
    </row>
    <row r="126" spans="1:15">
      <c r="A126" s="62" t="str">
        <f>Site_Data!A126</f>
        <v>BFA</v>
      </c>
      <c r="B126" s="62" t="str">
        <f>Site_Data!B126</f>
        <v>Burkina Faso</v>
      </c>
      <c r="C126" s="62">
        <f>Site_Data!E126</f>
        <v>2022</v>
      </c>
      <c r="D126" s="62">
        <f>Site_Data!F126</f>
        <v>10</v>
      </c>
      <c r="E126" s="62">
        <f>Site_Data!G126</f>
        <v>16</v>
      </c>
      <c r="F126" s="62" t="str">
        <f>Site_Data!Z126</f>
        <v>12.8424,-0.282</v>
      </c>
      <c r="G126" s="63">
        <f>IFERROR(1*Cost_Settings!$B$3,"-")</f>
        <v>35000</v>
      </c>
      <c r="H126" s="63">
        <f>IFERROR(1*Cost_Settings!$B$7,"-")</f>
        <v>15000</v>
      </c>
      <c r="I126" s="63">
        <f>VLOOKUP(A126,Labor_capex!$A$2:$Q$200,12,0)</f>
        <v>19.858367919921875</v>
      </c>
      <c r="J126" s="63">
        <f>VLOOKUP(A126,Labor_capex!$A$2:$Q$200,13,0)</f>
        <v>9.8483104705810547</v>
      </c>
      <c r="K126" s="63">
        <f>VLOOKUP(A126,Labor_capex!$A$2:$Q$200,14,0)</f>
        <v>9.8483104705810547</v>
      </c>
      <c r="L126" s="63">
        <f>VLOOKUP(A126,Labor_capex!$A$2:$Q$200,15,0)</f>
        <v>9.8483104705810547</v>
      </c>
      <c r="M126" s="63">
        <f>IFERROR(1*Cost_Settings!$B$6,"-")</f>
        <v>40000</v>
      </c>
      <c r="N126" s="63">
        <f>IFERROR(1*Cost_Settings!$B$8,"-")</f>
        <v>2000</v>
      </c>
      <c r="O126" s="63">
        <f t="shared" si="3"/>
        <v>92049.403299331665</v>
      </c>
    </row>
    <row r="127" spans="1:15">
      <c r="A127" s="62" t="str">
        <f>Site_Data!A127</f>
        <v>BFA</v>
      </c>
      <c r="B127" s="62" t="str">
        <f>Site_Data!B127</f>
        <v>Burkina Faso</v>
      </c>
      <c r="C127" s="62">
        <f>Site_Data!E127</f>
        <v>2022</v>
      </c>
      <c r="D127" s="62">
        <f>Site_Data!F127</f>
        <v>10</v>
      </c>
      <c r="E127" s="62">
        <f>Site_Data!G127</f>
        <v>19</v>
      </c>
      <c r="F127" s="62" t="str">
        <f>Site_Data!Z127</f>
        <v>13.502,-2.4641</v>
      </c>
      <c r="G127" s="63">
        <f>IFERROR(1*Cost_Settings!$B$3,"-")</f>
        <v>35000</v>
      </c>
      <c r="H127" s="63">
        <f>IFERROR(1*Cost_Settings!$B$7,"-")</f>
        <v>15000</v>
      </c>
      <c r="I127" s="63">
        <f>VLOOKUP(A127,Labor_capex!$A$2:$Q$200,12,0)</f>
        <v>19.858367919921875</v>
      </c>
      <c r="J127" s="63">
        <f>VLOOKUP(A127,Labor_capex!$A$2:$Q$200,13,0)</f>
        <v>9.8483104705810547</v>
      </c>
      <c r="K127" s="63">
        <f>VLOOKUP(A127,Labor_capex!$A$2:$Q$200,14,0)</f>
        <v>9.8483104705810547</v>
      </c>
      <c r="L127" s="63">
        <f>VLOOKUP(A127,Labor_capex!$A$2:$Q$200,15,0)</f>
        <v>9.8483104705810547</v>
      </c>
      <c r="M127" s="63">
        <f>IFERROR(1*Cost_Settings!$B$6,"-")</f>
        <v>40000</v>
      </c>
      <c r="N127" s="63">
        <f>IFERROR(1*Cost_Settings!$B$8,"-")</f>
        <v>2000</v>
      </c>
      <c r="O127" s="63">
        <f t="shared" si="3"/>
        <v>92049.403299331665</v>
      </c>
    </row>
    <row r="128" spans="1:15">
      <c r="A128" s="62" t="str">
        <f>Site_Data!A128</f>
        <v>BFA</v>
      </c>
      <c r="B128" s="62" t="str">
        <f>Site_Data!B128</f>
        <v>Burkina Faso</v>
      </c>
      <c r="C128" s="62">
        <f>Site_Data!E128</f>
        <v>2022</v>
      </c>
      <c r="D128" s="62">
        <f>Site_Data!F128</f>
        <v>2</v>
      </c>
      <c r="E128" s="62">
        <f>Site_Data!G128</f>
        <v>3</v>
      </c>
      <c r="F128" s="62" t="str">
        <f>Site_Data!Z128</f>
        <v>12.6004,-3.472</v>
      </c>
      <c r="G128" s="63">
        <f>IFERROR(1*Cost_Settings!$B$3,"-")</f>
        <v>35000</v>
      </c>
      <c r="H128" s="63">
        <f>IFERROR(1*Cost_Settings!$B$7,"-")</f>
        <v>15000</v>
      </c>
      <c r="I128" s="63">
        <f>VLOOKUP(A128,Labor_capex!$A$2:$Q$200,12,0)</f>
        <v>19.858367919921875</v>
      </c>
      <c r="J128" s="63">
        <f>VLOOKUP(A128,Labor_capex!$A$2:$Q$200,13,0)</f>
        <v>9.8483104705810547</v>
      </c>
      <c r="K128" s="63">
        <f>VLOOKUP(A128,Labor_capex!$A$2:$Q$200,14,0)</f>
        <v>9.8483104705810547</v>
      </c>
      <c r="L128" s="63">
        <f>VLOOKUP(A128,Labor_capex!$A$2:$Q$200,15,0)</f>
        <v>9.8483104705810547</v>
      </c>
      <c r="M128" s="63">
        <f>IFERROR(1*Cost_Settings!$B$6,"-")</f>
        <v>40000</v>
      </c>
      <c r="N128" s="63">
        <f>IFERROR(1*Cost_Settings!$B$8,"-")</f>
        <v>2000</v>
      </c>
      <c r="O128" s="63">
        <f t="shared" si="3"/>
        <v>92049.403299331665</v>
      </c>
    </row>
    <row r="129" spans="1:15">
      <c r="A129" s="62" t="str">
        <f>Site_Data!A129</f>
        <v>BFA</v>
      </c>
      <c r="B129" s="62" t="str">
        <f>Site_Data!B129</f>
        <v>Burkina Faso</v>
      </c>
      <c r="C129" s="62">
        <f>Site_Data!E129</f>
        <v>2022</v>
      </c>
      <c r="D129" s="62">
        <f>Site_Data!F129</f>
        <v>2</v>
      </c>
      <c r="E129" s="62">
        <f>Site_Data!G129</f>
        <v>10</v>
      </c>
      <c r="F129" s="62" t="str">
        <f>Site_Data!Z129</f>
        <v>12.0621,0.4331</v>
      </c>
      <c r="G129" s="63">
        <f>IFERROR(1*Cost_Settings!$B$3,"-")</f>
        <v>35000</v>
      </c>
      <c r="H129" s="63">
        <f>IFERROR(1*Cost_Settings!$B$7,"-")</f>
        <v>15000</v>
      </c>
      <c r="I129" s="63">
        <f>VLOOKUP(A129,Labor_capex!$A$2:$Q$200,12,0)</f>
        <v>19.858367919921875</v>
      </c>
      <c r="J129" s="63">
        <f>VLOOKUP(A129,Labor_capex!$A$2:$Q$200,13,0)</f>
        <v>9.8483104705810547</v>
      </c>
      <c r="K129" s="63">
        <f>VLOOKUP(A129,Labor_capex!$A$2:$Q$200,14,0)</f>
        <v>9.8483104705810547</v>
      </c>
      <c r="L129" s="63">
        <f>VLOOKUP(A129,Labor_capex!$A$2:$Q$200,15,0)</f>
        <v>9.8483104705810547</v>
      </c>
      <c r="M129" s="63">
        <f>IFERROR(1*Cost_Settings!$B$6,"-")</f>
        <v>40000</v>
      </c>
      <c r="N129" s="63">
        <f>IFERROR(1*Cost_Settings!$B$8,"-")</f>
        <v>2000</v>
      </c>
      <c r="O129" s="63">
        <f t="shared" si="3"/>
        <v>92049.403299331665</v>
      </c>
    </row>
    <row r="130" spans="1:15">
      <c r="A130" s="62" t="str">
        <f>Site_Data!A130</f>
        <v>BFA</v>
      </c>
      <c r="B130" s="62" t="str">
        <f>Site_Data!B130</f>
        <v>Burkina Faso</v>
      </c>
      <c r="C130" s="62">
        <f>Site_Data!E130</f>
        <v>2022</v>
      </c>
      <c r="D130" s="62">
        <f>Site_Data!F130</f>
        <v>2</v>
      </c>
      <c r="E130" s="62">
        <f>Site_Data!G130</f>
        <v>8</v>
      </c>
      <c r="F130" s="62" t="str">
        <f>Site_Data!Z130</f>
        <v>11.5013,0.1403</v>
      </c>
      <c r="G130" s="63">
        <f>IFERROR(1*Cost_Settings!$B$3,"-")</f>
        <v>35000</v>
      </c>
      <c r="H130" s="63">
        <f>IFERROR(1*Cost_Settings!$B$7,"-")</f>
        <v>15000</v>
      </c>
      <c r="I130" s="63">
        <f>VLOOKUP(A130,Labor_capex!$A$2:$Q$200,12,0)</f>
        <v>19.858367919921875</v>
      </c>
      <c r="J130" s="63">
        <f>VLOOKUP(A130,Labor_capex!$A$2:$Q$200,13,0)</f>
        <v>9.8483104705810547</v>
      </c>
      <c r="K130" s="63">
        <f>VLOOKUP(A130,Labor_capex!$A$2:$Q$200,14,0)</f>
        <v>9.8483104705810547</v>
      </c>
      <c r="L130" s="63">
        <f>VLOOKUP(A130,Labor_capex!$A$2:$Q$200,15,0)</f>
        <v>9.8483104705810547</v>
      </c>
      <c r="M130" s="63">
        <f>IFERROR(1*Cost_Settings!$B$6,"-")</f>
        <v>40000</v>
      </c>
      <c r="N130" s="63">
        <f>IFERROR(1*Cost_Settings!$B$8,"-")</f>
        <v>2000</v>
      </c>
      <c r="O130" s="63">
        <f t="shared" si="3"/>
        <v>92049.403299331665</v>
      </c>
    </row>
    <row r="131" spans="1:15">
      <c r="A131" s="62" t="str">
        <f>Site_Data!A131</f>
        <v>BFA</v>
      </c>
      <c r="B131" s="62" t="str">
        <f>Site_Data!B131</f>
        <v>Burkina Faso</v>
      </c>
      <c r="C131" s="62">
        <f>Site_Data!E131</f>
        <v>2022</v>
      </c>
      <c r="D131" s="62">
        <f>Site_Data!F131</f>
        <v>11</v>
      </c>
      <c r="E131" s="62">
        <f>Site_Data!G131</f>
        <v>1</v>
      </c>
      <c r="F131" s="62" t="str">
        <f>Site_Data!Z131</f>
        <v>11.555,-3.3928</v>
      </c>
      <c r="G131" s="63">
        <f>IFERROR(1*Cost_Settings!$B$3,"-")</f>
        <v>35000</v>
      </c>
      <c r="H131" s="63">
        <f>IFERROR(1*Cost_Settings!$B$7,"-")</f>
        <v>15000</v>
      </c>
      <c r="I131" s="63">
        <f>VLOOKUP(A131,Labor_capex!$A$2:$Q$200,12,0)</f>
        <v>19.858367919921875</v>
      </c>
      <c r="J131" s="63">
        <f>VLOOKUP(A131,Labor_capex!$A$2:$Q$200,13,0)</f>
        <v>9.8483104705810547</v>
      </c>
      <c r="K131" s="63">
        <f>VLOOKUP(A131,Labor_capex!$A$2:$Q$200,14,0)</f>
        <v>9.8483104705810547</v>
      </c>
      <c r="L131" s="63">
        <f>VLOOKUP(A131,Labor_capex!$A$2:$Q$200,15,0)</f>
        <v>9.8483104705810547</v>
      </c>
      <c r="M131" s="63">
        <f>IFERROR(1*Cost_Settings!$B$6,"-")</f>
        <v>40000</v>
      </c>
      <c r="N131" s="63">
        <f>IFERROR(1*Cost_Settings!$B$8,"-")</f>
        <v>2000</v>
      </c>
      <c r="O131" s="63">
        <f t="shared" ref="O131:O194" si="4">SUM(G131:N131)</f>
        <v>92049.403299331665</v>
      </c>
    </row>
    <row r="132" spans="1:15">
      <c r="A132" s="62" t="str">
        <f>Site_Data!A132</f>
        <v>BFA</v>
      </c>
      <c r="B132" s="62" t="str">
        <f>Site_Data!B132</f>
        <v>Burkina Faso</v>
      </c>
      <c r="C132" s="62">
        <f>Site_Data!E132</f>
        <v>2022</v>
      </c>
      <c r="D132" s="62">
        <f>Site_Data!F132</f>
        <v>10</v>
      </c>
      <c r="E132" s="62">
        <f>Site_Data!G132</f>
        <v>16</v>
      </c>
      <c r="F132" s="62" t="str">
        <f>Site_Data!Z132</f>
        <v>12.7193,-0.2834</v>
      </c>
      <c r="G132" s="63">
        <f>IFERROR(1*Cost_Settings!$B$3,"-")</f>
        <v>35000</v>
      </c>
      <c r="H132" s="63">
        <f>IFERROR(1*Cost_Settings!$B$7,"-")</f>
        <v>15000</v>
      </c>
      <c r="I132" s="63">
        <f>VLOOKUP(A132,Labor_capex!$A$2:$Q$200,12,0)</f>
        <v>19.858367919921875</v>
      </c>
      <c r="J132" s="63">
        <f>VLOOKUP(A132,Labor_capex!$A$2:$Q$200,13,0)</f>
        <v>9.8483104705810547</v>
      </c>
      <c r="K132" s="63">
        <f>VLOOKUP(A132,Labor_capex!$A$2:$Q$200,14,0)</f>
        <v>9.8483104705810547</v>
      </c>
      <c r="L132" s="63">
        <f>VLOOKUP(A132,Labor_capex!$A$2:$Q$200,15,0)</f>
        <v>9.8483104705810547</v>
      </c>
      <c r="M132" s="63">
        <f>IFERROR(1*Cost_Settings!$B$6,"-")</f>
        <v>40000</v>
      </c>
      <c r="N132" s="63">
        <f>IFERROR(1*Cost_Settings!$B$8,"-")</f>
        <v>2000</v>
      </c>
      <c r="O132" s="63">
        <f t="shared" si="4"/>
        <v>92049.403299331665</v>
      </c>
    </row>
    <row r="133" spans="1:15">
      <c r="A133" s="62" t="str">
        <f>Site_Data!A133</f>
        <v>BFA</v>
      </c>
      <c r="B133" s="62" t="str">
        <f>Site_Data!B133</f>
        <v>Burkina Faso</v>
      </c>
      <c r="C133" s="62">
        <f>Site_Data!E133</f>
        <v>2022</v>
      </c>
      <c r="D133" s="62">
        <f>Site_Data!F133</f>
        <v>8</v>
      </c>
      <c r="E133" s="62">
        <f>Site_Data!G133</f>
        <v>19</v>
      </c>
      <c r="F133" s="62" t="str">
        <f>Site_Data!Z133</f>
        <v>12.288,-0.2017</v>
      </c>
      <c r="G133" s="63">
        <f>IFERROR(1*Cost_Settings!$B$3,"-")</f>
        <v>35000</v>
      </c>
      <c r="H133" s="63">
        <f>IFERROR(1*Cost_Settings!$B$7,"-")</f>
        <v>15000</v>
      </c>
      <c r="I133" s="63">
        <f>VLOOKUP(A133,Labor_capex!$A$2:$Q$200,12,0)</f>
        <v>19.858367919921875</v>
      </c>
      <c r="J133" s="63">
        <f>VLOOKUP(A133,Labor_capex!$A$2:$Q$200,13,0)</f>
        <v>9.8483104705810547</v>
      </c>
      <c r="K133" s="63">
        <f>VLOOKUP(A133,Labor_capex!$A$2:$Q$200,14,0)</f>
        <v>9.8483104705810547</v>
      </c>
      <c r="L133" s="63">
        <f>VLOOKUP(A133,Labor_capex!$A$2:$Q$200,15,0)</f>
        <v>9.8483104705810547</v>
      </c>
      <c r="M133" s="63">
        <f>IFERROR(1*Cost_Settings!$B$6,"-")</f>
        <v>40000</v>
      </c>
      <c r="N133" s="63">
        <f>IFERROR(1*Cost_Settings!$B$8,"-")</f>
        <v>2000</v>
      </c>
      <c r="O133" s="63">
        <f t="shared" si="4"/>
        <v>92049.403299331665</v>
      </c>
    </row>
    <row r="134" spans="1:15">
      <c r="A134" s="62" t="str">
        <f>Site_Data!A134</f>
        <v>BFA</v>
      </c>
      <c r="B134" s="62" t="str">
        <f>Site_Data!B134</f>
        <v>Burkina Faso</v>
      </c>
      <c r="C134" s="62">
        <f>Site_Data!E134</f>
        <v>2022</v>
      </c>
      <c r="D134" s="62">
        <f>Site_Data!F134</f>
        <v>1</v>
      </c>
      <c r="E134" s="62">
        <f>Site_Data!G134</f>
        <v>6</v>
      </c>
      <c r="F134" s="62" t="str">
        <f>Site_Data!Z134</f>
        <v>13.169,-3.4151</v>
      </c>
      <c r="G134" s="63">
        <f>IFERROR(1*Cost_Settings!$B$3,"-")</f>
        <v>35000</v>
      </c>
      <c r="H134" s="63">
        <f>IFERROR(1*Cost_Settings!$B$7,"-")</f>
        <v>15000</v>
      </c>
      <c r="I134" s="63">
        <f>VLOOKUP(A134,Labor_capex!$A$2:$Q$200,12,0)</f>
        <v>19.858367919921875</v>
      </c>
      <c r="J134" s="63">
        <f>VLOOKUP(A134,Labor_capex!$A$2:$Q$200,13,0)</f>
        <v>9.8483104705810547</v>
      </c>
      <c r="K134" s="63">
        <f>VLOOKUP(A134,Labor_capex!$A$2:$Q$200,14,0)</f>
        <v>9.8483104705810547</v>
      </c>
      <c r="L134" s="63">
        <f>VLOOKUP(A134,Labor_capex!$A$2:$Q$200,15,0)</f>
        <v>9.8483104705810547</v>
      </c>
      <c r="M134" s="63">
        <f>IFERROR(1*Cost_Settings!$B$6,"-")</f>
        <v>40000</v>
      </c>
      <c r="N134" s="63">
        <f>IFERROR(1*Cost_Settings!$B$8,"-")</f>
        <v>2000</v>
      </c>
      <c r="O134" s="63">
        <f t="shared" si="4"/>
        <v>92049.403299331665</v>
      </c>
    </row>
    <row r="135" spans="1:15">
      <c r="A135" s="62" t="str">
        <f>Site_Data!A135</f>
        <v>BFA</v>
      </c>
      <c r="B135" s="62" t="str">
        <f>Site_Data!B135</f>
        <v>Burkina Faso</v>
      </c>
      <c r="C135" s="62">
        <f>Site_Data!E135</f>
        <v>2023</v>
      </c>
      <c r="D135" s="62">
        <f>Site_Data!F135</f>
        <v>2</v>
      </c>
      <c r="E135" s="62">
        <f>Site_Data!G135</f>
        <v>6</v>
      </c>
      <c r="F135" s="62" t="str">
        <f>Site_Data!Z135</f>
        <v>11.5747,-0.3323</v>
      </c>
      <c r="G135" s="63">
        <f>IFERROR(1*Cost_Settings!$B$3,"-")</f>
        <v>35000</v>
      </c>
      <c r="H135" s="63">
        <f>IFERROR(1*Cost_Settings!$B$7,"-")</f>
        <v>15000</v>
      </c>
      <c r="I135" s="63">
        <f>VLOOKUP(A135,Labor_capex!$A$2:$Q$200,12,0)</f>
        <v>19.858367919921875</v>
      </c>
      <c r="J135" s="63">
        <f>VLOOKUP(A135,Labor_capex!$A$2:$Q$200,13,0)</f>
        <v>9.8483104705810547</v>
      </c>
      <c r="K135" s="63">
        <f>VLOOKUP(A135,Labor_capex!$A$2:$Q$200,14,0)</f>
        <v>9.8483104705810547</v>
      </c>
      <c r="L135" s="63">
        <f>VLOOKUP(A135,Labor_capex!$A$2:$Q$200,15,0)</f>
        <v>9.8483104705810547</v>
      </c>
      <c r="M135" s="63">
        <f>IFERROR(1*Cost_Settings!$B$6,"-")</f>
        <v>40000</v>
      </c>
      <c r="N135" s="63">
        <f>IFERROR(1*Cost_Settings!$B$8,"-")</f>
        <v>2000</v>
      </c>
      <c r="O135" s="63">
        <f t="shared" si="4"/>
        <v>92049.403299331665</v>
      </c>
    </row>
    <row r="136" spans="1:15">
      <c r="A136" s="62" t="str">
        <f>Site_Data!A136</f>
        <v>BFA</v>
      </c>
      <c r="B136" s="62" t="str">
        <f>Site_Data!B136</f>
        <v>Burkina Faso</v>
      </c>
      <c r="C136" s="62">
        <f>Site_Data!E136</f>
        <v>2022</v>
      </c>
      <c r="D136" s="62">
        <f>Site_Data!F136</f>
        <v>2</v>
      </c>
      <c r="E136" s="62">
        <f>Site_Data!G136</f>
        <v>6</v>
      </c>
      <c r="F136" s="62" t="str">
        <f>Site_Data!Z136</f>
        <v>10.0524,-3.8195</v>
      </c>
      <c r="G136" s="63">
        <f>IFERROR(1*Cost_Settings!$B$3,"-")</f>
        <v>35000</v>
      </c>
      <c r="H136" s="63">
        <f>IFERROR(1*Cost_Settings!$B$7,"-")</f>
        <v>15000</v>
      </c>
      <c r="I136" s="63">
        <f>VLOOKUP(A136,Labor_capex!$A$2:$Q$200,12,0)</f>
        <v>19.858367919921875</v>
      </c>
      <c r="J136" s="63">
        <f>VLOOKUP(A136,Labor_capex!$A$2:$Q$200,13,0)</f>
        <v>9.8483104705810547</v>
      </c>
      <c r="K136" s="63">
        <f>VLOOKUP(A136,Labor_capex!$A$2:$Q$200,14,0)</f>
        <v>9.8483104705810547</v>
      </c>
      <c r="L136" s="63">
        <f>VLOOKUP(A136,Labor_capex!$A$2:$Q$200,15,0)</f>
        <v>9.8483104705810547</v>
      </c>
      <c r="M136" s="63">
        <f>IFERROR(1*Cost_Settings!$B$6,"-")</f>
        <v>40000</v>
      </c>
      <c r="N136" s="63">
        <f>IFERROR(1*Cost_Settings!$B$8,"-")</f>
        <v>2000</v>
      </c>
      <c r="O136" s="63">
        <f t="shared" si="4"/>
        <v>92049.403299331665</v>
      </c>
    </row>
    <row r="137" spans="1:15">
      <c r="A137" s="62" t="str">
        <f>Site_Data!A137</f>
        <v>BFA</v>
      </c>
      <c r="B137" s="62" t="str">
        <f>Site_Data!B137</f>
        <v>Burkina Faso</v>
      </c>
      <c r="C137" s="62">
        <f>Site_Data!E137</f>
        <v>2019</v>
      </c>
      <c r="D137" s="62">
        <f>Site_Data!F137</f>
        <v>12</v>
      </c>
      <c r="E137" s="62">
        <f>Site_Data!G137</f>
        <v>18</v>
      </c>
      <c r="F137" s="62" t="str">
        <f>Site_Data!Z137</f>
        <v>13.8826,-1.9551</v>
      </c>
      <c r="G137" s="63">
        <f>IFERROR(1*Cost_Settings!$B$3,"-")</f>
        <v>35000</v>
      </c>
      <c r="H137" s="63">
        <f>IFERROR(1*Cost_Settings!$B$7,"-")</f>
        <v>15000</v>
      </c>
      <c r="I137" s="63">
        <f>VLOOKUP(A137,Labor_capex!$A$2:$Q$200,12,0)</f>
        <v>19.858367919921875</v>
      </c>
      <c r="J137" s="63">
        <f>VLOOKUP(A137,Labor_capex!$A$2:$Q$200,13,0)</f>
        <v>9.8483104705810547</v>
      </c>
      <c r="K137" s="63">
        <f>VLOOKUP(A137,Labor_capex!$A$2:$Q$200,14,0)</f>
        <v>9.8483104705810547</v>
      </c>
      <c r="L137" s="63">
        <f>VLOOKUP(A137,Labor_capex!$A$2:$Q$200,15,0)</f>
        <v>9.8483104705810547</v>
      </c>
      <c r="M137" s="63">
        <f>IFERROR(1*Cost_Settings!$B$6,"-")</f>
        <v>40000</v>
      </c>
      <c r="N137" s="63">
        <f>IFERROR(1*Cost_Settings!$B$8,"-")</f>
        <v>2000</v>
      </c>
      <c r="O137" s="63">
        <f t="shared" si="4"/>
        <v>92049.403299331665</v>
      </c>
    </row>
    <row r="138" spans="1:15">
      <c r="A138" s="62" t="str">
        <f>Site_Data!A138</f>
        <v>BFA</v>
      </c>
      <c r="B138" s="62" t="str">
        <f>Site_Data!B138</f>
        <v>Burkina Faso</v>
      </c>
      <c r="C138" s="62">
        <f>Site_Data!E138</f>
        <v>2022</v>
      </c>
      <c r="D138" s="62">
        <f>Site_Data!F138</f>
        <v>11</v>
      </c>
      <c r="E138" s="62">
        <f>Site_Data!G138</f>
        <v>1</v>
      </c>
      <c r="F138" s="62" t="str">
        <f>Site_Data!Z138</f>
        <v>11.8669,-3.752</v>
      </c>
      <c r="G138" s="63">
        <f>IFERROR(1*Cost_Settings!$B$3,"-")</f>
        <v>35000</v>
      </c>
      <c r="H138" s="63">
        <f>IFERROR(1*Cost_Settings!$B$7,"-")</f>
        <v>15000</v>
      </c>
      <c r="I138" s="63">
        <f>VLOOKUP(A138,Labor_capex!$A$2:$Q$200,12,0)</f>
        <v>19.858367919921875</v>
      </c>
      <c r="J138" s="63">
        <f>VLOOKUP(A138,Labor_capex!$A$2:$Q$200,13,0)</f>
        <v>9.8483104705810547</v>
      </c>
      <c r="K138" s="63">
        <f>VLOOKUP(A138,Labor_capex!$A$2:$Q$200,14,0)</f>
        <v>9.8483104705810547</v>
      </c>
      <c r="L138" s="63">
        <f>VLOOKUP(A138,Labor_capex!$A$2:$Q$200,15,0)</f>
        <v>9.8483104705810547</v>
      </c>
      <c r="M138" s="63">
        <f>IFERROR(1*Cost_Settings!$B$6,"-")</f>
        <v>40000</v>
      </c>
      <c r="N138" s="63">
        <f>IFERROR(1*Cost_Settings!$B$8,"-")</f>
        <v>2000</v>
      </c>
      <c r="O138" s="63">
        <f t="shared" si="4"/>
        <v>92049.403299331665</v>
      </c>
    </row>
    <row r="139" spans="1:15">
      <c r="A139" s="62" t="str">
        <f>Site_Data!A139</f>
        <v>BFA</v>
      </c>
      <c r="B139" s="62" t="str">
        <f>Site_Data!B139</f>
        <v>Burkina Faso</v>
      </c>
      <c r="C139" s="62">
        <f>Site_Data!E139</f>
        <v>2022</v>
      </c>
      <c r="D139" s="62">
        <f>Site_Data!F139</f>
        <v>10</v>
      </c>
      <c r="E139" s="62">
        <f>Site_Data!G139</f>
        <v>5</v>
      </c>
      <c r="F139" s="62" t="str">
        <f>Site_Data!Z139</f>
        <v>13.0281,-2.5622</v>
      </c>
      <c r="G139" s="63">
        <f>IFERROR(1*Cost_Settings!$B$3,"-")</f>
        <v>35000</v>
      </c>
      <c r="H139" s="63">
        <f>IFERROR(1*Cost_Settings!$B$7,"-")</f>
        <v>15000</v>
      </c>
      <c r="I139" s="63">
        <f>VLOOKUP(A139,Labor_capex!$A$2:$Q$200,12,0)</f>
        <v>19.858367919921875</v>
      </c>
      <c r="J139" s="63">
        <f>VLOOKUP(A139,Labor_capex!$A$2:$Q$200,13,0)</f>
        <v>9.8483104705810547</v>
      </c>
      <c r="K139" s="63">
        <f>VLOOKUP(A139,Labor_capex!$A$2:$Q$200,14,0)</f>
        <v>9.8483104705810547</v>
      </c>
      <c r="L139" s="63">
        <f>VLOOKUP(A139,Labor_capex!$A$2:$Q$200,15,0)</f>
        <v>9.8483104705810547</v>
      </c>
      <c r="M139" s="63">
        <f>IFERROR(1*Cost_Settings!$B$6,"-")</f>
        <v>40000</v>
      </c>
      <c r="N139" s="63">
        <f>IFERROR(1*Cost_Settings!$B$8,"-")</f>
        <v>2000</v>
      </c>
      <c r="O139" s="63">
        <f t="shared" si="4"/>
        <v>92049.403299331665</v>
      </c>
    </row>
    <row r="140" spans="1:15">
      <c r="A140" s="62" t="str">
        <f>Site_Data!A140</f>
        <v>BFA</v>
      </c>
      <c r="B140" s="62" t="str">
        <f>Site_Data!B140</f>
        <v>Burkina Faso</v>
      </c>
      <c r="C140" s="62">
        <f>Site_Data!E140</f>
        <v>2022</v>
      </c>
      <c r="D140" s="62">
        <f>Site_Data!F140</f>
        <v>10</v>
      </c>
      <c r="E140" s="62">
        <f>Site_Data!G140</f>
        <v>3</v>
      </c>
      <c r="F140" s="62" t="str">
        <f>Site_Data!Z140</f>
        <v>11.1877,-3.5553</v>
      </c>
      <c r="G140" s="63">
        <f>IFERROR(1*Cost_Settings!$B$3,"-")</f>
        <v>35000</v>
      </c>
      <c r="H140" s="63">
        <f>IFERROR(1*Cost_Settings!$B$7,"-")</f>
        <v>15000</v>
      </c>
      <c r="I140" s="63">
        <f>VLOOKUP(A140,Labor_capex!$A$2:$Q$200,12,0)</f>
        <v>19.858367919921875</v>
      </c>
      <c r="J140" s="63">
        <f>VLOOKUP(A140,Labor_capex!$A$2:$Q$200,13,0)</f>
        <v>9.8483104705810547</v>
      </c>
      <c r="K140" s="63">
        <f>VLOOKUP(A140,Labor_capex!$A$2:$Q$200,14,0)</f>
        <v>9.8483104705810547</v>
      </c>
      <c r="L140" s="63">
        <f>VLOOKUP(A140,Labor_capex!$A$2:$Q$200,15,0)</f>
        <v>9.8483104705810547</v>
      </c>
      <c r="M140" s="63">
        <f>IFERROR(1*Cost_Settings!$B$6,"-")</f>
        <v>40000</v>
      </c>
      <c r="N140" s="63">
        <f>IFERROR(1*Cost_Settings!$B$8,"-")</f>
        <v>2000</v>
      </c>
      <c r="O140" s="63">
        <f t="shared" si="4"/>
        <v>92049.403299331665</v>
      </c>
    </row>
    <row r="141" spans="1:15">
      <c r="A141" s="62" t="str">
        <f>Site_Data!A141</f>
        <v>BFA</v>
      </c>
      <c r="B141" s="62" t="str">
        <f>Site_Data!B141</f>
        <v>Burkina Faso</v>
      </c>
      <c r="C141" s="62">
        <f>Site_Data!E141</f>
        <v>2022</v>
      </c>
      <c r="D141" s="62">
        <f>Site_Data!F141</f>
        <v>12</v>
      </c>
      <c r="E141" s="62">
        <f>Site_Data!G141</f>
        <v>31</v>
      </c>
      <c r="F141" s="62" t="str">
        <f>Site_Data!Z141</f>
        <v>11.6431,-2.1806</v>
      </c>
      <c r="G141" s="63">
        <f>IFERROR(1*Cost_Settings!$B$3,"-")</f>
        <v>35000</v>
      </c>
      <c r="H141" s="63">
        <f>IFERROR(1*Cost_Settings!$B$7,"-")</f>
        <v>15000</v>
      </c>
      <c r="I141" s="63">
        <f>VLOOKUP(A141,Labor_capex!$A$2:$Q$200,12,0)</f>
        <v>19.858367919921875</v>
      </c>
      <c r="J141" s="63">
        <f>VLOOKUP(A141,Labor_capex!$A$2:$Q$200,13,0)</f>
        <v>9.8483104705810547</v>
      </c>
      <c r="K141" s="63">
        <f>VLOOKUP(A141,Labor_capex!$A$2:$Q$200,14,0)</f>
        <v>9.8483104705810547</v>
      </c>
      <c r="L141" s="63">
        <f>VLOOKUP(A141,Labor_capex!$A$2:$Q$200,15,0)</f>
        <v>9.8483104705810547</v>
      </c>
      <c r="M141" s="63">
        <f>IFERROR(1*Cost_Settings!$B$6,"-")</f>
        <v>40000</v>
      </c>
      <c r="N141" s="63">
        <f>IFERROR(1*Cost_Settings!$B$8,"-")</f>
        <v>2000</v>
      </c>
      <c r="O141" s="63">
        <f t="shared" si="4"/>
        <v>92049.403299331665</v>
      </c>
    </row>
    <row r="142" spans="1:15">
      <c r="A142" s="62" t="str">
        <f>Site_Data!A142</f>
        <v>BFA</v>
      </c>
      <c r="B142" s="62" t="str">
        <f>Site_Data!B142</f>
        <v>Burkina Faso</v>
      </c>
      <c r="C142" s="62">
        <f>Site_Data!E142</f>
        <v>2022</v>
      </c>
      <c r="D142" s="62">
        <f>Site_Data!F142</f>
        <v>9</v>
      </c>
      <c r="E142" s="62">
        <f>Site_Data!G142</f>
        <v>6</v>
      </c>
      <c r="F142" s="62" t="str">
        <f>Site_Data!Z142</f>
        <v>12.8935,-0.8141</v>
      </c>
      <c r="G142" s="63">
        <f>IFERROR(1*Cost_Settings!$B$3,"-")</f>
        <v>35000</v>
      </c>
      <c r="H142" s="63">
        <f>IFERROR(1*Cost_Settings!$B$7,"-")</f>
        <v>15000</v>
      </c>
      <c r="I142" s="63">
        <f>VLOOKUP(A142,Labor_capex!$A$2:$Q$200,12,0)</f>
        <v>19.858367919921875</v>
      </c>
      <c r="J142" s="63">
        <f>VLOOKUP(A142,Labor_capex!$A$2:$Q$200,13,0)</f>
        <v>9.8483104705810547</v>
      </c>
      <c r="K142" s="63">
        <f>VLOOKUP(A142,Labor_capex!$A$2:$Q$200,14,0)</f>
        <v>9.8483104705810547</v>
      </c>
      <c r="L142" s="63">
        <f>VLOOKUP(A142,Labor_capex!$A$2:$Q$200,15,0)</f>
        <v>9.8483104705810547</v>
      </c>
      <c r="M142" s="63">
        <f>IFERROR(1*Cost_Settings!$B$6,"-")</f>
        <v>40000</v>
      </c>
      <c r="N142" s="63">
        <f>IFERROR(1*Cost_Settings!$B$8,"-")</f>
        <v>2000</v>
      </c>
      <c r="O142" s="63">
        <f t="shared" si="4"/>
        <v>92049.403299331665</v>
      </c>
    </row>
    <row r="143" spans="1:15">
      <c r="A143" s="62" t="str">
        <f>Site_Data!A143</f>
        <v>BFA</v>
      </c>
      <c r="B143" s="62" t="str">
        <f>Site_Data!B143</f>
        <v>Burkina Faso</v>
      </c>
      <c r="C143" s="62">
        <f>Site_Data!E143</f>
        <v>2022</v>
      </c>
      <c r="D143" s="62">
        <f>Site_Data!F143</f>
        <v>9</v>
      </c>
      <c r="E143" s="62">
        <f>Site_Data!G143</f>
        <v>1</v>
      </c>
      <c r="F143" s="62" t="str">
        <f>Site_Data!Z143</f>
        <v>11.8752,1.8669</v>
      </c>
      <c r="G143" s="63">
        <f>IFERROR(1*Cost_Settings!$B$3,"-")</f>
        <v>35000</v>
      </c>
      <c r="H143" s="63">
        <f>IFERROR(1*Cost_Settings!$B$7,"-")</f>
        <v>15000</v>
      </c>
      <c r="I143" s="63">
        <f>VLOOKUP(A143,Labor_capex!$A$2:$Q$200,12,0)</f>
        <v>19.858367919921875</v>
      </c>
      <c r="J143" s="63">
        <f>VLOOKUP(A143,Labor_capex!$A$2:$Q$200,13,0)</f>
        <v>9.8483104705810547</v>
      </c>
      <c r="K143" s="63">
        <f>VLOOKUP(A143,Labor_capex!$A$2:$Q$200,14,0)</f>
        <v>9.8483104705810547</v>
      </c>
      <c r="L143" s="63">
        <f>VLOOKUP(A143,Labor_capex!$A$2:$Q$200,15,0)</f>
        <v>9.8483104705810547</v>
      </c>
      <c r="M143" s="63">
        <f>IFERROR(1*Cost_Settings!$B$6,"-")</f>
        <v>40000</v>
      </c>
      <c r="N143" s="63">
        <f>IFERROR(1*Cost_Settings!$B$8,"-")</f>
        <v>2000</v>
      </c>
      <c r="O143" s="63">
        <f t="shared" si="4"/>
        <v>92049.403299331665</v>
      </c>
    </row>
    <row r="144" spans="1:15">
      <c r="A144" s="62" t="str">
        <f>Site_Data!A144</f>
        <v>BFA</v>
      </c>
      <c r="B144" s="62" t="str">
        <f>Site_Data!B144</f>
        <v>Burkina Faso</v>
      </c>
      <c r="C144" s="62">
        <f>Site_Data!E144</f>
        <v>2021</v>
      </c>
      <c r="D144" s="62">
        <f>Site_Data!F144</f>
        <v>11</v>
      </c>
      <c r="E144" s="62">
        <f>Site_Data!G144</f>
        <v>21</v>
      </c>
      <c r="F144" s="62" t="str">
        <f>Site_Data!Z144</f>
        <v>13.8543,-0.9315</v>
      </c>
      <c r="G144" s="63">
        <f>IFERROR(1*Cost_Settings!$B$3,"-")</f>
        <v>35000</v>
      </c>
      <c r="H144" s="63">
        <f>IFERROR(1*Cost_Settings!$B$7,"-")</f>
        <v>15000</v>
      </c>
      <c r="I144" s="63">
        <f>VLOOKUP(A144,Labor_capex!$A$2:$Q$200,12,0)</f>
        <v>19.858367919921875</v>
      </c>
      <c r="J144" s="63">
        <f>VLOOKUP(A144,Labor_capex!$A$2:$Q$200,13,0)</f>
        <v>9.8483104705810547</v>
      </c>
      <c r="K144" s="63">
        <f>VLOOKUP(A144,Labor_capex!$A$2:$Q$200,14,0)</f>
        <v>9.8483104705810547</v>
      </c>
      <c r="L144" s="63">
        <f>VLOOKUP(A144,Labor_capex!$A$2:$Q$200,15,0)</f>
        <v>9.8483104705810547</v>
      </c>
      <c r="M144" s="63">
        <f>IFERROR(1*Cost_Settings!$B$6,"-")</f>
        <v>40000</v>
      </c>
      <c r="N144" s="63">
        <f>IFERROR(1*Cost_Settings!$B$8,"-")</f>
        <v>2000</v>
      </c>
      <c r="O144" s="63">
        <f t="shared" si="4"/>
        <v>92049.403299331665</v>
      </c>
    </row>
    <row r="145" spans="1:15">
      <c r="A145" s="62" t="str">
        <f>Site_Data!A145</f>
        <v>BFA</v>
      </c>
      <c r="B145" s="62" t="str">
        <f>Site_Data!B145</f>
        <v>Burkina Faso</v>
      </c>
      <c r="C145" s="62">
        <f>Site_Data!E145</f>
        <v>2022</v>
      </c>
      <c r="D145" s="62">
        <f>Site_Data!F145</f>
        <v>1</v>
      </c>
      <c r="E145" s="62">
        <f>Site_Data!G145</f>
        <v>14</v>
      </c>
      <c r="F145" s="62" t="str">
        <f>Site_Data!Z145</f>
        <v>13.7677,-2.071</v>
      </c>
      <c r="G145" s="63">
        <f>IFERROR(1*Cost_Settings!$B$3,"-")</f>
        <v>35000</v>
      </c>
      <c r="H145" s="63">
        <f>IFERROR(1*Cost_Settings!$B$7,"-")</f>
        <v>15000</v>
      </c>
      <c r="I145" s="63">
        <f>VLOOKUP(A145,Labor_capex!$A$2:$Q$200,12,0)</f>
        <v>19.858367919921875</v>
      </c>
      <c r="J145" s="63">
        <f>VLOOKUP(A145,Labor_capex!$A$2:$Q$200,13,0)</f>
        <v>9.8483104705810547</v>
      </c>
      <c r="K145" s="63">
        <f>VLOOKUP(A145,Labor_capex!$A$2:$Q$200,14,0)</f>
        <v>9.8483104705810547</v>
      </c>
      <c r="L145" s="63">
        <f>VLOOKUP(A145,Labor_capex!$A$2:$Q$200,15,0)</f>
        <v>9.8483104705810547</v>
      </c>
      <c r="M145" s="63">
        <f>IFERROR(1*Cost_Settings!$B$6,"-")</f>
        <v>40000</v>
      </c>
      <c r="N145" s="63">
        <f>IFERROR(1*Cost_Settings!$B$8,"-")</f>
        <v>2000</v>
      </c>
      <c r="O145" s="63">
        <f t="shared" si="4"/>
        <v>92049.403299331665</v>
      </c>
    </row>
    <row r="146" spans="1:15">
      <c r="A146" s="62" t="str">
        <f>Site_Data!A146</f>
        <v>BFA</v>
      </c>
      <c r="B146" s="62" t="str">
        <f>Site_Data!B146</f>
        <v>Burkina Faso</v>
      </c>
      <c r="C146" s="62">
        <f>Site_Data!E146</f>
        <v>2020</v>
      </c>
      <c r="D146" s="62">
        <f>Site_Data!F146</f>
        <v>7</v>
      </c>
      <c r="E146" s="62">
        <f>Site_Data!G146</f>
        <v>8</v>
      </c>
      <c r="F146" s="62" t="str">
        <f>Site_Data!Z146</f>
        <v>13.2535,0.9853</v>
      </c>
      <c r="G146" s="63">
        <f>IFERROR(1*Cost_Settings!$B$3,"-")</f>
        <v>35000</v>
      </c>
      <c r="H146" s="63">
        <f>IFERROR(1*Cost_Settings!$B$7,"-")</f>
        <v>15000</v>
      </c>
      <c r="I146" s="63">
        <f>VLOOKUP(A146,Labor_capex!$A$2:$Q$200,12,0)</f>
        <v>19.858367919921875</v>
      </c>
      <c r="J146" s="63">
        <f>VLOOKUP(A146,Labor_capex!$A$2:$Q$200,13,0)</f>
        <v>9.8483104705810547</v>
      </c>
      <c r="K146" s="63">
        <f>VLOOKUP(A146,Labor_capex!$A$2:$Q$200,14,0)</f>
        <v>9.8483104705810547</v>
      </c>
      <c r="L146" s="63">
        <f>VLOOKUP(A146,Labor_capex!$A$2:$Q$200,15,0)</f>
        <v>9.8483104705810547</v>
      </c>
      <c r="M146" s="63">
        <f>IFERROR(1*Cost_Settings!$B$6,"-")</f>
        <v>40000</v>
      </c>
      <c r="N146" s="63">
        <f>IFERROR(1*Cost_Settings!$B$8,"-")</f>
        <v>2000</v>
      </c>
      <c r="O146" s="63">
        <f t="shared" si="4"/>
        <v>92049.403299331665</v>
      </c>
    </row>
    <row r="147" spans="1:15">
      <c r="A147" s="62" t="str">
        <f>Site_Data!A147</f>
        <v>BFA</v>
      </c>
      <c r="B147" s="62" t="str">
        <f>Site_Data!B147</f>
        <v>Burkina Faso</v>
      </c>
      <c r="C147" s="62">
        <f>Site_Data!E147</f>
        <v>2022</v>
      </c>
      <c r="D147" s="62">
        <f>Site_Data!F147</f>
        <v>10</v>
      </c>
      <c r="E147" s="62">
        <f>Site_Data!G147</f>
        <v>13</v>
      </c>
      <c r="F147" s="62" t="str">
        <f>Site_Data!Z147</f>
        <v>11.5096,-3.3958</v>
      </c>
      <c r="G147" s="63">
        <f>IFERROR(1*Cost_Settings!$B$3,"-")</f>
        <v>35000</v>
      </c>
      <c r="H147" s="63">
        <f>IFERROR(1*Cost_Settings!$B$7,"-")</f>
        <v>15000</v>
      </c>
      <c r="I147" s="63">
        <f>VLOOKUP(A147,Labor_capex!$A$2:$Q$200,12,0)</f>
        <v>19.858367919921875</v>
      </c>
      <c r="J147" s="63">
        <f>VLOOKUP(A147,Labor_capex!$A$2:$Q$200,13,0)</f>
        <v>9.8483104705810547</v>
      </c>
      <c r="K147" s="63">
        <f>VLOOKUP(A147,Labor_capex!$A$2:$Q$200,14,0)</f>
        <v>9.8483104705810547</v>
      </c>
      <c r="L147" s="63">
        <f>VLOOKUP(A147,Labor_capex!$A$2:$Q$200,15,0)</f>
        <v>9.8483104705810547</v>
      </c>
      <c r="M147" s="63">
        <f>IFERROR(1*Cost_Settings!$B$6,"-")</f>
        <v>40000</v>
      </c>
      <c r="N147" s="63">
        <f>IFERROR(1*Cost_Settings!$B$8,"-")</f>
        <v>2000</v>
      </c>
      <c r="O147" s="63">
        <f t="shared" si="4"/>
        <v>92049.403299331665</v>
      </c>
    </row>
    <row r="148" spans="1:15">
      <c r="A148" s="62" t="str">
        <f>Site_Data!A148</f>
        <v>BFA</v>
      </c>
      <c r="B148" s="62" t="str">
        <f>Site_Data!B148</f>
        <v>Burkina Faso</v>
      </c>
      <c r="C148" s="62">
        <f>Site_Data!E148</f>
        <v>2022</v>
      </c>
      <c r="D148" s="62">
        <f>Site_Data!F148</f>
        <v>3</v>
      </c>
      <c r="E148" s="62">
        <f>Site_Data!G148</f>
        <v>5</v>
      </c>
      <c r="F148" s="62" t="str">
        <f>Site_Data!Z148</f>
        <v>13.1271,-2.8146</v>
      </c>
      <c r="G148" s="63">
        <f>IFERROR(1*Cost_Settings!$B$3,"-")</f>
        <v>35000</v>
      </c>
      <c r="H148" s="63">
        <f>IFERROR(1*Cost_Settings!$B$7,"-")</f>
        <v>15000</v>
      </c>
      <c r="I148" s="63">
        <f>VLOOKUP(A148,Labor_capex!$A$2:$Q$200,12,0)</f>
        <v>19.858367919921875</v>
      </c>
      <c r="J148" s="63">
        <f>VLOOKUP(A148,Labor_capex!$A$2:$Q$200,13,0)</f>
        <v>9.8483104705810547</v>
      </c>
      <c r="K148" s="63">
        <f>VLOOKUP(A148,Labor_capex!$A$2:$Q$200,14,0)</f>
        <v>9.8483104705810547</v>
      </c>
      <c r="L148" s="63">
        <f>VLOOKUP(A148,Labor_capex!$A$2:$Q$200,15,0)</f>
        <v>9.8483104705810547</v>
      </c>
      <c r="M148" s="63">
        <f>IFERROR(1*Cost_Settings!$B$6,"-")</f>
        <v>40000</v>
      </c>
      <c r="N148" s="63">
        <f>IFERROR(1*Cost_Settings!$B$8,"-")</f>
        <v>2000</v>
      </c>
      <c r="O148" s="63">
        <f t="shared" si="4"/>
        <v>92049.403299331665</v>
      </c>
    </row>
    <row r="149" spans="1:15">
      <c r="A149" s="62" t="str">
        <f>Site_Data!A149</f>
        <v>BFA</v>
      </c>
      <c r="B149" s="62" t="str">
        <f>Site_Data!B149</f>
        <v>Burkina Faso</v>
      </c>
      <c r="C149" s="62">
        <f>Site_Data!E149</f>
        <v>2022</v>
      </c>
      <c r="D149" s="62">
        <f>Site_Data!F149</f>
        <v>11</v>
      </c>
      <c r="E149" s="62">
        <f>Site_Data!G149</f>
        <v>17</v>
      </c>
      <c r="F149" s="62" t="str">
        <f>Site_Data!Z149</f>
        <v>12.6256,-0.2646</v>
      </c>
      <c r="G149" s="63">
        <f>IFERROR(1*Cost_Settings!$B$3,"-")</f>
        <v>35000</v>
      </c>
      <c r="H149" s="63">
        <f>IFERROR(1*Cost_Settings!$B$7,"-")</f>
        <v>15000</v>
      </c>
      <c r="I149" s="63">
        <f>VLOOKUP(A149,Labor_capex!$A$2:$Q$200,12,0)</f>
        <v>19.858367919921875</v>
      </c>
      <c r="J149" s="63">
        <f>VLOOKUP(A149,Labor_capex!$A$2:$Q$200,13,0)</f>
        <v>9.8483104705810547</v>
      </c>
      <c r="K149" s="63">
        <f>VLOOKUP(A149,Labor_capex!$A$2:$Q$200,14,0)</f>
        <v>9.8483104705810547</v>
      </c>
      <c r="L149" s="63">
        <f>VLOOKUP(A149,Labor_capex!$A$2:$Q$200,15,0)</f>
        <v>9.8483104705810547</v>
      </c>
      <c r="M149" s="63">
        <f>IFERROR(1*Cost_Settings!$B$6,"-")</f>
        <v>40000</v>
      </c>
      <c r="N149" s="63">
        <f>IFERROR(1*Cost_Settings!$B$8,"-")</f>
        <v>2000</v>
      </c>
      <c r="O149" s="63">
        <f t="shared" si="4"/>
        <v>92049.403299331665</v>
      </c>
    </row>
    <row r="150" spans="1:15">
      <c r="A150" s="62" t="str">
        <f>Site_Data!A150</f>
        <v>MLI</v>
      </c>
      <c r="B150" s="62" t="str">
        <f>Site_Data!B150</f>
        <v>Mali</v>
      </c>
      <c r="C150" s="62">
        <f>Site_Data!E150</f>
        <v>2022</v>
      </c>
      <c r="D150" s="62">
        <f>Site_Data!F150</f>
        <v>5</v>
      </c>
      <c r="E150" s="62">
        <f>Site_Data!G150</f>
        <v>3</v>
      </c>
      <c r="F150" s="62" t="str">
        <f>Site_Data!Z150</f>
        <v>14.9822,-5.6052</v>
      </c>
      <c r="G150" s="63">
        <f>IFERROR(1*Cost_Settings!$B$3,"-")</f>
        <v>35000</v>
      </c>
      <c r="H150" s="63">
        <f>IFERROR(1*Cost_Settings!$B$7,"-")</f>
        <v>15000</v>
      </c>
      <c r="I150" s="63">
        <f>VLOOKUP(A150,Labor_capex!$A$2:$Q$200,12,0)</f>
        <v>21.100625991821289</v>
      </c>
      <c r="J150" s="63">
        <f>VLOOKUP(A150,Labor_capex!$A$2:$Q$200,13,0)</f>
        <v>10.524694442749023</v>
      </c>
      <c r="K150" s="63">
        <f>VLOOKUP(A150,Labor_capex!$A$2:$Q$200,14,0)</f>
        <v>10.524694442749023</v>
      </c>
      <c r="L150" s="63">
        <f>VLOOKUP(A150,Labor_capex!$A$2:$Q$200,15,0)</f>
        <v>10.524694442749023</v>
      </c>
      <c r="M150" s="63">
        <f>IFERROR(1*Cost_Settings!$B$6,"-")</f>
        <v>40000</v>
      </c>
      <c r="N150" s="63">
        <f>IFERROR(1*Cost_Settings!$B$8,"-")</f>
        <v>2000</v>
      </c>
      <c r="O150" s="63">
        <f t="shared" si="4"/>
        <v>92052.674709320068</v>
      </c>
    </row>
    <row r="151" spans="1:15">
      <c r="A151" s="62" t="str">
        <f>Site_Data!A151</f>
        <v>MLI</v>
      </c>
      <c r="B151" s="62" t="str">
        <f>Site_Data!B151</f>
        <v>Mali</v>
      </c>
      <c r="C151" s="62">
        <f>Site_Data!E151</f>
        <v>2021</v>
      </c>
      <c r="D151" s="62">
        <f>Site_Data!F151</f>
        <v>7</v>
      </c>
      <c r="E151" s="62">
        <f>Site_Data!G151</f>
        <v>25</v>
      </c>
      <c r="F151" s="62" t="str">
        <f>Site_Data!Z151</f>
        <v>13.5025,-3.766</v>
      </c>
      <c r="G151" s="63">
        <f>IFERROR(1*Cost_Settings!$B$3,"-")</f>
        <v>35000</v>
      </c>
      <c r="H151" s="63">
        <f>IFERROR(1*Cost_Settings!$B$7,"-")</f>
        <v>15000</v>
      </c>
      <c r="I151" s="63">
        <f>VLOOKUP(A151,Labor_capex!$A$2:$Q$200,12,0)</f>
        <v>21.100625991821289</v>
      </c>
      <c r="J151" s="63">
        <f>VLOOKUP(A151,Labor_capex!$A$2:$Q$200,13,0)</f>
        <v>10.524694442749023</v>
      </c>
      <c r="K151" s="63">
        <f>VLOOKUP(A151,Labor_capex!$A$2:$Q$200,14,0)</f>
        <v>10.524694442749023</v>
      </c>
      <c r="L151" s="63">
        <f>VLOOKUP(A151,Labor_capex!$A$2:$Q$200,15,0)</f>
        <v>10.524694442749023</v>
      </c>
      <c r="M151" s="63">
        <f>IFERROR(1*Cost_Settings!$B$6,"-")</f>
        <v>40000</v>
      </c>
      <c r="N151" s="63">
        <f>IFERROR(1*Cost_Settings!$B$8,"-")</f>
        <v>2000</v>
      </c>
      <c r="O151" s="63">
        <f t="shared" si="4"/>
        <v>92052.674709320068</v>
      </c>
    </row>
    <row r="152" spans="1:15">
      <c r="A152" s="62" t="str">
        <f>Site_Data!A152</f>
        <v>MLI</v>
      </c>
      <c r="B152" s="62" t="str">
        <f>Site_Data!B152</f>
        <v>Mali</v>
      </c>
      <c r="C152" s="62">
        <f>Site_Data!E152</f>
        <v>2022</v>
      </c>
      <c r="D152" s="62">
        <f>Site_Data!F152</f>
        <v>1</v>
      </c>
      <c r="E152" s="62">
        <f>Site_Data!G152</f>
        <v>12</v>
      </c>
      <c r="F152" s="62" t="str">
        <f>Site_Data!Z152</f>
        <v>16.6053,-0.1061</v>
      </c>
      <c r="G152" s="63">
        <f>IFERROR(1*Cost_Settings!$B$3,"-")</f>
        <v>35000</v>
      </c>
      <c r="H152" s="63">
        <f>IFERROR(1*Cost_Settings!$B$7,"-")</f>
        <v>15000</v>
      </c>
      <c r="I152" s="63">
        <f>VLOOKUP(A152,Labor_capex!$A$2:$Q$200,12,0)</f>
        <v>21.100625991821289</v>
      </c>
      <c r="J152" s="63">
        <f>VLOOKUP(A152,Labor_capex!$A$2:$Q$200,13,0)</f>
        <v>10.524694442749023</v>
      </c>
      <c r="K152" s="63">
        <f>VLOOKUP(A152,Labor_capex!$A$2:$Q$200,14,0)</f>
        <v>10.524694442749023</v>
      </c>
      <c r="L152" s="63">
        <f>VLOOKUP(A152,Labor_capex!$A$2:$Q$200,15,0)</f>
        <v>10.524694442749023</v>
      </c>
      <c r="M152" s="63">
        <f>IFERROR(1*Cost_Settings!$B$6,"-")</f>
        <v>40000</v>
      </c>
      <c r="N152" s="63">
        <f>IFERROR(1*Cost_Settings!$B$8,"-")</f>
        <v>2000</v>
      </c>
      <c r="O152" s="63">
        <f t="shared" si="4"/>
        <v>92052.674709320068</v>
      </c>
    </row>
    <row r="153" spans="1:15">
      <c r="A153" s="62" t="str">
        <f>Site_Data!A153</f>
        <v>MLI</v>
      </c>
      <c r="B153" s="62" t="str">
        <f>Site_Data!B153</f>
        <v>Mali</v>
      </c>
      <c r="C153" s="62">
        <f>Site_Data!E153</f>
        <v>2022</v>
      </c>
      <c r="D153" s="62">
        <f>Site_Data!F153</f>
        <v>5</v>
      </c>
      <c r="E153" s="62">
        <f>Site_Data!G153</f>
        <v>9</v>
      </c>
      <c r="F153" s="62" t="str">
        <f>Site_Data!Z153</f>
        <v>15.4992,0.549</v>
      </c>
      <c r="G153" s="63">
        <f>IFERROR(1*Cost_Settings!$B$3,"-")</f>
        <v>35000</v>
      </c>
      <c r="H153" s="63">
        <f>IFERROR(1*Cost_Settings!$B$7,"-")</f>
        <v>15000</v>
      </c>
      <c r="I153" s="63">
        <f>VLOOKUP(A153,Labor_capex!$A$2:$Q$200,12,0)</f>
        <v>21.100625991821289</v>
      </c>
      <c r="J153" s="63">
        <f>VLOOKUP(A153,Labor_capex!$A$2:$Q$200,13,0)</f>
        <v>10.524694442749023</v>
      </c>
      <c r="K153" s="63">
        <f>VLOOKUP(A153,Labor_capex!$A$2:$Q$200,14,0)</f>
        <v>10.524694442749023</v>
      </c>
      <c r="L153" s="63">
        <f>VLOOKUP(A153,Labor_capex!$A$2:$Q$200,15,0)</f>
        <v>10.524694442749023</v>
      </c>
      <c r="M153" s="63">
        <f>IFERROR(1*Cost_Settings!$B$6,"-")</f>
        <v>40000</v>
      </c>
      <c r="N153" s="63">
        <f>IFERROR(1*Cost_Settings!$B$8,"-")</f>
        <v>2000</v>
      </c>
      <c r="O153" s="63">
        <f t="shared" si="4"/>
        <v>92052.674709320068</v>
      </c>
    </row>
    <row r="154" spans="1:15">
      <c r="A154" s="62" t="str">
        <f>Site_Data!A154</f>
        <v>MLI</v>
      </c>
      <c r="B154" s="62" t="str">
        <f>Site_Data!B154</f>
        <v>Mali</v>
      </c>
      <c r="C154" s="62">
        <f>Site_Data!E154</f>
        <v>2022</v>
      </c>
      <c r="D154" s="62">
        <f>Site_Data!F154</f>
        <v>1</v>
      </c>
      <c r="E154" s="62">
        <f>Site_Data!G154</f>
        <v>19</v>
      </c>
      <c r="F154" s="62" t="str">
        <f>Site_Data!Z154</f>
        <v>14.2333,-2.9725</v>
      </c>
      <c r="G154" s="63">
        <f>IFERROR(1*Cost_Settings!$B$3,"-")</f>
        <v>35000</v>
      </c>
      <c r="H154" s="63">
        <f>IFERROR(1*Cost_Settings!$B$7,"-")</f>
        <v>15000</v>
      </c>
      <c r="I154" s="63">
        <f>VLOOKUP(A154,Labor_capex!$A$2:$Q$200,12,0)</f>
        <v>21.100625991821289</v>
      </c>
      <c r="J154" s="63">
        <f>VLOOKUP(A154,Labor_capex!$A$2:$Q$200,13,0)</f>
        <v>10.524694442749023</v>
      </c>
      <c r="K154" s="63">
        <f>VLOOKUP(A154,Labor_capex!$A$2:$Q$200,14,0)</f>
        <v>10.524694442749023</v>
      </c>
      <c r="L154" s="63">
        <f>VLOOKUP(A154,Labor_capex!$A$2:$Q$200,15,0)</f>
        <v>10.524694442749023</v>
      </c>
      <c r="M154" s="63">
        <f>IFERROR(1*Cost_Settings!$B$6,"-")</f>
        <v>40000</v>
      </c>
      <c r="N154" s="63">
        <f>IFERROR(1*Cost_Settings!$B$8,"-")</f>
        <v>2000</v>
      </c>
      <c r="O154" s="63">
        <f t="shared" si="4"/>
        <v>92052.674709320068</v>
      </c>
    </row>
    <row r="155" spans="1:15">
      <c r="A155" s="62" t="str">
        <f>Site_Data!A155</f>
        <v>MLI</v>
      </c>
      <c r="B155" s="62" t="str">
        <f>Site_Data!B155</f>
        <v>Mali</v>
      </c>
      <c r="C155" s="62">
        <f>Site_Data!E155</f>
        <v>2020</v>
      </c>
      <c r="D155" s="62">
        <f>Site_Data!F155</f>
        <v>12</v>
      </c>
      <c r="E155" s="62">
        <f>Site_Data!G155</f>
        <v>31</v>
      </c>
      <c r="F155" s="62" t="str">
        <f>Site_Data!Z155</f>
        <v>14.3493,-3.6102</v>
      </c>
      <c r="G155" s="63">
        <f>IFERROR(1*Cost_Settings!$B$3,"-")</f>
        <v>35000</v>
      </c>
      <c r="H155" s="63">
        <f>IFERROR(1*Cost_Settings!$B$7,"-")</f>
        <v>15000</v>
      </c>
      <c r="I155" s="63">
        <f>VLOOKUP(A155,Labor_capex!$A$2:$Q$200,12,0)</f>
        <v>21.100625991821289</v>
      </c>
      <c r="J155" s="63">
        <f>VLOOKUP(A155,Labor_capex!$A$2:$Q$200,13,0)</f>
        <v>10.524694442749023</v>
      </c>
      <c r="K155" s="63">
        <f>VLOOKUP(A155,Labor_capex!$A$2:$Q$200,14,0)</f>
        <v>10.524694442749023</v>
      </c>
      <c r="L155" s="63">
        <f>VLOOKUP(A155,Labor_capex!$A$2:$Q$200,15,0)</f>
        <v>10.524694442749023</v>
      </c>
      <c r="M155" s="63">
        <f>IFERROR(1*Cost_Settings!$B$6,"-")</f>
        <v>40000</v>
      </c>
      <c r="N155" s="63">
        <f>IFERROR(1*Cost_Settings!$B$8,"-")</f>
        <v>2000</v>
      </c>
      <c r="O155" s="63">
        <f t="shared" si="4"/>
        <v>92052.674709320068</v>
      </c>
    </row>
    <row r="156" spans="1:15">
      <c r="A156" s="62" t="str">
        <f>Site_Data!A156</f>
        <v>MLI</v>
      </c>
      <c r="B156" s="62" t="str">
        <f>Site_Data!B156</f>
        <v>Mali</v>
      </c>
      <c r="C156" s="62">
        <f>Site_Data!E156</f>
        <v>2021</v>
      </c>
      <c r="D156" s="62">
        <f>Site_Data!F156</f>
        <v>12</v>
      </c>
      <c r="E156" s="62">
        <f>Site_Data!G156</f>
        <v>20</v>
      </c>
      <c r="F156" s="62" t="str">
        <f>Site_Data!Z156</f>
        <v>15.0766,-2.2198</v>
      </c>
      <c r="G156" s="63">
        <f>IFERROR(1*Cost_Settings!$B$3,"-")</f>
        <v>35000</v>
      </c>
      <c r="H156" s="63">
        <f>IFERROR(1*Cost_Settings!$B$7,"-")</f>
        <v>15000</v>
      </c>
      <c r="I156" s="63">
        <f>VLOOKUP(A156,Labor_capex!$A$2:$Q$200,12,0)</f>
        <v>21.100625991821289</v>
      </c>
      <c r="J156" s="63">
        <f>VLOOKUP(A156,Labor_capex!$A$2:$Q$200,13,0)</f>
        <v>10.524694442749023</v>
      </c>
      <c r="K156" s="63">
        <f>VLOOKUP(A156,Labor_capex!$A$2:$Q$200,14,0)</f>
        <v>10.524694442749023</v>
      </c>
      <c r="L156" s="63">
        <f>VLOOKUP(A156,Labor_capex!$A$2:$Q$200,15,0)</f>
        <v>10.524694442749023</v>
      </c>
      <c r="M156" s="63">
        <f>IFERROR(1*Cost_Settings!$B$6,"-")</f>
        <v>40000</v>
      </c>
      <c r="N156" s="63">
        <f>IFERROR(1*Cost_Settings!$B$8,"-")</f>
        <v>2000</v>
      </c>
      <c r="O156" s="63">
        <f t="shared" si="4"/>
        <v>92052.674709320068</v>
      </c>
    </row>
    <row r="157" spans="1:15">
      <c r="A157" s="62" t="str">
        <f>Site_Data!A157</f>
        <v>MLI</v>
      </c>
      <c r="B157" s="62" t="str">
        <f>Site_Data!B157</f>
        <v>Mali</v>
      </c>
      <c r="C157" s="62">
        <f>Site_Data!E157</f>
        <v>2020</v>
      </c>
      <c r="D157" s="62">
        <f>Site_Data!F157</f>
        <v>11</v>
      </c>
      <c r="E157" s="62">
        <f>Site_Data!G157</f>
        <v>28</v>
      </c>
      <c r="F157" s="62" t="str">
        <f>Site_Data!Z157</f>
        <v>15.4729,0.6941</v>
      </c>
      <c r="G157" s="63">
        <f>IFERROR(1*Cost_Settings!$B$3,"-")</f>
        <v>35000</v>
      </c>
      <c r="H157" s="63">
        <f>IFERROR(1*Cost_Settings!$B$7,"-")</f>
        <v>15000</v>
      </c>
      <c r="I157" s="63">
        <f>VLOOKUP(A157,Labor_capex!$A$2:$Q$200,12,0)</f>
        <v>21.100625991821289</v>
      </c>
      <c r="J157" s="63">
        <f>VLOOKUP(A157,Labor_capex!$A$2:$Q$200,13,0)</f>
        <v>10.524694442749023</v>
      </c>
      <c r="K157" s="63">
        <f>VLOOKUP(A157,Labor_capex!$A$2:$Q$200,14,0)</f>
        <v>10.524694442749023</v>
      </c>
      <c r="L157" s="63">
        <f>VLOOKUP(A157,Labor_capex!$A$2:$Q$200,15,0)</f>
        <v>10.524694442749023</v>
      </c>
      <c r="M157" s="63">
        <f>IFERROR(1*Cost_Settings!$B$6,"-")</f>
        <v>40000</v>
      </c>
      <c r="N157" s="63">
        <f>IFERROR(1*Cost_Settings!$B$8,"-")</f>
        <v>2000</v>
      </c>
      <c r="O157" s="63">
        <f t="shared" si="4"/>
        <v>92052.674709320068</v>
      </c>
    </row>
    <row r="158" spans="1:15">
      <c r="A158" s="62" t="str">
        <f>Site_Data!A158</f>
        <v>MLI</v>
      </c>
      <c r="B158" s="62" t="str">
        <f>Site_Data!B158</f>
        <v>Mali</v>
      </c>
      <c r="C158" s="62">
        <f>Site_Data!E158</f>
        <v>2017</v>
      </c>
      <c r="D158" s="62">
        <f>Site_Data!F158</f>
        <v>10</v>
      </c>
      <c r="E158" s="62">
        <f>Site_Data!G158</f>
        <v>23</v>
      </c>
      <c r="F158" s="62" t="str">
        <f>Site_Data!Z158</f>
        <v>13.6933,-4.4005</v>
      </c>
      <c r="G158" s="63">
        <f>IFERROR(1*Cost_Settings!$B$3,"-")</f>
        <v>35000</v>
      </c>
      <c r="H158" s="63">
        <f>IFERROR(1*Cost_Settings!$B$7,"-")</f>
        <v>15000</v>
      </c>
      <c r="I158" s="63">
        <f>VLOOKUP(A158,Labor_capex!$A$2:$Q$200,12,0)</f>
        <v>21.100625991821289</v>
      </c>
      <c r="J158" s="63">
        <f>VLOOKUP(A158,Labor_capex!$A$2:$Q$200,13,0)</f>
        <v>10.524694442749023</v>
      </c>
      <c r="K158" s="63">
        <f>VLOOKUP(A158,Labor_capex!$A$2:$Q$200,14,0)</f>
        <v>10.524694442749023</v>
      </c>
      <c r="L158" s="63">
        <f>VLOOKUP(A158,Labor_capex!$A$2:$Q$200,15,0)</f>
        <v>10.524694442749023</v>
      </c>
      <c r="M158" s="63">
        <f>IFERROR(1*Cost_Settings!$B$6,"-")</f>
        <v>40000</v>
      </c>
      <c r="N158" s="63">
        <f>IFERROR(1*Cost_Settings!$B$8,"-")</f>
        <v>2000</v>
      </c>
      <c r="O158" s="63">
        <f t="shared" si="4"/>
        <v>92052.674709320068</v>
      </c>
    </row>
    <row r="159" spans="1:15">
      <c r="A159" s="62" t="str">
        <f>Site_Data!A159</f>
        <v>MLI</v>
      </c>
      <c r="B159" s="62" t="str">
        <f>Site_Data!B159</f>
        <v>Mali</v>
      </c>
      <c r="C159" s="62">
        <f>Site_Data!E159</f>
        <v>2021</v>
      </c>
      <c r="D159" s="62">
        <f>Site_Data!F159</f>
        <v>9</v>
      </c>
      <c r="E159" s="62">
        <f>Site_Data!G159</f>
        <v>28</v>
      </c>
      <c r="F159" s="62" t="str">
        <f>Site_Data!Z159</f>
        <v>15.7118,-4.9118</v>
      </c>
      <c r="G159" s="63">
        <f>IFERROR(1*Cost_Settings!$B$3,"-")</f>
        <v>35000</v>
      </c>
      <c r="H159" s="63">
        <f>IFERROR(1*Cost_Settings!$B$7,"-")</f>
        <v>15000</v>
      </c>
      <c r="I159" s="63">
        <f>VLOOKUP(A159,Labor_capex!$A$2:$Q$200,12,0)</f>
        <v>21.100625991821289</v>
      </c>
      <c r="J159" s="63">
        <f>VLOOKUP(A159,Labor_capex!$A$2:$Q$200,13,0)</f>
        <v>10.524694442749023</v>
      </c>
      <c r="K159" s="63">
        <f>VLOOKUP(A159,Labor_capex!$A$2:$Q$200,14,0)</f>
        <v>10.524694442749023</v>
      </c>
      <c r="L159" s="63">
        <f>VLOOKUP(A159,Labor_capex!$A$2:$Q$200,15,0)</f>
        <v>10.524694442749023</v>
      </c>
      <c r="M159" s="63">
        <f>IFERROR(1*Cost_Settings!$B$6,"-")</f>
        <v>40000</v>
      </c>
      <c r="N159" s="63">
        <f>IFERROR(1*Cost_Settings!$B$8,"-")</f>
        <v>2000</v>
      </c>
      <c r="O159" s="63">
        <f t="shared" si="4"/>
        <v>92052.674709320068</v>
      </c>
    </row>
    <row r="160" spans="1:15">
      <c r="A160" s="62" t="str">
        <f>Site_Data!A160</f>
        <v>MLI</v>
      </c>
      <c r="B160" s="62" t="str">
        <f>Site_Data!B160</f>
        <v>Mali</v>
      </c>
      <c r="C160" s="62">
        <f>Site_Data!E160</f>
        <v>2022</v>
      </c>
      <c r="D160" s="62">
        <f>Site_Data!F160</f>
        <v>1</v>
      </c>
      <c r="E160" s="62">
        <f>Site_Data!G160</f>
        <v>21</v>
      </c>
      <c r="F160" s="62" t="str">
        <f>Site_Data!Z160</f>
        <v>14.9951,-2.9517</v>
      </c>
      <c r="G160" s="63">
        <f>IFERROR(1*Cost_Settings!$B$3,"-")</f>
        <v>35000</v>
      </c>
      <c r="H160" s="63">
        <f>IFERROR(1*Cost_Settings!$B$7,"-")</f>
        <v>15000</v>
      </c>
      <c r="I160" s="63">
        <f>VLOOKUP(A160,Labor_capex!$A$2:$Q$200,12,0)</f>
        <v>21.100625991821289</v>
      </c>
      <c r="J160" s="63">
        <f>VLOOKUP(A160,Labor_capex!$A$2:$Q$200,13,0)</f>
        <v>10.524694442749023</v>
      </c>
      <c r="K160" s="63">
        <f>VLOOKUP(A160,Labor_capex!$A$2:$Q$200,14,0)</f>
        <v>10.524694442749023</v>
      </c>
      <c r="L160" s="63">
        <f>VLOOKUP(A160,Labor_capex!$A$2:$Q$200,15,0)</f>
        <v>10.524694442749023</v>
      </c>
      <c r="M160" s="63">
        <f>IFERROR(1*Cost_Settings!$B$6,"-")</f>
        <v>40000</v>
      </c>
      <c r="N160" s="63">
        <f>IFERROR(1*Cost_Settings!$B$8,"-")</f>
        <v>2000</v>
      </c>
      <c r="O160" s="63">
        <f t="shared" si="4"/>
        <v>92052.674709320068</v>
      </c>
    </row>
    <row r="161" spans="1:15">
      <c r="A161" s="62" t="str">
        <f>Site_Data!A161</f>
        <v>MLI</v>
      </c>
      <c r="B161" s="62" t="str">
        <f>Site_Data!B161</f>
        <v>Mali</v>
      </c>
      <c r="C161" s="62">
        <f>Site_Data!E161</f>
        <v>2022</v>
      </c>
      <c r="D161" s="62">
        <f>Site_Data!F161</f>
        <v>1</v>
      </c>
      <c r="E161" s="62">
        <f>Site_Data!G161</f>
        <v>16</v>
      </c>
      <c r="F161" s="62" t="str">
        <f>Site_Data!Z161</f>
        <v>13.3821,-3.8308</v>
      </c>
      <c r="G161" s="63">
        <f>IFERROR(1*Cost_Settings!$B$3,"-")</f>
        <v>35000</v>
      </c>
      <c r="H161" s="63">
        <f>IFERROR(1*Cost_Settings!$B$7,"-")</f>
        <v>15000</v>
      </c>
      <c r="I161" s="63">
        <f>VLOOKUP(A161,Labor_capex!$A$2:$Q$200,12,0)</f>
        <v>21.100625991821289</v>
      </c>
      <c r="J161" s="63">
        <f>VLOOKUP(A161,Labor_capex!$A$2:$Q$200,13,0)</f>
        <v>10.524694442749023</v>
      </c>
      <c r="K161" s="63">
        <f>VLOOKUP(A161,Labor_capex!$A$2:$Q$200,14,0)</f>
        <v>10.524694442749023</v>
      </c>
      <c r="L161" s="63">
        <f>VLOOKUP(A161,Labor_capex!$A$2:$Q$200,15,0)</f>
        <v>10.524694442749023</v>
      </c>
      <c r="M161" s="63">
        <f>IFERROR(1*Cost_Settings!$B$6,"-")</f>
        <v>40000</v>
      </c>
      <c r="N161" s="63">
        <f>IFERROR(1*Cost_Settings!$B$8,"-")</f>
        <v>2000</v>
      </c>
      <c r="O161" s="63">
        <f t="shared" si="4"/>
        <v>92052.674709320068</v>
      </c>
    </row>
    <row r="162" spans="1:15">
      <c r="A162" s="62" t="str">
        <f>Site_Data!A162</f>
        <v>MLI</v>
      </c>
      <c r="B162" s="62" t="str">
        <f>Site_Data!B162</f>
        <v>Mali</v>
      </c>
      <c r="C162" s="62">
        <f>Site_Data!E162</f>
        <v>2022</v>
      </c>
      <c r="D162" s="62">
        <f>Site_Data!F162</f>
        <v>1</v>
      </c>
      <c r="E162" s="62">
        <f>Site_Data!G162</f>
        <v>18</v>
      </c>
      <c r="F162" s="62" t="str">
        <f>Site_Data!Z162</f>
        <v>17.0008,-0.9383</v>
      </c>
      <c r="G162" s="63">
        <f>IFERROR(1*Cost_Settings!$B$3,"-")</f>
        <v>35000</v>
      </c>
      <c r="H162" s="63">
        <f>IFERROR(1*Cost_Settings!$B$7,"-")</f>
        <v>15000</v>
      </c>
      <c r="I162" s="63">
        <f>VLOOKUP(A162,Labor_capex!$A$2:$Q$200,12,0)</f>
        <v>21.100625991821289</v>
      </c>
      <c r="J162" s="63">
        <f>VLOOKUP(A162,Labor_capex!$A$2:$Q$200,13,0)</f>
        <v>10.524694442749023</v>
      </c>
      <c r="K162" s="63">
        <f>VLOOKUP(A162,Labor_capex!$A$2:$Q$200,14,0)</f>
        <v>10.524694442749023</v>
      </c>
      <c r="L162" s="63">
        <f>VLOOKUP(A162,Labor_capex!$A$2:$Q$200,15,0)</f>
        <v>10.524694442749023</v>
      </c>
      <c r="M162" s="63">
        <f>IFERROR(1*Cost_Settings!$B$6,"-")</f>
        <v>40000</v>
      </c>
      <c r="N162" s="63">
        <f>IFERROR(1*Cost_Settings!$B$8,"-")</f>
        <v>2000</v>
      </c>
      <c r="O162" s="63">
        <f t="shared" si="4"/>
        <v>92052.674709320068</v>
      </c>
    </row>
    <row r="163" spans="1:15">
      <c r="A163" s="62" t="str">
        <f>Site_Data!A163</f>
        <v>MLI</v>
      </c>
      <c r="B163" s="62" t="str">
        <f>Site_Data!B163</f>
        <v>Mali</v>
      </c>
      <c r="C163" s="62">
        <f>Site_Data!E163</f>
        <v>2020</v>
      </c>
      <c r="D163" s="62">
        <f>Site_Data!F163</f>
        <v>6</v>
      </c>
      <c r="E163" s="62">
        <f>Site_Data!G163</f>
        <v>24</v>
      </c>
      <c r="F163" s="62" t="str">
        <f>Site_Data!Z163</f>
        <v>15.3217,0.7464</v>
      </c>
      <c r="G163" s="63">
        <f>IFERROR(1*Cost_Settings!$B$3,"-")</f>
        <v>35000</v>
      </c>
      <c r="H163" s="63">
        <f>IFERROR(1*Cost_Settings!$B$7,"-")</f>
        <v>15000</v>
      </c>
      <c r="I163" s="63">
        <f>VLOOKUP(A163,Labor_capex!$A$2:$Q$200,12,0)</f>
        <v>21.100625991821289</v>
      </c>
      <c r="J163" s="63">
        <f>VLOOKUP(A163,Labor_capex!$A$2:$Q$200,13,0)</f>
        <v>10.524694442749023</v>
      </c>
      <c r="K163" s="63">
        <f>VLOOKUP(A163,Labor_capex!$A$2:$Q$200,14,0)</f>
        <v>10.524694442749023</v>
      </c>
      <c r="L163" s="63">
        <f>VLOOKUP(A163,Labor_capex!$A$2:$Q$200,15,0)</f>
        <v>10.524694442749023</v>
      </c>
      <c r="M163" s="63">
        <f>IFERROR(1*Cost_Settings!$B$6,"-")</f>
        <v>40000</v>
      </c>
      <c r="N163" s="63">
        <f>IFERROR(1*Cost_Settings!$B$8,"-")</f>
        <v>2000</v>
      </c>
      <c r="O163" s="63">
        <f t="shared" si="4"/>
        <v>92052.674709320068</v>
      </c>
    </row>
    <row r="164" spans="1:15">
      <c r="A164" s="62" t="str">
        <f>Site_Data!A164</f>
        <v>MLI</v>
      </c>
      <c r="B164" s="62" t="str">
        <f>Site_Data!B164</f>
        <v>Mali</v>
      </c>
      <c r="C164" s="62">
        <f>Site_Data!E164</f>
        <v>2023</v>
      </c>
      <c r="D164" s="62">
        <f>Site_Data!F164</f>
        <v>3</v>
      </c>
      <c r="E164" s="62">
        <f>Site_Data!G164</f>
        <v>10</v>
      </c>
      <c r="F164" s="62" t="str">
        <f>Site_Data!Z164</f>
        <v>14.1137,-6.7275</v>
      </c>
      <c r="G164" s="63">
        <f>IFERROR(1*Cost_Settings!$B$3,"-")</f>
        <v>35000</v>
      </c>
      <c r="H164" s="63">
        <f>IFERROR(1*Cost_Settings!$B$7,"-")</f>
        <v>15000</v>
      </c>
      <c r="I164" s="63">
        <f>VLOOKUP(A164,Labor_capex!$A$2:$Q$200,12,0)</f>
        <v>21.100625991821289</v>
      </c>
      <c r="J164" s="63">
        <f>VLOOKUP(A164,Labor_capex!$A$2:$Q$200,13,0)</f>
        <v>10.524694442749023</v>
      </c>
      <c r="K164" s="63">
        <f>VLOOKUP(A164,Labor_capex!$A$2:$Q$200,14,0)</f>
        <v>10.524694442749023</v>
      </c>
      <c r="L164" s="63">
        <f>VLOOKUP(A164,Labor_capex!$A$2:$Q$200,15,0)</f>
        <v>10.524694442749023</v>
      </c>
      <c r="M164" s="63">
        <f>IFERROR(1*Cost_Settings!$B$6,"-")</f>
        <v>40000</v>
      </c>
      <c r="N164" s="63">
        <f>IFERROR(1*Cost_Settings!$B$8,"-")</f>
        <v>2000</v>
      </c>
      <c r="O164" s="63">
        <f t="shared" si="4"/>
        <v>92052.674709320068</v>
      </c>
    </row>
    <row r="165" spans="1:15">
      <c r="A165" s="62" t="str">
        <f>Site_Data!A165</f>
        <v>MLI</v>
      </c>
      <c r="B165" s="62" t="str">
        <f>Site_Data!B165</f>
        <v>Mali</v>
      </c>
      <c r="C165" s="62">
        <f>Site_Data!E165</f>
        <v>2019</v>
      </c>
      <c r="D165" s="62">
        <f>Site_Data!F165</f>
        <v>6</v>
      </c>
      <c r="E165" s="62">
        <f>Site_Data!G165</f>
        <v>26</v>
      </c>
      <c r="F165" s="62" t="str">
        <f>Site_Data!Z165</f>
        <v>14.2793,-2.1354</v>
      </c>
      <c r="G165" s="63">
        <f>IFERROR(1*Cost_Settings!$B$3,"-")</f>
        <v>35000</v>
      </c>
      <c r="H165" s="63">
        <f>IFERROR(1*Cost_Settings!$B$7,"-")</f>
        <v>15000</v>
      </c>
      <c r="I165" s="63">
        <f>VLOOKUP(A165,Labor_capex!$A$2:$Q$200,12,0)</f>
        <v>21.100625991821289</v>
      </c>
      <c r="J165" s="63">
        <f>VLOOKUP(A165,Labor_capex!$A$2:$Q$200,13,0)</f>
        <v>10.524694442749023</v>
      </c>
      <c r="K165" s="63">
        <f>VLOOKUP(A165,Labor_capex!$A$2:$Q$200,14,0)</f>
        <v>10.524694442749023</v>
      </c>
      <c r="L165" s="63">
        <f>VLOOKUP(A165,Labor_capex!$A$2:$Q$200,15,0)</f>
        <v>10.524694442749023</v>
      </c>
      <c r="M165" s="63">
        <f>IFERROR(1*Cost_Settings!$B$6,"-")</f>
        <v>40000</v>
      </c>
      <c r="N165" s="63">
        <f>IFERROR(1*Cost_Settings!$B$8,"-")</f>
        <v>2000</v>
      </c>
      <c r="O165" s="63">
        <f t="shared" si="4"/>
        <v>92052.674709320068</v>
      </c>
    </row>
    <row r="166" spans="1:15">
      <c r="A166" s="62" t="str">
        <f>Site_Data!A166</f>
        <v>MLI</v>
      </c>
      <c r="B166" s="62" t="str">
        <f>Site_Data!B166</f>
        <v>Mali</v>
      </c>
      <c r="C166" s="62">
        <f>Site_Data!E166</f>
        <v>2021</v>
      </c>
      <c r="D166" s="62">
        <f>Site_Data!F166</f>
        <v>8</v>
      </c>
      <c r="E166" s="62">
        <f>Site_Data!G166</f>
        <v>19</v>
      </c>
      <c r="F166" s="62" t="str">
        <f>Site_Data!Z166</f>
        <v>12.7903,-4.3618</v>
      </c>
      <c r="G166" s="63">
        <f>IFERROR(1*Cost_Settings!$B$3,"-")</f>
        <v>35000</v>
      </c>
      <c r="H166" s="63">
        <f>IFERROR(1*Cost_Settings!$B$7,"-")</f>
        <v>15000</v>
      </c>
      <c r="I166" s="63">
        <f>VLOOKUP(A166,Labor_capex!$A$2:$Q$200,12,0)</f>
        <v>21.100625991821289</v>
      </c>
      <c r="J166" s="63">
        <f>VLOOKUP(A166,Labor_capex!$A$2:$Q$200,13,0)</f>
        <v>10.524694442749023</v>
      </c>
      <c r="K166" s="63">
        <f>VLOOKUP(A166,Labor_capex!$A$2:$Q$200,14,0)</f>
        <v>10.524694442749023</v>
      </c>
      <c r="L166" s="63">
        <f>VLOOKUP(A166,Labor_capex!$A$2:$Q$200,15,0)</f>
        <v>10.524694442749023</v>
      </c>
      <c r="M166" s="63">
        <f>IFERROR(1*Cost_Settings!$B$6,"-")</f>
        <v>40000</v>
      </c>
      <c r="N166" s="63">
        <f>IFERROR(1*Cost_Settings!$B$8,"-")</f>
        <v>2000</v>
      </c>
      <c r="O166" s="63">
        <f t="shared" si="4"/>
        <v>92052.674709320068</v>
      </c>
    </row>
    <row r="167" spans="1:15">
      <c r="A167" s="62" t="str">
        <f>Site_Data!A167</f>
        <v>MLI</v>
      </c>
      <c r="B167" s="62" t="str">
        <f>Site_Data!B167</f>
        <v>Mali</v>
      </c>
      <c r="C167" s="62">
        <f>Site_Data!E167</f>
        <v>2021</v>
      </c>
      <c r="D167" s="62">
        <f>Site_Data!F167</f>
        <v>3</v>
      </c>
      <c r="E167" s="62">
        <f>Site_Data!G167</f>
        <v>28</v>
      </c>
      <c r="F167" s="62" t="str">
        <f>Site_Data!Z167</f>
        <v>16.7201,-2.4436</v>
      </c>
      <c r="G167" s="63">
        <f>IFERROR(1*Cost_Settings!$B$3,"-")</f>
        <v>35000</v>
      </c>
      <c r="H167" s="63">
        <f>IFERROR(1*Cost_Settings!$B$7,"-")</f>
        <v>15000</v>
      </c>
      <c r="I167" s="63">
        <f>VLOOKUP(A167,Labor_capex!$A$2:$Q$200,12,0)</f>
        <v>21.100625991821289</v>
      </c>
      <c r="J167" s="63">
        <f>VLOOKUP(A167,Labor_capex!$A$2:$Q$200,13,0)</f>
        <v>10.524694442749023</v>
      </c>
      <c r="K167" s="63">
        <f>VLOOKUP(A167,Labor_capex!$A$2:$Q$200,14,0)</f>
        <v>10.524694442749023</v>
      </c>
      <c r="L167" s="63">
        <f>VLOOKUP(A167,Labor_capex!$A$2:$Q$200,15,0)</f>
        <v>10.524694442749023</v>
      </c>
      <c r="M167" s="63">
        <f>IFERROR(1*Cost_Settings!$B$6,"-")</f>
        <v>40000</v>
      </c>
      <c r="N167" s="63">
        <f>IFERROR(1*Cost_Settings!$B$8,"-")</f>
        <v>2000</v>
      </c>
      <c r="O167" s="63">
        <f t="shared" si="4"/>
        <v>92052.674709320068</v>
      </c>
    </row>
    <row r="168" spans="1:15">
      <c r="A168" s="62" t="str">
        <f>Site_Data!A168</f>
        <v>MLI</v>
      </c>
      <c r="B168" s="62" t="str">
        <f>Site_Data!B168</f>
        <v>Mali</v>
      </c>
      <c r="C168" s="62">
        <f>Site_Data!E168</f>
        <v>2022</v>
      </c>
      <c r="D168" s="62">
        <f>Site_Data!F168</f>
        <v>4</v>
      </c>
      <c r="E168" s="62">
        <f>Site_Data!G168</f>
        <v>25</v>
      </c>
      <c r="F168" s="62" t="str">
        <f>Site_Data!Z168</f>
        <v>14.0914,-3.7893</v>
      </c>
      <c r="G168" s="63">
        <f>IFERROR(1*Cost_Settings!$B$3,"-")</f>
        <v>35000</v>
      </c>
      <c r="H168" s="63">
        <f>IFERROR(1*Cost_Settings!$B$7,"-")</f>
        <v>15000</v>
      </c>
      <c r="I168" s="63">
        <f>VLOOKUP(A168,Labor_capex!$A$2:$Q$200,12,0)</f>
        <v>21.100625991821289</v>
      </c>
      <c r="J168" s="63">
        <f>VLOOKUP(A168,Labor_capex!$A$2:$Q$200,13,0)</f>
        <v>10.524694442749023</v>
      </c>
      <c r="K168" s="63">
        <f>VLOOKUP(A168,Labor_capex!$A$2:$Q$200,14,0)</f>
        <v>10.524694442749023</v>
      </c>
      <c r="L168" s="63">
        <f>VLOOKUP(A168,Labor_capex!$A$2:$Q$200,15,0)</f>
        <v>10.524694442749023</v>
      </c>
      <c r="M168" s="63">
        <f>IFERROR(1*Cost_Settings!$B$6,"-")</f>
        <v>40000</v>
      </c>
      <c r="N168" s="63">
        <f>IFERROR(1*Cost_Settings!$B$8,"-")</f>
        <v>2000</v>
      </c>
      <c r="O168" s="63">
        <f t="shared" si="4"/>
        <v>92052.674709320068</v>
      </c>
    </row>
    <row r="169" spans="1:15">
      <c r="A169" s="62" t="str">
        <f>Site_Data!A169</f>
        <v>MLI</v>
      </c>
      <c r="B169" s="62" t="str">
        <f>Site_Data!B169</f>
        <v>Mali</v>
      </c>
      <c r="C169" s="62">
        <f>Site_Data!E169</f>
        <v>2020</v>
      </c>
      <c r="D169" s="62">
        <f>Site_Data!F169</f>
        <v>4</v>
      </c>
      <c r="E169" s="62">
        <f>Site_Data!G169</f>
        <v>25</v>
      </c>
      <c r="F169" s="62" t="str">
        <f>Site_Data!Z169</f>
        <v>15.9301,0.2151</v>
      </c>
      <c r="G169" s="63">
        <f>IFERROR(1*Cost_Settings!$B$3,"-")</f>
        <v>35000</v>
      </c>
      <c r="H169" s="63">
        <f>IFERROR(1*Cost_Settings!$B$7,"-")</f>
        <v>15000</v>
      </c>
      <c r="I169" s="63">
        <f>VLOOKUP(A169,Labor_capex!$A$2:$Q$200,12,0)</f>
        <v>21.100625991821289</v>
      </c>
      <c r="J169" s="63">
        <f>VLOOKUP(A169,Labor_capex!$A$2:$Q$200,13,0)</f>
        <v>10.524694442749023</v>
      </c>
      <c r="K169" s="63">
        <f>VLOOKUP(A169,Labor_capex!$A$2:$Q$200,14,0)</f>
        <v>10.524694442749023</v>
      </c>
      <c r="L169" s="63">
        <f>VLOOKUP(A169,Labor_capex!$A$2:$Q$200,15,0)</f>
        <v>10.524694442749023</v>
      </c>
      <c r="M169" s="63">
        <f>IFERROR(1*Cost_Settings!$B$6,"-")</f>
        <v>40000</v>
      </c>
      <c r="N169" s="63">
        <f>IFERROR(1*Cost_Settings!$B$8,"-")</f>
        <v>2000</v>
      </c>
      <c r="O169" s="63">
        <f t="shared" si="4"/>
        <v>92052.674709320068</v>
      </c>
    </row>
    <row r="170" spans="1:15">
      <c r="A170" s="62" t="str">
        <f>Site_Data!A170</f>
        <v>MLI</v>
      </c>
      <c r="B170" s="62" t="str">
        <f>Site_Data!B170</f>
        <v>Mali</v>
      </c>
      <c r="C170" s="62">
        <f>Site_Data!E170</f>
        <v>2022</v>
      </c>
      <c r="D170" s="62">
        <f>Site_Data!F170</f>
        <v>1</v>
      </c>
      <c r="E170" s="62">
        <f>Site_Data!G170</f>
        <v>19</v>
      </c>
      <c r="F170" s="62" t="str">
        <f>Site_Data!Z170</f>
        <v>16.92,-0.6354</v>
      </c>
      <c r="G170" s="63">
        <f>IFERROR(1*Cost_Settings!$B$3,"-")</f>
        <v>35000</v>
      </c>
      <c r="H170" s="63">
        <f>IFERROR(1*Cost_Settings!$B$7,"-")</f>
        <v>15000</v>
      </c>
      <c r="I170" s="63">
        <f>VLOOKUP(A170,Labor_capex!$A$2:$Q$200,12,0)</f>
        <v>21.100625991821289</v>
      </c>
      <c r="J170" s="63">
        <f>VLOOKUP(A170,Labor_capex!$A$2:$Q$200,13,0)</f>
        <v>10.524694442749023</v>
      </c>
      <c r="K170" s="63">
        <f>VLOOKUP(A170,Labor_capex!$A$2:$Q$200,14,0)</f>
        <v>10.524694442749023</v>
      </c>
      <c r="L170" s="63">
        <f>VLOOKUP(A170,Labor_capex!$A$2:$Q$200,15,0)</f>
        <v>10.524694442749023</v>
      </c>
      <c r="M170" s="63">
        <f>IFERROR(1*Cost_Settings!$B$6,"-")</f>
        <v>40000</v>
      </c>
      <c r="N170" s="63">
        <f>IFERROR(1*Cost_Settings!$B$8,"-")</f>
        <v>2000</v>
      </c>
      <c r="O170" s="63">
        <f t="shared" si="4"/>
        <v>92052.674709320068</v>
      </c>
    </row>
    <row r="171" spans="1:15">
      <c r="A171" s="62" t="str">
        <f>Site_Data!A171</f>
        <v>MLI</v>
      </c>
      <c r="B171" s="62" t="str">
        <f>Site_Data!B171</f>
        <v>Mali</v>
      </c>
      <c r="C171" s="62">
        <f>Site_Data!E171</f>
        <v>2021</v>
      </c>
      <c r="D171" s="62">
        <f>Site_Data!F171</f>
        <v>10</v>
      </c>
      <c r="E171" s="62">
        <f>Site_Data!G171</f>
        <v>15</v>
      </c>
      <c r="F171" s="62" t="str">
        <f>Site_Data!Z171</f>
        <v>16.6877,-3.9728</v>
      </c>
      <c r="G171" s="63">
        <f>IFERROR(1*Cost_Settings!$B$3,"-")</f>
        <v>35000</v>
      </c>
      <c r="H171" s="63">
        <f>IFERROR(1*Cost_Settings!$B$7,"-")</f>
        <v>15000</v>
      </c>
      <c r="I171" s="63">
        <f>VLOOKUP(A171,Labor_capex!$A$2:$Q$200,12,0)</f>
        <v>21.100625991821289</v>
      </c>
      <c r="J171" s="63">
        <f>VLOOKUP(A171,Labor_capex!$A$2:$Q$200,13,0)</f>
        <v>10.524694442749023</v>
      </c>
      <c r="K171" s="63">
        <f>VLOOKUP(A171,Labor_capex!$A$2:$Q$200,14,0)</f>
        <v>10.524694442749023</v>
      </c>
      <c r="L171" s="63">
        <f>VLOOKUP(A171,Labor_capex!$A$2:$Q$200,15,0)</f>
        <v>10.524694442749023</v>
      </c>
      <c r="M171" s="63">
        <f>IFERROR(1*Cost_Settings!$B$6,"-")</f>
        <v>40000</v>
      </c>
      <c r="N171" s="63">
        <f>IFERROR(1*Cost_Settings!$B$8,"-")</f>
        <v>2000</v>
      </c>
      <c r="O171" s="63">
        <f t="shared" si="4"/>
        <v>92052.674709320068</v>
      </c>
    </row>
    <row r="172" spans="1:15">
      <c r="A172" s="62" t="str">
        <f>Site_Data!A172</f>
        <v>MLI</v>
      </c>
      <c r="B172" s="62" t="str">
        <f>Site_Data!B172</f>
        <v>Mali</v>
      </c>
      <c r="C172" s="62">
        <f>Site_Data!E172</f>
        <v>2022</v>
      </c>
      <c r="D172" s="62">
        <f>Site_Data!F172</f>
        <v>1</v>
      </c>
      <c r="E172" s="62">
        <f>Site_Data!G172</f>
        <v>21</v>
      </c>
      <c r="F172" s="62" t="str">
        <f>Site_Data!Z172</f>
        <v>14.1333,-3.0063</v>
      </c>
      <c r="G172" s="63">
        <f>IFERROR(1*Cost_Settings!$B$3,"-")</f>
        <v>35000</v>
      </c>
      <c r="H172" s="63">
        <f>IFERROR(1*Cost_Settings!$B$7,"-")</f>
        <v>15000</v>
      </c>
      <c r="I172" s="63">
        <f>VLOOKUP(A172,Labor_capex!$A$2:$Q$200,12,0)</f>
        <v>21.100625991821289</v>
      </c>
      <c r="J172" s="63">
        <f>VLOOKUP(A172,Labor_capex!$A$2:$Q$200,13,0)</f>
        <v>10.524694442749023</v>
      </c>
      <c r="K172" s="63">
        <f>VLOOKUP(A172,Labor_capex!$A$2:$Q$200,14,0)</f>
        <v>10.524694442749023</v>
      </c>
      <c r="L172" s="63">
        <f>VLOOKUP(A172,Labor_capex!$A$2:$Q$200,15,0)</f>
        <v>10.524694442749023</v>
      </c>
      <c r="M172" s="63">
        <f>IFERROR(1*Cost_Settings!$B$6,"-")</f>
        <v>40000</v>
      </c>
      <c r="N172" s="63">
        <f>IFERROR(1*Cost_Settings!$B$8,"-")</f>
        <v>2000</v>
      </c>
      <c r="O172" s="63">
        <f t="shared" si="4"/>
        <v>92052.674709320068</v>
      </c>
    </row>
    <row r="173" spans="1:15">
      <c r="A173" s="62" t="str">
        <f>Site_Data!A173</f>
        <v>MLI</v>
      </c>
      <c r="B173" s="62" t="str">
        <f>Site_Data!B173</f>
        <v>Mali</v>
      </c>
      <c r="C173" s="62">
        <f>Site_Data!E173</f>
        <v>2017</v>
      </c>
      <c r="D173" s="62">
        <f>Site_Data!F173</f>
        <v>8</v>
      </c>
      <c r="E173" s="62">
        <f>Site_Data!G173</f>
        <v>22</v>
      </c>
      <c r="F173" s="62" t="str">
        <f>Site_Data!Z173</f>
        <v>16.1289,-3.7478</v>
      </c>
      <c r="G173" s="63">
        <f>IFERROR(1*Cost_Settings!$B$3,"-")</f>
        <v>35000</v>
      </c>
      <c r="H173" s="63">
        <f>IFERROR(1*Cost_Settings!$B$7,"-")</f>
        <v>15000</v>
      </c>
      <c r="I173" s="63">
        <f>VLOOKUP(A173,Labor_capex!$A$2:$Q$200,12,0)</f>
        <v>21.100625991821289</v>
      </c>
      <c r="J173" s="63">
        <f>VLOOKUP(A173,Labor_capex!$A$2:$Q$200,13,0)</f>
        <v>10.524694442749023</v>
      </c>
      <c r="K173" s="63">
        <f>VLOOKUP(A173,Labor_capex!$A$2:$Q$200,14,0)</f>
        <v>10.524694442749023</v>
      </c>
      <c r="L173" s="63">
        <f>VLOOKUP(A173,Labor_capex!$A$2:$Q$200,15,0)</f>
        <v>10.524694442749023</v>
      </c>
      <c r="M173" s="63">
        <f>IFERROR(1*Cost_Settings!$B$6,"-")</f>
        <v>40000</v>
      </c>
      <c r="N173" s="63">
        <f>IFERROR(1*Cost_Settings!$B$8,"-")</f>
        <v>2000</v>
      </c>
      <c r="O173" s="63">
        <f t="shared" si="4"/>
        <v>92052.674709320068</v>
      </c>
    </row>
    <row r="174" spans="1:15">
      <c r="A174" s="62" t="str">
        <f>Site_Data!A174</f>
        <v>MLI</v>
      </c>
      <c r="B174" s="62" t="str">
        <f>Site_Data!B174</f>
        <v>Mali</v>
      </c>
      <c r="C174" s="62">
        <f>Site_Data!E174</f>
        <v>2021</v>
      </c>
      <c r="D174" s="62">
        <f>Site_Data!F174</f>
        <v>3</v>
      </c>
      <c r="E174" s="62">
        <f>Site_Data!G174</f>
        <v>16</v>
      </c>
      <c r="F174" s="62" t="str">
        <f>Site_Data!Z174</f>
        <v>14.3467,-2.8059</v>
      </c>
      <c r="G174" s="63">
        <f>IFERROR(1*Cost_Settings!$B$3,"-")</f>
        <v>35000</v>
      </c>
      <c r="H174" s="63">
        <f>IFERROR(1*Cost_Settings!$B$7,"-")</f>
        <v>15000</v>
      </c>
      <c r="I174" s="63">
        <f>VLOOKUP(A174,Labor_capex!$A$2:$Q$200,12,0)</f>
        <v>21.100625991821289</v>
      </c>
      <c r="J174" s="63">
        <f>VLOOKUP(A174,Labor_capex!$A$2:$Q$200,13,0)</f>
        <v>10.524694442749023</v>
      </c>
      <c r="K174" s="63">
        <f>VLOOKUP(A174,Labor_capex!$A$2:$Q$200,14,0)</f>
        <v>10.524694442749023</v>
      </c>
      <c r="L174" s="63">
        <f>VLOOKUP(A174,Labor_capex!$A$2:$Q$200,15,0)</f>
        <v>10.524694442749023</v>
      </c>
      <c r="M174" s="63">
        <f>IFERROR(1*Cost_Settings!$B$6,"-")</f>
        <v>40000</v>
      </c>
      <c r="N174" s="63">
        <f>IFERROR(1*Cost_Settings!$B$8,"-")</f>
        <v>2000</v>
      </c>
      <c r="O174" s="63">
        <f t="shared" si="4"/>
        <v>92052.674709320068</v>
      </c>
    </row>
    <row r="175" spans="1:15">
      <c r="A175" s="62" t="str">
        <f>Site_Data!A175</f>
        <v>MLI</v>
      </c>
      <c r="B175" s="62" t="str">
        <f>Site_Data!B175</f>
        <v>Mali</v>
      </c>
      <c r="C175" s="62">
        <f>Site_Data!E175</f>
        <v>2021</v>
      </c>
      <c r="D175" s="62">
        <f>Site_Data!F175</f>
        <v>7</v>
      </c>
      <c r="E175" s="62">
        <f>Site_Data!G175</f>
        <v>10</v>
      </c>
      <c r="F175" s="62" t="str">
        <f>Site_Data!Z175</f>
        <v>13.6185,-3.709</v>
      </c>
      <c r="G175" s="63">
        <f>IFERROR(1*Cost_Settings!$B$3,"-")</f>
        <v>35000</v>
      </c>
      <c r="H175" s="63">
        <f>IFERROR(1*Cost_Settings!$B$7,"-")</f>
        <v>15000</v>
      </c>
      <c r="I175" s="63">
        <f>VLOOKUP(A175,Labor_capex!$A$2:$Q$200,12,0)</f>
        <v>21.100625991821289</v>
      </c>
      <c r="J175" s="63">
        <f>VLOOKUP(A175,Labor_capex!$A$2:$Q$200,13,0)</f>
        <v>10.524694442749023</v>
      </c>
      <c r="K175" s="63">
        <f>VLOOKUP(A175,Labor_capex!$A$2:$Q$200,14,0)</f>
        <v>10.524694442749023</v>
      </c>
      <c r="L175" s="63">
        <f>VLOOKUP(A175,Labor_capex!$A$2:$Q$200,15,0)</f>
        <v>10.524694442749023</v>
      </c>
      <c r="M175" s="63">
        <f>IFERROR(1*Cost_Settings!$B$6,"-")</f>
        <v>40000</v>
      </c>
      <c r="N175" s="63">
        <f>IFERROR(1*Cost_Settings!$B$8,"-")</f>
        <v>2000</v>
      </c>
      <c r="O175" s="63">
        <f t="shared" si="4"/>
        <v>92052.674709320068</v>
      </c>
    </row>
    <row r="176" spans="1:15">
      <c r="A176" s="62" t="str">
        <f>Site_Data!A176</f>
        <v>MLI</v>
      </c>
      <c r="B176" s="62" t="str">
        <f>Site_Data!B176</f>
        <v>Mali</v>
      </c>
      <c r="C176" s="62">
        <f>Site_Data!E176</f>
        <v>2022</v>
      </c>
      <c r="D176" s="62">
        <f>Site_Data!F176</f>
        <v>8</v>
      </c>
      <c r="E176" s="62">
        <f>Site_Data!G176</f>
        <v>16</v>
      </c>
      <c r="F176" s="62" t="str">
        <f>Site_Data!Z176</f>
        <v>16.8778,-1.9231</v>
      </c>
      <c r="G176" s="63">
        <f>IFERROR(1*Cost_Settings!$B$3,"-")</f>
        <v>35000</v>
      </c>
      <c r="H176" s="63">
        <f>IFERROR(1*Cost_Settings!$B$7,"-")</f>
        <v>15000</v>
      </c>
      <c r="I176" s="63">
        <f>VLOOKUP(A176,Labor_capex!$A$2:$Q$200,12,0)</f>
        <v>21.100625991821289</v>
      </c>
      <c r="J176" s="63">
        <f>VLOOKUP(A176,Labor_capex!$A$2:$Q$200,13,0)</f>
        <v>10.524694442749023</v>
      </c>
      <c r="K176" s="63">
        <f>VLOOKUP(A176,Labor_capex!$A$2:$Q$200,14,0)</f>
        <v>10.524694442749023</v>
      </c>
      <c r="L176" s="63">
        <f>VLOOKUP(A176,Labor_capex!$A$2:$Q$200,15,0)</f>
        <v>10.524694442749023</v>
      </c>
      <c r="M176" s="63">
        <f>IFERROR(1*Cost_Settings!$B$6,"-")</f>
        <v>40000</v>
      </c>
      <c r="N176" s="63">
        <f>IFERROR(1*Cost_Settings!$B$8,"-")</f>
        <v>2000</v>
      </c>
      <c r="O176" s="63">
        <f t="shared" si="4"/>
        <v>92052.674709320068</v>
      </c>
    </row>
    <row r="177" spans="1:15">
      <c r="A177" s="62" t="str">
        <f>Site_Data!A177</f>
        <v>MLI</v>
      </c>
      <c r="B177" s="62" t="str">
        <f>Site_Data!B177</f>
        <v>Mali</v>
      </c>
      <c r="C177" s="62">
        <f>Site_Data!E177</f>
        <v>2022</v>
      </c>
      <c r="D177" s="62">
        <f>Site_Data!F177</f>
        <v>1</v>
      </c>
      <c r="E177" s="62">
        <f>Site_Data!G177</f>
        <v>15</v>
      </c>
      <c r="F177" s="62" t="str">
        <f>Site_Data!Z177</f>
        <v>13.0179,-4.466</v>
      </c>
      <c r="G177" s="63">
        <f>IFERROR(1*Cost_Settings!$B$3,"-")</f>
        <v>35000</v>
      </c>
      <c r="H177" s="63">
        <f>IFERROR(1*Cost_Settings!$B$7,"-")</f>
        <v>15000</v>
      </c>
      <c r="I177" s="63">
        <f>VLOOKUP(A177,Labor_capex!$A$2:$Q$200,12,0)</f>
        <v>21.100625991821289</v>
      </c>
      <c r="J177" s="63">
        <f>VLOOKUP(A177,Labor_capex!$A$2:$Q$200,13,0)</f>
        <v>10.524694442749023</v>
      </c>
      <c r="K177" s="63">
        <f>VLOOKUP(A177,Labor_capex!$A$2:$Q$200,14,0)</f>
        <v>10.524694442749023</v>
      </c>
      <c r="L177" s="63">
        <f>VLOOKUP(A177,Labor_capex!$A$2:$Q$200,15,0)</f>
        <v>10.524694442749023</v>
      </c>
      <c r="M177" s="63">
        <f>IFERROR(1*Cost_Settings!$B$6,"-")</f>
        <v>40000</v>
      </c>
      <c r="N177" s="63">
        <f>IFERROR(1*Cost_Settings!$B$8,"-")</f>
        <v>2000</v>
      </c>
      <c r="O177" s="63">
        <f t="shared" si="4"/>
        <v>92052.674709320068</v>
      </c>
    </row>
    <row r="178" spans="1:15">
      <c r="A178" s="62" t="str">
        <f>Site_Data!A178</f>
        <v>MLI</v>
      </c>
      <c r="B178" s="62" t="str">
        <f>Site_Data!B178</f>
        <v>Mali</v>
      </c>
      <c r="C178" s="62">
        <f>Site_Data!E178</f>
        <v>2022</v>
      </c>
      <c r="D178" s="62">
        <f>Site_Data!F178</f>
        <v>7</v>
      </c>
      <c r="E178" s="62">
        <f>Site_Data!G178</f>
        <v>25</v>
      </c>
      <c r="F178" s="62" t="str">
        <f>Site_Data!Z178</f>
        <v>16.1515,0.0708</v>
      </c>
      <c r="G178" s="63">
        <f>IFERROR(1*Cost_Settings!$B$3,"-")</f>
        <v>35000</v>
      </c>
      <c r="H178" s="63">
        <f>IFERROR(1*Cost_Settings!$B$7,"-")</f>
        <v>15000</v>
      </c>
      <c r="I178" s="63">
        <f>VLOOKUP(A178,Labor_capex!$A$2:$Q$200,12,0)</f>
        <v>21.100625991821289</v>
      </c>
      <c r="J178" s="63">
        <f>VLOOKUP(A178,Labor_capex!$A$2:$Q$200,13,0)</f>
        <v>10.524694442749023</v>
      </c>
      <c r="K178" s="63">
        <f>VLOOKUP(A178,Labor_capex!$A$2:$Q$200,14,0)</f>
        <v>10.524694442749023</v>
      </c>
      <c r="L178" s="63">
        <f>VLOOKUP(A178,Labor_capex!$A$2:$Q$200,15,0)</f>
        <v>10.524694442749023</v>
      </c>
      <c r="M178" s="63">
        <f>IFERROR(1*Cost_Settings!$B$6,"-")</f>
        <v>40000</v>
      </c>
      <c r="N178" s="63">
        <f>IFERROR(1*Cost_Settings!$B$8,"-")</f>
        <v>2000</v>
      </c>
      <c r="O178" s="63">
        <f t="shared" si="4"/>
        <v>92052.674709320068</v>
      </c>
    </row>
    <row r="179" spans="1:15">
      <c r="A179" s="62" t="str">
        <f>Site_Data!A179</f>
        <v>MLI</v>
      </c>
      <c r="B179" s="62" t="str">
        <f>Site_Data!B179</f>
        <v>Mali</v>
      </c>
      <c r="C179" s="62">
        <f>Site_Data!E179</f>
        <v>2022</v>
      </c>
      <c r="D179" s="62">
        <f>Site_Data!F179</f>
        <v>5</v>
      </c>
      <c r="E179" s="62">
        <f>Site_Data!G179</f>
        <v>2</v>
      </c>
      <c r="F179" s="62" t="str">
        <f>Site_Data!Z179</f>
        <v>13.1361,-4.6745</v>
      </c>
      <c r="G179" s="63">
        <f>IFERROR(1*Cost_Settings!$B$3,"-")</f>
        <v>35000</v>
      </c>
      <c r="H179" s="63">
        <f>IFERROR(1*Cost_Settings!$B$7,"-")</f>
        <v>15000</v>
      </c>
      <c r="I179" s="63">
        <f>VLOOKUP(A179,Labor_capex!$A$2:$Q$200,12,0)</f>
        <v>21.100625991821289</v>
      </c>
      <c r="J179" s="63">
        <f>VLOOKUP(A179,Labor_capex!$A$2:$Q$200,13,0)</f>
        <v>10.524694442749023</v>
      </c>
      <c r="K179" s="63">
        <f>VLOOKUP(A179,Labor_capex!$A$2:$Q$200,14,0)</f>
        <v>10.524694442749023</v>
      </c>
      <c r="L179" s="63">
        <f>VLOOKUP(A179,Labor_capex!$A$2:$Q$200,15,0)</f>
        <v>10.524694442749023</v>
      </c>
      <c r="M179" s="63">
        <f>IFERROR(1*Cost_Settings!$B$6,"-")</f>
        <v>40000</v>
      </c>
      <c r="N179" s="63">
        <f>IFERROR(1*Cost_Settings!$B$8,"-")</f>
        <v>2000</v>
      </c>
      <c r="O179" s="63">
        <f t="shared" si="4"/>
        <v>92052.674709320068</v>
      </c>
    </row>
    <row r="180" spans="1:15">
      <c r="A180" s="62" t="str">
        <f>Site_Data!A180</f>
        <v>MLI</v>
      </c>
      <c r="B180" s="62" t="str">
        <f>Site_Data!B180</f>
        <v>Mali</v>
      </c>
      <c r="C180" s="62">
        <f>Site_Data!E180</f>
        <v>2022</v>
      </c>
      <c r="D180" s="62">
        <f>Site_Data!F180</f>
        <v>3</v>
      </c>
      <c r="E180" s="62">
        <f>Site_Data!G180</f>
        <v>3</v>
      </c>
      <c r="F180" s="62" t="str">
        <f>Site_Data!Z180</f>
        <v>16.9494,-1.7481</v>
      </c>
      <c r="G180" s="63">
        <f>IFERROR(1*Cost_Settings!$B$3,"-")</f>
        <v>35000</v>
      </c>
      <c r="H180" s="63">
        <f>IFERROR(1*Cost_Settings!$B$7,"-")</f>
        <v>15000</v>
      </c>
      <c r="I180" s="63">
        <f>VLOOKUP(A180,Labor_capex!$A$2:$Q$200,12,0)</f>
        <v>21.100625991821289</v>
      </c>
      <c r="J180" s="63">
        <f>VLOOKUP(A180,Labor_capex!$A$2:$Q$200,13,0)</f>
        <v>10.524694442749023</v>
      </c>
      <c r="K180" s="63">
        <f>VLOOKUP(A180,Labor_capex!$A$2:$Q$200,14,0)</f>
        <v>10.524694442749023</v>
      </c>
      <c r="L180" s="63">
        <f>VLOOKUP(A180,Labor_capex!$A$2:$Q$200,15,0)</f>
        <v>10.524694442749023</v>
      </c>
      <c r="M180" s="63">
        <f>IFERROR(1*Cost_Settings!$B$6,"-")</f>
        <v>40000</v>
      </c>
      <c r="N180" s="63">
        <f>IFERROR(1*Cost_Settings!$B$8,"-")</f>
        <v>2000</v>
      </c>
      <c r="O180" s="63">
        <f t="shared" si="4"/>
        <v>92052.674709320068</v>
      </c>
    </row>
    <row r="181" spans="1:15">
      <c r="A181" s="62" t="str">
        <f>Site_Data!A181</f>
        <v>MLI</v>
      </c>
      <c r="B181" s="62" t="str">
        <f>Site_Data!B181</f>
        <v>Mali</v>
      </c>
      <c r="C181" s="62">
        <f>Site_Data!E181</f>
        <v>2022</v>
      </c>
      <c r="D181" s="62">
        <f>Site_Data!F181</f>
        <v>1</v>
      </c>
      <c r="E181" s="62">
        <f>Site_Data!G181</f>
        <v>18</v>
      </c>
      <c r="F181" s="62" t="str">
        <f>Site_Data!Z181</f>
        <v>14.4111,-2.9051</v>
      </c>
      <c r="G181" s="63">
        <f>IFERROR(1*Cost_Settings!$B$3,"-")</f>
        <v>35000</v>
      </c>
      <c r="H181" s="63">
        <f>IFERROR(1*Cost_Settings!$B$7,"-")</f>
        <v>15000</v>
      </c>
      <c r="I181" s="63">
        <f>VLOOKUP(A181,Labor_capex!$A$2:$Q$200,12,0)</f>
        <v>21.100625991821289</v>
      </c>
      <c r="J181" s="63">
        <f>VLOOKUP(A181,Labor_capex!$A$2:$Q$200,13,0)</f>
        <v>10.524694442749023</v>
      </c>
      <c r="K181" s="63">
        <f>VLOOKUP(A181,Labor_capex!$A$2:$Q$200,14,0)</f>
        <v>10.524694442749023</v>
      </c>
      <c r="L181" s="63">
        <f>VLOOKUP(A181,Labor_capex!$A$2:$Q$200,15,0)</f>
        <v>10.524694442749023</v>
      </c>
      <c r="M181" s="63">
        <f>IFERROR(1*Cost_Settings!$B$6,"-")</f>
        <v>40000</v>
      </c>
      <c r="N181" s="63">
        <f>IFERROR(1*Cost_Settings!$B$8,"-")</f>
        <v>2000</v>
      </c>
      <c r="O181" s="63">
        <f t="shared" si="4"/>
        <v>92052.674709320068</v>
      </c>
    </row>
    <row r="182" spans="1:15">
      <c r="A182" s="62" t="str">
        <f>Site_Data!A182</f>
        <v>MLI</v>
      </c>
      <c r="B182" s="62" t="str">
        <f>Site_Data!B182</f>
        <v>Mali</v>
      </c>
      <c r="C182" s="62">
        <f>Site_Data!E182</f>
        <v>2021</v>
      </c>
      <c r="D182" s="62">
        <f>Site_Data!F182</f>
        <v>10</v>
      </c>
      <c r="E182" s="62">
        <f>Site_Data!G182</f>
        <v>17</v>
      </c>
      <c r="F182" s="62" t="str">
        <f>Site_Data!Z182</f>
        <v>16.648,-3.2444</v>
      </c>
      <c r="G182" s="63">
        <f>IFERROR(1*Cost_Settings!$B$3,"-")</f>
        <v>35000</v>
      </c>
      <c r="H182" s="63">
        <f>IFERROR(1*Cost_Settings!$B$7,"-")</f>
        <v>15000</v>
      </c>
      <c r="I182" s="63">
        <f>VLOOKUP(A182,Labor_capex!$A$2:$Q$200,12,0)</f>
        <v>21.100625991821289</v>
      </c>
      <c r="J182" s="63">
        <f>VLOOKUP(A182,Labor_capex!$A$2:$Q$200,13,0)</f>
        <v>10.524694442749023</v>
      </c>
      <c r="K182" s="63">
        <f>VLOOKUP(A182,Labor_capex!$A$2:$Q$200,14,0)</f>
        <v>10.524694442749023</v>
      </c>
      <c r="L182" s="63">
        <f>VLOOKUP(A182,Labor_capex!$A$2:$Q$200,15,0)</f>
        <v>10.524694442749023</v>
      </c>
      <c r="M182" s="63">
        <f>IFERROR(1*Cost_Settings!$B$6,"-")</f>
        <v>40000</v>
      </c>
      <c r="N182" s="63">
        <f>IFERROR(1*Cost_Settings!$B$8,"-")</f>
        <v>2000</v>
      </c>
      <c r="O182" s="63">
        <f t="shared" si="4"/>
        <v>92052.674709320068</v>
      </c>
    </row>
    <row r="183" spans="1:15">
      <c r="A183" s="62" t="str">
        <f>Site_Data!A183</f>
        <v>MLI</v>
      </c>
      <c r="B183" s="62" t="str">
        <f>Site_Data!B183</f>
        <v>Mali</v>
      </c>
      <c r="C183" s="62">
        <f>Site_Data!E183</f>
        <v>2020</v>
      </c>
      <c r="D183" s="62">
        <f>Site_Data!F183</f>
        <v>2</v>
      </c>
      <c r="E183" s="62">
        <f>Site_Data!G183</f>
        <v>12</v>
      </c>
      <c r="F183" s="62" t="str">
        <f>Site_Data!Z183</f>
        <v>15.5821,0.8908</v>
      </c>
      <c r="G183" s="63">
        <f>IFERROR(1*Cost_Settings!$B$3,"-")</f>
        <v>35000</v>
      </c>
      <c r="H183" s="63">
        <f>IFERROR(1*Cost_Settings!$B$7,"-")</f>
        <v>15000</v>
      </c>
      <c r="I183" s="63">
        <f>VLOOKUP(A183,Labor_capex!$A$2:$Q$200,12,0)</f>
        <v>21.100625991821289</v>
      </c>
      <c r="J183" s="63">
        <f>VLOOKUP(A183,Labor_capex!$A$2:$Q$200,13,0)</f>
        <v>10.524694442749023</v>
      </c>
      <c r="K183" s="63">
        <f>VLOOKUP(A183,Labor_capex!$A$2:$Q$200,14,0)</f>
        <v>10.524694442749023</v>
      </c>
      <c r="L183" s="63">
        <f>VLOOKUP(A183,Labor_capex!$A$2:$Q$200,15,0)</f>
        <v>10.524694442749023</v>
      </c>
      <c r="M183" s="63">
        <f>IFERROR(1*Cost_Settings!$B$6,"-")</f>
        <v>40000</v>
      </c>
      <c r="N183" s="63">
        <f>IFERROR(1*Cost_Settings!$B$8,"-")</f>
        <v>2000</v>
      </c>
      <c r="O183" s="63">
        <f t="shared" si="4"/>
        <v>92052.674709320068</v>
      </c>
    </row>
    <row r="184" spans="1:15">
      <c r="A184" s="62" t="str">
        <f>Site_Data!A184</f>
        <v>MLI</v>
      </c>
      <c r="B184" s="62" t="str">
        <f>Site_Data!B184</f>
        <v>Mali</v>
      </c>
      <c r="C184" s="62">
        <f>Site_Data!E184</f>
        <v>2023</v>
      </c>
      <c r="D184" s="62">
        <f>Site_Data!F184</f>
        <v>1</v>
      </c>
      <c r="E184" s="62">
        <f>Site_Data!G184</f>
        <v>13</v>
      </c>
      <c r="F184" s="62" t="str">
        <f>Site_Data!Z184</f>
        <v>16.7504,-2.3648</v>
      </c>
      <c r="G184" s="63">
        <f>IFERROR(1*Cost_Settings!$B$3,"-")</f>
        <v>35000</v>
      </c>
      <c r="H184" s="63">
        <f>IFERROR(1*Cost_Settings!$B$7,"-")</f>
        <v>15000</v>
      </c>
      <c r="I184" s="63">
        <f>VLOOKUP(A184,Labor_capex!$A$2:$Q$200,12,0)</f>
        <v>21.100625991821289</v>
      </c>
      <c r="J184" s="63">
        <f>VLOOKUP(A184,Labor_capex!$A$2:$Q$200,13,0)</f>
        <v>10.524694442749023</v>
      </c>
      <c r="K184" s="63">
        <f>VLOOKUP(A184,Labor_capex!$A$2:$Q$200,14,0)</f>
        <v>10.524694442749023</v>
      </c>
      <c r="L184" s="63">
        <f>VLOOKUP(A184,Labor_capex!$A$2:$Q$200,15,0)</f>
        <v>10.524694442749023</v>
      </c>
      <c r="M184" s="63">
        <f>IFERROR(1*Cost_Settings!$B$6,"-")</f>
        <v>40000</v>
      </c>
      <c r="N184" s="63">
        <f>IFERROR(1*Cost_Settings!$B$8,"-")</f>
        <v>2000</v>
      </c>
      <c r="O184" s="63">
        <f t="shared" si="4"/>
        <v>92052.674709320068</v>
      </c>
    </row>
    <row r="185" spans="1:15">
      <c r="A185" s="62" t="str">
        <f>Site_Data!A185</f>
        <v>MLI</v>
      </c>
      <c r="B185" s="62" t="str">
        <f>Site_Data!B185</f>
        <v>Mali</v>
      </c>
      <c r="C185" s="62">
        <f>Site_Data!E185</f>
        <v>2020</v>
      </c>
      <c r="D185" s="62">
        <f>Site_Data!F185</f>
        <v>4</v>
      </c>
      <c r="E185" s="62">
        <f>Site_Data!G185</f>
        <v>18</v>
      </c>
      <c r="F185" s="62" t="str">
        <f>Site_Data!Z185</f>
        <v>15.8171,0.325</v>
      </c>
      <c r="G185" s="63">
        <f>IFERROR(1*Cost_Settings!$B$3,"-")</f>
        <v>35000</v>
      </c>
      <c r="H185" s="63">
        <f>IFERROR(1*Cost_Settings!$B$7,"-")</f>
        <v>15000</v>
      </c>
      <c r="I185" s="63">
        <f>VLOOKUP(A185,Labor_capex!$A$2:$Q$200,12,0)</f>
        <v>21.100625991821289</v>
      </c>
      <c r="J185" s="63">
        <f>VLOOKUP(A185,Labor_capex!$A$2:$Q$200,13,0)</f>
        <v>10.524694442749023</v>
      </c>
      <c r="K185" s="63">
        <f>VLOOKUP(A185,Labor_capex!$A$2:$Q$200,14,0)</f>
        <v>10.524694442749023</v>
      </c>
      <c r="L185" s="63">
        <f>VLOOKUP(A185,Labor_capex!$A$2:$Q$200,15,0)</f>
        <v>10.524694442749023</v>
      </c>
      <c r="M185" s="63">
        <f>IFERROR(1*Cost_Settings!$B$6,"-")</f>
        <v>40000</v>
      </c>
      <c r="N185" s="63">
        <f>IFERROR(1*Cost_Settings!$B$8,"-")</f>
        <v>2000</v>
      </c>
      <c r="O185" s="63">
        <f t="shared" si="4"/>
        <v>92052.674709320068</v>
      </c>
    </row>
    <row r="186" spans="1:15">
      <c r="A186" s="62" t="str">
        <f>Site_Data!A186</f>
        <v>MLI</v>
      </c>
      <c r="B186" s="62" t="str">
        <f>Site_Data!B186</f>
        <v>Mali</v>
      </c>
      <c r="C186" s="62">
        <f>Site_Data!E186</f>
        <v>2021</v>
      </c>
      <c r="D186" s="62">
        <f>Site_Data!F186</f>
        <v>7</v>
      </c>
      <c r="E186" s="62">
        <f>Site_Data!G186</f>
        <v>22</v>
      </c>
      <c r="F186" s="62" t="str">
        <f>Site_Data!Z186</f>
        <v>15.3684,-4.2628</v>
      </c>
      <c r="G186" s="63">
        <f>IFERROR(1*Cost_Settings!$B$3,"-")</f>
        <v>35000</v>
      </c>
      <c r="H186" s="63">
        <f>IFERROR(1*Cost_Settings!$B$7,"-")</f>
        <v>15000</v>
      </c>
      <c r="I186" s="63">
        <f>VLOOKUP(A186,Labor_capex!$A$2:$Q$200,12,0)</f>
        <v>21.100625991821289</v>
      </c>
      <c r="J186" s="63">
        <f>VLOOKUP(A186,Labor_capex!$A$2:$Q$200,13,0)</f>
        <v>10.524694442749023</v>
      </c>
      <c r="K186" s="63">
        <f>VLOOKUP(A186,Labor_capex!$A$2:$Q$200,14,0)</f>
        <v>10.524694442749023</v>
      </c>
      <c r="L186" s="63">
        <f>VLOOKUP(A186,Labor_capex!$A$2:$Q$200,15,0)</f>
        <v>10.524694442749023</v>
      </c>
      <c r="M186" s="63">
        <f>IFERROR(1*Cost_Settings!$B$6,"-")</f>
        <v>40000</v>
      </c>
      <c r="N186" s="63">
        <f>IFERROR(1*Cost_Settings!$B$8,"-")</f>
        <v>2000</v>
      </c>
      <c r="O186" s="63">
        <f t="shared" si="4"/>
        <v>92052.674709320068</v>
      </c>
    </row>
    <row r="187" spans="1:15">
      <c r="A187" s="62" t="str">
        <f>Site_Data!A187</f>
        <v>MLI</v>
      </c>
      <c r="B187" s="62" t="str">
        <f>Site_Data!B187</f>
        <v>Mali</v>
      </c>
      <c r="C187" s="62">
        <f>Site_Data!E187</f>
        <v>2021</v>
      </c>
      <c r="D187" s="62">
        <f>Site_Data!F187</f>
        <v>10</v>
      </c>
      <c r="E187" s="62">
        <f>Site_Data!G187</f>
        <v>17</v>
      </c>
      <c r="F187" s="62" t="str">
        <f>Site_Data!Z187</f>
        <v>16.5736,-3.3719</v>
      </c>
      <c r="G187" s="63">
        <f>IFERROR(1*Cost_Settings!$B$3,"-")</f>
        <v>35000</v>
      </c>
      <c r="H187" s="63">
        <f>IFERROR(1*Cost_Settings!$B$7,"-")</f>
        <v>15000</v>
      </c>
      <c r="I187" s="63">
        <f>VLOOKUP(A187,Labor_capex!$A$2:$Q$200,12,0)</f>
        <v>21.100625991821289</v>
      </c>
      <c r="J187" s="63">
        <f>VLOOKUP(A187,Labor_capex!$A$2:$Q$200,13,0)</f>
        <v>10.524694442749023</v>
      </c>
      <c r="K187" s="63">
        <f>VLOOKUP(A187,Labor_capex!$A$2:$Q$200,14,0)</f>
        <v>10.524694442749023</v>
      </c>
      <c r="L187" s="63">
        <f>VLOOKUP(A187,Labor_capex!$A$2:$Q$200,15,0)</f>
        <v>10.524694442749023</v>
      </c>
      <c r="M187" s="63">
        <f>IFERROR(1*Cost_Settings!$B$6,"-")</f>
        <v>40000</v>
      </c>
      <c r="N187" s="63">
        <f>IFERROR(1*Cost_Settings!$B$8,"-")</f>
        <v>2000</v>
      </c>
      <c r="O187" s="63">
        <f t="shared" si="4"/>
        <v>92052.674709320068</v>
      </c>
    </row>
    <row r="188" spans="1:15">
      <c r="A188" s="62" t="str">
        <f>Site_Data!A188</f>
        <v>MLI</v>
      </c>
      <c r="B188" s="62" t="str">
        <f>Site_Data!B188</f>
        <v>Mali</v>
      </c>
      <c r="C188" s="62">
        <f>Site_Data!E188</f>
        <v>2012</v>
      </c>
      <c r="D188" s="62">
        <f>Site_Data!F188</f>
        <v>5</v>
      </c>
      <c r="E188" s="62">
        <f>Site_Data!G188</f>
        <v>1</v>
      </c>
      <c r="F188" s="62" t="str">
        <f>Site_Data!Z188</f>
        <v>12.7482,-8.0722</v>
      </c>
      <c r="G188" s="63">
        <f>IFERROR(1*Cost_Settings!$B$3,"-")</f>
        <v>35000</v>
      </c>
      <c r="H188" s="63">
        <f>IFERROR(1*Cost_Settings!$B$7,"-")</f>
        <v>15000</v>
      </c>
      <c r="I188" s="63">
        <f>VLOOKUP(A188,Labor_capex!$A$2:$Q$200,12,0)</f>
        <v>21.100625991821289</v>
      </c>
      <c r="J188" s="63">
        <f>VLOOKUP(A188,Labor_capex!$A$2:$Q$200,13,0)</f>
        <v>10.524694442749023</v>
      </c>
      <c r="K188" s="63">
        <f>VLOOKUP(A188,Labor_capex!$A$2:$Q$200,14,0)</f>
        <v>10.524694442749023</v>
      </c>
      <c r="L188" s="63">
        <f>VLOOKUP(A188,Labor_capex!$A$2:$Q$200,15,0)</f>
        <v>10.524694442749023</v>
      </c>
      <c r="M188" s="63">
        <f>IFERROR(1*Cost_Settings!$B$6,"-")</f>
        <v>40000</v>
      </c>
      <c r="N188" s="63">
        <f>IFERROR(1*Cost_Settings!$B$8,"-")</f>
        <v>2000</v>
      </c>
      <c r="O188" s="63">
        <f t="shared" si="4"/>
        <v>92052.674709320068</v>
      </c>
    </row>
    <row r="189" spans="1:15">
      <c r="A189" s="62" t="str">
        <f>Site_Data!A189</f>
        <v>MLI</v>
      </c>
      <c r="B189" s="62" t="str">
        <f>Site_Data!B189</f>
        <v>Mali</v>
      </c>
      <c r="C189" s="62">
        <f>Site_Data!E189</f>
        <v>2023</v>
      </c>
      <c r="D189" s="62">
        <f>Site_Data!F189</f>
        <v>3</v>
      </c>
      <c r="E189" s="62">
        <f>Site_Data!G189</f>
        <v>3</v>
      </c>
      <c r="F189" s="62" t="str">
        <f>Site_Data!Z189</f>
        <v>14.3992,-3.0788</v>
      </c>
      <c r="G189" s="63">
        <f>IFERROR(1*Cost_Settings!$B$3,"-")</f>
        <v>35000</v>
      </c>
      <c r="H189" s="63">
        <f>IFERROR(1*Cost_Settings!$B$7,"-")</f>
        <v>15000</v>
      </c>
      <c r="I189" s="63">
        <f>VLOOKUP(A189,Labor_capex!$A$2:$Q$200,12,0)</f>
        <v>21.100625991821289</v>
      </c>
      <c r="J189" s="63">
        <f>VLOOKUP(A189,Labor_capex!$A$2:$Q$200,13,0)</f>
        <v>10.524694442749023</v>
      </c>
      <c r="K189" s="63">
        <f>VLOOKUP(A189,Labor_capex!$A$2:$Q$200,14,0)</f>
        <v>10.524694442749023</v>
      </c>
      <c r="L189" s="63">
        <f>VLOOKUP(A189,Labor_capex!$A$2:$Q$200,15,0)</f>
        <v>10.524694442749023</v>
      </c>
      <c r="M189" s="63">
        <f>IFERROR(1*Cost_Settings!$B$6,"-")</f>
        <v>40000</v>
      </c>
      <c r="N189" s="63">
        <f>IFERROR(1*Cost_Settings!$B$8,"-")</f>
        <v>2000</v>
      </c>
      <c r="O189" s="63">
        <f t="shared" si="4"/>
        <v>92052.674709320068</v>
      </c>
    </row>
    <row r="190" spans="1:15">
      <c r="A190" s="62" t="str">
        <f>Site_Data!A190</f>
        <v>MLI</v>
      </c>
      <c r="B190" s="62" t="str">
        <f>Site_Data!B190</f>
        <v>Mali</v>
      </c>
      <c r="C190" s="62">
        <f>Site_Data!E190</f>
        <v>2020</v>
      </c>
      <c r="D190" s="62">
        <f>Site_Data!F190</f>
        <v>5</v>
      </c>
      <c r="E190" s="62">
        <f>Site_Data!G190</f>
        <v>23</v>
      </c>
      <c r="F190" s="62" t="str">
        <f>Site_Data!Z190</f>
        <v>16.2717,-0.0447</v>
      </c>
      <c r="G190" s="63">
        <f>IFERROR(1*Cost_Settings!$B$3,"-")</f>
        <v>35000</v>
      </c>
      <c r="H190" s="63">
        <f>IFERROR(1*Cost_Settings!$B$7,"-")</f>
        <v>15000</v>
      </c>
      <c r="I190" s="63">
        <f>VLOOKUP(A190,Labor_capex!$A$2:$Q$200,12,0)</f>
        <v>21.100625991821289</v>
      </c>
      <c r="J190" s="63">
        <f>VLOOKUP(A190,Labor_capex!$A$2:$Q$200,13,0)</f>
        <v>10.524694442749023</v>
      </c>
      <c r="K190" s="63">
        <f>VLOOKUP(A190,Labor_capex!$A$2:$Q$200,14,0)</f>
        <v>10.524694442749023</v>
      </c>
      <c r="L190" s="63">
        <f>VLOOKUP(A190,Labor_capex!$A$2:$Q$200,15,0)</f>
        <v>10.524694442749023</v>
      </c>
      <c r="M190" s="63">
        <f>IFERROR(1*Cost_Settings!$B$6,"-")</f>
        <v>40000</v>
      </c>
      <c r="N190" s="63">
        <f>IFERROR(1*Cost_Settings!$B$8,"-")</f>
        <v>2000</v>
      </c>
      <c r="O190" s="63">
        <f t="shared" si="4"/>
        <v>92052.674709320068</v>
      </c>
    </row>
    <row r="191" spans="1:15">
      <c r="A191" s="62" t="str">
        <f>Site_Data!A191</f>
        <v>MLI</v>
      </c>
      <c r="B191" s="62" t="str">
        <f>Site_Data!B191</f>
        <v>Mali</v>
      </c>
      <c r="C191" s="62">
        <f>Site_Data!E191</f>
        <v>2022</v>
      </c>
      <c r="D191" s="62">
        <f>Site_Data!F191</f>
        <v>1</v>
      </c>
      <c r="E191" s="62">
        <f>Site_Data!G191</f>
        <v>19</v>
      </c>
      <c r="F191" s="62" t="str">
        <f>Site_Data!Z191</f>
        <v>12.1623,-4.9589</v>
      </c>
      <c r="G191" s="63">
        <f>IFERROR(1*Cost_Settings!$B$3,"-")</f>
        <v>35000</v>
      </c>
      <c r="H191" s="63">
        <f>IFERROR(1*Cost_Settings!$B$7,"-")</f>
        <v>15000</v>
      </c>
      <c r="I191" s="63">
        <f>VLOOKUP(A191,Labor_capex!$A$2:$Q$200,12,0)</f>
        <v>21.100625991821289</v>
      </c>
      <c r="J191" s="63">
        <f>VLOOKUP(A191,Labor_capex!$A$2:$Q$200,13,0)</f>
        <v>10.524694442749023</v>
      </c>
      <c r="K191" s="63">
        <f>VLOOKUP(A191,Labor_capex!$A$2:$Q$200,14,0)</f>
        <v>10.524694442749023</v>
      </c>
      <c r="L191" s="63">
        <f>VLOOKUP(A191,Labor_capex!$A$2:$Q$200,15,0)</f>
        <v>10.524694442749023</v>
      </c>
      <c r="M191" s="63">
        <f>IFERROR(1*Cost_Settings!$B$6,"-")</f>
        <v>40000</v>
      </c>
      <c r="N191" s="63">
        <f>IFERROR(1*Cost_Settings!$B$8,"-")</f>
        <v>2000</v>
      </c>
      <c r="O191" s="63">
        <f t="shared" si="4"/>
        <v>92052.674709320068</v>
      </c>
    </row>
    <row r="192" spans="1:15">
      <c r="A192" s="62" t="str">
        <f>Site_Data!A192</f>
        <v>MLI</v>
      </c>
      <c r="B192" s="62" t="str">
        <f>Site_Data!B192</f>
        <v>Mali</v>
      </c>
      <c r="C192" s="62">
        <f>Site_Data!E192</f>
        <v>2022</v>
      </c>
      <c r="D192" s="62">
        <f>Site_Data!F192</f>
        <v>1</v>
      </c>
      <c r="E192" s="62">
        <f>Site_Data!G192</f>
        <v>16</v>
      </c>
      <c r="F192" s="62" t="str">
        <f>Site_Data!Z192</f>
        <v>13.7407,-3.6264</v>
      </c>
      <c r="G192" s="63">
        <f>IFERROR(1*Cost_Settings!$B$3,"-")</f>
        <v>35000</v>
      </c>
      <c r="H192" s="63">
        <f>IFERROR(1*Cost_Settings!$B$7,"-")</f>
        <v>15000</v>
      </c>
      <c r="I192" s="63">
        <f>VLOOKUP(A192,Labor_capex!$A$2:$Q$200,12,0)</f>
        <v>21.100625991821289</v>
      </c>
      <c r="J192" s="63">
        <f>VLOOKUP(A192,Labor_capex!$A$2:$Q$200,13,0)</f>
        <v>10.524694442749023</v>
      </c>
      <c r="K192" s="63">
        <f>VLOOKUP(A192,Labor_capex!$A$2:$Q$200,14,0)</f>
        <v>10.524694442749023</v>
      </c>
      <c r="L192" s="63">
        <f>VLOOKUP(A192,Labor_capex!$A$2:$Q$200,15,0)</f>
        <v>10.524694442749023</v>
      </c>
      <c r="M192" s="63">
        <f>IFERROR(1*Cost_Settings!$B$6,"-")</f>
        <v>40000</v>
      </c>
      <c r="N192" s="63">
        <f>IFERROR(1*Cost_Settings!$B$8,"-")</f>
        <v>2000</v>
      </c>
      <c r="O192" s="63">
        <f t="shared" si="4"/>
        <v>92052.674709320068</v>
      </c>
    </row>
    <row r="193" spans="1:15">
      <c r="A193" s="62" t="str">
        <f>Site_Data!A193</f>
        <v>MLI</v>
      </c>
      <c r="B193" s="62" t="str">
        <f>Site_Data!B193</f>
        <v>Mali</v>
      </c>
      <c r="C193" s="62">
        <f>Site_Data!E193</f>
        <v>2022</v>
      </c>
      <c r="D193" s="62">
        <f>Site_Data!F193</f>
        <v>5</v>
      </c>
      <c r="E193" s="62">
        <f>Site_Data!G193</f>
        <v>17</v>
      </c>
      <c r="F193" s="62" t="str">
        <f>Site_Data!Z193</f>
        <v>15.422,3.0224</v>
      </c>
      <c r="G193" s="63">
        <f>IFERROR(1*Cost_Settings!$B$3,"-")</f>
        <v>35000</v>
      </c>
      <c r="H193" s="63">
        <f>IFERROR(1*Cost_Settings!$B$7,"-")</f>
        <v>15000</v>
      </c>
      <c r="I193" s="63">
        <f>VLOOKUP(A193,Labor_capex!$A$2:$Q$200,12,0)</f>
        <v>21.100625991821289</v>
      </c>
      <c r="J193" s="63">
        <f>VLOOKUP(A193,Labor_capex!$A$2:$Q$200,13,0)</f>
        <v>10.524694442749023</v>
      </c>
      <c r="K193" s="63">
        <f>VLOOKUP(A193,Labor_capex!$A$2:$Q$200,14,0)</f>
        <v>10.524694442749023</v>
      </c>
      <c r="L193" s="63">
        <f>VLOOKUP(A193,Labor_capex!$A$2:$Q$200,15,0)</f>
        <v>10.524694442749023</v>
      </c>
      <c r="M193" s="63">
        <f>IFERROR(1*Cost_Settings!$B$6,"-")</f>
        <v>40000</v>
      </c>
      <c r="N193" s="63">
        <f>IFERROR(1*Cost_Settings!$B$8,"-")</f>
        <v>2000</v>
      </c>
      <c r="O193" s="63">
        <f t="shared" si="4"/>
        <v>92052.674709320068</v>
      </c>
    </row>
    <row r="194" spans="1:15">
      <c r="A194" s="62" t="str">
        <f>Site_Data!A194</f>
        <v>MLI</v>
      </c>
      <c r="B194" s="62" t="str">
        <f>Site_Data!B194</f>
        <v>Mali</v>
      </c>
      <c r="C194" s="62">
        <f>Site_Data!E194</f>
        <v>2022</v>
      </c>
      <c r="D194" s="62">
        <f>Site_Data!F194</f>
        <v>9</v>
      </c>
      <c r="E194" s="62">
        <f>Site_Data!G194</f>
        <v>7</v>
      </c>
      <c r="F194" s="62" t="str">
        <f>Site_Data!Z194</f>
        <v>16.5333,1.5167</v>
      </c>
      <c r="G194" s="63">
        <f>IFERROR(1*Cost_Settings!$B$3,"-")</f>
        <v>35000</v>
      </c>
      <c r="H194" s="63">
        <f>IFERROR(1*Cost_Settings!$B$7,"-")</f>
        <v>15000</v>
      </c>
      <c r="I194" s="63">
        <f>VLOOKUP(A194,Labor_capex!$A$2:$Q$200,12,0)</f>
        <v>21.100625991821289</v>
      </c>
      <c r="J194" s="63">
        <f>VLOOKUP(A194,Labor_capex!$A$2:$Q$200,13,0)</f>
        <v>10.524694442749023</v>
      </c>
      <c r="K194" s="63">
        <f>VLOOKUP(A194,Labor_capex!$A$2:$Q$200,14,0)</f>
        <v>10.524694442749023</v>
      </c>
      <c r="L194" s="63">
        <f>VLOOKUP(A194,Labor_capex!$A$2:$Q$200,15,0)</f>
        <v>10.524694442749023</v>
      </c>
      <c r="M194" s="63">
        <f>IFERROR(1*Cost_Settings!$B$6,"-")</f>
        <v>40000</v>
      </c>
      <c r="N194" s="63">
        <f>IFERROR(1*Cost_Settings!$B$8,"-")</f>
        <v>2000</v>
      </c>
      <c r="O194" s="63">
        <f t="shared" si="4"/>
        <v>92052.674709320068</v>
      </c>
    </row>
    <row r="195" spans="1:15">
      <c r="A195" s="62" t="str">
        <f>Site_Data!A195</f>
        <v>MLI</v>
      </c>
      <c r="B195" s="62" t="str">
        <f>Site_Data!B195</f>
        <v>Mali</v>
      </c>
      <c r="C195" s="62">
        <f>Site_Data!E195</f>
        <v>2015</v>
      </c>
      <c r="D195" s="62">
        <f>Site_Data!F195</f>
        <v>12</v>
      </c>
      <c r="E195" s="62">
        <f>Site_Data!G195</f>
        <v>17</v>
      </c>
      <c r="F195" s="62" t="str">
        <f>Site_Data!Z195</f>
        <v>16.7705,-3.0056</v>
      </c>
      <c r="G195" s="63">
        <f>IFERROR(1*Cost_Settings!$B$3,"-")</f>
        <v>35000</v>
      </c>
      <c r="H195" s="63">
        <f>IFERROR(1*Cost_Settings!$B$7,"-")</f>
        <v>15000</v>
      </c>
      <c r="I195" s="63">
        <f>VLOOKUP(A195,Labor_capex!$A$2:$Q$200,12,0)</f>
        <v>21.100625991821289</v>
      </c>
      <c r="J195" s="63">
        <f>VLOOKUP(A195,Labor_capex!$A$2:$Q$200,13,0)</f>
        <v>10.524694442749023</v>
      </c>
      <c r="K195" s="63">
        <f>VLOOKUP(A195,Labor_capex!$A$2:$Q$200,14,0)</f>
        <v>10.524694442749023</v>
      </c>
      <c r="L195" s="63">
        <f>VLOOKUP(A195,Labor_capex!$A$2:$Q$200,15,0)</f>
        <v>10.524694442749023</v>
      </c>
      <c r="M195" s="63">
        <f>IFERROR(1*Cost_Settings!$B$6,"-")</f>
        <v>40000</v>
      </c>
      <c r="N195" s="63">
        <f>IFERROR(1*Cost_Settings!$B$8,"-")</f>
        <v>2000</v>
      </c>
      <c r="O195" s="63">
        <f t="shared" ref="O195:O223" si="5">SUM(G195:N195)</f>
        <v>92052.674709320068</v>
      </c>
    </row>
    <row r="196" spans="1:15">
      <c r="A196" s="62" t="str">
        <f>Site_Data!A196</f>
        <v>MLI</v>
      </c>
      <c r="B196" s="62" t="str">
        <f>Site_Data!B196</f>
        <v>Mali</v>
      </c>
      <c r="C196" s="62">
        <f>Site_Data!E196</f>
        <v>2021</v>
      </c>
      <c r="D196" s="62">
        <f>Site_Data!F196</f>
        <v>8</v>
      </c>
      <c r="E196" s="62">
        <f>Site_Data!G196</f>
        <v>12</v>
      </c>
      <c r="F196" s="62" t="str">
        <f>Site_Data!Z196</f>
        <v>14.8252,-5.2547</v>
      </c>
      <c r="G196" s="63">
        <f>IFERROR(1*Cost_Settings!$B$3,"-")</f>
        <v>35000</v>
      </c>
      <c r="H196" s="63">
        <f>IFERROR(1*Cost_Settings!$B$7,"-")</f>
        <v>15000</v>
      </c>
      <c r="I196" s="63">
        <f>VLOOKUP(A196,Labor_capex!$A$2:$Q$200,12,0)</f>
        <v>21.100625991821289</v>
      </c>
      <c r="J196" s="63">
        <f>VLOOKUP(A196,Labor_capex!$A$2:$Q$200,13,0)</f>
        <v>10.524694442749023</v>
      </c>
      <c r="K196" s="63">
        <f>VLOOKUP(A196,Labor_capex!$A$2:$Q$200,14,0)</f>
        <v>10.524694442749023</v>
      </c>
      <c r="L196" s="63">
        <f>VLOOKUP(A196,Labor_capex!$A$2:$Q$200,15,0)</f>
        <v>10.524694442749023</v>
      </c>
      <c r="M196" s="63">
        <f>IFERROR(1*Cost_Settings!$B$6,"-")</f>
        <v>40000</v>
      </c>
      <c r="N196" s="63">
        <f>IFERROR(1*Cost_Settings!$B$8,"-")</f>
        <v>2000</v>
      </c>
      <c r="O196" s="63">
        <f t="shared" si="5"/>
        <v>92052.674709320068</v>
      </c>
    </row>
    <row r="197" spans="1:15">
      <c r="A197" s="62" t="str">
        <f>Site_Data!A197</f>
        <v>MLI</v>
      </c>
      <c r="B197" s="62" t="str">
        <f>Site_Data!B197</f>
        <v>Mali</v>
      </c>
      <c r="C197" s="62">
        <f>Site_Data!E197</f>
        <v>2022</v>
      </c>
      <c r="D197" s="62">
        <f>Site_Data!F197</f>
        <v>2</v>
      </c>
      <c r="E197" s="62">
        <f>Site_Data!G197</f>
        <v>28</v>
      </c>
      <c r="F197" s="62" t="str">
        <f>Site_Data!Z197</f>
        <v>17.0409,-1.066</v>
      </c>
      <c r="G197" s="63">
        <f>IFERROR(1*Cost_Settings!$B$3,"-")</f>
        <v>35000</v>
      </c>
      <c r="H197" s="63">
        <f>IFERROR(1*Cost_Settings!$B$7,"-")</f>
        <v>15000</v>
      </c>
      <c r="I197" s="63">
        <f>VLOOKUP(A197,Labor_capex!$A$2:$Q$200,12,0)</f>
        <v>21.100625991821289</v>
      </c>
      <c r="J197" s="63">
        <f>VLOOKUP(A197,Labor_capex!$A$2:$Q$200,13,0)</f>
        <v>10.524694442749023</v>
      </c>
      <c r="K197" s="63">
        <f>VLOOKUP(A197,Labor_capex!$A$2:$Q$200,14,0)</f>
        <v>10.524694442749023</v>
      </c>
      <c r="L197" s="63">
        <f>VLOOKUP(A197,Labor_capex!$A$2:$Q$200,15,0)</f>
        <v>10.524694442749023</v>
      </c>
      <c r="M197" s="63">
        <f>IFERROR(1*Cost_Settings!$B$6,"-")</f>
        <v>40000</v>
      </c>
      <c r="N197" s="63">
        <f>IFERROR(1*Cost_Settings!$B$8,"-")</f>
        <v>2000</v>
      </c>
      <c r="O197" s="63">
        <f t="shared" si="5"/>
        <v>92052.674709320068</v>
      </c>
    </row>
    <row r="198" spans="1:15">
      <c r="A198" s="62" t="str">
        <f>Site_Data!A198</f>
        <v>MLI</v>
      </c>
      <c r="B198" s="62" t="str">
        <f>Site_Data!B198</f>
        <v>Mali</v>
      </c>
      <c r="C198" s="62">
        <f>Site_Data!E198</f>
        <v>2021</v>
      </c>
      <c r="D198" s="62">
        <f>Site_Data!F198</f>
        <v>7</v>
      </c>
      <c r="E198" s="62">
        <f>Site_Data!G198</f>
        <v>27</v>
      </c>
      <c r="F198" s="62" t="str">
        <f>Site_Data!Z198</f>
        <v>15.2615,-3.9484</v>
      </c>
      <c r="G198" s="63">
        <f>IFERROR(1*Cost_Settings!$B$3,"-")</f>
        <v>35000</v>
      </c>
      <c r="H198" s="63">
        <f>IFERROR(1*Cost_Settings!$B$7,"-")</f>
        <v>15000</v>
      </c>
      <c r="I198" s="63">
        <f>VLOOKUP(A198,Labor_capex!$A$2:$Q$200,12,0)</f>
        <v>21.100625991821289</v>
      </c>
      <c r="J198" s="63">
        <f>VLOOKUP(A198,Labor_capex!$A$2:$Q$200,13,0)</f>
        <v>10.524694442749023</v>
      </c>
      <c r="K198" s="63">
        <f>VLOOKUP(A198,Labor_capex!$A$2:$Q$200,14,0)</f>
        <v>10.524694442749023</v>
      </c>
      <c r="L198" s="63">
        <f>VLOOKUP(A198,Labor_capex!$A$2:$Q$200,15,0)</f>
        <v>10.524694442749023</v>
      </c>
      <c r="M198" s="63">
        <f>IFERROR(1*Cost_Settings!$B$6,"-")</f>
        <v>40000</v>
      </c>
      <c r="N198" s="63">
        <f>IFERROR(1*Cost_Settings!$B$8,"-")</f>
        <v>2000</v>
      </c>
      <c r="O198" s="63">
        <f t="shared" si="5"/>
        <v>92052.674709320068</v>
      </c>
    </row>
    <row r="199" spans="1:15">
      <c r="A199" s="62" t="str">
        <f>Site_Data!A199</f>
        <v>MLI</v>
      </c>
      <c r="B199" s="62" t="str">
        <f>Site_Data!B199</f>
        <v>Mali</v>
      </c>
      <c r="C199" s="62">
        <f>Site_Data!E199</f>
        <v>2021</v>
      </c>
      <c r="D199" s="62">
        <f>Site_Data!F199</f>
        <v>8</v>
      </c>
      <c r="E199" s="62">
        <f>Site_Data!G199</f>
        <v>13</v>
      </c>
      <c r="F199" s="62" t="str">
        <f>Site_Data!Z199</f>
        <v>16.2036,-0.4769</v>
      </c>
      <c r="G199" s="63">
        <f>IFERROR(1*Cost_Settings!$B$3,"-")</f>
        <v>35000</v>
      </c>
      <c r="H199" s="63">
        <f>IFERROR(1*Cost_Settings!$B$7,"-")</f>
        <v>15000</v>
      </c>
      <c r="I199" s="63">
        <f>VLOOKUP(A199,Labor_capex!$A$2:$Q$200,12,0)</f>
        <v>21.100625991821289</v>
      </c>
      <c r="J199" s="63">
        <f>VLOOKUP(A199,Labor_capex!$A$2:$Q$200,13,0)</f>
        <v>10.524694442749023</v>
      </c>
      <c r="K199" s="63">
        <f>VLOOKUP(A199,Labor_capex!$A$2:$Q$200,14,0)</f>
        <v>10.524694442749023</v>
      </c>
      <c r="L199" s="63">
        <f>VLOOKUP(A199,Labor_capex!$A$2:$Q$200,15,0)</f>
        <v>10.524694442749023</v>
      </c>
      <c r="M199" s="63">
        <f>IFERROR(1*Cost_Settings!$B$6,"-")</f>
        <v>40000</v>
      </c>
      <c r="N199" s="63">
        <f>IFERROR(1*Cost_Settings!$B$8,"-")</f>
        <v>2000</v>
      </c>
      <c r="O199" s="63">
        <f t="shared" si="5"/>
        <v>92052.674709320068</v>
      </c>
    </row>
    <row r="200" spans="1:15">
      <c r="A200" s="62" t="str">
        <f>Site_Data!A200</f>
        <v>MLI</v>
      </c>
      <c r="B200" s="62" t="str">
        <f>Site_Data!B200</f>
        <v>Mali</v>
      </c>
      <c r="C200" s="62">
        <f>Site_Data!E200</f>
        <v>2022</v>
      </c>
      <c r="D200" s="62">
        <f>Site_Data!F200</f>
        <v>4</v>
      </c>
      <c r="E200" s="62">
        <f>Site_Data!G200</f>
        <v>17</v>
      </c>
      <c r="F200" s="62" t="str">
        <f>Site_Data!Z200</f>
        <v>12.8592,-4.6738</v>
      </c>
      <c r="G200" s="63">
        <f>IFERROR(1*Cost_Settings!$B$3,"-")</f>
        <v>35000</v>
      </c>
      <c r="H200" s="63">
        <f>IFERROR(1*Cost_Settings!$B$7,"-")</f>
        <v>15000</v>
      </c>
      <c r="I200" s="63">
        <f>VLOOKUP(A200,Labor_capex!$A$2:$Q$200,12,0)</f>
        <v>21.100625991821289</v>
      </c>
      <c r="J200" s="63">
        <f>VLOOKUP(A200,Labor_capex!$A$2:$Q$200,13,0)</f>
        <v>10.524694442749023</v>
      </c>
      <c r="K200" s="63">
        <f>VLOOKUP(A200,Labor_capex!$A$2:$Q$200,14,0)</f>
        <v>10.524694442749023</v>
      </c>
      <c r="L200" s="63">
        <f>VLOOKUP(A200,Labor_capex!$A$2:$Q$200,15,0)</f>
        <v>10.524694442749023</v>
      </c>
      <c r="M200" s="63">
        <f>IFERROR(1*Cost_Settings!$B$6,"-")</f>
        <v>40000</v>
      </c>
      <c r="N200" s="63">
        <f>IFERROR(1*Cost_Settings!$B$8,"-")</f>
        <v>2000</v>
      </c>
      <c r="O200" s="63">
        <f t="shared" si="5"/>
        <v>92052.674709320068</v>
      </c>
    </row>
    <row r="201" spans="1:15">
      <c r="A201" s="62" t="str">
        <f>Site_Data!A201</f>
        <v>MLI</v>
      </c>
      <c r="B201" s="62" t="str">
        <f>Site_Data!B201</f>
        <v>Mali</v>
      </c>
      <c r="C201" s="62">
        <f>Site_Data!E201</f>
        <v>2022</v>
      </c>
      <c r="D201" s="62">
        <f>Site_Data!F201</f>
        <v>1</v>
      </c>
      <c r="E201" s="62">
        <f>Site_Data!G201</f>
        <v>16</v>
      </c>
      <c r="F201" s="62" t="str">
        <f>Site_Data!Z201</f>
        <v>13.8162,-3.4418</v>
      </c>
      <c r="G201" s="63">
        <f>IFERROR(1*Cost_Settings!$B$3,"-")</f>
        <v>35000</v>
      </c>
      <c r="H201" s="63">
        <f>IFERROR(1*Cost_Settings!$B$7,"-")</f>
        <v>15000</v>
      </c>
      <c r="I201" s="63">
        <f>VLOOKUP(A201,Labor_capex!$A$2:$Q$200,12,0)</f>
        <v>21.100625991821289</v>
      </c>
      <c r="J201" s="63">
        <f>VLOOKUP(A201,Labor_capex!$A$2:$Q$200,13,0)</f>
        <v>10.524694442749023</v>
      </c>
      <c r="K201" s="63">
        <f>VLOOKUP(A201,Labor_capex!$A$2:$Q$200,14,0)</f>
        <v>10.524694442749023</v>
      </c>
      <c r="L201" s="63">
        <f>VLOOKUP(A201,Labor_capex!$A$2:$Q$200,15,0)</f>
        <v>10.524694442749023</v>
      </c>
      <c r="M201" s="63">
        <f>IFERROR(1*Cost_Settings!$B$6,"-")</f>
        <v>40000</v>
      </c>
      <c r="N201" s="63">
        <f>IFERROR(1*Cost_Settings!$B$8,"-")</f>
        <v>2000</v>
      </c>
      <c r="O201" s="63">
        <f t="shared" si="5"/>
        <v>92052.674709320068</v>
      </c>
    </row>
    <row r="202" spans="1:15">
      <c r="A202" s="62" t="str">
        <f>Site_Data!A202</f>
        <v>MLI</v>
      </c>
      <c r="B202" s="62" t="str">
        <f>Site_Data!B202</f>
        <v>Mali</v>
      </c>
      <c r="C202" s="62">
        <f>Site_Data!E202</f>
        <v>2022</v>
      </c>
      <c r="D202" s="62">
        <f>Site_Data!F202</f>
        <v>3</v>
      </c>
      <c r="E202" s="62">
        <f>Site_Data!G202</f>
        <v>5</v>
      </c>
      <c r="F202" s="62" t="str">
        <f>Site_Data!Z202</f>
        <v>16.09,-3.2359</v>
      </c>
      <c r="G202" s="63">
        <f>IFERROR(1*Cost_Settings!$B$3,"-")</f>
        <v>35000</v>
      </c>
      <c r="H202" s="63">
        <f>IFERROR(1*Cost_Settings!$B$7,"-")</f>
        <v>15000</v>
      </c>
      <c r="I202" s="63">
        <f>VLOOKUP(A202,Labor_capex!$A$2:$Q$200,12,0)</f>
        <v>21.100625991821289</v>
      </c>
      <c r="J202" s="63">
        <f>VLOOKUP(A202,Labor_capex!$A$2:$Q$200,13,0)</f>
        <v>10.524694442749023</v>
      </c>
      <c r="K202" s="63">
        <f>VLOOKUP(A202,Labor_capex!$A$2:$Q$200,14,0)</f>
        <v>10.524694442749023</v>
      </c>
      <c r="L202" s="63">
        <f>VLOOKUP(A202,Labor_capex!$A$2:$Q$200,15,0)</f>
        <v>10.524694442749023</v>
      </c>
      <c r="M202" s="63">
        <f>IFERROR(1*Cost_Settings!$B$6,"-")</f>
        <v>40000</v>
      </c>
      <c r="N202" s="63">
        <f>IFERROR(1*Cost_Settings!$B$8,"-")</f>
        <v>2000</v>
      </c>
      <c r="O202" s="63">
        <f t="shared" si="5"/>
        <v>92052.674709320068</v>
      </c>
    </row>
    <row r="203" spans="1:15">
      <c r="A203" s="62" t="str">
        <f>Site_Data!A203</f>
        <v>MLI</v>
      </c>
      <c r="B203" s="62" t="str">
        <f>Site_Data!B203</f>
        <v>Mali</v>
      </c>
      <c r="C203" s="62">
        <f>Site_Data!E203</f>
        <v>2022</v>
      </c>
      <c r="D203" s="62">
        <f>Site_Data!F203</f>
        <v>1</v>
      </c>
      <c r="E203" s="62">
        <f>Site_Data!G203</f>
        <v>22</v>
      </c>
      <c r="F203" s="62" t="str">
        <f>Site_Data!Z203</f>
        <v>14.3089,-3.0552</v>
      </c>
      <c r="G203" s="63">
        <f>IFERROR(1*Cost_Settings!$B$3,"-")</f>
        <v>35000</v>
      </c>
      <c r="H203" s="63">
        <f>IFERROR(1*Cost_Settings!$B$7,"-")</f>
        <v>15000</v>
      </c>
      <c r="I203" s="63">
        <f>VLOOKUP(A203,Labor_capex!$A$2:$Q$200,12,0)</f>
        <v>21.100625991821289</v>
      </c>
      <c r="J203" s="63">
        <f>VLOOKUP(A203,Labor_capex!$A$2:$Q$200,13,0)</f>
        <v>10.524694442749023</v>
      </c>
      <c r="K203" s="63">
        <f>VLOOKUP(A203,Labor_capex!$A$2:$Q$200,14,0)</f>
        <v>10.524694442749023</v>
      </c>
      <c r="L203" s="63">
        <f>VLOOKUP(A203,Labor_capex!$A$2:$Q$200,15,0)</f>
        <v>10.524694442749023</v>
      </c>
      <c r="M203" s="63">
        <f>IFERROR(1*Cost_Settings!$B$6,"-")</f>
        <v>40000</v>
      </c>
      <c r="N203" s="63">
        <f>IFERROR(1*Cost_Settings!$B$8,"-")</f>
        <v>2000</v>
      </c>
      <c r="O203" s="63">
        <f t="shared" si="5"/>
        <v>92052.674709320068</v>
      </c>
    </row>
    <row r="204" spans="1:15">
      <c r="A204" s="62" t="str">
        <f>Site_Data!A204</f>
        <v>NER</v>
      </c>
      <c r="B204" s="62" t="str">
        <f>Site_Data!B204</f>
        <v>Niger</v>
      </c>
      <c r="C204" s="62">
        <f>Site_Data!E204</f>
        <v>2021</v>
      </c>
      <c r="D204" s="62">
        <f>Site_Data!F204</f>
        <v>7</v>
      </c>
      <c r="E204" s="62">
        <f>Site_Data!G204</f>
        <v>21</v>
      </c>
      <c r="F204" s="62" t="str">
        <f>Site_Data!Z204</f>
        <v>12.9746,1.5536</v>
      </c>
      <c r="G204" s="63">
        <f>IFERROR(1*Cost_Settings!$B$3,"-")</f>
        <v>35000</v>
      </c>
      <c r="H204" s="63">
        <f>IFERROR(1*Cost_Settings!$B$7,"-")</f>
        <v>15000</v>
      </c>
      <c r="I204" s="63">
        <f>VLOOKUP(A204,Labor_capex!$A$2:$Q$200,12,0)</f>
        <v>14.175583839416504</v>
      </c>
      <c r="J204" s="63">
        <f>VLOOKUP(A204,Labor_capex!$A$2:$Q$200,13,0)</f>
        <v>6.8091387748718262</v>
      </c>
      <c r="K204" s="63">
        <f>VLOOKUP(A204,Labor_capex!$A$2:$Q$200,14,0)</f>
        <v>6.8091387748718262</v>
      </c>
      <c r="L204" s="63">
        <f>VLOOKUP(A204,Labor_capex!$A$2:$Q$200,15,0)</f>
        <v>6.8091387748718262</v>
      </c>
      <c r="M204" s="63">
        <f>IFERROR(1*Cost_Settings!$B$6,"-")</f>
        <v>40000</v>
      </c>
      <c r="N204" s="63">
        <f>IFERROR(1*Cost_Settings!$B$8,"-")</f>
        <v>2000</v>
      </c>
      <c r="O204" s="63">
        <f t="shared" si="5"/>
        <v>92034.603000164032</v>
      </c>
    </row>
    <row r="205" spans="1:15">
      <c r="A205" s="62" t="str">
        <f>Site_Data!A205</f>
        <v>NER</v>
      </c>
      <c r="B205" s="62" t="str">
        <f>Site_Data!B205</f>
        <v>Niger</v>
      </c>
      <c r="C205" s="62">
        <f>Site_Data!E205</f>
        <v>2022</v>
      </c>
      <c r="D205" s="62">
        <f>Site_Data!F205</f>
        <v>1</v>
      </c>
      <c r="E205" s="62">
        <f>Site_Data!G205</f>
        <v>6</v>
      </c>
      <c r="F205" s="62" t="str">
        <f>Site_Data!Z205</f>
        <v>14.836,4.4583</v>
      </c>
      <c r="G205" s="63">
        <f>IFERROR(1*Cost_Settings!$B$3,"-")</f>
        <v>35000</v>
      </c>
      <c r="H205" s="63">
        <f>IFERROR(1*Cost_Settings!$B$7,"-")</f>
        <v>15000</v>
      </c>
      <c r="I205" s="63">
        <f>VLOOKUP(A205,Labor_capex!$A$2:$Q$200,12,0)</f>
        <v>14.175583839416504</v>
      </c>
      <c r="J205" s="63">
        <f>VLOOKUP(A205,Labor_capex!$A$2:$Q$200,13,0)</f>
        <v>6.8091387748718262</v>
      </c>
      <c r="K205" s="63">
        <f>VLOOKUP(A205,Labor_capex!$A$2:$Q$200,14,0)</f>
        <v>6.8091387748718262</v>
      </c>
      <c r="L205" s="63">
        <f>VLOOKUP(A205,Labor_capex!$A$2:$Q$200,15,0)</f>
        <v>6.8091387748718262</v>
      </c>
      <c r="M205" s="63">
        <f>IFERROR(1*Cost_Settings!$B$6,"-")</f>
        <v>40000</v>
      </c>
      <c r="N205" s="63">
        <f>IFERROR(1*Cost_Settings!$B$8,"-")</f>
        <v>2000</v>
      </c>
      <c r="O205" s="63">
        <f t="shared" si="5"/>
        <v>92034.603000164032</v>
      </c>
    </row>
    <row r="206" spans="1:15">
      <c r="A206" s="62" t="str">
        <f>Site_Data!A206</f>
        <v>NER</v>
      </c>
      <c r="B206" s="62" t="str">
        <f>Site_Data!B206</f>
        <v>Niger</v>
      </c>
      <c r="C206" s="62">
        <f>Site_Data!E206</f>
        <v>2021</v>
      </c>
      <c r="D206" s="62">
        <f>Site_Data!F206</f>
        <v>12</v>
      </c>
      <c r="E206" s="62">
        <f>Site_Data!G206</f>
        <v>22</v>
      </c>
      <c r="F206" s="62" t="str">
        <f>Site_Data!Z206</f>
        <v>14.6522,0.5354</v>
      </c>
      <c r="G206" s="63">
        <f>IFERROR(1*Cost_Settings!$B$3,"-")</f>
        <v>35000</v>
      </c>
      <c r="H206" s="63">
        <f>IFERROR(1*Cost_Settings!$B$7,"-")</f>
        <v>15000</v>
      </c>
      <c r="I206" s="63">
        <f>VLOOKUP(A206,Labor_capex!$A$2:$Q$200,12,0)</f>
        <v>14.175583839416504</v>
      </c>
      <c r="J206" s="63">
        <f>VLOOKUP(A206,Labor_capex!$A$2:$Q$200,13,0)</f>
        <v>6.8091387748718262</v>
      </c>
      <c r="K206" s="63">
        <f>VLOOKUP(A206,Labor_capex!$A$2:$Q$200,14,0)</f>
        <v>6.8091387748718262</v>
      </c>
      <c r="L206" s="63">
        <f>VLOOKUP(A206,Labor_capex!$A$2:$Q$200,15,0)</f>
        <v>6.8091387748718262</v>
      </c>
      <c r="M206" s="63">
        <f>IFERROR(1*Cost_Settings!$B$6,"-")</f>
        <v>40000</v>
      </c>
      <c r="N206" s="63">
        <f>IFERROR(1*Cost_Settings!$B$8,"-")</f>
        <v>2000</v>
      </c>
      <c r="O206" s="63">
        <f t="shared" si="5"/>
        <v>92034.603000164032</v>
      </c>
    </row>
    <row r="207" spans="1:15">
      <c r="A207" s="62" t="str">
        <f>Site_Data!A207</f>
        <v>NER</v>
      </c>
      <c r="B207" s="62" t="str">
        <f>Site_Data!B207</f>
        <v>Niger</v>
      </c>
      <c r="C207" s="62">
        <f>Site_Data!E207</f>
        <v>2021</v>
      </c>
      <c r="D207" s="62">
        <f>Site_Data!F207</f>
        <v>12</v>
      </c>
      <c r="E207" s="62">
        <f>Site_Data!G207</f>
        <v>7</v>
      </c>
      <c r="F207" s="62" t="str">
        <f>Site_Data!Z207</f>
        <v>14.9401,4.5648</v>
      </c>
      <c r="G207" s="63">
        <f>IFERROR(1*Cost_Settings!$B$3,"-")</f>
        <v>35000</v>
      </c>
      <c r="H207" s="63">
        <f>IFERROR(1*Cost_Settings!$B$7,"-")</f>
        <v>15000</v>
      </c>
      <c r="I207" s="63">
        <f>VLOOKUP(A207,Labor_capex!$A$2:$Q$200,12,0)</f>
        <v>14.175583839416504</v>
      </c>
      <c r="J207" s="63">
        <f>VLOOKUP(A207,Labor_capex!$A$2:$Q$200,13,0)</f>
        <v>6.8091387748718262</v>
      </c>
      <c r="K207" s="63">
        <f>VLOOKUP(A207,Labor_capex!$A$2:$Q$200,14,0)</f>
        <v>6.8091387748718262</v>
      </c>
      <c r="L207" s="63">
        <f>VLOOKUP(A207,Labor_capex!$A$2:$Q$200,15,0)</f>
        <v>6.8091387748718262</v>
      </c>
      <c r="M207" s="63">
        <f>IFERROR(1*Cost_Settings!$B$6,"-")</f>
        <v>40000</v>
      </c>
      <c r="N207" s="63">
        <f>IFERROR(1*Cost_Settings!$B$8,"-")</f>
        <v>2000</v>
      </c>
      <c r="O207" s="63">
        <f t="shared" si="5"/>
        <v>92034.603000164032</v>
      </c>
    </row>
    <row r="208" spans="1:15">
      <c r="A208" s="62" t="str">
        <f>Site_Data!A208</f>
        <v>NER</v>
      </c>
      <c r="B208" s="62" t="str">
        <f>Site_Data!B208</f>
        <v>Niger</v>
      </c>
      <c r="C208" s="62">
        <f>Site_Data!E208</f>
        <v>2022</v>
      </c>
      <c r="D208" s="62">
        <f>Site_Data!F208</f>
        <v>8</v>
      </c>
      <c r="E208" s="62">
        <f>Site_Data!G208</f>
        <v>18</v>
      </c>
      <c r="F208" s="62" t="str">
        <f>Site_Data!Z208</f>
        <v>14.2063,0.9295</v>
      </c>
      <c r="G208" s="63">
        <f>IFERROR(1*Cost_Settings!$B$3,"-")</f>
        <v>35000</v>
      </c>
      <c r="H208" s="63">
        <f>IFERROR(1*Cost_Settings!$B$7,"-")</f>
        <v>15000</v>
      </c>
      <c r="I208" s="63">
        <f>VLOOKUP(A208,Labor_capex!$A$2:$Q$200,12,0)</f>
        <v>14.175583839416504</v>
      </c>
      <c r="J208" s="63">
        <f>VLOOKUP(A208,Labor_capex!$A$2:$Q$200,13,0)</f>
        <v>6.8091387748718262</v>
      </c>
      <c r="K208" s="63">
        <f>VLOOKUP(A208,Labor_capex!$A$2:$Q$200,14,0)</f>
        <v>6.8091387748718262</v>
      </c>
      <c r="L208" s="63">
        <f>VLOOKUP(A208,Labor_capex!$A$2:$Q$200,15,0)</f>
        <v>6.8091387748718262</v>
      </c>
      <c r="M208" s="63">
        <f>IFERROR(1*Cost_Settings!$B$6,"-")</f>
        <v>40000</v>
      </c>
      <c r="N208" s="63">
        <f>IFERROR(1*Cost_Settings!$B$8,"-")</f>
        <v>2000</v>
      </c>
      <c r="O208" s="63">
        <f t="shared" si="5"/>
        <v>92034.603000164032</v>
      </c>
    </row>
    <row r="209" spans="1:15">
      <c r="A209" s="62" t="str">
        <f>Site_Data!A209</f>
        <v>NER</v>
      </c>
      <c r="B209" s="62" t="str">
        <f>Site_Data!B209</f>
        <v>Niger</v>
      </c>
      <c r="C209" s="62">
        <f>Site_Data!E209</f>
        <v>2020</v>
      </c>
      <c r="D209" s="62">
        <f>Site_Data!F209</f>
        <v>1</v>
      </c>
      <c r="E209" s="62">
        <f>Site_Data!G209</f>
        <v>27</v>
      </c>
      <c r="F209" s="62" t="str">
        <f>Site_Data!Z209</f>
        <v>15.21,3.3485</v>
      </c>
      <c r="G209" s="63">
        <f>IFERROR(1*Cost_Settings!$B$3,"-")</f>
        <v>35000</v>
      </c>
      <c r="H209" s="63">
        <f>IFERROR(1*Cost_Settings!$B$7,"-")</f>
        <v>15000</v>
      </c>
      <c r="I209" s="63">
        <f>VLOOKUP(A209,Labor_capex!$A$2:$Q$200,12,0)</f>
        <v>14.175583839416504</v>
      </c>
      <c r="J209" s="63">
        <f>VLOOKUP(A209,Labor_capex!$A$2:$Q$200,13,0)</f>
        <v>6.8091387748718262</v>
      </c>
      <c r="K209" s="63">
        <f>VLOOKUP(A209,Labor_capex!$A$2:$Q$200,14,0)</f>
        <v>6.8091387748718262</v>
      </c>
      <c r="L209" s="63">
        <f>VLOOKUP(A209,Labor_capex!$A$2:$Q$200,15,0)</f>
        <v>6.8091387748718262</v>
      </c>
      <c r="M209" s="63">
        <f>IFERROR(1*Cost_Settings!$B$6,"-")</f>
        <v>40000</v>
      </c>
      <c r="N209" s="63">
        <f>IFERROR(1*Cost_Settings!$B$8,"-")</f>
        <v>2000</v>
      </c>
      <c r="O209" s="63">
        <f t="shared" si="5"/>
        <v>92034.603000164032</v>
      </c>
    </row>
    <row r="210" spans="1:15">
      <c r="A210" s="62" t="str">
        <f>Site_Data!A210</f>
        <v>NER</v>
      </c>
      <c r="B210" s="62" t="str">
        <f>Site_Data!B210</f>
        <v>Niger</v>
      </c>
      <c r="C210" s="62">
        <f>Site_Data!E210</f>
        <v>2020</v>
      </c>
      <c r="D210" s="62">
        <f>Site_Data!F210</f>
        <v>4</v>
      </c>
      <c r="E210" s="62">
        <f>Site_Data!G210</f>
        <v>20</v>
      </c>
      <c r="F210" s="62" t="str">
        <f>Site_Data!Z210</f>
        <v>14.5379,1.2438</v>
      </c>
      <c r="G210" s="63">
        <f>IFERROR(1*Cost_Settings!$B$3,"-")</f>
        <v>35000</v>
      </c>
      <c r="H210" s="63">
        <f>IFERROR(1*Cost_Settings!$B$7,"-")</f>
        <v>15000</v>
      </c>
      <c r="I210" s="63">
        <f>VLOOKUP(A210,Labor_capex!$A$2:$Q$200,12,0)</f>
        <v>14.175583839416504</v>
      </c>
      <c r="J210" s="63">
        <f>VLOOKUP(A210,Labor_capex!$A$2:$Q$200,13,0)</f>
        <v>6.8091387748718262</v>
      </c>
      <c r="K210" s="63">
        <f>VLOOKUP(A210,Labor_capex!$A$2:$Q$200,14,0)</f>
        <v>6.8091387748718262</v>
      </c>
      <c r="L210" s="63">
        <f>VLOOKUP(A210,Labor_capex!$A$2:$Q$200,15,0)</f>
        <v>6.8091387748718262</v>
      </c>
      <c r="M210" s="63">
        <f>IFERROR(1*Cost_Settings!$B$6,"-")</f>
        <v>40000</v>
      </c>
      <c r="N210" s="63">
        <f>IFERROR(1*Cost_Settings!$B$8,"-")</f>
        <v>2000</v>
      </c>
      <c r="O210" s="63">
        <f t="shared" si="5"/>
        <v>92034.603000164032</v>
      </c>
    </row>
    <row r="211" spans="1:15">
      <c r="A211" s="62" t="str">
        <f>Site_Data!A211</f>
        <v>NER</v>
      </c>
      <c r="B211" s="62" t="str">
        <f>Site_Data!B211</f>
        <v>Niger</v>
      </c>
      <c r="C211" s="62">
        <f>Site_Data!E211</f>
        <v>2021</v>
      </c>
      <c r="D211" s="62">
        <f>Site_Data!F211</f>
        <v>7</v>
      </c>
      <c r="E211" s="62">
        <f>Site_Data!G211</f>
        <v>11</v>
      </c>
      <c r="F211" s="62" t="str">
        <f>Site_Data!Z211</f>
        <v>13.0656,1.4073</v>
      </c>
      <c r="G211" s="63">
        <f>IFERROR(1*Cost_Settings!$B$3,"-")</f>
        <v>35000</v>
      </c>
      <c r="H211" s="63">
        <f>IFERROR(1*Cost_Settings!$B$7,"-")</f>
        <v>15000</v>
      </c>
      <c r="I211" s="63">
        <f>VLOOKUP(A211,Labor_capex!$A$2:$Q$200,12,0)</f>
        <v>14.175583839416504</v>
      </c>
      <c r="J211" s="63">
        <f>VLOOKUP(A211,Labor_capex!$A$2:$Q$200,13,0)</f>
        <v>6.8091387748718262</v>
      </c>
      <c r="K211" s="63">
        <f>VLOOKUP(A211,Labor_capex!$A$2:$Q$200,14,0)</f>
        <v>6.8091387748718262</v>
      </c>
      <c r="L211" s="63">
        <f>VLOOKUP(A211,Labor_capex!$A$2:$Q$200,15,0)</f>
        <v>6.8091387748718262</v>
      </c>
      <c r="M211" s="63">
        <f>IFERROR(1*Cost_Settings!$B$6,"-")</f>
        <v>40000</v>
      </c>
      <c r="N211" s="63">
        <f>IFERROR(1*Cost_Settings!$B$8,"-")</f>
        <v>2000</v>
      </c>
      <c r="O211" s="63">
        <f t="shared" si="5"/>
        <v>92034.603000164032</v>
      </c>
    </row>
    <row r="212" spans="1:15">
      <c r="A212" s="62" t="str">
        <f>Site_Data!A212</f>
        <v>NER</v>
      </c>
      <c r="B212" s="62" t="str">
        <f>Site_Data!B212</f>
        <v>Niger</v>
      </c>
      <c r="C212" s="62">
        <f>Site_Data!E212</f>
        <v>2020</v>
      </c>
      <c r="D212" s="62">
        <f>Site_Data!F212</f>
        <v>5</v>
      </c>
      <c r="E212" s="62">
        <f>Site_Data!G212</f>
        <v>31</v>
      </c>
      <c r="F212" s="62" t="str">
        <f>Site_Data!Z212</f>
        <v>15.7196,4.5024</v>
      </c>
      <c r="G212" s="63">
        <f>IFERROR(1*Cost_Settings!$B$3,"-")</f>
        <v>35000</v>
      </c>
      <c r="H212" s="63">
        <f>IFERROR(1*Cost_Settings!$B$7,"-")</f>
        <v>15000</v>
      </c>
      <c r="I212" s="63">
        <f>VLOOKUP(A212,Labor_capex!$A$2:$Q$200,12,0)</f>
        <v>14.175583839416504</v>
      </c>
      <c r="J212" s="63">
        <f>VLOOKUP(A212,Labor_capex!$A$2:$Q$200,13,0)</f>
        <v>6.8091387748718262</v>
      </c>
      <c r="K212" s="63">
        <f>VLOOKUP(A212,Labor_capex!$A$2:$Q$200,14,0)</f>
        <v>6.8091387748718262</v>
      </c>
      <c r="L212" s="63">
        <f>VLOOKUP(A212,Labor_capex!$A$2:$Q$200,15,0)</f>
        <v>6.8091387748718262</v>
      </c>
      <c r="M212" s="63">
        <f>IFERROR(1*Cost_Settings!$B$6,"-")</f>
        <v>40000</v>
      </c>
      <c r="N212" s="63">
        <f>IFERROR(1*Cost_Settings!$B$8,"-")</f>
        <v>2000</v>
      </c>
      <c r="O212" s="63">
        <f t="shared" si="5"/>
        <v>92034.603000164032</v>
      </c>
    </row>
    <row r="213" spans="1:15">
      <c r="A213" s="62" t="str">
        <f>Site_Data!A213</f>
        <v>NER</v>
      </c>
      <c r="B213" s="62" t="str">
        <f>Site_Data!B213</f>
        <v>Niger</v>
      </c>
      <c r="C213" s="62">
        <f>Site_Data!E213</f>
        <v>2022</v>
      </c>
      <c r="D213" s="62">
        <f>Site_Data!F213</f>
        <v>1</v>
      </c>
      <c r="E213" s="62">
        <f>Site_Data!G213</f>
        <v>30</v>
      </c>
      <c r="F213" s="62" t="str">
        <f>Site_Data!Z213</f>
        <v>13.8711,1.1245</v>
      </c>
      <c r="G213" s="63">
        <f>IFERROR(1*Cost_Settings!$B$3,"-")</f>
        <v>35000</v>
      </c>
      <c r="H213" s="63">
        <f>IFERROR(1*Cost_Settings!$B$7,"-")</f>
        <v>15000</v>
      </c>
      <c r="I213" s="63">
        <f>VLOOKUP(A213,Labor_capex!$A$2:$Q$200,12,0)</f>
        <v>14.175583839416504</v>
      </c>
      <c r="J213" s="63">
        <f>VLOOKUP(A213,Labor_capex!$A$2:$Q$200,13,0)</f>
        <v>6.8091387748718262</v>
      </c>
      <c r="K213" s="63">
        <f>VLOOKUP(A213,Labor_capex!$A$2:$Q$200,14,0)</f>
        <v>6.8091387748718262</v>
      </c>
      <c r="L213" s="63">
        <f>VLOOKUP(A213,Labor_capex!$A$2:$Q$200,15,0)</f>
        <v>6.8091387748718262</v>
      </c>
      <c r="M213" s="63">
        <f>IFERROR(1*Cost_Settings!$B$6,"-")</f>
        <v>40000</v>
      </c>
      <c r="N213" s="63">
        <f>IFERROR(1*Cost_Settings!$B$8,"-")</f>
        <v>2000</v>
      </c>
      <c r="O213" s="63">
        <f t="shared" si="5"/>
        <v>92034.603000164032</v>
      </c>
    </row>
    <row r="214" spans="1:15">
      <c r="A214" s="62" t="str">
        <f>Site_Data!A214</f>
        <v>NER</v>
      </c>
      <c r="B214" s="62" t="str">
        <f>Site_Data!B214</f>
        <v>Niger</v>
      </c>
      <c r="C214" s="62">
        <f>Site_Data!E214</f>
        <v>2022</v>
      </c>
      <c r="D214" s="62">
        <f>Site_Data!F214</f>
        <v>1</v>
      </c>
      <c r="E214" s="62">
        <f>Site_Data!G214</f>
        <v>20</v>
      </c>
      <c r="F214" s="62" t="str">
        <f>Site_Data!Z214</f>
        <v>15.4454,5.0403</v>
      </c>
      <c r="G214" s="63">
        <f>IFERROR(1*Cost_Settings!$B$3,"-")</f>
        <v>35000</v>
      </c>
      <c r="H214" s="63">
        <f>IFERROR(1*Cost_Settings!$B$7,"-")</f>
        <v>15000</v>
      </c>
      <c r="I214" s="63">
        <f>VLOOKUP(A214,Labor_capex!$A$2:$Q$200,12,0)</f>
        <v>14.175583839416504</v>
      </c>
      <c r="J214" s="63">
        <f>VLOOKUP(A214,Labor_capex!$A$2:$Q$200,13,0)</f>
        <v>6.8091387748718262</v>
      </c>
      <c r="K214" s="63">
        <f>VLOOKUP(A214,Labor_capex!$A$2:$Q$200,14,0)</f>
        <v>6.8091387748718262</v>
      </c>
      <c r="L214" s="63">
        <f>VLOOKUP(A214,Labor_capex!$A$2:$Q$200,15,0)</f>
        <v>6.8091387748718262</v>
      </c>
      <c r="M214" s="63">
        <f>IFERROR(1*Cost_Settings!$B$6,"-")</f>
        <v>40000</v>
      </c>
      <c r="N214" s="63">
        <f>IFERROR(1*Cost_Settings!$B$8,"-")</f>
        <v>2000</v>
      </c>
      <c r="O214" s="63">
        <f t="shared" si="5"/>
        <v>92034.603000164032</v>
      </c>
    </row>
    <row r="215" spans="1:15">
      <c r="A215" s="62" t="str">
        <f>Site_Data!A215</f>
        <v>NER</v>
      </c>
      <c r="B215" s="62" t="str">
        <f>Site_Data!B215</f>
        <v>Niger</v>
      </c>
      <c r="C215" s="62">
        <f>Site_Data!E215</f>
        <v>2022</v>
      </c>
      <c r="D215" s="62">
        <f>Site_Data!F215</f>
        <v>7</v>
      </c>
      <c r="E215" s="62">
        <f>Site_Data!G215</f>
        <v>13</v>
      </c>
      <c r="F215" s="62" t="str">
        <f>Site_Data!Z215</f>
        <v>12.8711,1.8685</v>
      </c>
      <c r="G215" s="63">
        <f>IFERROR(1*Cost_Settings!$B$3,"-")</f>
        <v>35000</v>
      </c>
      <c r="H215" s="63">
        <f>IFERROR(1*Cost_Settings!$B$7,"-")</f>
        <v>15000</v>
      </c>
      <c r="I215" s="63">
        <f>VLOOKUP(A215,Labor_capex!$A$2:$Q$200,12,0)</f>
        <v>14.175583839416504</v>
      </c>
      <c r="J215" s="63">
        <f>VLOOKUP(A215,Labor_capex!$A$2:$Q$200,13,0)</f>
        <v>6.8091387748718262</v>
      </c>
      <c r="K215" s="63">
        <f>VLOOKUP(A215,Labor_capex!$A$2:$Q$200,14,0)</f>
        <v>6.8091387748718262</v>
      </c>
      <c r="L215" s="63">
        <f>VLOOKUP(A215,Labor_capex!$A$2:$Q$200,15,0)</f>
        <v>6.8091387748718262</v>
      </c>
      <c r="M215" s="63">
        <f>IFERROR(1*Cost_Settings!$B$6,"-")</f>
        <v>40000</v>
      </c>
      <c r="N215" s="63">
        <f>IFERROR(1*Cost_Settings!$B$8,"-")</f>
        <v>2000</v>
      </c>
      <c r="O215" s="63">
        <f t="shared" si="5"/>
        <v>92034.603000164032</v>
      </c>
    </row>
    <row r="216" spans="1:15">
      <c r="A216" s="62" t="str">
        <f>Site_Data!A216</f>
        <v>NER</v>
      </c>
      <c r="B216" s="62" t="str">
        <f>Site_Data!B216</f>
        <v>Niger</v>
      </c>
      <c r="C216" s="62">
        <f>Site_Data!E216</f>
        <v>2023</v>
      </c>
      <c r="D216" s="62">
        <f>Site_Data!F216</f>
        <v>1</v>
      </c>
      <c r="E216" s="62">
        <f>Site_Data!G216</f>
        <v>16</v>
      </c>
      <c r="F216" s="62" t="str">
        <f>Site_Data!Z216</f>
        <v>15.0771,3.7855</v>
      </c>
      <c r="G216" s="63">
        <f>IFERROR(1*Cost_Settings!$B$3,"-")</f>
        <v>35000</v>
      </c>
      <c r="H216" s="63">
        <f>IFERROR(1*Cost_Settings!$B$7,"-")</f>
        <v>15000</v>
      </c>
      <c r="I216" s="63">
        <f>VLOOKUP(A216,Labor_capex!$A$2:$Q$200,12,0)</f>
        <v>14.175583839416504</v>
      </c>
      <c r="J216" s="63">
        <f>VLOOKUP(A216,Labor_capex!$A$2:$Q$200,13,0)</f>
        <v>6.8091387748718262</v>
      </c>
      <c r="K216" s="63">
        <f>VLOOKUP(A216,Labor_capex!$A$2:$Q$200,14,0)</f>
        <v>6.8091387748718262</v>
      </c>
      <c r="L216" s="63">
        <f>VLOOKUP(A216,Labor_capex!$A$2:$Q$200,15,0)</f>
        <v>6.8091387748718262</v>
      </c>
      <c r="M216" s="63">
        <f>IFERROR(1*Cost_Settings!$B$6,"-")</f>
        <v>40000</v>
      </c>
      <c r="N216" s="63">
        <f>IFERROR(1*Cost_Settings!$B$8,"-")</f>
        <v>2000</v>
      </c>
      <c r="O216" s="63">
        <f t="shared" si="5"/>
        <v>92034.603000164032</v>
      </c>
    </row>
    <row r="217" spans="1:15">
      <c r="A217" s="62" t="str">
        <f>Site_Data!A217</f>
        <v>NER</v>
      </c>
      <c r="B217" s="62" t="str">
        <f>Site_Data!B217</f>
        <v>Niger</v>
      </c>
      <c r="C217" s="62">
        <f>Site_Data!E217</f>
        <v>2020</v>
      </c>
      <c r="D217" s="62">
        <f>Site_Data!F217</f>
        <v>4</v>
      </c>
      <c r="E217" s="62">
        <f>Site_Data!G217</f>
        <v>28</v>
      </c>
      <c r="F217" s="62" t="str">
        <f>Site_Data!Z217</f>
        <v>14.5521,1.0824</v>
      </c>
      <c r="G217" s="63">
        <f>IFERROR(1*Cost_Settings!$B$3,"-")</f>
        <v>35000</v>
      </c>
      <c r="H217" s="63">
        <f>IFERROR(1*Cost_Settings!$B$7,"-")</f>
        <v>15000</v>
      </c>
      <c r="I217" s="63">
        <f>VLOOKUP(A217,Labor_capex!$A$2:$Q$200,12,0)</f>
        <v>14.175583839416504</v>
      </c>
      <c r="J217" s="63">
        <f>VLOOKUP(A217,Labor_capex!$A$2:$Q$200,13,0)</f>
        <v>6.8091387748718262</v>
      </c>
      <c r="K217" s="63">
        <f>VLOOKUP(A217,Labor_capex!$A$2:$Q$200,14,0)</f>
        <v>6.8091387748718262</v>
      </c>
      <c r="L217" s="63">
        <f>VLOOKUP(A217,Labor_capex!$A$2:$Q$200,15,0)</f>
        <v>6.8091387748718262</v>
      </c>
      <c r="M217" s="63">
        <f>IFERROR(1*Cost_Settings!$B$6,"-")</f>
        <v>40000</v>
      </c>
      <c r="N217" s="63">
        <f>IFERROR(1*Cost_Settings!$B$8,"-")</f>
        <v>2000</v>
      </c>
      <c r="O217" s="63">
        <f t="shared" si="5"/>
        <v>92034.603000164032</v>
      </c>
    </row>
    <row r="218" spans="1:15">
      <c r="A218" s="62" t="str">
        <f>Site_Data!A218</f>
        <v>NER</v>
      </c>
      <c r="B218" s="62" t="str">
        <f>Site_Data!B218</f>
        <v>Niger</v>
      </c>
      <c r="C218" s="62">
        <f>Site_Data!E218</f>
        <v>2022</v>
      </c>
      <c r="D218" s="62">
        <f>Site_Data!F218</f>
        <v>2</v>
      </c>
      <c r="E218" s="62">
        <f>Site_Data!G218</f>
        <v>17</v>
      </c>
      <c r="F218" s="62" t="str">
        <f>Site_Data!Z218</f>
        <v>13.6046,1.5666</v>
      </c>
      <c r="G218" s="63">
        <f>IFERROR(1*Cost_Settings!$B$3,"-")</f>
        <v>35000</v>
      </c>
      <c r="H218" s="63">
        <f>IFERROR(1*Cost_Settings!$B$7,"-")</f>
        <v>15000</v>
      </c>
      <c r="I218" s="63">
        <f>VLOOKUP(A218,Labor_capex!$A$2:$Q$200,12,0)</f>
        <v>14.175583839416504</v>
      </c>
      <c r="J218" s="63">
        <f>VLOOKUP(A218,Labor_capex!$A$2:$Q$200,13,0)</f>
        <v>6.8091387748718262</v>
      </c>
      <c r="K218" s="63">
        <f>VLOOKUP(A218,Labor_capex!$A$2:$Q$200,14,0)</f>
        <v>6.8091387748718262</v>
      </c>
      <c r="L218" s="63">
        <f>VLOOKUP(A218,Labor_capex!$A$2:$Q$200,15,0)</f>
        <v>6.8091387748718262</v>
      </c>
      <c r="M218" s="63">
        <f>IFERROR(1*Cost_Settings!$B$6,"-")</f>
        <v>40000</v>
      </c>
      <c r="N218" s="63">
        <f>IFERROR(1*Cost_Settings!$B$8,"-")</f>
        <v>2000</v>
      </c>
      <c r="O218" s="63">
        <f t="shared" si="5"/>
        <v>92034.603000164032</v>
      </c>
    </row>
    <row r="219" spans="1:15">
      <c r="A219" s="62" t="str">
        <f>Site_Data!A219</f>
        <v>NER</v>
      </c>
      <c r="B219" s="62" t="str">
        <f>Site_Data!B219</f>
        <v>Niger</v>
      </c>
      <c r="C219" s="62">
        <f>Site_Data!E219</f>
        <v>2022</v>
      </c>
      <c r="D219" s="62">
        <f>Site_Data!F219</f>
        <v>11</v>
      </c>
      <c r="E219" s="62">
        <f>Site_Data!G219</f>
        <v>13</v>
      </c>
      <c r="F219" s="62" t="str">
        <f>Site_Data!Z219</f>
        <v>13.0957,2.0112</v>
      </c>
      <c r="G219" s="63">
        <f>IFERROR(1*Cost_Settings!$B$3,"-")</f>
        <v>35000</v>
      </c>
      <c r="H219" s="63">
        <f>IFERROR(1*Cost_Settings!$B$7,"-")</f>
        <v>15000</v>
      </c>
      <c r="I219" s="63">
        <f>VLOOKUP(A219,Labor_capex!$A$2:$Q$200,12,0)</f>
        <v>14.175583839416504</v>
      </c>
      <c r="J219" s="63">
        <f>VLOOKUP(A219,Labor_capex!$A$2:$Q$200,13,0)</f>
        <v>6.8091387748718262</v>
      </c>
      <c r="K219" s="63">
        <f>VLOOKUP(A219,Labor_capex!$A$2:$Q$200,14,0)</f>
        <v>6.8091387748718262</v>
      </c>
      <c r="L219" s="63">
        <f>VLOOKUP(A219,Labor_capex!$A$2:$Q$200,15,0)</f>
        <v>6.8091387748718262</v>
      </c>
      <c r="M219" s="63">
        <f>IFERROR(1*Cost_Settings!$B$6,"-")</f>
        <v>40000</v>
      </c>
      <c r="N219" s="63">
        <f>IFERROR(1*Cost_Settings!$B$8,"-")</f>
        <v>2000</v>
      </c>
      <c r="O219" s="63">
        <f t="shared" si="5"/>
        <v>92034.603000164032</v>
      </c>
    </row>
    <row r="220" spans="1:15">
      <c r="A220" s="62" t="str">
        <f>Site_Data!A220</f>
        <v>NER</v>
      </c>
      <c r="B220" s="62" t="str">
        <f>Site_Data!B220</f>
        <v>Niger</v>
      </c>
      <c r="C220" s="62">
        <f>Site_Data!E220</f>
        <v>2022</v>
      </c>
      <c r="D220" s="62">
        <f>Site_Data!F220</f>
        <v>7</v>
      </c>
      <c r="E220" s="62">
        <f>Site_Data!G220</f>
        <v>5</v>
      </c>
      <c r="F220" s="62" t="str">
        <f>Site_Data!Z220</f>
        <v>14.0868,1.0623</v>
      </c>
      <c r="G220" s="63">
        <f>IFERROR(1*Cost_Settings!$B$3,"-")</f>
        <v>35000</v>
      </c>
      <c r="H220" s="63">
        <f>IFERROR(1*Cost_Settings!$B$7,"-")</f>
        <v>15000</v>
      </c>
      <c r="I220" s="63">
        <f>VLOOKUP(A220,Labor_capex!$A$2:$Q$200,12,0)</f>
        <v>14.175583839416504</v>
      </c>
      <c r="J220" s="63">
        <f>VLOOKUP(A220,Labor_capex!$A$2:$Q$200,13,0)</f>
        <v>6.8091387748718262</v>
      </c>
      <c r="K220" s="63">
        <f>VLOOKUP(A220,Labor_capex!$A$2:$Q$200,14,0)</f>
        <v>6.8091387748718262</v>
      </c>
      <c r="L220" s="63">
        <f>VLOOKUP(A220,Labor_capex!$A$2:$Q$200,15,0)</f>
        <v>6.8091387748718262</v>
      </c>
      <c r="M220" s="63">
        <f>IFERROR(1*Cost_Settings!$B$6,"-")</f>
        <v>40000</v>
      </c>
      <c r="N220" s="63">
        <f>IFERROR(1*Cost_Settings!$B$8,"-")</f>
        <v>2000</v>
      </c>
      <c r="O220" s="63">
        <f t="shared" si="5"/>
        <v>92034.603000164032</v>
      </c>
    </row>
    <row r="221" spans="1:15">
      <c r="A221" s="62" t="str">
        <f>Site_Data!A221</f>
        <v>NER</v>
      </c>
      <c r="B221" s="62" t="str">
        <f>Site_Data!B221</f>
        <v>Niger</v>
      </c>
      <c r="C221" s="62">
        <f>Site_Data!E221</f>
        <v>2020</v>
      </c>
      <c r="D221" s="62">
        <f>Site_Data!F221</f>
        <v>2</v>
      </c>
      <c r="E221" s="62">
        <f>Site_Data!G221</f>
        <v>13</v>
      </c>
      <c r="F221" s="62" t="str">
        <f>Site_Data!Z221</f>
        <v>14.6744,2.2729</v>
      </c>
      <c r="G221" s="63">
        <f>IFERROR(1*Cost_Settings!$B$3,"-")</f>
        <v>35000</v>
      </c>
      <c r="H221" s="63">
        <f>IFERROR(1*Cost_Settings!$B$7,"-")</f>
        <v>15000</v>
      </c>
      <c r="I221" s="63">
        <f>VLOOKUP(A221,Labor_capex!$A$2:$Q$200,12,0)</f>
        <v>14.175583839416504</v>
      </c>
      <c r="J221" s="63">
        <f>VLOOKUP(A221,Labor_capex!$A$2:$Q$200,13,0)</f>
        <v>6.8091387748718262</v>
      </c>
      <c r="K221" s="63">
        <f>VLOOKUP(A221,Labor_capex!$A$2:$Q$200,14,0)</f>
        <v>6.8091387748718262</v>
      </c>
      <c r="L221" s="63">
        <f>VLOOKUP(A221,Labor_capex!$A$2:$Q$200,15,0)</f>
        <v>6.8091387748718262</v>
      </c>
      <c r="M221" s="63">
        <f>IFERROR(1*Cost_Settings!$B$6,"-")</f>
        <v>40000</v>
      </c>
      <c r="N221" s="63">
        <f>IFERROR(1*Cost_Settings!$B$8,"-")</f>
        <v>2000</v>
      </c>
      <c r="O221" s="63">
        <f t="shared" si="5"/>
        <v>92034.603000164032</v>
      </c>
    </row>
    <row r="222" spans="1:15">
      <c r="A222" s="62" t="str">
        <f>Site_Data!A222</f>
        <v>NER</v>
      </c>
      <c r="B222" s="62" t="str">
        <f>Site_Data!B222</f>
        <v>Niger</v>
      </c>
      <c r="C222" s="62">
        <f>Site_Data!E222</f>
        <v>2019</v>
      </c>
      <c r="D222" s="62">
        <f>Site_Data!F222</f>
        <v>5</v>
      </c>
      <c r="E222" s="62">
        <f>Site_Data!G222</f>
        <v>13</v>
      </c>
      <c r="F222" s="62" t="str">
        <f>Site_Data!Z222</f>
        <v>14.6806,1.9508</v>
      </c>
      <c r="G222" s="63">
        <f>IFERROR(1*Cost_Settings!$B$3,"-")</f>
        <v>35000</v>
      </c>
      <c r="H222" s="63">
        <f>IFERROR(1*Cost_Settings!$B$7,"-")</f>
        <v>15000</v>
      </c>
      <c r="I222" s="63">
        <f>VLOOKUP(A222,Labor_capex!$A$2:$Q$200,12,0)</f>
        <v>14.175583839416504</v>
      </c>
      <c r="J222" s="63">
        <f>VLOOKUP(A222,Labor_capex!$A$2:$Q$200,13,0)</f>
        <v>6.8091387748718262</v>
      </c>
      <c r="K222" s="63">
        <f>VLOOKUP(A222,Labor_capex!$A$2:$Q$200,14,0)</f>
        <v>6.8091387748718262</v>
      </c>
      <c r="L222" s="63">
        <f>VLOOKUP(A222,Labor_capex!$A$2:$Q$200,15,0)</f>
        <v>6.8091387748718262</v>
      </c>
      <c r="M222" s="63">
        <f>IFERROR(1*Cost_Settings!$B$6,"-")</f>
        <v>40000</v>
      </c>
      <c r="N222" s="63">
        <f>IFERROR(1*Cost_Settings!$B$8,"-")</f>
        <v>2000</v>
      </c>
      <c r="O222" s="63">
        <f t="shared" si="5"/>
        <v>92034.603000164032</v>
      </c>
    </row>
    <row r="223" spans="1:15">
      <c r="A223" s="62" t="str">
        <f>Site_Data!A223</f>
        <v>NER</v>
      </c>
      <c r="B223" s="62" t="str">
        <f>Site_Data!B223</f>
        <v>Niger</v>
      </c>
      <c r="C223" s="62">
        <f>Site_Data!E223</f>
        <v>2022</v>
      </c>
      <c r="D223" s="62">
        <f>Site_Data!F223</f>
        <v>5</v>
      </c>
      <c r="E223" s="62">
        <f>Site_Data!G223</f>
        <v>28</v>
      </c>
      <c r="F223" s="62" t="str">
        <f>Site_Data!Z223</f>
        <v>14.2599,1.9168</v>
      </c>
      <c r="G223" s="63">
        <f>IFERROR(1*Cost_Settings!$B$3,"-")</f>
        <v>35000</v>
      </c>
      <c r="H223" s="63">
        <f>IFERROR(1*Cost_Settings!$B$7,"-")</f>
        <v>15000</v>
      </c>
      <c r="I223" s="63">
        <f>VLOOKUP(A223,Labor_capex!$A$2:$Q$200,12,0)</f>
        <v>14.175583839416504</v>
      </c>
      <c r="J223" s="63">
        <f>VLOOKUP(A223,Labor_capex!$A$2:$Q$200,13,0)</f>
        <v>6.8091387748718262</v>
      </c>
      <c r="K223" s="63">
        <f>VLOOKUP(A223,Labor_capex!$A$2:$Q$200,14,0)</f>
        <v>6.8091387748718262</v>
      </c>
      <c r="L223" s="63">
        <f>VLOOKUP(A223,Labor_capex!$A$2:$Q$200,15,0)</f>
        <v>6.8091387748718262</v>
      </c>
      <c r="M223" s="63">
        <f>IFERROR(1*Cost_Settings!$B$6,"-")</f>
        <v>40000</v>
      </c>
      <c r="N223" s="63">
        <f>IFERROR(1*Cost_Settings!$B$8,"-")</f>
        <v>2000</v>
      </c>
      <c r="O223" s="63">
        <f t="shared" si="5"/>
        <v>92034.603000164032</v>
      </c>
    </row>
    <row r="224" spans="1:15">
      <c r="A224" s="25"/>
      <c r="B224" s="25"/>
      <c r="C224" s="25"/>
      <c r="D224" s="25"/>
      <c r="E224" s="25"/>
      <c r="F224" s="25"/>
      <c r="G224" s="26"/>
      <c r="H224" s="26"/>
      <c r="I224" s="26"/>
      <c r="J224" s="26"/>
      <c r="K224" s="26"/>
      <c r="L224" s="26"/>
      <c r="M224" s="26"/>
      <c r="N224" s="26"/>
    </row>
    <row r="225" spans="1:15">
      <c r="A225" s="25"/>
      <c r="B225" s="25"/>
      <c r="C225" s="25"/>
      <c r="D225" s="25"/>
      <c r="E225" s="25"/>
      <c r="F225" s="25"/>
      <c r="G225" s="26"/>
      <c r="H225" s="26"/>
      <c r="I225" s="26"/>
      <c r="J225" s="26"/>
      <c r="K225" s="26"/>
      <c r="L225" s="26"/>
      <c r="M225" s="26"/>
      <c r="N225" s="26"/>
      <c r="O225" s="28"/>
    </row>
    <row r="226" spans="1:15">
      <c r="A226" s="25"/>
      <c r="B226" s="25"/>
      <c r="C226" s="25"/>
      <c r="D226" s="25"/>
      <c r="E226" s="25"/>
      <c r="F226" s="25"/>
      <c r="G226" s="26"/>
      <c r="H226" s="26"/>
      <c r="I226" s="26"/>
      <c r="J226" s="26"/>
      <c r="K226" s="26"/>
      <c r="L226" s="26"/>
      <c r="M226" s="26"/>
      <c r="N226" s="26"/>
    </row>
    <row r="227" spans="1:15">
      <c r="A227" s="25"/>
      <c r="B227" s="25"/>
      <c r="C227" s="25"/>
      <c r="D227" s="25"/>
      <c r="E227" s="25"/>
      <c r="F227" s="25"/>
      <c r="G227" s="26"/>
      <c r="H227" s="26"/>
      <c r="I227" s="26"/>
      <c r="J227" s="26"/>
      <c r="K227" s="26"/>
      <c r="L227" s="26"/>
      <c r="M227" s="26"/>
      <c r="N227" s="26"/>
    </row>
    <row r="228" spans="1:15">
      <c r="A228" s="25"/>
      <c r="B228" s="25"/>
      <c r="C228" s="25"/>
      <c r="D228" s="25"/>
      <c r="E228" s="25"/>
      <c r="F228" s="25"/>
      <c r="G228" s="26"/>
      <c r="H228" s="26"/>
      <c r="I228" s="26"/>
      <c r="J228" s="26"/>
      <c r="K228" s="26"/>
      <c r="L228" s="26"/>
      <c r="M228" s="26"/>
      <c r="N228" s="26"/>
    </row>
    <row r="229" spans="1:15">
      <c r="A229" s="25"/>
      <c r="B229" s="25"/>
      <c r="C229" s="25"/>
      <c r="D229" s="25"/>
      <c r="E229" s="25"/>
      <c r="F229" s="25"/>
      <c r="G229" s="26"/>
      <c r="H229" s="26"/>
      <c r="I229" s="26"/>
      <c r="J229" s="26"/>
      <c r="K229" s="26"/>
      <c r="L229" s="26"/>
      <c r="M229" s="26"/>
      <c r="N229" s="26"/>
    </row>
    <row r="230" spans="1:15">
      <c r="A230" s="25"/>
      <c r="B230" s="25"/>
      <c r="C230" s="25"/>
      <c r="D230" s="25"/>
      <c r="E230" s="25"/>
      <c r="F230" s="25"/>
      <c r="G230" s="26"/>
      <c r="H230" s="26"/>
      <c r="I230" s="26"/>
      <c r="J230" s="26"/>
      <c r="K230" s="26"/>
      <c r="L230" s="26"/>
      <c r="M230" s="26"/>
      <c r="N230" s="26"/>
    </row>
    <row r="231" spans="1:15">
      <c r="A231" s="25"/>
      <c r="B231" s="25"/>
      <c r="C231" s="25"/>
      <c r="D231" s="25"/>
      <c r="E231" s="25"/>
      <c r="F231" s="25"/>
      <c r="G231" s="26"/>
      <c r="H231" s="26"/>
      <c r="I231" s="26"/>
      <c r="J231" s="26"/>
      <c r="K231" s="26"/>
      <c r="L231" s="26"/>
      <c r="M231" s="26"/>
      <c r="N231" s="26"/>
    </row>
    <row r="232" spans="1:15">
      <c r="A232" s="25"/>
      <c r="B232" s="25"/>
      <c r="C232" s="25"/>
      <c r="D232" s="25"/>
      <c r="E232" s="25"/>
      <c r="F232" s="25"/>
      <c r="G232" s="26"/>
      <c r="H232" s="26"/>
      <c r="I232" s="26"/>
      <c r="J232" s="26"/>
      <c r="K232" s="26"/>
      <c r="L232" s="26"/>
      <c r="M232" s="26"/>
      <c r="N232" s="26"/>
    </row>
    <row r="233" spans="1:15">
      <c r="A233" s="25"/>
      <c r="B233" s="25"/>
      <c r="C233" s="25"/>
      <c r="D233" s="25"/>
      <c r="E233" s="25"/>
      <c r="F233" s="25"/>
      <c r="G233" s="26"/>
      <c r="H233" s="26"/>
      <c r="I233" s="26"/>
      <c r="J233" s="26"/>
      <c r="K233" s="26"/>
      <c r="L233" s="26"/>
      <c r="M233" s="26"/>
      <c r="N233" s="26"/>
    </row>
    <row r="234" spans="1:15">
      <c r="A234" s="25"/>
      <c r="B234" s="25"/>
      <c r="C234" s="25"/>
      <c r="D234" s="25"/>
      <c r="E234" s="25"/>
      <c r="F234" s="25"/>
      <c r="G234" s="26"/>
      <c r="H234" s="26"/>
      <c r="I234" s="26"/>
      <c r="J234" s="26"/>
      <c r="K234" s="26"/>
      <c r="L234" s="26"/>
      <c r="M234" s="26"/>
      <c r="N234" s="26"/>
    </row>
    <row r="235" spans="1:15">
      <c r="A235" s="25"/>
      <c r="B235" s="25"/>
      <c r="C235" s="25"/>
      <c r="D235" s="25"/>
      <c r="E235" s="25"/>
      <c r="F235" s="25"/>
      <c r="G235" s="26"/>
      <c r="H235" s="26"/>
      <c r="I235" s="26"/>
      <c r="J235" s="26"/>
      <c r="K235" s="26"/>
      <c r="L235" s="26"/>
      <c r="M235" s="26"/>
      <c r="N235" s="26"/>
    </row>
    <row r="236" spans="1:15">
      <c r="A236" s="25"/>
      <c r="B236" s="25"/>
      <c r="C236" s="25"/>
      <c r="D236" s="25"/>
      <c r="E236" s="25"/>
      <c r="F236" s="25"/>
      <c r="G236" s="26"/>
      <c r="H236" s="26"/>
      <c r="I236" s="26"/>
      <c r="J236" s="26"/>
      <c r="K236" s="26"/>
      <c r="L236" s="26"/>
      <c r="M236" s="26"/>
      <c r="N236" s="26"/>
    </row>
    <row r="237" spans="1:15">
      <c r="A237" s="25"/>
      <c r="B237" s="25"/>
      <c r="C237" s="25"/>
      <c r="D237" s="25"/>
      <c r="E237" s="25"/>
      <c r="F237" s="25"/>
      <c r="G237" s="26"/>
      <c r="H237" s="26"/>
      <c r="I237" s="26"/>
      <c r="J237" s="26"/>
      <c r="K237" s="26"/>
      <c r="L237" s="26"/>
      <c r="M237" s="26"/>
      <c r="N237" s="26"/>
    </row>
    <row r="238" spans="1:15">
      <c r="A238" s="25"/>
      <c r="B238" s="25"/>
      <c r="C238" s="25"/>
      <c r="D238" s="25"/>
      <c r="E238" s="25"/>
      <c r="F238" s="25"/>
      <c r="G238" s="26"/>
      <c r="H238" s="26"/>
      <c r="I238" s="26"/>
      <c r="J238" s="26"/>
      <c r="K238" s="26"/>
      <c r="L238" s="26"/>
      <c r="M238" s="26"/>
      <c r="N238" s="26"/>
    </row>
    <row r="239" spans="1:15">
      <c r="A239" s="25"/>
      <c r="B239" s="25"/>
      <c r="C239" s="25"/>
      <c r="D239" s="25"/>
      <c r="E239" s="25"/>
      <c r="F239" s="25"/>
      <c r="G239" s="26"/>
      <c r="H239" s="26"/>
      <c r="I239" s="26"/>
      <c r="J239" s="26"/>
      <c r="K239" s="26"/>
      <c r="L239" s="26"/>
      <c r="M239" s="26"/>
      <c r="N239" s="26"/>
    </row>
    <row r="240" spans="1:15">
      <c r="A240" s="25"/>
      <c r="B240" s="25"/>
      <c r="C240" s="25"/>
      <c r="D240" s="25"/>
      <c r="E240" s="25"/>
      <c r="F240" s="25"/>
      <c r="G240" s="26"/>
      <c r="H240" s="26"/>
      <c r="I240" s="26"/>
      <c r="J240" s="26"/>
      <c r="K240" s="26"/>
      <c r="L240" s="26"/>
      <c r="M240" s="26"/>
      <c r="N240" s="26"/>
    </row>
    <row r="241" spans="1:14">
      <c r="A241" s="25"/>
      <c r="B241" s="25"/>
      <c r="C241" s="25"/>
      <c r="D241" s="25"/>
      <c r="E241" s="25"/>
      <c r="F241" s="25"/>
      <c r="G241" s="26"/>
      <c r="H241" s="26"/>
      <c r="I241" s="26"/>
      <c r="J241" s="26"/>
      <c r="K241" s="26"/>
      <c r="L241" s="26"/>
      <c r="M241" s="26"/>
      <c r="N241" s="26"/>
    </row>
    <row r="242" spans="1:14">
      <c r="A242" s="25"/>
      <c r="B242" s="25"/>
      <c r="C242" s="25"/>
      <c r="D242" s="25"/>
      <c r="E242" s="25"/>
      <c r="F242" s="25"/>
      <c r="G242" s="26"/>
      <c r="H242" s="26"/>
      <c r="I242" s="26"/>
      <c r="J242" s="26"/>
      <c r="K242" s="26"/>
      <c r="L242" s="26"/>
      <c r="M242" s="26"/>
      <c r="N242" s="26"/>
    </row>
    <row r="243" spans="1:14">
      <c r="A243" s="25"/>
      <c r="B243" s="25"/>
      <c r="C243" s="25"/>
      <c r="D243" s="25"/>
      <c r="E243" s="25"/>
      <c r="F243" s="25"/>
      <c r="G243" s="26"/>
      <c r="H243" s="26"/>
      <c r="I243" s="26"/>
      <c r="J243" s="26"/>
      <c r="K243" s="26"/>
      <c r="L243" s="26"/>
      <c r="M243" s="26"/>
      <c r="N243" s="26"/>
    </row>
    <row r="244" spans="1:14">
      <c r="A244" s="25"/>
      <c r="B244" s="25"/>
      <c r="C244" s="25"/>
      <c r="D244" s="25"/>
      <c r="E244" s="25"/>
      <c r="F244" s="25"/>
      <c r="G244" s="26"/>
      <c r="H244" s="26"/>
      <c r="I244" s="26"/>
      <c r="J244" s="26"/>
      <c r="K244" s="26"/>
      <c r="L244" s="26"/>
      <c r="M244" s="26"/>
      <c r="N244" s="26"/>
    </row>
    <row r="245" spans="1:14">
      <c r="A245" s="25"/>
      <c r="B245" s="25"/>
      <c r="C245" s="25"/>
      <c r="D245" s="25"/>
      <c r="E245" s="25"/>
      <c r="F245" s="25"/>
      <c r="G245" s="26"/>
      <c r="H245" s="26"/>
      <c r="I245" s="26"/>
      <c r="J245" s="26"/>
      <c r="K245" s="26"/>
      <c r="L245" s="26"/>
      <c r="M245" s="26"/>
      <c r="N245" s="26"/>
    </row>
    <row r="246" spans="1:14">
      <c r="A246" s="25"/>
      <c r="B246" s="25"/>
      <c r="C246" s="25"/>
      <c r="D246" s="25"/>
      <c r="E246" s="25"/>
      <c r="F246" s="25"/>
      <c r="G246" s="26"/>
      <c r="H246" s="26"/>
      <c r="I246" s="26"/>
      <c r="J246" s="26"/>
      <c r="K246" s="26"/>
      <c r="L246" s="26"/>
      <c r="M246" s="26"/>
      <c r="N246" s="26"/>
    </row>
    <row r="247" spans="1:14">
      <c r="A247" s="25"/>
      <c r="B247" s="25"/>
      <c r="C247" s="25"/>
      <c r="D247" s="25"/>
      <c r="E247" s="25"/>
      <c r="F247" s="25"/>
      <c r="G247" s="26"/>
      <c r="H247" s="26"/>
      <c r="I247" s="26"/>
      <c r="J247" s="26"/>
      <c r="K247" s="26"/>
      <c r="L247" s="26"/>
      <c r="M247" s="26"/>
      <c r="N247" s="26"/>
    </row>
    <row r="248" spans="1:14">
      <c r="A248" s="25"/>
      <c r="B248" s="25"/>
      <c r="C248" s="25"/>
      <c r="D248" s="25"/>
      <c r="E248" s="25"/>
      <c r="F248" s="25"/>
      <c r="G248" s="26"/>
      <c r="H248" s="26"/>
      <c r="I248" s="26"/>
      <c r="J248" s="26"/>
      <c r="K248" s="26"/>
      <c r="L248" s="26"/>
      <c r="M248" s="26"/>
      <c r="N248" s="26"/>
    </row>
    <row r="249" spans="1:14">
      <c r="A249" s="25"/>
      <c r="B249" s="25"/>
      <c r="C249" s="25"/>
      <c r="D249" s="25"/>
      <c r="E249" s="25"/>
      <c r="F249" s="25"/>
      <c r="G249" s="26"/>
      <c r="H249" s="26"/>
      <c r="I249" s="26"/>
      <c r="J249" s="26"/>
      <c r="K249" s="26"/>
      <c r="L249" s="26"/>
      <c r="M249" s="26"/>
      <c r="N249" s="26"/>
    </row>
    <row r="250" spans="1:14">
      <c r="A250" s="25"/>
      <c r="B250" s="25"/>
      <c r="C250" s="25"/>
      <c r="D250" s="25"/>
      <c r="E250" s="25"/>
      <c r="F250" s="25"/>
      <c r="G250" s="26"/>
      <c r="H250" s="26"/>
      <c r="I250" s="26"/>
      <c r="J250" s="26"/>
      <c r="K250" s="26"/>
      <c r="L250" s="26"/>
      <c r="M250" s="26"/>
      <c r="N250" s="26"/>
    </row>
    <row r="251" spans="1:14">
      <c r="A251" s="25"/>
      <c r="B251" s="25"/>
      <c r="C251" s="25"/>
      <c r="D251" s="25"/>
      <c r="E251" s="25"/>
      <c r="F251" s="25"/>
      <c r="G251" s="26"/>
      <c r="H251" s="26"/>
      <c r="I251" s="26"/>
      <c r="J251" s="26"/>
      <c r="K251" s="26"/>
      <c r="L251" s="26"/>
      <c r="M251" s="26"/>
      <c r="N251" s="26"/>
    </row>
    <row r="252" spans="1:14">
      <c r="A252" s="25"/>
      <c r="B252" s="25"/>
      <c r="C252" s="25"/>
      <c r="D252" s="25"/>
      <c r="E252" s="25"/>
      <c r="F252" s="25"/>
      <c r="G252" s="26"/>
      <c r="H252" s="26"/>
      <c r="I252" s="26"/>
      <c r="J252" s="26"/>
      <c r="K252" s="26"/>
      <c r="L252" s="26"/>
      <c r="M252" s="26"/>
      <c r="N252" s="26"/>
    </row>
    <row r="253" spans="1:14">
      <c r="A253" s="25"/>
      <c r="B253" s="25"/>
      <c r="C253" s="25"/>
      <c r="D253" s="25"/>
      <c r="E253" s="25"/>
      <c r="F253" s="25"/>
      <c r="G253" s="26"/>
      <c r="H253" s="26"/>
      <c r="I253" s="26"/>
      <c r="J253" s="26"/>
      <c r="K253" s="26"/>
      <c r="L253" s="26"/>
      <c r="M253" s="26"/>
      <c r="N253" s="26"/>
    </row>
    <row r="254" spans="1:14">
      <c r="A254" s="25"/>
      <c r="B254" s="25"/>
      <c r="C254" s="25"/>
      <c r="D254" s="25"/>
      <c r="E254" s="25"/>
      <c r="F254" s="25"/>
      <c r="G254" s="26"/>
      <c r="H254" s="26"/>
      <c r="I254" s="26"/>
      <c r="J254" s="26"/>
      <c r="K254" s="26"/>
      <c r="L254" s="26"/>
      <c r="M254" s="26"/>
      <c r="N254" s="26"/>
    </row>
    <row r="255" spans="1:14">
      <c r="A255" s="25"/>
      <c r="B255" s="25"/>
      <c r="C255" s="25"/>
      <c r="D255" s="25"/>
      <c r="E255" s="25"/>
      <c r="F255" s="25"/>
      <c r="G255" s="26"/>
      <c r="H255" s="26"/>
      <c r="I255" s="26"/>
      <c r="J255" s="26"/>
      <c r="K255" s="26"/>
      <c r="L255" s="26"/>
      <c r="M255" s="26"/>
      <c r="N255" s="26"/>
    </row>
    <row r="256" spans="1:14">
      <c r="A256" s="25"/>
      <c r="B256" s="25"/>
      <c r="C256" s="25"/>
      <c r="D256" s="25"/>
      <c r="E256" s="25"/>
      <c r="F256" s="25"/>
      <c r="G256" s="26"/>
      <c r="H256" s="26"/>
      <c r="I256" s="26"/>
      <c r="J256" s="26"/>
      <c r="K256" s="26"/>
      <c r="L256" s="26"/>
      <c r="M256" s="26"/>
      <c r="N256" s="26"/>
    </row>
    <row r="257" spans="1:14">
      <c r="A257" s="25"/>
      <c r="B257" s="25"/>
      <c r="C257" s="25"/>
      <c r="D257" s="25"/>
      <c r="E257" s="25"/>
      <c r="F257" s="25"/>
      <c r="G257" s="26"/>
      <c r="H257" s="26"/>
      <c r="I257" s="26"/>
      <c r="J257" s="26"/>
      <c r="K257" s="26"/>
      <c r="L257" s="26"/>
      <c r="M257" s="26"/>
      <c r="N257" s="26"/>
    </row>
    <row r="258" spans="1:14">
      <c r="A258" s="25"/>
      <c r="B258" s="25"/>
      <c r="C258" s="25"/>
      <c r="D258" s="25"/>
      <c r="E258" s="25"/>
      <c r="F258" s="25"/>
      <c r="G258" s="26"/>
      <c r="H258" s="26"/>
      <c r="I258" s="26"/>
      <c r="J258" s="26"/>
      <c r="K258" s="26"/>
      <c r="L258" s="26"/>
      <c r="M258" s="26"/>
      <c r="N258" s="26"/>
    </row>
    <row r="259" spans="1:14">
      <c r="A259" s="25"/>
      <c r="B259" s="25"/>
      <c r="C259" s="25"/>
      <c r="D259" s="25"/>
      <c r="E259" s="25"/>
      <c r="F259" s="25"/>
      <c r="G259" s="26"/>
      <c r="H259" s="26"/>
      <c r="I259" s="26"/>
      <c r="J259" s="26"/>
      <c r="K259" s="26"/>
      <c r="L259" s="26"/>
      <c r="M259" s="26"/>
      <c r="N259" s="26"/>
    </row>
    <row r="260" spans="1:14">
      <c r="A260" s="25"/>
      <c r="B260" s="25"/>
      <c r="C260" s="25"/>
      <c r="D260" s="25"/>
      <c r="E260" s="25"/>
      <c r="F260" s="25"/>
      <c r="G260" s="26"/>
      <c r="H260" s="26"/>
      <c r="I260" s="26"/>
      <c r="J260" s="26"/>
      <c r="K260" s="26"/>
      <c r="L260" s="26"/>
      <c r="M260" s="26"/>
      <c r="N260" s="26"/>
    </row>
    <row r="261" spans="1:14">
      <c r="A261" s="25"/>
      <c r="B261" s="25"/>
      <c r="C261" s="25"/>
      <c r="D261" s="25"/>
      <c r="E261" s="25"/>
      <c r="F261" s="25"/>
      <c r="G261" s="26"/>
      <c r="H261" s="26"/>
      <c r="I261" s="26"/>
      <c r="J261" s="26"/>
      <c r="K261" s="26"/>
      <c r="L261" s="26"/>
      <c r="M261" s="26"/>
      <c r="N261" s="26"/>
    </row>
    <row r="262" spans="1:14">
      <c r="A262" s="25"/>
      <c r="B262" s="25"/>
      <c r="C262" s="25"/>
      <c r="D262" s="25"/>
      <c r="E262" s="25"/>
      <c r="F262" s="25"/>
      <c r="G262" s="26"/>
      <c r="H262" s="26"/>
      <c r="I262" s="26"/>
      <c r="J262" s="26"/>
      <c r="K262" s="26"/>
      <c r="L262" s="26"/>
      <c r="M262" s="26"/>
      <c r="N262" s="26"/>
    </row>
    <row r="263" spans="1:14">
      <c r="A263" s="25"/>
      <c r="B263" s="25"/>
      <c r="C263" s="25"/>
      <c r="D263" s="25"/>
      <c r="E263" s="25"/>
      <c r="F263" s="25"/>
      <c r="G263" s="26"/>
      <c r="H263" s="26"/>
      <c r="I263" s="26"/>
      <c r="J263" s="26"/>
      <c r="K263" s="26"/>
      <c r="L263" s="26"/>
      <c r="M263" s="26"/>
      <c r="N263" s="26"/>
    </row>
    <row r="264" spans="1:14">
      <c r="A264" s="25"/>
      <c r="B264" s="25"/>
      <c r="C264" s="25"/>
      <c r="D264" s="25"/>
      <c r="E264" s="25"/>
      <c r="F264" s="25"/>
      <c r="G264" s="26"/>
      <c r="H264" s="26"/>
      <c r="I264" s="26"/>
      <c r="J264" s="26"/>
      <c r="K264" s="26"/>
      <c r="L264" s="26"/>
      <c r="M264" s="26"/>
      <c r="N264" s="26"/>
    </row>
    <row r="265" spans="1:14">
      <c r="A265" s="25"/>
      <c r="B265" s="25"/>
      <c r="C265" s="25"/>
      <c r="D265" s="25"/>
      <c r="E265" s="25"/>
      <c r="F265" s="25"/>
      <c r="G265" s="26"/>
      <c r="H265" s="26"/>
      <c r="I265" s="26"/>
      <c r="J265" s="26"/>
      <c r="K265" s="26"/>
      <c r="L265" s="26"/>
      <c r="M265" s="26"/>
      <c r="N265" s="26"/>
    </row>
    <row r="266" spans="1:14">
      <c r="A266" s="25"/>
      <c r="B266" s="25"/>
      <c r="C266" s="25"/>
      <c r="D266" s="25"/>
      <c r="E266" s="25"/>
      <c r="F266" s="25"/>
      <c r="G266" s="26"/>
      <c r="H266" s="26"/>
      <c r="I266" s="26"/>
      <c r="J266" s="26"/>
      <c r="K266" s="26"/>
      <c r="L266" s="26"/>
      <c r="M266" s="26"/>
      <c r="N266" s="26"/>
    </row>
    <row r="267" spans="1:14">
      <c r="A267" s="25"/>
      <c r="B267" s="25"/>
      <c r="C267" s="25"/>
      <c r="D267" s="25"/>
      <c r="E267" s="25"/>
      <c r="F267" s="25"/>
      <c r="G267" s="26"/>
      <c r="H267" s="26"/>
      <c r="I267" s="26"/>
      <c r="J267" s="26"/>
      <c r="K267" s="26"/>
      <c r="L267" s="26"/>
      <c r="M267" s="26"/>
      <c r="N267" s="26"/>
    </row>
    <row r="268" spans="1:14">
      <c r="A268" s="25"/>
      <c r="B268" s="25"/>
      <c r="C268" s="25"/>
      <c r="D268" s="25"/>
      <c r="E268" s="25"/>
      <c r="F268" s="25"/>
      <c r="G268" s="26"/>
      <c r="H268" s="26"/>
      <c r="I268" s="26"/>
      <c r="J268" s="26"/>
      <c r="K268" s="26"/>
      <c r="L268" s="26"/>
      <c r="M268" s="26"/>
      <c r="N268" s="26"/>
    </row>
    <row r="269" spans="1:14">
      <c r="A269" s="25"/>
      <c r="B269" s="25"/>
      <c r="C269" s="25"/>
      <c r="D269" s="25"/>
      <c r="E269" s="25"/>
      <c r="F269" s="25"/>
      <c r="G269" s="26"/>
      <c r="H269" s="26"/>
      <c r="I269" s="26"/>
      <c r="J269" s="26"/>
      <c r="K269" s="26"/>
      <c r="L269" s="26"/>
      <c r="M269" s="26"/>
      <c r="N269" s="26"/>
    </row>
    <row r="270" spans="1:14">
      <c r="A270" s="25"/>
      <c r="B270" s="25"/>
      <c r="C270" s="25"/>
      <c r="D270" s="25"/>
      <c r="E270" s="25"/>
      <c r="F270" s="25"/>
      <c r="G270" s="26"/>
      <c r="H270" s="26"/>
      <c r="I270" s="26"/>
      <c r="J270" s="26"/>
      <c r="K270" s="26"/>
      <c r="L270" s="26"/>
      <c r="M270" s="26"/>
      <c r="N270" s="26"/>
    </row>
    <row r="271" spans="1:14">
      <c r="A271" s="25"/>
      <c r="B271" s="25"/>
      <c r="C271" s="25"/>
      <c r="D271" s="25"/>
      <c r="E271" s="25"/>
      <c r="F271" s="25"/>
      <c r="G271" s="26"/>
      <c r="H271" s="26"/>
      <c r="I271" s="26"/>
      <c r="J271" s="26"/>
      <c r="K271" s="26"/>
      <c r="L271" s="26"/>
      <c r="M271" s="26"/>
      <c r="N271" s="26"/>
    </row>
    <row r="272" spans="1:14">
      <c r="A272" s="25"/>
      <c r="B272" s="25"/>
      <c r="C272" s="25"/>
      <c r="D272" s="25"/>
      <c r="E272" s="25"/>
      <c r="F272" s="25"/>
      <c r="G272" s="26"/>
      <c r="H272" s="26"/>
      <c r="I272" s="26"/>
      <c r="J272" s="26"/>
      <c r="K272" s="26"/>
      <c r="L272" s="26"/>
      <c r="M272" s="26"/>
      <c r="N272" s="26"/>
    </row>
    <row r="273" spans="1:14">
      <c r="A273" s="25"/>
      <c r="B273" s="25"/>
      <c r="C273" s="25"/>
      <c r="D273" s="25"/>
      <c r="E273" s="25"/>
      <c r="F273" s="25"/>
      <c r="G273" s="26"/>
      <c r="H273" s="26"/>
      <c r="I273" s="26"/>
      <c r="J273" s="26"/>
      <c r="K273" s="26"/>
      <c r="L273" s="26"/>
      <c r="M273" s="26"/>
      <c r="N273" s="26"/>
    </row>
    <row r="274" spans="1:14">
      <c r="A274" s="25"/>
      <c r="B274" s="25"/>
      <c r="C274" s="25"/>
      <c r="D274" s="25"/>
      <c r="E274" s="25"/>
      <c r="F274" s="25"/>
      <c r="G274" s="26"/>
      <c r="H274" s="26"/>
      <c r="I274" s="26"/>
      <c r="J274" s="26"/>
      <c r="K274" s="26"/>
      <c r="L274" s="26"/>
      <c r="M274" s="26"/>
      <c r="N274" s="26"/>
    </row>
    <row r="275" spans="1:14">
      <c r="A275" s="25"/>
      <c r="B275" s="25"/>
      <c r="C275" s="25"/>
      <c r="D275" s="25"/>
      <c r="E275" s="25"/>
      <c r="F275" s="25"/>
      <c r="G275" s="26"/>
      <c r="H275" s="26"/>
      <c r="I275" s="26"/>
      <c r="J275" s="26"/>
      <c r="K275" s="26"/>
      <c r="L275" s="26"/>
      <c r="M275" s="26"/>
      <c r="N275" s="26"/>
    </row>
    <row r="276" spans="1:14">
      <c r="A276" s="25"/>
      <c r="B276" s="25"/>
      <c r="C276" s="25"/>
      <c r="D276" s="25"/>
      <c r="E276" s="25"/>
      <c r="F276" s="25"/>
      <c r="G276" s="26"/>
      <c r="H276" s="26"/>
      <c r="I276" s="26"/>
      <c r="J276" s="26"/>
      <c r="K276" s="26"/>
      <c r="L276" s="26"/>
      <c r="M276" s="26"/>
      <c r="N276" s="26"/>
    </row>
    <row r="277" spans="1:14">
      <c r="A277" s="25"/>
      <c r="B277" s="25"/>
      <c r="C277" s="25"/>
      <c r="D277" s="25"/>
      <c r="E277" s="25"/>
      <c r="F277" s="25"/>
      <c r="G277" s="26"/>
      <c r="H277" s="26"/>
      <c r="I277" s="26"/>
      <c r="J277" s="26"/>
      <c r="K277" s="26"/>
      <c r="L277" s="26"/>
      <c r="M277" s="26"/>
      <c r="N277" s="26"/>
    </row>
    <row r="278" spans="1:14">
      <c r="A278" s="25"/>
      <c r="B278" s="25"/>
      <c r="C278" s="25"/>
      <c r="D278" s="25"/>
      <c r="E278" s="25"/>
      <c r="F278" s="25"/>
      <c r="G278" s="26"/>
      <c r="H278" s="26"/>
      <c r="I278" s="26"/>
      <c r="J278" s="26"/>
      <c r="K278" s="26"/>
      <c r="L278" s="26"/>
      <c r="M278" s="26"/>
      <c r="N278" s="26"/>
    </row>
    <row r="279" spans="1:14">
      <c r="A279" s="25"/>
      <c r="B279" s="25"/>
      <c r="C279" s="25"/>
      <c r="D279" s="25"/>
      <c r="E279" s="25"/>
      <c r="F279" s="25"/>
      <c r="G279" s="26"/>
      <c r="H279" s="26"/>
      <c r="I279" s="26"/>
      <c r="J279" s="26"/>
      <c r="K279" s="26"/>
      <c r="L279" s="26"/>
      <c r="M279" s="26"/>
      <c r="N279" s="26"/>
    </row>
    <row r="280" spans="1:14">
      <c r="A280" s="25"/>
      <c r="B280" s="25"/>
      <c r="C280" s="25"/>
      <c r="D280" s="25"/>
      <c r="E280" s="25"/>
      <c r="F280" s="25"/>
      <c r="G280" s="26"/>
      <c r="H280" s="26"/>
      <c r="I280" s="26"/>
      <c r="J280" s="26"/>
      <c r="K280" s="26"/>
      <c r="L280" s="26"/>
      <c r="M280" s="26"/>
      <c r="N280" s="26"/>
    </row>
    <row r="281" spans="1:14">
      <c r="A281" s="25"/>
      <c r="B281" s="25"/>
      <c r="C281" s="25"/>
      <c r="D281" s="25"/>
      <c r="E281" s="25"/>
      <c r="F281" s="25"/>
      <c r="G281" s="26"/>
      <c r="H281" s="26"/>
      <c r="I281" s="26"/>
      <c r="J281" s="26"/>
      <c r="K281" s="26"/>
      <c r="L281" s="26"/>
      <c r="M281" s="26"/>
      <c r="N281" s="26"/>
    </row>
    <row r="282" spans="1:14">
      <c r="A282" s="25"/>
      <c r="B282" s="25"/>
      <c r="C282" s="25"/>
      <c r="D282" s="25"/>
      <c r="E282" s="25"/>
      <c r="F282" s="25"/>
      <c r="G282" s="26"/>
      <c r="H282" s="26"/>
      <c r="I282" s="26"/>
      <c r="J282" s="26"/>
      <c r="K282" s="26"/>
      <c r="L282" s="26"/>
      <c r="M282" s="26"/>
      <c r="N282" s="26"/>
    </row>
    <row r="283" spans="1:14">
      <c r="A283" s="25"/>
      <c r="B283" s="25"/>
      <c r="C283" s="25"/>
      <c r="D283" s="25"/>
      <c r="E283" s="25"/>
      <c r="F283" s="25"/>
      <c r="G283" s="26"/>
      <c r="H283" s="26"/>
      <c r="I283" s="26"/>
      <c r="J283" s="26"/>
      <c r="K283" s="26"/>
      <c r="L283" s="26"/>
      <c r="M283" s="26"/>
      <c r="N283" s="26"/>
    </row>
    <row r="284" spans="1:14">
      <c r="A284" s="25"/>
      <c r="B284" s="25"/>
      <c r="C284" s="25"/>
      <c r="D284" s="25"/>
      <c r="E284" s="25"/>
      <c r="F284" s="25"/>
      <c r="G284" s="26"/>
      <c r="H284" s="26"/>
      <c r="I284" s="26"/>
      <c r="J284" s="26"/>
      <c r="K284" s="26"/>
      <c r="L284" s="26"/>
      <c r="M284" s="26"/>
      <c r="N284" s="26"/>
    </row>
    <row r="285" spans="1:14">
      <c r="A285" s="25"/>
      <c r="B285" s="25"/>
      <c r="C285" s="25"/>
      <c r="D285" s="25"/>
      <c r="E285" s="25"/>
      <c r="F285" s="25"/>
      <c r="G285" s="26"/>
      <c r="H285" s="26"/>
      <c r="I285" s="26"/>
      <c r="J285" s="26"/>
      <c r="K285" s="26"/>
      <c r="L285" s="26"/>
      <c r="M285" s="26"/>
      <c r="N285" s="26"/>
    </row>
    <row r="286" spans="1:14">
      <c r="A286" s="25"/>
      <c r="B286" s="25"/>
      <c r="C286" s="25"/>
      <c r="D286" s="25"/>
      <c r="E286" s="25"/>
      <c r="F286" s="25"/>
      <c r="G286" s="26"/>
      <c r="H286" s="26"/>
      <c r="I286" s="26"/>
      <c r="J286" s="26"/>
      <c r="K286" s="26"/>
      <c r="L286" s="26"/>
      <c r="M286" s="26"/>
      <c r="N286" s="26"/>
    </row>
    <row r="287" spans="1:14">
      <c r="A287" s="25"/>
      <c r="B287" s="25"/>
      <c r="C287" s="25"/>
      <c r="D287" s="25"/>
      <c r="E287" s="25"/>
      <c r="F287" s="25"/>
      <c r="G287" s="26"/>
      <c r="H287" s="26"/>
      <c r="I287" s="26"/>
      <c r="J287" s="26"/>
      <c r="K287" s="26"/>
      <c r="L287" s="26"/>
      <c r="M287" s="26"/>
      <c r="N287" s="26"/>
    </row>
    <row r="288" spans="1:14">
      <c r="A288" s="25"/>
      <c r="B288" s="25"/>
      <c r="C288" s="25"/>
      <c r="D288" s="25"/>
      <c r="E288" s="25"/>
      <c r="F288" s="25"/>
      <c r="G288" s="26"/>
      <c r="H288" s="26"/>
      <c r="I288" s="26"/>
      <c r="J288" s="26"/>
      <c r="K288" s="26"/>
      <c r="L288" s="26"/>
      <c r="M288" s="26"/>
      <c r="N288" s="26"/>
    </row>
    <row r="289" spans="1:14">
      <c r="A289" s="25"/>
      <c r="B289" s="25"/>
      <c r="C289" s="25"/>
      <c r="D289" s="25"/>
      <c r="E289" s="25"/>
      <c r="F289" s="25"/>
      <c r="G289" s="26"/>
      <c r="H289" s="26"/>
      <c r="I289" s="26"/>
      <c r="J289" s="26"/>
      <c r="K289" s="26"/>
      <c r="L289" s="26"/>
      <c r="M289" s="26"/>
      <c r="N289" s="26"/>
    </row>
    <row r="290" spans="1:14">
      <c r="A290" s="25"/>
      <c r="B290" s="25"/>
      <c r="C290" s="25"/>
      <c r="D290" s="25"/>
      <c r="E290" s="25"/>
      <c r="F290" s="25"/>
      <c r="G290" s="26"/>
      <c r="H290" s="26"/>
      <c r="I290" s="26"/>
      <c r="J290" s="26"/>
      <c r="K290" s="26"/>
      <c r="L290" s="26"/>
      <c r="M290" s="26"/>
      <c r="N290" s="26"/>
    </row>
    <row r="291" spans="1:14">
      <c r="A291" s="25"/>
      <c r="B291" s="25"/>
      <c r="C291" s="25"/>
      <c r="D291" s="25"/>
      <c r="E291" s="25"/>
      <c r="F291" s="25"/>
      <c r="G291" s="26"/>
      <c r="H291" s="26"/>
      <c r="I291" s="26"/>
      <c r="J291" s="26"/>
      <c r="K291" s="26"/>
      <c r="L291" s="26"/>
      <c r="M291" s="26"/>
      <c r="N291" s="26"/>
    </row>
    <row r="292" spans="1:14">
      <c r="A292" s="25"/>
      <c r="B292" s="25"/>
      <c r="C292" s="25"/>
      <c r="D292" s="25"/>
      <c r="E292" s="25"/>
      <c r="F292" s="25"/>
      <c r="G292" s="26"/>
      <c r="H292" s="26"/>
      <c r="I292" s="26"/>
      <c r="J292" s="26"/>
      <c r="K292" s="26"/>
      <c r="L292" s="26"/>
      <c r="M292" s="26"/>
      <c r="N292" s="26"/>
    </row>
    <row r="293" spans="1:14">
      <c r="A293" s="25"/>
      <c r="B293" s="25"/>
      <c r="C293" s="25"/>
      <c r="D293" s="25"/>
      <c r="E293" s="25"/>
      <c r="F293" s="25"/>
      <c r="G293" s="26"/>
      <c r="H293" s="26"/>
      <c r="I293" s="26"/>
      <c r="J293" s="26"/>
      <c r="K293" s="26"/>
      <c r="L293" s="26"/>
      <c r="M293" s="26"/>
      <c r="N293" s="26"/>
    </row>
    <row r="294" spans="1:14">
      <c r="A294" s="25"/>
      <c r="B294" s="25"/>
      <c r="C294" s="25"/>
      <c r="D294" s="25"/>
      <c r="E294" s="25"/>
      <c r="F294" s="25"/>
      <c r="G294" s="26"/>
      <c r="H294" s="26"/>
      <c r="I294" s="26"/>
      <c r="J294" s="26"/>
      <c r="K294" s="26"/>
      <c r="L294" s="26"/>
      <c r="M294" s="26"/>
      <c r="N294" s="26"/>
    </row>
    <row r="295" spans="1:14">
      <c r="A295" s="25"/>
      <c r="B295" s="25"/>
      <c r="C295" s="25"/>
      <c r="D295" s="25"/>
      <c r="E295" s="25"/>
      <c r="F295" s="25"/>
      <c r="G295" s="26"/>
      <c r="H295" s="26"/>
      <c r="I295" s="26"/>
      <c r="J295" s="26"/>
      <c r="K295" s="26"/>
      <c r="L295" s="26"/>
      <c r="M295" s="26"/>
      <c r="N295" s="26"/>
    </row>
    <row r="296" spans="1:14">
      <c r="A296" s="25"/>
      <c r="B296" s="25"/>
      <c r="C296" s="25"/>
      <c r="D296" s="25"/>
      <c r="E296" s="25"/>
      <c r="F296" s="25"/>
      <c r="G296" s="26"/>
      <c r="H296" s="26"/>
      <c r="I296" s="26"/>
      <c r="J296" s="26"/>
      <c r="K296" s="26"/>
      <c r="L296" s="26"/>
      <c r="M296" s="26"/>
      <c r="N296" s="26"/>
    </row>
    <row r="297" spans="1:14">
      <c r="A297" s="25"/>
      <c r="B297" s="25"/>
      <c r="C297" s="25"/>
      <c r="D297" s="25"/>
      <c r="E297" s="25"/>
      <c r="F297" s="25"/>
      <c r="G297" s="26"/>
      <c r="H297" s="26"/>
      <c r="I297" s="26"/>
      <c r="J297" s="26"/>
      <c r="K297" s="26"/>
      <c r="L297" s="26"/>
      <c r="M297" s="26"/>
      <c r="N297" s="26"/>
    </row>
    <row r="298" spans="1:14">
      <c r="A298" s="25"/>
      <c r="B298" s="25"/>
      <c r="C298" s="25"/>
      <c r="D298" s="25"/>
      <c r="E298" s="25"/>
      <c r="F298" s="25"/>
      <c r="G298" s="26"/>
      <c r="H298" s="26"/>
      <c r="I298" s="26"/>
      <c r="J298" s="26"/>
      <c r="K298" s="26"/>
      <c r="L298" s="26"/>
      <c r="M298" s="26"/>
      <c r="N298" s="26"/>
    </row>
    <row r="299" spans="1:14">
      <c r="A299" s="25"/>
      <c r="B299" s="25"/>
      <c r="C299" s="25"/>
      <c r="D299" s="25"/>
      <c r="E299" s="25"/>
      <c r="F299" s="25"/>
      <c r="G299" s="26"/>
      <c r="H299" s="26"/>
      <c r="I299" s="26"/>
      <c r="J299" s="26"/>
      <c r="K299" s="26"/>
      <c r="L299" s="26"/>
      <c r="M299" s="26"/>
      <c r="N299" s="26"/>
    </row>
    <row r="300" spans="1:14">
      <c r="A300" s="25"/>
      <c r="B300" s="25"/>
      <c r="C300" s="25"/>
      <c r="D300" s="25"/>
      <c r="E300" s="25"/>
      <c r="F300" s="25"/>
      <c r="G300" s="26"/>
      <c r="H300" s="26"/>
      <c r="I300" s="26"/>
      <c r="J300" s="26"/>
      <c r="K300" s="26"/>
      <c r="L300" s="26"/>
      <c r="M300" s="26"/>
      <c r="N300" s="26"/>
    </row>
    <row r="301" spans="1:14">
      <c r="A301" s="25"/>
      <c r="B301" s="25"/>
      <c r="C301" s="25"/>
      <c r="D301" s="25"/>
      <c r="E301" s="25"/>
      <c r="F301" s="25"/>
      <c r="G301" s="26"/>
      <c r="H301" s="26"/>
      <c r="I301" s="26"/>
      <c r="J301" s="26"/>
      <c r="K301" s="26"/>
      <c r="L301" s="26"/>
      <c r="M301" s="26"/>
      <c r="N301" s="26"/>
    </row>
    <row r="302" spans="1:14">
      <c r="A302" s="25"/>
      <c r="B302" s="25"/>
      <c r="C302" s="25"/>
      <c r="D302" s="25"/>
      <c r="E302" s="25"/>
      <c r="F302" s="25"/>
      <c r="G302" s="26"/>
      <c r="H302" s="26"/>
      <c r="I302" s="26"/>
      <c r="J302" s="26"/>
      <c r="K302" s="26"/>
      <c r="L302" s="26"/>
      <c r="M302" s="26"/>
      <c r="N302" s="26"/>
    </row>
    <row r="303" spans="1:14">
      <c r="A303" s="25"/>
      <c r="B303" s="25"/>
      <c r="C303" s="25"/>
      <c r="D303" s="25"/>
      <c r="E303" s="25"/>
      <c r="F303" s="25"/>
      <c r="G303" s="26"/>
      <c r="H303" s="26"/>
      <c r="I303" s="26"/>
      <c r="J303" s="26"/>
      <c r="K303" s="26"/>
      <c r="L303" s="26"/>
      <c r="M303" s="26"/>
      <c r="N303" s="26"/>
    </row>
    <row r="304" spans="1:14">
      <c r="A304" s="25"/>
      <c r="B304" s="25"/>
      <c r="C304" s="25"/>
      <c r="D304" s="25"/>
      <c r="E304" s="25"/>
      <c r="F304" s="25"/>
      <c r="G304" s="26"/>
      <c r="H304" s="26"/>
      <c r="I304" s="26"/>
      <c r="J304" s="26"/>
      <c r="K304" s="26"/>
      <c r="L304" s="26"/>
      <c r="M304" s="26"/>
      <c r="N304" s="26"/>
    </row>
    <row r="305" spans="1:14">
      <c r="A305" s="25"/>
      <c r="B305" s="25"/>
      <c r="C305" s="25"/>
      <c r="D305" s="25"/>
      <c r="E305" s="25"/>
      <c r="F305" s="25"/>
      <c r="G305" s="26"/>
      <c r="H305" s="26"/>
      <c r="I305" s="26"/>
      <c r="J305" s="26"/>
      <c r="K305" s="26"/>
      <c r="L305" s="26"/>
      <c r="M305" s="26"/>
      <c r="N305" s="26"/>
    </row>
    <row r="306" spans="1:14">
      <c r="A306" s="25"/>
      <c r="B306" s="25"/>
      <c r="C306" s="25"/>
      <c r="D306" s="25"/>
      <c r="E306" s="25"/>
      <c r="F306" s="25"/>
      <c r="G306" s="26"/>
      <c r="H306" s="26"/>
      <c r="I306" s="26"/>
      <c r="J306" s="26"/>
      <c r="K306" s="26"/>
      <c r="L306" s="26"/>
      <c r="M306" s="26"/>
      <c r="N306" s="26"/>
    </row>
    <row r="307" spans="1:14">
      <c r="A307" s="25"/>
      <c r="B307" s="25"/>
      <c r="C307" s="25"/>
      <c r="D307" s="25"/>
      <c r="E307" s="25"/>
      <c r="F307" s="25"/>
      <c r="G307" s="26"/>
      <c r="H307" s="26"/>
      <c r="I307" s="26"/>
      <c r="J307" s="26"/>
      <c r="K307" s="26"/>
      <c r="L307" s="26"/>
      <c r="M307" s="26"/>
      <c r="N307" s="26"/>
    </row>
    <row r="308" spans="1:14">
      <c r="A308" s="25"/>
      <c r="B308" s="25"/>
      <c r="C308" s="25"/>
      <c r="D308" s="25"/>
      <c r="E308" s="25"/>
      <c r="F308" s="25"/>
      <c r="G308" s="26"/>
      <c r="H308" s="26"/>
      <c r="I308" s="26"/>
      <c r="J308" s="26"/>
      <c r="K308" s="26"/>
      <c r="L308" s="26"/>
      <c r="M308" s="26"/>
      <c r="N308" s="26"/>
    </row>
    <row r="309" spans="1:14">
      <c r="A309" s="25"/>
      <c r="B309" s="25"/>
      <c r="C309" s="25"/>
      <c r="D309" s="25"/>
      <c r="E309" s="25"/>
      <c r="F309" s="25"/>
      <c r="G309" s="26"/>
      <c r="H309" s="26"/>
      <c r="I309" s="26"/>
      <c r="J309" s="26"/>
      <c r="K309" s="26"/>
      <c r="L309" s="26"/>
      <c r="M309" s="26"/>
      <c r="N309" s="26"/>
    </row>
    <row r="310" spans="1:14">
      <c r="A310" s="25"/>
      <c r="B310" s="25"/>
      <c r="C310" s="25"/>
      <c r="D310" s="25"/>
      <c r="E310" s="25"/>
      <c r="F310" s="25"/>
      <c r="G310" s="26"/>
      <c r="H310" s="26"/>
      <c r="I310" s="26"/>
      <c r="J310" s="26"/>
      <c r="K310" s="26"/>
      <c r="L310" s="26"/>
      <c r="M310" s="26"/>
      <c r="N310" s="26"/>
    </row>
    <row r="311" spans="1:14">
      <c r="A311" s="25"/>
      <c r="B311" s="25"/>
      <c r="C311" s="25"/>
      <c r="D311" s="25"/>
      <c r="E311" s="25"/>
      <c r="F311" s="25"/>
      <c r="G311" s="26"/>
      <c r="H311" s="26"/>
      <c r="I311" s="26"/>
      <c r="J311" s="26"/>
      <c r="K311" s="26"/>
      <c r="L311" s="26"/>
      <c r="M311" s="26"/>
      <c r="N311" s="26"/>
    </row>
    <row r="312" spans="1:14">
      <c r="A312" s="25"/>
      <c r="B312" s="25"/>
      <c r="C312" s="25"/>
      <c r="D312" s="25"/>
      <c r="E312" s="25"/>
      <c r="F312" s="25"/>
      <c r="G312" s="26"/>
      <c r="H312" s="26"/>
      <c r="I312" s="26"/>
      <c r="J312" s="26"/>
      <c r="K312" s="26"/>
      <c r="L312" s="26"/>
      <c r="M312" s="26"/>
      <c r="N312" s="26"/>
    </row>
    <row r="313" spans="1:14">
      <c r="A313" s="25"/>
      <c r="B313" s="25"/>
      <c r="C313" s="25"/>
      <c r="D313" s="25"/>
      <c r="E313" s="25"/>
      <c r="F313" s="25"/>
      <c r="G313" s="26"/>
      <c r="H313" s="26"/>
      <c r="I313" s="26"/>
      <c r="J313" s="26"/>
      <c r="K313" s="26"/>
      <c r="L313" s="26"/>
      <c r="M313" s="26"/>
      <c r="N313" s="26"/>
    </row>
    <row r="314" spans="1:14">
      <c r="A314" s="25"/>
      <c r="B314" s="25"/>
      <c r="C314" s="25"/>
      <c r="D314" s="25"/>
      <c r="E314" s="25"/>
      <c r="F314" s="25"/>
      <c r="G314" s="26"/>
      <c r="H314" s="26"/>
      <c r="I314" s="26"/>
      <c r="J314" s="26"/>
      <c r="K314" s="26"/>
      <c r="L314" s="26"/>
      <c r="M314" s="26"/>
      <c r="N314" s="26"/>
    </row>
    <row r="315" spans="1:14">
      <c r="A315" s="25"/>
      <c r="B315" s="25"/>
      <c r="C315" s="25"/>
      <c r="D315" s="25"/>
      <c r="E315" s="25"/>
      <c r="F315" s="25"/>
      <c r="G315" s="26"/>
      <c r="H315" s="26"/>
      <c r="I315" s="26"/>
      <c r="J315" s="26"/>
      <c r="K315" s="26"/>
      <c r="L315" s="26"/>
      <c r="M315" s="26"/>
      <c r="N315" s="26"/>
    </row>
    <row r="316" spans="1:14">
      <c r="A316" s="25"/>
      <c r="B316" s="25"/>
      <c r="C316" s="25"/>
      <c r="D316" s="25"/>
      <c r="E316" s="25"/>
      <c r="F316" s="25"/>
      <c r="G316" s="26"/>
      <c r="H316" s="26"/>
      <c r="I316" s="26"/>
      <c r="J316" s="26"/>
      <c r="K316" s="26"/>
      <c r="L316" s="26"/>
      <c r="M316" s="26"/>
      <c r="N316" s="26"/>
    </row>
    <row r="317" spans="1:14">
      <c r="A317" s="25"/>
      <c r="B317" s="25"/>
      <c r="C317" s="25"/>
      <c r="D317" s="25"/>
      <c r="E317" s="25"/>
      <c r="F317" s="25"/>
      <c r="G317" s="26"/>
      <c r="H317" s="26"/>
      <c r="I317" s="26"/>
      <c r="J317" s="26"/>
      <c r="K317" s="26"/>
      <c r="L317" s="26"/>
      <c r="M317" s="26"/>
      <c r="N317" s="26"/>
    </row>
    <row r="318" spans="1:14">
      <c r="A318" s="25"/>
      <c r="B318" s="25"/>
      <c r="C318" s="25"/>
      <c r="D318" s="25"/>
      <c r="E318" s="25"/>
      <c r="F318" s="25"/>
      <c r="G318" s="26"/>
      <c r="H318" s="26"/>
      <c r="I318" s="26"/>
      <c r="J318" s="26"/>
      <c r="K318" s="26"/>
      <c r="L318" s="26"/>
      <c r="M318" s="26"/>
      <c r="N318" s="26"/>
    </row>
    <row r="319" spans="1:14">
      <c r="A319" s="25"/>
      <c r="B319" s="25"/>
      <c r="C319" s="25"/>
      <c r="D319" s="25"/>
      <c r="E319" s="25"/>
      <c r="F319" s="25"/>
      <c r="G319" s="26"/>
      <c r="H319" s="26"/>
      <c r="I319" s="26"/>
      <c r="J319" s="26"/>
      <c r="K319" s="26"/>
      <c r="L319" s="26"/>
      <c r="M319" s="26"/>
      <c r="N319" s="26"/>
    </row>
    <row r="320" spans="1:14">
      <c r="A320" s="25"/>
      <c r="B320" s="25"/>
      <c r="C320" s="25"/>
      <c r="D320" s="25"/>
      <c r="E320" s="25"/>
      <c r="F320" s="25"/>
      <c r="G320" s="26"/>
      <c r="H320" s="26"/>
      <c r="I320" s="26"/>
      <c r="J320" s="26"/>
      <c r="K320" s="26"/>
      <c r="L320" s="26"/>
      <c r="M320" s="26"/>
      <c r="N320" s="26"/>
    </row>
    <row r="321" spans="1:14">
      <c r="A321" s="25"/>
      <c r="B321" s="25"/>
      <c r="C321" s="25"/>
      <c r="D321" s="25"/>
      <c r="E321" s="25"/>
      <c r="F321" s="25"/>
      <c r="G321" s="26"/>
      <c r="H321" s="26"/>
      <c r="I321" s="26"/>
      <c r="J321" s="26"/>
      <c r="K321" s="26"/>
      <c r="L321" s="26"/>
      <c r="M321" s="26"/>
      <c r="N321" s="26"/>
    </row>
    <row r="322" spans="1:14">
      <c r="A322" s="25"/>
      <c r="B322" s="25"/>
      <c r="C322" s="25"/>
      <c r="D322" s="25"/>
      <c r="E322" s="25"/>
      <c r="F322" s="25"/>
      <c r="G322" s="26"/>
      <c r="H322" s="26"/>
      <c r="I322" s="26"/>
      <c r="J322" s="26"/>
      <c r="K322" s="26"/>
      <c r="L322" s="26"/>
      <c r="M322" s="26"/>
      <c r="N322" s="26"/>
    </row>
    <row r="323" spans="1:14">
      <c r="A323" s="25"/>
      <c r="B323" s="25"/>
      <c r="C323" s="25"/>
      <c r="D323" s="25"/>
      <c r="E323" s="25"/>
      <c r="F323" s="25"/>
      <c r="G323" s="26"/>
      <c r="H323" s="26"/>
      <c r="I323" s="26"/>
      <c r="J323" s="26"/>
      <c r="K323" s="26"/>
      <c r="L323" s="26"/>
      <c r="M323" s="26"/>
      <c r="N323" s="26"/>
    </row>
    <row r="324" spans="1:14">
      <c r="A324" s="25"/>
      <c r="B324" s="25"/>
      <c r="C324" s="25"/>
      <c r="D324" s="25"/>
      <c r="E324" s="25"/>
      <c r="F324" s="25"/>
      <c r="G324" s="26"/>
      <c r="H324" s="26"/>
      <c r="I324" s="26"/>
      <c r="J324" s="26"/>
      <c r="K324" s="26"/>
      <c r="L324" s="26"/>
      <c r="M324" s="26"/>
      <c r="N324" s="26"/>
    </row>
    <row r="325" spans="1:14">
      <c r="A325" s="25"/>
      <c r="B325" s="25"/>
      <c r="C325" s="25"/>
      <c r="D325" s="25"/>
      <c r="E325" s="25"/>
      <c r="F325" s="25"/>
      <c r="G325" s="26"/>
      <c r="H325" s="26"/>
      <c r="I325" s="26"/>
      <c r="J325" s="26"/>
      <c r="K325" s="26"/>
      <c r="L325" s="26"/>
      <c r="M325" s="26"/>
      <c r="N325" s="26"/>
    </row>
    <row r="326" spans="1:14">
      <c r="A326" s="25"/>
      <c r="B326" s="25"/>
      <c r="C326" s="25"/>
      <c r="D326" s="25"/>
      <c r="E326" s="25"/>
      <c r="F326" s="25"/>
      <c r="G326" s="26"/>
      <c r="H326" s="26"/>
      <c r="I326" s="26"/>
      <c r="J326" s="26"/>
      <c r="K326" s="26"/>
      <c r="L326" s="26"/>
      <c r="M326" s="26"/>
      <c r="N326" s="26"/>
    </row>
    <row r="327" spans="1:14">
      <c r="A327" s="25"/>
      <c r="B327" s="25"/>
      <c r="C327" s="25"/>
      <c r="D327" s="25"/>
      <c r="E327" s="25"/>
      <c r="F327" s="25"/>
      <c r="G327" s="26"/>
      <c r="H327" s="26"/>
      <c r="I327" s="26"/>
      <c r="J327" s="26"/>
      <c r="K327" s="26"/>
      <c r="L327" s="26"/>
      <c r="M327" s="26"/>
      <c r="N327" s="26"/>
    </row>
    <row r="328" spans="1:14">
      <c r="A328" s="25"/>
      <c r="B328" s="25"/>
      <c r="C328" s="25"/>
      <c r="D328" s="25"/>
      <c r="E328" s="25"/>
      <c r="F328" s="25"/>
      <c r="G328" s="26"/>
      <c r="H328" s="26"/>
      <c r="I328" s="26"/>
      <c r="J328" s="26"/>
      <c r="K328" s="26"/>
      <c r="L328" s="26"/>
      <c r="M328" s="26"/>
      <c r="N328" s="26"/>
    </row>
    <row r="329" spans="1:14">
      <c r="A329" s="25"/>
      <c r="B329" s="25"/>
      <c r="C329" s="25"/>
      <c r="D329" s="25"/>
      <c r="E329" s="25"/>
      <c r="F329" s="25"/>
      <c r="G329" s="26"/>
      <c r="H329" s="26"/>
      <c r="I329" s="26"/>
      <c r="J329" s="26"/>
      <c r="K329" s="26"/>
      <c r="L329" s="26"/>
      <c r="M329" s="26"/>
      <c r="N329" s="26"/>
    </row>
    <row r="330" spans="1:14">
      <c r="A330" s="25"/>
      <c r="B330" s="25"/>
      <c r="C330" s="25"/>
      <c r="D330" s="25"/>
      <c r="E330" s="25"/>
      <c r="F330" s="25"/>
      <c r="G330" s="26"/>
      <c r="H330" s="26"/>
      <c r="I330" s="26"/>
      <c r="J330" s="26"/>
      <c r="K330" s="26"/>
      <c r="L330" s="26"/>
      <c r="M330" s="26"/>
      <c r="N330" s="26"/>
    </row>
    <row r="331" spans="1:14">
      <c r="A331" s="25"/>
      <c r="B331" s="25"/>
      <c r="C331" s="25"/>
      <c r="D331" s="25"/>
      <c r="E331" s="25"/>
      <c r="F331" s="25"/>
      <c r="G331" s="26"/>
      <c r="H331" s="26"/>
      <c r="I331" s="26"/>
      <c r="J331" s="26"/>
      <c r="K331" s="26"/>
      <c r="L331" s="26"/>
      <c r="M331" s="26"/>
      <c r="N331" s="26"/>
    </row>
    <row r="332" spans="1:14">
      <c r="A332" s="25"/>
      <c r="B332" s="25"/>
      <c r="C332" s="25"/>
      <c r="D332" s="25"/>
      <c r="E332" s="25"/>
      <c r="F332" s="25"/>
      <c r="G332" s="26"/>
      <c r="H332" s="26"/>
      <c r="I332" s="26"/>
      <c r="J332" s="26"/>
      <c r="K332" s="26"/>
      <c r="L332" s="26"/>
      <c r="M332" s="26"/>
      <c r="N332" s="26"/>
    </row>
    <row r="333" spans="1:14">
      <c r="A333" s="25"/>
      <c r="B333" s="25"/>
      <c r="C333" s="25"/>
      <c r="D333" s="25"/>
      <c r="E333" s="25"/>
      <c r="F333" s="25"/>
      <c r="G333" s="26"/>
      <c r="H333" s="26"/>
      <c r="I333" s="26"/>
      <c r="J333" s="26"/>
      <c r="K333" s="26"/>
      <c r="L333" s="26"/>
      <c r="M333" s="26"/>
      <c r="N333" s="26"/>
    </row>
    <row r="334" spans="1:14">
      <c r="A334" s="25"/>
      <c r="B334" s="25"/>
      <c r="C334" s="25"/>
      <c r="D334" s="25"/>
      <c r="E334" s="25"/>
      <c r="F334" s="25"/>
      <c r="G334" s="26"/>
      <c r="H334" s="26"/>
      <c r="I334" s="26"/>
      <c r="J334" s="26"/>
      <c r="K334" s="26"/>
      <c r="L334" s="26"/>
      <c r="M334" s="26"/>
      <c r="N334" s="26"/>
    </row>
    <row r="335" spans="1:14">
      <c r="A335" s="25"/>
      <c r="B335" s="25"/>
      <c r="C335" s="25"/>
      <c r="D335" s="25"/>
      <c r="E335" s="25"/>
      <c r="F335" s="25"/>
      <c r="G335" s="26"/>
      <c r="H335" s="26"/>
      <c r="I335" s="26"/>
      <c r="J335" s="26"/>
      <c r="K335" s="26"/>
      <c r="L335" s="26"/>
      <c r="M335" s="26"/>
      <c r="N335" s="26"/>
    </row>
    <row r="336" spans="1:14">
      <c r="A336" s="25"/>
      <c r="B336" s="25"/>
      <c r="C336" s="25"/>
      <c r="D336" s="25"/>
      <c r="E336" s="25"/>
      <c r="F336" s="25"/>
      <c r="G336" s="26"/>
      <c r="H336" s="26"/>
      <c r="I336" s="26"/>
      <c r="J336" s="26"/>
      <c r="K336" s="26"/>
      <c r="L336" s="26"/>
      <c r="M336" s="26"/>
      <c r="N336" s="26"/>
    </row>
    <row r="337" spans="1:14">
      <c r="A337" s="25"/>
      <c r="B337" s="25"/>
      <c r="C337" s="25"/>
      <c r="D337" s="25"/>
      <c r="E337" s="25"/>
      <c r="F337" s="25"/>
      <c r="G337" s="26"/>
      <c r="H337" s="26"/>
      <c r="I337" s="26"/>
      <c r="J337" s="26"/>
      <c r="K337" s="26"/>
      <c r="L337" s="26"/>
      <c r="M337" s="26"/>
      <c r="N337" s="26"/>
    </row>
    <row r="338" spans="1:14">
      <c r="A338" s="25"/>
      <c r="B338" s="25"/>
      <c r="C338" s="25"/>
      <c r="D338" s="25"/>
      <c r="E338" s="25"/>
      <c r="F338" s="25"/>
      <c r="G338" s="26"/>
      <c r="H338" s="26"/>
      <c r="I338" s="26"/>
      <c r="J338" s="26"/>
      <c r="K338" s="26"/>
      <c r="L338" s="26"/>
      <c r="M338" s="26"/>
      <c r="N338" s="26"/>
    </row>
    <row r="339" spans="1:14">
      <c r="A339" s="25"/>
      <c r="B339" s="25"/>
      <c r="C339" s="25"/>
      <c r="D339" s="25"/>
      <c r="E339" s="25"/>
      <c r="F339" s="25"/>
      <c r="G339" s="26"/>
      <c r="H339" s="26"/>
      <c r="I339" s="26"/>
      <c r="J339" s="26"/>
      <c r="K339" s="26"/>
      <c r="L339" s="26"/>
      <c r="M339" s="26"/>
      <c r="N339" s="26"/>
    </row>
    <row r="340" spans="1:14">
      <c r="A340" s="25"/>
      <c r="B340" s="25"/>
      <c r="C340" s="25"/>
      <c r="D340" s="25"/>
      <c r="E340" s="25"/>
      <c r="F340" s="25"/>
      <c r="G340" s="26"/>
      <c r="H340" s="26"/>
      <c r="I340" s="26"/>
      <c r="J340" s="26"/>
      <c r="K340" s="26"/>
      <c r="L340" s="26"/>
      <c r="M340" s="26"/>
      <c r="N340" s="26"/>
    </row>
    <row r="341" spans="1:14">
      <c r="A341" s="25"/>
      <c r="B341" s="25"/>
      <c r="C341" s="25"/>
      <c r="D341" s="25"/>
      <c r="E341" s="25"/>
      <c r="F341" s="25"/>
      <c r="G341" s="26"/>
      <c r="H341" s="26"/>
      <c r="I341" s="26"/>
      <c r="J341" s="26"/>
      <c r="K341" s="26"/>
      <c r="L341" s="26"/>
      <c r="M341" s="26"/>
      <c r="N341" s="26"/>
    </row>
    <row r="342" spans="1:14">
      <c r="A342" s="25"/>
      <c r="B342" s="25"/>
      <c r="C342" s="25"/>
      <c r="D342" s="25"/>
      <c r="E342" s="25"/>
      <c r="F342" s="25"/>
      <c r="G342" s="26"/>
      <c r="H342" s="26"/>
      <c r="I342" s="26"/>
      <c r="J342" s="26"/>
      <c r="K342" s="26"/>
      <c r="L342" s="26"/>
      <c r="M342" s="26"/>
      <c r="N342" s="26"/>
    </row>
    <row r="343" spans="1:14">
      <c r="A343" s="25"/>
      <c r="B343" s="25"/>
      <c r="C343" s="25"/>
      <c r="D343" s="25"/>
      <c r="E343" s="25"/>
      <c r="F343" s="25"/>
      <c r="G343" s="26"/>
      <c r="H343" s="26"/>
      <c r="I343" s="26"/>
      <c r="J343" s="26"/>
      <c r="K343" s="26"/>
      <c r="L343" s="26"/>
      <c r="M343" s="26"/>
      <c r="N343" s="26"/>
    </row>
    <row r="344" spans="1:14">
      <c r="A344" s="25"/>
      <c r="B344" s="25"/>
      <c r="C344" s="25"/>
      <c r="D344" s="25"/>
      <c r="E344" s="25"/>
      <c r="F344" s="25"/>
      <c r="G344" s="26"/>
      <c r="H344" s="26"/>
      <c r="I344" s="26"/>
      <c r="J344" s="26"/>
      <c r="K344" s="26"/>
      <c r="L344" s="26"/>
      <c r="M344" s="26"/>
      <c r="N344" s="26"/>
    </row>
    <row r="345" spans="1:14">
      <c r="A345" s="25"/>
      <c r="B345" s="25"/>
      <c r="C345" s="25"/>
      <c r="D345" s="25"/>
      <c r="E345" s="25"/>
      <c r="F345" s="25"/>
      <c r="G345" s="26"/>
      <c r="H345" s="26"/>
      <c r="I345" s="26"/>
      <c r="J345" s="26"/>
      <c r="K345" s="26"/>
      <c r="L345" s="26"/>
      <c r="M345" s="26"/>
      <c r="N345" s="26"/>
    </row>
    <row r="346" spans="1:14">
      <c r="A346" s="25"/>
      <c r="B346" s="25"/>
      <c r="C346" s="25"/>
      <c r="D346" s="25"/>
      <c r="E346" s="25"/>
      <c r="F346" s="25"/>
      <c r="G346" s="26"/>
      <c r="H346" s="26"/>
      <c r="I346" s="26"/>
      <c r="J346" s="26"/>
      <c r="K346" s="26"/>
      <c r="L346" s="26"/>
      <c r="M346" s="26"/>
      <c r="N346" s="26"/>
    </row>
    <row r="347" spans="1:14">
      <c r="A347" s="25"/>
      <c r="B347" s="25"/>
      <c r="C347" s="25"/>
      <c r="D347" s="25"/>
      <c r="E347" s="25"/>
      <c r="F347" s="25"/>
      <c r="G347" s="26"/>
      <c r="H347" s="26"/>
      <c r="I347" s="26"/>
      <c r="J347" s="26"/>
      <c r="K347" s="26"/>
      <c r="L347" s="26"/>
      <c r="M347" s="26"/>
      <c r="N347" s="26"/>
    </row>
    <row r="348" spans="1:14">
      <c r="A348" s="25"/>
      <c r="B348" s="25"/>
      <c r="C348" s="25"/>
      <c r="D348" s="25"/>
      <c r="E348" s="25"/>
      <c r="F348" s="25"/>
      <c r="G348" s="26"/>
      <c r="H348" s="26"/>
      <c r="I348" s="26"/>
      <c r="J348" s="26"/>
      <c r="K348" s="26"/>
      <c r="L348" s="26"/>
      <c r="M348" s="26"/>
      <c r="N348" s="26"/>
    </row>
    <row r="349" spans="1:14">
      <c r="A349" s="25"/>
      <c r="B349" s="25"/>
      <c r="C349" s="25"/>
      <c r="D349" s="25"/>
      <c r="E349" s="25"/>
      <c r="F349" s="25"/>
      <c r="G349" s="26"/>
      <c r="H349" s="26"/>
      <c r="I349" s="26"/>
      <c r="J349" s="26"/>
      <c r="K349" s="26"/>
      <c r="L349" s="26"/>
      <c r="M349" s="26"/>
      <c r="N349" s="26"/>
    </row>
    <row r="350" spans="1:14">
      <c r="A350" s="25"/>
      <c r="B350" s="25"/>
      <c r="C350" s="25"/>
      <c r="D350" s="25"/>
      <c r="E350" s="25"/>
      <c r="F350" s="25"/>
      <c r="G350" s="26"/>
      <c r="H350" s="26"/>
      <c r="I350" s="26"/>
      <c r="J350" s="26"/>
      <c r="K350" s="26"/>
      <c r="L350" s="26"/>
      <c r="M350" s="26"/>
      <c r="N350" s="26"/>
    </row>
    <row r="351" spans="1:14">
      <c r="A351" s="25"/>
      <c r="B351" s="25"/>
      <c r="C351" s="25"/>
      <c r="D351" s="25"/>
      <c r="E351" s="25"/>
      <c r="F351" s="25"/>
      <c r="G351" s="26"/>
      <c r="H351" s="26"/>
      <c r="I351" s="26"/>
      <c r="J351" s="26"/>
      <c r="K351" s="26"/>
      <c r="L351" s="26"/>
      <c r="M351" s="26"/>
      <c r="N351" s="26"/>
    </row>
    <row r="352" spans="1:14">
      <c r="A352" s="25"/>
      <c r="B352" s="25"/>
      <c r="C352" s="25"/>
      <c r="D352" s="25"/>
      <c r="E352" s="25"/>
      <c r="F352" s="25"/>
      <c r="G352" s="26"/>
      <c r="H352" s="26"/>
      <c r="I352" s="26"/>
      <c r="J352" s="26"/>
      <c r="K352" s="26"/>
      <c r="L352" s="26"/>
      <c r="M352" s="26"/>
      <c r="N352" s="26"/>
    </row>
    <row r="353" spans="1:14">
      <c r="A353" s="25"/>
      <c r="B353" s="25"/>
      <c r="C353" s="25"/>
      <c r="D353" s="25"/>
      <c r="E353" s="25"/>
      <c r="F353" s="25"/>
      <c r="G353" s="26"/>
      <c r="H353" s="26"/>
      <c r="I353" s="26"/>
      <c r="J353" s="26"/>
      <c r="K353" s="26"/>
      <c r="L353" s="26"/>
      <c r="M353" s="26"/>
      <c r="N353" s="26"/>
    </row>
    <row r="354" spans="1:14">
      <c r="A354" s="25"/>
      <c r="B354" s="25"/>
      <c r="C354" s="25"/>
      <c r="D354" s="25"/>
      <c r="E354" s="25"/>
      <c r="F354" s="25"/>
      <c r="G354" s="26"/>
      <c r="H354" s="26"/>
      <c r="I354" s="26"/>
      <c r="J354" s="26"/>
      <c r="K354" s="26"/>
      <c r="L354" s="26"/>
      <c r="M354" s="26"/>
      <c r="N354" s="26"/>
    </row>
    <row r="355" spans="1:14">
      <c r="A355" s="25"/>
      <c r="B355" s="25"/>
      <c r="C355" s="25"/>
      <c r="D355" s="25"/>
      <c r="E355" s="25"/>
      <c r="F355" s="25"/>
      <c r="G355" s="26"/>
      <c r="H355" s="26"/>
      <c r="I355" s="26"/>
      <c r="J355" s="26"/>
      <c r="K355" s="26"/>
      <c r="L355" s="26"/>
      <c r="M355" s="26"/>
      <c r="N355" s="26"/>
    </row>
    <row r="356" spans="1:14">
      <c r="A356" s="25"/>
      <c r="B356" s="25"/>
      <c r="C356" s="25"/>
      <c r="D356" s="25"/>
      <c r="E356" s="25"/>
      <c r="F356" s="25"/>
      <c r="G356" s="26"/>
      <c r="H356" s="26"/>
      <c r="I356" s="26"/>
      <c r="J356" s="26"/>
      <c r="K356" s="26"/>
      <c r="L356" s="26"/>
      <c r="M356" s="26"/>
      <c r="N356" s="26"/>
    </row>
    <row r="357" spans="1:14">
      <c r="A357" s="25"/>
      <c r="B357" s="25"/>
      <c r="C357" s="25"/>
      <c r="D357" s="25"/>
      <c r="E357" s="25"/>
      <c r="F357" s="25"/>
      <c r="G357" s="26"/>
      <c r="H357" s="26"/>
      <c r="I357" s="26"/>
      <c r="J357" s="26"/>
      <c r="K357" s="26"/>
      <c r="L357" s="26"/>
      <c r="M357" s="26"/>
      <c r="N357" s="26"/>
    </row>
    <row r="358" spans="1:14">
      <c r="A358" s="25"/>
      <c r="B358" s="25"/>
      <c r="C358" s="25"/>
      <c r="D358" s="25"/>
      <c r="E358" s="25"/>
      <c r="F358" s="25"/>
      <c r="G358" s="26"/>
      <c r="H358" s="26"/>
      <c r="I358" s="26"/>
      <c r="J358" s="26"/>
      <c r="K358" s="26"/>
      <c r="L358" s="26"/>
      <c r="M358" s="26"/>
      <c r="N358" s="26"/>
    </row>
    <row r="359" spans="1:14">
      <c r="A359" s="25"/>
      <c r="B359" s="25"/>
      <c r="C359" s="25"/>
      <c r="D359" s="25"/>
      <c r="E359" s="25"/>
      <c r="F359" s="25"/>
      <c r="G359" s="26"/>
      <c r="H359" s="26"/>
      <c r="I359" s="26"/>
      <c r="J359" s="26"/>
      <c r="K359" s="26"/>
      <c r="L359" s="26"/>
      <c r="M359" s="26"/>
      <c r="N359" s="26"/>
    </row>
    <row r="360" spans="1:14">
      <c r="A360" s="25"/>
      <c r="B360" s="25"/>
      <c r="C360" s="25"/>
      <c r="D360" s="25"/>
      <c r="E360" s="25"/>
      <c r="F360" s="25"/>
      <c r="G360" s="26"/>
      <c r="H360" s="26"/>
      <c r="I360" s="26"/>
      <c r="J360" s="26"/>
      <c r="K360" s="26"/>
      <c r="L360" s="26"/>
      <c r="M360" s="26"/>
      <c r="N360" s="26"/>
    </row>
    <row r="361" spans="1:14">
      <c r="A361" s="25"/>
      <c r="B361" s="25"/>
      <c r="C361" s="25"/>
      <c r="D361" s="25"/>
      <c r="E361" s="25"/>
      <c r="F361" s="25"/>
      <c r="G361" s="26"/>
      <c r="H361" s="26"/>
      <c r="I361" s="26"/>
      <c r="J361" s="26"/>
      <c r="K361" s="26"/>
      <c r="L361" s="26"/>
      <c r="M361" s="26"/>
      <c r="N361" s="26"/>
    </row>
    <row r="362" spans="1:14">
      <c r="A362" s="25"/>
      <c r="B362" s="25"/>
      <c r="C362" s="25"/>
      <c r="D362" s="25"/>
      <c r="E362" s="25"/>
      <c r="F362" s="25"/>
      <c r="G362" s="26"/>
      <c r="H362" s="26"/>
      <c r="I362" s="26"/>
      <c r="J362" s="26"/>
      <c r="K362" s="26"/>
      <c r="L362" s="26"/>
      <c r="M362" s="26"/>
      <c r="N362" s="26"/>
    </row>
    <row r="363" spans="1:14">
      <c r="A363" s="25"/>
      <c r="B363" s="25"/>
      <c r="C363" s="25"/>
      <c r="D363" s="25"/>
      <c r="E363" s="25"/>
      <c r="F363" s="25"/>
      <c r="G363" s="26"/>
      <c r="H363" s="26"/>
      <c r="I363" s="26"/>
      <c r="J363" s="26"/>
      <c r="K363" s="26"/>
      <c r="L363" s="26"/>
      <c r="M363" s="26"/>
      <c r="N363" s="26"/>
    </row>
    <row r="364" spans="1:14">
      <c r="A364" s="25"/>
      <c r="B364" s="25"/>
      <c r="C364" s="25"/>
      <c r="D364" s="25"/>
      <c r="E364" s="25"/>
      <c r="F364" s="25"/>
      <c r="G364" s="26"/>
      <c r="H364" s="26"/>
      <c r="I364" s="26"/>
      <c r="J364" s="26"/>
      <c r="K364" s="26"/>
      <c r="L364" s="26"/>
      <c r="M364" s="26"/>
      <c r="N364" s="26"/>
    </row>
    <row r="365" spans="1:14">
      <c r="A365" s="25"/>
      <c r="B365" s="25"/>
      <c r="C365" s="25"/>
      <c r="D365" s="25"/>
      <c r="E365" s="25"/>
      <c r="F365" s="25"/>
      <c r="G365" s="26"/>
      <c r="H365" s="26"/>
      <c r="I365" s="26"/>
      <c r="J365" s="26"/>
      <c r="K365" s="26"/>
      <c r="L365" s="26"/>
      <c r="M365" s="26"/>
      <c r="N365" s="26"/>
    </row>
    <row r="366" spans="1:14">
      <c r="A366" s="25"/>
      <c r="B366" s="25"/>
      <c r="C366" s="25"/>
      <c r="D366" s="25"/>
      <c r="E366" s="25"/>
      <c r="F366" s="25"/>
      <c r="G366" s="26"/>
      <c r="H366" s="26"/>
      <c r="I366" s="26"/>
      <c r="J366" s="26"/>
      <c r="K366" s="26"/>
      <c r="L366" s="26"/>
      <c r="M366" s="26"/>
      <c r="N366" s="26"/>
    </row>
    <row r="367" spans="1:14">
      <c r="A367" s="25"/>
      <c r="B367" s="25"/>
      <c r="C367" s="25"/>
      <c r="D367" s="25"/>
      <c r="E367" s="25"/>
      <c r="F367" s="25"/>
      <c r="G367" s="26"/>
      <c r="H367" s="26"/>
      <c r="I367" s="26"/>
      <c r="J367" s="26"/>
      <c r="K367" s="26"/>
      <c r="L367" s="26"/>
      <c r="M367" s="26"/>
      <c r="N367" s="26"/>
    </row>
    <row r="368" spans="1:14">
      <c r="A368" s="25"/>
      <c r="B368" s="25"/>
      <c r="C368" s="25"/>
      <c r="D368" s="25"/>
      <c r="E368" s="25"/>
      <c r="F368" s="25"/>
      <c r="G368" s="26"/>
      <c r="H368" s="26"/>
      <c r="I368" s="26"/>
      <c r="J368" s="26"/>
      <c r="K368" s="26"/>
      <c r="L368" s="26"/>
      <c r="M368" s="26"/>
      <c r="N368" s="26"/>
    </row>
    <row r="369" spans="1:14">
      <c r="A369" s="25"/>
      <c r="B369" s="25"/>
      <c r="C369" s="25"/>
      <c r="D369" s="25"/>
      <c r="E369" s="25"/>
      <c r="F369" s="25"/>
      <c r="G369" s="26"/>
      <c r="H369" s="26"/>
      <c r="I369" s="26"/>
      <c r="J369" s="26"/>
      <c r="K369" s="26"/>
      <c r="L369" s="26"/>
      <c r="M369" s="26"/>
      <c r="N369" s="26"/>
    </row>
    <row r="370" spans="1:14">
      <c r="A370" s="25"/>
      <c r="B370" s="25"/>
      <c r="C370" s="25"/>
      <c r="D370" s="25"/>
      <c r="E370" s="25"/>
      <c r="F370" s="25"/>
      <c r="G370" s="26"/>
      <c r="H370" s="26"/>
      <c r="I370" s="26"/>
      <c r="J370" s="26"/>
      <c r="K370" s="26"/>
      <c r="L370" s="26"/>
      <c r="M370" s="26"/>
      <c r="N370" s="26"/>
    </row>
    <row r="371" spans="1:14">
      <c r="A371" s="25"/>
      <c r="B371" s="25"/>
      <c r="C371" s="25"/>
      <c r="D371" s="25"/>
      <c r="E371" s="25"/>
      <c r="F371" s="25"/>
      <c r="G371" s="26"/>
      <c r="H371" s="26"/>
      <c r="I371" s="26"/>
      <c r="J371" s="26"/>
      <c r="K371" s="26"/>
      <c r="L371" s="26"/>
      <c r="M371" s="26"/>
      <c r="N371" s="26"/>
    </row>
    <row r="372" spans="1:14">
      <c r="A372" s="25"/>
      <c r="B372" s="25"/>
      <c r="C372" s="25"/>
      <c r="D372" s="25"/>
      <c r="E372" s="25"/>
      <c r="F372" s="25"/>
      <c r="G372" s="26"/>
      <c r="H372" s="26"/>
      <c r="I372" s="26"/>
      <c r="J372" s="26"/>
      <c r="K372" s="26"/>
      <c r="L372" s="26"/>
      <c r="M372" s="26"/>
      <c r="N372" s="26"/>
    </row>
    <row r="373" spans="1:14">
      <c r="A373" s="25"/>
      <c r="B373" s="25"/>
      <c r="C373" s="25"/>
      <c r="D373" s="25"/>
      <c r="E373" s="25"/>
      <c r="F373" s="25"/>
      <c r="G373" s="26"/>
      <c r="H373" s="26"/>
      <c r="I373" s="26"/>
      <c r="J373" s="26"/>
      <c r="K373" s="26"/>
      <c r="L373" s="26"/>
      <c r="M373" s="26"/>
      <c r="N373" s="26"/>
    </row>
    <row r="374" spans="1:14">
      <c r="A374" s="25"/>
      <c r="B374" s="25"/>
      <c r="C374" s="25"/>
      <c r="D374" s="25"/>
      <c r="E374" s="25"/>
      <c r="F374" s="25"/>
      <c r="G374" s="26"/>
      <c r="H374" s="26"/>
      <c r="I374" s="26"/>
      <c r="J374" s="26"/>
      <c r="K374" s="26"/>
      <c r="L374" s="26"/>
      <c r="M374" s="26"/>
      <c r="N374" s="26"/>
    </row>
    <row r="375" spans="1:14">
      <c r="A375" s="25"/>
      <c r="B375" s="25"/>
      <c r="C375" s="25"/>
      <c r="D375" s="25"/>
      <c r="E375" s="25"/>
      <c r="F375" s="25"/>
      <c r="G375" s="26"/>
      <c r="H375" s="26"/>
      <c r="I375" s="26"/>
      <c r="J375" s="26"/>
      <c r="K375" s="26"/>
      <c r="L375" s="26"/>
      <c r="M375" s="26"/>
      <c r="N375" s="26"/>
    </row>
    <row r="376" spans="1:14">
      <c r="A376" s="25"/>
      <c r="B376" s="25"/>
      <c r="C376" s="25"/>
      <c r="D376" s="25"/>
      <c r="E376" s="25"/>
      <c r="F376" s="25"/>
      <c r="G376" s="26"/>
      <c r="H376" s="26"/>
      <c r="I376" s="26"/>
      <c r="J376" s="26"/>
      <c r="K376" s="26"/>
      <c r="L376" s="26"/>
      <c r="M376" s="26"/>
      <c r="N376" s="26"/>
    </row>
    <row r="377" spans="1:14">
      <c r="A377" s="25"/>
      <c r="B377" s="25"/>
      <c r="C377" s="25"/>
      <c r="D377" s="25"/>
      <c r="E377" s="25"/>
      <c r="F377" s="25"/>
      <c r="G377" s="26"/>
      <c r="H377" s="26"/>
      <c r="I377" s="26"/>
      <c r="J377" s="26"/>
      <c r="K377" s="26"/>
      <c r="L377" s="26"/>
      <c r="M377" s="26"/>
      <c r="N377" s="26"/>
    </row>
    <row r="378" spans="1:14">
      <c r="A378" s="25"/>
      <c r="B378" s="25"/>
      <c r="C378" s="25"/>
      <c r="D378" s="25"/>
      <c r="E378" s="25"/>
      <c r="F378" s="25"/>
      <c r="G378" s="26"/>
      <c r="H378" s="26"/>
      <c r="I378" s="26"/>
      <c r="J378" s="26"/>
      <c r="K378" s="26"/>
      <c r="L378" s="26"/>
      <c r="M378" s="26"/>
      <c r="N378" s="26"/>
    </row>
    <row r="379" spans="1:14">
      <c r="A379" s="25"/>
      <c r="B379" s="25"/>
      <c r="C379" s="25"/>
      <c r="D379" s="25"/>
      <c r="E379" s="25"/>
      <c r="F379" s="25"/>
      <c r="G379" s="26"/>
      <c r="H379" s="26"/>
      <c r="I379" s="26"/>
      <c r="J379" s="26"/>
      <c r="K379" s="26"/>
      <c r="L379" s="26"/>
      <c r="M379" s="26"/>
      <c r="N379" s="26"/>
    </row>
    <row r="380" spans="1:14">
      <c r="A380" s="25"/>
      <c r="B380" s="25"/>
      <c r="C380" s="25"/>
      <c r="D380" s="25"/>
      <c r="E380" s="25"/>
      <c r="F380" s="25"/>
      <c r="G380" s="26"/>
      <c r="H380" s="26"/>
      <c r="I380" s="26"/>
      <c r="J380" s="26"/>
      <c r="K380" s="26"/>
      <c r="L380" s="26"/>
      <c r="M380" s="26"/>
      <c r="N380" s="26"/>
    </row>
    <row r="381" spans="1:14">
      <c r="A381" s="25"/>
      <c r="B381" s="25"/>
      <c r="C381" s="25"/>
      <c r="D381" s="25"/>
      <c r="E381" s="25"/>
      <c r="F381" s="25"/>
      <c r="G381" s="26"/>
      <c r="H381" s="26"/>
      <c r="I381" s="26"/>
      <c r="J381" s="26"/>
      <c r="K381" s="26"/>
      <c r="L381" s="26"/>
      <c r="M381" s="26"/>
      <c r="N381" s="26"/>
    </row>
    <row r="382" spans="1:14">
      <c r="A382" s="25"/>
      <c r="B382" s="25"/>
      <c r="C382" s="25"/>
      <c r="D382" s="25"/>
      <c r="E382" s="25"/>
      <c r="F382" s="25"/>
      <c r="G382" s="26"/>
      <c r="H382" s="26"/>
      <c r="I382" s="26"/>
      <c r="J382" s="26"/>
      <c r="K382" s="26"/>
      <c r="L382" s="26"/>
      <c r="M382" s="26"/>
      <c r="N382" s="26"/>
    </row>
    <row r="383" spans="1:14">
      <c r="A383" s="25"/>
      <c r="B383" s="25"/>
      <c r="C383" s="25"/>
      <c r="D383" s="25"/>
      <c r="E383" s="25"/>
      <c r="F383" s="25"/>
      <c r="G383" s="26"/>
      <c r="H383" s="26"/>
      <c r="I383" s="26"/>
      <c r="J383" s="26"/>
      <c r="K383" s="26"/>
      <c r="L383" s="26"/>
      <c r="M383" s="26"/>
      <c r="N383" s="26"/>
    </row>
    <row r="384" spans="1:14">
      <c r="A384" s="25"/>
      <c r="B384" s="25"/>
      <c r="C384" s="25"/>
      <c r="D384" s="25"/>
      <c r="E384" s="25"/>
      <c r="F384" s="25"/>
      <c r="G384" s="26"/>
      <c r="H384" s="26"/>
      <c r="I384" s="26"/>
      <c r="J384" s="26"/>
      <c r="K384" s="26"/>
      <c r="L384" s="26"/>
      <c r="M384" s="26"/>
      <c r="N384" s="26"/>
    </row>
    <row r="385" spans="1:14">
      <c r="A385" s="25"/>
      <c r="B385" s="25"/>
      <c r="C385" s="25"/>
      <c r="D385" s="25"/>
      <c r="E385" s="25"/>
      <c r="F385" s="25"/>
      <c r="G385" s="26"/>
      <c r="H385" s="26"/>
      <c r="I385" s="26"/>
      <c r="J385" s="26"/>
      <c r="K385" s="26"/>
      <c r="L385" s="26"/>
      <c r="M385" s="26"/>
      <c r="N385" s="26"/>
    </row>
    <row r="386" spans="1:14">
      <c r="A386" s="25"/>
      <c r="B386" s="25"/>
      <c r="C386" s="25"/>
      <c r="D386" s="25"/>
      <c r="E386" s="25"/>
      <c r="F386" s="25"/>
      <c r="G386" s="26"/>
      <c r="H386" s="26"/>
      <c r="I386" s="26"/>
      <c r="J386" s="26"/>
      <c r="K386" s="26"/>
      <c r="L386" s="26"/>
      <c r="M386" s="26"/>
      <c r="N386" s="26"/>
    </row>
    <row r="387" spans="1:14">
      <c r="A387" s="25"/>
      <c r="B387" s="25"/>
      <c r="C387" s="25"/>
      <c r="D387" s="25"/>
      <c r="E387" s="25"/>
      <c r="F387" s="25"/>
      <c r="G387" s="26"/>
      <c r="H387" s="26"/>
      <c r="I387" s="26"/>
      <c r="J387" s="26"/>
      <c r="K387" s="26"/>
      <c r="L387" s="26"/>
      <c r="M387" s="26"/>
      <c r="N387" s="26"/>
    </row>
    <row r="388" spans="1:14">
      <c r="A388" s="25"/>
      <c r="B388" s="25"/>
      <c r="C388" s="25"/>
      <c r="D388" s="25"/>
      <c r="E388" s="25"/>
      <c r="F388" s="25"/>
      <c r="G388" s="26"/>
      <c r="H388" s="26"/>
      <c r="I388" s="26"/>
      <c r="J388" s="26"/>
      <c r="K388" s="26"/>
      <c r="L388" s="26"/>
      <c r="M388" s="26"/>
      <c r="N388" s="26"/>
    </row>
    <row r="389" spans="1:14">
      <c r="A389" s="25"/>
      <c r="B389" s="25"/>
      <c r="C389" s="25"/>
      <c r="D389" s="25"/>
      <c r="E389" s="25"/>
      <c r="F389" s="25"/>
      <c r="G389" s="26"/>
      <c r="H389" s="26"/>
      <c r="I389" s="26"/>
      <c r="J389" s="26"/>
      <c r="K389" s="26"/>
      <c r="L389" s="26"/>
      <c r="M389" s="26"/>
      <c r="N389" s="26"/>
    </row>
    <row r="390" spans="1:14">
      <c r="A390" s="25"/>
      <c r="B390" s="25"/>
      <c r="C390" s="25"/>
      <c r="D390" s="25"/>
      <c r="E390" s="25"/>
      <c r="F390" s="25"/>
      <c r="G390" s="26"/>
      <c r="H390" s="26"/>
      <c r="I390" s="26"/>
      <c r="J390" s="26"/>
      <c r="K390" s="26"/>
      <c r="L390" s="26"/>
      <c r="M390" s="26"/>
      <c r="N390" s="26"/>
    </row>
    <row r="391" spans="1:14">
      <c r="A391" s="25"/>
      <c r="B391" s="25"/>
      <c r="C391" s="25"/>
      <c r="D391" s="25"/>
      <c r="E391" s="25"/>
      <c r="F391" s="25"/>
      <c r="G391" s="26"/>
      <c r="H391" s="26"/>
      <c r="I391" s="26"/>
      <c r="J391" s="26"/>
      <c r="K391" s="26"/>
      <c r="L391" s="26"/>
      <c r="M391" s="26"/>
      <c r="N391" s="26"/>
    </row>
    <row r="392" spans="1:14">
      <c r="A392" s="25"/>
      <c r="B392" s="25"/>
      <c r="C392" s="25"/>
      <c r="D392" s="25"/>
      <c r="E392" s="25"/>
      <c r="F392" s="25"/>
      <c r="G392" s="26"/>
      <c r="H392" s="26"/>
      <c r="I392" s="26"/>
      <c r="J392" s="26"/>
      <c r="K392" s="26"/>
      <c r="L392" s="26"/>
      <c r="M392" s="26"/>
      <c r="N392" s="26"/>
    </row>
    <row r="393" spans="1:14">
      <c r="A393" s="25"/>
      <c r="B393" s="25"/>
      <c r="C393" s="25"/>
      <c r="D393" s="25"/>
      <c r="E393" s="25"/>
      <c r="F393" s="25"/>
      <c r="G393" s="26"/>
      <c r="H393" s="26"/>
      <c r="I393" s="26"/>
      <c r="J393" s="26"/>
      <c r="K393" s="26"/>
      <c r="L393" s="26"/>
      <c r="M393" s="26"/>
      <c r="N393" s="26"/>
    </row>
    <row r="394" spans="1:14">
      <c r="A394" s="25"/>
      <c r="B394" s="25"/>
      <c r="C394" s="25"/>
      <c r="D394" s="25"/>
      <c r="E394" s="25"/>
      <c r="F394" s="25"/>
      <c r="G394" s="26"/>
      <c r="H394" s="26"/>
      <c r="I394" s="26"/>
      <c r="J394" s="26"/>
      <c r="K394" s="26"/>
      <c r="L394" s="26"/>
      <c r="M394" s="26"/>
      <c r="N394" s="26"/>
    </row>
    <row r="395" spans="1:14">
      <c r="A395" s="25"/>
      <c r="B395" s="25"/>
      <c r="C395" s="25"/>
      <c r="D395" s="25"/>
      <c r="E395" s="25"/>
      <c r="F395" s="25"/>
      <c r="G395" s="26"/>
      <c r="H395" s="26"/>
      <c r="I395" s="26"/>
      <c r="J395" s="26"/>
      <c r="K395" s="26"/>
      <c r="L395" s="26"/>
      <c r="M395" s="26"/>
      <c r="N395" s="26"/>
    </row>
    <row r="396" spans="1:14">
      <c r="A396" s="25"/>
      <c r="B396" s="25"/>
      <c r="C396" s="25"/>
      <c r="D396" s="25"/>
      <c r="E396" s="25"/>
      <c r="F396" s="25"/>
      <c r="G396" s="26"/>
      <c r="H396" s="26"/>
      <c r="I396" s="26"/>
      <c r="J396" s="26"/>
      <c r="K396" s="26"/>
      <c r="L396" s="26"/>
      <c r="M396" s="26"/>
      <c r="N396" s="26"/>
    </row>
    <row r="397" spans="1:14">
      <c r="A397" s="25"/>
      <c r="B397" s="25"/>
      <c r="C397" s="25"/>
      <c r="D397" s="25"/>
      <c r="E397" s="25"/>
      <c r="F397" s="25"/>
      <c r="G397" s="26"/>
      <c r="H397" s="26"/>
      <c r="I397" s="26"/>
      <c r="J397" s="26"/>
      <c r="K397" s="26"/>
      <c r="L397" s="26"/>
      <c r="M397" s="26"/>
      <c r="N397" s="26"/>
    </row>
    <row r="398" spans="1:14">
      <c r="A398" s="25"/>
      <c r="B398" s="25"/>
      <c r="C398" s="25"/>
      <c r="D398" s="25"/>
      <c r="E398" s="25"/>
      <c r="F398" s="25"/>
      <c r="G398" s="26"/>
      <c r="H398" s="26"/>
      <c r="I398" s="26"/>
      <c r="J398" s="26"/>
      <c r="K398" s="26"/>
      <c r="L398" s="26"/>
      <c r="M398" s="26"/>
      <c r="N398" s="26"/>
    </row>
    <row r="399" spans="1:14">
      <c r="A399" s="25"/>
      <c r="B399" s="25"/>
      <c r="C399" s="25"/>
      <c r="D399" s="25"/>
      <c r="E399" s="25"/>
      <c r="F399" s="25"/>
      <c r="G399" s="26"/>
      <c r="H399" s="26"/>
      <c r="I399" s="26"/>
      <c r="J399" s="26"/>
      <c r="K399" s="26"/>
      <c r="L399" s="26"/>
      <c r="M399" s="26"/>
      <c r="N399" s="26"/>
    </row>
    <row r="400" spans="1:14">
      <c r="A400" s="25"/>
      <c r="B400" s="25"/>
      <c r="C400" s="25"/>
      <c r="D400" s="25"/>
      <c r="E400" s="25"/>
      <c r="F400" s="25"/>
      <c r="G400" s="26"/>
      <c r="H400" s="26"/>
      <c r="I400" s="26"/>
      <c r="J400" s="26"/>
      <c r="K400" s="26"/>
      <c r="L400" s="26"/>
      <c r="M400" s="26"/>
      <c r="N400" s="26"/>
    </row>
    <row r="401" spans="1:14">
      <c r="A401" s="25"/>
      <c r="B401" s="25"/>
      <c r="C401" s="25"/>
      <c r="D401" s="25"/>
      <c r="E401" s="25"/>
      <c r="F401" s="25"/>
      <c r="G401" s="26"/>
      <c r="H401" s="26"/>
      <c r="I401" s="26"/>
      <c r="J401" s="26"/>
      <c r="K401" s="26"/>
      <c r="L401" s="26"/>
      <c r="M401" s="26"/>
      <c r="N401" s="26"/>
    </row>
    <row r="402" spans="1:14">
      <c r="A402" s="25"/>
      <c r="B402" s="25"/>
      <c r="C402" s="25"/>
      <c r="D402" s="25"/>
      <c r="E402" s="25"/>
      <c r="F402" s="25"/>
      <c r="G402" s="26"/>
      <c r="H402" s="26"/>
      <c r="I402" s="26"/>
      <c r="J402" s="26"/>
      <c r="K402" s="26"/>
      <c r="L402" s="26"/>
      <c r="M402" s="26"/>
      <c r="N402" s="26"/>
    </row>
    <row r="403" spans="1:14">
      <c r="A403" s="25"/>
      <c r="B403" s="25"/>
      <c r="C403" s="25"/>
      <c r="D403" s="25"/>
      <c r="E403" s="25"/>
      <c r="F403" s="25"/>
      <c r="G403" s="26"/>
      <c r="H403" s="26"/>
      <c r="I403" s="26"/>
      <c r="J403" s="26"/>
      <c r="K403" s="26"/>
      <c r="L403" s="26"/>
      <c r="M403" s="26"/>
      <c r="N403" s="26"/>
    </row>
    <row r="404" spans="1:14">
      <c r="A404" s="25"/>
      <c r="B404" s="25"/>
      <c r="C404" s="25"/>
      <c r="D404" s="25"/>
      <c r="E404" s="25"/>
      <c r="F404" s="25"/>
      <c r="G404" s="26"/>
      <c r="H404" s="26"/>
      <c r="I404" s="26"/>
      <c r="J404" s="26"/>
      <c r="K404" s="26"/>
      <c r="L404" s="26"/>
      <c r="M404" s="26"/>
      <c r="N404" s="26"/>
    </row>
    <row r="405" spans="1:14">
      <c r="A405" s="25"/>
      <c r="B405" s="25"/>
      <c r="C405" s="25"/>
      <c r="D405" s="25"/>
      <c r="E405" s="25"/>
      <c r="F405" s="25"/>
      <c r="G405" s="26"/>
      <c r="H405" s="26"/>
      <c r="I405" s="26"/>
      <c r="J405" s="26"/>
      <c r="K405" s="26"/>
      <c r="L405" s="26"/>
      <c r="M405" s="26"/>
      <c r="N405" s="26"/>
    </row>
    <row r="406" spans="1:14">
      <c r="A406" s="25"/>
      <c r="B406" s="25"/>
      <c r="C406" s="25"/>
      <c r="D406" s="25"/>
      <c r="E406" s="25"/>
      <c r="F406" s="25"/>
      <c r="G406" s="26"/>
      <c r="H406" s="26"/>
      <c r="I406" s="26"/>
      <c r="J406" s="26"/>
      <c r="K406" s="26"/>
      <c r="L406" s="26"/>
      <c r="M406" s="26"/>
      <c r="N406" s="26"/>
    </row>
    <row r="407" spans="1:14">
      <c r="A407" s="25"/>
      <c r="B407" s="25"/>
      <c r="C407" s="25"/>
      <c r="D407" s="25"/>
      <c r="E407" s="25"/>
      <c r="F407" s="25"/>
      <c r="G407" s="26"/>
      <c r="H407" s="26"/>
      <c r="I407" s="26"/>
      <c r="J407" s="26"/>
      <c r="K407" s="26"/>
      <c r="L407" s="26"/>
      <c r="M407" s="26"/>
      <c r="N407" s="26"/>
    </row>
    <row r="408" spans="1:14">
      <c r="A408" s="25"/>
      <c r="B408" s="25"/>
      <c r="C408" s="25"/>
      <c r="D408" s="25"/>
      <c r="E408" s="25"/>
      <c r="F408" s="25"/>
      <c r="G408" s="26"/>
      <c r="H408" s="26"/>
      <c r="I408" s="26"/>
      <c r="J408" s="26"/>
      <c r="K408" s="26"/>
      <c r="L408" s="26"/>
      <c r="M408" s="26"/>
      <c r="N408" s="26"/>
    </row>
    <row r="409" spans="1:14">
      <c r="A409" s="25"/>
      <c r="B409" s="25"/>
      <c r="C409" s="25"/>
      <c r="D409" s="25"/>
      <c r="E409" s="25"/>
      <c r="F409" s="25"/>
      <c r="G409" s="26"/>
      <c r="H409" s="26"/>
      <c r="I409" s="26"/>
      <c r="J409" s="26"/>
      <c r="K409" s="26"/>
      <c r="L409" s="26"/>
      <c r="M409" s="26"/>
      <c r="N409" s="26"/>
    </row>
    <row r="410" spans="1:14">
      <c r="A410" s="25"/>
      <c r="B410" s="25"/>
      <c r="C410" s="25"/>
      <c r="D410" s="25"/>
      <c r="E410" s="25"/>
      <c r="F410" s="25"/>
      <c r="G410" s="26"/>
      <c r="H410" s="26"/>
      <c r="I410" s="26"/>
      <c r="J410" s="26"/>
      <c r="K410" s="26"/>
      <c r="L410" s="26"/>
      <c r="M410" s="26"/>
      <c r="N410" s="26"/>
    </row>
    <row r="411" spans="1:14">
      <c r="A411" s="25"/>
      <c r="B411" s="25"/>
      <c r="C411" s="25"/>
      <c r="D411" s="25"/>
      <c r="E411" s="25"/>
      <c r="F411" s="25"/>
      <c r="G411" s="26"/>
      <c r="H411" s="26"/>
      <c r="I411" s="26"/>
      <c r="J411" s="26"/>
      <c r="K411" s="26"/>
      <c r="L411" s="26"/>
      <c r="M411" s="26"/>
      <c r="N411" s="26"/>
    </row>
    <row r="412" spans="1:14">
      <c r="A412" s="25"/>
      <c r="B412" s="25"/>
      <c r="C412" s="25"/>
      <c r="D412" s="25"/>
      <c r="E412" s="25"/>
      <c r="F412" s="25"/>
      <c r="G412" s="26"/>
      <c r="H412" s="26"/>
      <c r="I412" s="26"/>
      <c r="J412" s="26"/>
      <c r="K412" s="26"/>
      <c r="L412" s="26"/>
      <c r="M412" s="26"/>
      <c r="N412" s="26"/>
    </row>
    <row r="413" spans="1:14">
      <c r="A413" s="25"/>
      <c r="B413" s="25"/>
      <c r="C413" s="25"/>
      <c r="D413" s="25"/>
      <c r="E413" s="25"/>
      <c r="F413" s="25"/>
      <c r="G413" s="26"/>
      <c r="H413" s="26"/>
      <c r="I413" s="26"/>
      <c r="J413" s="26"/>
      <c r="K413" s="26"/>
      <c r="L413" s="26"/>
      <c r="M413" s="26"/>
      <c r="N413" s="26"/>
    </row>
    <row r="414" spans="1:14">
      <c r="A414" s="25"/>
      <c r="B414" s="25"/>
      <c r="C414" s="25"/>
      <c r="D414" s="25"/>
      <c r="E414" s="25"/>
      <c r="F414" s="25"/>
      <c r="G414" s="26"/>
      <c r="H414" s="26"/>
      <c r="I414" s="26"/>
      <c r="J414" s="26"/>
      <c r="K414" s="26"/>
      <c r="L414" s="26"/>
      <c r="M414" s="26"/>
      <c r="N414" s="26"/>
    </row>
    <row r="415" spans="1:14">
      <c r="A415" s="25"/>
      <c r="B415" s="25"/>
      <c r="C415" s="25"/>
      <c r="D415" s="25"/>
      <c r="E415" s="25"/>
      <c r="F415" s="25"/>
      <c r="G415" s="26"/>
      <c r="H415" s="26"/>
      <c r="I415" s="26"/>
      <c r="J415" s="26"/>
      <c r="K415" s="26"/>
      <c r="L415" s="26"/>
      <c r="M415" s="26"/>
      <c r="N415" s="26"/>
    </row>
    <row r="416" spans="1:14">
      <c r="A416" s="25"/>
      <c r="B416" s="25"/>
      <c r="C416" s="25"/>
      <c r="D416" s="25"/>
      <c r="E416" s="25"/>
      <c r="F416" s="25"/>
      <c r="G416" s="26"/>
      <c r="H416" s="26"/>
      <c r="I416" s="26"/>
      <c r="J416" s="26"/>
      <c r="K416" s="26"/>
      <c r="L416" s="26"/>
      <c r="M416" s="26"/>
      <c r="N416" s="26"/>
    </row>
    <row r="417" spans="1:14">
      <c r="A417" s="25"/>
      <c r="B417" s="25"/>
      <c r="C417" s="25"/>
      <c r="D417" s="25"/>
      <c r="E417" s="25"/>
      <c r="F417" s="25"/>
      <c r="G417" s="26"/>
      <c r="H417" s="26"/>
      <c r="I417" s="26"/>
      <c r="J417" s="26"/>
      <c r="K417" s="26"/>
      <c r="L417" s="26"/>
      <c r="M417" s="26"/>
      <c r="N417" s="26"/>
    </row>
    <row r="418" spans="1:14">
      <c r="A418" s="25"/>
      <c r="B418" s="25"/>
      <c r="C418" s="25"/>
      <c r="D418" s="25"/>
      <c r="E418" s="25"/>
      <c r="F418" s="25"/>
      <c r="G418" s="26"/>
      <c r="H418" s="26"/>
      <c r="I418" s="26"/>
      <c r="J418" s="26"/>
      <c r="K418" s="26"/>
      <c r="L418" s="26"/>
      <c r="M418" s="26"/>
      <c r="N418" s="26"/>
    </row>
    <row r="419" spans="1:14">
      <c r="A419" s="25"/>
      <c r="B419" s="25"/>
      <c r="C419" s="25"/>
      <c r="D419" s="25"/>
      <c r="E419" s="25"/>
      <c r="F419" s="25"/>
      <c r="G419" s="26"/>
      <c r="H419" s="26"/>
      <c r="I419" s="26"/>
      <c r="J419" s="26"/>
      <c r="K419" s="26"/>
      <c r="L419" s="26"/>
      <c r="M419" s="26"/>
      <c r="N419" s="26"/>
    </row>
    <row r="420" spans="1:14">
      <c r="A420" s="25"/>
      <c r="B420" s="25"/>
      <c r="C420" s="25"/>
      <c r="D420" s="25"/>
      <c r="E420" s="25"/>
      <c r="F420" s="25"/>
      <c r="G420" s="26"/>
      <c r="H420" s="26"/>
      <c r="I420" s="26"/>
      <c r="J420" s="26"/>
      <c r="K420" s="26"/>
      <c r="L420" s="26"/>
      <c r="M420" s="26"/>
      <c r="N420" s="26"/>
    </row>
    <row r="421" spans="1:14">
      <c r="A421" s="25"/>
      <c r="B421" s="25"/>
      <c r="C421" s="25"/>
      <c r="D421" s="25"/>
      <c r="E421" s="25"/>
      <c r="F421" s="25"/>
      <c r="G421" s="26"/>
      <c r="H421" s="26"/>
      <c r="I421" s="26"/>
      <c r="J421" s="26"/>
      <c r="K421" s="26"/>
      <c r="L421" s="26"/>
      <c r="M421" s="26"/>
      <c r="N421" s="26"/>
    </row>
    <row r="422" spans="1:14">
      <c r="A422" s="25"/>
      <c r="B422" s="25"/>
      <c r="C422" s="25"/>
      <c r="D422" s="25"/>
      <c r="E422" s="25"/>
      <c r="F422" s="25"/>
      <c r="G422" s="26"/>
      <c r="H422" s="26"/>
      <c r="I422" s="26"/>
      <c r="J422" s="26"/>
      <c r="K422" s="26"/>
      <c r="L422" s="26"/>
      <c r="M422" s="26"/>
      <c r="N422" s="26"/>
    </row>
    <row r="423" spans="1:14">
      <c r="A423" s="25"/>
      <c r="B423" s="25"/>
      <c r="C423" s="25"/>
      <c r="D423" s="25"/>
      <c r="E423" s="25"/>
      <c r="F423" s="25"/>
      <c r="G423" s="26"/>
      <c r="H423" s="26"/>
      <c r="I423" s="26"/>
      <c r="J423" s="26"/>
      <c r="K423" s="26"/>
      <c r="L423" s="26"/>
      <c r="M423" s="26"/>
      <c r="N423" s="26"/>
    </row>
    <row r="424" spans="1:14">
      <c r="A424" s="25"/>
      <c r="B424" s="25"/>
      <c r="C424" s="25"/>
      <c r="D424" s="25"/>
      <c r="E424" s="25"/>
      <c r="F424" s="25"/>
      <c r="G424" s="26"/>
      <c r="H424" s="26"/>
      <c r="I424" s="26"/>
      <c r="J424" s="26"/>
      <c r="K424" s="26"/>
      <c r="L424" s="26"/>
      <c r="M424" s="26"/>
      <c r="N424" s="26"/>
    </row>
    <row r="425" spans="1:14">
      <c r="A425" s="25"/>
      <c r="B425" s="25"/>
      <c r="C425" s="25"/>
      <c r="D425" s="25"/>
      <c r="E425" s="25"/>
      <c r="F425" s="25"/>
      <c r="G425" s="26"/>
      <c r="H425" s="26"/>
      <c r="I425" s="26"/>
      <c r="J425" s="26"/>
      <c r="K425" s="26"/>
      <c r="L425" s="26"/>
      <c r="M425" s="26"/>
      <c r="N425" s="26"/>
    </row>
    <row r="426" spans="1:14">
      <c r="A426" s="25"/>
      <c r="B426" s="25"/>
      <c r="C426" s="25"/>
      <c r="D426" s="25"/>
      <c r="E426" s="25"/>
      <c r="F426" s="25"/>
      <c r="G426" s="26"/>
      <c r="H426" s="26"/>
      <c r="I426" s="26"/>
      <c r="J426" s="26"/>
      <c r="K426" s="26"/>
      <c r="L426" s="26"/>
      <c r="M426" s="26"/>
      <c r="N426" s="26"/>
    </row>
    <row r="427" spans="1:14">
      <c r="A427" s="25"/>
      <c r="B427" s="25"/>
      <c r="C427" s="25"/>
      <c r="D427" s="25"/>
      <c r="E427" s="25"/>
      <c r="F427" s="25"/>
      <c r="G427" s="26"/>
      <c r="H427" s="26"/>
      <c r="I427" s="26"/>
      <c r="J427" s="26"/>
      <c r="K427" s="26"/>
      <c r="L427" s="26"/>
      <c r="M427" s="26"/>
      <c r="N427" s="26"/>
    </row>
    <row r="428" spans="1:14">
      <c r="A428" s="25"/>
      <c r="B428" s="25"/>
      <c r="C428" s="25"/>
      <c r="D428" s="25"/>
      <c r="E428" s="25"/>
      <c r="F428" s="25"/>
      <c r="G428" s="26"/>
      <c r="H428" s="26"/>
      <c r="I428" s="26"/>
      <c r="J428" s="26"/>
      <c r="K428" s="26"/>
      <c r="L428" s="26"/>
      <c r="M428" s="26"/>
      <c r="N428" s="26"/>
    </row>
    <row r="429" spans="1:14">
      <c r="A429" s="25"/>
      <c r="B429" s="25"/>
      <c r="C429" s="25"/>
      <c r="D429" s="25"/>
      <c r="E429" s="25"/>
      <c r="F429" s="25"/>
      <c r="G429" s="26"/>
      <c r="H429" s="26"/>
      <c r="I429" s="26"/>
      <c r="J429" s="26"/>
      <c r="K429" s="26"/>
      <c r="L429" s="26"/>
      <c r="M429" s="26"/>
      <c r="N429" s="26"/>
    </row>
    <row r="430" spans="1:14">
      <c r="A430" s="25"/>
      <c r="B430" s="25"/>
      <c r="C430" s="25"/>
      <c r="D430" s="25"/>
      <c r="E430" s="25"/>
      <c r="F430" s="25"/>
      <c r="G430" s="26"/>
      <c r="H430" s="26"/>
      <c r="I430" s="26"/>
      <c r="J430" s="26"/>
      <c r="K430" s="26"/>
      <c r="L430" s="26"/>
      <c r="M430" s="26"/>
      <c r="N430" s="26"/>
    </row>
    <row r="431" spans="1:14">
      <c r="A431" s="25"/>
      <c r="B431" s="25"/>
      <c r="C431" s="25"/>
      <c r="D431" s="25"/>
      <c r="E431" s="25"/>
      <c r="F431" s="25"/>
      <c r="G431" s="26"/>
      <c r="H431" s="26"/>
      <c r="I431" s="26"/>
      <c r="J431" s="26"/>
      <c r="K431" s="26"/>
      <c r="L431" s="26"/>
      <c r="M431" s="26"/>
      <c r="N431" s="26"/>
    </row>
    <row r="432" spans="1:14">
      <c r="A432" s="25"/>
      <c r="B432" s="25"/>
      <c r="C432" s="25"/>
      <c r="D432" s="25"/>
      <c r="E432" s="25"/>
      <c r="F432" s="25"/>
      <c r="G432" s="26"/>
      <c r="H432" s="26"/>
      <c r="I432" s="26"/>
      <c r="J432" s="26"/>
      <c r="K432" s="26"/>
      <c r="L432" s="26"/>
      <c r="M432" s="26"/>
      <c r="N432" s="26"/>
    </row>
    <row r="433" spans="1:14">
      <c r="A433" s="25"/>
      <c r="B433" s="25"/>
      <c r="C433" s="25"/>
      <c r="D433" s="25"/>
      <c r="E433" s="25"/>
      <c r="F433" s="25"/>
      <c r="G433" s="26"/>
      <c r="H433" s="26"/>
      <c r="I433" s="26"/>
      <c r="J433" s="26"/>
      <c r="K433" s="26"/>
      <c r="L433" s="26"/>
      <c r="M433" s="26"/>
      <c r="N433" s="26"/>
    </row>
    <row r="434" spans="1:14">
      <c r="A434" s="25"/>
      <c r="B434" s="25"/>
      <c r="C434" s="25"/>
      <c r="D434" s="25"/>
      <c r="E434" s="25"/>
      <c r="F434" s="25"/>
      <c r="G434" s="26"/>
      <c r="H434" s="26"/>
      <c r="I434" s="26"/>
      <c r="J434" s="26"/>
      <c r="K434" s="26"/>
      <c r="L434" s="26"/>
      <c r="M434" s="26"/>
      <c r="N434" s="26"/>
    </row>
    <row r="435" spans="1:14">
      <c r="A435" s="25"/>
      <c r="B435" s="25"/>
      <c r="C435" s="25"/>
      <c r="D435" s="25"/>
      <c r="E435" s="25"/>
      <c r="F435" s="25"/>
      <c r="G435" s="26"/>
      <c r="H435" s="26"/>
      <c r="I435" s="26"/>
      <c r="J435" s="26"/>
      <c r="K435" s="26"/>
      <c r="L435" s="26"/>
      <c r="M435" s="26"/>
      <c r="N435" s="26"/>
    </row>
    <row r="436" spans="1:14">
      <c r="A436" s="25"/>
      <c r="B436" s="25"/>
      <c r="C436" s="25"/>
      <c r="D436" s="25"/>
      <c r="E436" s="25"/>
      <c r="F436" s="25"/>
      <c r="G436" s="26"/>
      <c r="H436" s="26"/>
      <c r="I436" s="26"/>
      <c r="J436" s="26"/>
      <c r="K436" s="26"/>
      <c r="L436" s="26"/>
      <c r="M436" s="26"/>
      <c r="N436" s="26"/>
    </row>
    <row r="437" spans="1:14">
      <c r="A437" s="25"/>
      <c r="B437" s="25"/>
      <c r="C437" s="25"/>
      <c r="D437" s="25"/>
      <c r="E437" s="25"/>
      <c r="F437" s="25"/>
      <c r="G437" s="26"/>
      <c r="H437" s="26"/>
      <c r="I437" s="26"/>
      <c r="J437" s="26"/>
      <c r="K437" s="26"/>
      <c r="L437" s="26"/>
      <c r="M437" s="26"/>
      <c r="N437" s="26"/>
    </row>
    <row r="438" spans="1:14">
      <c r="A438" s="25"/>
      <c r="B438" s="25"/>
      <c r="C438" s="25"/>
      <c r="D438" s="25"/>
      <c r="E438" s="25"/>
      <c r="F438" s="25"/>
      <c r="G438" s="26"/>
      <c r="H438" s="26"/>
      <c r="I438" s="26"/>
      <c r="J438" s="26"/>
      <c r="K438" s="26"/>
      <c r="L438" s="26"/>
      <c r="M438" s="26"/>
      <c r="N438" s="26"/>
    </row>
    <row r="439" spans="1:14">
      <c r="A439" s="25"/>
      <c r="B439" s="25"/>
      <c r="C439" s="25"/>
      <c r="D439" s="25"/>
      <c r="E439" s="25"/>
      <c r="F439" s="25"/>
      <c r="G439" s="26"/>
      <c r="H439" s="26"/>
      <c r="I439" s="26"/>
      <c r="J439" s="26"/>
      <c r="K439" s="26"/>
      <c r="L439" s="26"/>
      <c r="M439" s="26"/>
      <c r="N439" s="26"/>
    </row>
    <row r="440" spans="1:14">
      <c r="A440" s="25"/>
      <c r="B440" s="25"/>
      <c r="C440" s="25"/>
      <c r="D440" s="25"/>
      <c r="E440" s="25"/>
      <c r="F440" s="25"/>
      <c r="G440" s="26"/>
      <c r="H440" s="26"/>
      <c r="I440" s="26"/>
      <c r="J440" s="26"/>
      <c r="K440" s="26"/>
      <c r="L440" s="26"/>
      <c r="M440" s="26"/>
      <c r="N440" s="26"/>
    </row>
    <row r="441" spans="1:14">
      <c r="A441" s="25"/>
      <c r="B441" s="25"/>
      <c r="C441" s="25"/>
      <c r="D441" s="25"/>
      <c r="E441" s="25"/>
      <c r="F441" s="25"/>
      <c r="G441" s="26"/>
      <c r="H441" s="26"/>
      <c r="I441" s="26"/>
      <c r="J441" s="26"/>
      <c r="K441" s="26"/>
      <c r="L441" s="26"/>
      <c r="M441" s="26"/>
      <c r="N441" s="26"/>
    </row>
    <row r="442" spans="1:14">
      <c r="A442" s="25"/>
      <c r="B442" s="25"/>
      <c r="C442" s="25"/>
      <c r="D442" s="25"/>
      <c r="E442" s="25"/>
      <c r="F442" s="25"/>
      <c r="G442" s="26"/>
      <c r="H442" s="26"/>
      <c r="I442" s="26"/>
      <c r="J442" s="26"/>
      <c r="K442" s="26"/>
      <c r="L442" s="26"/>
      <c r="M442" s="26"/>
      <c r="N442" s="26"/>
    </row>
    <row r="443" spans="1:14">
      <c r="A443" s="25"/>
      <c r="B443" s="25"/>
      <c r="C443" s="25"/>
      <c r="D443" s="25"/>
      <c r="E443" s="25"/>
      <c r="F443" s="25"/>
      <c r="G443" s="26"/>
      <c r="H443" s="26"/>
      <c r="I443" s="26"/>
      <c r="J443" s="26"/>
      <c r="K443" s="26"/>
      <c r="L443" s="26"/>
      <c r="M443" s="26"/>
      <c r="N443" s="26"/>
    </row>
    <row r="444" spans="1:14">
      <c r="A444" s="25"/>
      <c r="B444" s="25"/>
      <c r="C444" s="25"/>
      <c r="D444" s="25"/>
      <c r="E444" s="25"/>
      <c r="F444" s="25"/>
      <c r="G444" s="26"/>
      <c r="H444" s="26"/>
      <c r="I444" s="26"/>
      <c r="J444" s="26"/>
      <c r="K444" s="26"/>
      <c r="L444" s="26"/>
      <c r="M444" s="26"/>
      <c r="N444" s="26"/>
    </row>
    <row r="445" spans="1:14">
      <c r="A445" s="25"/>
      <c r="B445" s="25"/>
      <c r="C445" s="25"/>
      <c r="D445" s="25"/>
      <c r="E445" s="25"/>
      <c r="F445" s="25"/>
      <c r="G445" s="26"/>
      <c r="H445" s="26"/>
      <c r="I445" s="26"/>
      <c r="J445" s="26"/>
      <c r="K445" s="26"/>
      <c r="L445" s="26"/>
      <c r="M445" s="26"/>
      <c r="N445" s="26"/>
    </row>
    <row r="446" spans="1:14">
      <c r="A446" s="25"/>
      <c r="B446" s="25"/>
      <c r="C446" s="25"/>
      <c r="D446" s="25"/>
      <c r="E446" s="25"/>
      <c r="F446" s="25"/>
      <c r="G446" s="26"/>
      <c r="H446" s="26"/>
      <c r="I446" s="26"/>
      <c r="J446" s="26"/>
      <c r="K446" s="26"/>
      <c r="L446" s="26"/>
      <c r="M446" s="26"/>
      <c r="N446" s="26"/>
    </row>
    <row r="447" spans="1:14">
      <c r="A447" s="25"/>
      <c r="B447" s="25"/>
      <c r="C447" s="25"/>
      <c r="D447" s="25"/>
      <c r="E447" s="25"/>
      <c r="F447" s="25"/>
      <c r="G447" s="26"/>
      <c r="H447" s="26"/>
      <c r="I447" s="26"/>
      <c r="J447" s="26"/>
      <c r="K447" s="26"/>
      <c r="L447" s="26"/>
      <c r="M447" s="26"/>
      <c r="N447" s="26"/>
    </row>
    <row r="448" spans="1:14">
      <c r="A448" s="25"/>
      <c r="B448" s="25"/>
      <c r="C448" s="25"/>
      <c r="D448" s="25"/>
      <c r="E448" s="25"/>
      <c r="F448" s="25"/>
      <c r="G448" s="26"/>
      <c r="H448" s="26"/>
      <c r="I448" s="26"/>
      <c r="J448" s="26"/>
      <c r="K448" s="26"/>
      <c r="L448" s="26"/>
      <c r="M448" s="26"/>
      <c r="N448" s="26"/>
    </row>
    <row r="449" spans="1:14">
      <c r="A449" s="25"/>
      <c r="B449" s="25"/>
      <c r="C449" s="25"/>
      <c r="D449" s="25"/>
      <c r="E449" s="25"/>
      <c r="F449" s="25"/>
      <c r="G449" s="26"/>
      <c r="H449" s="26"/>
      <c r="I449" s="26"/>
      <c r="J449" s="26"/>
      <c r="K449" s="26"/>
      <c r="L449" s="26"/>
      <c r="M449" s="26"/>
      <c r="N449" s="26"/>
    </row>
    <row r="450" spans="1:14">
      <c r="A450" s="25"/>
      <c r="B450" s="25"/>
      <c r="C450" s="25"/>
      <c r="D450" s="25"/>
      <c r="E450" s="25"/>
      <c r="F450" s="25"/>
      <c r="G450" s="26"/>
      <c r="H450" s="26"/>
      <c r="I450" s="26"/>
      <c r="J450" s="26"/>
      <c r="K450" s="26"/>
      <c r="L450" s="26"/>
      <c r="M450" s="26"/>
      <c r="N450" s="26"/>
    </row>
    <row r="451" spans="1:14">
      <c r="A451" s="25"/>
      <c r="B451" s="25"/>
      <c r="C451" s="25"/>
      <c r="D451" s="25"/>
      <c r="E451" s="25"/>
      <c r="F451" s="25"/>
      <c r="G451" s="26"/>
      <c r="H451" s="26"/>
      <c r="I451" s="26"/>
      <c r="J451" s="26"/>
      <c r="K451" s="26"/>
      <c r="L451" s="26"/>
      <c r="M451" s="26"/>
      <c r="N451" s="26"/>
    </row>
    <row r="452" spans="1:14">
      <c r="A452" s="25"/>
      <c r="B452" s="25"/>
      <c r="C452" s="25"/>
      <c r="D452" s="25"/>
      <c r="E452" s="25"/>
      <c r="F452" s="25"/>
      <c r="G452" s="26"/>
      <c r="H452" s="26"/>
      <c r="I452" s="26"/>
      <c r="J452" s="26"/>
      <c r="K452" s="26"/>
      <c r="L452" s="26"/>
      <c r="M452" s="26"/>
      <c r="N452" s="26"/>
    </row>
    <row r="453" spans="1:14">
      <c r="A453" s="25"/>
      <c r="B453" s="25"/>
      <c r="C453" s="25"/>
      <c r="D453" s="25"/>
      <c r="E453" s="25"/>
      <c r="F453" s="25"/>
      <c r="G453" s="26"/>
      <c r="H453" s="26"/>
      <c r="I453" s="26"/>
      <c r="J453" s="26"/>
      <c r="K453" s="26"/>
      <c r="L453" s="26"/>
      <c r="M453" s="26"/>
      <c r="N453" s="26"/>
    </row>
    <row r="454" spans="1:14">
      <c r="A454" s="25"/>
      <c r="B454" s="25"/>
      <c r="C454" s="25"/>
      <c r="D454" s="25"/>
      <c r="E454" s="25"/>
      <c r="F454" s="25"/>
      <c r="G454" s="26"/>
      <c r="H454" s="26"/>
      <c r="I454" s="26"/>
      <c r="J454" s="26"/>
      <c r="K454" s="26"/>
      <c r="L454" s="26"/>
      <c r="M454" s="26"/>
      <c r="N454" s="26"/>
    </row>
    <row r="455" spans="1:14">
      <c r="A455" s="25"/>
      <c r="B455" s="25"/>
      <c r="C455" s="25"/>
      <c r="D455" s="25"/>
      <c r="E455" s="25"/>
      <c r="F455" s="25"/>
      <c r="G455" s="26"/>
      <c r="H455" s="26"/>
      <c r="I455" s="26"/>
      <c r="J455" s="26"/>
      <c r="K455" s="26"/>
      <c r="L455" s="26"/>
      <c r="M455" s="26"/>
      <c r="N455" s="26"/>
    </row>
    <row r="456" spans="1:14">
      <c r="A456" s="25"/>
      <c r="B456" s="25"/>
      <c r="C456" s="25"/>
      <c r="D456" s="25"/>
      <c r="E456" s="25"/>
      <c r="F456" s="25"/>
      <c r="G456" s="26"/>
      <c r="H456" s="26"/>
      <c r="I456" s="26"/>
      <c r="J456" s="26"/>
      <c r="K456" s="26"/>
      <c r="L456" s="26"/>
      <c r="M456" s="26"/>
      <c r="N456" s="26"/>
    </row>
    <row r="457" spans="1:14">
      <c r="A457" s="25"/>
      <c r="B457" s="25"/>
      <c r="C457" s="25"/>
      <c r="D457" s="25"/>
      <c r="E457" s="25"/>
      <c r="F457" s="25"/>
      <c r="G457" s="26"/>
      <c r="H457" s="26"/>
      <c r="I457" s="26"/>
      <c r="J457" s="26"/>
      <c r="K457" s="26"/>
      <c r="L457" s="26"/>
      <c r="M457" s="26"/>
      <c r="N457" s="26"/>
    </row>
    <row r="458" spans="1:14">
      <c r="A458" s="25"/>
      <c r="B458" s="25"/>
      <c r="C458" s="25"/>
      <c r="D458" s="25"/>
      <c r="E458" s="25"/>
      <c r="F458" s="25"/>
      <c r="G458" s="26"/>
      <c r="H458" s="26"/>
      <c r="I458" s="26"/>
      <c r="J458" s="26"/>
      <c r="K458" s="26"/>
      <c r="L458" s="26"/>
      <c r="M458" s="26"/>
      <c r="N458" s="26"/>
    </row>
    <row r="459" spans="1:14">
      <c r="A459" s="25"/>
      <c r="B459" s="25"/>
      <c r="C459" s="25"/>
      <c r="D459" s="25"/>
      <c r="E459" s="25"/>
      <c r="F459" s="25"/>
      <c r="G459" s="26"/>
      <c r="H459" s="26"/>
      <c r="I459" s="26"/>
      <c r="J459" s="26"/>
      <c r="K459" s="26"/>
      <c r="L459" s="26"/>
      <c r="M459" s="26"/>
      <c r="N459" s="26"/>
    </row>
    <row r="460" spans="1:14">
      <c r="A460" s="25"/>
      <c r="B460" s="25"/>
      <c r="C460" s="25"/>
      <c r="D460" s="25"/>
      <c r="E460" s="25"/>
      <c r="F460" s="25"/>
      <c r="G460" s="26"/>
      <c r="H460" s="26"/>
      <c r="I460" s="26"/>
      <c r="J460" s="26"/>
      <c r="K460" s="26"/>
      <c r="L460" s="26"/>
      <c r="M460" s="26"/>
      <c r="N460" s="26"/>
    </row>
    <row r="461" spans="1:14">
      <c r="A461" s="25"/>
      <c r="B461" s="25"/>
      <c r="C461" s="25"/>
      <c r="D461" s="25"/>
      <c r="E461" s="25"/>
      <c r="F461" s="25"/>
      <c r="G461" s="26"/>
      <c r="H461" s="26"/>
      <c r="I461" s="26"/>
      <c r="J461" s="26"/>
      <c r="K461" s="26"/>
      <c r="L461" s="26"/>
      <c r="M461" s="26"/>
      <c r="N461" s="26"/>
    </row>
    <row r="462" spans="1:14">
      <c r="A462" s="25"/>
      <c r="B462" s="25"/>
      <c r="C462" s="25"/>
      <c r="D462" s="25"/>
      <c r="E462" s="25"/>
      <c r="F462" s="25"/>
      <c r="G462" s="26"/>
      <c r="H462" s="26"/>
      <c r="I462" s="26"/>
      <c r="J462" s="26"/>
      <c r="K462" s="26"/>
      <c r="L462" s="26"/>
      <c r="M462" s="26"/>
      <c r="N462" s="26"/>
    </row>
    <row r="463" spans="1:14">
      <c r="A463" s="25"/>
      <c r="B463" s="25"/>
      <c r="C463" s="25"/>
      <c r="D463" s="25"/>
      <c r="E463" s="25"/>
      <c r="F463" s="25"/>
      <c r="G463" s="26"/>
      <c r="H463" s="26"/>
      <c r="I463" s="26"/>
      <c r="J463" s="26"/>
      <c r="K463" s="26"/>
      <c r="L463" s="26"/>
      <c r="M463" s="26"/>
      <c r="N463" s="26"/>
    </row>
    <row r="464" spans="1:14">
      <c r="A464" s="25"/>
      <c r="B464" s="25"/>
      <c r="C464" s="25"/>
      <c r="D464" s="25"/>
      <c r="E464" s="25"/>
      <c r="F464" s="25"/>
      <c r="G464" s="26"/>
      <c r="H464" s="26"/>
      <c r="I464" s="26"/>
      <c r="J464" s="26"/>
      <c r="K464" s="26"/>
      <c r="L464" s="26"/>
      <c r="M464" s="26"/>
      <c r="N464" s="26"/>
    </row>
    <row r="465" spans="1:14">
      <c r="A465" s="25"/>
      <c r="B465" s="25"/>
      <c r="C465" s="25"/>
      <c r="D465" s="25"/>
      <c r="E465" s="25"/>
      <c r="F465" s="25"/>
      <c r="G465" s="26"/>
      <c r="H465" s="26"/>
      <c r="I465" s="26"/>
      <c r="J465" s="26"/>
      <c r="K465" s="26"/>
      <c r="L465" s="26"/>
      <c r="M465" s="26"/>
      <c r="N465" s="26"/>
    </row>
    <row r="466" spans="1:14">
      <c r="A466" s="25"/>
      <c r="B466" s="25"/>
      <c r="C466" s="25"/>
      <c r="D466" s="25"/>
      <c r="E466" s="25"/>
      <c r="F466" s="25"/>
      <c r="G466" s="26"/>
      <c r="H466" s="26"/>
      <c r="I466" s="26"/>
      <c r="J466" s="26"/>
      <c r="K466" s="26"/>
      <c r="L466" s="26"/>
      <c r="M466" s="26"/>
      <c r="N466" s="26"/>
    </row>
    <row r="467" spans="1:14">
      <c r="A467" s="25"/>
      <c r="B467" s="25"/>
      <c r="C467" s="25"/>
      <c r="D467" s="25"/>
      <c r="E467" s="25"/>
      <c r="F467" s="25"/>
      <c r="G467" s="26"/>
      <c r="H467" s="26"/>
      <c r="I467" s="26"/>
      <c r="J467" s="26"/>
      <c r="K467" s="26"/>
      <c r="L467" s="26"/>
      <c r="M467" s="26"/>
      <c r="N467" s="26"/>
    </row>
    <row r="468" spans="1:14">
      <c r="A468" s="25"/>
      <c r="B468" s="25"/>
      <c r="C468" s="25"/>
      <c r="D468" s="25"/>
      <c r="E468" s="25"/>
      <c r="F468" s="25"/>
      <c r="G468" s="26"/>
      <c r="H468" s="26"/>
      <c r="I468" s="26"/>
      <c r="J468" s="26"/>
      <c r="K468" s="26"/>
      <c r="L468" s="26"/>
      <c r="M468" s="26"/>
      <c r="N468" s="26"/>
    </row>
    <row r="469" spans="1:14">
      <c r="A469" s="25"/>
      <c r="B469" s="25"/>
      <c r="C469" s="25"/>
      <c r="D469" s="25"/>
      <c r="E469" s="25"/>
      <c r="F469" s="25"/>
      <c r="G469" s="26"/>
      <c r="H469" s="26"/>
      <c r="I469" s="26"/>
      <c r="J469" s="26"/>
      <c r="K469" s="26"/>
      <c r="L469" s="26"/>
      <c r="M469" s="26"/>
      <c r="N469" s="26"/>
    </row>
    <row r="470" spans="1:14">
      <c r="A470" s="25"/>
      <c r="B470" s="25"/>
      <c r="C470" s="25"/>
      <c r="D470" s="25"/>
      <c r="E470" s="25"/>
      <c r="F470" s="25"/>
      <c r="G470" s="26"/>
      <c r="H470" s="26"/>
      <c r="I470" s="26"/>
      <c r="J470" s="26"/>
      <c r="K470" s="26"/>
      <c r="L470" s="26"/>
      <c r="M470" s="26"/>
      <c r="N470" s="26"/>
    </row>
    <row r="471" spans="1:14">
      <c r="A471" s="25"/>
      <c r="B471" s="25"/>
      <c r="C471" s="25"/>
      <c r="D471" s="25"/>
      <c r="E471" s="25"/>
      <c r="F471" s="25"/>
      <c r="G471" s="26"/>
      <c r="H471" s="26"/>
      <c r="I471" s="26"/>
      <c r="J471" s="26"/>
      <c r="K471" s="26"/>
      <c r="L471" s="26"/>
      <c r="M471" s="26"/>
      <c r="N471" s="26"/>
    </row>
    <row r="472" spans="1:14">
      <c r="A472" s="25"/>
      <c r="B472" s="25"/>
      <c r="C472" s="25"/>
      <c r="D472" s="25"/>
      <c r="E472" s="25"/>
      <c r="F472" s="25"/>
      <c r="G472" s="26"/>
      <c r="H472" s="26"/>
      <c r="I472" s="26"/>
      <c r="J472" s="26"/>
      <c r="K472" s="26"/>
      <c r="L472" s="26"/>
      <c r="M472" s="26"/>
      <c r="N472" s="26"/>
    </row>
    <row r="473" spans="1:14">
      <c r="A473" s="25"/>
      <c r="B473" s="25"/>
      <c r="C473" s="25"/>
      <c r="D473" s="25"/>
      <c r="E473" s="25"/>
      <c r="F473" s="25"/>
      <c r="G473" s="26"/>
      <c r="H473" s="26"/>
      <c r="I473" s="26"/>
      <c r="J473" s="26"/>
      <c r="K473" s="26"/>
      <c r="L473" s="26"/>
      <c r="M473" s="26"/>
      <c r="N473" s="26"/>
    </row>
    <row r="474" spans="1:14">
      <c r="A474" s="25"/>
      <c r="B474" s="25"/>
      <c r="C474" s="25"/>
      <c r="D474" s="25"/>
      <c r="E474" s="25"/>
      <c r="F474" s="25"/>
      <c r="G474" s="26"/>
      <c r="H474" s="26"/>
      <c r="I474" s="26"/>
      <c r="J474" s="26"/>
      <c r="K474" s="26"/>
      <c r="L474" s="26"/>
      <c r="M474" s="26"/>
      <c r="N474" s="26"/>
    </row>
    <row r="475" spans="1:14">
      <c r="A475" s="25"/>
      <c r="B475" s="25"/>
      <c r="C475" s="25"/>
      <c r="D475" s="25"/>
      <c r="E475" s="25"/>
      <c r="F475" s="25"/>
      <c r="G475" s="26"/>
      <c r="H475" s="26"/>
      <c r="I475" s="26"/>
      <c r="J475" s="26"/>
      <c r="K475" s="26"/>
      <c r="L475" s="26"/>
      <c r="M475" s="26"/>
      <c r="N475" s="26"/>
    </row>
    <row r="476" spans="1:14">
      <c r="A476" s="25"/>
      <c r="B476" s="25"/>
      <c r="C476" s="25"/>
      <c r="D476" s="25"/>
      <c r="E476" s="25"/>
      <c r="F476" s="25"/>
      <c r="G476" s="26"/>
      <c r="H476" s="26"/>
      <c r="I476" s="26"/>
      <c r="J476" s="26"/>
      <c r="K476" s="26"/>
      <c r="L476" s="26"/>
      <c r="M476" s="26"/>
      <c r="N476" s="26"/>
    </row>
    <row r="477" spans="1:14">
      <c r="A477" s="25"/>
      <c r="B477" s="25"/>
      <c r="C477" s="25"/>
      <c r="D477" s="25"/>
      <c r="E477" s="25"/>
      <c r="F477" s="25"/>
      <c r="G477" s="26"/>
      <c r="H477" s="26"/>
      <c r="I477" s="26"/>
      <c r="J477" s="26"/>
      <c r="K477" s="26"/>
      <c r="L477" s="26"/>
      <c r="M477" s="26"/>
      <c r="N477" s="26"/>
    </row>
    <row r="478" spans="1:14">
      <c r="A478" s="25"/>
      <c r="B478" s="25"/>
      <c r="C478" s="25"/>
      <c r="D478" s="25"/>
      <c r="E478" s="25"/>
      <c r="F478" s="25"/>
      <c r="G478" s="26"/>
      <c r="H478" s="26"/>
      <c r="I478" s="26"/>
      <c r="J478" s="26"/>
      <c r="K478" s="26"/>
      <c r="L478" s="26"/>
      <c r="M478" s="26"/>
      <c r="N478" s="26"/>
    </row>
    <row r="479" spans="1:14">
      <c r="A479" s="25"/>
      <c r="B479" s="25"/>
      <c r="C479" s="25"/>
      <c r="D479" s="25"/>
      <c r="E479" s="25"/>
      <c r="F479" s="25"/>
      <c r="G479" s="26"/>
      <c r="H479" s="26"/>
      <c r="I479" s="26"/>
      <c r="J479" s="26"/>
      <c r="K479" s="26"/>
      <c r="L479" s="26"/>
      <c r="M479" s="26"/>
      <c r="N479" s="26"/>
    </row>
    <row r="480" spans="1:14">
      <c r="A480" s="25"/>
      <c r="B480" s="25"/>
      <c r="C480" s="25"/>
      <c r="D480" s="25"/>
      <c r="E480" s="25"/>
      <c r="F480" s="25"/>
      <c r="G480" s="26"/>
      <c r="H480" s="26"/>
      <c r="I480" s="26"/>
      <c r="J480" s="26"/>
      <c r="K480" s="26"/>
      <c r="L480" s="26"/>
      <c r="M480" s="26"/>
      <c r="N480" s="26"/>
    </row>
    <row r="481" spans="1:14">
      <c r="A481" s="25"/>
      <c r="B481" s="25"/>
      <c r="C481" s="25"/>
      <c r="D481" s="25"/>
      <c r="E481" s="25"/>
      <c r="F481" s="25"/>
      <c r="G481" s="26"/>
      <c r="H481" s="26"/>
      <c r="I481" s="26"/>
      <c r="J481" s="26"/>
      <c r="K481" s="26"/>
      <c r="L481" s="26"/>
      <c r="M481" s="26"/>
      <c r="N481" s="26"/>
    </row>
    <row r="482" spans="1:14">
      <c r="A482" s="25"/>
      <c r="B482" s="25"/>
      <c r="C482" s="25"/>
      <c r="D482" s="25"/>
      <c r="E482" s="25"/>
      <c r="F482" s="25"/>
      <c r="G482" s="26"/>
      <c r="H482" s="26"/>
      <c r="I482" s="26"/>
      <c r="J482" s="26"/>
      <c r="K482" s="26"/>
      <c r="L482" s="26"/>
      <c r="M482" s="26"/>
      <c r="N482" s="26"/>
    </row>
    <row r="483" spans="1:14">
      <c r="A483" s="25"/>
      <c r="B483" s="25"/>
      <c r="C483" s="25"/>
      <c r="D483" s="25"/>
      <c r="E483" s="25"/>
      <c r="F483" s="25"/>
      <c r="G483" s="26"/>
      <c r="H483" s="26"/>
      <c r="I483" s="26"/>
      <c r="J483" s="26"/>
      <c r="K483" s="26"/>
      <c r="L483" s="26"/>
      <c r="M483" s="26"/>
      <c r="N483" s="26"/>
    </row>
    <row r="484" spans="1:14">
      <c r="A484" s="25"/>
      <c r="B484" s="25"/>
      <c r="C484" s="25"/>
      <c r="D484" s="25"/>
      <c r="E484" s="25"/>
      <c r="F484" s="25"/>
      <c r="G484" s="26"/>
      <c r="H484" s="26"/>
      <c r="I484" s="26"/>
      <c r="J484" s="26"/>
      <c r="K484" s="26"/>
      <c r="L484" s="26"/>
      <c r="M484" s="26"/>
      <c r="N484" s="26"/>
    </row>
    <row r="485" spans="1:14">
      <c r="A485" s="25"/>
      <c r="B485" s="25"/>
      <c r="C485" s="25"/>
      <c r="D485" s="25"/>
      <c r="E485" s="25"/>
      <c r="F485" s="25"/>
      <c r="G485" s="26"/>
      <c r="H485" s="26"/>
      <c r="I485" s="26"/>
      <c r="J485" s="26"/>
      <c r="K485" s="26"/>
      <c r="L485" s="26"/>
      <c r="M485" s="26"/>
      <c r="N485" s="26"/>
    </row>
    <row r="486" spans="1:14">
      <c r="A486" s="25"/>
      <c r="B486" s="25"/>
      <c r="C486" s="25"/>
      <c r="D486" s="25"/>
      <c r="E486" s="25"/>
      <c r="F486" s="25"/>
      <c r="G486" s="26"/>
      <c r="H486" s="26"/>
      <c r="I486" s="26"/>
      <c r="J486" s="26"/>
      <c r="K486" s="26"/>
      <c r="L486" s="26"/>
      <c r="M486" s="26"/>
      <c r="N486" s="26"/>
    </row>
    <row r="487" spans="1:14">
      <c r="A487" s="25"/>
      <c r="B487" s="25"/>
      <c r="C487" s="25"/>
      <c r="D487" s="25"/>
      <c r="E487" s="25"/>
      <c r="F487" s="25"/>
      <c r="G487" s="26"/>
      <c r="H487" s="26"/>
      <c r="I487" s="26"/>
      <c r="J487" s="26"/>
      <c r="K487" s="26"/>
      <c r="L487" s="26"/>
      <c r="M487" s="26"/>
      <c r="N487" s="26"/>
    </row>
    <row r="488" spans="1:14">
      <c r="A488" s="25"/>
      <c r="B488" s="25"/>
      <c r="C488" s="25"/>
      <c r="D488" s="25"/>
      <c r="E488" s="25"/>
      <c r="F488" s="25"/>
      <c r="G488" s="26"/>
      <c r="H488" s="26"/>
      <c r="I488" s="26"/>
      <c r="J488" s="26"/>
      <c r="K488" s="26"/>
      <c r="L488" s="26"/>
      <c r="M488" s="26"/>
      <c r="N488" s="26"/>
    </row>
    <row r="489" spans="1:14">
      <c r="A489" s="25"/>
      <c r="B489" s="25"/>
      <c r="C489" s="25"/>
      <c r="D489" s="25"/>
      <c r="E489" s="25"/>
      <c r="F489" s="25"/>
      <c r="G489" s="26"/>
      <c r="H489" s="26"/>
      <c r="I489" s="26"/>
      <c r="J489" s="26"/>
      <c r="K489" s="26"/>
      <c r="L489" s="26"/>
      <c r="M489" s="26"/>
      <c r="N489" s="26"/>
    </row>
    <row r="490" spans="1:14">
      <c r="A490" s="25"/>
      <c r="B490" s="25"/>
      <c r="C490" s="25"/>
      <c r="D490" s="25"/>
      <c r="E490" s="25"/>
      <c r="F490" s="25"/>
      <c r="G490" s="26"/>
      <c r="H490" s="26"/>
      <c r="I490" s="26"/>
      <c r="J490" s="26"/>
      <c r="K490" s="26"/>
      <c r="L490" s="26"/>
      <c r="M490" s="26"/>
      <c r="N490" s="26"/>
    </row>
    <row r="491" spans="1:14">
      <c r="A491" s="25"/>
      <c r="B491" s="25"/>
      <c r="C491" s="25"/>
      <c r="D491" s="25"/>
      <c r="E491" s="25"/>
      <c r="F491" s="25"/>
      <c r="G491" s="26"/>
      <c r="H491" s="26"/>
      <c r="I491" s="26"/>
      <c r="J491" s="26"/>
      <c r="K491" s="26"/>
      <c r="L491" s="26"/>
      <c r="M491" s="26"/>
      <c r="N491" s="26"/>
    </row>
    <row r="492" spans="1:14">
      <c r="A492" s="25"/>
      <c r="B492" s="25"/>
      <c r="C492" s="25"/>
      <c r="D492" s="25"/>
      <c r="E492" s="25"/>
      <c r="F492" s="25"/>
      <c r="G492" s="26"/>
      <c r="H492" s="26"/>
      <c r="I492" s="26"/>
      <c r="J492" s="26"/>
      <c r="K492" s="26"/>
      <c r="L492" s="26"/>
      <c r="M492" s="26"/>
      <c r="N492" s="26"/>
    </row>
    <row r="493" spans="1:14">
      <c r="A493" s="25"/>
      <c r="B493" s="25"/>
      <c r="C493" s="25"/>
      <c r="D493" s="25"/>
      <c r="E493" s="25"/>
      <c r="F493" s="25"/>
      <c r="G493" s="26"/>
      <c r="H493" s="26"/>
      <c r="I493" s="26"/>
      <c r="J493" s="26"/>
      <c r="K493" s="26"/>
      <c r="L493" s="26"/>
      <c r="M493" s="26"/>
      <c r="N493" s="26"/>
    </row>
    <row r="494" spans="1:14">
      <c r="A494" s="25"/>
      <c r="B494" s="25"/>
      <c r="C494" s="25"/>
      <c r="D494" s="25"/>
      <c r="E494" s="25"/>
      <c r="F494" s="25"/>
      <c r="G494" s="26"/>
      <c r="H494" s="26"/>
      <c r="I494" s="26"/>
      <c r="J494" s="26"/>
      <c r="K494" s="26"/>
      <c r="L494" s="26"/>
      <c r="M494" s="26"/>
      <c r="N494" s="26"/>
    </row>
    <row r="495" spans="1:14">
      <c r="A495" s="25"/>
      <c r="B495" s="25"/>
      <c r="C495" s="25"/>
      <c r="D495" s="25"/>
      <c r="E495" s="25"/>
      <c r="F495" s="25"/>
      <c r="G495" s="26"/>
      <c r="H495" s="26"/>
      <c r="I495" s="26"/>
      <c r="J495" s="26"/>
      <c r="K495" s="26"/>
      <c r="L495" s="26"/>
      <c r="M495" s="26"/>
      <c r="N495" s="26"/>
    </row>
    <row r="496" spans="1:14">
      <c r="A496" s="25"/>
      <c r="B496" s="25"/>
      <c r="C496" s="25"/>
      <c r="D496" s="25"/>
      <c r="E496" s="25"/>
      <c r="F496" s="25"/>
      <c r="G496" s="26"/>
      <c r="H496" s="26"/>
      <c r="I496" s="26"/>
      <c r="J496" s="26"/>
      <c r="K496" s="26"/>
      <c r="L496" s="26"/>
      <c r="M496" s="26"/>
      <c r="N496" s="26"/>
    </row>
    <row r="497" spans="1:14">
      <c r="A497" s="25"/>
      <c r="B497" s="25"/>
      <c r="C497" s="25"/>
      <c r="D497" s="25"/>
      <c r="E497" s="25"/>
      <c r="F497" s="25"/>
      <c r="G497" s="26"/>
      <c r="H497" s="26"/>
      <c r="I497" s="26"/>
      <c r="J497" s="26"/>
      <c r="K497" s="26"/>
      <c r="L497" s="26"/>
      <c r="M497" s="26"/>
      <c r="N497" s="26"/>
    </row>
    <row r="498" spans="1:14">
      <c r="A498" s="25"/>
      <c r="B498" s="25"/>
      <c r="C498" s="25"/>
      <c r="D498" s="25"/>
      <c r="E498" s="25"/>
      <c r="F498" s="25"/>
      <c r="G498" s="26"/>
      <c r="H498" s="26"/>
      <c r="I498" s="26"/>
      <c r="J498" s="26"/>
      <c r="K498" s="26"/>
      <c r="L498" s="26"/>
      <c r="M498" s="26"/>
      <c r="N498" s="26"/>
    </row>
    <row r="499" spans="1:14">
      <c r="A499" s="25"/>
      <c r="B499" s="25"/>
      <c r="C499" s="25"/>
      <c r="D499" s="25"/>
      <c r="E499" s="25"/>
      <c r="F499" s="25"/>
      <c r="G499" s="26"/>
      <c r="H499" s="26"/>
      <c r="I499" s="26"/>
      <c r="J499" s="26"/>
      <c r="K499" s="26"/>
      <c r="L499" s="26"/>
      <c r="M499" s="26"/>
      <c r="N499" s="26"/>
    </row>
    <row r="500" spans="1:14">
      <c r="A500" s="25"/>
      <c r="B500" s="25"/>
      <c r="C500" s="25"/>
      <c r="D500" s="25"/>
      <c r="E500" s="25"/>
      <c r="F500" s="25"/>
      <c r="G500" s="26"/>
      <c r="H500" s="26"/>
      <c r="I500" s="26"/>
      <c r="J500" s="26"/>
      <c r="K500" s="26"/>
      <c r="L500" s="26"/>
      <c r="M500" s="26"/>
      <c r="N500" s="26"/>
    </row>
    <row r="501" spans="1:14">
      <c r="A501" s="25"/>
      <c r="B501" s="25"/>
      <c r="C501" s="25"/>
      <c r="D501" s="25"/>
      <c r="E501" s="25"/>
      <c r="F501" s="25"/>
      <c r="G501" s="26"/>
      <c r="H501" s="26"/>
      <c r="I501" s="26"/>
      <c r="J501" s="26"/>
      <c r="K501" s="26"/>
      <c r="L501" s="26"/>
      <c r="M501" s="26"/>
      <c r="N501" s="26"/>
    </row>
    <row r="502" spans="1:14">
      <c r="A502" s="25"/>
      <c r="B502" s="25"/>
      <c r="C502" s="25"/>
      <c r="D502" s="25"/>
      <c r="E502" s="25"/>
      <c r="F502" s="25"/>
      <c r="G502" s="26"/>
      <c r="H502" s="26"/>
      <c r="I502" s="26"/>
      <c r="J502" s="26"/>
      <c r="K502" s="26"/>
      <c r="L502" s="26"/>
      <c r="M502" s="26"/>
      <c r="N502" s="26"/>
    </row>
    <row r="503" spans="1:14">
      <c r="A503" s="25"/>
      <c r="B503" s="25"/>
      <c r="C503" s="25"/>
      <c r="D503" s="25"/>
      <c r="E503" s="25"/>
      <c r="F503" s="25"/>
      <c r="G503" s="26"/>
      <c r="H503" s="26"/>
      <c r="I503" s="26"/>
      <c r="J503" s="26"/>
      <c r="K503" s="26"/>
      <c r="L503" s="26"/>
      <c r="M503" s="26"/>
      <c r="N503" s="26"/>
    </row>
    <row r="504" spans="1:14">
      <c r="A504" s="25"/>
      <c r="B504" s="25"/>
      <c r="C504" s="25"/>
      <c r="D504" s="25"/>
      <c r="E504" s="25"/>
      <c r="F504" s="25"/>
      <c r="G504" s="26"/>
      <c r="H504" s="26"/>
      <c r="I504" s="26"/>
      <c r="J504" s="26"/>
      <c r="K504" s="26"/>
      <c r="L504" s="26"/>
      <c r="M504" s="26"/>
      <c r="N504" s="26"/>
    </row>
    <row r="505" spans="1:14">
      <c r="A505" s="25"/>
      <c r="B505" s="25"/>
      <c r="C505" s="25"/>
      <c r="D505" s="25"/>
      <c r="E505" s="25"/>
      <c r="F505" s="25"/>
      <c r="G505" s="26"/>
      <c r="H505" s="26"/>
      <c r="I505" s="26"/>
      <c r="J505" s="26"/>
      <c r="K505" s="26"/>
      <c r="L505" s="26"/>
      <c r="M505" s="26"/>
      <c r="N505" s="26"/>
    </row>
    <row r="506" spans="1:14">
      <c r="A506" s="25"/>
      <c r="B506" s="25"/>
      <c r="C506" s="25"/>
      <c r="D506" s="25"/>
      <c r="E506" s="25"/>
      <c r="F506" s="25"/>
      <c r="G506" s="26"/>
      <c r="H506" s="26"/>
      <c r="I506" s="26"/>
      <c r="J506" s="26"/>
      <c r="K506" s="26"/>
      <c r="L506" s="26"/>
      <c r="M506" s="26"/>
      <c r="N506" s="26"/>
    </row>
    <row r="507" spans="1:14">
      <c r="A507" s="25"/>
      <c r="B507" s="25"/>
      <c r="C507" s="25"/>
      <c r="D507" s="25"/>
      <c r="E507" s="25"/>
      <c r="F507" s="25"/>
      <c r="G507" s="26"/>
      <c r="H507" s="26"/>
      <c r="I507" s="26"/>
      <c r="J507" s="26"/>
      <c r="K507" s="26"/>
      <c r="L507" s="26"/>
      <c r="M507" s="26"/>
      <c r="N507" s="26"/>
    </row>
    <row r="508" spans="1:14">
      <c r="A508" s="25"/>
      <c r="B508" s="25"/>
      <c r="C508" s="25"/>
      <c r="D508" s="25"/>
      <c r="E508" s="25"/>
      <c r="F508" s="25"/>
      <c r="G508" s="26"/>
      <c r="H508" s="26"/>
      <c r="I508" s="26"/>
      <c r="J508" s="26"/>
      <c r="K508" s="26"/>
      <c r="L508" s="26"/>
      <c r="M508" s="26"/>
      <c r="N508" s="26"/>
    </row>
    <row r="509" spans="1:14">
      <c r="A509" s="25"/>
      <c r="B509" s="25"/>
      <c r="C509" s="25"/>
      <c r="D509" s="25"/>
      <c r="E509" s="25"/>
      <c r="F509" s="25"/>
      <c r="G509" s="26"/>
      <c r="H509" s="26"/>
      <c r="I509" s="26"/>
      <c r="J509" s="26"/>
      <c r="K509" s="26"/>
      <c r="L509" s="26"/>
      <c r="M509" s="26"/>
      <c r="N509" s="26"/>
    </row>
    <row r="510" spans="1:14">
      <c r="A510" s="25"/>
      <c r="B510" s="25"/>
      <c r="C510" s="25"/>
      <c r="D510" s="25"/>
      <c r="E510" s="25"/>
      <c r="F510" s="25"/>
      <c r="G510" s="26"/>
      <c r="H510" s="26"/>
      <c r="I510" s="26"/>
      <c r="J510" s="26"/>
      <c r="K510" s="26"/>
      <c r="L510" s="26"/>
      <c r="M510" s="26"/>
      <c r="N510" s="26"/>
    </row>
    <row r="511" spans="1:14">
      <c r="A511" s="25"/>
      <c r="B511" s="25"/>
      <c r="C511" s="25"/>
      <c r="D511" s="25"/>
      <c r="E511" s="25"/>
      <c r="F511" s="25"/>
      <c r="G511" s="26"/>
      <c r="H511" s="26"/>
      <c r="I511" s="26"/>
      <c r="J511" s="26"/>
      <c r="K511" s="26"/>
      <c r="L511" s="26"/>
      <c r="M511" s="26"/>
      <c r="N511" s="26"/>
    </row>
    <row r="512" spans="1:14">
      <c r="A512" s="25"/>
      <c r="B512" s="25"/>
      <c r="C512" s="25"/>
      <c r="D512" s="25"/>
      <c r="E512" s="25"/>
      <c r="F512" s="25"/>
      <c r="G512" s="26"/>
      <c r="H512" s="26"/>
      <c r="I512" s="26"/>
      <c r="J512" s="26"/>
      <c r="K512" s="26"/>
      <c r="L512" s="26"/>
      <c r="M512" s="26"/>
      <c r="N512" s="26"/>
    </row>
    <row r="513" spans="1:14">
      <c r="A513" s="25"/>
      <c r="B513" s="25"/>
      <c r="C513" s="25"/>
      <c r="D513" s="25"/>
      <c r="E513" s="25"/>
      <c r="F513" s="25"/>
      <c r="G513" s="26"/>
      <c r="H513" s="26"/>
      <c r="I513" s="26"/>
      <c r="J513" s="26"/>
      <c r="K513" s="26"/>
      <c r="L513" s="26"/>
      <c r="M513" s="26"/>
      <c r="N513" s="26"/>
    </row>
    <row r="514" spans="1:14">
      <c r="A514" s="25"/>
      <c r="B514" s="25"/>
      <c r="C514" s="25"/>
      <c r="D514" s="25"/>
      <c r="E514" s="25"/>
      <c r="F514" s="25"/>
      <c r="G514" s="26"/>
      <c r="H514" s="26"/>
      <c r="I514" s="26"/>
      <c r="J514" s="26"/>
      <c r="K514" s="26"/>
      <c r="L514" s="26"/>
      <c r="M514" s="26"/>
      <c r="N514" s="26"/>
    </row>
    <row r="515" spans="1:14">
      <c r="A515" s="25"/>
      <c r="B515" s="25"/>
      <c r="C515" s="25"/>
      <c r="D515" s="25"/>
      <c r="E515" s="25"/>
      <c r="F515" s="25"/>
      <c r="G515" s="26"/>
      <c r="H515" s="26"/>
      <c r="I515" s="26"/>
      <c r="J515" s="26"/>
      <c r="K515" s="26"/>
      <c r="L515" s="26"/>
      <c r="M515" s="26"/>
      <c r="N515" s="26"/>
    </row>
    <row r="516" spans="1:14">
      <c r="A516" s="25"/>
      <c r="B516" s="25"/>
      <c r="C516" s="25"/>
      <c r="D516" s="25"/>
      <c r="E516" s="25"/>
      <c r="F516" s="25"/>
      <c r="G516" s="26"/>
      <c r="H516" s="26"/>
      <c r="I516" s="26"/>
      <c r="J516" s="26"/>
      <c r="K516" s="26"/>
      <c r="L516" s="26"/>
      <c r="M516" s="26"/>
      <c r="N516" s="26"/>
    </row>
    <row r="517" spans="1:14">
      <c r="A517" s="25"/>
      <c r="B517" s="25"/>
      <c r="C517" s="25"/>
      <c r="D517" s="25"/>
      <c r="E517" s="25"/>
      <c r="F517" s="25"/>
      <c r="G517" s="26"/>
      <c r="H517" s="26"/>
      <c r="I517" s="26"/>
      <c r="J517" s="26"/>
      <c r="K517" s="26"/>
      <c r="L517" s="26"/>
      <c r="M517" s="26"/>
      <c r="N517" s="26"/>
    </row>
    <row r="518" spans="1:14">
      <c r="A518" s="25"/>
      <c r="B518" s="25"/>
      <c r="C518" s="25"/>
      <c r="D518" s="25"/>
      <c r="E518" s="25"/>
      <c r="F518" s="25"/>
      <c r="G518" s="26"/>
      <c r="H518" s="26"/>
      <c r="I518" s="26"/>
      <c r="J518" s="26"/>
      <c r="K518" s="26"/>
      <c r="L518" s="26"/>
      <c r="M518" s="26"/>
      <c r="N518" s="26"/>
    </row>
    <row r="519" spans="1:14">
      <c r="A519" s="25"/>
      <c r="B519" s="25"/>
      <c r="C519" s="25"/>
      <c r="D519" s="25"/>
      <c r="E519" s="25"/>
      <c r="F519" s="25"/>
      <c r="G519" s="26"/>
      <c r="H519" s="26"/>
      <c r="I519" s="26"/>
      <c r="J519" s="26"/>
      <c r="K519" s="26"/>
      <c r="L519" s="26"/>
      <c r="M519" s="26"/>
      <c r="N519" s="26"/>
    </row>
    <row r="520" spans="1:14">
      <c r="A520" s="25"/>
      <c r="B520" s="25"/>
      <c r="C520" s="25"/>
      <c r="D520" s="25"/>
      <c r="E520" s="25"/>
      <c r="F520" s="25"/>
      <c r="G520" s="26"/>
      <c r="H520" s="26"/>
      <c r="I520" s="26"/>
      <c r="J520" s="26"/>
      <c r="K520" s="26"/>
      <c r="L520" s="26"/>
      <c r="M520" s="26"/>
      <c r="N520" s="26"/>
    </row>
    <row r="521" spans="1:14">
      <c r="A521" s="25"/>
      <c r="B521" s="25"/>
      <c r="C521" s="25"/>
      <c r="D521" s="25"/>
      <c r="E521" s="25"/>
      <c r="F521" s="25"/>
      <c r="G521" s="26"/>
      <c r="H521" s="26"/>
      <c r="I521" s="26"/>
      <c r="J521" s="26"/>
      <c r="K521" s="26"/>
      <c r="L521" s="26"/>
      <c r="M521" s="26"/>
      <c r="N521" s="26"/>
    </row>
    <row r="522" spans="1:14">
      <c r="A522" s="25"/>
      <c r="B522" s="25"/>
      <c r="C522" s="25"/>
      <c r="D522" s="25"/>
      <c r="E522" s="25"/>
      <c r="F522" s="25"/>
      <c r="G522" s="26"/>
      <c r="H522" s="26"/>
      <c r="I522" s="26"/>
      <c r="J522" s="26"/>
      <c r="K522" s="26"/>
      <c r="L522" s="26"/>
      <c r="M522" s="26"/>
      <c r="N522" s="26"/>
    </row>
    <row r="523" spans="1:14">
      <c r="A523" s="25"/>
      <c r="B523" s="25"/>
      <c r="C523" s="25"/>
      <c r="D523" s="25"/>
      <c r="E523" s="25"/>
      <c r="F523" s="25"/>
      <c r="G523" s="26"/>
      <c r="H523" s="26"/>
      <c r="I523" s="26"/>
      <c r="J523" s="26"/>
      <c r="K523" s="26"/>
      <c r="L523" s="26"/>
      <c r="M523" s="26"/>
      <c r="N523" s="26"/>
    </row>
    <row r="524" spans="1:14">
      <c r="A524" s="25"/>
      <c r="B524" s="25"/>
      <c r="C524" s="25"/>
      <c r="D524" s="25"/>
      <c r="E524" s="25"/>
      <c r="F524" s="25"/>
      <c r="G524" s="26"/>
      <c r="H524" s="26"/>
      <c r="I524" s="26"/>
      <c r="J524" s="26"/>
      <c r="K524" s="26"/>
      <c r="L524" s="26"/>
      <c r="M524" s="26"/>
      <c r="N524" s="26"/>
    </row>
    <row r="525" spans="1:14">
      <c r="A525" s="25"/>
      <c r="B525" s="25"/>
      <c r="C525" s="25"/>
      <c r="D525" s="25"/>
      <c r="E525" s="25"/>
      <c r="F525" s="25"/>
      <c r="G525" s="26"/>
      <c r="H525" s="26"/>
      <c r="I525" s="26"/>
      <c r="J525" s="26"/>
      <c r="K525" s="26"/>
      <c r="L525" s="26"/>
      <c r="M525" s="26"/>
      <c r="N525" s="26"/>
    </row>
    <row r="526" spans="1:14">
      <c r="A526" s="25"/>
      <c r="B526" s="25"/>
      <c r="C526" s="25"/>
      <c r="D526" s="25"/>
      <c r="E526" s="25"/>
      <c r="F526" s="25"/>
      <c r="G526" s="26"/>
      <c r="H526" s="26"/>
      <c r="I526" s="26"/>
      <c r="J526" s="26"/>
      <c r="K526" s="26"/>
      <c r="L526" s="26"/>
      <c r="M526" s="26"/>
      <c r="N526" s="26"/>
    </row>
    <row r="527" spans="1:14">
      <c r="A527" s="25"/>
      <c r="B527" s="25"/>
      <c r="C527" s="25"/>
      <c r="D527" s="25"/>
      <c r="E527" s="25"/>
      <c r="F527" s="25"/>
      <c r="G527" s="26"/>
      <c r="H527" s="26"/>
      <c r="I527" s="26"/>
      <c r="J527" s="26"/>
      <c r="K527" s="26"/>
      <c r="L527" s="26"/>
      <c r="M527" s="26"/>
      <c r="N527" s="26"/>
    </row>
    <row r="528" spans="1:14">
      <c r="A528" s="25"/>
      <c r="B528" s="25"/>
      <c r="C528" s="25"/>
      <c r="D528" s="25"/>
      <c r="E528" s="25"/>
      <c r="F528" s="25"/>
      <c r="G528" s="26"/>
      <c r="H528" s="26"/>
      <c r="I528" s="26"/>
      <c r="J528" s="26"/>
      <c r="K528" s="26"/>
      <c r="L528" s="26"/>
      <c r="M528" s="26"/>
      <c r="N528" s="26"/>
    </row>
    <row r="529" spans="1:14">
      <c r="A529" s="25"/>
      <c r="B529" s="25"/>
      <c r="C529" s="25"/>
      <c r="D529" s="25"/>
      <c r="E529" s="25"/>
      <c r="F529" s="25"/>
      <c r="G529" s="26"/>
      <c r="H529" s="26"/>
      <c r="I529" s="26"/>
      <c r="J529" s="26"/>
      <c r="K529" s="26"/>
      <c r="L529" s="26"/>
      <c r="M529" s="26"/>
      <c r="N529" s="26"/>
    </row>
    <row r="530" spans="1:14">
      <c r="A530" s="25"/>
      <c r="B530" s="25"/>
      <c r="C530" s="25"/>
      <c r="D530" s="25"/>
      <c r="E530" s="25"/>
      <c r="F530" s="25"/>
      <c r="G530" s="26"/>
      <c r="H530" s="26"/>
      <c r="I530" s="26"/>
      <c r="J530" s="26"/>
      <c r="K530" s="26"/>
      <c r="L530" s="26"/>
      <c r="M530" s="26"/>
      <c r="N530" s="26"/>
    </row>
    <row r="531" spans="1:14">
      <c r="A531" s="25"/>
      <c r="B531" s="25"/>
      <c r="C531" s="25"/>
      <c r="D531" s="25"/>
      <c r="E531" s="25"/>
      <c r="F531" s="25"/>
      <c r="G531" s="26"/>
      <c r="H531" s="26"/>
      <c r="I531" s="26"/>
      <c r="J531" s="26"/>
      <c r="K531" s="26"/>
      <c r="L531" s="26"/>
      <c r="M531" s="26"/>
      <c r="N531" s="26"/>
    </row>
    <row r="532" spans="1:14">
      <c r="A532" s="25"/>
      <c r="B532" s="25"/>
      <c r="C532" s="25"/>
      <c r="D532" s="25"/>
      <c r="E532" s="25"/>
      <c r="F532" s="25"/>
      <c r="G532" s="26"/>
      <c r="H532" s="26"/>
      <c r="I532" s="26"/>
      <c r="J532" s="26"/>
      <c r="K532" s="26"/>
      <c r="L532" s="26"/>
      <c r="M532" s="26"/>
      <c r="N532" s="26"/>
    </row>
    <row r="533" spans="1:14">
      <c r="A533" s="25"/>
      <c r="B533" s="25"/>
      <c r="C533" s="25"/>
      <c r="D533" s="25"/>
      <c r="E533" s="25"/>
      <c r="F533" s="25"/>
      <c r="G533" s="26"/>
      <c r="H533" s="26"/>
      <c r="I533" s="26"/>
      <c r="J533" s="26"/>
      <c r="K533" s="26"/>
      <c r="L533" s="26"/>
      <c r="M533" s="26"/>
      <c r="N533" s="26"/>
    </row>
    <row r="534" spans="1:14">
      <c r="A534" s="25"/>
      <c r="B534" s="25"/>
      <c r="C534" s="25"/>
      <c r="D534" s="25"/>
      <c r="E534" s="25"/>
      <c r="F534" s="25"/>
      <c r="G534" s="26"/>
      <c r="H534" s="26"/>
      <c r="I534" s="26"/>
      <c r="J534" s="26"/>
      <c r="K534" s="26"/>
      <c r="L534" s="26"/>
      <c r="M534" s="26"/>
      <c r="N534" s="26"/>
    </row>
    <row r="535" spans="1:14">
      <c r="A535" s="25"/>
      <c r="B535" s="25"/>
      <c r="C535" s="25"/>
      <c r="D535" s="25"/>
      <c r="E535" s="25"/>
      <c r="F535" s="25"/>
      <c r="G535" s="26"/>
      <c r="H535" s="26"/>
      <c r="I535" s="26"/>
      <c r="J535" s="26"/>
      <c r="K535" s="26"/>
      <c r="L535" s="26"/>
      <c r="M535" s="26"/>
      <c r="N535" s="26"/>
    </row>
    <row r="536" spans="1:14">
      <c r="A536" s="25"/>
      <c r="B536" s="25"/>
      <c r="C536" s="25"/>
      <c r="D536" s="25"/>
      <c r="E536" s="25"/>
      <c r="F536" s="25"/>
      <c r="G536" s="26"/>
      <c r="H536" s="26"/>
      <c r="I536" s="26"/>
      <c r="J536" s="26"/>
      <c r="K536" s="26"/>
      <c r="L536" s="26"/>
      <c r="M536" s="26"/>
      <c r="N536" s="26"/>
    </row>
    <row r="537" spans="1:14">
      <c r="A537" s="25"/>
      <c r="B537" s="25"/>
      <c r="C537" s="25"/>
      <c r="D537" s="25"/>
      <c r="E537" s="25"/>
      <c r="F537" s="25"/>
      <c r="G537" s="26"/>
      <c r="H537" s="26"/>
      <c r="I537" s="26"/>
      <c r="J537" s="26"/>
      <c r="K537" s="26"/>
      <c r="L537" s="26"/>
      <c r="M537" s="26"/>
      <c r="N537" s="26"/>
    </row>
    <row r="538" spans="1:14">
      <c r="A538" s="25"/>
      <c r="B538" s="25"/>
      <c r="C538" s="25"/>
      <c r="D538" s="25"/>
      <c r="E538" s="25"/>
      <c r="F538" s="25"/>
      <c r="G538" s="26"/>
      <c r="H538" s="26"/>
      <c r="I538" s="26"/>
      <c r="J538" s="26"/>
      <c r="K538" s="26"/>
      <c r="L538" s="26"/>
      <c r="M538" s="26"/>
      <c r="N538" s="26"/>
    </row>
    <row r="539" spans="1:14">
      <c r="A539" s="25"/>
      <c r="B539" s="25"/>
      <c r="C539" s="25"/>
      <c r="D539" s="25"/>
      <c r="E539" s="25"/>
      <c r="F539" s="25"/>
      <c r="G539" s="26"/>
      <c r="H539" s="26"/>
      <c r="I539" s="26"/>
      <c r="J539" s="26"/>
      <c r="K539" s="26"/>
      <c r="L539" s="26"/>
      <c r="M539" s="26"/>
      <c r="N539" s="26"/>
    </row>
    <row r="540" spans="1:14">
      <c r="A540" s="25"/>
      <c r="B540" s="25"/>
      <c r="C540" s="25"/>
      <c r="D540" s="25"/>
      <c r="E540" s="25"/>
      <c r="F540" s="25"/>
      <c r="G540" s="26"/>
      <c r="H540" s="26"/>
      <c r="I540" s="26"/>
      <c r="J540" s="26"/>
      <c r="K540" s="26"/>
      <c r="L540" s="26"/>
      <c r="M540" s="26"/>
      <c r="N540" s="26"/>
    </row>
    <row r="541" spans="1:14">
      <c r="A541" s="25"/>
      <c r="B541" s="25"/>
      <c r="C541" s="25"/>
      <c r="D541" s="25"/>
      <c r="E541" s="25"/>
      <c r="F541" s="25"/>
      <c r="G541" s="26"/>
      <c r="H541" s="26"/>
      <c r="I541" s="26"/>
      <c r="J541" s="26"/>
      <c r="K541" s="26"/>
      <c r="L541" s="26"/>
      <c r="M541" s="26"/>
      <c r="N541" s="26"/>
    </row>
    <row r="542" spans="1:14">
      <c r="A542" s="25"/>
      <c r="B542" s="25"/>
      <c r="C542" s="25"/>
      <c r="D542" s="25"/>
      <c r="E542" s="25"/>
      <c r="F542" s="25"/>
      <c r="G542" s="26"/>
      <c r="H542" s="26"/>
      <c r="I542" s="26"/>
      <c r="J542" s="26"/>
      <c r="K542" s="26"/>
      <c r="L542" s="26"/>
      <c r="M542" s="26"/>
      <c r="N542" s="26"/>
    </row>
    <row r="543" spans="1:14">
      <c r="A543" s="25"/>
      <c r="B543" s="25"/>
      <c r="C543" s="25"/>
      <c r="D543" s="25"/>
      <c r="E543" s="25"/>
      <c r="F543" s="25"/>
      <c r="G543" s="26"/>
      <c r="H543" s="26"/>
      <c r="I543" s="26"/>
      <c r="J543" s="26"/>
      <c r="K543" s="26"/>
      <c r="L543" s="26"/>
      <c r="M543" s="26"/>
      <c r="N543" s="26"/>
    </row>
    <row r="544" spans="1:14">
      <c r="A544" s="25"/>
      <c r="B544" s="25"/>
      <c r="C544" s="25"/>
      <c r="D544" s="25"/>
      <c r="E544" s="25"/>
      <c r="F544" s="25"/>
      <c r="G544" s="26"/>
      <c r="H544" s="26"/>
      <c r="I544" s="26"/>
      <c r="J544" s="26"/>
      <c r="K544" s="26"/>
      <c r="L544" s="26"/>
      <c r="M544" s="26"/>
      <c r="N544" s="26"/>
    </row>
    <row r="545" spans="1:14">
      <c r="A545" s="25"/>
      <c r="B545" s="25"/>
      <c r="C545" s="25"/>
      <c r="D545" s="25"/>
      <c r="E545" s="25"/>
      <c r="F545" s="25"/>
      <c r="G545" s="26"/>
      <c r="H545" s="26"/>
      <c r="I545" s="26"/>
      <c r="J545" s="26"/>
      <c r="K545" s="26"/>
      <c r="L545" s="26"/>
      <c r="M545" s="26"/>
      <c r="N545" s="26"/>
    </row>
    <row r="546" spans="1:14">
      <c r="A546" s="25"/>
      <c r="B546" s="25"/>
      <c r="C546" s="25"/>
      <c r="D546" s="25"/>
      <c r="E546" s="25"/>
      <c r="F546" s="25"/>
      <c r="G546" s="26"/>
      <c r="H546" s="26"/>
      <c r="I546" s="26"/>
      <c r="J546" s="26"/>
      <c r="K546" s="26"/>
      <c r="L546" s="26"/>
      <c r="M546" s="26"/>
      <c r="N546" s="26"/>
    </row>
    <row r="547" spans="1:14">
      <c r="A547" s="25"/>
      <c r="B547" s="25"/>
      <c r="C547" s="25"/>
      <c r="D547" s="25"/>
      <c r="E547" s="25"/>
      <c r="F547" s="25"/>
      <c r="G547" s="26"/>
      <c r="H547" s="26"/>
      <c r="I547" s="26"/>
      <c r="J547" s="26"/>
      <c r="K547" s="26"/>
      <c r="L547" s="26"/>
      <c r="M547" s="26"/>
      <c r="N547" s="26"/>
    </row>
    <row r="548" spans="1:14">
      <c r="A548" s="25"/>
      <c r="B548" s="25"/>
      <c r="C548" s="25"/>
      <c r="D548" s="25"/>
      <c r="E548" s="25"/>
      <c r="F548" s="25"/>
      <c r="G548" s="26"/>
      <c r="H548" s="26"/>
      <c r="I548" s="26"/>
      <c r="J548" s="26"/>
      <c r="K548" s="26"/>
      <c r="L548" s="26"/>
      <c r="M548" s="26"/>
      <c r="N548" s="26"/>
    </row>
    <row r="549" spans="1:14">
      <c r="A549" s="25"/>
      <c r="B549" s="25"/>
      <c r="C549" s="25"/>
      <c r="D549" s="25"/>
      <c r="E549" s="25"/>
      <c r="F549" s="25"/>
      <c r="G549" s="26"/>
      <c r="H549" s="26"/>
      <c r="I549" s="26"/>
      <c r="J549" s="26"/>
      <c r="K549" s="26"/>
      <c r="L549" s="26"/>
      <c r="M549" s="26"/>
      <c r="N549" s="26"/>
    </row>
    <row r="550" spans="1:14">
      <c r="A550" s="25"/>
      <c r="B550" s="25"/>
      <c r="C550" s="25"/>
      <c r="D550" s="25"/>
      <c r="E550" s="25"/>
      <c r="F550" s="25"/>
      <c r="G550" s="26"/>
      <c r="H550" s="26"/>
      <c r="I550" s="26"/>
      <c r="J550" s="26"/>
      <c r="K550" s="26"/>
      <c r="L550" s="26"/>
      <c r="M550" s="26"/>
      <c r="N550" s="26"/>
    </row>
    <row r="551" spans="1:14">
      <c r="A551" s="25"/>
      <c r="B551" s="25"/>
      <c r="C551" s="25"/>
      <c r="D551" s="25"/>
      <c r="E551" s="25"/>
      <c r="F551" s="25"/>
      <c r="G551" s="26"/>
      <c r="H551" s="26"/>
      <c r="I551" s="26"/>
      <c r="J551" s="26"/>
      <c r="K551" s="26"/>
      <c r="L551" s="26"/>
      <c r="M551" s="26"/>
      <c r="N551" s="26"/>
    </row>
    <row r="552" spans="1:14">
      <c r="A552" s="25"/>
      <c r="B552" s="25"/>
      <c r="C552" s="25"/>
      <c r="D552" s="25"/>
      <c r="E552" s="25"/>
      <c r="F552" s="25"/>
      <c r="G552" s="26"/>
      <c r="H552" s="26"/>
      <c r="I552" s="26"/>
      <c r="J552" s="26"/>
      <c r="K552" s="26"/>
      <c r="L552" s="26"/>
      <c r="M552" s="26"/>
      <c r="N552" s="26"/>
    </row>
    <row r="553" spans="1:14">
      <c r="A553" s="25"/>
      <c r="B553" s="25"/>
      <c r="C553" s="25"/>
      <c r="D553" s="25"/>
      <c r="E553" s="25"/>
      <c r="F553" s="25"/>
      <c r="G553" s="26"/>
      <c r="H553" s="26"/>
      <c r="I553" s="26"/>
      <c r="J553" s="26"/>
      <c r="K553" s="26"/>
      <c r="L553" s="26"/>
      <c r="M553" s="26"/>
      <c r="N553" s="26"/>
    </row>
    <row r="554" spans="1:14">
      <c r="A554" s="25"/>
      <c r="B554" s="25"/>
      <c r="C554" s="25"/>
      <c r="D554" s="25"/>
      <c r="E554" s="25"/>
      <c r="F554" s="25"/>
      <c r="G554" s="26"/>
      <c r="H554" s="26"/>
      <c r="I554" s="26"/>
      <c r="J554" s="26"/>
      <c r="K554" s="26"/>
      <c r="L554" s="26"/>
      <c r="M554" s="26"/>
      <c r="N554" s="26"/>
    </row>
    <row r="555" spans="1:14">
      <c r="A555" s="25"/>
      <c r="B555" s="25"/>
      <c r="C555" s="25"/>
      <c r="D555" s="25"/>
      <c r="E555" s="25"/>
      <c r="F555" s="25"/>
      <c r="G555" s="26"/>
      <c r="H555" s="26"/>
      <c r="I555" s="26"/>
      <c r="J555" s="26"/>
      <c r="K555" s="26"/>
      <c r="L555" s="26"/>
      <c r="M555" s="26"/>
      <c r="N555" s="26"/>
    </row>
    <row r="556" spans="1:14">
      <c r="A556" s="25"/>
      <c r="B556" s="25"/>
      <c r="C556" s="25"/>
      <c r="D556" s="25"/>
      <c r="E556" s="25"/>
      <c r="F556" s="25"/>
      <c r="G556" s="26"/>
      <c r="H556" s="26"/>
      <c r="I556" s="26"/>
      <c r="J556" s="26"/>
      <c r="K556" s="26"/>
      <c r="L556" s="26"/>
      <c r="M556" s="26"/>
      <c r="N556" s="26"/>
    </row>
    <row r="557" spans="1:14">
      <c r="A557" s="25"/>
      <c r="B557" s="25"/>
      <c r="C557" s="25"/>
      <c r="D557" s="25"/>
      <c r="E557" s="25"/>
      <c r="F557" s="25"/>
      <c r="G557" s="26"/>
      <c r="H557" s="26"/>
      <c r="I557" s="26"/>
      <c r="J557" s="26"/>
      <c r="K557" s="26"/>
      <c r="L557" s="26"/>
      <c r="M557" s="26"/>
      <c r="N557" s="26"/>
    </row>
    <row r="558" spans="1:14">
      <c r="A558" s="25"/>
      <c r="B558" s="25"/>
      <c r="C558" s="25"/>
      <c r="D558" s="25"/>
      <c r="E558" s="25"/>
      <c r="F558" s="25"/>
      <c r="G558" s="26"/>
      <c r="H558" s="26"/>
      <c r="I558" s="26"/>
      <c r="J558" s="26"/>
      <c r="K558" s="26"/>
      <c r="L558" s="26"/>
      <c r="M558" s="26"/>
      <c r="N558" s="26"/>
    </row>
    <row r="559" spans="1:14">
      <c r="A559" s="25"/>
      <c r="B559" s="25"/>
      <c r="C559" s="25"/>
      <c r="D559" s="25"/>
      <c r="E559" s="25"/>
      <c r="F559" s="25"/>
      <c r="G559" s="26"/>
      <c r="H559" s="26"/>
      <c r="I559" s="26"/>
      <c r="J559" s="26"/>
      <c r="K559" s="26"/>
      <c r="L559" s="26"/>
      <c r="M559" s="26"/>
      <c r="N559" s="26"/>
    </row>
    <row r="560" spans="1:14">
      <c r="A560" s="25"/>
      <c r="B560" s="25"/>
      <c r="C560" s="25"/>
      <c r="D560" s="25"/>
      <c r="E560" s="25"/>
      <c r="F560" s="25"/>
      <c r="G560" s="26"/>
      <c r="H560" s="26"/>
      <c r="I560" s="26"/>
      <c r="J560" s="26"/>
      <c r="K560" s="26"/>
      <c r="L560" s="26"/>
      <c r="M560" s="26"/>
      <c r="N560" s="26"/>
    </row>
    <row r="561" spans="1:14">
      <c r="A561" s="25"/>
      <c r="B561" s="25"/>
      <c r="C561" s="25"/>
      <c r="D561" s="25"/>
      <c r="E561" s="25"/>
      <c r="F561" s="25"/>
      <c r="G561" s="26"/>
      <c r="H561" s="26"/>
      <c r="I561" s="26"/>
      <c r="J561" s="26"/>
      <c r="K561" s="26"/>
      <c r="L561" s="26"/>
      <c r="M561" s="26"/>
      <c r="N561" s="26"/>
    </row>
    <row r="562" spans="1:14">
      <c r="A562" s="25"/>
      <c r="B562" s="25"/>
      <c r="C562" s="25"/>
      <c r="D562" s="25"/>
      <c r="E562" s="25"/>
      <c r="F562" s="25"/>
      <c r="G562" s="26"/>
      <c r="H562" s="26"/>
      <c r="I562" s="26"/>
      <c r="J562" s="26"/>
      <c r="K562" s="26"/>
      <c r="L562" s="26"/>
      <c r="M562" s="26"/>
      <c r="N562" s="26"/>
    </row>
    <row r="563" spans="1:14">
      <c r="A563" s="25"/>
      <c r="B563" s="25"/>
      <c r="C563" s="25"/>
      <c r="D563" s="25"/>
      <c r="E563" s="25"/>
      <c r="F563" s="25"/>
      <c r="G563" s="26"/>
      <c r="H563" s="26"/>
      <c r="I563" s="26"/>
      <c r="J563" s="26"/>
      <c r="K563" s="26"/>
      <c r="L563" s="26"/>
      <c r="M563" s="26"/>
      <c r="N563" s="26"/>
    </row>
    <row r="564" spans="1:14">
      <c r="A564" s="25"/>
      <c r="B564" s="25"/>
      <c r="C564" s="25"/>
      <c r="D564" s="25"/>
      <c r="E564" s="25"/>
      <c r="F564" s="25"/>
      <c r="G564" s="26"/>
      <c r="H564" s="26"/>
      <c r="I564" s="26"/>
      <c r="J564" s="26"/>
      <c r="K564" s="26"/>
      <c r="L564" s="26"/>
      <c r="M564" s="26"/>
      <c r="N564" s="26"/>
    </row>
    <row r="565" spans="1:14">
      <c r="A565" s="25"/>
      <c r="B565" s="25"/>
      <c r="C565" s="25"/>
      <c r="D565" s="25"/>
      <c r="E565" s="25"/>
      <c r="F565" s="25"/>
      <c r="G565" s="26"/>
      <c r="H565" s="26"/>
      <c r="I565" s="26"/>
      <c r="J565" s="26"/>
      <c r="K565" s="26"/>
      <c r="L565" s="26"/>
      <c r="M565" s="26"/>
      <c r="N565" s="26"/>
    </row>
    <row r="566" spans="1:14">
      <c r="A566" s="25"/>
      <c r="B566" s="25"/>
      <c r="C566" s="25"/>
      <c r="D566" s="25"/>
      <c r="E566" s="25"/>
      <c r="F566" s="25"/>
      <c r="G566" s="26"/>
      <c r="H566" s="26"/>
      <c r="I566" s="26"/>
      <c r="J566" s="26"/>
      <c r="K566" s="26"/>
      <c r="L566" s="26"/>
      <c r="M566" s="26"/>
      <c r="N566" s="26"/>
    </row>
    <row r="567" spans="1:14">
      <c r="A567" s="25"/>
      <c r="B567" s="25"/>
      <c r="C567" s="25"/>
      <c r="D567" s="25"/>
      <c r="E567" s="25"/>
      <c r="F567" s="25"/>
      <c r="G567" s="26"/>
      <c r="H567" s="26"/>
      <c r="I567" s="26"/>
      <c r="J567" s="26"/>
      <c r="K567" s="26"/>
      <c r="L567" s="26"/>
      <c r="M567" s="26"/>
      <c r="N567" s="26"/>
    </row>
    <row r="568" spans="1:14">
      <c r="A568" s="25"/>
      <c r="B568" s="25"/>
      <c r="C568" s="25"/>
      <c r="D568" s="25"/>
      <c r="E568" s="25"/>
      <c r="F568" s="25"/>
      <c r="G568" s="26"/>
      <c r="H568" s="26"/>
      <c r="I568" s="26"/>
      <c r="J568" s="26"/>
      <c r="K568" s="26"/>
      <c r="L568" s="26"/>
      <c r="M568" s="26"/>
      <c r="N568" s="26"/>
    </row>
    <row r="569" spans="1:14">
      <c r="A569" s="25"/>
      <c r="B569" s="25"/>
      <c r="C569" s="25"/>
      <c r="D569" s="25"/>
      <c r="E569" s="25"/>
      <c r="F569" s="25"/>
      <c r="G569" s="26"/>
      <c r="H569" s="26"/>
      <c r="I569" s="26"/>
      <c r="J569" s="26"/>
      <c r="K569" s="26"/>
      <c r="L569" s="26"/>
      <c r="M569" s="26"/>
      <c r="N569" s="26"/>
    </row>
    <row r="570" spans="1:14">
      <c r="A570" s="25"/>
      <c r="B570" s="25"/>
      <c r="C570" s="25"/>
      <c r="D570" s="25"/>
      <c r="E570" s="25"/>
      <c r="F570" s="25"/>
      <c r="G570" s="26"/>
      <c r="H570" s="26"/>
      <c r="I570" s="26"/>
      <c r="J570" s="26"/>
      <c r="K570" s="26"/>
      <c r="L570" s="26"/>
      <c r="M570" s="26"/>
      <c r="N570" s="26"/>
    </row>
    <row r="571" spans="1:14">
      <c r="A571" s="25"/>
      <c r="B571" s="25"/>
      <c r="C571" s="25"/>
      <c r="D571" s="25"/>
      <c r="E571" s="25"/>
      <c r="F571" s="25"/>
      <c r="G571" s="26"/>
      <c r="H571" s="26"/>
      <c r="I571" s="26"/>
      <c r="J571" s="26"/>
      <c r="K571" s="26"/>
      <c r="L571" s="26"/>
      <c r="M571" s="26"/>
      <c r="N571" s="26"/>
    </row>
    <row r="572" spans="1:14">
      <c r="A572" s="25"/>
      <c r="B572" s="25"/>
      <c r="C572" s="25"/>
      <c r="D572" s="25"/>
      <c r="E572" s="25"/>
      <c r="F572" s="25"/>
      <c r="G572" s="26"/>
      <c r="H572" s="26"/>
      <c r="I572" s="26"/>
      <c r="J572" s="26"/>
      <c r="K572" s="26"/>
      <c r="L572" s="26"/>
      <c r="M572" s="26"/>
      <c r="N572" s="26"/>
    </row>
    <row r="573" spans="1:14">
      <c r="A573" s="25"/>
      <c r="B573" s="25"/>
      <c r="C573" s="25"/>
      <c r="D573" s="25"/>
      <c r="E573" s="25"/>
      <c r="F573" s="25"/>
      <c r="G573" s="26"/>
      <c r="H573" s="26"/>
      <c r="I573" s="26"/>
      <c r="J573" s="26"/>
      <c r="K573" s="26"/>
      <c r="L573" s="26"/>
      <c r="M573" s="26"/>
      <c r="N573" s="26"/>
    </row>
    <row r="574" spans="1:14">
      <c r="A574" s="25"/>
      <c r="B574" s="25"/>
      <c r="C574" s="25"/>
      <c r="D574" s="25"/>
      <c r="E574" s="25"/>
      <c r="F574" s="25"/>
      <c r="G574" s="26"/>
      <c r="H574" s="26"/>
      <c r="I574" s="26"/>
      <c r="J574" s="26"/>
      <c r="K574" s="26"/>
      <c r="L574" s="26"/>
      <c r="M574" s="26"/>
      <c r="N574" s="26"/>
    </row>
    <row r="575" spans="1:14">
      <c r="A575" s="25"/>
      <c r="B575" s="25"/>
      <c r="C575" s="25"/>
      <c r="D575" s="25"/>
      <c r="E575" s="25"/>
      <c r="F575" s="25"/>
      <c r="G575" s="26"/>
      <c r="H575" s="26"/>
      <c r="I575" s="26"/>
      <c r="J575" s="26"/>
      <c r="K575" s="26"/>
      <c r="L575" s="26"/>
      <c r="M575" s="26"/>
      <c r="N575" s="26"/>
    </row>
    <row r="576" spans="1:14">
      <c r="A576" s="25"/>
      <c r="B576" s="25"/>
      <c r="C576" s="25"/>
      <c r="D576" s="25"/>
      <c r="E576" s="25"/>
      <c r="F576" s="25"/>
      <c r="G576" s="26"/>
      <c r="H576" s="26"/>
      <c r="I576" s="26"/>
      <c r="J576" s="26"/>
      <c r="K576" s="26"/>
      <c r="L576" s="26"/>
      <c r="M576" s="26"/>
      <c r="N576" s="26"/>
    </row>
    <row r="577" spans="1:14">
      <c r="A577" s="25"/>
      <c r="B577" s="25"/>
      <c r="C577" s="25"/>
      <c r="D577" s="25"/>
      <c r="E577" s="25"/>
      <c r="F577" s="25"/>
      <c r="G577" s="26"/>
      <c r="H577" s="26"/>
      <c r="I577" s="26"/>
      <c r="J577" s="26"/>
      <c r="K577" s="26"/>
      <c r="L577" s="26"/>
      <c r="M577" s="26"/>
      <c r="N577" s="26"/>
    </row>
    <row r="578" spans="1:14">
      <c r="A578" s="25"/>
      <c r="B578" s="25"/>
      <c r="C578" s="25"/>
      <c r="D578" s="25"/>
      <c r="E578" s="25"/>
      <c r="F578" s="25"/>
      <c r="G578" s="26"/>
      <c r="H578" s="26"/>
      <c r="I578" s="26"/>
      <c r="J578" s="26"/>
      <c r="K578" s="26"/>
      <c r="L578" s="26"/>
      <c r="M578" s="26"/>
      <c r="N578" s="26"/>
    </row>
    <row r="579" spans="1:14">
      <c r="A579" s="25"/>
      <c r="B579" s="25"/>
      <c r="C579" s="25"/>
      <c r="D579" s="25"/>
      <c r="E579" s="25"/>
      <c r="F579" s="25"/>
      <c r="G579" s="26"/>
      <c r="H579" s="26"/>
      <c r="I579" s="26"/>
      <c r="J579" s="26"/>
      <c r="K579" s="26"/>
      <c r="L579" s="26"/>
      <c r="M579" s="26"/>
      <c r="N579" s="26"/>
    </row>
    <row r="580" spans="1:14">
      <c r="A580" s="25"/>
      <c r="B580" s="25"/>
      <c r="C580" s="25"/>
      <c r="D580" s="25"/>
      <c r="E580" s="25"/>
      <c r="F580" s="25"/>
      <c r="G580" s="26"/>
      <c r="H580" s="26"/>
      <c r="I580" s="26"/>
      <c r="J580" s="26"/>
      <c r="K580" s="26"/>
      <c r="L580" s="26"/>
      <c r="M580" s="26"/>
      <c r="N580" s="26"/>
    </row>
    <row r="581" spans="1:14">
      <c r="A581" s="25"/>
      <c r="B581" s="25"/>
      <c r="C581" s="25"/>
      <c r="D581" s="25"/>
      <c r="E581" s="25"/>
      <c r="F581" s="25"/>
      <c r="G581" s="26"/>
      <c r="H581" s="26"/>
      <c r="I581" s="26"/>
      <c r="J581" s="26"/>
      <c r="K581" s="26"/>
      <c r="L581" s="26"/>
      <c r="M581" s="26"/>
      <c r="N581" s="26"/>
    </row>
    <row r="582" spans="1:14">
      <c r="A582" s="25"/>
      <c r="B582" s="25"/>
      <c r="C582" s="25"/>
      <c r="D582" s="25"/>
      <c r="E582" s="25"/>
      <c r="F582" s="25"/>
      <c r="G582" s="26"/>
      <c r="H582" s="26"/>
      <c r="I582" s="26"/>
      <c r="J582" s="26"/>
      <c r="K582" s="26"/>
      <c r="L582" s="26"/>
      <c r="M582" s="26"/>
      <c r="N582" s="26"/>
    </row>
    <row r="583" spans="1:14">
      <c r="A583" s="25"/>
      <c r="B583" s="25"/>
      <c r="C583" s="25"/>
      <c r="D583" s="25"/>
      <c r="E583" s="25"/>
      <c r="F583" s="25"/>
      <c r="G583" s="26"/>
      <c r="H583" s="26"/>
      <c r="I583" s="26"/>
      <c r="J583" s="26"/>
      <c r="K583" s="26"/>
      <c r="L583" s="26"/>
      <c r="M583" s="26"/>
      <c r="N583" s="26"/>
    </row>
    <row r="584" spans="1:14">
      <c r="A584" s="25"/>
      <c r="B584" s="25"/>
      <c r="C584" s="25"/>
      <c r="D584" s="25"/>
      <c r="E584" s="25"/>
      <c r="F584" s="25"/>
      <c r="G584" s="26"/>
      <c r="H584" s="26"/>
      <c r="I584" s="26"/>
      <c r="J584" s="26"/>
      <c r="K584" s="26"/>
      <c r="L584" s="26"/>
      <c r="M584" s="26"/>
      <c r="N584" s="26"/>
    </row>
    <row r="585" spans="1:14">
      <c r="A585" s="25"/>
      <c r="B585" s="25"/>
      <c r="C585" s="25"/>
      <c r="D585" s="25"/>
      <c r="E585" s="25"/>
      <c r="F585" s="25"/>
      <c r="G585" s="26"/>
      <c r="H585" s="26"/>
      <c r="I585" s="26"/>
      <c r="J585" s="26"/>
      <c r="K585" s="26"/>
      <c r="L585" s="26"/>
      <c r="M585" s="26"/>
      <c r="N585" s="26"/>
    </row>
    <row r="586" spans="1:14">
      <c r="A586" s="25"/>
      <c r="B586" s="25"/>
      <c r="C586" s="25"/>
      <c r="D586" s="25"/>
      <c r="E586" s="25"/>
      <c r="F586" s="25"/>
      <c r="G586" s="26"/>
      <c r="H586" s="26"/>
      <c r="I586" s="26"/>
      <c r="J586" s="26"/>
      <c r="K586" s="26"/>
      <c r="L586" s="26"/>
      <c r="M586" s="26"/>
      <c r="N586" s="26"/>
    </row>
    <row r="587" spans="1:14">
      <c r="A587" s="25"/>
      <c r="B587" s="25"/>
      <c r="C587" s="25"/>
      <c r="D587" s="25"/>
      <c r="E587" s="25"/>
      <c r="F587" s="25"/>
      <c r="G587" s="26"/>
      <c r="H587" s="26"/>
      <c r="I587" s="26"/>
      <c r="J587" s="26"/>
      <c r="K587" s="26"/>
      <c r="L587" s="26"/>
      <c r="M587" s="26"/>
      <c r="N587" s="26"/>
    </row>
    <row r="588" spans="1:14">
      <c r="A588" s="25"/>
      <c r="B588" s="25"/>
      <c r="C588" s="25"/>
      <c r="D588" s="25"/>
      <c r="E588" s="25"/>
      <c r="F588" s="25"/>
      <c r="G588" s="26"/>
      <c r="H588" s="26"/>
      <c r="I588" s="26"/>
      <c r="J588" s="26"/>
      <c r="K588" s="26"/>
      <c r="L588" s="26"/>
      <c r="M588" s="26"/>
      <c r="N588" s="26"/>
    </row>
    <row r="589" spans="1:14">
      <c r="A589" s="25"/>
      <c r="B589" s="25"/>
      <c r="C589" s="25"/>
      <c r="D589" s="25"/>
      <c r="E589" s="25"/>
      <c r="F589" s="25"/>
      <c r="G589" s="26"/>
      <c r="H589" s="26"/>
      <c r="I589" s="26"/>
      <c r="J589" s="26"/>
      <c r="K589" s="26"/>
      <c r="L589" s="26"/>
      <c r="M589" s="26"/>
      <c r="N589" s="26"/>
    </row>
    <row r="590" spans="1:14">
      <c r="A590" s="25"/>
      <c r="B590" s="25"/>
      <c r="C590" s="25"/>
      <c r="D590" s="25"/>
      <c r="E590" s="25"/>
      <c r="F590" s="25"/>
      <c r="G590" s="26"/>
      <c r="H590" s="26"/>
      <c r="I590" s="26"/>
      <c r="J590" s="26"/>
      <c r="K590" s="26"/>
      <c r="L590" s="26"/>
      <c r="M590" s="26"/>
      <c r="N590" s="26"/>
    </row>
    <row r="591" spans="1:14">
      <c r="A591" s="25"/>
      <c r="B591" s="25"/>
      <c r="C591" s="25"/>
      <c r="D591" s="25"/>
      <c r="E591" s="25"/>
      <c r="F591" s="25"/>
      <c r="G591" s="26"/>
      <c r="H591" s="26"/>
      <c r="I591" s="26"/>
      <c r="J591" s="26"/>
      <c r="K591" s="26"/>
      <c r="L591" s="26"/>
      <c r="M591" s="26"/>
      <c r="N591" s="26"/>
    </row>
    <row r="592" spans="1:14">
      <c r="A592" s="25"/>
      <c r="B592" s="25"/>
      <c r="C592" s="25"/>
      <c r="D592" s="25"/>
      <c r="E592" s="25"/>
      <c r="F592" s="25"/>
      <c r="G592" s="26"/>
      <c r="H592" s="26"/>
      <c r="I592" s="26"/>
      <c r="J592" s="26"/>
      <c r="K592" s="26"/>
      <c r="L592" s="26"/>
      <c r="M592" s="26"/>
      <c r="N592" s="26"/>
    </row>
    <row r="593" spans="1:14">
      <c r="A593" s="25"/>
      <c r="B593" s="25"/>
      <c r="C593" s="25"/>
      <c r="D593" s="25"/>
      <c r="E593" s="25"/>
      <c r="F593" s="25"/>
      <c r="G593" s="26"/>
      <c r="H593" s="26"/>
      <c r="I593" s="26"/>
      <c r="J593" s="26"/>
      <c r="K593" s="26"/>
      <c r="L593" s="26"/>
      <c r="M593" s="26"/>
      <c r="N593" s="26"/>
    </row>
    <row r="594" spans="1:14">
      <c r="A594" s="25"/>
      <c r="B594" s="25"/>
      <c r="C594" s="25"/>
      <c r="D594" s="25"/>
      <c r="E594" s="25"/>
      <c r="F594" s="25"/>
      <c r="G594" s="26"/>
      <c r="H594" s="26"/>
      <c r="I594" s="26"/>
      <c r="J594" s="26"/>
      <c r="K594" s="26"/>
      <c r="L594" s="26"/>
      <c r="M594" s="26"/>
      <c r="N594" s="26"/>
    </row>
    <row r="595" spans="1:14">
      <c r="A595" s="25"/>
      <c r="B595" s="25"/>
      <c r="C595" s="25"/>
      <c r="D595" s="25"/>
      <c r="E595" s="25"/>
      <c r="F595" s="25"/>
      <c r="G595" s="26"/>
      <c r="H595" s="26"/>
      <c r="I595" s="26"/>
      <c r="J595" s="26"/>
      <c r="K595" s="26"/>
      <c r="L595" s="26"/>
      <c r="M595" s="26"/>
      <c r="N595" s="26"/>
    </row>
    <row r="596" spans="1:14">
      <c r="A596" s="25"/>
      <c r="B596" s="25"/>
      <c r="C596" s="25"/>
      <c r="D596" s="25"/>
      <c r="E596" s="25"/>
      <c r="F596" s="25"/>
      <c r="G596" s="26"/>
      <c r="H596" s="26"/>
      <c r="I596" s="26"/>
      <c r="J596" s="26"/>
      <c r="K596" s="26"/>
      <c r="L596" s="26"/>
      <c r="M596" s="26"/>
      <c r="N596" s="26"/>
    </row>
    <row r="597" spans="1:14">
      <c r="A597" s="25"/>
      <c r="B597" s="25"/>
      <c r="C597" s="25"/>
      <c r="D597" s="25"/>
      <c r="E597" s="25"/>
      <c r="F597" s="25"/>
      <c r="G597" s="26"/>
      <c r="H597" s="26"/>
      <c r="I597" s="26"/>
      <c r="J597" s="26"/>
      <c r="K597" s="26"/>
      <c r="L597" s="26"/>
      <c r="M597" s="26"/>
      <c r="N597" s="26"/>
    </row>
    <row r="598" spans="1:14">
      <c r="A598" s="25"/>
      <c r="B598" s="25"/>
      <c r="C598" s="25"/>
      <c r="D598" s="25"/>
      <c r="E598" s="25"/>
      <c r="F598" s="25"/>
      <c r="G598" s="26"/>
      <c r="H598" s="26"/>
      <c r="I598" s="26"/>
      <c r="J598" s="26"/>
      <c r="K598" s="26"/>
      <c r="L598" s="26"/>
      <c r="M598" s="26"/>
      <c r="N598" s="26"/>
    </row>
    <row r="599" spans="1:14">
      <c r="A599" s="25"/>
      <c r="B599" s="25"/>
      <c r="C599" s="25"/>
      <c r="D599" s="25"/>
      <c r="E599" s="25"/>
      <c r="F599" s="25"/>
      <c r="G599" s="26"/>
      <c r="H599" s="26"/>
      <c r="I599" s="26"/>
      <c r="J599" s="26"/>
      <c r="K599" s="26"/>
      <c r="L599" s="26"/>
      <c r="M599" s="26"/>
      <c r="N599" s="26"/>
    </row>
    <row r="600" spans="1:14">
      <c r="A600" s="25"/>
      <c r="B600" s="25"/>
      <c r="C600" s="25"/>
      <c r="D600" s="25"/>
      <c r="E600" s="25"/>
      <c r="F600" s="25"/>
      <c r="G600" s="26"/>
      <c r="H600" s="26"/>
      <c r="I600" s="26"/>
      <c r="J600" s="26"/>
      <c r="K600" s="26"/>
      <c r="L600" s="26"/>
      <c r="M600" s="26"/>
      <c r="N600" s="26"/>
    </row>
    <row r="601" spans="1:14">
      <c r="A601" s="25"/>
      <c r="B601" s="25"/>
      <c r="C601" s="25"/>
      <c r="D601" s="25"/>
      <c r="E601" s="25"/>
      <c r="F601" s="25"/>
      <c r="G601" s="26"/>
      <c r="H601" s="26"/>
      <c r="I601" s="26"/>
      <c r="J601" s="26"/>
      <c r="K601" s="26"/>
      <c r="L601" s="26"/>
      <c r="M601" s="26"/>
      <c r="N601" s="26"/>
    </row>
    <row r="602" spans="1:14">
      <c r="A602" s="25"/>
      <c r="B602" s="25"/>
      <c r="C602" s="25"/>
      <c r="D602" s="25"/>
      <c r="E602" s="25"/>
      <c r="F602" s="25"/>
      <c r="G602" s="26"/>
      <c r="H602" s="26"/>
      <c r="I602" s="26"/>
      <c r="J602" s="26"/>
      <c r="K602" s="26"/>
      <c r="L602" s="26"/>
      <c r="M602" s="26"/>
      <c r="N602" s="26"/>
    </row>
    <row r="603" spans="1:14">
      <c r="A603" s="25"/>
      <c r="B603" s="25"/>
      <c r="C603" s="25"/>
      <c r="D603" s="25"/>
      <c r="E603" s="25"/>
      <c r="F603" s="25"/>
      <c r="G603" s="26"/>
      <c r="H603" s="26"/>
      <c r="I603" s="26"/>
      <c r="J603" s="26"/>
      <c r="K603" s="26"/>
      <c r="L603" s="26"/>
      <c r="M603" s="26"/>
      <c r="N603" s="26"/>
    </row>
    <row r="604" spans="1:14">
      <c r="A604" s="25"/>
      <c r="B604" s="25"/>
      <c r="C604" s="25"/>
      <c r="D604" s="25"/>
      <c r="E604" s="25"/>
      <c r="F604" s="25"/>
      <c r="G604" s="26"/>
      <c r="H604" s="26"/>
      <c r="I604" s="26"/>
      <c r="J604" s="26"/>
      <c r="K604" s="26"/>
      <c r="L604" s="26"/>
      <c r="M604" s="26"/>
      <c r="N604" s="26"/>
    </row>
    <row r="605" spans="1:14">
      <c r="A605" s="25"/>
      <c r="B605" s="25"/>
      <c r="C605" s="25"/>
      <c r="D605" s="25"/>
      <c r="E605" s="25"/>
      <c r="F605" s="25"/>
      <c r="G605" s="26"/>
      <c r="H605" s="26"/>
      <c r="I605" s="26"/>
      <c r="J605" s="26"/>
      <c r="K605" s="26"/>
      <c r="L605" s="26"/>
      <c r="M605" s="26"/>
      <c r="N605" s="26"/>
    </row>
    <row r="606" spans="1:14">
      <c r="A606" s="25"/>
      <c r="B606" s="25"/>
      <c r="C606" s="25"/>
      <c r="D606" s="25"/>
      <c r="E606" s="25"/>
      <c r="F606" s="25"/>
      <c r="G606" s="26"/>
      <c r="H606" s="26"/>
      <c r="I606" s="26"/>
      <c r="J606" s="26"/>
      <c r="K606" s="26"/>
      <c r="L606" s="26"/>
      <c r="M606" s="26"/>
      <c r="N606" s="26"/>
    </row>
    <row r="607" spans="1:14">
      <c r="A607" s="25"/>
      <c r="B607" s="25"/>
      <c r="C607" s="25"/>
      <c r="D607" s="25"/>
      <c r="E607" s="25"/>
      <c r="F607" s="25"/>
      <c r="G607" s="26"/>
      <c r="H607" s="26"/>
      <c r="I607" s="26"/>
      <c r="J607" s="26"/>
      <c r="K607" s="26"/>
      <c r="L607" s="26"/>
      <c r="M607" s="26"/>
      <c r="N607" s="26"/>
    </row>
    <row r="608" spans="1:14">
      <c r="A608" s="25"/>
      <c r="B608" s="25"/>
      <c r="C608" s="25"/>
      <c r="D608" s="25"/>
      <c r="E608" s="25"/>
      <c r="F608" s="25"/>
      <c r="G608" s="26"/>
      <c r="H608" s="26"/>
      <c r="I608" s="26"/>
      <c r="J608" s="26"/>
      <c r="K608" s="26"/>
      <c r="L608" s="26"/>
      <c r="M608" s="26"/>
      <c r="N608" s="26"/>
    </row>
    <row r="609" spans="1:14">
      <c r="A609" s="25"/>
      <c r="B609" s="25"/>
      <c r="C609" s="25"/>
      <c r="D609" s="25"/>
      <c r="E609" s="25"/>
      <c r="F609" s="25"/>
      <c r="G609" s="26"/>
      <c r="H609" s="26"/>
      <c r="I609" s="26"/>
      <c r="J609" s="26"/>
      <c r="K609" s="26"/>
      <c r="L609" s="26"/>
      <c r="M609" s="26"/>
      <c r="N609" s="26"/>
    </row>
    <row r="610" spans="1:14">
      <c r="A610" s="25"/>
      <c r="B610" s="25"/>
      <c r="C610" s="25"/>
      <c r="D610" s="25"/>
      <c r="E610" s="25"/>
      <c r="F610" s="25"/>
      <c r="G610" s="26"/>
      <c r="H610" s="26"/>
      <c r="I610" s="26"/>
      <c r="J610" s="26"/>
      <c r="K610" s="26"/>
      <c r="L610" s="26"/>
      <c r="M610" s="26"/>
      <c r="N610" s="26"/>
    </row>
    <row r="611" spans="1:14">
      <c r="A611" s="25"/>
      <c r="B611" s="25"/>
      <c r="C611" s="25"/>
      <c r="D611" s="25"/>
      <c r="E611" s="25"/>
      <c r="F611" s="25"/>
      <c r="G611" s="26"/>
      <c r="H611" s="26"/>
      <c r="I611" s="26"/>
      <c r="J611" s="26"/>
      <c r="K611" s="26"/>
      <c r="L611" s="26"/>
      <c r="M611" s="26"/>
      <c r="N611" s="26"/>
    </row>
    <row r="612" spans="1:14">
      <c r="A612" s="25"/>
      <c r="B612" s="25"/>
      <c r="C612" s="25"/>
      <c r="D612" s="25"/>
      <c r="E612" s="25"/>
      <c r="F612" s="25"/>
      <c r="G612" s="26"/>
      <c r="H612" s="26"/>
      <c r="I612" s="26"/>
      <c r="J612" s="26"/>
      <c r="K612" s="26"/>
      <c r="L612" s="26"/>
      <c r="M612" s="26"/>
      <c r="N612" s="26"/>
    </row>
    <row r="613" spans="1:14">
      <c r="A613" s="25"/>
      <c r="B613" s="25"/>
      <c r="C613" s="25"/>
      <c r="D613" s="25"/>
      <c r="E613" s="25"/>
      <c r="F613" s="25"/>
      <c r="G613" s="26"/>
      <c r="H613" s="26"/>
      <c r="I613" s="26"/>
      <c r="J613" s="26"/>
      <c r="K613" s="26"/>
      <c r="L613" s="26"/>
      <c r="M613" s="26"/>
      <c r="N613" s="26"/>
    </row>
    <row r="614" spans="1:14">
      <c r="A614" s="25"/>
      <c r="B614" s="25"/>
      <c r="C614" s="25"/>
      <c r="D614" s="25"/>
      <c r="E614" s="25"/>
      <c r="F614" s="25"/>
      <c r="G614" s="26"/>
      <c r="H614" s="26"/>
      <c r="I614" s="26"/>
      <c r="J614" s="26"/>
      <c r="K614" s="26"/>
      <c r="L614" s="26"/>
      <c r="M614" s="26"/>
      <c r="N614" s="26"/>
    </row>
    <row r="615" spans="1:14">
      <c r="A615" s="25"/>
      <c r="B615" s="25"/>
      <c r="C615" s="25"/>
      <c r="D615" s="25"/>
      <c r="E615" s="25"/>
      <c r="F615" s="25"/>
      <c r="G615" s="26"/>
      <c r="H615" s="26"/>
      <c r="I615" s="26"/>
      <c r="J615" s="26"/>
      <c r="K615" s="26"/>
      <c r="L615" s="26"/>
      <c r="M615" s="26"/>
      <c r="N615" s="26"/>
    </row>
    <row r="616" spans="1:14">
      <c r="A616" s="25"/>
      <c r="B616" s="25"/>
      <c r="C616" s="25"/>
      <c r="D616" s="25"/>
      <c r="E616" s="25"/>
      <c r="F616" s="25"/>
      <c r="G616" s="26"/>
      <c r="H616" s="26"/>
      <c r="I616" s="26"/>
      <c r="J616" s="26"/>
      <c r="K616" s="26"/>
      <c r="L616" s="26"/>
      <c r="M616" s="26"/>
      <c r="N616" s="26"/>
    </row>
    <row r="617" spans="1:14">
      <c r="A617" s="25"/>
      <c r="B617" s="25"/>
      <c r="C617" s="25"/>
      <c r="D617" s="25"/>
      <c r="E617" s="25"/>
      <c r="F617" s="25"/>
      <c r="G617" s="26"/>
      <c r="H617" s="26"/>
      <c r="I617" s="26"/>
      <c r="J617" s="26"/>
      <c r="K617" s="26"/>
      <c r="L617" s="26"/>
      <c r="M617" s="26"/>
      <c r="N617" s="26"/>
    </row>
    <row r="618" spans="1:14">
      <c r="A618" s="25"/>
      <c r="B618" s="25"/>
      <c r="C618" s="25"/>
      <c r="D618" s="25"/>
      <c r="E618" s="25"/>
      <c r="F618" s="25"/>
      <c r="G618" s="26"/>
      <c r="H618" s="26"/>
      <c r="I618" s="26"/>
      <c r="J618" s="26"/>
      <c r="K618" s="26"/>
      <c r="L618" s="26"/>
      <c r="M618" s="26"/>
      <c r="N618" s="26"/>
    </row>
    <row r="619" spans="1:14">
      <c r="A619" s="25"/>
      <c r="B619" s="25"/>
      <c r="C619" s="25"/>
      <c r="D619" s="25"/>
      <c r="E619" s="25"/>
      <c r="F619" s="25"/>
      <c r="G619" s="26"/>
      <c r="H619" s="26"/>
      <c r="I619" s="26"/>
      <c r="J619" s="26"/>
      <c r="K619" s="26"/>
      <c r="L619" s="26"/>
      <c r="M619" s="26"/>
      <c r="N619" s="26"/>
    </row>
    <row r="620" spans="1:14">
      <c r="A620" s="25"/>
      <c r="B620" s="25"/>
      <c r="C620" s="25"/>
      <c r="D620" s="25"/>
      <c r="E620" s="25"/>
      <c r="F620" s="25"/>
      <c r="G620" s="26"/>
      <c r="H620" s="26"/>
      <c r="I620" s="26"/>
      <c r="J620" s="26"/>
      <c r="K620" s="26"/>
      <c r="L620" s="26"/>
      <c r="M620" s="26"/>
      <c r="N620" s="26"/>
    </row>
    <row r="621" spans="1:14">
      <c r="A621" s="25"/>
      <c r="B621" s="25"/>
      <c r="C621" s="25"/>
      <c r="D621" s="25"/>
      <c r="E621" s="25"/>
      <c r="F621" s="25"/>
      <c r="G621" s="26"/>
      <c r="H621" s="26"/>
      <c r="I621" s="26"/>
      <c r="J621" s="26"/>
      <c r="K621" s="26"/>
      <c r="L621" s="26"/>
      <c r="M621" s="26"/>
      <c r="N621" s="26"/>
    </row>
    <row r="622" spans="1:14">
      <c r="A622" s="25"/>
      <c r="B622" s="25"/>
      <c r="C622" s="25"/>
      <c r="D622" s="25"/>
      <c r="E622" s="25"/>
      <c r="F622" s="25"/>
      <c r="G622" s="26"/>
      <c r="H622" s="26"/>
      <c r="I622" s="26"/>
      <c r="J622" s="26"/>
      <c r="K622" s="26"/>
      <c r="L622" s="26"/>
      <c r="M622" s="26"/>
      <c r="N622" s="26"/>
    </row>
    <row r="623" spans="1:14">
      <c r="A623" s="25"/>
      <c r="B623" s="25"/>
      <c r="C623" s="25"/>
      <c r="D623" s="25"/>
      <c r="E623" s="25"/>
      <c r="F623" s="25"/>
      <c r="G623" s="26"/>
      <c r="H623" s="26"/>
      <c r="I623" s="26"/>
      <c r="J623" s="26"/>
      <c r="K623" s="26"/>
      <c r="L623" s="26"/>
      <c r="M623" s="26"/>
      <c r="N623" s="26"/>
    </row>
    <row r="624" spans="1:14">
      <c r="A624" s="25"/>
      <c r="B624" s="25"/>
      <c r="C624" s="25"/>
      <c r="D624" s="25"/>
      <c r="E624" s="25"/>
      <c r="F624" s="25"/>
      <c r="G624" s="26"/>
      <c r="H624" s="26"/>
      <c r="I624" s="26"/>
      <c r="J624" s="26"/>
      <c r="K624" s="26"/>
      <c r="L624" s="26"/>
      <c r="M624" s="26"/>
      <c r="N624" s="26"/>
    </row>
    <row r="625" spans="1:14">
      <c r="A625" s="25"/>
      <c r="B625" s="25"/>
      <c r="C625" s="25"/>
      <c r="D625" s="25"/>
      <c r="E625" s="25"/>
      <c r="F625" s="25"/>
      <c r="G625" s="26"/>
      <c r="H625" s="26"/>
      <c r="I625" s="26"/>
      <c r="J625" s="26"/>
      <c r="K625" s="26"/>
      <c r="L625" s="26"/>
      <c r="M625" s="26"/>
      <c r="N625" s="26"/>
    </row>
    <row r="626" spans="1:14">
      <c r="A626" s="25"/>
      <c r="B626" s="25"/>
      <c r="C626" s="25"/>
      <c r="D626" s="25"/>
      <c r="E626" s="25"/>
      <c r="F626" s="25"/>
      <c r="G626" s="26"/>
      <c r="H626" s="26"/>
      <c r="I626" s="26"/>
      <c r="J626" s="26"/>
      <c r="K626" s="26"/>
      <c r="L626" s="26"/>
      <c r="M626" s="26"/>
      <c r="N626" s="26"/>
    </row>
    <row r="627" spans="1:14">
      <c r="A627" s="25"/>
      <c r="B627" s="25"/>
      <c r="C627" s="25"/>
      <c r="D627" s="25"/>
      <c r="E627" s="25"/>
      <c r="F627" s="25"/>
      <c r="G627" s="26"/>
      <c r="H627" s="26"/>
      <c r="I627" s="26"/>
      <c r="J627" s="26"/>
      <c r="K627" s="26"/>
      <c r="L627" s="26"/>
      <c r="M627" s="26"/>
      <c r="N627" s="26"/>
    </row>
    <row r="628" spans="1:14">
      <c r="A628" s="25"/>
      <c r="B628" s="25"/>
      <c r="C628" s="25"/>
      <c r="D628" s="25"/>
      <c r="E628" s="25"/>
      <c r="F628" s="25"/>
      <c r="G628" s="26"/>
      <c r="H628" s="26"/>
      <c r="I628" s="26"/>
      <c r="J628" s="26"/>
      <c r="K628" s="26"/>
      <c r="L628" s="26"/>
      <c r="M628" s="26"/>
      <c r="N628" s="26"/>
    </row>
    <row r="629" spans="1:14">
      <c r="A629" s="25"/>
      <c r="B629" s="25"/>
      <c r="C629" s="25"/>
      <c r="D629" s="25"/>
      <c r="E629" s="25"/>
      <c r="F629" s="25"/>
      <c r="G629" s="26"/>
      <c r="H629" s="26"/>
      <c r="I629" s="26"/>
      <c r="J629" s="26"/>
      <c r="K629" s="26"/>
      <c r="L629" s="26"/>
      <c r="M629" s="26"/>
      <c r="N629" s="26"/>
    </row>
    <row r="630" spans="1:14">
      <c r="A630" s="25"/>
      <c r="B630" s="25"/>
      <c r="C630" s="25"/>
      <c r="D630" s="25"/>
      <c r="E630" s="25"/>
      <c r="F630" s="25"/>
      <c r="G630" s="26"/>
      <c r="H630" s="26"/>
      <c r="I630" s="26"/>
      <c r="J630" s="26"/>
      <c r="K630" s="26"/>
      <c r="L630" s="26"/>
      <c r="M630" s="26"/>
      <c r="N630" s="26"/>
    </row>
    <row r="631" spans="1:14">
      <c r="A631" s="25"/>
      <c r="B631" s="25"/>
      <c r="C631" s="25"/>
      <c r="D631" s="25"/>
      <c r="E631" s="25"/>
      <c r="F631" s="25"/>
      <c r="G631" s="26"/>
      <c r="H631" s="26"/>
      <c r="I631" s="26"/>
      <c r="J631" s="26"/>
      <c r="K631" s="26"/>
      <c r="L631" s="26"/>
      <c r="M631" s="26"/>
      <c r="N631" s="26"/>
    </row>
    <row r="632" spans="1:14">
      <c r="A632" s="25"/>
      <c r="B632" s="25"/>
      <c r="C632" s="25"/>
      <c r="D632" s="25"/>
      <c r="E632" s="25"/>
      <c r="F632" s="25"/>
      <c r="G632" s="26"/>
      <c r="H632" s="26"/>
      <c r="I632" s="26"/>
      <c r="J632" s="26"/>
      <c r="K632" s="26"/>
      <c r="L632" s="26"/>
      <c r="M632" s="26"/>
      <c r="N632" s="26"/>
    </row>
    <row r="633" spans="1:14">
      <c r="A633" s="25"/>
      <c r="B633" s="25"/>
      <c r="C633" s="25"/>
      <c r="D633" s="25"/>
      <c r="E633" s="25"/>
      <c r="F633" s="25"/>
      <c r="G633" s="26"/>
      <c r="H633" s="26"/>
      <c r="I633" s="26"/>
      <c r="J633" s="26"/>
      <c r="K633" s="26"/>
      <c r="L633" s="26"/>
      <c r="M633" s="26"/>
      <c r="N633" s="26"/>
    </row>
    <row r="634" spans="1:14">
      <c r="A634" s="25"/>
      <c r="B634" s="25"/>
      <c r="C634" s="25"/>
      <c r="D634" s="25"/>
      <c r="E634" s="25"/>
      <c r="F634" s="25"/>
      <c r="G634" s="26"/>
      <c r="H634" s="26"/>
      <c r="I634" s="26"/>
      <c r="J634" s="26"/>
      <c r="K634" s="26"/>
      <c r="L634" s="26"/>
      <c r="M634" s="26"/>
      <c r="N634" s="26"/>
    </row>
    <row r="635" spans="1:14">
      <c r="A635" s="25"/>
      <c r="B635" s="25"/>
      <c r="C635" s="25"/>
      <c r="D635" s="25"/>
      <c r="E635" s="25"/>
      <c r="F635" s="25"/>
      <c r="G635" s="26"/>
      <c r="H635" s="26"/>
      <c r="I635" s="26"/>
      <c r="J635" s="26"/>
      <c r="K635" s="26"/>
      <c r="L635" s="26"/>
      <c r="M635" s="26"/>
      <c r="N635" s="26"/>
    </row>
    <row r="636" spans="1:14">
      <c r="A636" s="25"/>
      <c r="B636" s="25"/>
      <c r="C636" s="25"/>
      <c r="D636" s="25"/>
      <c r="E636" s="25"/>
      <c r="F636" s="25"/>
      <c r="G636" s="26"/>
      <c r="H636" s="26"/>
      <c r="I636" s="26"/>
      <c r="J636" s="26"/>
      <c r="K636" s="26"/>
      <c r="L636" s="26"/>
      <c r="M636" s="26"/>
      <c r="N636" s="26"/>
    </row>
    <row r="637" spans="1:14">
      <c r="A637" s="25"/>
      <c r="B637" s="25"/>
      <c r="C637" s="25"/>
      <c r="D637" s="25"/>
      <c r="E637" s="25"/>
      <c r="F637" s="25"/>
      <c r="G637" s="26"/>
      <c r="H637" s="26"/>
      <c r="I637" s="26"/>
      <c r="J637" s="26"/>
      <c r="K637" s="26"/>
      <c r="L637" s="26"/>
      <c r="M637" s="26"/>
      <c r="N637" s="26"/>
    </row>
    <row r="638" spans="1:14">
      <c r="A638" s="25"/>
      <c r="B638" s="25"/>
      <c r="C638" s="25"/>
      <c r="D638" s="25"/>
      <c r="E638" s="25"/>
      <c r="F638" s="25"/>
      <c r="G638" s="26"/>
      <c r="H638" s="26"/>
      <c r="I638" s="26"/>
      <c r="J638" s="26"/>
      <c r="K638" s="26"/>
      <c r="L638" s="26"/>
      <c r="M638" s="26"/>
      <c r="N638" s="26"/>
    </row>
    <row r="639" spans="1:14">
      <c r="A639" s="25"/>
      <c r="B639" s="25"/>
      <c r="C639" s="25"/>
      <c r="D639" s="25"/>
      <c r="E639" s="25"/>
      <c r="F639" s="25"/>
      <c r="G639" s="26"/>
      <c r="H639" s="26"/>
      <c r="I639" s="26"/>
      <c r="J639" s="26"/>
      <c r="K639" s="26"/>
      <c r="L639" s="26"/>
      <c r="M639" s="26"/>
      <c r="N639" s="26"/>
    </row>
    <row r="640" spans="1:14">
      <c r="A640" s="25"/>
      <c r="B640" s="25"/>
      <c r="C640" s="25"/>
      <c r="D640" s="25"/>
      <c r="E640" s="25"/>
      <c r="F640" s="25"/>
      <c r="G640" s="26"/>
      <c r="H640" s="26"/>
      <c r="I640" s="26"/>
      <c r="J640" s="26"/>
      <c r="K640" s="26"/>
      <c r="L640" s="26"/>
      <c r="M640" s="26"/>
      <c r="N640" s="26"/>
    </row>
    <row r="641" spans="1:14">
      <c r="A641" s="25"/>
      <c r="B641" s="25"/>
      <c r="C641" s="25"/>
      <c r="D641" s="25"/>
      <c r="E641" s="25"/>
      <c r="F641" s="25"/>
      <c r="G641" s="26"/>
      <c r="H641" s="26"/>
      <c r="I641" s="26"/>
      <c r="J641" s="26"/>
      <c r="K641" s="26"/>
      <c r="L641" s="26"/>
      <c r="M641" s="26"/>
      <c r="N641" s="26"/>
    </row>
    <row r="642" spans="1:14">
      <c r="A642" s="25"/>
      <c r="B642" s="25"/>
      <c r="C642" s="25"/>
      <c r="D642" s="25"/>
      <c r="E642" s="25"/>
      <c r="F642" s="25"/>
      <c r="G642" s="26"/>
      <c r="H642" s="26"/>
      <c r="I642" s="26"/>
      <c r="J642" s="26"/>
      <c r="K642" s="26"/>
      <c r="L642" s="26"/>
      <c r="M642" s="26"/>
      <c r="N642" s="26"/>
    </row>
    <row r="643" spans="1:14">
      <c r="A643" s="25"/>
      <c r="B643" s="25"/>
      <c r="C643" s="25"/>
      <c r="D643" s="25"/>
      <c r="E643" s="25"/>
      <c r="F643" s="25"/>
      <c r="G643" s="26"/>
      <c r="H643" s="26"/>
      <c r="I643" s="26"/>
      <c r="J643" s="26"/>
      <c r="K643" s="26"/>
      <c r="L643" s="26"/>
      <c r="M643" s="26"/>
      <c r="N643" s="26"/>
    </row>
    <row r="644" spans="1:14">
      <c r="A644" s="25"/>
      <c r="B644" s="25"/>
      <c r="C644" s="25"/>
      <c r="D644" s="25"/>
      <c r="E644" s="25"/>
      <c r="F644" s="25"/>
      <c r="G644" s="26"/>
      <c r="H644" s="26"/>
      <c r="I644" s="26"/>
      <c r="J644" s="26"/>
      <c r="K644" s="26"/>
      <c r="L644" s="26"/>
      <c r="M644" s="26"/>
      <c r="N644" s="26"/>
    </row>
    <row r="645" spans="1:14">
      <c r="A645" s="25"/>
      <c r="B645" s="25"/>
      <c r="C645" s="25"/>
      <c r="D645" s="25"/>
      <c r="E645" s="25"/>
      <c r="F645" s="25"/>
      <c r="G645" s="26"/>
      <c r="H645" s="26"/>
      <c r="I645" s="26"/>
      <c r="J645" s="26"/>
      <c r="K645" s="26"/>
      <c r="L645" s="26"/>
      <c r="M645" s="26"/>
      <c r="N645" s="26"/>
    </row>
    <row r="646" spans="1:14">
      <c r="A646" s="25"/>
      <c r="B646" s="25"/>
      <c r="C646" s="25"/>
      <c r="D646" s="25"/>
      <c r="E646" s="25"/>
      <c r="F646" s="25"/>
      <c r="G646" s="26"/>
      <c r="H646" s="26"/>
      <c r="I646" s="26"/>
      <c r="J646" s="26"/>
      <c r="K646" s="26"/>
      <c r="L646" s="26"/>
      <c r="M646" s="26"/>
      <c r="N646" s="26"/>
    </row>
    <row r="647" spans="1:14">
      <c r="A647" s="25"/>
      <c r="B647" s="25"/>
      <c r="C647" s="25"/>
      <c r="D647" s="25"/>
      <c r="E647" s="25"/>
      <c r="F647" s="25"/>
      <c r="G647" s="26"/>
      <c r="H647" s="26"/>
      <c r="I647" s="26"/>
      <c r="J647" s="26"/>
      <c r="K647" s="26"/>
      <c r="L647" s="26"/>
      <c r="M647" s="26"/>
      <c r="N647" s="26"/>
    </row>
    <row r="648" spans="1:14">
      <c r="A648" s="25"/>
      <c r="B648" s="25"/>
      <c r="C648" s="25"/>
      <c r="D648" s="25"/>
      <c r="E648" s="25"/>
      <c r="F648" s="25"/>
      <c r="G648" s="26"/>
      <c r="H648" s="26"/>
      <c r="I648" s="26"/>
      <c r="J648" s="26"/>
      <c r="K648" s="26"/>
      <c r="L648" s="26"/>
      <c r="M648" s="26"/>
      <c r="N648" s="26"/>
    </row>
    <row r="649" spans="1:14">
      <c r="A649" s="25"/>
      <c r="B649" s="25"/>
      <c r="C649" s="25"/>
      <c r="D649" s="25"/>
      <c r="E649" s="25"/>
      <c r="F649" s="25"/>
      <c r="G649" s="26"/>
      <c r="H649" s="26"/>
      <c r="I649" s="26"/>
      <c r="J649" s="26"/>
      <c r="K649" s="26"/>
      <c r="L649" s="26"/>
      <c r="M649" s="26"/>
      <c r="N649" s="26"/>
    </row>
    <row r="650" spans="1:14">
      <c r="A650" s="25"/>
      <c r="B650" s="25"/>
      <c r="C650" s="25"/>
      <c r="D650" s="25"/>
      <c r="E650" s="25"/>
      <c r="F650" s="25"/>
      <c r="G650" s="26"/>
      <c r="H650" s="26"/>
      <c r="I650" s="26"/>
      <c r="J650" s="26"/>
      <c r="K650" s="26"/>
      <c r="L650" s="26"/>
      <c r="M650" s="26"/>
      <c r="N650" s="26"/>
    </row>
    <row r="651" spans="1:14">
      <c r="A651" s="25"/>
      <c r="B651" s="25"/>
      <c r="C651" s="25"/>
      <c r="D651" s="25"/>
      <c r="E651" s="25"/>
      <c r="F651" s="25"/>
      <c r="G651" s="26"/>
      <c r="H651" s="26"/>
      <c r="I651" s="26"/>
      <c r="J651" s="26"/>
      <c r="K651" s="26"/>
      <c r="L651" s="26"/>
      <c r="M651" s="26"/>
      <c r="N651" s="26"/>
    </row>
    <row r="652" spans="1:14">
      <c r="A652" s="25"/>
      <c r="B652" s="25"/>
      <c r="C652" s="25"/>
      <c r="D652" s="25"/>
      <c r="E652" s="25"/>
      <c r="F652" s="25"/>
      <c r="G652" s="26"/>
      <c r="H652" s="26"/>
      <c r="I652" s="26"/>
      <c r="J652" s="26"/>
      <c r="K652" s="26"/>
      <c r="L652" s="26"/>
      <c r="M652" s="26"/>
      <c r="N652" s="26"/>
    </row>
    <row r="653" spans="1:14">
      <c r="A653" s="25"/>
      <c r="B653" s="25"/>
      <c r="C653" s="25"/>
      <c r="D653" s="25"/>
      <c r="E653" s="25"/>
      <c r="F653" s="25"/>
      <c r="G653" s="26"/>
      <c r="H653" s="26"/>
      <c r="I653" s="26"/>
      <c r="J653" s="26"/>
      <c r="K653" s="26"/>
      <c r="L653" s="26"/>
      <c r="M653" s="26"/>
      <c r="N653" s="26"/>
    </row>
    <row r="654" spans="1:14">
      <c r="A654" s="25"/>
      <c r="B654" s="25"/>
      <c r="C654" s="25"/>
      <c r="D654" s="25"/>
      <c r="E654" s="25"/>
      <c r="F654" s="25"/>
      <c r="G654" s="26"/>
      <c r="H654" s="26"/>
      <c r="I654" s="26"/>
      <c r="J654" s="26"/>
      <c r="K654" s="26"/>
      <c r="L654" s="26"/>
      <c r="M654" s="26"/>
      <c r="N654" s="26"/>
    </row>
    <row r="655" spans="1:14">
      <c r="A655" s="25"/>
      <c r="B655" s="25"/>
      <c r="C655" s="25"/>
      <c r="D655" s="25"/>
      <c r="E655" s="25"/>
      <c r="F655" s="25"/>
      <c r="G655" s="26"/>
      <c r="H655" s="26"/>
      <c r="I655" s="26"/>
      <c r="J655" s="26"/>
      <c r="K655" s="26"/>
      <c r="L655" s="26"/>
      <c r="M655" s="26"/>
      <c r="N655" s="26"/>
    </row>
    <row r="656" spans="1:14">
      <c r="A656" s="25"/>
      <c r="B656" s="25"/>
      <c r="C656" s="25"/>
      <c r="D656" s="25"/>
      <c r="E656" s="25"/>
      <c r="F656" s="25"/>
      <c r="G656" s="26"/>
      <c r="H656" s="26"/>
      <c r="I656" s="26"/>
      <c r="J656" s="26"/>
      <c r="K656" s="26"/>
      <c r="L656" s="26"/>
      <c r="M656" s="26"/>
      <c r="N656" s="26"/>
    </row>
    <row r="657" spans="1:14">
      <c r="A657" s="25"/>
      <c r="B657" s="25"/>
      <c r="C657" s="25"/>
      <c r="D657" s="25"/>
      <c r="E657" s="25"/>
      <c r="F657" s="25"/>
      <c r="G657" s="26"/>
      <c r="H657" s="26"/>
      <c r="I657" s="26"/>
      <c r="J657" s="26"/>
      <c r="K657" s="26"/>
      <c r="L657" s="26"/>
      <c r="M657" s="26"/>
      <c r="N657" s="26"/>
    </row>
    <row r="658" spans="1:14">
      <c r="A658" s="25"/>
      <c r="B658" s="25"/>
      <c r="C658" s="25"/>
      <c r="D658" s="25"/>
      <c r="E658" s="25"/>
      <c r="F658" s="25"/>
      <c r="G658" s="26"/>
      <c r="H658" s="26"/>
      <c r="I658" s="26"/>
      <c r="J658" s="26"/>
      <c r="K658" s="26"/>
      <c r="L658" s="26"/>
      <c r="M658" s="26"/>
      <c r="N658" s="26"/>
    </row>
    <row r="659" spans="1:14">
      <c r="A659" s="25"/>
      <c r="B659" s="25"/>
      <c r="C659" s="25"/>
      <c r="D659" s="25"/>
      <c r="E659" s="25"/>
      <c r="F659" s="25"/>
      <c r="G659" s="26"/>
      <c r="H659" s="26"/>
      <c r="I659" s="26"/>
      <c r="J659" s="26"/>
      <c r="K659" s="26"/>
      <c r="L659" s="26"/>
      <c r="M659" s="26"/>
      <c r="N659" s="26"/>
    </row>
    <row r="660" spans="1:14">
      <c r="A660" s="25"/>
      <c r="B660" s="25"/>
      <c r="C660" s="25"/>
      <c r="D660" s="25"/>
      <c r="E660" s="25"/>
      <c r="F660" s="25"/>
      <c r="G660" s="26"/>
      <c r="H660" s="26"/>
      <c r="I660" s="26"/>
      <c r="J660" s="26"/>
      <c r="K660" s="26"/>
      <c r="L660" s="26"/>
      <c r="M660" s="26"/>
      <c r="N660" s="26"/>
    </row>
    <row r="661" spans="1:14">
      <c r="A661" s="25"/>
      <c r="B661" s="25"/>
      <c r="C661" s="25"/>
      <c r="D661" s="25"/>
      <c r="E661" s="25"/>
      <c r="F661" s="25"/>
      <c r="G661" s="26"/>
      <c r="H661" s="26"/>
      <c r="I661" s="26"/>
      <c r="J661" s="26"/>
      <c r="K661" s="26"/>
      <c r="L661" s="26"/>
      <c r="M661" s="26"/>
      <c r="N661" s="26"/>
    </row>
    <row r="662" spans="1:14">
      <c r="A662" s="25"/>
      <c r="B662" s="25"/>
      <c r="C662" s="25"/>
      <c r="D662" s="25"/>
      <c r="E662" s="25"/>
      <c r="F662" s="25"/>
      <c r="G662" s="26"/>
      <c r="H662" s="26"/>
      <c r="I662" s="26"/>
      <c r="J662" s="26"/>
      <c r="K662" s="26"/>
      <c r="L662" s="26"/>
      <c r="M662" s="26"/>
      <c r="N662" s="26"/>
    </row>
    <row r="663" spans="1:14">
      <c r="A663" s="25"/>
      <c r="B663" s="25"/>
      <c r="C663" s="25"/>
      <c r="D663" s="25"/>
      <c r="E663" s="25"/>
      <c r="F663" s="25"/>
      <c r="G663" s="26"/>
      <c r="H663" s="26"/>
      <c r="I663" s="26"/>
      <c r="J663" s="26"/>
      <c r="K663" s="26"/>
      <c r="L663" s="26"/>
      <c r="M663" s="26"/>
      <c r="N663" s="26"/>
    </row>
    <row r="664" spans="1:14">
      <c r="A664" s="25"/>
      <c r="B664" s="25"/>
      <c r="C664" s="25"/>
      <c r="D664" s="25"/>
      <c r="E664" s="25"/>
      <c r="F664" s="25"/>
      <c r="G664" s="26"/>
      <c r="H664" s="26"/>
      <c r="I664" s="26"/>
      <c r="J664" s="26"/>
      <c r="K664" s="26"/>
      <c r="L664" s="26"/>
      <c r="M664" s="26"/>
      <c r="N664" s="26"/>
    </row>
    <row r="665" spans="1:14">
      <c r="A665" s="25"/>
      <c r="B665" s="25"/>
      <c r="C665" s="25"/>
      <c r="D665" s="25"/>
      <c r="E665" s="25"/>
      <c r="F665" s="25"/>
      <c r="G665" s="26"/>
      <c r="H665" s="26"/>
      <c r="I665" s="26"/>
      <c r="J665" s="26"/>
      <c r="K665" s="26"/>
      <c r="L665" s="26"/>
      <c r="M665" s="26"/>
      <c r="N665" s="26"/>
    </row>
    <row r="666" spans="1:14">
      <c r="A666" s="25"/>
      <c r="B666" s="25"/>
      <c r="C666" s="25"/>
      <c r="D666" s="25"/>
      <c r="E666" s="25"/>
      <c r="F666" s="25"/>
      <c r="G666" s="26"/>
      <c r="H666" s="26"/>
      <c r="I666" s="26"/>
      <c r="J666" s="26"/>
      <c r="K666" s="26"/>
      <c r="L666" s="26"/>
      <c r="M666" s="26"/>
      <c r="N666" s="26"/>
    </row>
    <row r="667" spans="1:14">
      <c r="A667" s="25"/>
      <c r="B667" s="25"/>
      <c r="C667" s="25"/>
      <c r="D667" s="25"/>
      <c r="E667" s="25"/>
      <c r="F667" s="25"/>
      <c r="G667" s="26"/>
      <c r="H667" s="26"/>
      <c r="I667" s="26"/>
      <c r="J667" s="26"/>
      <c r="K667" s="26"/>
      <c r="L667" s="26"/>
      <c r="M667" s="26"/>
      <c r="N667" s="26"/>
    </row>
    <row r="668" spans="1:14">
      <c r="A668" s="25"/>
      <c r="B668" s="25"/>
      <c r="C668" s="25"/>
      <c r="D668" s="25"/>
      <c r="E668" s="25"/>
      <c r="F668" s="25"/>
      <c r="G668" s="26"/>
      <c r="H668" s="26"/>
      <c r="I668" s="26"/>
      <c r="J668" s="26"/>
      <c r="K668" s="26"/>
      <c r="L668" s="26"/>
      <c r="M668" s="26"/>
      <c r="N668" s="26"/>
    </row>
    <row r="669" spans="1:14">
      <c r="A669" s="25"/>
      <c r="B669" s="25"/>
      <c r="C669" s="25"/>
      <c r="D669" s="25"/>
      <c r="E669" s="25"/>
      <c r="F669" s="25"/>
      <c r="G669" s="26"/>
      <c r="H669" s="26"/>
      <c r="I669" s="26"/>
      <c r="J669" s="26"/>
      <c r="K669" s="26"/>
      <c r="L669" s="26"/>
      <c r="M669" s="26"/>
      <c r="N669" s="26"/>
    </row>
    <row r="670" spans="1:14">
      <c r="A670" s="25"/>
      <c r="B670" s="25"/>
      <c r="C670" s="25"/>
      <c r="D670" s="25"/>
      <c r="E670" s="25"/>
      <c r="F670" s="25"/>
      <c r="G670" s="26"/>
      <c r="H670" s="26"/>
      <c r="I670" s="26"/>
      <c r="J670" s="26"/>
      <c r="K670" s="26"/>
      <c r="L670" s="26"/>
      <c r="M670" s="26"/>
      <c r="N670" s="26"/>
    </row>
    <row r="671" spans="1:14">
      <c r="A671" s="25"/>
      <c r="B671" s="25"/>
      <c r="C671" s="25"/>
      <c r="D671" s="25"/>
      <c r="E671" s="25"/>
      <c r="F671" s="25"/>
      <c r="G671" s="26"/>
      <c r="H671" s="26"/>
      <c r="I671" s="26"/>
      <c r="J671" s="26"/>
      <c r="K671" s="26"/>
      <c r="L671" s="26"/>
      <c r="M671" s="26"/>
      <c r="N671" s="26"/>
    </row>
    <row r="672" spans="1:14">
      <c r="A672" s="25"/>
      <c r="B672" s="25"/>
      <c r="C672" s="25"/>
      <c r="D672" s="25"/>
      <c r="E672" s="25"/>
      <c r="F672" s="25"/>
      <c r="G672" s="26"/>
      <c r="H672" s="26"/>
      <c r="I672" s="26"/>
      <c r="J672" s="26"/>
      <c r="K672" s="26"/>
      <c r="L672" s="26"/>
      <c r="M672" s="26"/>
      <c r="N672" s="26"/>
    </row>
    <row r="673" spans="1:14">
      <c r="A673" s="25"/>
      <c r="B673" s="25"/>
      <c r="C673" s="25"/>
      <c r="D673" s="25"/>
      <c r="E673" s="25"/>
      <c r="F673" s="25"/>
      <c r="G673" s="26"/>
      <c r="H673" s="26"/>
      <c r="I673" s="26"/>
      <c r="J673" s="26"/>
      <c r="K673" s="26"/>
      <c r="L673" s="26"/>
      <c r="M673" s="26"/>
      <c r="N673" s="26"/>
    </row>
    <row r="674" spans="1:14">
      <c r="A674" s="25"/>
      <c r="B674" s="25"/>
      <c r="C674" s="25"/>
      <c r="D674" s="25"/>
      <c r="E674" s="25"/>
      <c r="F674" s="25"/>
      <c r="G674" s="26"/>
      <c r="H674" s="26"/>
      <c r="I674" s="26"/>
      <c r="J674" s="26"/>
      <c r="K674" s="26"/>
      <c r="L674" s="26"/>
      <c r="M674" s="26"/>
      <c r="N674" s="26"/>
    </row>
    <row r="675" spans="1:14">
      <c r="A675" s="25"/>
      <c r="B675" s="25"/>
      <c r="C675" s="25"/>
      <c r="D675" s="25"/>
      <c r="E675" s="25"/>
      <c r="F675" s="25"/>
      <c r="G675" s="26"/>
      <c r="H675" s="26"/>
      <c r="I675" s="26"/>
      <c r="J675" s="26"/>
      <c r="K675" s="26"/>
      <c r="L675" s="26"/>
      <c r="M675" s="26"/>
      <c r="N675" s="26"/>
    </row>
    <row r="676" spans="1:14">
      <c r="A676" s="25"/>
      <c r="B676" s="25"/>
      <c r="C676" s="25"/>
      <c r="D676" s="25"/>
      <c r="E676" s="25"/>
      <c r="F676" s="25"/>
      <c r="G676" s="26"/>
      <c r="H676" s="26"/>
      <c r="I676" s="26"/>
      <c r="J676" s="26"/>
      <c r="K676" s="26"/>
      <c r="L676" s="26"/>
      <c r="M676" s="26"/>
      <c r="N676" s="26"/>
    </row>
    <row r="677" spans="1:14">
      <c r="A677" s="25"/>
      <c r="B677" s="25"/>
      <c r="C677" s="25"/>
      <c r="D677" s="25"/>
      <c r="E677" s="25"/>
      <c r="F677" s="25"/>
      <c r="G677" s="26"/>
      <c r="H677" s="26"/>
      <c r="I677" s="26"/>
      <c r="J677" s="26"/>
      <c r="K677" s="26"/>
      <c r="L677" s="26"/>
      <c r="M677" s="26"/>
      <c r="N677" s="26"/>
    </row>
    <row r="678" spans="1:14">
      <c r="A678" s="25"/>
      <c r="B678" s="25"/>
      <c r="C678" s="25"/>
      <c r="D678" s="25"/>
      <c r="E678" s="25"/>
      <c r="F678" s="25"/>
      <c r="G678" s="26"/>
      <c r="H678" s="26"/>
      <c r="I678" s="26"/>
      <c r="J678" s="26"/>
      <c r="K678" s="26"/>
      <c r="L678" s="26"/>
      <c r="M678" s="26"/>
      <c r="N678" s="26"/>
    </row>
    <row r="679" spans="1:14">
      <c r="A679" s="25"/>
      <c r="B679" s="25"/>
      <c r="C679" s="25"/>
      <c r="D679" s="25"/>
      <c r="E679" s="25"/>
      <c r="F679" s="25"/>
      <c r="G679" s="26"/>
      <c r="H679" s="26"/>
      <c r="I679" s="26"/>
      <c r="J679" s="26"/>
      <c r="K679" s="26"/>
      <c r="L679" s="26"/>
      <c r="M679" s="26"/>
      <c r="N679" s="26"/>
    </row>
    <row r="680" spans="1:14">
      <c r="A680" s="25"/>
      <c r="B680" s="25"/>
      <c r="C680" s="25"/>
      <c r="D680" s="25"/>
      <c r="E680" s="25"/>
      <c r="F680" s="25"/>
      <c r="G680" s="26"/>
      <c r="H680" s="26"/>
      <c r="I680" s="26"/>
      <c r="J680" s="26"/>
      <c r="K680" s="26"/>
      <c r="L680" s="26"/>
      <c r="M680" s="26"/>
      <c r="N680" s="26"/>
    </row>
    <row r="681" spans="1:14">
      <c r="A681" s="25"/>
      <c r="B681" s="25"/>
      <c r="C681" s="25"/>
      <c r="D681" s="25"/>
      <c r="E681" s="25"/>
      <c r="F681" s="25"/>
      <c r="G681" s="26"/>
      <c r="H681" s="26"/>
      <c r="I681" s="26"/>
      <c r="J681" s="26"/>
      <c r="K681" s="26"/>
      <c r="L681" s="26"/>
      <c r="M681" s="26"/>
      <c r="N681" s="26"/>
    </row>
    <row r="682" spans="1:14">
      <c r="A682" s="25"/>
      <c r="B682" s="25"/>
      <c r="C682" s="25"/>
      <c r="D682" s="25"/>
      <c r="E682" s="25"/>
      <c r="F682" s="25"/>
      <c r="G682" s="26"/>
      <c r="H682" s="26"/>
      <c r="I682" s="26"/>
      <c r="J682" s="26"/>
      <c r="K682" s="26"/>
      <c r="L682" s="26"/>
      <c r="M682" s="26"/>
      <c r="N682" s="26"/>
    </row>
    <row r="683" spans="1:14">
      <c r="A683" s="25"/>
      <c r="B683" s="25"/>
      <c r="C683" s="25"/>
      <c r="D683" s="25"/>
      <c r="E683" s="25"/>
      <c r="F683" s="25"/>
      <c r="G683" s="26"/>
      <c r="H683" s="26"/>
      <c r="I683" s="26"/>
      <c r="J683" s="26"/>
      <c r="K683" s="26"/>
      <c r="L683" s="26"/>
      <c r="M683" s="26"/>
      <c r="N683" s="26"/>
    </row>
    <row r="684" spans="1:14">
      <c r="A684" s="25"/>
      <c r="B684" s="25"/>
      <c r="C684" s="25"/>
      <c r="D684" s="25"/>
      <c r="E684" s="25"/>
      <c r="F684" s="25"/>
      <c r="G684" s="26"/>
      <c r="H684" s="26"/>
      <c r="I684" s="26"/>
      <c r="J684" s="26"/>
      <c r="K684" s="26"/>
      <c r="L684" s="26"/>
      <c r="M684" s="26"/>
      <c r="N684" s="26"/>
    </row>
    <row r="685" spans="1:14">
      <c r="A685" s="25"/>
      <c r="B685" s="25"/>
      <c r="C685" s="25"/>
      <c r="D685" s="25"/>
      <c r="E685" s="25"/>
      <c r="F685" s="25"/>
      <c r="G685" s="26"/>
      <c r="H685" s="26"/>
      <c r="I685" s="26"/>
      <c r="J685" s="26"/>
      <c r="K685" s="26"/>
      <c r="L685" s="26"/>
      <c r="M685" s="26"/>
      <c r="N685" s="26"/>
    </row>
    <row r="686" spans="1:14">
      <c r="A686" s="25"/>
      <c r="B686" s="25"/>
      <c r="C686" s="25"/>
      <c r="D686" s="25"/>
      <c r="E686" s="25"/>
      <c r="F686" s="25"/>
      <c r="G686" s="26"/>
      <c r="H686" s="26"/>
      <c r="I686" s="26"/>
      <c r="J686" s="26"/>
      <c r="K686" s="26"/>
      <c r="L686" s="26"/>
      <c r="M686" s="26"/>
      <c r="N686" s="26"/>
    </row>
    <row r="687" spans="1:14">
      <c r="A687" s="25"/>
      <c r="B687" s="25"/>
      <c r="C687" s="25"/>
      <c r="D687" s="25"/>
      <c r="E687" s="25"/>
      <c r="F687" s="25"/>
      <c r="G687" s="26"/>
      <c r="H687" s="26"/>
      <c r="I687" s="26"/>
      <c r="J687" s="26"/>
      <c r="K687" s="26"/>
      <c r="L687" s="26"/>
      <c r="M687" s="26"/>
      <c r="N687" s="26"/>
    </row>
    <row r="688" spans="1:14">
      <c r="A688" s="25"/>
      <c r="B688" s="25"/>
      <c r="C688" s="25"/>
      <c r="D688" s="25"/>
      <c r="E688" s="25"/>
      <c r="F688" s="25"/>
      <c r="G688" s="26"/>
      <c r="H688" s="26"/>
      <c r="I688" s="26"/>
      <c r="J688" s="26"/>
      <c r="K688" s="26"/>
      <c r="L688" s="26"/>
      <c r="M688" s="26"/>
      <c r="N688" s="26"/>
    </row>
    <row r="689" spans="1:14">
      <c r="A689" s="25"/>
      <c r="B689" s="25"/>
      <c r="C689" s="25"/>
      <c r="D689" s="25"/>
      <c r="E689" s="25"/>
      <c r="F689" s="25"/>
      <c r="G689" s="26"/>
      <c r="H689" s="26"/>
      <c r="I689" s="26"/>
      <c r="J689" s="26"/>
      <c r="K689" s="26"/>
      <c r="L689" s="26"/>
      <c r="M689" s="26"/>
      <c r="N689" s="26"/>
    </row>
    <row r="690" spans="1:14">
      <c r="A690" s="25"/>
      <c r="B690" s="25"/>
      <c r="C690" s="25"/>
      <c r="D690" s="25"/>
      <c r="E690" s="25"/>
      <c r="F690" s="25"/>
      <c r="G690" s="26"/>
      <c r="H690" s="26"/>
      <c r="I690" s="26"/>
      <c r="J690" s="26"/>
      <c r="K690" s="26"/>
      <c r="L690" s="26"/>
      <c r="M690" s="26"/>
      <c r="N690" s="26"/>
    </row>
    <row r="691" spans="1:14">
      <c r="A691" s="25"/>
      <c r="B691" s="25"/>
      <c r="C691" s="25"/>
      <c r="D691" s="25"/>
      <c r="E691" s="25"/>
      <c r="F691" s="25"/>
      <c r="G691" s="26"/>
      <c r="H691" s="26"/>
      <c r="I691" s="26"/>
      <c r="J691" s="26"/>
      <c r="K691" s="26"/>
      <c r="L691" s="26"/>
      <c r="M691" s="26"/>
      <c r="N691" s="26"/>
    </row>
    <row r="692" spans="1:14">
      <c r="A692" s="25"/>
      <c r="B692" s="25"/>
      <c r="C692" s="25"/>
      <c r="D692" s="25"/>
      <c r="E692" s="25"/>
      <c r="F692" s="25"/>
      <c r="G692" s="26"/>
      <c r="H692" s="26"/>
      <c r="I692" s="26"/>
      <c r="J692" s="26"/>
      <c r="K692" s="26"/>
      <c r="L692" s="26"/>
      <c r="M692" s="26"/>
      <c r="N692" s="26"/>
    </row>
    <row r="693" spans="1:14">
      <c r="A693" s="25"/>
      <c r="B693" s="25"/>
      <c r="C693" s="25"/>
      <c r="D693" s="25"/>
      <c r="E693" s="25"/>
      <c r="F693" s="25"/>
      <c r="G693" s="26"/>
      <c r="H693" s="26"/>
      <c r="I693" s="26"/>
      <c r="J693" s="26"/>
      <c r="K693" s="26"/>
      <c r="L693" s="26"/>
      <c r="M693" s="26"/>
      <c r="N693" s="26"/>
    </row>
    <row r="694" spans="1:14">
      <c r="A694" s="25"/>
      <c r="B694" s="25"/>
      <c r="C694" s="25"/>
      <c r="D694" s="25"/>
      <c r="E694" s="25"/>
      <c r="F694" s="25"/>
      <c r="G694" s="26"/>
      <c r="H694" s="26"/>
      <c r="I694" s="26"/>
      <c r="J694" s="26"/>
      <c r="K694" s="26"/>
      <c r="L694" s="26"/>
      <c r="M694" s="26"/>
      <c r="N694" s="26"/>
    </row>
    <row r="695" spans="1:14">
      <c r="A695" s="25"/>
      <c r="B695" s="25"/>
      <c r="C695" s="25"/>
      <c r="D695" s="25"/>
      <c r="E695" s="25"/>
      <c r="F695" s="25"/>
      <c r="G695" s="26"/>
      <c r="H695" s="26"/>
      <c r="I695" s="26"/>
      <c r="J695" s="26"/>
      <c r="K695" s="26"/>
      <c r="L695" s="26"/>
      <c r="M695" s="26"/>
      <c r="N695" s="26"/>
    </row>
    <row r="696" spans="1:14">
      <c r="A696" s="25"/>
      <c r="B696" s="25"/>
      <c r="C696" s="25"/>
      <c r="D696" s="25"/>
      <c r="E696" s="25"/>
      <c r="F696" s="25"/>
      <c r="G696" s="26"/>
      <c r="H696" s="26"/>
      <c r="I696" s="26"/>
      <c r="J696" s="26"/>
      <c r="K696" s="26"/>
      <c r="L696" s="26"/>
      <c r="M696" s="26"/>
      <c r="N696" s="26"/>
    </row>
    <row r="697" spans="1:14">
      <c r="A697" s="25"/>
      <c r="B697" s="25"/>
      <c r="C697" s="25"/>
      <c r="D697" s="25"/>
      <c r="E697" s="25"/>
      <c r="F697" s="25"/>
      <c r="G697" s="26"/>
      <c r="H697" s="26"/>
      <c r="I697" s="26"/>
      <c r="J697" s="26"/>
      <c r="K697" s="26"/>
      <c r="L697" s="26"/>
      <c r="M697" s="26"/>
      <c r="N697" s="26"/>
    </row>
    <row r="698" spans="1:14">
      <c r="A698" s="25"/>
      <c r="B698" s="25"/>
      <c r="C698" s="25"/>
      <c r="D698" s="25"/>
      <c r="E698" s="25"/>
      <c r="F698" s="25"/>
      <c r="G698" s="26"/>
      <c r="H698" s="26"/>
      <c r="I698" s="26"/>
      <c r="J698" s="26"/>
      <c r="K698" s="26"/>
      <c r="L698" s="26"/>
      <c r="M698" s="26"/>
      <c r="N698" s="26"/>
    </row>
    <row r="699" spans="1:14">
      <c r="A699" s="25"/>
      <c r="B699" s="25"/>
      <c r="C699" s="25"/>
      <c r="D699" s="25"/>
      <c r="E699" s="25"/>
      <c r="F699" s="25"/>
      <c r="G699" s="26"/>
      <c r="H699" s="26"/>
      <c r="I699" s="26"/>
      <c r="J699" s="26"/>
      <c r="K699" s="26"/>
      <c r="L699" s="26"/>
      <c r="M699" s="26"/>
      <c r="N699" s="26"/>
    </row>
    <row r="700" spans="1:14">
      <c r="A700" s="25"/>
      <c r="B700" s="25"/>
      <c r="C700" s="25"/>
      <c r="D700" s="25"/>
      <c r="E700" s="25"/>
      <c r="F700" s="25"/>
      <c r="G700" s="26"/>
      <c r="H700" s="26"/>
      <c r="I700" s="26"/>
      <c r="J700" s="26"/>
      <c r="K700" s="26"/>
      <c r="L700" s="26"/>
      <c r="M700" s="26"/>
      <c r="N700" s="26"/>
    </row>
    <row r="701" spans="1:14">
      <c r="A701" s="25"/>
      <c r="B701" s="25"/>
      <c r="C701" s="25"/>
      <c r="D701" s="25"/>
      <c r="E701" s="25"/>
      <c r="F701" s="25"/>
      <c r="G701" s="26"/>
      <c r="H701" s="26"/>
      <c r="I701" s="26"/>
      <c r="J701" s="26"/>
      <c r="K701" s="26"/>
      <c r="L701" s="26"/>
      <c r="M701" s="26"/>
      <c r="N701" s="26"/>
    </row>
    <row r="702" spans="1:14">
      <c r="A702" s="25"/>
      <c r="B702" s="25"/>
      <c r="C702" s="25"/>
      <c r="D702" s="25"/>
      <c r="E702" s="25"/>
      <c r="F702" s="25"/>
      <c r="G702" s="26"/>
      <c r="H702" s="26"/>
      <c r="I702" s="26"/>
      <c r="J702" s="26"/>
      <c r="K702" s="26"/>
      <c r="L702" s="26"/>
      <c r="M702" s="26"/>
      <c r="N702" s="26"/>
    </row>
    <row r="703" spans="1:14">
      <c r="A703" s="25"/>
      <c r="B703" s="25"/>
      <c r="C703" s="25"/>
      <c r="D703" s="25"/>
      <c r="E703" s="25"/>
      <c r="F703" s="25"/>
      <c r="G703" s="26"/>
      <c r="H703" s="26"/>
      <c r="I703" s="26"/>
      <c r="J703" s="26"/>
      <c r="K703" s="26"/>
      <c r="L703" s="26"/>
      <c r="M703" s="26"/>
      <c r="N703" s="26"/>
    </row>
    <row r="704" spans="1:14">
      <c r="A704" s="25"/>
      <c r="B704" s="25"/>
      <c r="C704" s="25"/>
      <c r="D704" s="25"/>
      <c r="E704" s="25"/>
      <c r="F704" s="25"/>
      <c r="G704" s="26"/>
      <c r="H704" s="26"/>
      <c r="I704" s="26"/>
      <c r="J704" s="26"/>
      <c r="K704" s="26"/>
      <c r="L704" s="26"/>
      <c r="M704" s="26"/>
      <c r="N704" s="26"/>
    </row>
    <row r="705" spans="1:14">
      <c r="A705" s="25"/>
      <c r="B705" s="25"/>
      <c r="C705" s="25"/>
      <c r="D705" s="25"/>
      <c r="E705" s="25"/>
      <c r="F705" s="25"/>
      <c r="G705" s="26"/>
      <c r="H705" s="26"/>
      <c r="I705" s="26"/>
      <c r="J705" s="26"/>
      <c r="K705" s="26"/>
      <c r="L705" s="26"/>
      <c r="M705" s="26"/>
      <c r="N705" s="26"/>
    </row>
    <row r="706" spans="1:14">
      <c r="A706" s="25"/>
      <c r="B706" s="25"/>
      <c r="C706" s="25"/>
      <c r="D706" s="25"/>
      <c r="E706" s="25"/>
      <c r="F706" s="25"/>
      <c r="G706" s="26"/>
      <c r="H706" s="26"/>
      <c r="I706" s="26"/>
      <c r="J706" s="26"/>
      <c r="K706" s="26"/>
      <c r="L706" s="26"/>
      <c r="M706" s="26"/>
      <c r="N706" s="26"/>
    </row>
    <row r="707" spans="1:14">
      <c r="A707" s="25"/>
      <c r="B707" s="25"/>
      <c r="C707" s="25"/>
      <c r="D707" s="25"/>
      <c r="E707" s="25"/>
      <c r="F707" s="25"/>
      <c r="G707" s="26"/>
      <c r="H707" s="26"/>
      <c r="I707" s="26"/>
      <c r="J707" s="26"/>
      <c r="K707" s="26"/>
      <c r="L707" s="26"/>
      <c r="M707" s="26"/>
      <c r="N707" s="26"/>
    </row>
    <row r="708" spans="1:14">
      <c r="A708" s="25"/>
      <c r="B708" s="25"/>
      <c r="C708" s="25"/>
      <c r="D708" s="25"/>
      <c r="E708" s="25"/>
      <c r="F708" s="25"/>
      <c r="G708" s="26"/>
      <c r="H708" s="26"/>
      <c r="I708" s="26"/>
      <c r="J708" s="26"/>
      <c r="K708" s="26"/>
      <c r="L708" s="26"/>
      <c r="M708" s="26"/>
      <c r="N708" s="26"/>
    </row>
    <row r="709" spans="1:14">
      <c r="A709" s="25"/>
      <c r="B709" s="25"/>
      <c r="C709" s="25"/>
      <c r="D709" s="25"/>
      <c r="E709" s="25"/>
      <c r="F709" s="25"/>
      <c r="G709" s="26"/>
      <c r="H709" s="26"/>
      <c r="I709" s="26"/>
      <c r="J709" s="26"/>
      <c r="K709" s="26"/>
      <c r="L709" s="26"/>
      <c r="M709" s="26"/>
      <c r="N709" s="26"/>
    </row>
    <row r="710" spans="1:14">
      <c r="A710" s="25"/>
      <c r="B710" s="25"/>
      <c r="C710" s="25"/>
      <c r="D710" s="25"/>
      <c r="E710" s="25"/>
      <c r="F710" s="25"/>
      <c r="G710" s="26"/>
      <c r="H710" s="26"/>
      <c r="I710" s="26"/>
      <c r="J710" s="26"/>
      <c r="K710" s="26"/>
      <c r="L710" s="26"/>
      <c r="M710" s="26"/>
      <c r="N710" s="26"/>
    </row>
    <row r="711" spans="1:14">
      <c r="A711" s="25"/>
      <c r="B711" s="25"/>
      <c r="C711" s="25"/>
      <c r="D711" s="25"/>
      <c r="E711" s="25"/>
      <c r="F711" s="25"/>
      <c r="G711" s="26"/>
      <c r="H711" s="26"/>
      <c r="I711" s="26"/>
      <c r="J711" s="26"/>
      <c r="K711" s="26"/>
      <c r="L711" s="26"/>
      <c r="M711" s="26"/>
      <c r="N711" s="26"/>
    </row>
    <row r="712" spans="1:14">
      <c r="A712" s="25"/>
      <c r="B712" s="25"/>
      <c r="C712" s="25"/>
      <c r="D712" s="25"/>
      <c r="E712" s="25"/>
      <c r="F712" s="25"/>
      <c r="G712" s="26"/>
      <c r="H712" s="26"/>
      <c r="I712" s="26"/>
      <c r="J712" s="26"/>
      <c r="K712" s="26"/>
      <c r="L712" s="26"/>
      <c r="M712" s="26"/>
      <c r="N712" s="26"/>
    </row>
    <row r="713" spans="1:14">
      <c r="A713" s="25"/>
      <c r="B713" s="25"/>
      <c r="C713" s="25"/>
      <c r="D713" s="25"/>
      <c r="E713" s="25"/>
      <c r="F713" s="25"/>
      <c r="G713" s="26"/>
      <c r="H713" s="26"/>
      <c r="I713" s="26"/>
      <c r="J713" s="26"/>
      <c r="K713" s="26"/>
      <c r="L713" s="26"/>
      <c r="M713" s="26"/>
      <c r="N713" s="26"/>
    </row>
    <row r="714" spans="1:14">
      <c r="A714" s="25"/>
      <c r="B714" s="25"/>
      <c r="C714" s="25"/>
      <c r="D714" s="25"/>
      <c r="E714" s="25"/>
      <c r="F714" s="25"/>
      <c r="G714" s="26"/>
      <c r="H714" s="26"/>
      <c r="I714" s="26"/>
      <c r="J714" s="26"/>
      <c r="K714" s="26"/>
      <c r="L714" s="26"/>
      <c r="M714" s="26"/>
      <c r="N714" s="26"/>
    </row>
    <row r="715" spans="1:14">
      <c r="A715" s="25"/>
      <c r="B715" s="25"/>
      <c r="C715" s="25"/>
      <c r="D715" s="25"/>
      <c r="E715" s="25"/>
      <c r="F715" s="25"/>
      <c r="G715" s="26"/>
      <c r="H715" s="26"/>
      <c r="I715" s="26"/>
      <c r="J715" s="26"/>
      <c r="K715" s="26"/>
      <c r="L715" s="26"/>
      <c r="M715" s="26"/>
      <c r="N715" s="26"/>
    </row>
    <row r="716" spans="1:14">
      <c r="A716" s="25"/>
      <c r="B716" s="25"/>
      <c r="C716" s="25"/>
      <c r="D716" s="25"/>
      <c r="E716" s="25"/>
      <c r="F716" s="25"/>
      <c r="G716" s="26"/>
      <c r="H716" s="26"/>
      <c r="I716" s="26"/>
      <c r="J716" s="26"/>
      <c r="K716" s="26"/>
      <c r="L716" s="26"/>
      <c r="M716" s="26"/>
      <c r="N716" s="26"/>
    </row>
    <row r="717" spans="1:14">
      <c r="A717" s="25"/>
      <c r="B717" s="25"/>
      <c r="C717" s="25"/>
      <c r="D717" s="25"/>
      <c r="E717" s="25"/>
      <c r="F717" s="25"/>
      <c r="G717" s="26"/>
      <c r="H717" s="26"/>
      <c r="I717" s="26"/>
      <c r="J717" s="26"/>
      <c r="K717" s="26"/>
      <c r="L717" s="26"/>
      <c r="M717" s="26"/>
      <c r="N717" s="26"/>
    </row>
    <row r="718" spans="1:14">
      <c r="A718" s="25"/>
      <c r="B718" s="25"/>
      <c r="C718" s="25"/>
      <c r="D718" s="25"/>
      <c r="E718" s="25"/>
      <c r="F718" s="25"/>
      <c r="G718" s="26"/>
      <c r="H718" s="26"/>
      <c r="I718" s="26"/>
      <c r="J718" s="26"/>
      <c r="K718" s="26"/>
      <c r="L718" s="26"/>
      <c r="M718" s="26"/>
      <c r="N718" s="26"/>
    </row>
    <row r="719" spans="1:14">
      <c r="A719" s="25"/>
      <c r="B719" s="25"/>
      <c r="C719" s="25"/>
      <c r="D719" s="25"/>
      <c r="E719" s="25"/>
      <c r="F719" s="25"/>
      <c r="G719" s="26"/>
      <c r="H719" s="26"/>
      <c r="I719" s="26"/>
      <c r="J719" s="26"/>
      <c r="K719" s="26"/>
      <c r="L719" s="26"/>
      <c r="M719" s="26"/>
      <c r="N719" s="26"/>
    </row>
    <row r="720" spans="1:14">
      <c r="A720" s="25"/>
      <c r="B720" s="25"/>
      <c r="C720" s="25"/>
      <c r="D720" s="25"/>
      <c r="E720" s="25"/>
      <c r="F720" s="25"/>
      <c r="G720" s="26"/>
      <c r="H720" s="26"/>
      <c r="I720" s="26"/>
      <c r="J720" s="26"/>
      <c r="K720" s="26"/>
      <c r="L720" s="26"/>
      <c r="M720" s="26"/>
      <c r="N720" s="26"/>
    </row>
    <row r="721" spans="1:14">
      <c r="A721" s="25"/>
      <c r="B721" s="25"/>
      <c r="C721" s="25"/>
      <c r="D721" s="25"/>
      <c r="E721" s="25"/>
      <c r="F721" s="25"/>
      <c r="G721" s="26"/>
      <c r="H721" s="26"/>
      <c r="I721" s="26"/>
      <c r="J721" s="26"/>
      <c r="K721" s="26"/>
      <c r="L721" s="26"/>
      <c r="M721" s="26"/>
      <c r="N721" s="26"/>
    </row>
    <row r="722" spans="1:14">
      <c r="A722" s="25"/>
      <c r="B722" s="25"/>
      <c r="C722" s="25"/>
      <c r="D722" s="25"/>
      <c r="E722" s="25"/>
      <c r="F722" s="25"/>
      <c r="G722" s="26"/>
      <c r="H722" s="26"/>
      <c r="I722" s="26"/>
      <c r="J722" s="26"/>
      <c r="K722" s="26"/>
      <c r="L722" s="26"/>
      <c r="M722" s="26"/>
      <c r="N722" s="26"/>
    </row>
    <row r="723" spans="1:14">
      <c r="A723" s="25"/>
      <c r="B723" s="25"/>
      <c r="C723" s="25"/>
      <c r="D723" s="25"/>
      <c r="E723" s="25"/>
      <c r="F723" s="25"/>
      <c r="G723" s="26"/>
      <c r="H723" s="26"/>
      <c r="I723" s="26"/>
      <c r="J723" s="26"/>
      <c r="K723" s="26"/>
      <c r="L723" s="26"/>
      <c r="M723" s="26"/>
      <c r="N723" s="26"/>
    </row>
    <row r="724" spans="1:14">
      <c r="A724" s="25"/>
      <c r="B724" s="25"/>
      <c r="C724" s="25"/>
      <c r="D724" s="25"/>
      <c r="E724" s="25"/>
      <c r="F724" s="25"/>
      <c r="G724" s="26"/>
      <c r="H724" s="26"/>
      <c r="I724" s="26"/>
      <c r="J724" s="26"/>
      <c r="K724" s="26"/>
      <c r="L724" s="26"/>
      <c r="M724" s="26"/>
      <c r="N724" s="26"/>
    </row>
    <row r="725" spans="1:14">
      <c r="A725" s="25"/>
      <c r="B725" s="25"/>
      <c r="C725" s="25"/>
      <c r="D725" s="25"/>
      <c r="E725" s="25"/>
      <c r="F725" s="25"/>
      <c r="G725" s="26"/>
      <c r="H725" s="26"/>
      <c r="I725" s="26"/>
      <c r="J725" s="26"/>
      <c r="K725" s="26"/>
      <c r="L725" s="26"/>
      <c r="M725" s="26"/>
      <c r="N725" s="26"/>
    </row>
    <row r="726" spans="1:14">
      <c r="A726" s="25"/>
      <c r="B726" s="25"/>
      <c r="C726" s="25"/>
      <c r="D726" s="25"/>
      <c r="E726" s="25"/>
      <c r="F726" s="25"/>
      <c r="G726" s="26"/>
      <c r="H726" s="26"/>
      <c r="I726" s="26"/>
      <c r="J726" s="26"/>
      <c r="K726" s="26"/>
      <c r="L726" s="26"/>
      <c r="M726" s="26"/>
      <c r="N726" s="26"/>
    </row>
    <row r="727" spans="1:14">
      <c r="A727" s="25"/>
      <c r="B727" s="25"/>
      <c r="C727" s="25"/>
      <c r="D727" s="25"/>
      <c r="E727" s="25"/>
      <c r="F727" s="25"/>
      <c r="G727" s="26"/>
      <c r="H727" s="26"/>
      <c r="I727" s="26"/>
      <c r="J727" s="26"/>
      <c r="K727" s="26"/>
      <c r="L727" s="26"/>
      <c r="M727" s="26"/>
      <c r="N727" s="26"/>
    </row>
    <row r="728" spans="1:14">
      <c r="A728" s="25"/>
      <c r="B728" s="25"/>
      <c r="C728" s="25"/>
      <c r="D728" s="25"/>
      <c r="E728" s="25"/>
      <c r="F728" s="25"/>
      <c r="G728" s="26"/>
      <c r="H728" s="26"/>
      <c r="I728" s="26"/>
      <c r="J728" s="26"/>
      <c r="K728" s="26"/>
      <c r="L728" s="26"/>
      <c r="M728" s="26"/>
      <c r="N728" s="26"/>
    </row>
    <row r="729" spans="1:14">
      <c r="A729" s="25"/>
      <c r="B729" s="25"/>
      <c r="C729" s="25"/>
      <c r="D729" s="25"/>
      <c r="E729" s="25"/>
      <c r="F729" s="25"/>
      <c r="G729" s="26"/>
      <c r="H729" s="26"/>
      <c r="I729" s="26"/>
      <c r="J729" s="26"/>
      <c r="K729" s="26"/>
      <c r="L729" s="26"/>
      <c r="M729" s="26"/>
      <c r="N729" s="26"/>
    </row>
    <row r="730" spans="1:14">
      <c r="A730" s="25"/>
      <c r="B730" s="25"/>
      <c r="C730" s="25"/>
      <c r="D730" s="25"/>
      <c r="E730" s="25"/>
      <c r="F730" s="25"/>
      <c r="G730" s="26"/>
      <c r="H730" s="26"/>
      <c r="I730" s="26"/>
      <c r="J730" s="26"/>
      <c r="K730" s="26"/>
      <c r="L730" s="26"/>
      <c r="M730" s="26"/>
      <c r="N730" s="26"/>
    </row>
    <row r="731" spans="1:14">
      <c r="A731" s="25"/>
      <c r="B731" s="25"/>
      <c r="C731" s="25"/>
      <c r="D731" s="25"/>
      <c r="E731" s="25"/>
      <c r="F731" s="25"/>
      <c r="G731" s="26"/>
      <c r="H731" s="26"/>
      <c r="I731" s="26"/>
      <c r="J731" s="26"/>
      <c r="K731" s="26"/>
      <c r="L731" s="26"/>
      <c r="M731" s="26"/>
      <c r="N731" s="26"/>
    </row>
    <row r="732" spans="1:14">
      <c r="A732" s="25"/>
      <c r="B732" s="25"/>
      <c r="C732" s="25"/>
      <c r="D732" s="25"/>
      <c r="E732" s="25"/>
      <c r="F732" s="25"/>
      <c r="G732" s="26"/>
      <c r="H732" s="26"/>
      <c r="I732" s="26"/>
      <c r="J732" s="26"/>
      <c r="K732" s="26"/>
      <c r="L732" s="26"/>
      <c r="M732" s="26"/>
      <c r="N732" s="26"/>
    </row>
    <row r="733" spans="1:14">
      <c r="A733" s="25"/>
      <c r="B733" s="25"/>
      <c r="C733" s="25"/>
      <c r="D733" s="25"/>
      <c r="E733" s="25"/>
      <c r="F733" s="25"/>
      <c r="G733" s="26"/>
      <c r="H733" s="26"/>
      <c r="I733" s="26"/>
      <c r="J733" s="26"/>
      <c r="K733" s="26"/>
      <c r="L733" s="26"/>
      <c r="M733" s="26"/>
      <c r="N733" s="26"/>
    </row>
    <row r="734" spans="1:14">
      <c r="A734" s="25"/>
      <c r="B734" s="25"/>
      <c r="C734" s="25"/>
      <c r="D734" s="25"/>
      <c r="E734" s="25"/>
      <c r="F734" s="25"/>
      <c r="G734" s="26"/>
      <c r="H734" s="26"/>
      <c r="I734" s="26"/>
      <c r="J734" s="26"/>
      <c r="K734" s="26"/>
      <c r="L734" s="26"/>
      <c r="M734" s="26"/>
      <c r="N734" s="26"/>
    </row>
    <row r="735" spans="1:14">
      <c r="A735" s="25"/>
      <c r="B735" s="25"/>
      <c r="C735" s="25"/>
      <c r="D735" s="25"/>
      <c r="E735" s="25"/>
      <c r="F735" s="25"/>
      <c r="G735" s="26"/>
      <c r="H735" s="26"/>
      <c r="I735" s="26"/>
      <c r="J735" s="26"/>
      <c r="K735" s="26"/>
      <c r="L735" s="26"/>
      <c r="M735" s="26"/>
      <c r="N735" s="26"/>
    </row>
    <row r="736" spans="1:14">
      <c r="A736" s="25"/>
      <c r="B736" s="25"/>
      <c r="C736" s="25"/>
      <c r="D736" s="25"/>
      <c r="E736" s="25"/>
      <c r="F736" s="25"/>
      <c r="G736" s="26"/>
      <c r="H736" s="26"/>
      <c r="I736" s="26"/>
      <c r="J736" s="26"/>
      <c r="K736" s="26"/>
      <c r="L736" s="26"/>
      <c r="M736" s="26"/>
      <c r="N736" s="26"/>
    </row>
    <row r="737" spans="1:14">
      <c r="A737" s="25"/>
      <c r="B737" s="25"/>
      <c r="C737" s="25"/>
      <c r="D737" s="25"/>
      <c r="E737" s="25"/>
      <c r="F737" s="25"/>
      <c r="G737" s="26"/>
      <c r="H737" s="26"/>
      <c r="I737" s="26"/>
      <c r="J737" s="26"/>
      <c r="K737" s="26"/>
      <c r="L737" s="26"/>
      <c r="M737" s="26"/>
      <c r="N737" s="26"/>
    </row>
    <row r="738" spans="1:14">
      <c r="A738" s="25"/>
      <c r="B738" s="25"/>
      <c r="C738" s="25"/>
      <c r="D738" s="25"/>
      <c r="E738" s="25"/>
      <c r="F738" s="25"/>
      <c r="G738" s="26"/>
      <c r="H738" s="26"/>
      <c r="I738" s="26"/>
      <c r="J738" s="26"/>
      <c r="K738" s="26"/>
      <c r="L738" s="26"/>
      <c r="M738" s="26"/>
      <c r="N738" s="26"/>
    </row>
    <row r="739" spans="1:14">
      <c r="A739" s="25"/>
      <c r="B739" s="25"/>
      <c r="C739" s="25"/>
      <c r="D739" s="25"/>
      <c r="E739" s="25"/>
      <c r="F739" s="25"/>
      <c r="G739" s="26"/>
      <c r="H739" s="26"/>
      <c r="I739" s="26"/>
      <c r="J739" s="26"/>
      <c r="K739" s="26"/>
      <c r="L739" s="26"/>
      <c r="M739" s="26"/>
      <c r="N739" s="26"/>
    </row>
    <row r="740" spans="1:14">
      <c r="A740" s="25"/>
      <c r="B740" s="25"/>
      <c r="C740" s="25"/>
      <c r="D740" s="25"/>
      <c r="E740" s="25"/>
      <c r="F740" s="25"/>
      <c r="G740" s="26"/>
      <c r="H740" s="26"/>
      <c r="I740" s="26"/>
      <c r="J740" s="26"/>
      <c r="K740" s="26"/>
      <c r="L740" s="26"/>
      <c r="M740" s="26"/>
      <c r="N740" s="26"/>
    </row>
    <row r="741" spans="1:14">
      <c r="A741" s="25"/>
      <c r="B741" s="25"/>
      <c r="C741" s="25"/>
      <c r="D741" s="25"/>
      <c r="E741" s="25"/>
      <c r="F741" s="25"/>
      <c r="G741" s="26"/>
      <c r="H741" s="26"/>
      <c r="I741" s="26"/>
      <c r="J741" s="26"/>
      <c r="K741" s="26"/>
      <c r="L741" s="26"/>
      <c r="M741" s="26"/>
      <c r="N741" s="26"/>
    </row>
    <row r="742" spans="1:14">
      <c r="A742" s="25"/>
      <c r="B742" s="25"/>
      <c r="C742" s="25"/>
      <c r="D742" s="25"/>
      <c r="E742" s="25"/>
      <c r="F742" s="25"/>
      <c r="G742" s="26"/>
      <c r="H742" s="26"/>
      <c r="I742" s="26"/>
      <c r="J742" s="26"/>
      <c r="K742" s="26"/>
      <c r="L742" s="26"/>
      <c r="M742" s="26"/>
      <c r="N742" s="26"/>
    </row>
    <row r="743" spans="1:14">
      <c r="A743" s="25"/>
      <c r="B743" s="25"/>
      <c r="C743" s="25"/>
      <c r="D743" s="25"/>
      <c r="E743" s="25"/>
      <c r="F743" s="25"/>
      <c r="G743" s="26"/>
      <c r="H743" s="26"/>
      <c r="I743" s="26"/>
      <c r="J743" s="26"/>
      <c r="K743" s="26"/>
      <c r="L743" s="26"/>
      <c r="M743" s="26"/>
      <c r="N743" s="26"/>
    </row>
    <row r="744" spans="1:14">
      <c r="A744" s="25"/>
      <c r="B744" s="25"/>
      <c r="C744" s="25"/>
      <c r="D744" s="25"/>
      <c r="E744" s="25"/>
      <c r="F744" s="25"/>
      <c r="G744" s="26"/>
      <c r="H744" s="26"/>
      <c r="I744" s="26"/>
      <c r="J744" s="26"/>
      <c r="K744" s="26"/>
      <c r="L744" s="26"/>
      <c r="M744" s="26"/>
      <c r="N744" s="26"/>
    </row>
    <row r="745" spans="1:14">
      <c r="A745" s="25"/>
      <c r="B745" s="25"/>
      <c r="C745" s="25"/>
      <c r="D745" s="25"/>
      <c r="E745" s="25"/>
      <c r="F745" s="25"/>
      <c r="G745" s="26"/>
      <c r="H745" s="26"/>
      <c r="I745" s="26"/>
      <c r="J745" s="26"/>
      <c r="K745" s="26"/>
      <c r="L745" s="26"/>
      <c r="M745" s="26"/>
      <c r="N745" s="26"/>
    </row>
    <row r="746" spans="1:14">
      <c r="A746" s="25"/>
      <c r="B746" s="25"/>
      <c r="C746" s="25"/>
      <c r="D746" s="25"/>
      <c r="E746" s="25"/>
      <c r="F746" s="25"/>
    </row>
    <row r="747" spans="1:14">
      <c r="A747" s="25"/>
      <c r="B747" s="25"/>
      <c r="C747" s="25"/>
      <c r="D747" s="25"/>
      <c r="E747" s="25"/>
      <c r="F747" s="25"/>
    </row>
    <row r="748" spans="1:14">
      <c r="A748" s="25"/>
      <c r="B748" s="25"/>
      <c r="C748" s="25"/>
      <c r="D748" s="25"/>
      <c r="E748" s="25"/>
      <c r="F748" s="25"/>
    </row>
    <row r="749" spans="1:14">
      <c r="A749" s="25"/>
      <c r="B749" s="25"/>
      <c r="C749" s="25"/>
      <c r="D749" s="25"/>
      <c r="E749" s="25"/>
      <c r="F749" s="25"/>
    </row>
    <row r="750" spans="1:14">
      <c r="A750" s="25"/>
      <c r="B750" s="25"/>
      <c r="C750" s="25"/>
      <c r="D750" s="25"/>
      <c r="E750" s="25"/>
      <c r="F750" s="25"/>
    </row>
    <row r="751" spans="1:14">
      <c r="A751" s="25"/>
      <c r="B751" s="25"/>
      <c r="C751" s="25"/>
      <c r="D751" s="25"/>
      <c r="E751" s="25"/>
      <c r="F751" s="25"/>
    </row>
    <row r="752" spans="1:14">
      <c r="A752" s="25"/>
      <c r="B752" s="25"/>
      <c r="C752" s="25"/>
      <c r="D752" s="25"/>
      <c r="E752" s="25"/>
      <c r="F752" s="25"/>
    </row>
    <row r="753" spans="1:6">
      <c r="A753" s="25"/>
      <c r="B753" s="25"/>
      <c r="C753" s="25"/>
      <c r="D753" s="25"/>
      <c r="E753" s="25"/>
      <c r="F753" s="25"/>
    </row>
    <row r="754" spans="1:6">
      <c r="A754" s="25"/>
      <c r="B754" s="25"/>
      <c r="C754" s="25"/>
      <c r="D754" s="25"/>
      <c r="E754" s="25"/>
      <c r="F754" s="25"/>
    </row>
    <row r="755" spans="1:6">
      <c r="A755" s="25"/>
      <c r="B755" s="25"/>
      <c r="C755" s="25"/>
      <c r="D755" s="25"/>
      <c r="E755" s="25"/>
      <c r="F755" s="25"/>
    </row>
    <row r="756" spans="1:6">
      <c r="A756" s="25"/>
      <c r="B756" s="25"/>
      <c r="C756" s="25"/>
      <c r="D756" s="25"/>
      <c r="E756" s="25"/>
      <c r="F756" s="25"/>
    </row>
    <row r="757" spans="1:6">
      <c r="A757" s="25"/>
      <c r="B757" s="25"/>
      <c r="C757" s="25"/>
      <c r="D757" s="25"/>
      <c r="E757" s="25"/>
      <c r="F757" s="25"/>
    </row>
    <row r="758" spans="1:6">
      <c r="A758" s="25"/>
      <c r="B758" s="25"/>
      <c r="C758" s="25"/>
      <c r="D758" s="25"/>
      <c r="E758" s="25"/>
      <c r="F758" s="25"/>
    </row>
    <row r="759" spans="1:6">
      <c r="A759" s="25"/>
      <c r="B759" s="25"/>
      <c r="C759" s="25"/>
      <c r="D759" s="25"/>
      <c r="E759" s="25"/>
      <c r="F759" s="25"/>
    </row>
    <row r="760" spans="1:6">
      <c r="A760" s="25"/>
      <c r="B760" s="25"/>
      <c r="C760" s="25"/>
      <c r="D760" s="25"/>
      <c r="E760" s="25"/>
      <c r="F760" s="25"/>
    </row>
    <row r="761" spans="1:6">
      <c r="A761" s="25"/>
      <c r="B761" s="25"/>
      <c r="C761" s="25"/>
      <c r="D761" s="25"/>
      <c r="E761" s="25"/>
      <c r="F761" s="25"/>
    </row>
    <row r="762" spans="1:6">
      <c r="A762" s="25"/>
      <c r="B762" s="25"/>
      <c r="C762" s="25"/>
      <c r="D762" s="25"/>
      <c r="E762" s="25"/>
      <c r="F762" s="25"/>
    </row>
    <row r="763" spans="1:6">
      <c r="A763" s="25"/>
      <c r="B763" s="25"/>
      <c r="C763" s="25"/>
      <c r="D763" s="25"/>
      <c r="E763" s="25"/>
      <c r="F763" s="25"/>
    </row>
    <row r="764" spans="1:6">
      <c r="A764" s="25"/>
      <c r="B764" s="25"/>
      <c r="C764" s="25"/>
      <c r="D764" s="25"/>
      <c r="E764" s="25"/>
      <c r="F764" s="25"/>
    </row>
    <row r="765" spans="1:6">
      <c r="A765" s="25"/>
      <c r="B765" s="25"/>
      <c r="C765" s="25"/>
      <c r="D765" s="25"/>
      <c r="E765" s="25"/>
      <c r="F765" s="25"/>
    </row>
    <row r="766" spans="1:6">
      <c r="A766" s="25"/>
      <c r="B766" s="25"/>
      <c r="C766" s="25"/>
      <c r="D766" s="25"/>
      <c r="E766" s="25"/>
      <c r="F766" s="25"/>
    </row>
    <row r="767" spans="1:6">
      <c r="A767" s="25"/>
      <c r="B767" s="25"/>
      <c r="C767" s="25"/>
      <c r="D767" s="25"/>
      <c r="E767" s="25"/>
      <c r="F767" s="25"/>
    </row>
    <row r="768" spans="1:6">
      <c r="A768" s="25"/>
      <c r="B768" s="25"/>
      <c r="C768" s="25"/>
      <c r="D768" s="25"/>
      <c r="E768" s="25"/>
      <c r="F768" s="25"/>
    </row>
    <row r="769" spans="1:6">
      <c r="A769" s="25"/>
      <c r="B769" s="25"/>
      <c r="C769" s="25"/>
      <c r="D769" s="25"/>
      <c r="E769" s="25"/>
      <c r="F769" s="25"/>
    </row>
    <row r="770" spans="1:6">
      <c r="A770" s="25"/>
      <c r="B770" s="25"/>
      <c r="C770" s="25"/>
      <c r="D770" s="25"/>
      <c r="E770" s="25"/>
      <c r="F770" s="25"/>
    </row>
    <row r="771" spans="1:6">
      <c r="A771" s="25"/>
      <c r="B771" s="25"/>
      <c r="C771" s="25"/>
      <c r="D771" s="25"/>
      <c r="E771" s="25"/>
      <c r="F771" s="25"/>
    </row>
    <row r="772" spans="1:6">
      <c r="A772" s="25"/>
      <c r="B772" s="25"/>
      <c r="C772" s="25"/>
      <c r="D772" s="25"/>
      <c r="E772" s="25"/>
      <c r="F772" s="25"/>
    </row>
    <row r="773" spans="1:6">
      <c r="A773" s="25"/>
      <c r="B773" s="25"/>
      <c r="C773" s="25"/>
      <c r="D773" s="25"/>
      <c r="E773" s="25"/>
      <c r="F773" s="25"/>
    </row>
    <row r="774" spans="1:6">
      <c r="A774" s="25"/>
      <c r="B774" s="25"/>
      <c r="C774" s="25"/>
      <c r="D774" s="25"/>
      <c r="E774" s="25"/>
      <c r="F774" s="25"/>
    </row>
    <row r="775" spans="1:6">
      <c r="A775" s="25"/>
      <c r="B775" s="25"/>
      <c r="C775" s="25"/>
      <c r="D775" s="25"/>
      <c r="E775" s="25"/>
      <c r="F775" s="25"/>
    </row>
    <row r="776" spans="1:6">
      <c r="A776" s="25"/>
      <c r="B776" s="25"/>
      <c r="C776" s="25"/>
      <c r="D776" s="25"/>
      <c r="E776" s="25"/>
      <c r="F776" s="25"/>
    </row>
    <row r="777" spans="1:6">
      <c r="A777" s="25"/>
      <c r="B777" s="25"/>
      <c r="C777" s="25"/>
      <c r="D777" s="25"/>
      <c r="E777" s="25"/>
      <c r="F777" s="25"/>
    </row>
    <row r="778" spans="1:6">
      <c r="A778" s="25"/>
      <c r="B778" s="25"/>
      <c r="C778" s="25"/>
      <c r="D778" s="25"/>
      <c r="E778" s="25"/>
      <c r="F778" s="25"/>
    </row>
    <row r="779" spans="1:6">
      <c r="A779" s="25"/>
      <c r="B779" s="25"/>
      <c r="C779" s="25"/>
      <c r="D779" s="25"/>
      <c r="E779" s="25"/>
      <c r="F779" s="25"/>
    </row>
    <row r="780" spans="1:6">
      <c r="A780" s="25"/>
      <c r="B780" s="25"/>
      <c r="C780" s="25"/>
      <c r="D780" s="25"/>
      <c r="E780" s="25"/>
      <c r="F780" s="25"/>
    </row>
    <row r="781" spans="1:6">
      <c r="A781" s="25"/>
      <c r="B781" s="25"/>
      <c r="C781" s="25"/>
      <c r="D781" s="25"/>
      <c r="E781" s="25"/>
      <c r="F781" s="25"/>
    </row>
    <row r="782" spans="1:6">
      <c r="A782" s="25"/>
      <c r="B782" s="25"/>
      <c r="C782" s="25"/>
      <c r="D782" s="25"/>
      <c r="E782" s="25"/>
      <c r="F782" s="25"/>
    </row>
    <row r="783" spans="1:6">
      <c r="A783" s="25"/>
      <c r="B783" s="25"/>
      <c r="C783" s="25"/>
      <c r="D783" s="25"/>
      <c r="E783" s="25"/>
      <c r="F783" s="25"/>
    </row>
    <row r="784" spans="1:6">
      <c r="A784" s="25"/>
      <c r="B784" s="25"/>
      <c r="C784" s="25"/>
      <c r="D784" s="25"/>
      <c r="E784" s="25"/>
      <c r="F784" s="25"/>
    </row>
    <row r="785" spans="1:6">
      <c r="A785" s="25"/>
      <c r="B785" s="25"/>
      <c r="C785" s="25"/>
      <c r="D785" s="25"/>
      <c r="E785" s="25"/>
      <c r="F785" s="25"/>
    </row>
    <row r="786" spans="1:6">
      <c r="A786" s="25"/>
      <c r="B786" s="25"/>
      <c r="C786" s="25"/>
      <c r="D786" s="25"/>
      <c r="E786" s="25"/>
      <c r="F786" s="25"/>
    </row>
    <row r="787" spans="1:6">
      <c r="A787" s="25"/>
      <c r="B787" s="25"/>
      <c r="C787" s="25"/>
      <c r="D787" s="25"/>
      <c r="E787" s="25"/>
      <c r="F787" s="25"/>
    </row>
    <row r="788" spans="1:6">
      <c r="A788" s="25"/>
      <c r="B788" s="25"/>
      <c r="C788" s="25"/>
      <c r="D788" s="25"/>
      <c r="E788" s="25"/>
      <c r="F788" s="25"/>
    </row>
    <row r="789" spans="1:6">
      <c r="A789" s="25"/>
      <c r="B789" s="25"/>
      <c r="C789" s="25"/>
      <c r="D789" s="25"/>
      <c r="E789" s="25"/>
      <c r="F789" s="25"/>
    </row>
    <row r="790" spans="1:6">
      <c r="A790" s="25"/>
      <c r="B790" s="25"/>
      <c r="C790" s="25"/>
      <c r="D790" s="25"/>
      <c r="E790" s="25"/>
      <c r="F790" s="25"/>
    </row>
    <row r="791" spans="1:6">
      <c r="A791" s="25"/>
      <c r="B791" s="25"/>
      <c r="C791" s="25"/>
      <c r="D791" s="25"/>
      <c r="E791" s="25"/>
      <c r="F791" s="25"/>
    </row>
    <row r="792" spans="1:6">
      <c r="A792" s="25"/>
      <c r="B792" s="25"/>
      <c r="C792" s="25"/>
      <c r="D792" s="25"/>
      <c r="E792" s="25"/>
      <c r="F792" s="25"/>
    </row>
    <row r="793" spans="1:6">
      <c r="A793" s="25"/>
      <c r="B793" s="25"/>
      <c r="C793" s="25"/>
      <c r="D793" s="25"/>
      <c r="E793" s="25"/>
      <c r="F793" s="25"/>
    </row>
    <row r="794" spans="1:6">
      <c r="A794" s="25"/>
      <c r="B794" s="25"/>
      <c r="C794" s="25"/>
      <c r="D794" s="25"/>
      <c r="E794" s="25"/>
      <c r="F794" s="25"/>
    </row>
    <row r="795" spans="1:6">
      <c r="A795" s="25"/>
      <c r="B795" s="25"/>
      <c r="C795" s="25"/>
      <c r="D795" s="25"/>
      <c r="E795" s="25"/>
      <c r="F795" s="25"/>
    </row>
    <row r="796" spans="1:6">
      <c r="A796" s="25"/>
      <c r="B796" s="25"/>
      <c r="C796" s="25"/>
      <c r="D796" s="25"/>
      <c r="E796" s="25"/>
      <c r="F796" s="25"/>
    </row>
    <row r="797" spans="1:6">
      <c r="A797" s="25"/>
      <c r="B797" s="25"/>
      <c r="C797" s="25"/>
      <c r="D797" s="25"/>
      <c r="E797" s="25"/>
      <c r="F797" s="25"/>
    </row>
    <row r="798" spans="1:6">
      <c r="A798" s="25"/>
      <c r="B798" s="25"/>
      <c r="C798" s="25"/>
      <c r="D798" s="25"/>
      <c r="E798" s="25"/>
      <c r="F798" s="25"/>
    </row>
    <row r="799" spans="1:6">
      <c r="A799" s="25"/>
      <c r="B799" s="25"/>
      <c r="C799" s="25"/>
      <c r="D799" s="25"/>
      <c r="E799" s="25"/>
      <c r="F799" s="25"/>
    </row>
    <row r="800" spans="1:6">
      <c r="A800" s="25"/>
      <c r="B800" s="25"/>
      <c r="C800" s="25"/>
      <c r="D800" s="25"/>
      <c r="E800" s="25"/>
      <c r="F800" s="25"/>
    </row>
    <row r="801" spans="1:6">
      <c r="A801" s="25"/>
      <c r="B801" s="25"/>
      <c r="C801" s="25"/>
      <c r="D801" s="25"/>
      <c r="E801" s="25"/>
      <c r="F801" s="25"/>
    </row>
    <row r="802" spans="1:6">
      <c r="A802" s="25"/>
      <c r="B802" s="25"/>
      <c r="C802" s="25"/>
      <c r="D802" s="25"/>
      <c r="E802" s="25"/>
      <c r="F802" s="25"/>
    </row>
    <row r="803" spans="1:6">
      <c r="A803" s="25"/>
      <c r="B803" s="25"/>
      <c r="C803" s="25"/>
      <c r="D803" s="25"/>
      <c r="E803" s="25"/>
      <c r="F803" s="25"/>
    </row>
    <row r="804" spans="1:6">
      <c r="A804" s="25"/>
      <c r="B804" s="25"/>
      <c r="C804" s="25"/>
      <c r="D804" s="25"/>
      <c r="E804" s="25"/>
      <c r="F804" s="25"/>
    </row>
    <row r="805" spans="1:6">
      <c r="A805" s="25"/>
      <c r="B805" s="25"/>
      <c r="C805" s="25"/>
      <c r="D805" s="25"/>
      <c r="E805" s="25"/>
      <c r="F805" s="25"/>
    </row>
    <row r="806" spans="1:6">
      <c r="A806" s="25"/>
      <c r="B806" s="25"/>
      <c r="C806" s="25"/>
      <c r="D806" s="25"/>
      <c r="E806" s="25"/>
      <c r="F806" s="25"/>
    </row>
    <row r="807" spans="1:6">
      <c r="A807" s="25"/>
      <c r="B807" s="25"/>
      <c r="C807" s="25"/>
      <c r="D807" s="25"/>
      <c r="E807" s="25"/>
      <c r="F807" s="25"/>
    </row>
    <row r="808" spans="1:6">
      <c r="A808" s="25"/>
      <c r="B808" s="25"/>
      <c r="C808" s="25"/>
      <c r="D808" s="25"/>
      <c r="E808" s="25"/>
      <c r="F808" s="25"/>
    </row>
    <row r="809" spans="1:6">
      <c r="A809" s="25"/>
      <c r="B809" s="25"/>
      <c r="C809" s="25"/>
      <c r="D809" s="25"/>
      <c r="E809" s="25"/>
      <c r="F809" s="25"/>
    </row>
    <row r="810" spans="1:6">
      <c r="A810" s="25"/>
      <c r="B810" s="25"/>
      <c r="C810" s="25"/>
      <c r="D810" s="25"/>
      <c r="E810" s="25"/>
      <c r="F810" s="25"/>
    </row>
    <row r="811" spans="1:6">
      <c r="A811" s="25"/>
      <c r="B811" s="25"/>
      <c r="C811" s="25"/>
      <c r="D811" s="25"/>
      <c r="E811" s="25"/>
      <c r="F811" s="25"/>
    </row>
    <row r="812" spans="1:6">
      <c r="A812" s="25"/>
      <c r="B812" s="25"/>
      <c r="C812" s="25"/>
      <c r="D812" s="25"/>
      <c r="E812" s="25"/>
      <c r="F812" s="25"/>
    </row>
    <row r="813" spans="1:6">
      <c r="A813" s="25"/>
      <c r="B813" s="25"/>
      <c r="C813" s="25"/>
      <c r="D813" s="25"/>
      <c r="E813" s="25"/>
      <c r="F813" s="25"/>
    </row>
    <row r="814" spans="1:6">
      <c r="A814" s="25"/>
      <c r="B814" s="25"/>
      <c r="C814" s="25"/>
      <c r="D814" s="25"/>
      <c r="E814" s="25"/>
      <c r="F814" s="25"/>
    </row>
    <row r="815" spans="1:6">
      <c r="A815" s="25"/>
      <c r="B815" s="25"/>
      <c r="C815" s="25"/>
      <c r="D815" s="25"/>
      <c r="E815" s="25"/>
      <c r="F815" s="25"/>
    </row>
    <row r="816" spans="1:6">
      <c r="A816" s="25"/>
      <c r="B816" s="25"/>
      <c r="C816" s="25"/>
      <c r="D816" s="25"/>
      <c r="E816" s="25"/>
      <c r="F816" s="25"/>
    </row>
    <row r="817" spans="1:6">
      <c r="A817" s="25"/>
      <c r="B817" s="25"/>
      <c r="C817" s="25"/>
      <c r="D817" s="25"/>
      <c r="E817" s="25"/>
      <c r="F817" s="25"/>
    </row>
    <row r="818" spans="1:6">
      <c r="A818" s="25"/>
      <c r="B818" s="25"/>
      <c r="C818" s="25"/>
      <c r="D818" s="25"/>
      <c r="E818" s="25"/>
      <c r="F818" s="25"/>
    </row>
    <row r="819" spans="1:6">
      <c r="A819" s="25"/>
      <c r="B819" s="25"/>
      <c r="C819" s="25"/>
      <c r="D819" s="25"/>
      <c r="E819" s="25"/>
      <c r="F819" s="25"/>
    </row>
    <row r="820" spans="1:6">
      <c r="A820" s="25"/>
      <c r="B820" s="25"/>
      <c r="C820" s="25"/>
      <c r="D820" s="25"/>
      <c r="E820" s="25"/>
      <c r="F820" s="25"/>
    </row>
    <row r="821" spans="1:6">
      <c r="A821" s="25"/>
      <c r="B821" s="25"/>
      <c r="C821" s="25"/>
      <c r="D821" s="25"/>
      <c r="E821" s="25"/>
      <c r="F821" s="25"/>
    </row>
    <row r="822" spans="1:6">
      <c r="A822" s="25"/>
      <c r="B822" s="25"/>
      <c r="C822" s="25"/>
      <c r="D822" s="25"/>
      <c r="E822" s="25"/>
      <c r="F822" s="25"/>
    </row>
    <row r="823" spans="1:6">
      <c r="A823" s="25"/>
      <c r="B823" s="25"/>
      <c r="C823" s="25"/>
      <c r="D823" s="25"/>
      <c r="E823" s="25"/>
      <c r="F823" s="25"/>
    </row>
    <row r="824" spans="1:6">
      <c r="A824" s="25"/>
      <c r="B824" s="25"/>
      <c r="C824" s="25"/>
      <c r="D824" s="25"/>
      <c r="E824" s="25"/>
      <c r="F824" s="25"/>
    </row>
    <row r="825" spans="1:6">
      <c r="A825" s="25"/>
      <c r="B825" s="25"/>
      <c r="C825" s="25"/>
      <c r="D825" s="25"/>
      <c r="E825" s="25"/>
      <c r="F825" s="25"/>
    </row>
    <row r="826" spans="1:6">
      <c r="A826" s="25"/>
      <c r="B826" s="25"/>
      <c r="C826" s="25"/>
      <c r="D826" s="25"/>
      <c r="E826" s="25"/>
      <c r="F826" s="25"/>
    </row>
    <row r="827" spans="1:6">
      <c r="A827" s="25"/>
      <c r="B827" s="25"/>
      <c r="C827" s="25"/>
      <c r="D827" s="25"/>
      <c r="E827" s="25"/>
      <c r="F827" s="25"/>
    </row>
    <row r="828" spans="1:6">
      <c r="A828" s="25"/>
      <c r="B828" s="25"/>
      <c r="C828" s="25"/>
      <c r="D828" s="25"/>
      <c r="E828" s="25"/>
      <c r="F828" s="25"/>
    </row>
    <row r="829" spans="1:6">
      <c r="A829" s="25"/>
      <c r="B829" s="25"/>
      <c r="C829" s="25"/>
      <c r="D829" s="25"/>
      <c r="E829" s="25"/>
      <c r="F829" s="25"/>
    </row>
    <row r="830" spans="1:6">
      <c r="A830" s="25"/>
      <c r="B830" s="25"/>
      <c r="C830" s="25"/>
      <c r="D830" s="25"/>
      <c r="E830" s="25"/>
      <c r="F830" s="25"/>
    </row>
    <row r="831" spans="1:6">
      <c r="A831" s="25"/>
      <c r="B831" s="25"/>
      <c r="C831" s="25"/>
      <c r="D831" s="25"/>
      <c r="E831" s="25"/>
      <c r="F831" s="25"/>
    </row>
    <row r="832" spans="1:6">
      <c r="A832" s="25"/>
      <c r="B832" s="25"/>
      <c r="C832" s="25"/>
      <c r="D832" s="25"/>
      <c r="E832" s="25"/>
      <c r="F832" s="25"/>
    </row>
    <row r="833" spans="1:6">
      <c r="A833" s="25"/>
      <c r="B833" s="25"/>
      <c r="C833" s="25"/>
      <c r="D833" s="25"/>
      <c r="E833" s="25"/>
      <c r="F833" s="25"/>
    </row>
    <row r="834" spans="1:6">
      <c r="A834" s="25"/>
      <c r="B834" s="25"/>
      <c r="C834" s="25"/>
      <c r="D834" s="25"/>
      <c r="E834" s="25"/>
      <c r="F834" s="25"/>
    </row>
    <row r="835" spans="1:6">
      <c r="A835" s="25"/>
      <c r="B835" s="25"/>
      <c r="C835" s="25"/>
      <c r="D835" s="25"/>
      <c r="E835" s="25"/>
      <c r="F835" s="25"/>
    </row>
    <row r="836" spans="1:6">
      <c r="A836" s="25"/>
      <c r="B836" s="25"/>
      <c r="C836" s="25"/>
      <c r="D836" s="25"/>
      <c r="E836" s="25"/>
      <c r="F836" s="25"/>
    </row>
    <row r="837" spans="1:6">
      <c r="A837" s="25"/>
      <c r="B837" s="25"/>
      <c r="C837" s="25"/>
      <c r="D837" s="25"/>
      <c r="E837" s="25"/>
      <c r="F837" s="25"/>
    </row>
    <row r="838" spans="1:6">
      <c r="A838" s="25"/>
      <c r="B838" s="25"/>
      <c r="C838" s="25"/>
      <c r="D838" s="25"/>
      <c r="E838" s="25"/>
      <c r="F838" s="25"/>
    </row>
    <row r="839" spans="1:6">
      <c r="A839" s="25"/>
      <c r="B839" s="25"/>
      <c r="C839" s="25"/>
      <c r="D839" s="25"/>
      <c r="E839" s="25"/>
      <c r="F839" s="25"/>
    </row>
    <row r="840" spans="1:6">
      <c r="A840" s="25"/>
      <c r="B840" s="25"/>
      <c r="C840" s="25"/>
      <c r="D840" s="25"/>
      <c r="E840" s="25"/>
      <c r="F840" s="25"/>
    </row>
    <row r="841" spans="1:6">
      <c r="A841" s="25"/>
      <c r="B841" s="25"/>
      <c r="C841" s="25"/>
      <c r="D841" s="25"/>
      <c r="E841" s="25"/>
      <c r="F841" s="25"/>
    </row>
    <row r="842" spans="1:6">
      <c r="A842" s="25"/>
      <c r="B842" s="25"/>
      <c r="C842" s="25"/>
      <c r="D842" s="25"/>
      <c r="E842" s="25"/>
      <c r="F842" s="25"/>
    </row>
    <row r="843" spans="1:6">
      <c r="A843" s="25"/>
      <c r="B843" s="25"/>
      <c r="C843" s="25"/>
      <c r="D843" s="25"/>
      <c r="E843" s="25"/>
      <c r="F843" s="25"/>
    </row>
    <row r="844" spans="1:6">
      <c r="A844" s="25"/>
      <c r="B844" s="25"/>
      <c r="C844" s="25"/>
      <c r="D844" s="25"/>
      <c r="E844" s="25"/>
      <c r="F844" s="25"/>
    </row>
    <row r="845" spans="1:6">
      <c r="A845" s="25"/>
      <c r="B845" s="25"/>
      <c r="C845" s="25"/>
      <c r="D845" s="25"/>
      <c r="E845" s="25"/>
      <c r="F845" s="25"/>
    </row>
    <row r="846" spans="1:6">
      <c r="A846" s="25"/>
      <c r="B846" s="25"/>
      <c r="C846" s="25"/>
      <c r="D846" s="25"/>
      <c r="E846" s="25"/>
      <c r="F846" s="25"/>
    </row>
    <row r="847" spans="1:6">
      <c r="A847" s="25"/>
      <c r="B847" s="25"/>
      <c r="C847" s="25"/>
      <c r="D847" s="25"/>
      <c r="E847" s="25"/>
      <c r="F847" s="25"/>
    </row>
    <row r="848" spans="1:6">
      <c r="A848" s="25"/>
      <c r="B848" s="25"/>
      <c r="C848" s="25"/>
      <c r="D848" s="25"/>
      <c r="E848" s="25"/>
      <c r="F848" s="25"/>
    </row>
    <row r="849" spans="1:6">
      <c r="A849" s="25"/>
      <c r="B849" s="25"/>
      <c r="C849" s="25"/>
      <c r="D849" s="25"/>
      <c r="E849" s="25"/>
      <c r="F849" s="25"/>
    </row>
    <row r="850" spans="1:6">
      <c r="A850" s="25"/>
      <c r="B850" s="25"/>
      <c r="C850" s="25"/>
      <c r="D850" s="25"/>
      <c r="E850" s="25"/>
      <c r="F850" s="25"/>
    </row>
    <row r="851" spans="1:6">
      <c r="A851" s="25"/>
      <c r="B851" s="25"/>
      <c r="C851" s="25"/>
      <c r="D851" s="25"/>
      <c r="E851" s="25"/>
      <c r="F851" s="25"/>
    </row>
    <row r="852" spans="1:6">
      <c r="A852" s="25"/>
      <c r="B852" s="25"/>
      <c r="C852" s="25"/>
      <c r="D852" s="25"/>
      <c r="E852" s="25"/>
      <c r="F852" s="25"/>
    </row>
    <row r="853" spans="1:6">
      <c r="A853" s="25"/>
      <c r="B853" s="25"/>
      <c r="C853" s="25"/>
      <c r="D853" s="25"/>
      <c r="E853" s="25"/>
      <c r="F853" s="25"/>
    </row>
    <row r="854" spans="1:6">
      <c r="A854" s="25"/>
      <c r="B854" s="25"/>
      <c r="C854" s="25"/>
      <c r="D854" s="25"/>
      <c r="E854" s="25"/>
      <c r="F854" s="25"/>
    </row>
    <row r="855" spans="1:6">
      <c r="A855" s="25"/>
      <c r="B855" s="25"/>
      <c r="C855" s="25"/>
      <c r="D855" s="25"/>
      <c r="E855" s="25"/>
      <c r="F855" s="25"/>
    </row>
    <row r="856" spans="1:6">
      <c r="A856" s="25"/>
      <c r="B856" s="25"/>
      <c r="C856" s="25"/>
      <c r="D856" s="25"/>
      <c r="E856" s="25"/>
      <c r="F856" s="25"/>
    </row>
    <row r="857" spans="1:6">
      <c r="A857" s="25"/>
      <c r="B857" s="25"/>
      <c r="C857" s="25"/>
      <c r="D857" s="25"/>
      <c r="E857" s="25"/>
      <c r="F857" s="25"/>
    </row>
    <row r="858" spans="1:6">
      <c r="A858" s="25"/>
      <c r="B858" s="25"/>
      <c r="C858" s="25"/>
      <c r="D858" s="25"/>
      <c r="E858" s="25"/>
      <c r="F858" s="25"/>
    </row>
    <row r="859" spans="1:6">
      <c r="A859" s="25"/>
      <c r="B859" s="25"/>
      <c r="C859" s="25"/>
      <c r="D859" s="25"/>
      <c r="E859" s="25"/>
      <c r="F859" s="25"/>
    </row>
    <row r="860" spans="1:6">
      <c r="A860" s="25"/>
      <c r="B860" s="25"/>
      <c r="C860" s="25"/>
      <c r="D860" s="25"/>
      <c r="E860" s="25"/>
      <c r="F860" s="25"/>
    </row>
    <row r="861" spans="1:6">
      <c r="A861" s="25"/>
      <c r="B861" s="25"/>
      <c r="C861" s="25"/>
      <c r="D861" s="25"/>
      <c r="E861" s="25"/>
      <c r="F861" s="25"/>
    </row>
    <row r="862" spans="1:6">
      <c r="A862" s="25"/>
      <c r="B862" s="25"/>
      <c r="C862" s="25"/>
      <c r="D862" s="25"/>
      <c r="E862" s="25"/>
      <c r="F862" s="25"/>
    </row>
    <row r="863" spans="1:6">
      <c r="A863" s="25"/>
      <c r="B863" s="25"/>
      <c r="C863" s="25"/>
      <c r="D863" s="25"/>
      <c r="E863" s="25"/>
      <c r="F863" s="25"/>
    </row>
    <row r="864" spans="1:6">
      <c r="A864" s="25"/>
      <c r="B864" s="25"/>
      <c r="C864" s="25"/>
      <c r="D864" s="25"/>
      <c r="E864" s="25"/>
      <c r="F864" s="25"/>
    </row>
    <row r="865" spans="1:6">
      <c r="A865" s="25"/>
      <c r="B865" s="25"/>
      <c r="C865" s="25"/>
      <c r="D865" s="25"/>
      <c r="E865" s="25"/>
      <c r="F865" s="25"/>
    </row>
    <row r="866" spans="1:6">
      <c r="A866" s="25"/>
      <c r="B866" s="25"/>
      <c r="C866" s="25"/>
      <c r="D866" s="25"/>
      <c r="E866" s="25"/>
      <c r="F866" s="25"/>
    </row>
    <row r="867" spans="1:6">
      <c r="A867" s="25"/>
      <c r="B867" s="25"/>
      <c r="C867" s="25"/>
      <c r="D867" s="25"/>
      <c r="E867" s="25"/>
      <c r="F867" s="25"/>
    </row>
    <row r="868" spans="1:6">
      <c r="A868" s="25"/>
      <c r="B868" s="25"/>
      <c r="C868" s="25"/>
      <c r="D868" s="25"/>
      <c r="E868" s="25"/>
      <c r="F868" s="25"/>
    </row>
    <row r="869" spans="1:6">
      <c r="A869" s="25"/>
      <c r="B869" s="25"/>
      <c r="C869" s="25"/>
      <c r="D869" s="25"/>
      <c r="E869" s="25"/>
      <c r="F869" s="25"/>
    </row>
    <row r="870" spans="1:6">
      <c r="A870" s="25"/>
      <c r="B870" s="25"/>
      <c r="C870" s="25"/>
      <c r="D870" s="25"/>
      <c r="E870" s="25"/>
      <c r="F870" s="25"/>
    </row>
    <row r="871" spans="1:6">
      <c r="A871" s="25"/>
      <c r="B871" s="25"/>
      <c r="C871" s="25"/>
      <c r="D871" s="25"/>
      <c r="E871" s="25"/>
      <c r="F871" s="25"/>
    </row>
    <row r="872" spans="1:6">
      <c r="A872" s="25"/>
      <c r="B872" s="25"/>
      <c r="C872" s="25"/>
      <c r="D872" s="25"/>
      <c r="E872" s="25"/>
      <c r="F872" s="25"/>
    </row>
    <row r="873" spans="1:6">
      <c r="A873" s="25"/>
      <c r="B873" s="25"/>
      <c r="C873" s="25"/>
      <c r="D873" s="25"/>
      <c r="E873" s="25"/>
      <c r="F873" s="25"/>
    </row>
    <row r="874" spans="1:6">
      <c r="A874" s="25"/>
      <c r="B874" s="25"/>
      <c r="C874" s="25"/>
      <c r="D874" s="25"/>
      <c r="E874" s="25"/>
      <c r="F874" s="25"/>
    </row>
    <row r="875" spans="1:6">
      <c r="A875" s="25"/>
      <c r="B875" s="25"/>
      <c r="C875" s="25"/>
      <c r="D875" s="25"/>
      <c r="E875" s="25"/>
      <c r="F875" s="25"/>
    </row>
    <row r="876" spans="1:6">
      <c r="A876" s="25"/>
      <c r="B876" s="25"/>
      <c r="C876" s="25"/>
      <c r="D876" s="25"/>
      <c r="E876" s="25"/>
      <c r="F876" s="25"/>
    </row>
    <row r="877" spans="1:6">
      <c r="A877" s="25"/>
      <c r="B877" s="25"/>
      <c r="C877" s="25"/>
      <c r="D877" s="25"/>
      <c r="E877" s="25"/>
      <c r="F877" s="25"/>
    </row>
    <row r="878" spans="1:6">
      <c r="A878" s="25"/>
      <c r="B878" s="25"/>
      <c r="C878" s="25"/>
      <c r="D878" s="25"/>
      <c r="E878" s="25"/>
      <c r="F878" s="25"/>
    </row>
    <row r="879" spans="1:6">
      <c r="A879" s="25"/>
      <c r="B879" s="25"/>
      <c r="C879" s="25"/>
      <c r="D879" s="25"/>
      <c r="E879" s="25"/>
      <c r="F879" s="25"/>
    </row>
    <row r="880" spans="1:6">
      <c r="A880" s="25"/>
      <c r="B880" s="25"/>
      <c r="C880" s="25"/>
      <c r="D880" s="25"/>
      <c r="E880" s="25"/>
      <c r="F880" s="25"/>
    </row>
    <row r="881" spans="1:6">
      <c r="A881" s="25"/>
      <c r="B881" s="25"/>
      <c r="C881" s="25"/>
      <c r="D881" s="25"/>
      <c r="E881" s="25"/>
      <c r="F881" s="25"/>
    </row>
    <row r="882" spans="1:6">
      <c r="A882" s="25"/>
      <c r="B882" s="25"/>
      <c r="C882" s="25"/>
      <c r="D882" s="25"/>
      <c r="E882" s="25"/>
      <c r="F882" s="25"/>
    </row>
    <row r="883" spans="1:6">
      <c r="A883" s="25"/>
      <c r="B883" s="25"/>
      <c r="C883" s="25"/>
      <c r="D883" s="25"/>
      <c r="E883" s="25"/>
      <c r="F883" s="25"/>
    </row>
    <row r="884" spans="1:6">
      <c r="A884" s="25"/>
      <c r="B884" s="25"/>
      <c r="C884" s="25"/>
      <c r="D884" s="25"/>
      <c r="E884" s="25"/>
      <c r="F884" s="25"/>
    </row>
    <row r="885" spans="1:6">
      <c r="A885" s="25"/>
      <c r="B885" s="25"/>
      <c r="C885" s="25"/>
      <c r="D885" s="25"/>
      <c r="E885" s="25"/>
      <c r="F885" s="25"/>
    </row>
    <row r="886" spans="1:6">
      <c r="A886" s="25"/>
      <c r="B886" s="25"/>
      <c r="C886" s="25"/>
      <c r="D886" s="25"/>
      <c r="E886" s="25"/>
      <c r="F886" s="25"/>
    </row>
    <row r="887" spans="1:6">
      <c r="A887" s="25"/>
      <c r="B887" s="25"/>
      <c r="C887" s="25"/>
      <c r="D887" s="25"/>
      <c r="E887" s="25"/>
      <c r="F887" s="25"/>
    </row>
    <row r="888" spans="1:6">
      <c r="A888" s="25"/>
      <c r="B888" s="25"/>
      <c r="C888" s="25"/>
      <c r="D888" s="25"/>
      <c r="E888" s="25"/>
      <c r="F888" s="25"/>
    </row>
    <row r="889" spans="1:6">
      <c r="A889" s="25"/>
      <c r="B889" s="25"/>
      <c r="C889" s="25"/>
      <c r="D889" s="25"/>
      <c r="E889" s="25"/>
      <c r="F889" s="25"/>
    </row>
    <row r="890" spans="1:6">
      <c r="A890" s="25"/>
      <c r="B890" s="25"/>
      <c r="C890" s="25"/>
      <c r="D890" s="25"/>
      <c r="E890" s="25"/>
      <c r="F890" s="25"/>
    </row>
    <row r="891" spans="1:6">
      <c r="A891" s="25"/>
      <c r="B891" s="25"/>
      <c r="C891" s="25"/>
      <c r="D891" s="25"/>
      <c r="E891" s="25"/>
      <c r="F891" s="25"/>
    </row>
    <row r="892" spans="1:6">
      <c r="A892" s="25"/>
      <c r="B892" s="25"/>
      <c r="C892" s="25"/>
      <c r="D892" s="25"/>
      <c r="E892" s="25"/>
      <c r="F892" s="25"/>
    </row>
    <row r="893" spans="1:6">
      <c r="A893" s="25"/>
      <c r="B893" s="25"/>
      <c r="C893" s="25"/>
      <c r="D893" s="25"/>
      <c r="E893" s="25"/>
      <c r="F893" s="25"/>
    </row>
    <row r="894" spans="1:6">
      <c r="A894" s="25"/>
      <c r="B894" s="25"/>
      <c r="C894" s="25"/>
      <c r="D894" s="25"/>
      <c r="E894" s="25"/>
      <c r="F894" s="25"/>
    </row>
    <row r="895" spans="1:6">
      <c r="A895" s="25"/>
      <c r="B895" s="25"/>
      <c r="C895" s="25"/>
      <c r="D895" s="25"/>
      <c r="E895" s="25"/>
      <c r="F895" s="25"/>
    </row>
    <row r="896" spans="1:6">
      <c r="A896" s="25"/>
      <c r="B896" s="25"/>
      <c r="C896" s="25"/>
      <c r="D896" s="25"/>
      <c r="E896" s="25"/>
      <c r="F896" s="25"/>
    </row>
    <row r="897" spans="1:6">
      <c r="A897" s="25"/>
      <c r="B897" s="25"/>
      <c r="C897" s="25"/>
      <c r="D897" s="25"/>
      <c r="E897" s="25"/>
      <c r="F897" s="25"/>
    </row>
    <row r="898" spans="1:6">
      <c r="A898" s="25"/>
      <c r="B898" s="25"/>
      <c r="C898" s="25"/>
      <c r="D898" s="25"/>
      <c r="E898" s="25"/>
      <c r="F898" s="25"/>
    </row>
    <row r="899" spans="1:6">
      <c r="A899" s="25"/>
      <c r="B899" s="25"/>
      <c r="C899" s="25"/>
      <c r="D899" s="25"/>
      <c r="E899" s="25"/>
      <c r="F899" s="25"/>
    </row>
    <row r="900" spans="1:6">
      <c r="A900" s="25"/>
      <c r="B900" s="25"/>
      <c r="C900" s="25"/>
      <c r="D900" s="25"/>
      <c r="E900" s="25"/>
      <c r="F900" s="25"/>
    </row>
    <row r="901" spans="1:6">
      <c r="A901" s="25"/>
      <c r="B901" s="25"/>
      <c r="C901" s="25"/>
      <c r="D901" s="25"/>
      <c r="E901" s="25"/>
      <c r="F901" s="25"/>
    </row>
    <row r="902" spans="1:6">
      <c r="A902" s="25"/>
      <c r="B902" s="25"/>
      <c r="C902" s="25"/>
      <c r="D902" s="25"/>
      <c r="E902" s="25"/>
      <c r="F902" s="25"/>
    </row>
    <row r="903" spans="1:6">
      <c r="A903" s="25"/>
      <c r="B903" s="25"/>
      <c r="C903" s="25"/>
      <c r="D903" s="25"/>
      <c r="E903" s="25"/>
      <c r="F903" s="25"/>
    </row>
    <row r="904" spans="1:6">
      <c r="A904" s="25"/>
      <c r="B904" s="25"/>
      <c r="C904" s="25"/>
      <c r="D904" s="25"/>
      <c r="E904" s="25"/>
      <c r="F904" s="25"/>
    </row>
    <row r="905" spans="1:6">
      <c r="A905" s="25"/>
      <c r="B905" s="25"/>
      <c r="C905" s="25"/>
      <c r="D905" s="25"/>
      <c r="E905" s="25"/>
      <c r="F905" s="25"/>
    </row>
    <row r="906" spans="1:6">
      <c r="A906" s="25"/>
      <c r="B906" s="25"/>
      <c r="C906" s="25"/>
      <c r="D906" s="25"/>
      <c r="E906" s="25"/>
      <c r="F906" s="25"/>
    </row>
    <row r="907" spans="1:6">
      <c r="A907" s="25"/>
      <c r="B907" s="25"/>
      <c r="C907" s="25"/>
      <c r="D907" s="25"/>
      <c r="E907" s="25"/>
      <c r="F907" s="25"/>
    </row>
    <row r="908" spans="1:6">
      <c r="A908" s="25"/>
      <c r="B908" s="25"/>
      <c r="C908" s="25"/>
      <c r="D908" s="25"/>
      <c r="E908" s="25"/>
      <c r="F908" s="25"/>
    </row>
    <row r="909" spans="1:6">
      <c r="A909" s="25"/>
      <c r="B909" s="25"/>
      <c r="C909" s="25"/>
      <c r="D909" s="25"/>
      <c r="E909" s="25"/>
      <c r="F909" s="25"/>
    </row>
    <row r="910" spans="1:6">
      <c r="A910" s="25"/>
      <c r="B910" s="25"/>
      <c r="C910" s="25"/>
      <c r="D910" s="25"/>
      <c r="E910" s="25"/>
      <c r="F910" s="25"/>
    </row>
    <row r="911" spans="1:6">
      <c r="A911" s="25"/>
      <c r="B911" s="25"/>
      <c r="C911" s="25"/>
      <c r="D911" s="25"/>
      <c r="E911" s="25"/>
      <c r="F911" s="25"/>
    </row>
    <row r="912" spans="1:6">
      <c r="A912" s="25"/>
      <c r="B912" s="25"/>
      <c r="C912" s="25"/>
      <c r="D912" s="25"/>
      <c r="E912" s="25"/>
      <c r="F912" s="25"/>
    </row>
    <row r="913" spans="1:6">
      <c r="A913" s="25"/>
      <c r="B913" s="25"/>
      <c r="C913" s="25"/>
      <c r="D913" s="25"/>
      <c r="E913" s="25"/>
      <c r="F913" s="25"/>
    </row>
    <row r="914" spans="1:6">
      <c r="A914" s="25"/>
      <c r="B914" s="25"/>
      <c r="C914" s="25"/>
      <c r="D914" s="25"/>
      <c r="E914" s="25"/>
      <c r="F914" s="25"/>
    </row>
    <row r="915" spans="1:6">
      <c r="A915" s="25"/>
      <c r="B915" s="25"/>
      <c r="C915" s="25"/>
      <c r="D915" s="25"/>
      <c r="E915" s="25"/>
      <c r="F915" s="25"/>
    </row>
    <row r="916" spans="1:6">
      <c r="A916" s="25"/>
      <c r="B916" s="25"/>
      <c r="C916" s="25"/>
      <c r="D916" s="25"/>
      <c r="E916" s="25"/>
      <c r="F916" s="25"/>
    </row>
    <row r="917" spans="1:6">
      <c r="A917" s="25"/>
      <c r="B917" s="25"/>
      <c r="C917" s="25"/>
      <c r="D917" s="25"/>
      <c r="E917" s="25"/>
      <c r="F917" s="25"/>
    </row>
    <row r="918" spans="1:6">
      <c r="A918" s="25"/>
      <c r="B918" s="25"/>
      <c r="C918" s="25"/>
      <c r="D918" s="25"/>
      <c r="E918" s="25"/>
      <c r="F918" s="25"/>
    </row>
    <row r="919" spans="1:6">
      <c r="A919" s="25"/>
      <c r="B919" s="25"/>
      <c r="C919" s="25"/>
      <c r="D919" s="25"/>
      <c r="E919" s="25"/>
      <c r="F919" s="25"/>
    </row>
    <row r="920" spans="1:6">
      <c r="A920" s="25"/>
      <c r="B920" s="25"/>
      <c r="C920" s="25"/>
      <c r="D920" s="25"/>
      <c r="E920" s="25"/>
      <c r="F920" s="25"/>
    </row>
    <row r="921" spans="1:6">
      <c r="A921" s="25"/>
      <c r="B921" s="25"/>
      <c r="C921" s="25"/>
      <c r="D921" s="25"/>
      <c r="E921" s="25"/>
      <c r="F921" s="25"/>
    </row>
    <row r="922" spans="1:6">
      <c r="A922" s="25"/>
      <c r="B922" s="25"/>
      <c r="C922" s="25"/>
      <c r="D922" s="25"/>
      <c r="E922" s="25"/>
      <c r="F922" s="25"/>
    </row>
    <row r="923" spans="1:6">
      <c r="A923" s="25"/>
      <c r="B923" s="25"/>
      <c r="C923" s="25"/>
      <c r="D923" s="25"/>
      <c r="E923" s="25"/>
      <c r="F923" s="25"/>
    </row>
    <row r="924" spans="1:6">
      <c r="A924" s="25"/>
      <c r="B924" s="25"/>
      <c r="C924" s="25"/>
      <c r="D924" s="25"/>
      <c r="E924" s="25"/>
      <c r="F924" s="25"/>
    </row>
    <row r="925" spans="1:6">
      <c r="A925" s="25"/>
      <c r="B925" s="25"/>
      <c r="C925" s="25"/>
      <c r="D925" s="25"/>
      <c r="E925" s="25"/>
      <c r="F925" s="25"/>
    </row>
    <row r="926" spans="1:6">
      <c r="A926" s="25"/>
      <c r="B926" s="25"/>
      <c r="C926" s="25"/>
      <c r="D926" s="25"/>
      <c r="E926" s="25"/>
      <c r="F926" s="25"/>
    </row>
    <row r="927" spans="1:6">
      <c r="A927" s="25"/>
      <c r="B927" s="25"/>
      <c r="C927" s="25"/>
      <c r="D927" s="25"/>
      <c r="E927" s="25"/>
      <c r="F927" s="25"/>
    </row>
    <row r="928" spans="1:6">
      <c r="A928" s="25"/>
      <c r="B928" s="25"/>
      <c r="C928" s="25"/>
      <c r="D928" s="25"/>
      <c r="E928" s="25"/>
      <c r="F928" s="25"/>
    </row>
    <row r="929" spans="1:6">
      <c r="A929" s="25"/>
      <c r="B929" s="25"/>
      <c r="C929" s="25"/>
      <c r="D929" s="25"/>
      <c r="E929" s="25"/>
      <c r="F929" s="25"/>
    </row>
    <row r="930" spans="1:6">
      <c r="A930" s="25"/>
      <c r="B930" s="25"/>
      <c r="C930" s="25"/>
      <c r="D930" s="25"/>
      <c r="E930" s="25"/>
      <c r="F930" s="25"/>
    </row>
    <row r="931" spans="1:6">
      <c r="A931" s="25"/>
      <c r="B931" s="25"/>
      <c r="C931" s="25"/>
      <c r="D931" s="25"/>
      <c r="E931" s="25"/>
      <c r="F931" s="25"/>
    </row>
    <row r="932" spans="1:6">
      <c r="A932" s="25"/>
      <c r="B932" s="25"/>
      <c r="C932" s="25"/>
      <c r="D932" s="25"/>
      <c r="E932" s="25"/>
      <c r="F932" s="25"/>
    </row>
    <row r="933" spans="1:6">
      <c r="A933" s="25"/>
      <c r="B933" s="25"/>
      <c r="C933" s="25"/>
      <c r="D933" s="25"/>
      <c r="E933" s="25"/>
      <c r="F933" s="25"/>
    </row>
    <row r="934" spans="1:6">
      <c r="A934" s="25"/>
      <c r="B934" s="25"/>
      <c r="C934" s="25"/>
      <c r="D934" s="25"/>
      <c r="E934" s="25"/>
      <c r="F934" s="25"/>
    </row>
    <row r="935" spans="1:6">
      <c r="A935" s="25"/>
      <c r="B935" s="25"/>
      <c r="C935" s="25"/>
      <c r="D935" s="25"/>
      <c r="E935" s="25"/>
      <c r="F935" s="25"/>
    </row>
    <row r="936" spans="1:6">
      <c r="A936" s="25"/>
      <c r="B936" s="25"/>
      <c r="C936" s="25"/>
      <c r="D936" s="25"/>
      <c r="E936" s="25"/>
      <c r="F936" s="25"/>
    </row>
    <row r="937" spans="1:6">
      <c r="A937" s="25"/>
      <c r="B937" s="25"/>
      <c r="C937" s="25"/>
      <c r="D937" s="25"/>
      <c r="E937" s="25"/>
      <c r="F937" s="25"/>
    </row>
    <row r="938" spans="1:6">
      <c r="A938" s="25"/>
      <c r="B938" s="25"/>
      <c r="C938" s="25"/>
      <c r="D938" s="25"/>
      <c r="E938" s="25"/>
      <c r="F938" s="2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B7E19-9D72-4A83-B259-F5A696923676}">
  <sheetPr>
    <tabColor rgb="FFC00000"/>
  </sheetPr>
  <dimension ref="A1:P938"/>
  <sheetViews>
    <sheetView tabSelected="1" zoomScaleNormal="100" workbookViewId="0">
      <selection activeCell="Y14" sqref="Y14"/>
    </sheetView>
  </sheetViews>
  <sheetFormatPr defaultRowHeight="13.8"/>
  <cols>
    <col min="1" max="1" width="4.44140625" style="65" bestFit="1" customWidth="1"/>
    <col min="2" max="2" width="11.33203125" style="65" bestFit="1" customWidth="1"/>
    <col min="3" max="3" width="5.44140625" style="65" bestFit="1" customWidth="1"/>
    <col min="4" max="4" width="6.88671875" style="65" bestFit="1" customWidth="1"/>
    <col min="5" max="5" width="4.33203125" style="65" bestFit="1" customWidth="1"/>
    <col min="6" max="6" width="17.44140625" style="65" customWidth="1"/>
    <col min="7" max="7" width="10.5546875" style="65" bestFit="1" customWidth="1"/>
    <col min="8" max="8" width="9.88671875" style="65" bestFit="1" customWidth="1"/>
    <col min="9" max="9" width="10.21875" style="65" bestFit="1" customWidth="1"/>
    <col min="10" max="10" width="8" style="65" bestFit="1" customWidth="1"/>
    <col min="11" max="11" width="11.77734375" style="65" bestFit="1" customWidth="1"/>
    <col min="12" max="12" width="8.109375" style="65" bestFit="1" customWidth="1"/>
    <col min="13" max="13" width="14.5546875" style="65" bestFit="1" customWidth="1"/>
    <col min="14" max="14" width="9.109375" style="65" bestFit="1" customWidth="1"/>
    <col min="15" max="15" width="11" style="65" bestFit="1" customWidth="1"/>
    <col min="16" max="16" width="12" style="43" bestFit="1" customWidth="1"/>
    <col min="17" max="17" width="8.88671875" style="43"/>
    <col min="18" max="18" width="11" style="43" bestFit="1" customWidth="1"/>
    <col min="19" max="16384" width="8.88671875" style="43"/>
  </cols>
  <sheetData>
    <row r="1" spans="1:16" ht="27.6">
      <c r="A1" s="60" t="s">
        <v>843</v>
      </c>
      <c r="B1" s="60" t="s">
        <v>1458</v>
      </c>
      <c r="C1" s="60" t="s">
        <v>844</v>
      </c>
      <c r="D1" s="60" t="s">
        <v>1459</v>
      </c>
      <c r="E1" s="60" t="s">
        <v>1460</v>
      </c>
      <c r="F1" s="60" t="s">
        <v>1305</v>
      </c>
      <c r="G1" s="60"/>
      <c r="H1" s="60"/>
      <c r="I1" s="60"/>
      <c r="J1" s="60"/>
      <c r="K1" s="60"/>
      <c r="L1" s="60"/>
      <c r="M1" s="60"/>
      <c r="N1" s="60"/>
      <c r="O1" s="61"/>
      <c r="P1" s="64"/>
    </row>
    <row r="2" spans="1:16">
      <c r="A2" s="62" t="str">
        <f>Site_Data!A2</f>
        <v>BFA</v>
      </c>
      <c r="B2" s="62" t="str">
        <f>Site_Data!B2</f>
        <v>Burkina Faso</v>
      </c>
      <c r="C2" s="62">
        <f>Site_Data!E2</f>
        <v>2022</v>
      </c>
      <c r="D2" s="62">
        <f>Site_Data!F2</f>
        <v>7</v>
      </c>
      <c r="E2" s="62">
        <f>Site_Data!G2</f>
        <v>4</v>
      </c>
      <c r="F2" s="62" t="str">
        <f>Site_Data!Z2</f>
        <v>13.2395,-2.7283</v>
      </c>
      <c r="G2" s="63"/>
      <c r="H2" s="63"/>
      <c r="I2" s="63"/>
      <c r="J2" s="63"/>
      <c r="K2" s="63"/>
      <c r="L2" s="63"/>
      <c r="M2" s="63"/>
      <c r="N2" s="63"/>
      <c r="O2" s="63"/>
    </row>
    <row r="3" spans="1:16">
      <c r="A3" s="62" t="str">
        <f>Site_Data!A3</f>
        <v>BFA</v>
      </c>
      <c r="B3" s="62" t="str">
        <f>Site_Data!B3</f>
        <v>Burkina Faso</v>
      </c>
      <c r="C3" s="62">
        <f>Site_Data!E3</f>
        <v>2022</v>
      </c>
      <c r="D3" s="62">
        <f>Site_Data!F3</f>
        <v>10</v>
      </c>
      <c r="E3" s="62">
        <f>Site_Data!G3</f>
        <v>30</v>
      </c>
      <c r="F3" s="62" t="str">
        <f>Site_Data!Z3</f>
        <v>13.1021,-1.2239</v>
      </c>
      <c r="G3" s="63"/>
      <c r="H3" s="63"/>
      <c r="I3" s="63"/>
      <c r="J3" s="63"/>
      <c r="K3" s="63"/>
      <c r="L3" s="63"/>
      <c r="M3" s="63"/>
      <c r="N3" s="63"/>
      <c r="O3" s="63"/>
    </row>
    <row r="4" spans="1:16">
      <c r="A4" s="62" t="str">
        <f>Site_Data!A4</f>
        <v>BFA</v>
      </c>
      <c r="B4" s="62" t="str">
        <f>Site_Data!B4</f>
        <v>Burkina Faso</v>
      </c>
      <c r="C4" s="62">
        <f>Site_Data!E4</f>
        <v>2022</v>
      </c>
      <c r="D4" s="62">
        <f>Site_Data!F4</f>
        <v>10</v>
      </c>
      <c r="E4" s="62">
        <f>Site_Data!G4</f>
        <v>25</v>
      </c>
      <c r="F4" s="62" t="str">
        <f>Site_Data!Z4</f>
        <v>10.6833,-3.5667</v>
      </c>
      <c r="G4" s="63"/>
      <c r="H4" s="63"/>
      <c r="I4" s="63"/>
      <c r="J4" s="63"/>
      <c r="K4" s="63"/>
      <c r="L4" s="63"/>
      <c r="M4" s="63"/>
      <c r="N4" s="63"/>
      <c r="O4" s="63"/>
    </row>
    <row r="5" spans="1:16">
      <c r="A5" s="62" t="str">
        <f>Site_Data!A5</f>
        <v>BFA</v>
      </c>
      <c r="B5" s="62" t="str">
        <f>Site_Data!B5</f>
        <v>Burkina Faso</v>
      </c>
      <c r="C5" s="62">
        <f>Site_Data!E5</f>
        <v>2023</v>
      </c>
      <c r="D5" s="62">
        <f>Site_Data!F5</f>
        <v>3</v>
      </c>
      <c r="E5" s="62">
        <f>Site_Data!G5</f>
        <v>10</v>
      </c>
      <c r="F5" s="62" t="str">
        <f>Site_Data!Z5</f>
        <v>13.3164,-0.5225</v>
      </c>
      <c r="G5" s="63"/>
      <c r="H5" s="63"/>
      <c r="I5" s="63"/>
      <c r="J5" s="63"/>
      <c r="K5" s="63"/>
      <c r="L5" s="63"/>
      <c r="M5" s="63"/>
      <c r="N5" s="63"/>
      <c r="O5" s="63"/>
    </row>
    <row r="6" spans="1:16">
      <c r="A6" s="62" t="str">
        <f>Site_Data!A6</f>
        <v>BFA</v>
      </c>
      <c r="B6" s="62" t="str">
        <f>Site_Data!B6</f>
        <v>Burkina Faso</v>
      </c>
      <c r="C6" s="62">
        <f>Site_Data!E6</f>
        <v>2022</v>
      </c>
      <c r="D6" s="62">
        <f>Site_Data!F6</f>
        <v>2</v>
      </c>
      <c r="E6" s="62">
        <f>Site_Data!G6</f>
        <v>15</v>
      </c>
      <c r="F6" s="62" t="str">
        <f>Site_Data!Z6</f>
        <v>13.49,-0.5868</v>
      </c>
      <c r="G6" s="63"/>
      <c r="H6" s="63"/>
      <c r="I6" s="63"/>
      <c r="J6" s="63"/>
      <c r="K6" s="63"/>
      <c r="L6" s="63"/>
      <c r="M6" s="63"/>
      <c r="N6" s="63"/>
      <c r="O6" s="63"/>
    </row>
    <row r="7" spans="1:16">
      <c r="A7" s="62" t="str">
        <f>Site_Data!A7</f>
        <v>BFA</v>
      </c>
      <c r="B7" s="62" t="str">
        <f>Site_Data!B7</f>
        <v>Burkina Faso</v>
      </c>
      <c r="C7" s="62">
        <f>Site_Data!E7</f>
        <v>2022</v>
      </c>
      <c r="D7" s="62">
        <f>Site_Data!F7</f>
        <v>10</v>
      </c>
      <c r="E7" s="62">
        <f>Site_Data!G7</f>
        <v>29</v>
      </c>
      <c r="F7" s="62" t="str">
        <f>Site_Data!Z7</f>
        <v>11.6261,-3.6869</v>
      </c>
      <c r="G7" s="63"/>
      <c r="H7" s="63"/>
      <c r="I7" s="63"/>
      <c r="J7" s="63"/>
      <c r="K7" s="63"/>
      <c r="L7" s="63"/>
      <c r="M7" s="63"/>
      <c r="N7" s="63"/>
      <c r="O7" s="63"/>
    </row>
    <row r="8" spans="1:16">
      <c r="A8" s="62" t="str">
        <f>Site_Data!A8</f>
        <v>BFA</v>
      </c>
      <c r="B8" s="62" t="str">
        <f>Site_Data!B8</f>
        <v>Burkina Faso</v>
      </c>
      <c r="C8" s="62">
        <f>Site_Data!E8</f>
        <v>2022</v>
      </c>
      <c r="D8" s="62">
        <f>Site_Data!F8</f>
        <v>4</v>
      </c>
      <c r="E8" s="62">
        <f>Site_Data!G8</f>
        <v>29</v>
      </c>
      <c r="F8" s="62" t="str">
        <f>Site_Data!Z8</f>
        <v>13.3025,0.0283</v>
      </c>
      <c r="G8" s="63"/>
      <c r="H8" s="63"/>
      <c r="I8" s="63"/>
      <c r="J8" s="63"/>
      <c r="K8" s="63"/>
      <c r="L8" s="63"/>
      <c r="M8" s="63"/>
      <c r="N8" s="63"/>
      <c r="O8" s="63"/>
    </row>
    <row r="9" spans="1:16">
      <c r="A9" s="62" t="str">
        <f>Site_Data!A9</f>
        <v>BFA</v>
      </c>
      <c r="B9" s="62" t="str">
        <f>Site_Data!B9</f>
        <v>Burkina Faso</v>
      </c>
      <c r="C9" s="62">
        <f>Site_Data!E9</f>
        <v>2022</v>
      </c>
      <c r="D9" s="62">
        <f>Site_Data!F9</f>
        <v>1</v>
      </c>
      <c r="E9" s="62">
        <f>Site_Data!G9</f>
        <v>30</v>
      </c>
      <c r="F9" s="62" t="str">
        <f>Site_Data!Z9</f>
        <v>13.2438,-1.0309</v>
      </c>
      <c r="G9" s="63"/>
      <c r="H9" s="63"/>
      <c r="I9" s="63"/>
      <c r="J9" s="63"/>
      <c r="K9" s="63"/>
      <c r="L9" s="63"/>
      <c r="M9" s="63"/>
      <c r="N9" s="63"/>
      <c r="O9" s="63"/>
    </row>
    <row r="10" spans="1:16">
      <c r="A10" s="62" t="str">
        <f>Site_Data!A10</f>
        <v>BFA</v>
      </c>
      <c r="B10" s="62" t="str">
        <f>Site_Data!B10</f>
        <v>Burkina Faso</v>
      </c>
      <c r="C10" s="62">
        <f>Site_Data!E10</f>
        <v>2022</v>
      </c>
      <c r="D10" s="62">
        <f>Site_Data!F10</f>
        <v>1</v>
      </c>
      <c r="E10" s="62">
        <f>Site_Data!G10</f>
        <v>30</v>
      </c>
      <c r="F10" s="62" t="str">
        <f>Site_Data!Z10</f>
        <v>13.2414,-0.7276</v>
      </c>
      <c r="G10" s="63"/>
      <c r="H10" s="63"/>
      <c r="I10" s="63"/>
      <c r="J10" s="63"/>
      <c r="K10" s="63"/>
      <c r="L10" s="63"/>
      <c r="M10" s="63"/>
      <c r="N10" s="63"/>
      <c r="O10" s="63"/>
    </row>
    <row r="11" spans="1:16">
      <c r="A11" s="62" t="str">
        <f>Site_Data!A11</f>
        <v>BFA</v>
      </c>
      <c r="B11" s="62" t="str">
        <f>Site_Data!B11</f>
        <v>Burkina Faso</v>
      </c>
      <c r="C11" s="62">
        <f>Site_Data!E11</f>
        <v>2022</v>
      </c>
      <c r="D11" s="62">
        <f>Site_Data!F11</f>
        <v>8</v>
      </c>
      <c r="E11" s="62">
        <f>Site_Data!G11</f>
        <v>20</v>
      </c>
      <c r="F11" s="62" t="str">
        <f>Site_Data!Z11</f>
        <v>12.2985,-0.0923</v>
      </c>
      <c r="G11" s="63"/>
      <c r="H11" s="63"/>
      <c r="I11" s="63"/>
      <c r="J11" s="63"/>
      <c r="K11" s="63"/>
      <c r="L11" s="63"/>
      <c r="M11" s="63"/>
      <c r="N11" s="63"/>
      <c r="O11" s="63"/>
    </row>
    <row r="12" spans="1:16">
      <c r="A12" s="62" t="str">
        <f>Site_Data!A12</f>
        <v>BFA</v>
      </c>
      <c r="B12" s="62" t="str">
        <f>Site_Data!B12</f>
        <v>Burkina Faso</v>
      </c>
      <c r="C12" s="62">
        <f>Site_Data!E12</f>
        <v>2022</v>
      </c>
      <c r="D12" s="62">
        <f>Site_Data!F12</f>
        <v>4</v>
      </c>
      <c r="E12" s="62">
        <f>Site_Data!G12</f>
        <v>14</v>
      </c>
      <c r="F12" s="62" t="str">
        <f>Site_Data!Z12</f>
        <v>12.5465,-0.0244</v>
      </c>
      <c r="G12" s="63"/>
      <c r="H12" s="63"/>
      <c r="I12" s="63"/>
      <c r="J12" s="63"/>
      <c r="K12" s="63"/>
      <c r="L12" s="63"/>
      <c r="M12" s="63"/>
      <c r="N12" s="63"/>
      <c r="O12" s="63"/>
    </row>
    <row r="13" spans="1:16">
      <c r="A13" s="62" t="str">
        <f>Site_Data!A13</f>
        <v>BFA</v>
      </c>
      <c r="B13" s="62" t="str">
        <f>Site_Data!B13</f>
        <v>Burkina Faso</v>
      </c>
      <c r="C13" s="62">
        <f>Site_Data!E13</f>
        <v>2022</v>
      </c>
      <c r="D13" s="62">
        <f>Site_Data!F13</f>
        <v>4</v>
      </c>
      <c r="E13" s="62">
        <f>Site_Data!G13</f>
        <v>23</v>
      </c>
      <c r="F13" s="62" t="str">
        <f>Site_Data!Z13</f>
        <v>12.3767,-4.1559</v>
      </c>
      <c r="G13" s="63"/>
      <c r="H13" s="63"/>
      <c r="I13" s="63"/>
      <c r="J13" s="63"/>
      <c r="K13" s="63"/>
      <c r="L13" s="63"/>
      <c r="M13" s="63"/>
      <c r="N13" s="63"/>
      <c r="O13" s="63"/>
    </row>
    <row r="14" spans="1:16">
      <c r="A14" s="62" t="str">
        <f>Site_Data!A14</f>
        <v>BFA</v>
      </c>
      <c r="B14" s="62" t="str">
        <f>Site_Data!B14</f>
        <v>Burkina Faso</v>
      </c>
      <c r="C14" s="62">
        <f>Site_Data!E14</f>
        <v>2022</v>
      </c>
      <c r="D14" s="62">
        <f>Site_Data!F14</f>
        <v>8</v>
      </c>
      <c r="E14" s="62">
        <f>Site_Data!G14</f>
        <v>27</v>
      </c>
      <c r="F14" s="62" t="str">
        <f>Site_Data!Z14</f>
        <v>12.18,-4.09</v>
      </c>
      <c r="G14" s="63"/>
      <c r="H14" s="63"/>
      <c r="I14" s="63"/>
      <c r="J14" s="63"/>
      <c r="K14" s="63"/>
      <c r="L14" s="63"/>
      <c r="M14" s="63"/>
      <c r="N14" s="63"/>
      <c r="O14" s="63"/>
    </row>
    <row r="15" spans="1:16">
      <c r="A15" s="62" t="str">
        <f>Site_Data!A15</f>
        <v>BFA</v>
      </c>
      <c r="B15" s="62" t="str">
        <f>Site_Data!B15</f>
        <v>Burkina Faso</v>
      </c>
      <c r="C15" s="62">
        <f>Site_Data!E15</f>
        <v>2022</v>
      </c>
      <c r="D15" s="62">
        <f>Site_Data!F15</f>
        <v>1</v>
      </c>
      <c r="E15" s="62">
        <f>Site_Data!G15</f>
        <v>26</v>
      </c>
      <c r="F15" s="62" t="str">
        <f>Site_Data!Z15</f>
        <v>11.1574,0.8333</v>
      </c>
      <c r="G15" s="63"/>
      <c r="H15" s="63"/>
      <c r="I15" s="63"/>
      <c r="J15" s="63"/>
      <c r="K15" s="63"/>
      <c r="L15" s="63"/>
      <c r="M15" s="63"/>
      <c r="N15" s="63"/>
      <c r="O15" s="63"/>
    </row>
    <row r="16" spans="1:16">
      <c r="A16" s="62" t="str">
        <f>Site_Data!A16</f>
        <v>BFA</v>
      </c>
      <c r="B16" s="62" t="str">
        <f>Site_Data!B16</f>
        <v>Burkina Faso</v>
      </c>
      <c r="C16" s="62">
        <f>Site_Data!E16</f>
        <v>2021</v>
      </c>
      <c r="D16" s="62">
        <f>Site_Data!F16</f>
        <v>6</v>
      </c>
      <c r="E16" s="62">
        <f>Site_Data!G16</f>
        <v>8</v>
      </c>
      <c r="F16" s="62" t="str">
        <f>Site_Data!Z16</f>
        <v>13.9786,-1.8111</v>
      </c>
      <c r="G16" s="63"/>
      <c r="H16" s="63"/>
      <c r="I16" s="63"/>
      <c r="J16" s="63"/>
      <c r="K16" s="63"/>
      <c r="L16" s="63"/>
      <c r="M16" s="63"/>
      <c r="N16" s="63"/>
      <c r="O16" s="63"/>
    </row>
    <row r="17" spans="1:15">
      <c r="A17" s="62" t="str">
        <f>Site_Data!A17</f>
        <v>BFA</v>
      </c>
      <c r="B17" s="62" t="str">
        <f>Site_Data!B17</f>
        <v>Burkina Faso</v>
      </c>
      <c r="C17" s="62">
        <f>Site_Data!E17</f>
        <v>2021</v>
      </c>
      <c r="D17" s="62">
        <f>Site_Data!F17</f>
        <v>9</v>
      </c>
      <c r="E17" s="62">
        <f>Site_Data!G17</f>
        <v>16</v>
      </c>
      <c r="F17" s="62" t="str">
        <f>Site_Data!Z17</f>
        <v>12.0593,-4.078</v>
      </c>
      <c r="G17" s="63"/>
      <c r="H17" s="63"/>
      <c r="I17" s="63"/>
      <c r="J17" s="63"/>
      <c r="K17" s="63"/>
      <c r="L17" s="63"/>
      <c r="M17" s="63"/>
      <c r="N17" s="63"/>
      <c r="O17" s="63"/>
    </row>
    <row r="18" spans="1:15">
      <c r="A18" s="62" t="str">
        <f>Site_Data!A18</f>
        <v>BFA</v>
      </c>
      <c r="B18" s="62" t="str">
        <f>Site_Data!B18</f>
        <v>Burkina Faso</v>
      </c>
      <c r="C18" s="62">
        <f>Site_Data!E18</f>
        <v>2022</v>
      </c>
      <c r="D18" s="62">
        <f>Site_Data!F18</f>
        <v>11</v>
      </c>
      <c r="E18" s="62">
        <f>Site_Data!G18</f>
        <v>26</v>
      </c>
      <c r="F18" s="62" t="str">
        <f>Site_Data!Z18</f>
        <v>10.3116,-3.6664</v>
      </c>
      <c r="G18" s="63"/>
      <c r="H18" s="63"/>
      <c r="I18" s="63"/>
      <c r="J18" s="63"/>
      <c r="K18" s="63"/>
      <c r="L18" s="63"/>
      <c r="M18" s="63"/>
      <c r="N18" s="63"/>
      <c r="O18" s="63"/>
    </row>
    <row r="19" spans="1:15">
      <c r="A19" s="62" t="str">
        <f>Site_Data!A19</f>
        <v>BFA</v>
      </c>
      <c r="B19" s="62" t="str">
        <f>Site_Data!B19</f>
        <v>Burkina Faso</v>
      </c>
      <c r="C19" s="62">
        <f>Site_Data!E19</f>
        <v>2022</v>
      </c>
      <c r="D19" s="62">
        <f>Site_Data!F19</f>
        <v>8</v>
      </c>
      <c r="E19" s="62">
        <f>Site_Data!G19</f>
        <v>19</v>
      </c>
      <c r="F19" s="62" t="str">
        <f>Site_Data!Z19</f>
        <v>12.3667,-4.0284</v>
      </c>
      <c r="G19" s="63"/>
      <c r="H19" s="63"/>
      <c r="I19" s="63"/>
      <c r="J19" s="63"/>
      <c r="K19" s="63"/>
      <c r="L19" s="63"/>
      <c r="M19" s="63"/>
      <c r="N19" s="63"/>
      <c r="O19" s="63"/>
    </row>
    <row r="20" spans="1:15">
      <c r="A20" s="62" t="str">
        <f>Site_Data!A20</f>
        <v>BFA</v>
      </c>
      <c r="B20" s="62" t="str">
        <f>Site_Data!B20</f>
        <v>Burkina Faso</v>
      </c>
      <c r="C20" s="62">
        <f>Site_Data!E20</f>
        <v>2022</v>
      </c>
      <c r="D20" s="62">
        <f>Site_Data!F20</f>
        <v>10</v>
      </c>
      <c r="E20" s="62">
        <f>Site_Data!G20</f>
        <v>6</v>
      </c>
      <c r="F20" s="62" t="str">
        <f>Site_Data!Z20</f>
        <v>11.1344,-3.4779</v>
      </c>
      <c r="G20" s="63"/>
      <c r="H20" s="63"/>
      <c r="I20" s="63"/>
      <c r="J20" s="63"/>
      <c r="K20" s="63"/>
      <c r="L20" s="63"/>
      <c r="M20" s="63"/>
      <c r="N20" s="63"/>
      <c r="O20" s="63"/>
    </row>
    <row r="21" spans="1:15">
      <c r="A21" s="62" t="str">
        <f>Site_Data!A21</f>
        <v>BFA</v>
      </c>
      <c r="B21" s="62" t="str">
        <f>Site_Data!B21</f>
        <v>Burkina Faso</v>
      </c>
      <c r="C21" s="62">
        <f>Site_Data!E21</f>
        <v>2022</v>
      </c>
      <c r="D21" s="62">
        <f>Site_Data!F21</f>
        <v>9</v>
      </c>
      <c r="E21" s="62">
        <f>Site_Data!G21</f>
        <v>3</v>
      </c>
      <c r="F21" s="62" t="str">
        <f>Site_Data!Z21</f>
        <v>13.1,-2.6316</v>
      </c>
      <c r="G21" s="63"/>
      <c r="H21" s="63"/>
      <c r="I21" s="63"/>
      <c r="J21" s="63"/>
      <c r="K21" s="63"/>
      <c r="L21" s="63"/>
      <c r="M21" s="63"/>
      <c r="N21" s="63"/>
      <c r="O21" s="63"/>
    </row>
    <row r="22" spans="1:15">
      <c r="A22" s="62" t="str">
        <f>Site_Data!A22</f>
        <v>BFA</v>
      </c>
      <c r="B22" s="62" t="str">
        <f>Site_Data!B22</f>
        <v>Burkina Faso</v>
      </c>
      <c r="C22" s="62">
        <f>Site_Data!E22</f>
        <v>2022</v>
      </c>
      <c r="D22" s="62">
        <f>Site_Data!F22</f>
        <v>2</v>
      </c>
      <c r="E22" s="62">
        <f>Site_Data!G22</f>
        <v>21</v>
      </c>
      <c r="F22" s="62" t="str">
        <f>Site_Data!Z22</f>
        <v>13.3978,-2.5921</v>
      </c>
      <c r="G22" s="63"/>
      <c r="H22" s="63"/>
      <c r="I22" s="63"/>
      <c r="J22" s="63"/>
      <c r="K22" s="63"/>
      <c r="L22" s="63"/>
      <c r="M22" s="63"/>
      <c r="N22" s="63"/>
      <c r="O22" s="63"/>
    </row>
    <row r="23" spans="1:15">
      <c r="A23" s="62" t="str">
        <f>Site_Data!A23</f>
        <v>BFA</v>
      </c>
      <c r="B23" s="62" t="str">
        <f>Site_Data!B23</f>
        <v>Burkina Faso</v>
      </c>
      <c r="C23" s="62">
        <f>Site_Data!E23</f>
        <v>2021</v>
      </c>
      <c r="D23" s="62">
        <f>Site_Data!F23</f>
        <v>8</v>
      </c>
      <c r="E23" s="62">
        <f>Site_Data!G23</f>
        <v>3</v>
      </c>
      <c r="F23" s="62" t="str">
        <f>Site_Data!Z23</f>
        <v>12.8801,0.7953</v>
      </c>
      <c r="G23" s="63"/>
      <c r="H23" s="63"/>
      <c r="I23" s="63"/>
      <c r="J23" s="63"/>
      <c r="K23" s="63"/>
      <c r="L23" s="63"/>
      <c r="M23" s="63"/>
      <c r="N23" s="63"/>
      <c r="O23" s="63"/>
    </row>
    <row r="24" spans="1:15">
      <c r="A24" s="62" t="str">
        <f>Site_Data!A24</f>
        <v>BFA</v>
      </c>
      <c r="B24" s="62" t="str">
        <f>Site_Data!B24</f>
        <v>Burkina Faso</v>
      </c>
      <c r="C24" s="62">
        <f>Site_Data!E24</f>
        <v>2022</v>
      </c>
      <c r="D24" s="62">
        <f>Site_Data!F24</f>
        <v>2</v>
      </c>
      <c r="E24" s="62">
        <f>Site_Data!G24</f>
        <v>22</v>
      </c>
      <c r="F24" s="62" t="str">
        <f>Site_Data!Z24</f>
        <v>11.3051,0.1141</v>
      </c>
      <c r="G24" s="63"/>
      <c r="H24" s="63"/>
      <c r="I24" s="63"/>
      <c r="J24" s="63"/>
      <c r="K24" s="63"/>
      <c r="L24" s="63"/>
      <c r="M24" s="63"/>
      <c r="N24" s="63"/>
      <c r="O24" s="63"/>
    </row>
    <row r="25" spans="1:15">
      <c r="A25" s="62" t="str">
        <f>Site_Data!A25</f>
        <v>BFA</v>
      </c>
      <c r="B25" s="62" t="str">
        <f>Site_Data!B25</f>
        <v>Burkina Faso</v>
      </c>
      <c r="C25" s="62">
        <f>Site_Data!E25</f>
        <v>2022</v>
      </c>
      <c r="D25" s="62">
        <f>Site_Data!F25</f>
        <v>2</v>
      </c>
      <c r="E25" s="62">
        <f>Site_Data!G25</f>
        <v>20</v>
      </c>
      <c r="F25" s="62" t="str">
        <f>Site_Data!Z25</f>
        <v>13.5407,-2.5458</v>
      </c>
      <c r="G25" s="63"/>
      <c r="H25" s="63"/>
      <c r="I25" s="63"/>
      <c r="J25" s="63"/>
      <c r="K25" s="63"/>
      <c r="L25" s="63"/>
      <c r="M25" s="63"/>
      <c r="N25" s="63"/>
      <c r="O25" s="63"/>
    </row>
    <row r="26" spans="1:15">
      <c r="A26" s="62" t="str">
        <f>Site_Data!A26</f>
        <v>BFA</v>
      </c>
      <c r="B26" s="62" t="str">
        <f>Site_Data!B26</f>
        <v>Burkina Faso</v>
      </c>
      <c r="C26" s="62">
        <f>Site_Data!E26</f>
        <v>2021</v>
      </c>
      <c r="D26" s="62">
        <f>Site_Data!F26</f>
        <v>8</v>
      </c>
      <c r="E26" s="62">
        <f>Site_Data!G26</f>
        <v>6</v>
      </c>
      <c r="F26" s="62" t="str">
        <f>Site_Data!Z26</f>
        <v>13.165,0.639</v>
      </c>
      <c r="G26" s="63"/>
      <c r="H26" s="63"/>
      <c r="I26" s="63"/>
      <c r="J26" s="63"/>
      <c r="K26" s="63"/>
      <c r="L26" s="63"/>
      <c r="M26" s="63"/>
      <c r="N26" s="63"/>
      <c r="O26" s="63"/>
    </row>
    <row r="27" spans="1:15">
      <c r="A27" s="62" t="str">
        <f>Site_Data!A27</f>
        <v>BFA</v>
      </c>
      <c r="B27" s="62" t="str">
        <f>Site_Data!B27</f>
        <v>Burkina Faso</v>
      </c>
      <c r="C27" s="62">
        <f>Site_Data!E27</f>
        <v>2022</v>
      </c>
      <c r="D27" s="62">
        <f>Site_Data!F27</f>
        <v>9</v>
      </c>
      <c r="E27" s="62">
        <f>Site_Data!G27</f>
        <v>14</v>
      </c>
      <c r="F27" s="62" t="str">
        <f>Site_Data!Z27</f>
        <v>11.7638,-4.458</v>
      </c>
      <c r="G27" s="63"/>
      <c r="H27" s="63"/>
      <c r="I27" s="63"/>
      <c r="J27" s="63"/>
      <c r="K27" s="63"/>
      <c r="L27" s="63"/>
      <c r="M27" s="63"/>
      <c r="N27" s="63"/>
      <c r="O27" s="63"/>
    </row>
    <row r="28" spans="1:15">
      <c r="A28" s="62" t="str">
        <f>Site_Data!A28</f>
        <v>BFA</v>
      </c>
      <c r="B28" s="62" t="str">
        <f>Site_Data!B28</f>
        <v>Burkina Faso</v>
      </c>
      <c r="C28" s="62">
        <f>Site_Data!E28</f>
        <v>2021</v>
      </c>
      <c r="D28" s="62">
        <f>Site_Data!F28</f>
        <v>5</v>
      </c>
      <c r="E28" s="62">
        <f>Site_Data!G28</f>
        <v>7</v>
      </c>
      <c r="F28" s="62" t="str">
        <f>Site_Data!Z28</f>
        <v>13.9931,0.4199</v>
      </c>
      <c r="G28" s="63"/>
      <c r="H28" s="63"/>
      <c r="I28" s="63"/>
      <c r="J28" s="63"/>
      <c r="K28" s="63"/>
      <c r="L28" s="63"/>
      <c r="M28" s="63"/>
      <c r="N28" s="63"/>
      <c r="O28" s="63"/>
    </row>
    <row r="29" spans="1:15">
      <c r="A29" s="62" t="str">
        <f>Site_Data!A29</f>
        <v>BFA</v>
      </c>
      <c r="B29" s="62" t="str">
        <f>Site_Data!B29</f>
        <v>Burkina Faso</v>
      </c>
      <c r="C29" s="62">
        <f>Site_Data!E29</f>
        <v>2022</v>
      </c>
      <c r="D29" s="62">
        <f>Site_Data!F29</f>
        <v>3</v>
      </c>
      <c r="E29" s="62">
        <f>Site_Data!G29</f>
        <v>5</v>
      </c>
      <c r="F29" s="62" t="str">
        <f>Site_Data!Z29</f>
        <v>11.2497,0.7075</v>
      </c>
      <c r="G29" s="63"/>
      <c r="H29" s="63"/>
      <c r="I29" s="63"/>
      <c r="J29" s="63"/>
      <c r="K29" s="63"/>
      <c r="L29" s="63"/>
      <c r="M29" s="63"/>
      <c r="N29" s="63"/>
      <c r="O29" s="63"/>
    </row>
    <row r="30" spans="1:15">
      <c r="A30" s="62" t="str">
        <f>Site_Data!A30</f>
        <v>BFA</v>
      </c>
      <c r="B30" s="62" t="str">
        <f>Site_Data!B30</f>
        <v>Burkina Faso</v>
      </c>
      <c r="C30" s="62">
        <f>Site_Data!E30</f>
        <v>2022</v>
      </c>
      <c r="D30" s="62">
        <f>Site_Data!F30</f>
        <v>10</v>
      </c>
      <c r="E30" s="62">
        <f>Site_Data!G30</f>
        <v>5</v>
      </c>
      <c r="F30" s="62" t="str">
        <f>Site_Data!Z30</f>
        <v>11.4389,-1.1779</v>
      </c>
      <c r="G30" s="63"/>
      <c r="H30" s="63"/>
      <c r="I30" s="63"/>
      <c r="J30" s="63"/>
      <c r="K30" s="63"/>
      <c r="L30" s="63"/>
      <c r="M30" s="63"/>
      <c r="N30" s="63"/>
      <c r="O30" s="63"/>
    </row>
    <row r="31" spans="1:15">
      <c r="A31" s="62" t="str">
        <f>Site_Data!A31</f>
        <v>BFA</v>
      </c>
      <c r="B31" s="62" t="str">
        <f>Site_Data!B31</f>
        <v>Burkina Faso</v>
      </c>
      <c r="C31" s="62">
        <f>Site_Data!E31</f>
        <v>2022</v>
      </c>
      <c r="D31" s="62">
        <f>Site_Data!F31</f>
        <v>10</v>
      </c>
      <c r="E31" s="62">
        <f>Site_Data!G31</f>
        <v>31</v>
      </c>
      <c r="F31" s="62" t="str">
        <f>Site_Data!Z31</f>
        <v>11.3693,-0.36</v>
      </c>
      <c r="G31" s="63"/>
      <c r="H31" s="63"/>
      <c r="I31" s="63"/>
      <c r="J31" s="63"/>
      <c r="K31" s="63"/>
      <c r="L31" s="63"/>
      <c r="M31" s="63"/>
      <c r="N31" s="63"/>
      <c r="O31" s="63"/>
    </row>
    <row r="32" spans="1:15">
      <c r="A32" s="62" t="str">
        <f>Site_Data!A32</f>
        <v>BFA</v>
      </c>
      <c r="B32" s="62" t="str">
        <f>Site_Data!B32</f>
        <v>Burkina Faso</v>
      </c>
      <c r="C32" s="62">
        <f>Site_Data!E32</f>
        <v>2022</v>
      </c>
      <c r="D32" s="62">
        <f>Site_Data!F32</f>
        <v>5</v>
      </c>
      <c r="E32" s="62">
        <f>Site_Data!G32</f>
        <v>8</v>
      </c>
      <c r="F32" s="62" t="str">
        <f>Site_Data!Z32</f>
        <v>13.2583,-0.2131</v>
      </c>
      <c r="G32" s="63"/>
      <c r="H32" s="63"/>
      <c r="I32" s="63"/>
      <c r="J32" s="63"/>
      <c r="K32" s="63"/>
      <c r="L32" s="63"/>
      <c r="M32" s="63"/>
      <c r="N32" s="63"/>
      <c r="O32" s="63"/>
    </row>
    <row r="33" spans="1:15">
      <c r="A33" s="62" t="str">
        <f>Site_Data!A33</f>
        <v>BFA</v>
      </c>
      <c r="B33" s="62" t="str">
        <f>Site_Data!B33</f>
        <v>Burkina Faso</v>
      </c>
      <c r="C33" s="62">
        <f>Site_Data!E33</f>
        <v>2022</v>
      </c>
      <c r="D33" s="62">
        <f>Site_Data!F33</f>
        <v>3</v>
      </c>
      <c r="E33" s="62">
        <f>Site_Data!G33</f>
        <v>5</v>
      </c>
      <c r="F33" s="62" t="str">
        <f>Site_Data!Z33</f>
        <v>13.1219,-2.8231</v>
      </c>
      <c r="G33" s="63"/>
      <c r="H33" s="63"/>
      <c r="I33" s="63"/>
      <c r="J33" s="63"/>
      <c r="K33" s="63"/>
      <c r="L33" s="63"/>
      <c r="M33" s="63"/>
      <c r="N33" s="63"/>
      <c r="O33" s="63"/>
    </row>
    <row r="34" spans="1:15">
      <c r="A34" s="62" t="str">
        <f>Site_Data!A34</f>
        <v>BFA</v>
      </c>
      <c r="B34" s="62" t="str">
        <f>Site_Data!B34</f>
        <v>Burkina Faso</v>
      </c>
      <c r="C34" s="62">
        <f>Site_Data!E34</f>
        <v>2022</v>
      </c>
      <c r="D34" s="62">
        <f>Site_Data!F34</f>
        <v>10</v>
      </c>
      <c r="E34" s="62">
        <f>Site_Data!G34</f>
        <v>22</v>
      </c>
      <c r="F34" s="62" t="str">
        <f>Site_Data!Z34</f>
        <v>12.9818,-0.235</v>
      </c>
      <c r="G34" s="63"/>
      <c r="H34" s="63"/>
      <c r="I34" s="63"/>
      <c r="J34" s="63"/>
      <c r="K34" s="63"/>
      <c r="L34" s="63"/>
      <c r="M34" s="63"/>
      <c r="N34" s="63"/>
      <c r="O34" s="63"/>
    </row>
    <row r="35" spans="1:15">
      <c r="A35" s="62" t="str">
        <f>Site_Data!A35</f>
        <v>BFA</v>
      </c>
      <c r="B35" s="62" t="str">
        <f>Site_Data!B35</f>
        <v>Burkina Faso</v>
      </c>
      <c r="C35" s="62">
        <f>Site_Data!E35</f>
        <v>2022</v>
      </c>
      <c r="D35" s="62">
        <f>Site_Data!F35</f>
        <v>12</v>
      </c>
      <c r="E35" s="62">
        <f>Site_Data!G35</f>
        <v>4</v>
      </c>
      <c r="F35" s="62" t="str">
        <f>Site_Data!Z35</f>
        <v>11.2666,-2.6333</v>
      </c>
      <c r="G35" s="63"/>
      <c r="H35" s="63"/>
      <c r="I35" s="63"/>
      <c r="J35" s="63"/>
      <c r="K35" s="63"/>
      <c r="L35" s="63"/>
      <c r="M35" s="63"/>
      <c r="N35" s="63"/>
      <c r="O35" s="63"/>
    </row>
    <row r="36" spans="1:15">
      <c r="A36" s="62" t="str">
        <f>Site_Data!A36</f>
        <v>BFA</v>
      </c>
      <c r="B36" s="62" t="str">
        <f>Site_Data!B36</f>
        <v>Burkina Faso</v>
      </c>
      <c r="C36" s="62">
        <f>Site_Data!E36</f>
        <v>2022</v>
      </c>
      <c r="D36" s="62">
        <f>Site_Data!F36</f>
        <v>11</v>
      </c>
      <c r="E36" s="62">
        <f>Site_Data!G36</f>
        <v>4</v>
      </c>
      <c r="F36" s="62" t="str">
        <f>Site_Data!Z36</f>
        <v>11.6412,-4.2618</v>
      </c>
      <c r="G36" s="63"/>
      <c r="H36" s="63"/>
      <c r="I36" s="63"/>
      <c r="J36" s="63"/>
      <c r="K36" s="63"/>
      <c r="L36" s="63"/>
      <c r="M36" s="63"/>
      <c r="N36" s="63"/>
      <c r="O36" s="63"/>
    </row>
    <row r="37" spans="1:15">
      <c r="A37" s="62" t="str">
        <f>Site_Data!A37</f>
        <v>BFA</v>
      </c>
      <c r="B37" s="62" t="str">
        <f>Site_Data!B37</f>
        <v>Burkina Faso</v>
      </c>
      <c r="C37" s="62">
        <f>Site_Data!E37</f>
        <v>2022</v>
      </c>
      <c r="D37" s="62">
        <f>Site_Data!F37</f>
        <v>10</v>
      </c>
      <c r="E37" s="62">
        <f>Site_Data!G37</f>
        <v>24</v>
      </c>
      <c r="F37" s="62" t="str">
        <f>Site_Data!Z37</f>
        <v>11.4974,-0.3536</v>
      </c>
      <c r="G37" s="63"/>
      <c r="H37" s="63"/>
      <c r="I37" s="63"/>
      <c r="J37" s="63"/>
      <c r="K37" s="63"/>
      <c r="L37" s="63"/>
      <c r="M37" s="63"/>
      <c r="N37" s="63"/>
      <c r="O37" s="63"/>
    </row>
    <row r="38" spans="1:15">
      <c r="A38" s="62" t="str">
        <f>Site_Data!A38</f>
        <v>BFA</v>
      </c>
      <c r="B38" s="62" t="str">
        <f>Site_Data!B38</f>
        <v>Burkina Faso</v>
      </c>
      <c r="C38" s="62">
        <f>Site_Data!E38</f>
        <v>2022</v>
      </c>
      <c r="D38" s="62">
        <f>Site_Data!F38</f>
        <v>2</v>
      </c>
      <c r="E38" s="62">
        <f>Site_Data!G38</f>
        <v>21</v>
      </c>
      <c r="F38" s="62" t="str">
        <f>Site_Data!Z38</f>
        <v>12.5423,1.562</v>
      </c>
      <c r="G38" s="63"/>
      <c r="H38" s="63"/>
      <c r="I38" s="63"/>
      <c r="J38" s="63"/>
      <c r="K38" s="63"/>
      <c r="L38" s="63"/>
      <c r="M38" s="63"/>
      <c r="N38" s="63"/>
      <c r="O38" s="63"/>
    </row>
    <row r="39" spans="1:15">
      <c r="A39" s="62" t="str">
        <f>Site_Data!A39</f>
        <v>BFA</v>
      </c>
      <c r="B39" s="62" t="str">
        <f>Site_Data!B39</f>
        <v>Burkina Faso</v>
      </c>
      <c r="C39" s="62">
        <f>Site_Data!E39</f>
        <v>2022</v>
      </c>
      <c r="D39" s="62">
        <f>Site_Data!F39</f>
        <v>10</v>
      </c>
      <c r="E39" s="62">
        <f>Site_Data!G39</f>
        <v>8</v>
      </c>
      <c r="F39" s="62" t="str">
        <f>Site_Data!Z39</f>
        <v>11.2982,-3.535</v>
      </c>
      <c r="G39" s="63"/>
      <c r="H39" s="63"/>
      <c r="I39" s="63"/>
      <c r="J39" s="63"/>
      <c r="K39" s="63"/>
      <c r="L39" s="63"/>
      <c r="M39" s="63"/>
      <c r="N39" s="63"/>
      <c r="O39" s="63"/>
    </row>
    <row r="40" spans="1:15">
      <c r="A40" s="62" t="str">
        <f>Site_Data!A40</f>
        <v>BFA</v>
      </c>
      <c r="B40" s="62" t="str">
        <f>Site_Data!B40</f>
        <v>Burkina Faso</v>
      </c>
      <c r="C40" s="62">
        <f>Site_Data!E40</f>
        <v>2023</v>
      </c>
      <c r="D40" s="62">
        <f>Site_Data!F40</f>
        <v>3</v>
      </c>
      <c r="E40" s="62">
        <f>Site_Data!G40</f>
        <v>29</v>
      </c>
      <c r="F40" s="62" t="str">
        <f>Site_Data!Z40</f>
        <v>11.9633,-3.709</v>
      </c>
      <c r="G40" s="63"/>
      <c r="H40" s="63"/>
      <c r="I40" s="63"/>
      <c r="J40" s="63"/>
      <c r="K40" s="63"/>
      <c r="L40" s="63"/>
      <c r="M40" s="63"/>
      <c r="N40" s="63"/>
      <c r="O40" s="63"/>
    </row>
    <row r="41" spans="1:15">
      <c r="A41" s="62" t="str">
        <f>Site_Data!A41</f>
        <v>BFA</v>
      </c>
      <c r="B41" s="62" t="str">
        <f>Site_Data!B41</f>
        <v>Burkina Faso</v>
      </c>
      <c r="C41" s="62">
        <f>Site_Data!E41</f>
        <v>2021</v>
      </c>
      <c r="D41" s="62">
        <f>Site_Data!F41</f>
        <v>12</v>
      </c>
      <c r="E41" s="62">
        <f>Site_Data!G41</f>
        <v>12</v>
      </c>
      <c r="F41" s="62" t="str">
        <f>Site_Data!Z41</f>
        <v>13.6803,-1.9651</v>
      </c>
      <c r="G41" s="63"/>
      <c r="H41" s="63"/>
      <c r="I41" s="63"/>
      <c r="J41" s="63"/>
      <c r="K41" s="63"/>
      <c r="L41" s="63"/>
      <c r="M41" s="63"/>
      <c r="N41" s="63"/>
      <c r="O41" s="63"/>
    </row>
    <row r="42" spans="1:15">
      <c r="A42" s="62" t="str">
        <f>Site_Data!A42</f>
        <v>BFA</v>
      </c>
      <c r="B42" s="62" t="str">
        <f>Site_Data!B42</f>
        <v>Burkina Faso</v>
      </c>
      <c r="C42" s="62">
        <f>Site_Data!E42</f>
        <v>2022</v>
      </c>
      <c r="D42" s="62">
        <f>Site_Data!F42</f>
        <v>12</v>
      </c>
      <c r="E42" s="62">
        <f>Site_Data!G42</f>
        <v>13</v>
      </c>
      <c r="F42" s="62" t="str">
        <f>Site_Data!Z42</f>
        <v>12.1756,-2.6905</v>
      </c>
      <c r="G42" s="63"/>
      <c r="H42" s="63"/>
      <c r="I42" s="63"/>
      <c r="J42" s="63"/>
      <c r="K42" s="63"/>
      <c r="L42" s="63"/>
      <c r="M42" s="63"/>
      <c r="N42" s="63"/>
      <c r="O42" s="63"/>
    </row>
    <row r="43" spans="1:15">
      <c r="A43" s="62" t="str">
        <f>Site_Data!A43</f>
        <v>BFA</v>
      </c>
      <c r="B43" s="62" t="str">
        <f>Site_Data!B43</f>
        <v>Burkina Faso</v>
      </c>
      <c r="C43" s="62">
        <f>Site_Data!E43</f>
        <v>2023</v>
      </c>
      <c r="D43" s="62">
        <f>Site_Data!F43</f>
        <v>2</v>
      </c>
      <c r="E43" s="62">
        <f>Site_Data!G43</f>
        <v>26</v>
      </c>
      <c r="F43" s="62" t="str">
        <f>Site_Data!Z43</f>
        <v>11.9333,1.6167</v>
      </c>
      <c r="G43" s="63"/>
      <c r="H43" s="63"/>
      <c r="I43" s="63"/>
      <c r="J43" s="63"/>
      <c r="K43" s="63"/>
      <c r="L43" s="63"/>
      <c r="M43" s="63"/>
      <c r="N43" s="63"/>
      <c r="O43" s="63"/>
    </row>
    <row r="44" spans="1:15">
      <c r="A44" s="62" t="str">
        <f>Site_Data!A44</f>
        <v>BFA</v>
      </c>
      <c r="B44" s="62" t="str">
        <f>Site_Data!B44</f>
        <v>Burkina Faso</v>
      </c>
      <c r="C44" s="62">
        <f>Site_Data!E44</f>
        <v>2022</v>
      </c>
      <c r="D44" s="62">
        <f>Site_Data!F44</f>
        <v>10</v>
      </c>
      <c r="E44" s="62">
        <f>Site_Data!G44</f>
        <v>23</v>
      </c>
      <c r="F44" s="62" t="str">
        <f>Site_Data!Z44</f>
        <v>9.95,-4.6833</v>
      </c>
      <c r="G44" s="63"/>
      <c r="H44" s="63"/>
      <c r="I44" s="63"/>
      <c r="J44" s="63"/>
      <c r="K44" s="63"/>
      <c r="L44" s="63"/>
      <c r="M44" s="63"/>
      <c r="N44" s="63"/>
      <c r="O44" s="63"/>
    </row>
    <row r="45" spans="1:15">
      <c r="A45" s="62" t="str">
        <f>Site_Data!A45</f>
        <v>BFA</v>
      </c>
      <c r="B45" s="62" t="str">
        <f>Site_Data!B45</f>
        <v>Burkina Faso</v>
      </c>
      <c r="C45" s="62">
        <f>Site_Data!E45</f>
        <v>2022</v>
      </c>
      <c r="D45" s="62">
        <f>Site_Data!F45</f>
        <v>1</v>
      </c>
      <c r="E45" s="62">
        <f>Site_Data!G45</f>
        <v>24</v>
      </c>
      <c r="F45" s="62" t="str">
        <f>Site_Data!Z45</f>
        <v>13.007,-3.956</v>
      </c>
      <c r="G45" s="63"/>
      <c r="H45" s="63"/>
      <c r="I45" s="63"/>
      <c r="J45" s="63"/>
      <c r="K45" s="63"/>
      <c r="L45" s="63"/>
      <c r="M45" s="63"/>
      <c r="N45" s="63"/>
      <c r="O45" s="63"/>
    </row>
    <row r="46" spans="1:15">
      <c r="A46" s="62" t="str">
        <f>Site_Data!A46</f>
        <v>BFA</v>
      </c>
      <c r="B46" s="62" t="str">
        <f>Site_Data!B46</f>
        <v>Burkina Faso</v>
      </c>
      <c r="C46" s="62">
        <f>Site_Data!E46</f>
        <v>2022</v>
      </c>
      <c r="D46" s="62">
        <f>Site_Data!F46</f>
        <v>10</v>
      </c>
      <c r="E46" s="62">
        <f>Site_Data!G46</f>
        <v>14</v>
      </c>
      <c r="F46" s="62" t="str">
        <f>Site_Data!Z46</f>
        <v>13.549,-2.2078</v>
      </c>
      <c r="G46" s="63"/>
      <c r="H46" s="63"/>
      <c r="I46" s="63"/>
      <c r="J46" s="63"/>
      <c r="K46" s="63"/>
      <c r="L46" s="63"/>
      <c r="M46" s="63"/>
      <c r="N46" s="63"/>
      <c r="O46" s="63"/>
    </row>
    <row r="47" spans="1:15">
      <c r="A47" s="62" t="str">
        <f>Site_Data!A47</f>
        <v>BFA</v>
      </c>
      <c r="B47" s="62" t="str">
        <f>Site_Data!B47</f>
        <v>Burkina Faso</v>
      </c>
      <c r="C47" s="62">
        <f>Site_Data!E47</f>
        <v>2022</v>
      </c>
      <c r="D47" s="62">
        <f>Site_Data!F47</f>
        <v>2</v>
      </c>
      <c r="E47" s="62">
        <f>Site_Data!G47</f>
        <v>7</v>
      </c>
      <c r="F47" s="62" t="str">
        <f>Site_Data!Z47</f>
        <v>12.2975,0.3386</v>
      </c>
      <c r="G47" s="63"/>
      <c r="H47" s="63"/>
      <c r="I47" s="63"/>
      <c r="J47" s="63"/>
      <c r="K47" s="63"/>
      <c r="L47" s="63"/>
      <c r="M47" s="63"/>
      <c r="N47" s="63"/>
      <c r="O47" s="63"/>
    </row>
    <row r="48" spans="1:15">
      <c r="A48" s="62" t="str">
        <f>Site_Data!A48</f>
        <v>BFA</v>
      </c>
      <c r="B48" s="62" t="str">
        <f>Site_Data!B48</f>
        <v>Burkina Faso</v>
      </c>
      <c r="C48" s="62">
        <f>Site_Data!E48</f>
        <v>2022</v>
      </c>
      <c r="D48" s="62">
        <f>Site_Data!F48</f>
        <v>2</v>
      </c>
      <c r="E48" s="62">
        <f>Site_Data!G48</f>
        <v>23</v>
      </c>
      <c r="F48" s="62" t="str">
        <f>Site_Data!Z48</f>
        <v>13.4985,-1.5475</v>
      </c>
      <c r="G48" s="63"/>
      <c r="H48" s="63"/>
      <c r="I48" s="63"/>
      <c r="J48" s="63"/>
      <c r="K48" s="63"/>
      <c r="L48" s="63"/>
      <c r="M48" s="63"/>
      <c r="N48" s="63"/>
      <c r="O48" s="63"/>
    </row>
    <row r="49" spans="1:15">
      <c r="A49" s="62" t="str">
        <f>Site_Data!A49</f>
        <v>BFA</v>
      </c>
      <c r="B49" s="62" t="str">
        <f>Site_Data!B49</f>
        <v>Burkina Faso</v>
      </c>
      <c r="C49" s="62">
        <f>Site_Data!E49</f>
        <v>2022</v>
      </c>
      <c r="D49" s="62">
        <f>Site_Data!F49</f>
        <v>11</v>
      </c>
      <c r="E49" s="62">
        <f>Site_Data!G49</f>
        <v>13</v>
      </c>
      <c r="F49" s="62" t="str">
        <f>Site_Data!Z49</f>
        <v>11.6172,-4.7978</v>
      </c>
      <c r="G49" s="63"/>
      <c r="H49" s="63"/>
      <c r="I49" s="63"/>
      <c r="J49" s="63"/>
      <c r="K49" s="63"/>
      <c r="L49" s="63"/>
      <c r="M49" s="63"/>
      <c r="N49" s="63"/>
      <c r="O49" s="63"/>
    </row>
    <row r="50" spans="1:15">
      <c r="A50" s="62" t="str">
        <f>Site_Data!A50</f>
        <v>BFA</v>
      </c>
      <c r="B50" s="62" t="str">
        <f>Site_Data!B50</f>
        <v>Burkina Faso</v>
      </c>
      <c r="C50" s="62">
        <f>Site_Data!E50</f>
        <v>2022</v>
      </c>
      <c r="D50" s="62">
        <f>Site_Data!F50</f>
        <v>8</v>
      </c>
      <c r="E50" s="62">
        <f>Site_Data!G50</f>
        <v>19</v>
      </c>
      <c r="F50" s="62" t="str">
        <f>Site_Data!Z50</f>
        <v>12.5496,-4.1098</v>
      </c>
      <c r="G50" s="63"/>
      <c r="H50" s="63"/>
      <c r="I50" s="63"/>
      <c r="J50" s="63"/>
      <c r="K50" s="63"/>
      <c r="L50" s="63"/>
      <c r="M50" s="63"/>
      <c r="N50" s="63"/>
      <c r="O50" s="63"/>
    </row>
    <row r="51" spans="1:15">
      <c r="A51" s="62" t="str">
        <f>Site_Data!A51</f>
        <v>BFA</v>
      </c>
      <c r="B51" s="62" t="str">
        <f>Site_Data!B51</f>
        <v>Burkina Faso</v>
      </c>
      <c r="C51" s="62">
        <f>Site_Data!E51</f>
        <v>2022</v>
      </c>
      <c r="D51" s="62">
        <f>Site_Data!F51</f>
        <v>10</v>
      </c>
      <c r="E51" s="62">
        <f>Site_Data!G51</f>
        <v>12</v>
      </c>
      <c r="F51" s="62" t="str">
        <f>Site_Data!Z51</f>
        <v>13.3857,-2.3476</v>
      </c>
      <c r="G51" s="63"/>
      <c r="H51" s="63"/>
      <c r="I51" s="63"/>
      <c r="J51" s="63"/>
      <c r="K51" s="63"/>
      <c r="L51" s="63"/>
      <c r="M51" s="63"/>
      <c r="N51" s="63"/>
      <c r="O51" s="63"/>
    </row>
    <row r="52" spans="1:15">
      <c r="A52" s="62" t="str">
        <f>Site_Data!A52</f>
        <v>BFA</v>
      </c>
      <c r="B52" s="62" t="str">
        <f>Site_Data!B52</f>
        <v>Burkina Faso</v>
      </c>
      <c r="C52" s="62">
        <f>Site_Data!E52</f>
        <v>2022</v>
      </c>
      <c r="D52" s="62">
        <f>Site_Data!F52</f>
        <v>1</v>
      </c>
      <c r="E52" s="62">
        <f>Site_Data!G52</f>
        <v>14</v>
      </c>
      <c r="F52" s="62" t="str">
        <f>Site_Data!Z52</f>
        <v>13.6553,-2.3221</v>
      </c>
      <c r="G52" s="63"/>
      <c r="H52" s="63"/>
      <c r="I52" s="63"/>
      <c r="J52" s="63"/>
      <c r="K52" s="63"/>
      <c r="L52" s="63"/>
      <c r="M52" s="63"/>
      <c r="N52" s="63"/>
      <c r="O52" s="63"/>
    </row>
    <row r="53" spans="1:15">
      <c r="A53" s="62" t="str">
        <f>Site_Data!A53</f>
        <v>BFA</v>
      </c>
      <c r="B53" s="62" t="str">
        <f>Site_Data!B53</f>
        <v>Burkina Faso</v>
      </c>
      <c r="C53" s="62">
        <f>Site_Data!E53</f>
        <v>2022</v>
      </c>
      <c r="D53" s="62">
        <f>Site_Data!F53</f>
        <v>5</v>
      </c>
      <c r="E53" s="62">
        <f>Site_Data!G53</f>
        <v>6</v>
      </c>
      <c r="F53" s="62" t="str">
        <f>Site_Data!Z53</f>
        <v>13.3896,-0.1496</v>
      </c>
      <c r="G53" s="63"/>
      <c r="H53" s="63"/>
      <c r="I53" s="63"/>
      <c r="J53" s="63"/>
      <c r="K53" s="63"/>
      <c r="L53" s="63"/>
      <c r="M53" s="63"/>
      <c r="N53" s="63"/>
      <c r="O53" s="63"/>
    </row>
    <row r="54" spans="1:15">
      <c r="A54" s="62" t="str">
        <f>Site_Data!A54</f>
        <v>BFA</v>
      </c>
      <c r="B54" s="62" t="str">
        <f>Site_Data!B54</f>
        <v>Burkina Faso</v>
      </c>
      <c r="C54" s="62">
        <f>Site_Data!E54</f>
        <v>2022</v>
      </c>
      <c r="D54" s="62">
        <f>Site_Data!F54</f>
        <v>12</v>
      </c>
      <c r="E54" s="62">
        <f>Site_Data!G54</f>
        <v>18</v>
      </c>
      <c r="F54" s="62" t="str">
        <f>Site_Data!Z54</f>
        <v>14.6387,0.0342</v>
      </c>
      <c r="G54" s="63"/>
      <c r="H54" s="63"/>
      <c r="I54" s="63"/>
      <c r="J54" s="63"/>
      <c r="K54" s="63"/>
      <c r="L54" s="63"/>
      <c r="M54" s="63"/>
      <c r="N54" s="63"/>
      <c r="O54" s="63"/>
    </row>
    <row r="55" spans="1:15">
      <c r="A55" s="62" t="str">
        <f>Site_Data!A55</f>
        <v>BFA</v>
      </c>
      <c r="B55" s="62" t="str">
        <f>Site_Data!B55</f>
        <v>Burkina Faso</v>
      </c>
      <c r="C55" s="62">
        <f>Site_Data!E55</f>
        <v>2022</v>
      </c>
      <c r="D55" s="62">
        <f>Site_Data!F55</f>
        <v>2</v>
      </c>
      <c r="E55" s="62">
        <f>Site_Data!G55</f>
        <v>24</v>
      </c>
      <c r="F55" s="62" t="str">
        <f>Site_Data!Z55</f>
        <v>13.5406,-1.569</v>
      </c>
      <c r="G55" s="63"/>
      <c r="H55" s="63"/>
      <c r="I55" s="63"/>
      <c r="J55" s="63"/>
      <c r="K55" s="63"/>
      <c r="L55" s="63"/>
      <c r="M55" s="63"/>
      <c r="N55" s="63"/>
      <c r="O55" s="63"/>
    </row>
    <row r="56" spans="1:15">
      <c r="A56" s="62" t="str">
        <f>Site_Data!A56</f>
        <v>BFA</v>
      </c>
      <c r="B56" s="62" t="str">
        <f>Site_Data!B56</f>
        <v>Burkina Faso</v>
      </c>
      <c r="C56" s="62">
        <f>Site_Data!E56</f>
        <v>2022</v>
      </c>
      <c r="D56" s="62">
        <f>Site_Data!F56</f>
        <v>2</v>
      </c>
      <c r="E56" s="62">
        <f>Site_Data!G56</f>
        <v>7</v>
      </c>
      <c r="F56" s="62" t="str">
        <f>Site_Data!Z56</f>
        <v>13.315,-2.9112</v>
      </c>
      <c r="G56" s="63"/>
      <c r="H56" s="63"/>
      <c r="I56" s="63"/>
      <c r="J56" s="63"/>
      <c r="K56" s="63"/>
      <c r="L56" s="63"/>
      <c r="M56" s="63"/>
      <c r="N56" s="63"/>
      <c r="O56" s="63"/>
    </row>
    <row r="57" spans="1:15">
      <c r="A57" s="62" t="str">
        <f>Site_Data!A57</f>
        <v>BFA</v>
      </c>
      <c r="B57" s="62" t="str">
        <f>Site_Data!B57</f>
        <v>Burkina Faso</v>
      </c>
      <c r="C57" s="62">
        <f>Site_Data!E57</f>
        <v>2022</v>
      </c>
      <c r="D57" s="62">
        <f>Site_Data!F57</f>
        <v>1</v>
      </c>
      <c r="E57" s="62">
        <f>Site_Data!G57</f>
        <v>18</v>
      </c>
      <c r="F57" s="62" t="str">
        <f>Site_Data!Z57</f>
        <v>13.6128,-2.7605</v>
      </c>
      <c r="G57" s="63"/>
      <c r="H57" s="63"/>
      <c r="I57" s="63"/>
      <c r="J57" s="63"/>
      <c r="K57" s="63"/>
      <c r="L57" s="63"/>
      <c r="M57" s="63"/>
      <c r="N57" s="63"/>
      <c r="O57" s="63"/>
    </row>
    <row r="58" spans="1:15">
      <c r="A58" s="62" t="str">
        <f>Site_Data!A58</f>
        <v>BFA</v>
      </c>
      <c r="B58" s="62" t="str">
        <f>Site_Data!B58</f>
        <v>Burkina Faso</v>
      </c>
      <c r="C58" s="62">
        <f>Site_Data!E58</f>
        <v>2022</v>
      </c>
      <c r="D58" s="62">
        <f>Site_Data!F58</f>
        <v>10</v>
      </c>
      <c r="E58" s="62">
        <f>Site_Data!G58</f>
        <v>6</v>
      </c>
      <c r="F58" s="62" t="str">
        <f>Site_Data!Z58</f>
        <v>13.0725,-3.0694</v>
      </c>
      <c r="G58" s="63"/>
      <c r="H58" s="63"/>
      <c r="I58" s="63"/>
      <c r="J58" s="63"/>
      <c r="K58" s="63"/>
      <c r="L58" s="63"/>
      <c r="M58" s="63"/>
      <c r="N58" s="63"/>
      <c r="O58" s="63"/>
    </row>
    <row r="59" spans="1:15">
      <c r="A59" s="62" t="str">
        <f>Site_Data!A59</f>
        <v>BFA</v>
      </c>
      <c r="B59" s="62" t="str">
        <f>Site_Data!B59</f>
        <v>Burkina Faso</v>
      </c>
      <c r="C59" s="62">
        <f>Site_Data!E59</f>
        <v>2022</v>
      </c>
      <c r="D59" s="62">
        <f>Site_Data!F59</f>
        <v>7</v>
      </c>
      <c r="E59" s="62">
        <f>Site_Data!G59</f>
        <v>26</v>
      </c>
      <c r="F59" s="62" t="str">
        <f>Site_Data!Z59</f>
        <v>11.703,0.505</v>
      </c>
      <c r="G59" s="63"/>
      <c r="H59" s="63"/>
      <c r="I59" s="63"/>
      <c r="J59" s="63"/>
      <c r="K59" s="63"/>
      <c r="L59" s="63"/>
      <c r="M59" s="63"/>
      <c r="N59" s="63"/>
      <c r="O59" s="63"/>
    </row>
    <row r="60" spans="1:15">
      <c r="A60" s="62" t="str">
        <f>Site_Data!A60</f>
        <v>BFA</v>
      </c>
      <c r="B60" s="62" t="str">
        <f>Site_Data!B60</f>
        <v>Burkina Faso</v>
      </c>
      <c r="C60" s="62">
        <f>Site_Data!E60</f>
        <v>2019</v>
      </c>
      <c r="D60" s="62">
        <f>Site_Data!F60</f>
        <v>4</v>
      </c>
      <c r="E60" s="62">
        <f>Site_Data!G60</f>
        <v>19</v>
      </c>
      <c r="F60" s="62" t="str">
        <f>Site_Data!Z60</f>
        <v>14.0482,-0.7166</v>
      </c>
      <c r="G60" s="63"/>
      <c r="H60" s="63"/>
      <c r="I60" s="63"/>
      <c r="J60" s="63"/>
      <c r="K60" s="63"/>
      <c r="L60" s="63"/>
      <c r="M60" s="63"/>
      <c r="N60" s="63"/>
      <c r="O60" s="63"/>
    </row>
    <row r="61" spans="1:15">
      <c r="A61" s="62" t="str">
        <f>Site_Data!A61</f>
        <v>BFA</v>
      </c>
      <c r="B61" s="62" t="str">
        <f>Site_Data!B61</f>
        <v>Burkina Faso</v>
      </c>
      <c r="C61" s="62">
        <f>Site_Data!E61</f>
        <v>2022</v>
      </c>
      <c r="D61" s="62">
        <f>Site_Data!F61</f>
        <v>10</v>
      </c>
      <c r="E61" s="62">
        <f>Site_Data!G61</f>
        <v>22</v>
      </c>
      <c r="F61" s="62" t="str">
        <f>Site_Data!Z61</f>
        <v>14.6755,-0.4603</v>
      </c>
      <c r="G61" s="63"/>
      <c r="H61" s="63"/>
      <c r="I61" s="63"/>
      <c r="J61" s="63"/>
      <c r="K61" s="63"/>
      <c r="L61" s="63"/>
      <c r="M61" s="63"/>
      <c r="N61" s="63"/>
      <c r="O61" s="63"/>
    </row>
    <row r="62" spans="1:15">
      <c r="A62" s="62" t="str">
        <f>Site_Data!A62</f>
        <v>BFA</v>
      </c>
      <c r="B62" s="62" t="str">
        <f>Site_Data!B62</f>
        <v>Burkina Faso</v>
      </c>
      <c r="C62" s="62">
        <f>Site_Data!E62</f>
        <v>2022</v>
      </c>
      <c r="D62" s="62">
        <f>Site_Data!F62</f>
        <v>1</v>
      </c>
      <c r="E62" s="62">
        <f>Site_Data!G62</f>
        <v>28</v>
      </c>
      <c r="F62" s="62" t="str">
        <f>Site_Data!Z62</f>
        <v>12.0249,0.6079</v>
      </c>
      <c r="G62" s="63"/>
      <c r="H62" s="63"/>
      <c r="I62" s="63"/>
      <c r="J62" s="63"/>
      <c r="K62" s="63"/>
      <c r="L62" s="63"/>
      <c r="M62" s="63"/>
      <c r="N62" s="63"/>
      <c r="O62" s="63"/>
    </row>
    <row r="63" spans="1:15">
      <c r="A63" s="62" t="str">
        <f>Site_Data!A63</f>
        <v>BFA</v>
      </c>
      <c r="B63" s="62" t="str">
        <f>Site_Data!B63</f>
        <v>Burkina Faso</v>
      </c>
      <c r="C63" s="62">
        <f>Site_Data!E63</f>
        <v>2022</v>
      </c>
      <c r="D63" s="62">
        <f>Site_Data!F63</f>
        <v>11</v>
      </c>
      <c r="E63" s="62">
        <f>Site_Data!G63</f>
        <v>24</v>
      </c>
      <c r="F63" s="62" t="str">
        <f>Site_Data!Z63</f>
        <v>10.4009,-3.8473</v>
      </c>
      <c r="G63" s="63"/>
      <c r="H63" s="63"/>
      <c r="I63" s="63"/>
      <c r="J63" s="63"/>
      <c r="K63" s="63"/>
      <c r="L63" s="63"/>
      <c r="M63" s="63"/>
      <c r="N63" s="63"/>
      <c r="O63" s="63"/>
    </row>
    <row r="64" spans="1:15">
      <c r="A64" s="62" t="str">
        <f>Site_Data!A64</f>
        <v>BFA</v>
      </c>
      <c r="B64" s="62" t="str">
        <f>Site_Data!B64</f>
        <v>Burkina Faso</v>
      </c>
      <c r="C64" s="62">
        <f>Site_Data!E64</f>
        <v>2023</v>
      </c>
      <c r="D64" s="62">
        <f>Site_Data!F64</f>
        <v>2</v>
      </c>
      <c r="E64" s="62">
        <f>Site_Data!G64</f>
        <v>12</v>
      </c>
      <c r="F64" s="62" t="str">
        <f>Site_Data!Z64</f>
        <v>11.2137,0.01</v>
      </c>
      <c r="G64" s="63"/>
      <c r="H64" s="63"/>
      <c r="I64" s="63"/>
      <c r="J64" s="63"/>
      <c r="K64" s="63"/>
      <c r="L64" s="63"/>
      <c r="M64" s="63"/>
      <c r="N64" s="63"/>
      <c r="O64" s="63"/>
    </row>
    <row r="65" spans="1:15">
      <c r="A65" s="62" t="str">
        <f>Site_Data!A65</f>
        <v>BFA</v>
      </c>
      <c r="B65" s="62" t="str">
        <f>Site_Data!B65</f>
        <v>Burkina Faso</v>
      </c>
      <c r="C65" s="62">
        <f>Site_Data!E65</f>
        <v>2022</v>
      </c>
      <c r="D65" s="62">
        <f>Site_Data!F65</f>
        <v>1</v>
      </c>
      <c r="E65" s="62">
        <f>Site_Data!G65</f>
        <v>19</v>
      </c>
      <c r="F65" s="62" t="str">
        <f>Site_Data!Z65</f>
        <v>12.7772,-3.8072</v>
      </c>
      <c r="G65" s="63"/>
      <c r="H65" s="63"/>
      <c r="I65" s="63"/>
      <c r="J65" s="63"/>
      <c r="K65" s="63"/>
      <c r="L65" s="63"/>
      <c r="M65" s="63"/>
      <c r="N65" s="63"/>
      <c r="O65" s="63"/>
    </row>
    <row r="66" spans="1:15">
      <c r="A66" s="62" t="str">
        <f>Site_Data!A66</f>
        <v>BFA</v>
      </c>
      <c r="B66" s="62" t="str">
        <f>Site_Data!B66</f>
        <v>Burkina Faso</v>
      </c>
      <c r="C66" s="62">
        <f>Site_Data!E66</f>
        <v>2022</v>
      </c>
      <c r="D66" s="62">
        <f>Site_Data!F66</f>
        <v>2</v>
      </c>
      <c r="E66" s="62">
        <f>Site_Data!G66</f>
        <v>6</v>
      </c>
      <c r="F66" s="62" t="str">
        <f>Site_Data!Z66</f>
        <v>11.6147,-0.0636</v>
      </c>
      <c r="G66" s="63"/>
      <c r="H66" s="63"/>
      <c r="I66" s="63"/>
      <c r="J66" s="63"/>
      <c r="K66" s="63"/>
      <c r="L66" s="63"/>
      <c r="M66" s="63"/>
      <c r="N66" s="63"/>
      <c r="O66" s="63"/>
    </row>
    <row r="67" spans="1:15">
      <c r="A67" s="62" t="str">
        <f>Site_Data!A67</f>
        <v>BFA</v>
      </c>
      <c r="B67" s="62" t="str">
        <f>Site_Data!B67</f>
        <v>Burkina Faso</v>
      </c>
      <c r="C67" s="62">
        <f>Site_Data!E67</f>
        <v>2022</v>
      </c>
      <c r="D67" s="62">
        <f>Site_Data!F67</f>
        <v>9</v>
      </c>
      <c r="E67" s="62">
        <f>Site_Data!G67</f>
        <v>8</v>
      </c>
      <c r="F67" s="62" t="str">
        <f>Site_Data!Z67</f>
        <v>12.0804,-4.189</v>
      </c>
      <c r="G67" s="63"/>
      <c r="H67" s="63"/>
      <c r="I67" s="63"/>
      <c r="J67" s="63"/>
      <c r="K67" s="63"/>
      <c r="L67" s="63"/>
      <c r="M67" s="63"/>
      <c r="N67" s="63"/>
      <c r="O67" s="63"/>
    </row>
    <row r="68" spans="1:15">
      <c r="A68" s="62" t="str">
        <f>Site_Data!A68</f>
        <v>BFA</v>
      </c>
      <c r="B68" s="62" t="str">
        <f>Site_Data!B68</f>
        <v>Burkina Faso</v>
      </c>
      <c r="C68" s="62">
        <f>Site_Data!E68</f>
        <v>2022</v>
      </c>
      <c r="D68" s="62">
        <f>Site_Data!F68</f>
        <v>12</v>
      </c>
      <c r="E68" s="62">
        <f>Site_Data!G68</f>
        <v>13</v>
      </c>
      <c r="F68" s="62" t="str">
        <f>Site_Data!Z68</f>
        <v>12.2066,-2.8227</v>
      </c>
      <c r="G68" s="63"/>
      <c r="H68" s="63"/>
      <c r="I68" s="63"/>
      <c r="J68" s="63"/>
      <c r="K68" s="63"/>
      <c r="L68" s="63"/>
      <c r="M68" s="63"/>
      <c r="N68" s="63"/>
      <c r="O68" s="63"/>
    </row>
    <row r="69" spans="1:15">
      <c r="A69" s="62" t="str">
        <f>Site_Data!A69</f>
        <v>BFA</v>
      </c>
      <c r="B69" s="62" t="str">
        <f>Site_Data!B69</f>
        <v>Burkina Faso</v>
      </c>
      <c r="C69" s="62">
        <f>Site_Data!E69</f>
        <v>2021</v>
      </c>
      <c r="D69" s="62">
        <f>Site_Data!F69</f>
        <v>2</v>
      </c>
      <c r="E69" s="62">
        <f>Site_Data!G69</f>
        <v>27</v>
      </c>
      <c r="F69" s="62" t="str">
        <f>Site_Data!Z69</f>
        <v>14.0664,-1.4817</v>
      </c>
      <c r="G69" s="63"/>
      <c r="H69" s="63"/>
      <c r="I69" s="63"/>
      <c r="J69" s="63"/>
      <c r="K69" s="63"/>
      <c r="L69" s="63"/>
      <c r="M69" s="63"/>
      <c r="N69" s="63"/>
      <c r="O69" s="63"/>
    </row>
    <row r="70" spans="1:15">
      <c r="A70" s="62" t="str">
        <f>Site_Data!A70</f>
        <v>BFA</v>
      </c>
      <c r="B70" s="62" t="str">
        <f>Site_Data!B70</f>
        <v>Burkina Faso</v>
      </c>
      <c r="C70" s="62">
        <f>Site_Data!E70</f>
        <v>2021</v>
      </c>
      <c r="D70" s="62">
        <f>Site_Data!F70</f>
        <v>6</v>
      </c>
      <c r="E70" s="62">
        <f>Site_Data!G70</f>
        <v>5</v>
      </c>
      <c r="F70" s="62" t="str">
        <f>Site_Data!Z70</f>
        <v>13.4417,0.5264</v>
      </c>
      <c r="G70" s="63"/>
      <c r="H70" s="63"/>
      <c r="I70" s="63"/>
      <c r="J70" s="63"/>
      <c r="K70" s="63"/>
      <c r="L70" s="63"/>
      <c r="M70" s="63"/>
      <c r="N70" s="63"/>
      <c r="O70" s="63"/>
    </row>
    <row r="71" spans="1:15">
      <c r="A71" s="62" t="str">
        <f>Site_Data!A71</f>
        <v>BFA</v>
      </c>
      <c r="B71" s="62" t="str">
        <f>Site_Data!B71</f>
        <v>Burkina Faso</v>
      </c>
      <c r="C71" s="62">
        <f>Site_Data!E71</f>
        <v>2022</v>
      </c>
      <c r="D71" s="62">
        <f>Site_Data!F71</f>
        <v>1</v>
      </c>
      <c r="E71" s="62">
        <f>Site_Data!G71</f>
        <v>15</v>
      </c>
      <c r="F71" s="62" t="str">
        <f>Site_Data!Z71</f>
        <v>13.8317,-1.6082</v>
      </c>
      <c r="G71" s="63"/>
      <c r="H71" s="63"/>
      <c r="I71" s="63"/>
      <c r="J71" s="63"/>
      <c r="K71" s="63"/>
      <c r="L71" s="63"/>
      <c r="M71" s="63"/>
      <c r="N71" s="63"/>
      <c r="O71" s="63"/>
    </row>
    <row r="72" spans="1:15">
      <c r="A72" s="62" t="str">
        <f>Site_Data!A72</f>
        <v>BFA</v>
      </c>
      <c r="B72" s="62" t="str">
        <f>Site_Data!B72</f>
        <v>Burkina Faso</v>
      </c>
      <c r="C72" s="62">
        <f>Site_Data!E72</f>
        <v>2022</v>
      </c>
      <c r="D72" s="62">
        <f>Site_Data!F72</f>
        <v>12</v>
      </c>
      <c r="E72" s="62">
        <f>Site_Data!G72</f>
        <v>30</v>
      </c>
      <c r="F72" s="62" t="str">
        <f>Site_Data!Z72</f>
        <v>13.1482,-1.165</v>
      </c>
      <c r="G72" s="63"/>
      <c r="H72" s="63"/>
      <c r="I72" s="63"/>
      <c r="J72" s="63"/>
      <c r="K72" s="63"/>
      <c r="L72" s="63"/>
      <c r="M72" s="63"/>
      <c r="N72" s="63"/>
      <c r="O72" s="63"/>
    </row>
    <row r="73" spans="1:15">
      <c r="A73" s="62" t="str">
        <f>Site_Data!A73</f>
        <v>BFA</v>
      </c>
      <c r="B73" s="62" t="str">
        <f>Site_Data!B73</f>
        <v>Burkina Faso</v>
      </c>
      <c r="C73" s="62">
        <f>Site_Data!E73</f>
        <v>2022</v>
      </c>
      <c r="D73" s="62">
        <f>Site_Data!F73</f>
        <v>1</v>
      </c>
      <c r="E73" s="62">
        <f>Site_Data!G73</f>
        <v>14</v>
      </c>
      <c r="F73" s="62" t="str">
        <f>Site_Data!Z73</f>
        <v>14.0445,-2.7586</v>
      </c>
      <c r="G73" s="63"/>
      <c r="H73" s="63"/>
      <c r="I73" s="63"/>
      <c r="J73" s="63"/>
      <c r="K73" s="63"/>
      <c r="L73" s="63"/>
      <c r="M73" s="63"/>
      <c r="N73" s="63"/>
      <c r="O73" s="63"/>
    </row>
    <row r="74" spans="1:15">
      <c r="A74" s="62" t="str">
        <f>Site_Data!A74</f>
        <v>BFA</v>
      </c>
      <c r="B74" s="62" t="str">
        <f>Site_Data!B74</f>
        <v>Burkina Faso</v>
      </c>
      <c r="C74" s="62">
        <f>Site_Data!E74</f>
        <v>2022</v>
      </c>
      <c r="D74" s="62">
        <f>Site_Data!F74</f>
        <v>6</v>
      </c>
      <c r="E74" s="62">
        <f>Site_Data!G74</f>
        <v>19</v>
      </c>
      <c r="F74" s="62" t="str">
        <f>Site_Data!Z74</f>
        <v>13.3404,-1.3722</v>
      </c>
      <c r="G74" s="63"/>
      <c r="H74" s="63"/>
      <c r="I74" s="63"/>
      <c r="J74" s="63"/>
      <c r="K74" s="63"/>
      <c r="L74" s="63"/>
      <c r="M74" s="63"/>
      <c r="N74" s="63"/>
      <c r="O74" s="63"/>
    </row>
    <row r="75" spans="1:15">
      <c r="A75" s="62" t="str">
        <f>Site_Data!A75</f>
        <v>BFA</v>
      </c>
      <c r="B75" s="62" t="str">
        <f>Site_Data!B75</f>
        <v>Burkina Faso</v>
      </c>
      <c r="C75" s="62">
        <f>Site_Data!E75</f>
        <v>2022</v>
      </c>
      <c r="D75" s="62">
        <f>Site_Data!F75</f>
        <v>8</v>
      </c>
      <c r="E75" s="62">
        <f>Site_Data!G75</f>
        <v>25</v>
      </c>
      <c r="F75" s="62" t="str">
        <f>Site_Data!Z75</f>
        <v>12.25,-0.1167</v>
      </c>
      <c r="G75" s="63"/>
      <c r="H75" s="63"/>
      <c r="I75" s="63"/>
      <c r="J75" s="63"/>
      <c r="K75" s="63"/>
      <c r="L75" s="63"/>
      <c r="M75" s="63"/>
      <c r="N75" s="63"/>
      <c r="O75" s="63"/>
    </row>
    <row r="76" spans="1:15">
      <c r="A76" s="62" t="str">
        <f>Site_Data!A76</f>
        <v>BFA</v>
      </c>
      <c r="B76" s="62" t="str">
        <f>Site_Data!B76</f>
        <v>Burkina Faso</v>
      </c>
      <c r="C76" s="62">
        <f>Site_Data!E76</f>
        <v>2022</v>
      </c>
      <c r="D76" s="62">
        <f>Site_Data!F76</f>
        <v>12</v>
      </c>
      <c r="E76" s="62">
        <f>Site_Data!G76</f>
        <v>26</v>
      </c>
      <c r="F76" s="62" t="str">
        <f>Site_Data!Z76</f>
        <v>12.9117,-2.6051</v>
      </c>
      <c r="G76" s="63"/>
      <c r="H76" s="63"/>
      <c r="I76" s="63"/>
      <c r="J76" s="63"/>
      <c r="K76" s="63"/>
      <c r="L76" s="63"/>
      <c r="M76" s="63"/>
      <c r="N76" s="63"/>
      <c r="O76" s="63"/>
    </row>
    <row r="77" spans="1:15">
      <c r="A77" s="62" t="str">
        <f>Site_Data!A77</f>
        <v>BFA</v>
      </c>
      <c r="B77" s="62" t="str">
        <f>Site_Data!B77</f>
        <v>Burkina Faso</v>
      </c>
      <c r="C77" s="62">
        <f>Site_Data!E77</f>
        <v>2022</v>
      </c>
      <c r="D77" s="62">
        <f>Site_Data!F77</f>
        <v>10</v>
      </c>
      <c r="E77" s="62">
        <f>Site_Data!G77</f>
        <v>15</v>
      </c>
      <c r="F77" s="62" t="str">
        <f>Site_Data!Z77</f>
        <v>12.9348,-0.233</v>
      </c>
      <c r="G77" s="63"/>
      <c r="H77" s="63"/>
      <c r="I77" s="63"/>
      <c r="J77" s="63"/>
      <c r="K77" s="63"/>
      <c r="L77" s="63"/>
      <c r="M77" s="63"/>
      <c r="N77" s="63"/>
      <c r="O77" s="63"/>
    </row>
    <row r="78" spans="1:15">
      <c r="A78" s="62" t="str">
        <f>Site_Data!A78</f>
        <v>BFA</v>
      </c>
      <c r="B78" s="62" t="str">
        <f>Site_Data!B78</f>
        <v>Burkina Faso</v>
      </c>
      <c r="C78" s="62">
        <f>Site_Data!E78</f>
        <v>2021</v>
      </c>
      <c r="D78" s="62">
        <f>Site_Data!F78</f>
        <v>11</v>
      </c>
      <c r="E78" s="62">
        <f>Site_Data!G78</f>
        <v>5</v>
      </c>
      <c r="F78" s="62" t="str">
        <f>Site_Data!Z78</f>
        <v>13.0747,-3.2974</v>
      </c>
      <c r="G78" s="63"/>
      <c r="H78" s="63"/>
      <c r="I78" s="63"/>
      <c r="J78" s="63"/>
      <c r="K78" s="63"/>
      <c r="L78" s="63"/>
      <c r="M78" s="63"/>
      <c r="N78" s="63"/>
      <c r="O78" s="63"/>
    </row>
    <row r="79" spans="1:15">
      <c r="A79" s="62" t="str">
        <f>Site_Data!A79</f>
        <v>BFA</v>
      </c>
      <c r="B79" s="62" t="str">
        <f>Site_Data!B79</f>
        <v>Burkina Faso</v>
      </c>
      <c r="C79" s="62">
        <f>Site_Data!E79</f>
        <v>2022</v>
      </c>
      <c r="D79" s="62">
        <f>Site_Data!F79</f>
        <v>10</v>
      </c>
      <c r="E79" s="62">
        <f>Site_Data!G79</f>
        <v>9</v>
      </c>
      <c r="F79" s="62" t="str">
        <f>Site_Data!Z79</f>
        <v>13.6334,-0.5758</v>
      </c>
      <c r="G79" s="63"/>
      <c r="H79" s="63"/>
      <c r="I79" s="63"/>
      <c r="J79" s="63"/>
      <c r="K79" s="63"/>
      <c r="L79" s="63"/>
      <c r="M79" s="63"/>
      <c r="N79" s="63"/>
      <c r="O79" s="63"/>
    </row>
    <row r="80" spans="1:15">
      <c r="A80" s="62" t="str">
        <f>Site_Data!A80</f>
        <v>BFA</v>
      </c>
      <c r="B80" s="62" t="str">
        <f>Site_Data!B80</f>
        <v>Burkina Faso</v>
      </c>
      <c r="C80" s="62">
        <f>Site_Data!E80</f>
        <v>2022</v>
      </c>
      <c r="D80" s="62">
        <f>Site_Data!F80</f>
        <v>1</v>
      </c>
      <c r="E80" s="62">
        <f>Site_Data!G80</f>
        <v>16</v>
      </c>
      <c r="F80" s="62" t="str">
        <f>Site_Data!Z80</f>
        <v>12.8166,-3.2</v>
      </c>
      <c r="G80" s="63"/>
      <c r="H80" s="63"/>
      <c r="I80" s="63"/>
      <c r="J80" s="63"/>
      <c r="K80" s="63"/>
      <c r="L80" s="63"/>
      <c r="M80" s="63"/>
      <c r="N80" s="63"/>
      <c r="O80" s="63"/>
    </row>
    <row r="81" spans="1:15">
      <c r="A81" s="62" t="str">
        <f>Site_Data!A81</f>
        <v>BFA</v>
      </c>
      <c r="B81" s="62" t="str">
        <f>Site_Data!B81</f>
        <v>Burkina Faso</v>
      </c>
      <c r="C81" s="62">
        <f>Site_Data!E81</f>
        <v>2022</v>
      </c>
      <c r="D81" s="62">
        <f>Site_Data!F81</f>
        <v>1</v>
      </c>
      <c r="E81" s="62">
        <f>Site_Data!G81</f>
        <v>19</v>
      </c>
      <c r="F81" s="62" t="str">
        <f>Site_Data!Z81</f>
        <v>12.8258,-3.4932</v>
      </c>
      <c r="G81" s="63"/>
      <c r="H81" s="63"/>
      <c r="I81" s="63"/>
      <c r="J81" s="63"/>
      <c r="K81" s="63"/>
      <c r="L81" s="63"/>
      <c r="M81" s="63"/>
      <c r="N81" s="63"/>
      <c r="O81" s="63"/>
    </row>
    <row r="82" spans="1:15">
      <c r="A82" s="62" t="str">
        <f>Site_Data!A82</f>
        <v>BFA</v>
      </c>
      <c r="B82" s="62" t="str">
        <f>Site_Data!B82</f>
        <v>Burkina Faso</v>
      </c>
      <c r="C82" s="62">
        <f>Site_Data!E82</f>
        <v>2022</v>
      </c>
      <c r="D82" s="62">
        <f>Site_Data!F82</f>
        <v>3</v>
      </c>
      <c r="E82" s="62">
        <f>Site_Data!G82</f>
        <v>11</v>
      </c>
      <c r="F82" s="62" t="str">
        <f>Site_Data!Z82</f>
        <v>14.0875,-1.6418</v>
      </c>
      <c r="G82" s="63"/>
      <c r="H82" s="63"/>
      <c r="I82" s="63"/>
      <c r="J82" s="63"/>
      <c r="K82" s="63"/>
      <c r="L82" s="63"/>
      <c r="M82" s="63"/>
      <c r="N82" s="63"/>
      <c r="O82" s="63"/>
    </row>
    <row r="83" spans="1:15">
      <c r="A83" s="62" t="str">
        <f>Site_Data!A83</f>
        <v>BFA</v>
      </c>
      <c r="B83" s="62" t="str">
        <f>Site_Data!B83</f>
        <v>Burkina Faso</v>
      </c>
      <c r="C83" s="62">
        <f>Site_Data!E83</f>
        <v>2022</v>
      </c>
      <c r="D83" s="62">
        <f>Site_Data!F83</f>
        <v>3</v>
      </c>
      <c r="E83" s="62">
        <f>Site_Data!G83</f>
        <v>24</v>
      </c>
      <c r="F83" s="62" t="str">
        <f>Site_Data!Z83</f>
        <v>13.6758,-2.3336</v>
      </c>
      <c r="G83" s="63"/>
      <c r="H83" s="63"/>
      <c r="I83" s="63"/>
      <c r="J83" s="63"/>
      <c r="K83" s="63"/>
      <c r="L83" s="63"/>
      <c r="M83" s="63"/>
      <c r="N83" s="63"/>
      <c r="O83" s="63"/>
    </row>
    <row r="84" spans="1:15">
      <c r="A84" s="62" t="str">
        <f>Site_Data!A84</f>
        <v>BFA</v>
      </c>
      <c r="B84" s="62" t="str">
        <f>Site_Data!B84</f>
        <v>Burkina Faso</v>
      </c>
      <c r="C84" s="62">
        <f>Site_Data!E84</f>
        <v>2022</v>
      </c>
      <c r="D84" s="62">
        <f>Site_Data!F84</f>
        <v>12</v>
      </c>
      <c r="E84" s="62">
        <f>Site_Data!G84</f>
        <v>25</v>
      </c>
      <c r="F84" s="62" t="str">
        <f>Site_Data!Z84</f>
        <v>11.2846,-0.6829</v>
      </c>
      <c r="G84" s="63"/>
      <c r="H84" s="63"/>
      <c r="I84" s="63"/>
      <c r="J84" s="63"/>
      <c r="K84" s="63"/>
      <c r="L84" s="63"/>
      <c r="M84" s="63"/>
      <c r="N84" s="63"/>
      <c r="O84" s="63"/>
    </row>
    <row r="85" spans="1:15">
      <c r="A85" s="62" t="str">
        <f>Site_Data!A85</f>
        <v>BFA</v>
      </c>
      <c r="B85" s="62" t="str">
        <f>Site_Data!B85</f>
        <v>Burkina Faso</v>
      </c>
      <c r="C85" s="62">
        <f>Site_Data!E85</f>
        <v>2022</v>
      </c>
      <c r="D85" s="62">
        <f>Site_Data!F85</f>
        <v>2</v>
      </c>
      <c r="E85" s="62">
        <f>Site_Data!G85</f>
        <v>7</v>
      </c>
      <c r="F85" s="62" t="str">
        <f>Site_Data!Z85</f>
        <v>11.3394,-0.0569</v>
      </c>
      <c r="G85" s="63"/>
      <c r="H85" s="63"/>
      <c r="I85" s="63"/>
      <c r="J85" s="63"/>
      <c r="K85" s="63"/>
      <c r="L85" s="63"/>
      <c r="M85" s="63"/>
      <c r="N85" s="63"/>
      <c r="O85" s="63"/>
    </row>
    <row r="86" spans="1:15">
      <c r="A86" s="62" t="str">
        <f>Site_Data!A86</f>
        <v>BFA</v>
      </c>
      <c r="B86" s="62" t="str">
        <f>Site_Data!B86</f>
        <v>Burkina Faso</v>
      </c>
      <c r="C86" s="62">
        <f>Site_Data!E86</f>
        <v>2022</v>
      </c>
      <c r="D86" s="62">
        <f>Site_Data!F86</f>
        <v>10</v>
      </c>
      <c r="E86" s="62">
        <f>Site_Data!G86</f>
        <v>6</v>
      </c>
      <c r="F86" s="62" t="str">
        <f>Site_Data!Z86</f>
        <v>11.65,-3.4833</v>
      </c>
      <c r="G86" s="63"/>
      <c r="H86" s="63"/>
      <c r="I86" s="63"/>
      <c r="J86" s="63"/>
      <c r="K86" s="63"/>
      <c r="L86" s="63"/>
      <c r="M86" s="63"/>
      <c r="N86" s="63"/>
      <c r="O86" s="63"/>
    </row>
    <row r="87" spans="1:15">
      <c r="A87" s="62" t="str">
        <f>Site_Data!A87</f>
        <v>BFA</v>
      </c>
      <c r="B87" s="62" t="str">
        <f>Site_Data!B87</f>
        <v>Burkina Faso</v>
      </c>
      <c r="C87" s="62">
        <f>Site_Data!E87</f>
        <v>2022</v>
      </c>
      <c r="D87" s="62">
        <f>Site_Data!F87</f>
        <v>5</v>
      </c>
      <c r="E87" s="62">
        <f>Site_Data!G87</f>
        <v>6</v>
      </c>
      <c r="F87" s="62" t="str">
        <f>Site_Data!Z87</f>
        <v>13.4072,-0.1363</v>
      </c>
      <c r="G87" s="63"/>
      <c r="H87" s="63"/>
      <c r="I87" s="63"/>
      <c r="J87" s="63"/>
      <c r="K87" s="63"/>
      <c r="L87" s="63"/>
      <c r="M87" s="63"/>
      <c r="N87" s="63"/>
      <c r="O87" s="63"/>
    </row>
    <row r="88" spans="1:15">
      <c r="A88" s="62" t="str">
        <f>Site_Data!A88</f>
        <v>BFA</v>
      </c>
      <c r="B88" s="62" t="str">
        <f>Site_Data!B88</f>
        <v>Burkina Faso</v>
      </c>
      <c r="C88" s="62">
        <f>Site_Data!E88</f>
        <v>2022</v>
      </c>
      <c r="D88" s="62">
        <f>Site_Data!F88</f>
        <v>3</v>
      </c>
      <c r="E88" s="62">
        <f>Site_Data!G88</f>
        <v>30</v>
      </c>
      <c r="F88" s="62" t="str">
        <f>Site_Data!Z88</f>
        <v>13.4531,-1.5387</v>
      </c>
      <c r="G88" s="63"/>
      <c r="H88" s="63"/>
      <c r="I88" s="63"/>
      <c r="J88" s="63"/>
      <c r="K88" s="63"/>
      <c r="L88" s="63"/>
      <c r="M88" s="63"/>
      <c r="N88" s="63"/>
      <c r="O88" s="63"/>
    </row>
    <row r="89" spans="1:15">
      <c r="A89" s="62" t="str">
        <f>Site_Data!A89</f>
        <v>BFA</v>
      </c>
      <c r="B89" s="62" t="str">
        <f>Site_Data!B89</f>
        <v>Burkina Faso</v>
      </c>
      <c r="C89" s="62">
        <f>Site_Data!E89</f>
        <v>2022</v>
      </c>
      <c r="D89" s="62">
        <f>Site_Data!F89</f>
        <v>9</v>
      </c>
      <c r="E89" s="62">
        <f>Site_Data!G89</f>
        <v>3</v>
      </c>
      <c r="F89" s="62" t="str">
        <f>Site_Data!Z89</f>
        <v>13.0998,-2.5999</v>
      </c>
      <c r="G89" s="63"/>
      <c r="H89" s="63"/>
      <c r="I89" s="63"/>
      <c r="J89" s="63"/>
      <c r="K89" s="63"/>
      <c r="L89" s="63"/>
      <c r="M89" s="63"/>
      <c r="N89" s="63"/>
      <c r="O89" s="63"/>
    </row>
    <row r="90" spans="1:15">
      <c r="A90" s="62" t="str">
        <f>Site_Data!A90</f>
        <v>BFA</v>
      </c>
      <c r="B90" s="62" t="str">
        <f>Site_Data!B90</f>
        <v>Burkina Faso</v>
      </c>
      <c r="C90" s="62">
        <f>Site_Data!E90</f>
        <v>2023</v>
      </c>
      <c r="D90" s="62">
        <f>Site_Data!F90</f>
        <v>2</v>
      </c>
      <c r="E90" s="62">
        <f>Site_Data!G90</f>
        <v>27</v>
      </c>
      <c r="F90" s="62" t="str">
        <f>Site_Data!Z90</f>
        <v>12.9876,-1.3441</v>
      </c>
      <c r="G90" s="63"/>
      <c r="H90" s="63"/>
      <c r="I90" s="63"/>
      <c r="J90" s="63"/>
      <c r="K90" s="63"/>
      <c r="L90" s="63"/>
      <c r="M90" s="63"/>
      <c r="N90" s="63"/>
      <c r="O90" s="63"/>
    </row>
    <row r="91" spans="1:15">
      <c r="A91" s="62" t="str">
        <f>Site_Data!A91</f>
        <v>BFA</v>
      </c>
      <c r="B91" s="62" t="str">
        <f>Site_Data!B91</f>
        <v>Burkina Faso</v>
      </c>
      <c r="C91" s="62">
        <f>Site_Data!E91</f>
        <v>2022</v>
      </c>
      <c r="D91" s="62">
        <f>Site_Data!F91</f>
        <v>2</v>
      </c>
      <c r="E91" s="62">
        <f>Site_Data!G91</f>
        <v>4</v>
      </c>
      <c r="F91" s="62" t="str">
        <f>Site_Data!Z91</f>
        <v>12.9833,-3.4088</v>
      </c>
      <c r="G91" s="63"/>
      <c r="H91" s="63"/>
      <c r="I91" s="63"/>
      <c r="J91" s="63"/>
      <c r="K91" s="63"/>
      <c r="L91" s="63"/>
      <c r="M91" s="63"/>
      <c r="N91" s="63"/>
      <c r="O91" s="63"/>
    </row>
    <row r="92" spans="1:15">
      <c r="A92" s="62" t="str">
        <f>Site_Data!A92</f>
        <v>BFA</v>
      </c>
      <c r="B92" s="62" t="str">
        <f>Site_Data!B92</f>
        <v>Burkina Faso</v>
      </c>
      <c r="C92" s="62">
        <f>Site_Data!E92</f>
        <v>2022</v>
      </c>
      <c r="D92" s="62">
        <f>Site_Data!F92</f>
        <v>1</v>
      </c>
      <c r="E92" s="62">
        <f>Site_Data!G92</f>
        <v>18</v>
      </c>
      <c r="F92" s="62" t="str">
        <f>Site_Data!Z92</f>
        <v>12.6338,-3.713</v>
      </c>
      <c r="G92" s="63"/>
      <c r="H92" s="63"/>
      <c r="I92" s="63"/>
      <c r="J92" s="63"/>
      <c r="K92" s="63"/>
      <c r="L92" s="63"/>
      <c r="M92" s="63"/>
      <c r="N92" s="63"/>
      <c r="O92" s="63"/>
    </row>
    <row r="93" spans="1:15">
      <c r="A93" s="62" t="str">
        <f>Site_Data!A93</f>
        <v>BFA</v>
      </c>
      <c r="B93" s="62" t="str">
        <f>Site_Data!B93</f>
        <v>Burkina Faso</v>
      </c>
      <c r="C93" s="62">
        <f>Site_Data!E93</f>
        <v>2022</v>
      </c>
      <c r="D93" s="62">
        <f>Site_Data!F93</f>
        <v>2</v>
      </c>
      <c r="E93" s="62">
        <f>Site_Data!G93</f>
        <v>10</v>
      </c>
      <c r="F93" s="62" t="str">
        <f>Site_Data!Z93</f>
        <v>12.4178,0.1526</v>
      </c>
      <c r="G93" s="63"/>
      <c r="H93" s="63"/>
      <c r="I93" s="63"/>
      <c r="J93" s="63"/>
      <c r="K93" s="63"/>
      <c r="L93" s="63"/>
      <c r="M93" s="63"/>
      <c r="N93" s="63"/>
      <c r="O93" s="63"/>
    </row>
    <row r="94" spans="1:15">
      <c r="A94" s="62" t="str">
        <f>Site_Data!A94</f>
        <v>BFA</v>
      </c>
      <c r="B94" s="62" t="str">
        <f>Site_Data!B94</f>
        <v>Burkina Faso</v>
      </c>
      <c r="C94" s="62">
        <f>Site_Data!E94</f>
        <v>2022</v>
      </c>
      <c r="D94" s="62">
        <f>Site_Data!F94</f>
        <v>12</v>
      </c>
      <c r="E94" s="62">
        <f>Site_Data!G94</f>
        <v>15</v>
      </c>
      <c r="F94" s="62" t="str">
        <f>Site_Data!Z94</f>
        <v>12.452,-2.6909</v>
      </c>
      <c r="G94" s="63"/>
      <c r="H94" s="63"/>
      <c r="I94" s="63"/>
      <c r="J94" s="63"/>
      <c r="K94" s="63"/>
      <c r="L94" s="63"/>
      <c r="M94" s="63"/>
      <c r="N94" s="63"/>
      <c r="O94" s="63"/>
    </row>
    <row r="95" spans="1:15">
      <c r="A95" s="62" t="str">
        <f>Site_Data!A95</f>
        <v>BFA</v>
      </c>
      <c r="B95" s="62" t="str">
        <f>Site_Data!B95</f>
        <v>Burkina Faso</v>
      </c>
      <c r="C95" s="62">
        <f>Site_Data!E95</f>
        <v>2022</v>
      </c>
      <c r="D95" s="62">
        <f>Site_Data!F95</f>
        <v>11</v>
      </c>
      <c r="E95" s="62">
        <f>Site_Data!G95</f>
        <v>3</v>
      </c>
      <c r="F95" s="62" t="str">
        <f>Site_Data!Z95</f>
        <v>13.6703,-2.3679</v>
      </c>
      <c r="G95" s="63"/>
      <c r="H95" s="63"/>
      <c r="I95" s="63"/>
      <c r="J95" s="63"/>
      <c r="K95" s="63"/>
      <c r="L95" s="63"/>
      <c r="M95" s="63"/>
      <c r="N95" s="63"/>
      <c r="O95" s="63"/>
    </row>
    <row r="96" spans="1:15">
      <c r="A96" s="62" t="str">
        <f>Site_Data!A96</f>
        <v>BFA</v>
      </c>
      <c r="B96" s="62" t="str">
        <f>Site_Data!B96</f>
        <v>Burkina Faso</v>
      </c>
      <c r="C96" s="62">
        <f>Site_Data!E96</f>
        <v>2022</v>
      </c>
      <c r="D96" s="62">
        <f>Site_Data!F96</f>
        <v>11</v>
      </c>
      <c r="E96" s="62">
        <f>Site_Data!G96</f>
        <v>5</v>
      </c>
      <c r="F96" s="62" t="str">
        <f>Site_Data!Z96</f>
        <v>11.7248,-4.5104</v>
      </c>
      <c r="G96" s="63"/>
      <c r="H96" s="63"/>
      <c r="I96" s="63"/>
      <c r="J96" s="63"/>
      <c r="K96" s="63"/>
      <c r="L96" s="63"/>
      <c r="M96" s="63"/>
      <c r="N96" s="63"/>
      <c r="O96" s="63"/>
    </row>
    <row r="97" spans="1:15">
      <c r="A97" s="62" t="str">
        <f>Site_Data!A97</f>
        <v>BFA</v>
      </c>
      <c r="B97" s="62" t="str">
        <f>Site_Data!B97</f>
        <v>Burkina Faso</v>
      </c>
      <c r="C97" s="62">
        <f>Site_Data!E97</f>
        <v>2022</v>
      </c>
      <c r="D97" s="62">
        <f>Site_Data!F97</f>
        <v>9</v>
      </c>
      <c r="E97" s="62">
        <f>Site_Data!G97</f>
        <v>8</v>
      </c>
      <c r="F97" s="62" t="str">
        <f>Site_Data!Z97</f>
        <v>11.8982,-4.3379</v>
      </c>
      <c r="G97" s="63"/>
      <c r="H97" s="63"/>
      <c r="I97" s="63"/>
      <c r="J97" s="63"/>
      <c r="K97" s="63"/>
      <c r="L97" s="63"/>
      <c r="M97" s="63"/>
      <c r="N97" s="63"/>
      <c r="O97" s="63"/>
    </row>
    <row r="98" spans="1:15">
      <c r="A98" s="62" t="str">
        <f>Site_Data!A98</f>
        <v>BFA</v>
      </c>
      <c r="B98" s="62" t="str">
        <f>Site_Data!B98</f>
        <v>Burkina Faso</v>
      </c>
      <c r="C98" s="62">
        <f>Site_Data!E98</f>
        <v>2022</v>
      </c>
      <c r="D98" s="62">
        <f>Site_Data!F98</f>
        <v>2</v>
      </c>
      <c r="E98" s="62">
        <f>Site_Data!G98</f>
        <v>20</v>
      </c>
      <c r="F98" s="62" t="str">
        <f>Site_Data!Z98</f>
        <v>13.4151,-0.541</v>
      </c>
      <c r="G98" s="63"/>
      <c r="H98" s="63"/>
      <c r="I98" s="63"/>
      <c r="J98" s="63"/>
      <c r="K98" s="63"/>
      <c r="L98" s="63"/>
      <c r="M98" s="63"/>
      <c r="N98" s="63"/>
      <c r="O98" s="63"/>
    </row>
    <row r="99" spans="1:15">
      <c r="A99" s="62" t="str">
        <f>Site_Data!A99</f>
        <v>BFA</v>
      </c>
      <c r="B99" s="62" t="str">
        <f>Site_Data!B99</f>
        <v>Burkina Faso</v>
      </c>
      <c r="C99" s="62">
        <f>Site_Data!E99</f>
        <v>2011</v>
      </c>
      <c r="D99" s="62">
        <f>Site_Data!F99</f>
        <v>4</v>
      </c>
      <c r="E99" s="62">
        <f>Site_Data!G99</f>
        <v>15</v>
      </c>
      <c r="F99" s="62" t="str">
        <f>Site_Data!Z99</f>
        <v>12.3703,-1.5247</v>
      </c>
      <c r="G99" s="63"/>
      <c r="H99" s="63"/>
      <c r="I99" s="63"/>
      <c r="J99" s="63"/>
      <c r="K99" s="63"/>
      <c r="L99" s="63"/>
      <c r="M99" s="63"/>
      <c r="N99" s="63"/>
      <c r="O99" s="63"/>
    </row>
    <row r="100" spans="1:15">
      <c r="A100" s="62" t="str">
        <f>Site_Data!A100</f>
        <v>BFA</v>
      </c>
      <c r="B100" s="62" t="str">
        <f>Site_Data!B100</f>
        <v>Burkina Faso</v>
      </c>
      <c r="C100" s="62">
        <f>Site_Data!E100</f>
        <v>2023</v>
      </c>
      <c r="D100" s="62">
        <f>Site_Data!F100</f>
        <v>3</v>
      </c>
      <c r="E100" s="62">
        <f>Site_Data!G100</f>
        <v>16</v>
      </c>
      <c r="F100" s="62" t="str">
        <f>Site_Data!Z100</f>
        <v>12.6905,-0.4516</v>
      </c>
      <c r="G100" s="63"/>
      <c r="H100" s="63"/>
      <c r="I100" s="63"/>
      <c r="J100" s="63"/>
      <c r="K100" s="63"/>
      <c r="L100" s="63"/>
      <c r="M100" s="63"/>
      <c r="N100" s="63"/>
      <c r="O100" s="63"/>
    </row>
    <row r="101" spans="1:15">
      <c r="A101" s="62" t="str">
        <f>Site_Data!A101</f>
        <v>BFA</v>
      </c>
      <c r="B101" s="62" t="str">
        <f>Site_Data!B101</f>
        <v>Burkina Faso</v>
      </c>
      <c r="C101" s="62">
        <f>Site_Data!E101</f>
        <v>2022</v>
      </c>
      <c r="D101" s="62">
        <f>Site_Data!F101</f>
        <v>12</v>
      </c>
      <c r="E101" s="62">
        <f>Site_Data!G101</f>
        <v>21</v>
      </c>
      <c r="F101" s="62" t="str">
        <f>Site_Data!Z101</f>
        <v>11.8606,1.6992</v>
      </c>
      <c r="G101" s="63"/>
      <c r="H101" s="63"/>
      <c r="I101" s="63"/>
      <c r="J101" s="63"/>
      <c r="K101" s="63"/>
      <c r="L101" s="63"/>
      <c r="M101" s="63"/>
      <c r="N101" s="63"/>
      <c r="O101" s="63"/>
    </row>
    <row r="102" spans="1:15">
      <c r="A102" s="62" t="str">
        <f>Site_Data!A102</f>
        <v>BFA</v>
      </c>
      <c r="B102" s="62" t="str">
        <f>Site_Data!B102</f>
        <v>Burkina Faso</v>
      </c>
      <c r="C102" s="62">
        <f>Site_Data!E102</f>
        <v>2022</v>
      </c>
      <c r="D102" s="62">
        <f>Site_Data!F102</f>
        <v>2</v>
      </c>
      <c r="E102" s="62">
        <f>Site_Data!G102</f>
        <v>19</v>
      </c>
      <c r="F102" s="62" t="str">
        <f>Site_Data!Z102</f>
        <v>12.4037,1.3169</v>
      </c>
      <c r="G102" s="63"/>
      <c r="H102" s="63"/>
      <c r="I102" s="63"/>
      <c r="J102" s="63"/>
      <c r="K102" s="63"/>
      <c r="L102" s="63"/>
      <c r="M102" s="63"/>
      <c r="N102" s="63"/>
      <c r="O102" s="63"/>
    </row>
    <row r="103" spans="1:15">
      <c r="A103" s="62" t="str">
        <f>Site_Data!A103</f>
        <v>BFA</v>
      </c>
      <c r="B103" s="62" t="str">
        <f>Site_Data!B103</f>
        <v>Burkina Faso</v>
      </c>
      <c r="C103" s="62">
        <f>Site_Data!E103</f>
        <v>2020</v>
      </c>
      <c r="D103" s="62">
        <f>Site_Data!F103</f>
        <v>5</v>
      </c>
      <c r="E103" s="62">
        <f>Site_Data!G103</f>
        <v>11</v>
      </c>
      <c r="F103" s="62" t="str">
        <f>Site_Data!Z103</f>
        <v>11.3512,0.5875</v>
      </c>
      <c r="G103" s="63"/>
      <c r="H103" s="63"/>
      <c r="I103" s="63"/>
      <c r="J103" s="63"/>
      <c r="K103" s="63"/>
      <c r="L103" s="63"/>
      <c r="M103" s="63"/>
      <c r="N103" s="63"/>
      <c r="O103" s="63"/>
    </row>
    <row r="104" spans="1:15">
      <c r="A104" s="62" t="str">
        <f>Site_Data!A104</f>
        <v>BFA</v>
      </c>
      <c r="B104" s="62" t="str">
        <f>Site_Data!B104</f>
        <v>Burkina Faso</v>
      </c>
      <c r="C104" s="62">
        <f>Site_Data!E104</f>
        <v>2023</v>
      </c>
      <c r="D104" s="62">
        <f>Site_Data!F104</f>
        <v>2</v>
      </c>
      <c r="E104" s="62">
        <f>Site_Data!G104</f>
        <v>16</v>
      </c>
      <c r="F104" s="62" t="str">
        <f>Site_Data!Z104</f>
        <v>12.7097,-0.1311</v>
      </c>
      <c r="G104" s="63"/>
      <c r="H104" s="63"/>
      <c r="I104" s="63"/>
      <c r="J104" s="63"/>
      <c r="K104" s="63"/>
      <c r="L104" s="63"/>
      <c r="M104" s="63"/>
      <c r="N104" s="63"/>
      <c r="O104" s="63"/>
    </row>
    <row r="105" spans="1:15">
      <c r="A105" s="62" t="str">
        <f>Site_Data!A105</f>
        <v>BFA</v>
      </c>
      <c r="B105" s="62" t="str">
        <f>Site_Data!B105</f>
        <v>Burkina Faso</v>
      </c>
      <c r="C105" s="62">
        <f>Site_Data!E105</f>
        <v>2023</v>
      </c>
      <c r="D105" s="62">
        <f>Site_Data!F105</f>
        <v>3</v>
      </c>
      <c r="E105" s="62">
        <f>Site_Data!G105</f>
        <v>29</v>
      </c>
      <c r="F105" s="62" t="str">
        <f>Site_Data!Z105</f>
        <v>12.0203,-3.6247</v>
      </c>
      <c r="G105" s="63"/>
      <c r="H105" s="63"/>
      <c r="I105" s="63"/>
      <c r="J105" s="63"/>
      <c r="K105" s="63"/>
      <c r="L105" s="63"/>
      <c r="M105" s="63"/>
      <c r="N105" s="63"/>
      <c r="O105" s="63"/>
    </row>
    <row r="106" spans="1:15">
      <c r="A106" s="62" t="str">
        <f>Site_Data!A106</f>
        <v>BFA</v>
      </c>
      <c r="B106" s="62" t="str">
        <f>Site_Data!B106</f>
        <v>Burkina Faso</v>
      </c>
      <c r="C106" s="62">
        <f>Site_Data!E106</f>
        <v>2021</v>
      </c>
      <c r="D106" s="62">
        <f>Site_Data!F106</f>
        <v>2</v>
      </c>
      <c r="E106" s="62">
        <f>Site_Data!G106</f>
        <v>23</v>
      </c>
      <c r="F106" s="62" t="str">
        <f>Site_Data!Z106</f>
        <v>13.9859,-1.7004</v>
      </c>
      <c r="G106" s="63"/>
      <c r="H106" s="63"/>
      <c r="I106" s="63"/>
      <c r="J106" s="63"/>
      <c r="K106" s="63"/>
      <c r="L106" s="63"/>
      <c r="M106" s="63"/>
      <c r="N106" s="63"/>
      <c r="O106" s="63"/>
    </row>
    <row r="107" spans="1:15">
      <c r="A107" s="62" t="str">
        <f>Site_Data!A107</f>
        <v>BFA</v>
      </c>
      <c r="B107" s="62" t="str">
        <f>Site_Data!B107</f>
        <v>Burkina Faso</v>
      </c>
      <c r="C107" s="62">
        <f>Site_Data!E107</f>
        <v>2022</v>
      </c>
      <c r="D107" s="62">
        <f>Site_Data!F107</f>
        <v>7</v>
      </c>
      <c r="E107" s="62">
        <f>Site_Data!G107</f>
        <v>18</v>
      </c>
      <c r="F107" s="62" t="str">
        <f>Site_Data!Z107</f>
        <v>12.8734,-0.7003</v>
      </c>
      <c r="G107" s="63"/>
      <c r="H107" s="63"/>
      <c r="I107" s="63"/>
      <c r="J107" s="63"/>
      <c r="K107" s="63"/>
      <c r="L107" s="63"/>
      <c r="M107" s="63"/>
      <c r="N107" s="63"/>
      <c r="O107" s="63"/>
    </row>
    <row r="108" spans="1:15">
      <c r="A108" s="62" t="str">
        <f>Site_Data!A108</f>
        <v>BFA</v>
      </c>
      <c r="B108" s="62" t="str">
        <f>Site_Data!B108</f>
        <v>Burkina Faso</v>
      </c>
      <c r="C108" s="62">
        <f>Site_Data!E108</f>
        <v>2022</v>
      </c>
      <c r="D108" s="62">
        <f>Site_Data!F108</f>
        <v>10</v>
      </c>
      <c r="E108" s="62">
        <f>Site_Data!G108</f>
        <v>7</v>
      </c>
      <c r="F108" s="62" t="str">
        <f>Site_Data!Z108</f>
        <v>11.4269,-3.2579</v>
      </c>
      <c r="G108" s="63"/>
      <c r="H108" s="63"/>
      <c r="I108" s="63"/>
      <c r="J108" s="63"/>
      <c r="K108" s="63"/>
      <c r="L108" s="63"/>
      <c r="M108" s="63"/>
      <c r="N108" s="63"/>
      <c r="O108" s="63"/>
    </row>
    <row r="109" spans="1:15">
      <c r="A109" s="62" t="str">
        <f>Site_Data!A109</f>
        <v>BFA</v>
      </c>
      <c r="B109" s="62" t="str">
        <f>Site_Data!B109</f>
        <v>Burkina Faso</v>
      </c>
      <c r="C109" s="62">
        <f>Site_Data!E109</f>
        <v>2022</v>
      </c>
      <c r="D109" s="62">
        <f>Site_Data!F109</f>
        <v>1</v>
      </c>
      <c r="E109" s="62">
        <f>Site_Data!G109</f>
        <v>15</v>
      </c>
      <c r="F109" s="62" t="str">
        <f>Site_Data!Z109</f>
        <v>14.6008,-0.719</v>
      </c>
      <c r="G109" s="63"/>
      <c r="H109" s="63"/>
      <c r="I109" s="63"/>
      <c r="J109" s="63"/>
      <c r="K109" s="63"/>
      <c r="L109" s="63"/>
      <c r="M109" s="63"/>
      <c r="N109" s="63"/>
      <c r="O109" s="63"/>
    </row>
    <row r="110" spans="1:15">
      <c r="A110" s="62" t="str">
        <f>Site_Data!A110</f>
        <v>BFA</v>
      </c>
      <c r="B110" s="62" t="str">
        <f>Site_Data!B110</f>
        <v>Burkina Faso</v>
      </c>
      <c r="C110" s="62">
        <f>Site_Data!E110</f>
        <v>2023</v>
      </c>
      <c r="D110" s="62">
        <f>Site_Data!F110</f>
        <v>1</v>
      </c>
      <c r="E110" s="62">
        <f>Site_Data!G110</f>
        <v>17</v>
      </c>
      <c r="F110" s="62" t="str">
        <f>Site_Data!Z110</f>
        <v>12.921,-2.9762</v>
      </c>
      <c r="G110" s="63"/>
      <c r="H110" s="63"/>
      <c r="I110" s="63"/>
      <c r="J110" s="63"/>
      <c r="K110" s="63"/>
      <c r="L110" s="63"/>
      <c r="M110" s="63"/>
      <c r="N110" s="63"/>
      <c r="O110" s="63"/>
    </row>
    <row r="111" spans="1:15">
      <c r="A111" s="62" t="str">
        <f>Site_Data!A111</f>
        <v>BFA</v>
      </c>
      <c r="B111" s="62" t="str">
        <f>Site_Data!B111</f>
        <v>Burkina Faso</v>
      </c>
      <c r="C111" s="62">
        <f>Site_Data!E111</f>
        <v>2023</v>
      </c>
      <c r="D111" s="62">
        <f>Site_Data!F111</f>
        <v>1</v>
      </c>
      <c r="E111" s="62">
        <f>Site_Data!G111</f>
        <v>30</v>
      </c>
      <c r="F111" s="62" t="str">
        <f>Site_Data!Z111</f>
        <v>12.4845,-0.3204</v>
      </c>
      <c r="G111" s="63"/>
      <c r="H111" s="63"/>
      <c r="I111" s="63"/>
      <c r="J111" s="63"/>
      <c r="K111" s="63"/>
      <c r="L111" s="63"/>
      <c r="M111" s="63"/>
      <c r="N111" s="63"/>
      <c r="O111" s="63"/>
    </row>
    <row r="112" spans="1:15">
      <c r="A112" s="62" t="str">
        <f>Site_Data!A112</f>
        <v>BFA</v>
      </c>
      <c r="B112" s="62" t="str">
        <f>Site_Data!B112</f>
        <v>Burkina Faso</v>
      </c>
      <c r="C112" s="62">
        <f>Site_Data!E112</f>
        <v>2022</v>
      </c>
      <c r="D112" s="62">
        <f>Site_Data!F112</f>
        <v>1</v>
      </c>
      <c r="E112" s="62">
        <f>Site_Data!G112</f>
        <v>18</v>
      </c>
      <c r="F112" s="62" t="str">
        <f>Site_Data!Z112</f>
        <v>13.7202,-2.5235</v>
      </c>
      <c r="G112" s="63"/>
      <c r="H112" s="63"/>
      <c r="I112" s="63"/>
      <c r="J112" s="63"/>
      <c r="K112" s="63"/>
      <c r="L112" s="63"/>
      <c r="M112" s="63"/>
      <c r="N112" s="63"/>
      <c r="O112" s="63"/>
    </row>
    <row r="113" spans="1:15">
      <c r="A113" s="62" t="str">
        <f>Site_Data!A113</f>
        <v>BFA</v>
      </c>
      <c r="B113" s="62" t="str">
        <f>Site_Data!B113</f>
        <v>Burkina Faso</v>
      </c>
      <c r="C113" s="62">
        <f>Site_Data!E113</f>
        <v>2022</v>
      </c>
      <c r="D113" s="62">
        <f>Site_Data!F113</f>
        <v>10</v>
      </c>
      <c r="E113" s="62">
        <f>Site_Data!G113</f>
        <v>6</v>
      </c>
      <c r="F113" s="62" t="str">
        <f>Site_Data!Z113</f>
        <v>11.109,-3.5133</v>
      </c>
      <c r="G113" s="63"/>
      <c r="H113" s="63"/>
      <c r="I113" s="63"/>
      <c r="J113" s="63"/>
      <c r="K113" s="63"/>
      <c r="L113" s="63"/>
      <c r="M113" s="63"/>
      <c r="N113" s="63"/>
      <c r="O113" s="63"/>
    </row>
    <row r="114" spans="1:15">
      <c r="A114" s="62" t="str">
        <f>Site_Data!A114</f>
        <v>BFA</v>
      </c>
      <c r="B114" s="62" t="str">
        <f>Site_Data!B114</f>
        <v>Burkina Faso</v>
      </c>
      <c r="C114" s="62">
        <f>Site_Data!E114</f>
        <v>2023</v>
      </c>
      <c r="D114" s="62">
        <f>Site_Data!F114</f>
        <v>3</v>
      </c>
      <c r="E114" s="62">
        <f>Site_Data!G114</f>
        <v>10</v>
      </c>
      <c r="F114" s="62" t="str">
        <f>Site_Data!Z114</f>
        <v>11.76,-4.81</v>
      </c>
      <c r="G114" s="63"/>
      <c r="H114" s="63"/>
      <c r="I114" s="63"/>
      <c r="J114" s="63"/>
      <c r="K114" s="63"/>
      <c r="L114" s="63"/>
      <c r="M114" s="63"/>
      <c r="N114" s="63"/>
      <c r="O114" s="63"/>
    </row>
    <row r="115" spans="1:15">
      <c r="A115" s="62" t="str">
        <f>Site_Data!A115</f>
        <v>BFA</v>
      </c>
      <c r="B115" s="62" t="str">
        <f>Site_Data!B115</f>
        <v>Burkina Faso</v>
      </c>
      <c r="C115" s="62">
        <f>Site_Data!E115</f>
        <v>2022</v>
      </c>
      <c r="D115" s="62">
        <f>Site_Data!F115</f>
        <v>3</v>
      </c>
      <c r="E115" s="62">
        <f>Site_Data!G115</f>
        <v>2</v>
      </c>
      <c r="F115" s="62" t="str">
        <f>Site_Data!Z115</f>
        <v>11.7302,1.7693</v>
      </c>
      <c r="G115" s="63"/>
      <c r="H115" s="63"/>
      <c r="I115" s="63"/>
      <c r="J115" s="63"/>
      <c r="K115" s="63"/>
      <c r="L115" s="63"/>
      <c r="M115" s="63"/>
      <c r="N115" s="63"/>
      <c r="O115" s="63"/>
    </row>
    <row r="116" spans="1:15">
      <c r="A116" s="62" t="str">
        <f>Site_Data!A116</f>
        <v>BFA</v>
      </c>
      <c r="B116" s="62" t="str">
        <f>Site_Data!B116</f>
        <v>Burkina Faso</v>
      </c>
      <c r="C116" s="62">
        <f>Site_Data!E116</f>
        <v>2022</v>
      </c>
      <c r="D116" s="62">
        <f>Site_Data!F116</f>
        <v>2</v>
      </c>
      <c r="E116" s="62">
        <f>Site_Data!G116</f>
        <v>25</v>
      </c>
      <c r="F116" s="62" t="str">
        <f>Site_Data!Z116</f>
        <v>11.0142,0.5528</v>
      </c>
      <c r="G116" s="63"/>
      <c r="H116" s="63"/>
      <c r="I116" s="63"/>
      <c r="J116" s="63"/>
      <c r="K116" s="63"/>
      <c r="L116" s="63"/>
      <c r="M116" s="63"/>
      <c r="N116" s="63"/>
      <c r="O116" s="63"/>
    </row>
    <row r="117" spans="1:15">
      <c r="A117" s="62" t="str">
        <f>Site_Data!A117</f>
        <v>BFA</v>
      </c>
      <c r="B117" s="62" t="str">
        <f>Site_Data!B117</f>
        <v>Burkina Faso</v>
      </c>
      <c r="C117" s="62">
        <f>Site_Data!E117</f>
        <v>2022</v>
      </c>
      <c r="D117" s="62">
        <f>Site_Data!F117</f>
        <v>9</v>
      </c>
      <c r="E117" s="62">
        <f>Site_Data!G117</f>
        <v>1</v>
      </c>
      <c r="F117" s="62" t="str">
        <f>Site_Data!Z117</f>
        <v>11.8399,1.9187</v>
      </c>
      <c r="G117" s="63"/>
      <c r="H117" s="63"/>
      <c r="I117" s="63"/>
      <c r="J117" s="63"/>
      <c r="K117" s="63"/>
      <c r="L117" s="63"/>
      <c r="M117" s="63"/>
      <c r="N117" s="63"/>
      <c r="O117" s="63"/>
    </row>
    <row r="118" spans="1:15">
      <c r="A118" s="62" t="str">
        <f>Site_Data!A118</f>
        <v>BFA</v>
      </c>
      <c r="B118" s="62" t="str">
        <f>Site_Data!B118</f>
        <v>Burkina Faso</v>
      </c>
      <c r="C118" s="62">
        <f>Site_Data!E118</f>
        <v>2022</v>
      </c>
      <c r="D118" s="62">
        <f>Site_Data!F118</f>
        <v>12</v>
      </c>
      <c r="E118" s="62">
        <f>Site_Data!G118</f>
        <v>18</v>
      </c>
      <c r="F118" s="62" t="str">
        <f>Site_Data!Z118</f>
        <v>12.3781,-2.7263</v>
      </c>
      <c r="G118" s="63"/>
      <c r="H118" s="63"/>
      <c r="I118" s="63"/>
      <c r="J118" s="63"/>
      <c r="K118" s="63"/>
      <c r="L118" s="63"/>
      <c r="M118" s="63"/>
      <c r="N118" s="63"/>
      <c r="O118" s="63"/>
    </row>
    <row r="119" spans="1:15">
      <c r="A119" s="62" t="str">
        <f>Site_Data!A119</f>
        <v>BFA</v>
      </c>
      <c r="B119" s="62" t="str">
        <f>Site_Data!B119</f>
        <v>Burkina Faso</v>
      </c>
      <c r="C119" s="62">
        <f>Site_Data!E119</f>
        <v>2022</v>
      </c>
      <c r="D119" s="62">
        <f>Site_Data!F119</f>
        <v>7</v>
      </c>
      <c r="E119" s="62">
        <f>Site_Data!G119</f>
        <v>1</v>
      </c>
      <c r="F119" s="62" t="str">
        <f>Site_Data!Z119</f>
        <v>12.9648,-0.4536</v>
      </c>
      <c r="G119" s="63"/>
      <c r="H119" s="63"/>
      <c r="I119" s="63"/>
      <c r="J119" s="63"/>
      <c r="K119" s="63"/>
      <c r="L119" s="63"/>
      <c r="M119" s="63"/>
      <c r="N119" s="63"/>
      <c r="O119" s="63"/>
    </row>
    <row r="120" spans="1:15">
      <c r="A120" s="62" t="str">
        <f>Site_Data!A120</f>
        <v>BFA</v>
      </c>
      <c r="B120" s="62" t="str">
        <f>Site_Data!B120</f>
        <v>Burkina Faso</v>
      </c>
      <c r="C120" s="62">
        <f>Site_Data!E120</f>
        <v>2022</v>
      </c>
      <c r="D120" s="62">
        <f>Site_Data!F120</f>
        <v>10</v>
      </c>
      <c r="E120" s="62">
        <f>Site_Data!G120</f>
        <v>16</v>
      </c>
      <c r="F120" s="62" t="str">
        <f>Site_Data!Z120</f>
        <v>12.8521,-0.3747</v>
      </c>
      <c r="G120" s="63"/>
      <c r="H120" s="63"/>
      <c r="I120" s="63"/>
      <c r="J120" s="63"/>
      <c r="K120" s="63"/>
      <c r="L120" s="63"/>
      <c r="M120" s="63"/>
      <c r="N120" s="63"/>
      <c r="O120" s="63"/>
    </row>
    <row r="121" spans="1:15">
      <c r="A121" s="62" t="str">
        <f>Site_Data!A121</f>
        <v>BFA</v>
      </c>
      <c r="B121" s="62" t="str">
        <f>Site_Data!B121</f>
        <v>Burkina Faso</v>
      </c>
      <c r="C121" s="62">
        <f>Site_Data!E121</f>
        <v>2021</v>
      </c>
      <c r="D121" s="62">
        <f>Site_Data!F121</f>
        <v>11</v>
      </c>
      <c r="E121" s="62">
        <f>Site_Data!G121</f>
        <v>22</v>
      </c>
      <c r="F121" s="62" t="str">
        <f>Site_Data!Z121</f>
        <v>13.4411,0.9074</v>
      </c>
      <c r="G121" s="63"/>
      <c r="H121" s="63"/>
      <c r="I121" s="63"/>
      <c r="J121" s="63"/>
      <c r="K121" s="63"/>
      <c r="L121" s="63"/>
      <c r="M121" s="63"/>
      <c r="N121" s="63"/>
      <c r="O121" s="63"/>
    </row>
    <row r="122" spans="1:15">
      <c r="A122" s="62" t="str">
        <f>Site_Data!A122</f>
        <v>BFA</v>
      </c>
      <c r="B122" s="62" t="str">
        <f>Site_Data!B122</f>
        <v>Burkina Faso</v>
      </c>
      <c r="C122" s="62">
        <f>Site_Data!E122</f>
        <v>2022</v>
      </c>
      <c r="D122" s="62">
        <f>Site_Data!F122</f>
        <v>3</v>
      </c>
      <c r="E122" s="62">
        <f>Site_Data!G122</f>
        <v>10</v>
      </c>
      <c r="F122" s="62" t="str">
        <f>Site_Data!Z122</f>
        <v>12.05,0.783</v>
      </c>
      <c r="G122" s="63"/>
      <c r="H122" s="63"/>
      <c r="I122" s="63"/>
      <c r="J122" s="63"/>
      <c r="K122" s="63"/>
      <c r="L122" s="63"/>
      <c r="M122" s="63"/>
      <c r="N122" s="63"/>
      <c r="O122" s="63"/>
    </row>
    <row r="123" spans="1:15">
      <c r="A123" s="62" t="str">
        <f>Site_Data!A123</f>
        <v>BFA</v>
      </c>
      <c r="B123" s="62" t="str">
        <f>Site_Data!B123</f>
        <v>Burkina Faso</v>
      </c>
      <c r="C123" s="62">
        <f>Site_Data!E123</f>
        <v>2022</v>
      </c>
      <c r="D123" s="62">
        <f>Site_Data!F123</f>
        <v>2</v>
      </c>
      <c r="E123" s="62">
        <f>Site_Data!G123</f>
        <v>9</v>
      </c>
      <c r="F123" s="62" t="str">
        <f>Site_Data!Z123</f>
        <v>11.0811,0.7233</v>
      </c>
      <c r="G123" s="63"/>
      <c r="H123" s="63"/>
      <c r="I123" s="63"/>
      <c r="J123" s="63"/>
      <c r="K123" s="63"/>
      <c r="L123" s="63"/>
      <c r="M123" s="63"/>
      <c r="N123" s="63"/>
      <c r="O123" s="63"/>
    </row>
    <row r="124" spans="1:15">
      <c r="A124" s="62" t="str">
        <f>Site_Data!A124</f>
        <v>BFA</v>
      </c>
      <c r="B124" s="62" t="str">
        <f>Site_Data!B124</f>
        <v>Burkina Faso</v>
      </c>
      <c r="C124" s="62">
        <f>Site_Data!E124</f>
        <v>2023</v>
      </c>
      <c r="D124" s="62">
        <f>Site_Data!F124</f>
        <v>3</v>
      </c>
      <c r="E124" s="62">
        <f>Site_Data!G124</f>
        <v>29</v>
      </c>
      <c r="F124" s="62" t="str">
        <f>Site_Data!Z124</f>
        <v>12.7226,-0.5413</v>
      </c>
      <c r="G124" s="63"/>
      <c r="H124" s="63"/>
      <c r="I124" s="63"/>
      <c r="J124" s="63"/>
      <c r="K124" s="63"/>
      <c r="L124" s="63"/>
      <c r="M124" s="63"/>
      <c r="N124" s="63"/>
      <c r="O124" s="63"/>
    </row>
    <row r="125" spans="1:15">
      <c r="A125" s="62" t="str">
        <f>Site_Data!A125</f>
        <v>BFA</v>
      </c>
      <c r="B125" s="62" t="str">
        <f>Site_Data!B125</f>
        <v>Burkina Faso</v>
      </c>
      <c r="C125" s="62">
        <f>Site_Data!E125</f>
        <v>2015</v>
      </c>
      <c r="D125" s="62">
        <f>Site_Data!F125</f>
        <v>8</v>
      </c>
      <c r="E125" s="62">
        <f>Site_Data!G125</f>
        <v>24</v>
      </c>
      <c r="F125" s="62" t="str">
        <f>Site_Data!Z125</f>
        <v>13.1642,-0.8225</v>
      </c>
      <c r="G125" s="63"/>
      <c r="H125" s="63"/>
      <c r="I125" s="63"/>
      <c r="J125" s="63"/>
      <c r="K125" s="63"/>
      <c r="L125" s="63"/>
      <c r="M125" s="63"/>
      <c r="N125" s="63"/>
      <c r="O125" s="63"/>
    </row>
    <row r="126" spans="1:15">
      <c r="A126" s="62" t="str">
        <f>Site_Data!A126</f>
        <v>BFA</v>
      </c>
      <c r="B126" s="62" t="str">
        <f>Site_Data!B126</f>
        <v>Burkina Faso</v>
      </c>
      <c r="C126" s="62">
        <f>Site_Data!E126</f>
        <v>2022</v>
      </c>
      <c r="D126" s="62">
        <f>Site_Data!F126</f>
        <v>10</v>
      </c>
      <c r="E126" s="62">
        <f>Site_Data!G126</f>
        <v>16</v>
      </c>
      <c r="F126" s="62" t="str">
        <f>Site_Data!Z126</f>
        <v>12.8424,-0.282</v>
      </c>
      <c r="G126" s="63"/>
      <c r="H126" s="63"/>
      <c r="I126" s="63"/>
      <c r="J126" s="63"/>
      <c r="K126" s="63"/>
      <c r="L126" s="63"/>
      <c r="M126" s="63"/>
      <c r="N126" s="63"/>
      <c r="O126" s="63"/>
    </row>
    <row r="127" spans="1:15">
      <c r="A127" s="62" t="str">
        <f>Site_Data!A127</f>
        <v>BFA</v>
      </c>
      <c r="B127" s="62" t="str">
        <f>Site_Data!B127</f>
        <v>Burkina Faso</v>
      </c>
      <c r="C127" s="62">
        <f>Site_Data!E127</f>
        <v>2022</v>
      </c>
      <c r="D127" s="62">
        <f>Site_Data!F127</f>
        <v>10</v>
      </c>
      <c r="E127" s="62">
        <f>Site_Data!G127</f>
        <v>19</v>
      </c>
      <c r="F127" s="62" t="str">
        <f>Site_Data!Z127</f>
        <v>13.502,-2.4641</v>
      </c>
      <c r="G127" s="63"/>
      <c r="H127" s="63"/>
      <c r="I127" s="63"/>
      <c r="J127" s="63"/>
      <c r="K127" s="63"/>
      <c r="L127" s="63"/>
      <c r="M127" s="63"/>
      <c r="N127" s="63"/>
      <c r="O127" s="63"/>
    </row>
    <row r="128" spans="1:15">
      <c r="A128" s="62" t="str">
        <f>Site_Data!A128</f>
        <v>BFA</v>
      </c>
      <c r="B128" s="62" t="str">
        <f>Site_Data!B128</f>
        <v>Burkina Faso</v>
      </c>
      <c r="C128" s="62">
        <f>Site_Data!E128</f>
        <v>2022</v>
      </c>
      <c r="D128" s="62">
        <f>Site_Data!F128</f>
        <v>2</v>
      </c>
      <c r="E128" s="62">
        <f>Site_Data!G128</f>
        <v>3</v>
      </c>
      <c r="F128" s="62" t="str">
        <f>Site_Data!Z128</f>
        <v>12.6004,-3.472</v>
      </c>
      <c r="G128" s="63"/>
      <c r="H128" s="63"/>
      <c r="I128" s="63"/>
      <c r="J128" s="63"/>
      <c r="K128" s="63"/>
      <c r="L128" s="63"/>
      <c r="M128" s="63"/>
      <c r="N128" s="63"/>
      <c r="O128" s="63"/>
    </row>
    <row r="129" spans="1:15">
      <c r="A129" s="62" t="str">
        <f>Site_Data!A129</f>
        <v>BFA</v>
      </c>
      <c r="B129" s="62" t="str">
        <f>Site_Data!B129</f>
        <v>Burkina Faso</v>
      </c>
      <c r="C129" s="62">
        <f>Site_Data!E129</f>
        <v>2022</v>
      </c>
      <c r="D129" s="62">
        <f>Site_Data!F129</f>
        <v>2</v>
      </c>
      <c r="E129" s="62">
        <f>Site_Data!G129</f>
        <v>10</v>
      </c>
      <c r="F129" s="62" t="str">
        <f>Site_Data!Z129</f>
        <v>12.0621,0.4331</v>
      </c>
      <c r="G129" s="63"/>
      <c r="H129" s="63"/>
      <c r="I129" s="63"/>
      <c r="J129" s="63"/>
      <c r="K129" s="63"/>
      <c r="L129" s="63"/>
      <c r="M129" s="63"/>
      <c r="N129" s="63"/>
      <c r="O129" s="63"/>
    </row>
    <row r="130" spans="1:15">
      <c r="A130" s="62" t="str">
        <f>Site_Data!A130</f>
        <v>BFA</v>
      </c>
      <c r="B130" s="62" t="str">
        <f>Site_Data!B130</f>
        <v>Burkina Faso</v>
      </c>
      <c r="C130" s="62">
        <f>Site_Data!E130</f>
        <v>2022</v>
      </c>
      <c r="D130" s="62">
        <f>Site_Data!F130</f>
        <v>2</v>
      </c>
      <c r="E130" s="62">
        <f>Site_Data!G130</f>
        <v>8</v>
      </c>
      <c r="F130" s="62" t="str">
        <f>Site_Data!Z130</f>
        <v>11.5013,0.1403</v>
      </c>
      <c r="G130" s="63"/>
      <c r="H130" s="63"/>
      <c r="I130" s="63"/>
      <c r="J130" s="63"/>
      <c r="K130" s="63"/>
      <c r="L130" s="63"/>
      <c r="M130" s="63"/>
      <c r="N130" s="63"/>
      <c r="O130" s="63"/>
    </row>
    <row r="131" spans="1:15">
      <c r="A131" s="62" t="str">
        <f>Site_Data!A131</f>
        <v>BFA</v>
      </c>
      <c r="B131" s="62" t="str">
        <f>Site_Data!B131</f>
        <v>Burkina Faso</v>
      </c>
      <c r="C131" s="62">
        <f>Site_Data!E131</f>
        <v>2022</v>
      </c>
      <c r="D131" s="62">
        <f>Site_Data!F131</f>
        <v>11</v>
      </c>
      <c r="E131" s="62">
        <f>Site_Data!G131</f>
        <v>1</v>
      </c>
      <c r="F131" s="62" t="str">
        <f>Site_Data!Z131</f>
        <v>11.555,-3.3928</v>
      </c>
      <c r="G131" s="63"/>
      <c r="H131" s="63"/>
      <c r="I131" s="63"/>
      <c r="J131" s="63"/>
      <c r="K131" s="63"/>
      <c r="L131" s="63"/>
      <c r="M131" s="63"/>
      <c r="N131" s="63"/>
      <c r="O131" s="63"/>
    </row>
    <row r="132" spans="1:15">
      <c r="A132" s="62" t="str">
        <f>Site_Data!A132</f>
        <v>BFA</v>
      </c>
      <c r="B132" s="62" t="str">
        <f>Site_Data!B132</f>
        <v>Burkina Faso</v>
      </c>
      <c r="C132" s="62">
        <f>Site_Data!E132</f>
        <v>2022</v>
      </c>
      <c r="D132" s="62">
        <f>Site_Data!F132</f>
        <v>10</v>
      </c>
      <c r="E132" s="62">
        <f>Site_Data!G132</f>
        <v>16</v>
      </c>
      <c r="F132" s="62" t="str">
        <f>Site_Data!Z132</f>
        <v>12.7193,-0.2834</v>
      </c>
      <c r="G132" s="63"/>
      <c r="H132" s="63"/>
      <c r="I132" s="63"/>
      <c r="J132" s="63"/>
      <c r="K132" s="63"/>
      <c r="L132" s="63"/>
      <c r="M132" s="63"/>
      <c r="N132" s="63"/>
      <c r="O132" s="63"/>
    </row>
    <row r="133" spans="1:15">
      <c r="A133" s="62" t="str">
        <f>Site_Data!A133</f>
        <v>BFA</v>
      </c>
      <c r="B133" s="62" t="str">
        <f>Site_Data!B133</f>
        <v>Burkina Faso</v>
      </c>
      <c r="C133" s="62">
        <f>Site_Data!E133</f>
        <v>2022</v>
      </c>
      <c r="D133" s="62">
        <f>Site_Data!F133</f>
        <v>8</v>
      </c>
      <c r="E133" s="62">
        <f>Site_Data!G133</f>
        <v>19</v>
      </c>
      <c r="F133" s="62" t="str">
        <f>Site_Data!Z133</f>
        <v>12.288,-0.2017</v>
      </c>
      <c r="G133" s="63"/>
      <c r="H133" s="63"/>
      <c r="I133" s="63"/>
      <c r="J133" s="63"/>
      <c r="K133" s="63"/>
      <c r="L133" s="63"/>
      <c r="M133" s="63"/>
      <c r="N133" s="63"/>
      <c r="O133" s="63"/>
    </row>
    <row r="134" spans="1:15">
      <c r="A134" s="62" t="str">
        <f>Site_Data!A134</f>
        <v>BFA</v>
      </c>
      <c r="B134" s="62" t="str">
        <f>Site_Data!B134</f>
        <v>Burkina Faso</v>
      </c>
      <c r="C134" s="62">
        <f>Site_Data!E134</f>
        <v>2022</v>
      </c>
      <c r="D134" s="62">
        <f>Site_Data!F134</f>
        <v>1</v>
      </c>
      <c r="E134" s="62">
        <f>Site_Data!G134</f>
        <v>6</v>
      </c>
      <c r="F134" s="62" t="str">
        <f>Site_Data!Z134</f>
        <v>13.169,-3.4151</v>
      </c>
      <c r="G134" s="63"/>
      <c r="H134" s="63"/>
      <c r="I134" s="63"/>
      <c r="J134" s="63"/>
      <c r="K134" s="63"/>
      <c r="L134" s="63"/>
      <c r="M134" s="63"/>
      <c r="N134" s="63"/>
      <c r="O134" s="63"/>
    </row>
    <row r="135" spans="1:15">
      <c r="A135" s="62" t="str">
        <f>Site_Data!A135</f>
        <v>BFA</v>
      </c>
      <c r="B135" s="62" t="str">
        <f>Site_Data!B135</f>
        <v>Burkina Faso</v>
      </c>
      <c r="C135" s="62">
        <f>Site_Data!E135</f>
        <v>2023</v>
      </c>
      <c r="D135" s="62">
        <f>Site_Data!F135</f>
        <v>2</v>
      </c>
      <c r="E135" s="62">
        <f>Site_Data!G135</f>
        <v>6</v>
      </c>
      <c r="F135" s="62" t="str">
        <f>Site_Data!Z135</f>
        <v>11.5747,-0.3323</v>
      </c>
      <c r="G135" s="63"/>
      <c r="H135" s="63"/>
      <c r="I135" s="63"/>
      <c r="J135" s="63"/>
      <c r="K135" s="63"/>
      <c r="L135" s="63"/>
      <c r="M135" s="63"/>
      <c r="N135" s="63"/>
      <c r="O135" s="63"/>
    </row>
    <row r="136" spans="1:15">
      <c r="A136" s="62" t="str">
        <f>Site_Data!A136</f>
        <v>BFA</v>
      </c>
      <c r="B136" s="62" t="str">
        <f>Site_Data!B136</f>
        <v>Burkina Faso</v>
      </c>
      <c r="C136" s="62">
        <f>Site_Data!E136</f>
        <v>2022</v>
      </c>
      <c r="D136" s="62">
        <f>Site_Data!F136</f>
        <v>2</v>
      </c>
      <c r="E136" s="62">
        <f>Site_Data!G136</f>
        <v>6</v>
      </c>
      <c r="F136" s="62" t="str">
        <f>Site_Data!Z136</f>
        <v>10.0524,-3.8195</v>
      </c>
      <c r="G136" s="63"/>
      <c r="H136" s="63"/>
      <c r="I136" s="63"/>
      <c r="J136" s="63"/>
      <c r="K136" s="63"/>
      <c r="L136" s="63"/>
      <c r="M136" s="63"/>
      <c r="N136" s="63"/>
      <c r="O136" s="63"/>
    </row>
    <row r="137" spans="1:15">
      <c r="A137" s="62" t="str">
        <f>Site_Data!A137</f>
        <v>BFA</v>
      </c>
      <c r="B137" s="62" t="str">
        <f>Site_Data!B137</f>
        <v>Burkina Faso</v>
      </c>
      <c r="C137" s="62">
        <f>Site_Data!E137</f>
        <v>2019</v>
      </c>
      <c r="D137" s="62">
        <f>Site_Data!F137</f>
        <v>12</v>
      </c>
      <c r="E137" s="62">
        <f>Site_Data!G137</f>
        <v>18</v>
      </c>
      <c r="F137" s="62" t="str">
        <f>Site_Data!Z137</f>
        <v>13.8826,-1.9551</v>
      </c>
      <c r="G137" s="63"/>
      <c r="H137" s="63"/>
      <c r="I137" s="63"/>
      <c r="J137" s="63"/>
      <c r="K137" s="63"/>
      <c r="L137" s="63"/>
      <c r="M137" s="63"/>
      <c r="N137" s="63"/>
      <c r="O137" s="63"/>
    </row>
    <row r="138" spans="1:15">
      <c r="A138" s="62" t="str">
        <f>Site_Data!A138</f>
        <v>BFA</v>
      </c>
      <c r="B138" s="62" t="str">
        <f>Site_Data!B138</f>
        <v>Burkina Faso</v>
      </c>
      <c r="C138" s="62">
        <f>Site_Data!E138</f>
        <v>2022</v>
      </c>
      <c r="D138" s="62">
        <f>Site_Data!F138</f>
        <v>11</v>
      </c>
      <c r="E138" s="62">
        <f>Site_Data!G138</f>
        <v>1</v>
      </c>
      <c r="F138" s="62" t="str">
        <f>Site_Data!Z138</f>
        <v>11.8669,-3.752</v>
      </c>
      <c r="G138" s="63"/>
      <c r="H138" s="63"/>
      <c r="I138" s="63"/>
      <c r="J138" s="63"/>
      <c r="K138" s="63"/>
      <c r="L138" s="63"/>
      <c r="M138" s="63"/>
      <c r="N138" s="63"/>
      <c r="O138" s="63"/>
    </row>
    <row r="139" spans="1:15">
      <c r="A139" s="62" t="str">
        <f>Site_Data!A139</f>
        <v>BFA</v>
      </c>
      <c r="B139" s="62" t="str">
        <f>Site_Data!B139</f>
        <v>Burkina Faso</v>
      </c>
      <c r="C139" s="62">
        <f>Site_Data!E139</f>
        <v>2022</v>
      </c>
      <c r="D139" s="62">
        <f>Site_Data!F139</f>
        <v>10</v>
      </c>
      <c r="E139" s="62">
        <f>Site_Data!G139</f>
        <v>5</v>
      </c>
      <c r="F139" s="62" t="str">
        <f>Site_Data!Z139</f>
        <v>13.0281,-2.5622</v>
      </c>
      <c r="G139" s="63"/>
      <c r="H139" s="63"/>
      <c r="I139" s="63"/>
      <c r="J139" s="63"/>
      <c r="K139" s="63"/>
      <c r="L139" s="63"/>
      <c r="M139" s="63"/>
      <c r="N139" s="63"/>
      <c r="O139" s="63"/>
    </row>
    <row r="140" spans="1:15">
      <c r="A140" s="62" t="str">
        <f>Site_Data!A140</f>
        <v>BFA</v>
      </c>
      <c r="B140" s="62" t="str">
        <f>Site_Data!B140</f>
        <v>Burkina Faso</v>
      </c>
      <c r="C140" s="62">
        <f>Site_Data!E140</f>
        <v>2022</v>
      </c>
      <c r="D140" s="62">
        <f>Site_Data!F140</f>
        <v>10</v>
      </c>
      <c r="E140" s="62">
        <f>Site_Data!G140</f>
        <v>3</v>
      </c>
      <c r="F140" s="62" t="str">
        <f>Site_Data!Z140</f>
        <v>11.1877,-3.5553</v>
      </c>
      <c r="G140" s="63"/>
      <c r="H140" s="63"/>
      <c r="I140" s="63"/>
      <c r="J140" s="63"/>
      <c r="K140" s="63"/>
      <c r="L140" s="63"/>
      <c r="M140" s="63"/>
      <c r="N140" s="63"/>
      <c r="O140" s="63"/>
    </row>
    <row r="141" spans="1:15">
      <c r="A141" s="62" t="str">
        <f>Site_Data!A141</f>
        <v>BFA</v>
      </c>
      <c r="B141" s="62" t="str">
        <f>Site_Data!B141</f>
        <v>Burkina Faso</v>
      </c>
      <c r="C141" s="62">
        <f>Site_Data!E141</f>
        <v>2022</v>
      </c>
      <c r="D141" s="62">
        <f>Site_Data!F141</f>
        <v>12</v>
      </c>
      <c r="E141" s="62">
        <f>Site_Data!G141</f>
        <v>31</v>
      </c>
      <c r="F141" s="62" t="str">
        <f>Site_Data!Z141</f>
        <v>11.6431,-2.1806</v>
      </c>
      <c r="G141" s="63"/>
      <c r="H141" s="63"/>
      <c r="I141" s="63"/>
      <c r="J141" s="63"/>
      <c r="K141" s="63"/>
      <c r="L141" s="63"/>
      <c r="M141" s="63"/>
      <c r="N141" s="63"/>
      <c r="O141" s="63"/>
    </row>
    <row r="142" spans="1:15">
      <c r="A142" s="62" t="str">
        <f>Site_Data!A142</f>
        <v>BFA</v>
      </c>
      <c r="B142" s="62" t="str">
        <f>Site_Data!B142</f>
        <v>Burkina Faso</v>
      </c>
      <c r="C142" s="62">
        <f>Site_Data!E142</f>
        <v>2022</v>
      </c>
      <c r="D142" s="62">
        <f>Site_Data!F142</f>
        <v>9</v>
      </c>
      <c r="E142" s="62">
        <f>Site_Data!G142</f>
        <v>6</v>
      </c>
      <c r="F142" s="62" t="str">
        <f>Site_Data!Z142</f>
        <v>12.8935,-0.8141</v>
      </c>
      <c r="G142" s="63"/>
      <c r="H142" s="63"/>
      <c r="I142" s="63"/>
      <c r="J142" s="63"/>
      <c r="K142" s="63"/>
      <c r="L142" s="63"/>
      <c r="M142" s="63"/>
      <c r="N142" s="63"/>
      <c r="O142" s="63"/>
    </row>
    <row r="143" spans="1:15">
      <c r="A143" s="62" t="str">
        <f>Site_Data!A143</f>
        <v>BFA</v>
      </c>
      <c r="B143" s="62" t="str">
        <f>Site_Data!B143</f>
        <v>Burkina Faso</v>
      </c>
      <c r="C143" s="62">
        <f>Site_Data!E143</f>
        <v>2022</v>
      </c>
      <c r="D143" s="62">
        <f>Site_Data!F143</f>
        <v>9</v>
      </c>
      <c r="E143" s="62">
        <f>Site_Data!G143</f>
        <v>1</v>
      </c>
      <c r="F143" s="62" t="str">
        <f>Site_Data!Z143</f>
        <v>11.8752,1.8669</v>
      </c>
      <c r="G143" s="63"/>
      <c r="H143" s="63"/>
      <c r="I143" s="63"/>
      <c r="J143" s="63"/>
      <c r="K143" s="63"/>
      <c r="L143" s="63"/>
      <c r="M143" s="63"/>
      <c r="N143" s="63"/>
      <c r="O143" s="63"/>
    </row>
    <row r="144" spans="1:15">
      <c r="A144" s="62" t="str">
        <f>Site_Data!A144</f>
        <v>BFA</v>
      </c>
      <c r="B144" s="62" t="str">
        <f>Site_Data!B144</f>
        <v>Burkina Faso</v>
      </c>
      <c r="C144" s="62">
        <f>Site_Data!E144</f>
        <v>2021</v>
      </c>
      <c r="D144" s="62">
        <f>Site_Data!F144</f>
        <v>11</v>
      </c>
      <c r="E144" s="62">
        <f>Site_Data!G144</f>
        <v>21</v>
      </c>
      <c r="F144" s="62" t="str">
        <f>Site_Data!Z144</f>
        <v>13.8543,-0.9315</v>
      </c>
      <c r="G144" s="63"/>
      <c r="H144" s="63"/>
      <c r="I144" s="63"/>
      <c r="J144" s="63"/>
      <c r="K144" s="63"/>
      <c r="L144" s="63"/>
      <c r="M144" s="63"/>
      <c r="N144" s="63"/>
      <c r="O144" s="63"/>
    </row>
    <row r="145" spans="1:15">
      <c r="A145" s="62" t="str">
        <f>Site_Data!A145</f>
        <v>BFA</v>
      </c>
      <c r="B145" s="62" t="str">
        <f>Site_Data!B145</f>
        <v>Burkina Faso</v>
      </c>
      <c r="C145" s="62">
        <f>Site_Data!E145</f>
        <v>2022</v>
      </c>
      <c r="D145" s="62">
        <f>Site_Data!F145</f>
        <v>1</v>
      </c>
      <c r="E145" s="62">
        <f>Site_Data!G145</f>
        <v>14</v>
      </c>
      <c r="F145" s="62" t="str">
        <f>Site_Data!Z145</f>
        <v>13.7677,-2.071</v>
      </c>
      <c r="G145" s="63"/>
      <c r="H145" s="63"/>
      <c r="I145" s="63"/>
      <c r="J145" s="63"/>
      <c r="K145" s="63"/>
      <c r="L145" s="63"/>
      <c r="M145" s="63"/>
      <c r="N145" s="63"/>
      <c r="O145" s="63"/>
    </row>
    <row r="146" spans="1:15">
      <c r="A146" s="62" t="str">
        <f>Site_Data!A146</f>
        <v>BFA</v>
      </c>
      <c r="B146" s="62" t="str">
        <f>Site_Data!B146</f>
        <v>Burkina Faso</v>
      </c>
      <c r="C146" s="62">
        <f>Site_Data!E146</f>
        <v>2020</v>
      </c>
      <c r="D146" s="62">
        <f>Site_Data!F146</f>
        <v>7</v>
      </c>
      <c r="E146" s="62">
        <f>Site_Data!G146</f>
        <v>8</v>
      </c>
      <c r="F146" s="62" t="str">
        <f>Site_Data!Z146</f>
        <v>13.2535,0.9853</v>
      </c>
      <c r="G146" s="63"/>
      <c r="H146" s="63"/>
      <c r="I146" s="63"/>
      <c r="J146" s="63"/>
      <c r="K146" s="63"/>
      <c r="L146" s="63"/>
      <c r="M146" s="63"/>
      <c r="N146" s="63"/>
      <c r="O146" s="63"/>
    </row>
    <row r="147" spans="1:15">
      <c r="A147" s="62" t="str">
        <f>Site_Data!A147</f>
        <v>BFA</v>
      </c>
      <c r="B147" s="62" t="str">
        <f>Site_Data!B147</f>
        <v>Burkina Faso</v>
      </c>
      <c r="C147" s="62">
        <f>Site_Data!E147</f>
        <v>2022</v>
      </c>
      <c r="D147" s="62">
        <f>Site_Data!F147</f>
        <v>10</v>
      </c>
      <c r="E147" s="62">
        <f>Site_Data!G147</f>
        <v>13</v>
      </c>
      <c r="F147" s="62" t="str">
        <f>Site_Data!Z147</f>
        <v>11.5096,-3.3958</v>
      </c>
      <c r="G147" s="63"/>
      <c r="H147" s="63"/>
      <c r="I147" s="63"/>
      <c r="J147" s="63"/>
      <c r="K147" s="63"/>
      <c r="L147" s="63"/>
      <c r="M147" s="63"/>
      <c r="N147" s="63"/>
      <c r="O147" s="63"/>
    </row>
    <row r="148" spans="1:15">
      <c r="A148" s="62" t="str">
        <f>Site_Data!A148</f>
        <v>BFA</v>
      </c>
      <c r="B148" s="62" t="str">
        <f>Site_Data!B148</f>
        <v>Burkina Faso</v>
      </c>
      <c r="C148" s="62">
        <f>Site_Data!E148</f>
        <v>2022</v>
      </c>
      <c r="D148" s="62">
        <f>Site_Data!F148</f>
        <v>3</v>
      </c>
      <c r="E148" s="62">
        <f>Site_Data!G148</f>
        <v>5</v>
      </c>
      <c r="F148" s="62" t="str">
        <f>Site_Data!Z148</f>
        <v>13.1271,-2.8146</v>
      </c>
      <c r="G148" s="63"/>
      <c r="H148" s="63"/>
      <c r="I148" s="63"/>
      <c r="J148" s="63"/>
      <c r="K148" s="63"/>
      <c r="L148" s="63"/>
      <c r="M148" s="63"/>
      <c r="N148" s="63"/>
      <c r="O148" s="63"/>
    </row>
    <row r="149" spans="1:15">
      <c r="A149" s="62" t="str">
        <f>Site_Data!A149</f>
        <v>BFA</v>
      </c>
      <c r="B149" s="62" t="str">
        <f>Site_Data!B149</f>
        <v>Burkina Faso</v>
      </c>
      <c r="C149" s="62">
        <f>Site_Data!E149</f>
        <v>2022</v>
      </c>
      <c r="D149" s="62">
        <f>Site_Data!F149</f>
        <v>11</v>
      </c>
      <c r="E149" s="62">
        <f>Site_Data!G149</f>
        <v>17</v>
      </c>
      <c r="F149" s="62" t="str">
        <f>Site_Data!Z149</f>
        <v>12.6256,-0.2646</v>
      </c>
      <c r="G149" s="63"/>
      <c r="H149" s="63"/>
      <c r="I149" s="63"/>
      <c r="J149" s="63"/>
      <c r="K149" s="63"/>
      <c r="L149" s="63"/>
      <c r="M149" s="63"/>
      <c r="N149" s="63"/>
      <c r="O149" s="63"/>
    </row>
    <row r="150" spans="1:15">
      <c r="A150" s="62" t="str">
        <f>Site_Data!A150</f>
        <v>MLI</v>
      </c>
      <c r="B150" s="62" t="str">
        <f>Site_Data!B150</f>
        <v>Mali</v>
      </c>
      <c r="C150" s="62">
        <f>Site_Data!E150</f>
        <v>2022</v>
      </c>
      <c r="D150" s="62">
        <f>Site_Data!F150</f>
        <v>5</v>
      </c>
      <c r="E150" s="62">
        <f>Site_Data!G150</f>
        <v>3</v>
      </c>
      <c r="F150" s="62" t="str">
        <f>Site_Data!Z150</f>
        <v>14.9822,-5.6052</v>
      </c>
      <c r="G150" s="63"/>
      <c r="H150" s="63"/>
      <c r="I150" s="63"/>
      <c r="J150" s="63"/>
      <c r="K150" s="63"/>
      <c r="L150" s="63"/>
      <c r="M150" s="63"/>
      <c r="N150" s="63"/>
      <c r="O150" s="63"/>
    </row>
    <row r="151" spans="1:15">
      <c r="A151" s="62" t="str">
        <f>Site_Data!A151</f>
        <v>MLI</v>
      </c>
      <c r="B151" s="62" t="str">
        <f>Site_Data!B151</f>
        <v>Mali</v>
      </c>
      <c r="C151" s="62">
        <f>Site_Data!E151</f>
        <v>2021</v>
      </c>
      <c r="D151" s="62">
        <f>Site_Data!F151</f>
        <v>7</v>
      </c>
      <c r="E151" s="62">
        <f>Site_Data!G151</f>
        <v>25</v>
      </c>
      <c r="F151" s="62" t="str">
        <f>Site_Data!Z151</f>
        <v>13.5025,-3.766</v>
      </c>
      <c r="G151" s="63"/>
      <c r="H151" s="63"/>
      <c r="I151" s="63"/>
      <c r="J151" s="63"/>
      <c r="K151" s="63"/>
      <c r="L151" s="63"/>
      <c r="M151" s="63"/>
      <c r="N151" s="63"/>
      <c r="O151" s="63"/>
    </row>
    <row r="152" spans="1:15">
      <c r="A152" s="62" t="str">
        <f>Site_Data!A152</f>
        <v>MLI</v>
      </c>
      <c r="B152" s="62" t="str">
        <f>Site_Data!B152</f>
        <v>Mali</v>
      </c>
      <c r="C152" s="62">
        <f>Site_Data!E152</f>
        <v>2022</v>
      </c>
      <c r="D152" s="62">
        <f>Site_Data!F152</f>
        <v>1</v>
      </c>
      <c r="E152" s="62">
        <f>Site_Data!G152</f>
        <v>12</v>
      </c>
      <c r="F152" s="62" t="str">
        <f>Site_Data!Z152</f>
        <v>16.6053,-0.1061</v>
      </c>
      <c r="G152" s="63"/>
      <c r="H152" s="63"/>
      <c r="I152" s="63"/>
      <c r="J152" s="63"/>
      <c r="K152" s="63"/>
      <c r="L152" s="63"/>
      <c r="M152" s="63"/>
      <c r="N152" s="63"/>
      <c r="O152" s="63"/>
    </row>
    <row r="153" spans="1:15">
      <c r="A153" s="62" t="str">
        <f>Site_Data!A153</f>
        <v>MLI</v>
      </c>
      <c r="B153" s="62" t="str">
        <f>Site_Data!B153</f>
        <v>Mali</v>
      </c>
      <c r="C153" s="62">
        <f>Site_Data!E153</f>
        <v>2022</v>
      </c>
      <c r="D153" s="62">
        <f>Site_Data!F153</f>
        <v>5</v>
      </c>
      <c r="E153" s="62">
        <f>Site_Data!G153</f>
        <v>9</v>
      </c>
      <c r="F153" s="62" t="str">
        <f>Site_Data!Z153</f>
        <v>15.4992,0.549</v>
      </c>
      <c r="G153" s="63"/>
      <c r="H153" s="63"/>
      <c r="I153" s="63"/>
      <c r="J153" s="63"/>
      <c r="K153" s="63"/>
      <c r="L153" s="63"/>
      <c r="M153" s="63"/>
      <c r="N153" s="63"/>
      <c r="O153" s="63"/>
    </row>
    <row r="154" spans="1:15">
      <c r="A154" s="62" t="str">
        <f>Site_Data!A154</f>
        <v>MLI</v>
      </c>
      <c r="B154" s="62" t="str">
        <f>Site_Data!B154</f>
        <v>Mali</v>
      </c>
      <c r="C154" s="62">
        <f>Site_Data!E154</f>
        <v>2022</v>
      </c>
      <c r="D154" s="62">
        <f>Site_Data!F154</f>
        <v>1</v>
      </c>
      <c r="E154" s="62">
        <f>Site_Data!G154</f>
        <v>19</v>
      </c>
      <c r="F154" s="62" t="str">
        <f>Site_Data!Z154</f>
        <v>14.2333,-2.9725</v>
      </c>
      <c r="G154" s="63"/>
      <c r="H154" s="63"/>
      <c r="I154" s="63"/>
      <c r="J154" s="63"/>
      <c r="K154" s="63"/>
      <c r="L154" s="63"/>
      <c r="M154" s="63"/>
      <c r="N154" s="63"/>
      <c r="O154" s="63"/>
    </row>
    <row r="155" spans="1:15">
      <c r="A155" s="62" t="str">
        <f>Site_Data!A155</f>
        <v>MLI</v>
      </c>
      <c r="B155" s="62" t="str">
        <f>Site_Data!B155</f>
        <v>Mali</v>
      </c>
      <c r="C155" s="62">
        <f>Site_Data!E155</f>
        <v>2020</v>
      </c>
      <c r="D155" s="62">
        <f>Site_Data!F155</f>
        <v>12</v>
      </c>
      <c r="E155" s="62">
        <f>Site_Data!G155</f>
        <v>31</v>
      </c>
      <c r="F155" s="62" t="str">
        <f>Site_Data!Z155</f>
        <v>14.3493,-3.6102</v>
      </c>
      <c r="G155" s="63"/>
      <c r="H155" s="63"/>
      <c r="I155" s="63"/>
      <c r="J155" s="63"/>
      <c r="K155" s="63"/>
      <c r="L155" s="63"/>
      <c r="M155" s="63"/>
      <c r="N155" s="63"/>
      <c r="O155" s="63"/>
    </row>
    <row r="156" spans="1:15">
      <c r="A156" s="62" t="str">
        <f>Site_Data!A156</f>
        <v>MLI</v>
      </c>
      <c r="B156" s="62" t="str">
        <f>Site_Data!B156</f>
        <v>Mali</v>
      </c>
      <c r="C156" s="62">
        <f>Site_Data!E156</f>
        <v>2021</v>
      </c>
      <c r="D156" s="62">
        <f>Site_Data!F156</f>
        <v>12</v>
      </c>
      <c r="E156" s="62">
        <f>Site_Data!G156</f>
        <v>20</v>
      </c>
      <c r="F156" s="62" t="str">
        <f>Site_Data!Z156</f>
        <v>15.0766,-2.2198</v>
      </c>
      <c r="G156" s="63"/>
      <c r="H156" s="63"/>
      <c r="I156" s="63"/>
      <c r="J156" s="63"/>
      <c r="K156" s="63"/>
      <c r="L156" s="63"/>
      <c r="M156" s="63"/>
      <c r="N156" s="63"/>
      <c r="O156" s="63"/>
    </row>
    <row r="157" spans="1:15">
      <c r="A157" s="62" t="str">
        <f>Site_Data!A157</f>
        <v>MLI</v>
      </c>
      <c r="B157" s="62" t="str">
        <f>Site_Data!B157</f>
        <v>Mali</v>
      </c>
      <c r="C157" s="62">
        <f>Site_Data!E157</f>
        <v>2020</v>
      </c>
      <c r="D157" s="62">
        <f>Site_Data!F157</f>
        <v>11</v>
      </c>
      <c r="E157" s="62">
        <f>Site_Data!G157</f>
        <v>28</v>
      </c>
      <c r="F157" s="62" t="str">
        <f>Site_Data!Z157</f>
        <v>15.4729,0.6941</v>
      </c>
      <c r="G157" s="63"/>
      <c r="H157" s="63"/>
      <c r="I157" s="63"/>
      <c r="J157" s="63"/>
      <c r="K157" s="63"/>
      <c r="L157" s="63"/>
      <c r="M157" s="63"/>
      <c r="N157" s="63"/>
      <c r="O157" s="63"/>
    </row>
    <row r="158" spans="1:15">
      <c r="A158" s="62" t="str">
        <f>Site_Data!A158</f>
        <v>MLI</v>
      </c>
      <c r="B158" s="62" t="str">
        <f>Site_Data!B158</f>
        <v>Mali</v>
      </c>
      <c r="C158" s="62">
        <f>Site_Data!E158</f>
        <v>2017</v>
      </c>
      <c r="D158" s="62">
        <f>Site_Data!F158</f>
        <v>10</v>
      </c>
      <c r="E158" s="62">
        <f>Site_Data!G158</f>
        <v>23</v>
      </c>
      <c r="F158" s="62" t="str">
        <f>Site_Data!Z158</f>
        <v>13.6933,-4.4005</v>
      </c>
      <c r="G158" s="63"/>
      <c r="H158" s="63"/>
      <c r="I158" s="63"/>
      <c r="J158" s="63"/>
      <c r="K158" s="63"/>
      <c r="L158" s="63"/>
      <c r="M158" s="63"/>
      <c r="N158" s="63"/>
      <c r="O158" s="63"/>
    </row>
    <row r="159" spans="1:15">
      <c r="A159" s="62" t="str">
        <f>Site_Data!A159</f>
        <v>MLI</v>
      </c>
      <c r="B159" s="62" t="str">
        <f>Site_Data!B159</f>
        <v>Mali</v>
      </c>
      <c r="C159" s="62">
        <f>Site_Data!E159</f>
        <v>2021</v>
      </c>
      <c r="D159" s="62">
        <f>Site_Data!F159</f>
        <v>9</v>
      </c>
      <c r="E159" s="62">
        <f>Site_Data!G159</f>
        <v>28</v>
      </c>
      <c r="F159" s="62" t="str">
        <f>Site_Data!Z159</f>
        <v>15.7118,-4.9118</v>
      </c>
      <c r="G159" s="63"/>
      <c r="H159" s="63"/>
      <c r="I159" s="63"/>
      <c r="J159" s="63"/>
      <c r="K159" s="63"/>
      <c r="L159" s="63"/>
      <c r="M159" s="63"/>
      <c r="N159" s="63"/>
      <c r="O159" s="63"/>
    </row>
    <row r="160" spans="1:15">
      <c r="A160" s="62" t="str">
        <f>Site_Data!A160</f>
        <v>MLI</v>
      </c>
      <c r="B160" s="62" t="str">
        <f>Site_Data!B160</f>
        <v>Mali</v>
      </c>
      <c r="C160" s="62">
        <f>Site_Data!E160</f>
        <v>2022</v>
      </c>
      <c r="D160" s="62">
        <f>Site_Data!F160</f>
        <v>1</v>
      </c>
      <c r="E160" s="62">
        <f>Site_Data!G160</f>
        <v>21</v>
      </c>
      <c r="F160" s="62" t="str">
        <f>Site_Data!Z160</f>
        <v>14.9951,-2.9517</v>
      </c>
      <c r="G160" s="63"/>
      <c r="H160" s="63"/>
      <c r="I160" s="63"/>
      <c r="J160" s="63"/>
      <c r="K160" s="63"/>
      <c r="L160" s="63"/>
      <c r="M160" s="63"/>
      <c r="N160" s="63"/>
      <c r="O160" s="63"/>
    </row>
    <row r="161" spans="1:15">
      <c r="A161" s="62" t="str">
        <f>Site_Data!A161</f>
        <v>MLI</v>
      </c>
      <c r="B161" s="62" t="str">
        <f>Site_Data!B161</f>
        <v>Mali</v>
      </c>
      <c r="C161" s="62">
        <f>Site_Data!E161</f>
        <v>2022</v>
      </c>
      <c r="D161" s="62">
        <f>Site_Data!F161</f>
        <v>1</v>
      </c>
      <c r="E161" s="62">
        <f>Site_Data!G161</f>
        <v>16</v>
      </c>
      <c r="F161" s="62" t="str">
        <f>Site_Data!Z161</f>
        <v>13.3821,-3.8308</v>
      </c>
      <c r="G161" s="63"/>
      <c r="H161" s="63"/>
      <c r="I161" s="63"/>
      <c r="J161" s="63"/>
      <c r="K161" s="63"/>
      <c r="L161" s="63"/>
      <c r="M161" s="63"/>
      <c r="N161" s="63"/>
      <c r="O161" s="63"/>
    </row>
    <row r="162" spans="1:15">
      <c r="A162" s="62" t="str">
        <f>Site_Data!A162</f>
        <v>MLI</v>
      </c>
      <c r="B162" s="62" t="str">
        <f>Site_Data!B162</f>
        <v>Mali</v>
      </c>
      <c r="C162" s="62">
        <f>Site_Data!E162</f>
        <v>2022</v>
      </c>
      <c r="D162" s="62">
        <f>Site_Data!F162</f>
        <v>1</v>
      </c>
      <c r="E162" s="62">
        <f>Site_Data!G162</f>
        <v>18</v>
      </c>
      <c r="F162" s="62" t="str">
        <f>Site_Data!Z162</f>
        <v>17.0008,-0.9383</v>
      </c>
      <c r="G162" s="63"/>
      <c r="H162" s="63"/>
      <c r="I162" s="63"/>
      <c r="J162" s="63"/>
      <c r="K162" s="63"/>
      <c r="L162" s="63"/>
      <c r="M162" s="63"/>
      <c r="N162" s="63"/>
      <c r="O162" s="63"/>
    </row>
    <row r="163" spans="1:15">
      <c r="A163" s="62" t="str">
        <f>Site_Data!A163</f>
        <v>MLI</v>
      </c>
      <c r="B163" s="62" t="str">
        <f>Site_Data!B163</f>
        <v>Mali</v>
      </c>
      <c r="C163" s="62">
        <f>Site_Data!E163</f>
        <v>2020</v>
      </c>
      <c r="D163" s="62">
        <f>Site_Data!F163</f>
        <v>6</v>
      </c>
      <c r="E163" s="62">
        <f>Site_Data!G163</f>
        <v>24</v>
      </c>
      <c r="F163" s="62" t="str">
        <f>Site_Data!Z163</f>
        <v>15.3217,0.7464</v>
      </c>
      <c r="G163" s="63"/>
      <c r="H163" s="63"/>
      <c r="I163" s="63"/>
      <c r="J163" s="63"/>
      <c r="K163" s="63"/>
      <c r="L163" s="63"/>
      <c r="M163" s="63"/>
      <c r="N163" s="63"/>
      <c r="O163" s="63"/>
    </row>
    <row r="164" spans="1:15">
      <c r="A164" s="62" t="str">
        <f>Site_Data!A164</f>
        <v>MLI</v>
      </c>
      <c r="B164" s="62" t="str">
        <f>Site_Data!B164</f>
        <v>Mali</v>
      </c>
      <c r="C164" s="62">
        <f>Site_Data!E164</f>
        <v>2023</v>
      </c>
      <c r="D164" s="62">
        <f>Site_Data!F164</f>
        <v>3</v>
      </c>
      <c r="E164" s="62">
        <f>Site_Data!G164</f>
        <v>10</v>
      </c>
      <c r="F164" s="62" t="str">
        <f>Site_Data!Z164</f>
        <v>14.1137,-6.7275</v>
      </c>
      <c r="G164" s="63"/>
      <c r="H164" s="63"/>
      <c r="I164" s="63"/>
      <c r="J164" s="63"/>
      <c r="K164" s="63"/>
      <c r="L164" s="63"/>
      <c r="M164" s="63"/>
      <c r="N164" s="63"/>
      <c r="O164" s="63"/>
    </row>
    <row r="165" spans="1:15">
      <c r="A165" s="62" t="str">
        <f>Site_Data!A165</f>
        <v>MLI</v>
      </c>
      <c r="B165" s="62" t="str">
        <f>Site_Data!B165</f>
        <v>Mali</v>
      </c>
      <c r="C165" s="62">
        <f>Site_Data!E165</f>
        <v>2019</v>
      </c>
      <c r="D165" s="62">
        <f>Site_Data!F165</f>
        <v>6</v>
      </c>
      <c r="E165" s="62">
        <f>Site_Data!G165</f>
        <v>26</v>
      </c>
      <c r="F165" s="62" t="str">
        <f>Site_Data!Z165</f>
        <v>14.2793,-2.1354</v>
      </c>
      <c r="G165" s="63"/>
      <c r="H165" s="63"/>
      <c r="I165" s="63"/>
      <c r="J165" s="63"/>
      <c r="K165" s="63"/>
      <c r="L165" s="63"/>
      <c r="M165" s="63"/>
      <c r="N165" s="63"/>
      <c r="O165" s="63"/>
    </row>
    <row r="166" spans="1:15">
      <c r="A166" s="62" t="str">
        <f>Site_Data!A166</f>
        <v>MLI</v>
      </c>
      <c r="B166" s="62" t="str">
        <f>Site_Data!B166</f>
        <v>Mali</v>
      </c>
      <c r="C166" s="62">
        <f>Site_Data!E166</f>
        <v>2021</v>
      </c>
      <c r="D166" s="62">
        <f>Site_Data!F166</f>
        <v>8</v>
      </c>
      <c r="E166" s="62">
        <f>Site_Data!G166</f>
        <v>19</v>
      </c>
      <c r="F166" s="62" t="str">
        <f>Site_Data!Z166</f>
        <v>12.7903,-4.3618</v>
      </c>
      <c r="G166" s="63"/>
      <c r="H166" s="63"/>
      <c r="I166" s="63"/>
      <c r="J166" s="63"/>
      <c r="K166" s="63"/>
      <c r="L166" s="63"/>
      <c r="M166" s="63"/>
      <c r="N166" s="63"/>
      <c r="O166" s="63"/>
    </row>
    <row r="167" spans="1:15">
      <c r="A167" s="62" t="str">
        <f>Site_Data!A167</f>
        <v>MLI</v>
      </c>
      <c r="B167" s="62" t="str">
        <f>Site_Data!B167</f>
        <v>Mali</v>
      </c>
      <c r="C167" s="62">
        <f>Site_Data!E167</f>
        <v>2021</v>
      </c>
      <c r="D167" s="62">
        <f>Site_Data!F167</f>
        <v>3</v>
      </c>
      <c r="E167" s="62">
        <f>Site_Data!G167</f>
        <v>28</v>
      </c>
      <c r="F167" s="62" t="str">
        <f>Site_Data!Z167</f>
        <v>16.7201,-2.4436</v>
      </c>
      <c r="G167" s="63"/>
      <c r="H167" s="63"/>
      <c r="I167" s="63"/>
      <c r="J167" s="63"/>
      <c r="K167" s="63"/>
      <c r="L167" s="63"/>
      <c r="M167" s="63"/>
      <c r="N167" s="63"/>
      <c r="O167" s="63"/>
    </row>
    <row r="168" spans="1:15">
      <c r="A168" s="62" t="str">
        <f>Site_Data!A168</f>
        <v>MLI</v>
      </c>
      <c r="B168" s="62" t="str">
        <f>Site_Data!B168</f>
        <v>Mali</v>
      </c>
      <c r="C168" s="62">
        <f>Site_Data!E168</f>
        <v>2022</v>
      </c>
      <c r="D168" s="62">
        <f>Site_Data!F168</f>
        <v>4</v>
      </c>
      <c r="E168" s="62">
        <f>Site_Data!G168</f>
        <v>25</v>
      </c>
      <c r="F168" s="62" t="str">
        <f>Site_Data!Z168</f>
        <v>14.0914,-3.7893</v>
      </c>
      <c r="G168" s="63"/>
      <c r="H168" s="63"/>
      <c r="I168" s="63"/>
      <c r="J168" s="63"/>
      <c r="K168" s="63"/>
      <c r="L168" s="63"/>
      <c r="M168" s="63"/>
      <c r="N168" s="63"/>
      <c r="O168" s="63"/>
    </row>
    <row r="169" spans="1:15">
      <c r="A169" s="62" t="str">
        <f>Site_Data!A169</f>
        <v>MLI</v>
      </c>
      <c r="B169" s="62" t="str">
        <f>Site_Data!B169</f>
        <v>Mali</v>
      </c>
      <c r="C169" s="62">
        <f>Site_Data!E169</f>
        <v>2020</v>
      </c>
      <c r="D169" s="62">
        <f>Site_Data!F169</f>
        <v>4</v>
      </c>
      <c r="E169" s="62">
        <f>Site_Data!G169</f>
        <v>25</v>
      </c>
      <c r="F169" s="62" t="str">
        <f>Site_Data!Z169</f>
        <v>15.9301,0.2151</v>
      </c>
      <c r="G169" s="63"/>
      <c r="H169" s="63"/>
      <c r="I169" s="63"/>
      <c r="J169" s="63"/>
      <c r="K169" s="63"/>
      <c r="L169" s="63"/>
      <c r="M169" s="63"/>
      <c r="N169" s="63"/>
      <c r="O169" s="63"/>
    </row>
    <row r="170" spans="1:15">
      <c r="A170" s="62" t="str">
        <f>Site_Data!A170</f>
        <v>MLI</v>
      </c>
      <c r="B170" s="62" t="str">
        <f>Site_Data!B170</f>
        <v>Mali</v>
      </c>
      <c r="C170" s="62">
        <f>Site_Data!E170</f>
        <v>2022</v>
      </c>
      <c r="D170" s="62">
        <f>Site_Data!F170</f>
        <v>1</v>
      </c>
      <c r="E170" s="62">
        <f>Site_Data!G170</f>
        <v>19</v>
      </c>
      <c r="F170" s="62" t="str">
        <f>Site_Data!Z170</f>
        <v>16.92,-0.6354</v>
      </c>
      <c r="G170" s="63"/>
      <c r="H170" s="63"/>
      <c r="I170" s="63"/>
      <c r="J170" s="63"/>
      <c r="K170" s="63"/>
      <c r="L170" s="63"/>
      <c r="M170" s="63"/>
      <c r="N170" s="63"/>
      <c r="O170" s="63"/>
    </row>
    <row r="171" spans="1:15">
      <c r="A171" s="62" t="str">
        <f>Site_Data!A171</f>
        <v>MLI</v>
      </c>
      <c r="B171" s="62" t="str">
        <f>Site_Data!B171</f>
        <v>Mali</v>
      </c>
      <c r="C171" s="62">
        <f>Site_Data!E171</f>
        <v>2021</v>
      </c>
      <c r="D171" s="62">
        <f>Site_Data!F171</f>
        <v>10</v>
      </c>
      <c r="E171" s="62">
        <f>Site_Data!G171</f>
        <v>15</v>
      </c>
      <c r="F171" s="62" t="str">
        <f>Site_Data!Z171</f>
        <v>16.6877,-3.9728</v>
      </c>
      <c r="G171" s="63"/>
      <c r="H171" s="63"/>
      <c r="I171" s="63"/>
      <c r="J171" s="63"/>
      <c r="K171" s="63"/>
      <c r="L171" s="63"/>
      <c r="M171" s="63"/>
      <c r="N171" s="63"/>
      <c r="O171" s="63"/>
    </row>
    <row r="172" spans="1:15">
      <c r="A172" s="62" t="str">
        <f>Site_Data!A172</f>
        <v>MLI</v>
      </c>
      <c r="B172" s="62" t="str">
        <f>Site_Data!B172</f>
        <v>Mali</v>
      </c>
      <c r="C172" s="62">
        <f>Site_Data!E172</f>
        <v>2022</v>
      </c>
      <c r="D172" s="62">
        <f>Site_Data!F172</f>
        <v>1</v>
      </c>
      <c r="E172" s="62">
        <f>Site_Data!G172</f>
        <v>21</v>
      </c>
      <c r="F172" s="62" t="str">
        <f>Site_Data!Z172</f>
        <v>14.1333,-3.0063</v>
      </c>
      <c r="G172" s="63"/>
      <c r="H172" s="63"/>
      <c r="I172" s="63"/>
      <c r="J172" s="63"/>
      <c r="K172" s="63"/>
      <c r="L172" s="63"/>
      <c r="M172" s="63"/>
      <c r="N172" s="63"/>
      <c r="O172" s="63"/>
    </row>
    <row r="173" spans="1:15">
      <c r="A173" s="62" t="str">
        <f>Site_Data!A173</f>
        <v>MLI</v>
      </c>
      <c r="B173" s="62" t="str">
        <f>Site_Data!B173</f>
        <v>Mali</v>
      </c>
      <c r="C173" s="62">
        <f>Site_Data!E173</f>
        <v>2017</v>
      </c>
      <c r="D173" s="62">
        <f>Site_Data!F173</f>
        <v>8</v>
      </c>
      <c r="E173" s="62">
        <f>Site_Data!G173</f>
        <v>22</v>
      </c>
      <c r="F173" s="62" t="str">
        <f>Site_Data!Z173</f>
        <v>16.1289,-3.7478</v>
      </c>
      <c r="G173" s="63"/>
      <c r="H173" s="63"/>
      <c r="I173" s="63"/>
      <c r="J173" s="63"/>
      <c r="K173" s="63"/>
      <c r="L173" s="63"/>
      <c r="M173" s="63"/>
      <c r="N173" s="63"/>
      <c r="O173" s="63"/>
    </row>
    <row r="174" spans="1:15">
      <c r="A174" s="62" t="str">
        <f>Site_Data!A174</f>
        <v>MLI</v>
      </c>
      <c r="B174" s="62" t="str">
        <f>Site_Data!B174</f>
        <v>Mali</v>
      </c>
      <c r="C174" s="62">
        <f>Site_Data!E174</f>
        <v>2021</v>
      </c>
      <c r="D174" s="62">
        <f>Site_Data!F174</f>
        <v>3</v>
      </c>
      <c r="E174" s="62">
        <f>Site_Data!G174</f>
        <v>16</v>
      </c>
      <c r="F174" s="62" t="str">
        <f>Site_Data!Z174</f>
        <v>14.3467,-2.8059</v>
      </c>
      <c r="G174" s="63"/>
      <c r="H174" s="63"/>
      <c r="I174" s="63"/>
      <c r="J174" s="63"/>
      <c r="K174" s="63"/>
      <c r="L174" s="63"/>
      <c r="M174" s="63"/>
      <c r="N174" s="63"/>
      <c r="O174" s="63"/>
    </row>
    <row r="175" spans="1:15">
      <c r="A175" s="62" t="str">
        <f>Site_Data!A175</f>
        <v>MLI</v>
      </c>
      <c r="B175" s="62" t="str">
        <f>Site_Data!B175</f>
        <v>Mali</v>
      </c>
      <c r="C175" s="62">
        <f>Site_Data!E175</f>
        <v>2021</v>
      </c>
      <c r="D175" s="62">
        <f>Site_Data!F175</f>
        <v>7</v>
      </c>
      <c r="E175" s="62">
        <f>Site_Data!G175</f>
        <v>10</v>
      </c>
      <c r="F175" s="62" t="str">
        <f>Site_Data!Z175</f>
        <v>13.6185,-3.709</v>
      </c>
      <c r="G175" s="63"/>
      <c r="H175" s="63"/>
      <c r="I175" s="63"/>
      <c r="J175" s="63"/>
      <c r="K175" s="63"/>
      <c r="L175" s="63"/>
      <c r="M175" s="63"/>
      <c r="N175" s="63"/>
      <c r="O175" s="63"/>
    </row>
    <row r="176" spans="1:15">
      <c r="A176" s="62" t="str">
        <f>Site_Data!A176</f>
        <v>MLI</v>
      </c>
      <c r="B176" s="62" t="str">
        <f>Site_Data!B176</f>
        <v>Mali</v>
      </c>
      <c r="C176" s="62">
        <f>Site_Data!E176</f>
        <v>2022</v>
      </c>
      <c r="D176" s="62">
        <f>Site_Data!F176</f>
        <v>8</v>
      </c>
      <c r="E176" s="62">
        <f>Site_Data!G176</f>
        <v>16</v>
      </c>
      <c r="F176" s="62" t="str">
        <f>Site_Data!Z176</f>
        <v>16.8778,-1.9231</v>
      </c>
      <c r="G176" s="63"/>
      <c r="H176" s="63"/>
      <c r="I176" s="63"/>
      <c r="J176" s="63"/>
      <c r="K176" s="63"/>
      <c r="L176" s="63"/>
      <c r="M176" s="63"/>
      <c r="N176" s="63"/>
      <c r="O176" s="63"/>
    </row>
    <row r="177" spans="1:15">
      <c r="A177" s="62" t="str">
        <f>Site_Data!A177</f>
        <v>MLI</v>
      </c>
      <c r="B177" s="62" t="str">
        <f>Site_Data!B177</f>
        <v>Mali</v>
      </c>
      <c r="C177" s="62">
        <f>Site_Data!E177</f>
        <v>2022</v>
      </c>
      <c r="D177" s="62">
        <f>Site_Data!F177</f>
        <v>1</v>
      </c>
      <c r="E177" s="62">
        <f>Site_Data!G177</f>
        <v>15</v>
      </c>
      <c r="F177" s="62" t="str">
        <f>Site_Data!Z177</f>
        <v>13.0179,-4.466</v>
      </c>
      <c r="G177" s="63"/>
      <c r="H177" s="63"/>
      <c r="I177" s="63"/>
      <c r="J177" s="63"/>
      <c r="K177" s="63"/>
      <c r="L177" s="63"/>
      <c r="M177" s="63"/>
      <c r="N177" s="63"/>
      <c r="O177" s="63"/>
    </row>
    <row r="178" spans="1:15">
      <c r="A178" s="62" t="str">
        <f>Site_Data!A178</f>
        <v>MLI</v>
      </c>
      <c r="B178" s="62" t="str">
        <f>Site_Data!B178</f>
        <v>Mali</v>
      </c>
      <c r="C178" s="62">
        <f>Site_Data!E178</f>
        <v>2022</v>
      </c>
      <c r="D178" s="62">
        <f>Site_Data!F178</f>
        <v>7</v>
      </c>
      <c r="E178" s="62">
        <f>Site_Data!G178</f>
        <v>25</v>
      </c>
      <c r="F178" s="62" t="str">
        <f>Site_Data!Z178</f>
        <v>16.1515,0.0708</v>
      </c>
      <c r="G178" s="63"/>
      <c r="H178" s="63"/>
      <c r="I178" s="63"/>
      <c r="J178" s="63"/>
      <c r="K178" s="63"/>
      <c r="L178" s="63"/>
      <c r="M178" s="63"/>
      <c r="N178" s="63"/>
      <c r="O178" s="63"/>
    </row>
    <row r="179" spans="1:15">
      <c r="A179" s="62" t="str">
        <f>Site_Data!A179</f>
        <v>MLI</v>
      </c>
      <c r="B179" s="62" t="str">
        <f>Site_Data!B179</f>
        <v>Mali</v>
      </c>
      <c r="C179" s="62">
        <f>Site_Data!E179</f>
        <v>2022</v>
      </c>
      <c r="D179" s="62">
        <f>Site_Data!F179</f>
        <v>5</v>
      </c>
      <c r="E179" s="62">
        <f>Site_Data!G179</f>
        <v>2</v>
      </c>
      <c r="F179" s="62" t="str">
        <f>Site_Data!Z179</f>
        <v>13.1361,-4.6745</v>
      </c>
      <c r="G179" s="63"/>
      <c r="H179" s="63"/>
      <c r="I179" s="63"/>
      <c r="J179" s="63"/>
      <c r="K179" s="63"/>
      <c r="L179" s="63"/>
      <c r="M179" s="63"/>
      <c r="N179" s="63"/>
      <c r="O179" s="63"/>
    </row>
    <row r="180" spans="1:15">
      <c r="A180" s="62" t="str">
        <f>Site_Data!A180</f>
        <v>MLI</v>
      </c>
      <c r="B180" s="62" t="str">
        <f>Site_Data!B180</f>
        <v>Mali</v>
      </c>
      <c r="C180" s="62">
        <f>Site_Data!E180</f>
        <v>2022</v>
      </c>
      <c r="D180" s="62">
        <f>Site_Data!F180</f>
        <v>3</v>
      </c>
      <c r="E180" s="62">
        <f>Site_Data!G180</f>
        <v>3</v>
      </c>
      <c r="F180" s="62" t="str">
        <f>Site_Data!Z180</f>
        <v>16.9494,-1.7481</v>
      </c>
      <c r="G180" s="63"/>
      <c r="H180" s="63"/>
      <c r="I180" s="63"/>
      <c r="J180" s="63"/>
      <c r="K180" s="63"/>
      <c r="L180" s="63"/>
      <c r="M180" s="63"/>
      <c r="N180" s="63"/>
      <c r="O180" s="63"/>
    </row>
    <row r="181" spans="1:15">
      <c r="A181" s="62" t="str">
        <f>Site_Data!A181</f>
        <v>MLI</v>
      </c>
      <c r="B181" s="62" t="str">
        <f>Site_Data!B181</f>
        <v>Mali</v>
      </c>
      <c r="C181" s="62">
        <f>Site_Data!E181</f>
        <v>2022</v>
      </c>
      <c r="D181" s="62">
        <f>Site_Data!F181</f>
        <v>1</v>
      </c>
      <c r="E181" s="62">
        <f>Site_Data!G181</f>
        <v>18</v>
      </c>
      <c r="F181" s="62" t="str">
        <f>Site_Data!Z181</f>
        <v>14.4111,-2.9051</v>
      </c>
      <c r="G181" s="63"/>
      <c r="H181" s="63"/>
      <c r="I181" s="63"/>
      <c r="J181" s="63"/>
      <c r="K181" s="63"/>
      <c r="L181" s="63"/>
      <c r="M181" s="63"/>
      <c r="N181" s="63"/>
      <c r="O181" s="63"/>
    </row>
    <row r="182" spans="1:15">
      <c r="A182" s="62" t="str">
        <f>Site_Data!A182</f>
        <v>MLI</v>
      </c>
      <c r="B182" s="62" t="str">
        <f>Site_Data!B182</f>
        <v>Mali</v>
      </c>
      <c r="C182" s="62">
        <f>Site_Data!E182</f>
        <v>2021</v>
      </c>
      <c r="D182" s="62">
        <f>Site_Data!F182</f>
        <v>10</v>
      </c>
      <c r="E182" s="62">
        <f>Site_Data!G182</f>
        <v>17</v>
      </c>
      <c r="F182" s="62" t="str">
        <f>Site_Data!Z182</f>
        <v>16.648,-3.2444</v>
      </c>
      <c r="G182" s="63"/>
      <c r="H182" s="63"/>
      <c r="I182" s="63"/>
      <c r="J182" s="63"/>
      <c r="K182" s="63"/>
      <c r="L182" s="63"/>
      <c r="M182" s="63"/>
      <c r="N182" s="63"/>
      <c r="O182" s="63"/>
    </row>
    <row r="183" spans="1:15">
      <c r="A183" s="62" t="str">
        <f>Site_Data!A183</f>
        <v>MLI</v>
      </c>
      <c r="B183" s="62" t="str">
        <f>Site_Data!B183</f>
        <v>Mali</v>
      </c>
      <c r="C183" s="62">
        <f>Site_Data!E183</f>
        <v>2020</v>
      </c>
      <c r="D183" s="62">
        <f>Site_Data!F183</f>
        <v>2</v>
      </c>
      <c r="E183" s="62">
        <f>Site_Data!G183</f>
        <v>12</v>
      </c>
      <c r="F183" s="62" t="str">
        <f>Site_Data!Z183</f>
        <v>15.5821,0.8908</v>
      </c>
      <c r="G183" s="63"/>
      <c r="H183" s="63"/>
      <c r="I183" s="63"/>
      <c r="J183" s="63"/>
      <c r="K183" s="63"/>
      <c r="L183" s="63"/>
      <c r="M183" s="63"/>
      <c r="N183" s="63"/>
      <c r="O183" s="63"/>
    </row>
    <row r="184" spans="1:15">
      <c r="A184" s="62" t="str">
        <f>Site_Data!A184</f>
        <v>MLI</v>
      </c>
      <c r="B184" s="62" t="str">
        <f>Site_Data!B184</f>
        <v>Mali</v>
      </c>
      <c r="C184" s="62">
        <f>Site_Data!E184</f>
        <v>2023</v>
      </c>
      <c r="D184" s="62">
        <f>Site_Data!F184</f>
        <v>1</v>
      </c>
      <c r="E184" s="62">
        <f>Site_Data!G184</f>
        <v>13</v>
      </c>
      <c r="F184" s="62" t="str">
        <f>Site_Data!Z184</f>
        <v>16.7504,-2.3648</v>
      </c>
      <c r="G184" s="63"/>
      <c r="H184" s="63"/>
      <c r="I184" s="63"/>
      <c r="J184" s="63"/>
      <c r="K184" s="63"/>
      <c r="L184" s="63"/>
      <c r="M184" s="63"/>
      <c r="N184" s="63"/>
      <c r="O184" s="63"/>
    </row>
    <row r="185" spans="1:15">
      <c r="A185" s="62" t="str">
        <f>Site_Data!A185</f>
        <v>MLI</v>
      </c>
      <c r="B185" s="62" t="str">
        <f>Site_Data!B185</f>
        <v>Mali</v>
      </c>
      <c r="C185" s="62">
        <f>Site_Data!E185</f>
        <v>2020</v>
      </c>
      <c r="D185" s="62">
        <f>Site_Data!F185</f>
        <v>4</v>
      </c>
      <c r="E185" s="62">
        <f>Site_Data!G185</f>
        <v>18</v>
      </c>
      <c r="F185" s="62" t="str">
        <f>Site_Data!Z185</f>
        <v>15.8171,0.325</v>
      </c>
      <c r="G185" s="63"/>
      <c r="H185" s="63"/>
      <c r="I185" s="63"/>
      <c r="J185" s="63"/>
      <c r="K185" s="63"/>
      <c r="L185" s="63"/>
      <c r="M185" s="63"/>
      <c r="N185" s="63"/>
      <c r="O185" s="63"/>
    </row>
    <row r="186" spans="1:15">
      <c r="A186" s="62" t="str">
        <f>Site_Data!A186</f>
        <v>MLI</v>
      </c>
      <c r="B186" s="62" t="str">
        <f>Site_Data!B186</f>
        <v>Mali</v>
      </c>
      <c r="C186" s="62">
        <f>Site_Data!E186</f>
        <v>2021</v>
      </c>
      <c r="D186" s="62">
        <f>Site_Data!F186</f>
        <v>7</v>
      </c>
      <c r="E186" s="62">
        <f>Site_Data!G186</f>
        <v>22</v>
      </c>
      <c r="F186" s="62" t="str">
        <f>Site_Data!Z186</f>
        <v>15.3684,-4.2628</v>
      </c>
      <c r="G186" s="63"/>
      <c r="H186" s="63"/>
      <c r="I186" s="63"/>
      <c r="J186" s="63"/>
      <c r="K186" s="63"/>
      <c r="L186" s="63"/>
      <c r="M186" s="63"/>
      <c r="N186" s="63"/>
      <c r="O186" s="63"/>
    </row>
    <row r="187" spans="1:15">
      <c r="A187" s="62" t="str">
        <f>Site_Data!A187</f>
        <v>MLI</v>
      </c>
      <c r="B187" s="62" t="str">
        <f>Site_Data!B187</f>
        <v>Mali</v>
      </c>
      <c r="C187" s="62">
        <f>Site_Data!E187</f>
        <v>2021</v>
      </c>
      <c r="D187" s="62">
        <f>Site_Data!F187</f>
        <v>10</v>
      </c>
      <c r="E187" s="62">
        <f>Site_Data!G187</f>
        <v>17</v>
      </c>
      <c r="F187" s="62" t="str">
        <f>Site_Data!Z187</f>
        <v>16.5736,-3.3719</v>
      </c>
      <c r="G187" s="63"/>
      <c r="H187" s="63"/>
      <c r="I187" s="63"/>
      <c r="J187" s="63"/>
      <c r="K187" s="63"/>
      <c r="L187" s="63"/>
      <c r="M187" s="63"/>
      <c r="N187" s="63"/>
      <c r="O187" s="63"/>
    </row>
    <row r="188" spans="1:15">
      <c r="A188" s="62" t="str">
        <f>Site_Data!A188</f>
        <v>MLI</v>
      </c>
      <c r="B188" s="62" t="str">
        <f>Site_Data!B188</f>
        <v>Mali</v>
      </c>
      <c r="C188" s="62">
        <f>Site_Data!E188</f>
        <v>2012</v>
      </c>
      <c r="D188" s="62">
        <f>Site_Data!F188</f>
        <v>5</v>
      </c>
      <c r="E188" s="62">
        <f>Site_Data!G188</f>
        <v>1</v>
      </c>
      <c r="F188" s="62" t="str">
        <f>Site_Data!Z188</f>
        <v>12.7482,-8.0722</v>
      </c>
      <c r="G188" s="63"/>
      <c r="H188" s="63"/>
      <c r="I188" s="63"/>
      <c r="J188" s="63"/>
      <c r="K188" s="63"/>
      <c r="L188" s="63"/>
      <c r="M188" s="63"/>
      <c r="N188" s="63"/>
      <c r="O188" s="63"/>
    </row>
    <row r="189" spans="1:15">
      <c r="A189" s="62" t="str">
        <f>Site_Data!A189</f>
        <v>MLI</v>
      </c>
      <c r="B189" s="62" t="str">
        <f>Site_Data!B189</f>
        <v>Mali</v>
      </c>
      <c r="C189" s="62">
        <f>Site_Data!E189</f>
        <v>2023</v>
      </c>
      <c r="D189" s="62">
        <f>Site_Data!F189</f>
        <v>3</v>
      </c>
      <c r="E189" s="62">
        <f>Site_Data!G189</f>
        <v>3</v>
      </c>
      <c r="F189" s="62" t="str">
        <f>Site_Data!Z189</f>
        <v>14.3992,-3.0788</v>
      </c>
      <c r="G189" s="63"/>
      <c r="H189" s="63"/>
      <c r="I189" s="63"/>
      <c r="J189" s="63"/>
      <c r="K189" s="63"/>
      <c r="L189" s="63"/>
      <c r="M189" s="63"/>
      <c r="N189" s="63"/>
      <c r="O189" s="63"/>
    </row>
    <row r="190" spans="1:15">
      <c r="A190" s="62" t="str">
        <f>Site_Data!A190</f>
        <v>MLI</v>
      </c>
      <c r="B190" s="62" t="str">
        <f>Site_Data!B190</f>
        <v>Mali</v>
      </c>
      <c r="C190" s="62">
        <f>Site_Data!E190</f>
        <v>2020</v>
      </c>
      <c r="D190" s="62">
        <f>Site_Data!F190</f>
        <v>5</v>
      </c>
      <c r="E190" s="62">
        <f>Site_Data!G190</f>
        <v>23</v>
      </c>
      <c r="F190" s="62" t="str">
        <f>Site_Data!Z190</f>
        <v>16.2717,-0.0447</v>
      </c>
      <c r="G190" s="63"/>
      <c r="H190" s="63"/>
      <c r="I190" s="63"/>
      <c r="J190" s="63"/>
      <c r="K190" s="63"/>
      <c r="L190" s="63"/>
      <c r="M190" s="63"/>
      <c r="N190" s="63"/>
      <c r="O190" s="63"/>
    </row>
    <row r="191" spans="1:15">
      <c r="A191" s="62" t="str">
        <f>Site_Data!A191</f>
        <v>MLI</v>
      </c>
      <c r="B191" s="62" t="str">
        <f>Site_Data!B191</f>
        <v>Mali</v>
      </c>
      <c r="C191" s="62">
        <f>Site_Data!E191</f>
        <v>2022</v>
      </c>
      <c r="D191" s="62">
        <f>Site_Data!F191</f>
        <v>1</v>
      </c>
      <c r="E191" s="62">
        <f>Site_Data!G191</f>
        <v>19</v>
      </c>
      <c r="F191" s="62" t="str">
        <f>Site_Data!Z191</f>
        <v>12.1623,-4.9589</v>
      </c>
      <c r="G191" s="63"/>
      <c r="H191" s="63"/>
      <c r="I191" s="63"/>
      <c r="J191" s="63"/>
      <c r="K191" s="63"/>
      <c r="L191" s="63"/>
      <c r="M191" s="63"/>
      <c r="N191" s="63"/>
      <c r="O191" s="63"/>
    </row>
    <row r="192" spans="1:15">
      <c r="A192" s="62" t="str">
        <f>Site_Data!A192</f>
        <v>MLI</v>
      </c>
      <c r="B192" s="62" t="str">
        <f>Site_Data!B192</f>
        <v>Mali</v>
      </c>
      <c r="C192" s="62">
        <f>Site_Data!E192</f>
        <v>2022</v>
      </c>
      <c r="D192" s="62">
        <f>Site_Data!F192</f>
        <v>1</v>
      </c>
      <c r="E192" s="62">
        <f>Site_Data!G192</f>
        <v>16</v>
      </c>
      <c r="F192" s="62" t="str">
        <f>Site_Data!Z192</f>
        <v>13.7407,-3.6264</v>
      </c>
      <c r="G192" s="63"/>
      <c r="H192" s="63"/>
      <c r="I192" s="63"/>
      <c r="J192" s="63"/>
      <c r="K192" s="63"/>
      <c r="L192" s="63"/>
      <c r="M192" s="63"/>
      <c r="N192" s="63"/>
      <c r="O192" s="63"/>
    </row>
    <row r="193" spans="1:15">
      <c r="A193" s="62" t="str">
        <f>Site_Data!A193</f>
        <v>MLI</v>
      </c>
      <c r="B193" s="62" t="str">
        <f>Site_Data!B193</f>
        <v>Mali</v>
      </c>
      <c r="C193" s="62">
        <f>Site_Data!E193</f>
        <v>2022</v>
      </c>
      <c r="D193" s="62">
        <f>Site_Data!F193</f>
        <v>5</v>
      </c>
      <c r="E193" s="62">
        <f>Site_Data!G193</f>
        <v>17</v>
      </c>
      <c r="F193" s="62" t="str">
        <f>Site_Data!Z193</f>
        <v>15.422,3.0224</v>
      </c>
      <c r="G193" s="63"/>
      <c r="H193" s="63"/>
      <c r="I193" s="63"/>
      <c r="J193" s="63"/>
      <c r="K193" s="63"/>
      <c r="L193" s="63"/>
      <c r="M193" s="63"/>
      <c r="N193" s="63"/>
      <c r="O193" s="63"/>
    </row>
    <row r="194" spans="1:15">
      <c r="A194" s="62" t="str">
        <f>Site_Data!A194</f>
        <v>MLI</v>
      </c>
      <c r="B194" s="62" t="str">
        <f>Site_Data!B194</f>
        <v>Mali</v>
      </c>
      <c r="C194" s="62">
        <f>Site_Data!E194</f>
        <v>2022</v>
      </c>
      <c r="D194" s="62">
        <f>Site_Data!F194</f>
        <v>9</v>
      </c>
      <c r="E194" s="62">
        <f>Site_Data!G194</f>
        <v>7</v>
      </c>
      <c r="F194" s="62" t="str">
        <f>Site_Data!Z194</f>
        <v>16.5333,1.5167</v>
      </c>
      <c r="G194" s="63"/>
      <c r="H194" s="63"/>
      <c r="I194" s="63"/>
      <c r="J194" s="63"/>
      <c r="K194" s="63"/>
      <c r="L194" s="63"/>
      <c r="M194" s="63"/>
      <c r="N194" s="63"/>
      <c r="O194" s="63"/>
    </row>
    <row r="195" spans="1:15">
      <c r="A195" s="62" t="str">
        <f>Site_Data!A195</f>
        <v>MLI</v>
      </c>
      <c r="B195" s="62" t="str">
        <f>Site_Data!B195</f>
        <v>Mali</v>
      </c>
      <c r="C195" s="62">
        <f>Site_Data!E195</f>
        <v>2015</v>
      </c>
      <c r="D195" s="62">
        <f>Site_Data!F195</f>
        <v>12</v>
      </c>
      <c r="E195" s="62">
        <f>Site_Data!G195</f>
        <v>17</v>
      </c>
      <c r="F195" s="62" t="str">
        <f>Site_Data!Z195</f>
        <v>16.7705,-3.0056</v>
      </c>
      <c r="G195" s="63"/>
      <c r="H195" s="63"/>
      <c r="I195" s="63"/>
      <c r="J195" s="63"/>
      <c r="K195" s="63"/>
      <c r="L195" s="63"/>
      <c r="M195" s="63"/>
      <c r="N195" s="63"/>
      <c r="O195" s="63"/>
    </row>
    <row r="196" spans="1:15">
      <c r="A196" s="62" t="str">
        <f>Site_Data!A196</f>
        <v>MLI</v>
      </c>
      <c r="B196" s="62" t="str">
        <f>Site_Data!B196</f>
        <v>Mali</v>
      </c>
      <c r="C196" s="62">
        <f>Site_Data!E196</f>
        <v>2021</v>
      </c>
      <c r="D196" s="62">
        <f>Site_Data!F196</f>
        <v>8</v>
      </c>
      <c r="E196" s="62">
        <f>Site_Data!G196</f>
        <v>12</v>
      </c>
      <c r="F196" s="62" t="str">
        <f>Site_Data!Z196</f>
        <v>14.8252,-5.2547</v>
      </c>
      <c r="G196" s="63"/>
      <c r="H196" s="63"/>
      <c r="I196" s="63"/>
      <c r="J196" s="63"/>
      <c r="K196" s="63"/>
      <c r="L196" s="63"/>
      <c r="M196" s="63"/>
      <c r="N196" s="63"/>
      <c r="O196" s="63"/>
    </row>
    <row r="197" spans="1:15">
      <c r="A197" s="62" t="str">
        <f>Site_Data!A197</f>
        <v>MLI</v>
      </c>
      <c r="B197" s="62" t="str">
        <f>Site_Data!B197</f>
        <v>Mali</v>
      </c>
      <c r="C197" s="62">
        <f>Site_Data!E197</f>
        <v>2022</v>
      </c>
      <c r="D197" s="62">
        <f>Site_Data!F197</f>
        <v>2</v>
      </c>
      <c r="E197" s="62">
        <f>Site_Data!G197</f>
        <v>28</v>
      </c>
      <c r="F197" s="62" t="str">
        <f>Site_Data!Z197</f>
        <v>17.0409,-1.066</v>
      </c>
      <c r="G197" s="63"/>
      <c r="H197" s="63"/>
      <c r="I197" s="63"/>
      <c r="J197" s="63"/>
      <c r="K197" s="63"/>
      <c r="L197" s="63"/>
      <c r="M197" s="63"/>
      <c r="N197" s="63"/>
      <c r="O197" s="63"/>
    </row>
    <row r="198" spans="1:15">
      <c r="A198" s="62" t="str">
        <f>Site_Data!A198</f>
        <v>MLI</v>
      </c>
      <c r="B198" s="62" t="str">
        <f>Site_Data!B198</f>
        <v>Mali</v>
      </c>
      <c r="C198" s="62">
        <f>Site_Data!E198</f>
        <v>2021</v>
      </c>
      <c r="D198" s="62">
        <f>Site_Data!F198</f>
        <v>7</v>
      </c>
      <c r="E198" s="62">
        <f>Site_Data!G198</f>
        <v>27</v>
      </c>
      <c r="F198" s="62" t="str">
        <f>Site_Data!Z198</f>
        <v>15.2615,-3.9484</v>
      </c>
      <c r="G198" s="63"/>
      <c r="H198" s="63"/>
      <c r="I198" s="63"/>
      <c r="J198" s="63"/>
      <c r="K198" s="63"/>
      <c r="L198" s="63"/>
      <c r="M198" s="63"/>
      <c r="N198" s="63"/>
      <c r="O198" s="63"/>
    </row>
    <row r="199" spans="1:15">
      <c r="A199" s="62" t="str">
        <f>Site_Data!A199</f>
        <v>MLI</v>
      </c>
      <c r="B199" s="62" t="str">
        <f>Site_Data!B199</f>
        <v>Mali</v>
      </c>
      <c r="C199" s="62">
        <f>Site_Data!E199</f>
        <v>2021</v>
      </c>
      <c r="D199" s="62">
        <f>Site_Data!F199</f>
        <v>8</v>
      </c>
      <c r="E199" s="62">
        <f>Site_Data!G199</f>
        <v>13</v>
      </c>
      <c r="F199" s="62" t="str">
        <f>Site_Data!Z199</f>
        <v>16.2036,-0.4769</v>
      </c>
      <c r="G199" s="63"/>
      <c r="H199" s="63"/>
      <c r="I199" s="63"/>
      <c r="J199" s="63"/>
      <c r="K199" s="63"/>
      <c r="L199" s="63"/>
      <c r="M199" s="63"/>
      <c r="N199" s="63"/>
      <c r="O199" s="63"/>
    </row>
    <row r="200" spans="1:15">
      <c r="A200" s="62" t="str">
        <f>Site_Data!A200</f>
        <v>MLI</v>
      </c>
      <c r="B200" s="62" t="str">
        <f>Site_Data!B200</f>
        <v>Mali</v>
      </c>
      <c r="C200" s="62">
        <f>Site_Data!E200</f>
        <v>2022</v>
      </c>
      <c r="D200" s="62">
        <f>Site_Data!F200</f>
        <v>4</v>
      </c>
      <c r="E200" s="62">
        <f>Site_Data!G200</f>
        <v>17</v>
      </c>
      <c r="F200" s="62" t="str">
        <f>Site_Data!Z200</f>
        <v>12.8592,-4.6738</v>
      </c>
      <c r="G200" s="63"/>
      <c r="H200" s="63"/>
      <c r="I200" s="63"/>
      <c r="J200" s="63"/>
      <c r="K200" s="63"/>
      <c r="L200" s="63"/>
      <c r="M200" s="63"/>
      <c r="N200" s="63"/>
      <c r="O200" s="63"/>
    </row>
    <row r="201" spans="1:15">
      <c r="A201" s="62" t="str">
        <f>Site_Data!A201</f>
        <v>MLI</v>
      </c>
      <c r="B201" s="62" t="str">
        <f>Site_Data!B201</f>
        <v>Mali</v>
      </c>
      <c r="C201" s="62">
        <f>Site_Data!E201</f>
        <v>2022</v>
      </c>
      <c r="D201" s="62">
        <f>Site_Data!F201</f>
        <v>1</v>
      </c>
      <c r="E201" s="62">
        <f>Site_Data!G201</f>
        <v>16</v>
      </c>
      <c r="F201" s="62" t="str">
        <f>Site_Data!Z201</f>
        <v>13.8162,-3.4418</v>
      </c>
      <c r="G201" s="63"/>
      <c r="H201" s="63"/>
      <c r="I201" s="63"/>
      <c r="J201" s="63"/>
      <c r="K201" s="63"/>
      <c r="L201" s="63"/>
      <c r="M201" s="63"/>
      <c r="N201" s="63"/>
      <c r="O201" s="63"/>
    </row>
    <row r="202" spans="1:15">
      <c r="A202" s="62" t="str">
        <f>Site_Data!A202</f>
        <v>MLI</v>
      </c>
      <c r="B202" s="62" t="str">
        <f>Site_Data!B202</f>
        <v>Mali</v>
      </c>
      <c r="C202" s="62">
        <f>Site_Data!E202</f>
        <v>2022</v>
      </c>
      <c r="D202" s="62">
        <f>Site_Data!F202</f>
        <v>3</v>
      </c>
      <c r="E202" s="62">
        <f>Site_Data!G202</f>
        <v>5</v>
      </c>
      <c r="F202" s="62" t="str">
        <f>Site_Data!Z202</f>
        <v>16.09,-3.2359</v>
      </c>
      <c r="G202" s="63"/>
      <c r="H202" s="63"/>
      <c r="I202" s="63"/>
      <c r="J202" s="63"/>
      <c r="K202" s="63"/>
      <c r="L202" s="63"/>
      <c r="M202" s="63"/>
      <c r="N202" s="63"/>
      <c r="O202" s="63"/>
    </row>
    <row r="203" spans="1:15">
      <c r="A203" s="62" t="str">
        <f>Site_Data!A203</f>
        <v>MLI</v>
      </c>
      <c r="B203" s="62" t="str">
        <f>Site_Data!B203</f>
        <v>Mali</v>
      </c>
      <c r="C203" s="62">
        <f>Site_Data!E203</f>
        <v>2022</v>
      </c>
      <c r="D203" s="62">
        <f>Site_Data!F203</f>
        <v>1</v>
      </c>
      <c r="E203" s="62">
        <f>Site_Data!G203</f>
        <v>22</v>
      </c>
      <c r="F203" s="62" t="str">
        <f>Site_Data!Z203</f>
        <v>14.3089,-3.0552</v>
      </c>
      <c r="G203" s="63"/>
      <c r="H203" s="63"/>
      <c r="I203" s="63"/>
      <c r="J203" s="63"/>
      <c r="K203" s="63"/>
      <c r="L203" s="63"/>
      <c r="M203" s="63"/>
      <c r="N203" s="63"/>
      <c r="O203" s="63"/>
    </row>
    <row r="204" spans="1:15">
      <c r="A204" s="62" t="str">
        <f>Site_Data!A204</f>
        <v>NER</v>
      </c>
      <c r="B204" s="62" t="str">
        <f>Site_Data!B204</f>
        <v>Niger</v>
      </c>
      <c r="C204" s="62">
        <f>Site_Data!E204</f>
        <v>2021</v>
      </c>
      <c r="D204" s="62">
        <f>Site_Data!F204</f>
        <v>7</v>
      </c>
      <c r="E204" s="62">
        <f>Site_Data!G204</f>
        <v>21</v>
      </c>
      <c r="F204" s="62" t="str">
        <f>Site_Data!Z204</f>
        <v>12.9746,1.5536</v>
      </c>
      <c r="G204" s="63"/>
      <c r="H204" s="63"/>
      <c r="I204" s="63"/>
      <c r="J204" s="63"/>
      <c r="K204" s="63"/>
      <c r="L204" s="63"/>
      <c r="M204" s="63"/>
      <c r="N204" s="63"/>
      <c r="O204" s="63"/>
    </row>
    <row r="205" spans="1:15">
      <c r="A205" s="62" t="str">
        <f>Site_Data!A205</f>
        <v>NER</v>
      </c>
      <c r="B205" s="62" t="str">
        <f>Site_Data!B205</f>
        <v>Niger</v>
      </c>
      <c r="C205" s="62">
        <f>Site_Data!E205</f>
        <v>2022</v>
      </c>
      <c r="D205" s="62">
        <f>Site_Data!F205</f>
        <v>1</v>
      </c>
      <c r="E205" s="62">
        <f>Site_Data!G205</f>
        <v>6</v>
      </c>
      <c r="F205" s="62" t="str">
        <f>Site_Data!Z205</f>
        <v>14.836,4.4583</v>
      </c>
      <c r="G205" s="63"/>
      <c r="H205" s="63"/>
      <c r="I205" s="63"/>
      <c r="J205" s="63"/>
      <c r="K205" s="63"/>
      <c r="L205" s="63"/>
      <c r="M205" s="63"/>
      <c r="N205" s="63"/>
      <c r="O205" s="63"/>
    </row>
    <row r="206" spans="1:15">
      <c r="A206" s="62" t="str">
        <f>Site_Data!A206</f>
        <v>NER</v>
      </c>
      <c r="B206" s="62" t="str">
        <f>Site_Data!B206</f>
        <v>Niger</v>
      </c>
      <c r="C206" s="62">
        <f>Site_Data!E206</f>
        <v>2021</v>
      </c>
      <c r="D206" s="62">
        <f>Site_Data!F206</f>
        <v>12</v>
      </c>
      <c r="E206" s="62">
        <f>Site_Data!G206</f>
        <v>22</v>
      </c>
      <c r="F206" s="62" t="str">
        <f>Site_Data!Z206</f>
        <v>14.6522,0.5354</v>
      </c>
      <c r="G206" s="63"/>
      <c r="H206" s="63"/>
      <c r="I206" s="63"/>
      <c r="J206" s="63"/>
      <c r="K206" s="63"/>
      <c r="L206" s="63"/>
      <c r="M206" s="63"/>
      <c r="N206" s="63"/>
      <c r="O206" s="63"/>
    </row>
    <row r="207" spans="1:15">
      <c r="A207" s="62" t="str">
        <f>Site_Data!A207</f>
        <v>NER</v>
      </c>
      <c r="B207" s="62" t="str">
        <f>Site_Data!B207</f>
        <v>Niger</v>
      </c>
      <c r="C207" s="62">
        <f>Site_Data!E207</f>
        <v>2021</v>
      </c>
      <c r="D207" s="62">
        <f>Site_Data!F207</f>
        <v>12</v>
      </c>
      <c r="E207" s="62">
        <f>Site_Data!G207</f>
        <v>7</v>
      </c>
      <c r="F207" s="62" t="str">
        <f>Site_Data!Z207</f>
        <v>14.9401,4.5648</v>
      </c>
      <c r="G207" s="63"/>
      <c r="H207" s="63"/>
      <c r="I207" s="63"/>
      <c r="J207" s="63"/>
      <c r="K207" s="63"/>
      <c r="L207" s="63"/>
      <c r="M207" s="63"/>
      <c r="N207" s="63"/>
      <c r="O207" s="63"/>
    </row>
    <row r="208" spans="1:15">
      <c r="A208" s="62" t="str">
        <f>Site_Data!A208</f>
        <v>NER</v>
      </c>
      <c r="B208" s="62" t="str">
        <f>Site_Data!B208</f>
        <v>Niger</v>
      </c>
      <c r="C208" s="62">
        <f>Site_Data!E208</f>
        <v>2022</v>
      </c>
      <c r="D208" s="62">
        <f>Site_Data!F208</f>
        <v>8</v>
      </c>
      <c r="E208" s="62">
        <f>Site_Data!G208</f>
        <v>18</v>
      </c>
      <c r="F208" s="62" t="str">
        <f>Site_Data!Z208</f>
        <v>14.2063,0.9295</v>
      </c>
      <c r="G208" s="63"/>
      <c r="H208" s="63"/>
      <c r="I208" s="63"/>
      <c r="J208" s="63"/>
      <c r="K208" s="63"/>
      <c r="L208" s="63"/>
      <c r="M208" s="63"/>
      <c r="N208" s="63"/>
      <c r="O208" s="63"/>
    </row>
    <row r="209" spans="1:15">
      <c r="A209" s="62" t="str">
        <f>Site_Data!A209</f>
        <v>NER</v>
      </c>
      <c r="B209" s="62" t="str">
        <f>Site_Data!B209</f>
        <v>Niger</v>
      </c>
      <c r="C209" s="62">
        <f>Site_Data!E209</f>
        <v>2020</v>
      </c>
      <c r="D209" s="62">
        <f>Site_Data!F209</f>
        <v>1</v>
      </c>
      <c r="E209" s="62">
        <f>Site_Data!G209</f>
        <v>27</v>
      </c>
      <c r="F209" s="62" t="str">
        <f>Site_Data!Z209</f>
        <v>15.21,3.3485</v>
      </c>
      <c r="G209" s="63"/>
      <c r="H209" s="63"/>
      <c r="I209" s="63"/>
      <c r="J209" s="63"/>
      <c r="K209" s="63"/>
      <c r="L209" s="63"/>
      <c r="M209" s="63"/>
      <c r="N209" s="63"/>
      <c r="O209" s="63"/>
    </row>
    <row r="210" spans="1:15">
      <c r="A210" s="62" t="str">
        <f>Site_Data!A210</f>
        <v>NER</v>
      </c>
      <c r="B210" s="62" t="str">
        <f>Site_Data!B210</f>
        <v>Niger</v>
      </c>
      <c r="C210" s="62">
        <f>Site_Data!E210</f>
        <v>2020</v>
      </c>
      <c r="D210" s="62">
        <f>Site_Data!F210</f>
        <v>4</v>
      </c>
      <c r="E210" s="62">
        <f>Site_Data!G210</f>
        <v>20</v>
      </c>
      <c r="F210" s="62" t="str">
        <f>Site_Data!Z210</f>
        <v>14.5379,1.2438</v>
      </c>
      <c r="G210" s="63"/>
      <c r="H210" s="63"/>
      <c r="I210" s="63"/>
      <c r="J210" s="63"/>
      <c r="K210" s="63"/>
      <c r="L210" s="63"/>
      <c r="M210" s="63"/>
      <c r="N210" s="63"/>
      <c r="O210" s="63"/>
    </row>
    <row r="211" spans="1:15">
      <c r="A211" s="62" t="str">
        <f>Site_Data!A211</f>
        <v>NER</v>
      </c>
      <c r="B211" s="62" t="str">
        <f>Site_Data!B211</f>
        <v>Niger</v>
      </c>
      <c r="C211" s="62">
        <f>Site_Data!E211</f>
        <v>2021</v>
      </c>
      <c r="D211" s="62">
        <f>Site_Data!F211</f>
        <v>7</v>
      </c>
      <c r="E211" s="62">
        <f>Site_Data!G211</f>
        <v>11</v>
      </c>
      <c r="F211" s="62" t="str">
        <f>Site_Data!Z211</f>
        <v>13.0656,1.4073</v>
      </c>
      <c r="G211" s="63"/>
      <c r="H211" s="63"/>
      <c r="I211" s="63"/>
      <c r="J211" s="63"/>
      <c r="K211" s="63"/>
      <c r="L211" s="63"/>
      <c r="M211" s="63"/>
      <c r="N211" s="63"/>
      <c r="O211" s="63"/>
    </row>
    <row r="212" spans="1:15">
      <c r="A212" s="62" t="str">
        <f>Site_Data!A212</f>
        <v>NER</v>
      </c>
      <c r="B212" s="62" t="str">
        <f>Site_Data!B212</f>
        <v>Niger</v>
      </c>
      <c r="C212" s="62">
        <f>Site_Data!E212</f>
        <v>2020</v>
      </c>
      <c r="D212" s="62">
        <f>Site_Data!F212</f>
        <v>5</v>
      </c>
      <c r="E212" s="62">
        <f>Site_Data!G212</f>
        <v>31</v>
      </c>
      <c r="F212" s="62" t="str">
        <f>Site_Data!Z212</f>
        <v>15.7196,4.5024</v>
      </c>
      <c r="G212" s="63"/>
      <c r="H212" s="63"/>
      <c r="I212" s="63"/>
      <c r="J212" s="63"/>
      <c r="K212" s="63"/>
      <c r="L212" s="63"/>
      <c r="M212" s="63"/>
      <c r="N212" s="63"/>
      <c r="O212" s="63"/>
    </row>
    <row r="213" spans="1:15">
      <c r="A213" s="62" t="str">
        <f>Site_Data!A213</f>
        <v>NER</v>
      </c>
      <c r="B213" s="62" t="str">
        <f>Site_Data!B213</f>
        <v>Niger</v>
      </c>
      <c r="C213" s="62">
        <f>Site_Data!E213</f>
        <v>2022</v>
      </c>
      <c r="D213" s="62">
        <f>Site_Data!F213</f>
        <v>1</v>
      </c>
      <c r="E213" s="62">
        <f>Site_Data!G213</f>
        <v>30</v>
      </c>
      <c r="F213" s="62" t="str">
        <f>Site_Data!Z213</f>
        <v>13.8711,1.1245</v>
      </c>
      <c r="G213" s="63"/>
      <c r="H213" s="63"/>
      <c r="I213" s="63"/>
      <c r="J213" s="63"/>
      <c r="K213" s="63"/>
      <c r="L213" s="63"/>
      <c r="M213" s="63"/>
      <c r="N213" s="63"/>
      <c r="O213" s="63"/>
    </row>
    <row r="214" spans="1:15">
      <c r="A214" s="62" t="str">
        <f>Site_Data!A214</f>
        <v>NER</v>
      </c>
      <c r="B214" s="62" t="str">
        <f>Site_Data!B214</f>
        <v>Niger</v>
      </c>
      <c r="C214" s="62">
        <f>Site_Data!E214</f>
        <v>2022</v>
      </c>
      <c r="D214" s="62">
        <f>Site_Data!F214</f>
        <v>1</v>
      </c>
      <c r="E214" s="62">
        <f>Site_Data!G214</f>
        <v>20</v>
      </c>
      <c r="F214" s="62" t="str">
        <f>Site_Data!Z214</f>
        <v>15.4454,5.0403</v>
      </c>
      <c r="G214" s="63"/>
      <c r="H214" s="63"/>
      <c r="I214" s="63"/>
      <c r="J214" s="63"/>
      <c r="K214" s="63"/>
      <c r="L214" s="63"/>
      <c r="M214" s="63"/>
      <c r="N214" s="63"/>
      <c r="O214" s="63"/>
    </row>
    <row r="215" spans="1:15">
      <c r="A215" s="62" t="str">
        <f>Site_Data!A215</f>
        <v>NER</v>
      </c>
      <c r="B215" s="62" t="str">
        <f>Site_Data!B215</f>
        <v>Niger</v>
      </c>
      <c r="C215" s="62">
        <f>Site_Data!E215</f>
        <v>2022</v>
      </c>
      <c r="D215" s="62">
        <f>Site_Data!F215</f>
        <v>7</v>
      </c>
      <c r="E215" s="62">
        <f>Site_Data!G215</f>
        <v>13</v>
      </c>
      <c r="F215" s="62" t="str">
        <f>Site_Data!Z215</f>
        <v>12.8711,1.8685</v>
      </c>
      <c r="G215" s="63"/>
      <c r="H215" s="63"/>
      <c r="I215" s="63"/>
      <c r="J215" s="63"/>
      <c r="K215" s="63"/>
      <c r="L215" s="63"/>
      <c r="M215" s="63"/>
      <c r="N215" s="63"/>
      <c r="O215" s="63"/>
    </row>
    <row r="216" spans="1:15">
      <c r="A216" s="62" t="str">
        <f>Site_Data!A216</f>
        <v>NER</v>
      </c>
      <c r="B216" s="62" t="str">
        <f>Site_Data!B216</f>
        <v>Niger</v>
      </c>
      <c r="C216" s="62">
        <f>Site_Data!E216</f>
        <v>2023</v>
      </c>
      <c r="D216" s="62">
        <f>Site_Data!F216</f>
        <v>1</v>
      </c>
      <c r="E216" s="62">
        <f>Site_Data!G216</f>
        <v>16</v>
      </c>
      <c r="F216" s="62" t="str">
        <f>Site_Data!Z216</f>
        <v>15.0771,3.7855</v>
      </c>
      <c r="G216" s="63"/>
      <c r="H216" s="63"/>
      <c r="I216" s="63"/>
      <c r="J216" s="63"/>
      <c r="K216" s="63"/>
      <c r="L216" s="63"/>
      <c r="M216" s="63"/>
      <c r="N216" s="63"/>
      <c r="O216" s="63"/>
    </row>
    <row r="217" spans="1:15">
      <c r="A217" s="62" t="str">
        <f>Site_Data!A217</f>
        <v>NER</v>
      </c>
      <c r="B217" s="62" t="str">
        <f>Site_Data!B217</f>
        <v>Niger</v>
      </c>
      <c r="C217" s="62">
        <f>Site_Data!E217</f>
        <v>2020</v>
      </c>
      <c r="D217" s="62">
        <f>Site_Data!F217</f>
        <v>4</v>
      </c>
      <c r="E217" s="62">
        <f>Site_Data!G217</f>
        <v>28</v>
      </c>
      <c r="F217" s="62" t="str">
        <f>Site_Data!Z217</f>
        <v>14.5521,1.0824</v>
      </c>
      <c r="G217" s="63"/>
      <c r="H217" s="63"/>
      <c r="I217" s="63"/>
      <c r="J217" s="63"/>
      <c r="K217" s="63"/>
      <c r="L217" s="63"/>
      <c r="M217" s="63"/>
      <c r="N217" s="63"/>
      <c r="O217" s="63"/>
    </row>
    <row r="218" spans="1:15">
      <c r="A218" s="62" t="str">
        <f>Site_Data!A218</f>
        <v>NER</v>
      </c>
      <c r="B218" s="62" t="str">
        <f>Site_Data!B218</f>
        <v>Niger</v>
      </c>
      <c r="C218" s="62">
        <f>Site_Data!E218</f>
        <v>2022</v>
      </c>
      <c r="D218" s="62">
        <f>Site_Data!F218</f>
        <v>2</v>
      </c>
      <c r="E218" s="62">
        <f>Site_Data!G218</f>
        <v>17</v>
      </c>
      <c r="F218" s="62" t="str">
        <f>Site_Data!Z218</f>
        <v>13.6046,1.5666</v>
      </c>
      <c r="G218" s="63"/>
      <c r="H218" s="63"/>
      <c r="I218" s="63"/>
      <c r="J218" s="63"/>
      <c r="K218" s="63"/>
      <c r="L218" s="63"/>
      <c r="M218" s="63"/>
      <c r="N218" s="63"/>
      <c r="O218" s="63"/>
    </row>
    <row r="219" spans="1:15">
      <c r="A219" s="62" t="str">
        <f>Site_Data!A219</f>
        <v>NER</v>
      </c>
      <c r="B219" s="62" t="str">
        <f>Site_Data!B219</f>
        <v>Niger</v>
      </c>
      <c r="C219" s="62">
        <f>Site_Data!E219</f>
        <v>2022</v>
      </c>
      <c r="D219" s="62">
        <f>Site_Data!F219</f>
        <v>11</v>
      </c>
      <c r="E219" s="62">
        <f>Site_Data!G219</f>
        <v>13</v>
      </c>
      <c r="F219" s="62" t="str">
        <f>Site_Data!Z219</f>
        <v>13.0957,2.0112</v>
      </c>
      <c r="G219" s="63"/>
      <c r="H219" s="63"/>
      <c r="I219" s="63"/>
      <c r="J219" s="63"/>
      <c r="K219" s="63"/>
      <c r="L219" s="63"/>
      <c r="M219" s="63"/>
      <c r="N219" s="63"/>
      <c r="O219" s="63"/>
    </row>
    <row r="220" spans="1:15">
      <c r="A220" s="62" t="str">
        <f>Site_Data!A220</f>
        <v>NER</v>
      </c>
      <c r="B220" s="62" t="str">
        <f>Site_Data!B220</f>
        <v>Niger</v>
      </c>
      <c r="C220" s="62">
        <f>Site_Data!E220</f>
        <v>2022</v>
      </c>
      <c r="D220" s="62">
        <f>Site_Data!F220</f>
        <v>7</v>
      </c>
      <c r="E220" s="62">
        <f>Site_Data!G220</f>
        <v>5</v>
      </c>
      <c r="F220" s="62" t="str">
        <f>Site_Data!Z220</f>
        <v>14.0868,1.0623</v>
      </c>
      <c r="G220" s="63"/>
      <c r="H220" s="63"/>
      <c r="I220" s="63"/>
      <c r="J220" s="63"/>
      <c r="K220" s="63"/>
      <c r="L220" s="63"/>
      <c r="M220" s="63"/>
      <c r="N220" s="63"/>
      <c r="O220" s="63"/>
    </row>
    <row r="221" spans="1:15">
      <c r="A221" s="62" t="str">
        <f>Site_Data!A221</f>
        <v>NER</v>
      </c>
      <c r="B221" s="62" t="str">
        <f>Site_Data!B221</f>
        <v>Niger</v>
      </c>
      <c r="C221" s="62">
        <f>Site_Data!E221</f>
        <v>2020</v>
      </c>
      <c r="D221" s="62">
        <f>Site_Data!F221</f>
        <v>2</v>
      </c>
      <c r="E221" s="62">
        <f>Site_Data!G221</f>
        <v>13</v>
      </c>
      <c r="F221" s="62" t="str">
        <f>Site_Data!Z221</f>
        <v>14.6744,2.2729</v>
      </c>
      <c r="G221" s="63"/>
      <c r="H221" s="63"/>
      <c r="I221" s="63"/>
      <c r="J221" s="63"/>
      <c r="K221" s="63"/>
      <c r="L221" s="63"/>
      <c r="M221" s="63"/>
      <c r="N221" s="63"/>
      <c r="O221" s="63"/>
    </row>
    <row r="222" spans="1:15">
      <c r="A222" s="62" t="str">
        <f>Site_Data!A222</f>
        <v>NER</v>
      </c>
      <c r="B222" s="62" t="str">
        <f>Site_Data!B222</f>
        <v>Niger</v>
      </c>
      <c r="C222" s="62">
        <f>Site_Data!E222</f>
        <v>2019</v>
      </c>
      <c r="D222" s="62">
        <f>Site_Data!F222</f>
        <v>5</v>
      </c>
      <c r="E222" s="62">
        <f>Site_Data!G222</f>
        <v>13</v>
      </c>
      <c r="F222" s="62" t="str">
        <f>Site_Data!Z222</f>
        <v>14.6806,1.9508</v>
      </c>
      <c r="G222" s="63"/>
      <c r="H222" s="63"/>
      <c r="I222" s="63"/>
      <c r="J222" s="63"/>
      <c r="K222" s="63"/>
      <c r="L222" s="63"/>
      <c r="M222" s="63"/>
      <c r="N222" s="63"/>
      <c r="O222" s="63"/>
    </row>
    <row r="223" spans="1:15">
      <c r="A223" s="62" t="str">
        <f>Site_Data!A223</f>
        <v>NER</v>
      </c>
      <c r="B223" s="62" t="str">
        <f>Site_Data!B223</f>
        <v>Niger</v>
      </c>
      <c r="C223" s="62">
        <f>Site_Data!E223</f>
        <v>2022</v>
      </c>
      <c r="D223" s="62">
        <f>Site_Data!F223</f>
        <v>5</v>
      </c>
      <c r="E223" s="62">
        <f>Site_Data!G223</f>
        <v>28</v>
      </c>
      <c r="F223" s="62" t="str">
        <f>Site_Data!Z223</f>
        <v>14.2599,1.9168</v>
      </c>
      <c r="G223" s="63"/>
      <c r="H223" s="63"/>
      <c r="I223" s="63"/>
      <c r="J223" s="63"/>
      <c r="K223" s="63"/>
      <c r="L223" s="63"/>
      <c r="M223" s="63"/>
      <c r="N223" s="63"/>
      <c r="O223" s="63"/>
    </row>
    <row r="224" spans="1:15">
      <c r="G224" s="66"/>
      <c r="H224" s="66"/>
      <c r="I224" s="66"/>
      <c r="J224" s="66"/>
      <c r="K224" s="66"/>
      <c r="L224" s="66"/>
      <c r="M224" s="66"/>
      <c r="N224" s="66"/>
    </row>
    <row r="225" spans="7:15">
      <c r="G225" s="66"/>
      <c r="H225" s="66"/>
      <c r="I225" s="66"/>
      <c r="J225" s="66"/>
      <c r="K225" s="66"/>
      <c r="L225" s="66"/>
      <c r="M225" s="66"/>
      <c r="N225" s="66"/>
      <c r="O225" s="67"/>
    </row>
    <row r="226" spans="7:15">
      <c r="G226" s="66"/>
      <c r="H226" s="66"/>
      <c r="I226" s="66"/>
      <c r="J226" s="66"/>
      <c r="K226" s="66"/>
      <c r="L226" s="66"/>
      <c r="M226" s="66"/>
      <c r="N226" s="66"/>
    </row>
    <row r="227" spans="7:15">
      <c r="G227" s="66"/>
      <c r="H227" s="66"/>
      <c r="I227" s="66"/>
      <c r="J227" s="66"/>
      <c r="K227" s="66"/>
      <c r="L227" s="66"/>
      <c r="M227" s="66"/>
      <c r="N227" s="66"/>
    </row>
    <row r="228" spans="7:15">
      <c r="G228" s="66"/>
      <c r="H228" s="66"/>
      <c r="I228" s="66"/>
      <c r="J228" s="66"/>
      <c r="K228" s="66"/>
      <c r="L228" s="66"/>
      <c r="M228" s="66"/>
      <c r="N228" s="66"/>
    </row>
    <row r="229" spans="7:15">
      <c r="G229" s="66"/>
      <c r="H229" s="66"/>
      <c r="I229" s="66"/>
      <c r="J229" s="66"/>
      <c r="K229" s="66"/>
      <c r="L229" s="66"/>
      <c r="M229" s="66"/>
      <c r="N229" s="66"/>
    </row>
    <row r="230" spans="7:15">
      <c r="G230" s="66"/>
      <c r="H230" s="66"/>
      <c r="I230" s="66"/>
      <c r="J230" s="66"/>
      <c r="K230" s="66"/>
      <c r="L230" s="66"/>
      <c r="M230" s="66"/>
      <c r="N230" s="66"/>
    </row>
    <row r="231" spans="7:15">
      <c r="G231" s="66"/>
      <c r="H231" s="66"/>
      <c r="I231" s="66"/>
      <c r="J231" s="66"/>
      <c r="K231" s="66"/>
      <c r="L231" s="66"/>
      <c r="M231" s="66"/>
      <c r="N231" s="66"/>
    </row>
    <row r="232" spans="7:15">
      <c r="G232" s="66"/>
      <c r="H232" s="66"/>
      <c r="I232" s="66"/>
      <c r="J232" s="66"/>
      <c r="K232" s="66"/>
      <c r="L232" s="66"/>
      <c r="M232" s="66"/>
      <c r="N232" s="66"/>
    </row>
    <row r="233" spans="7:15">
      <c r="G233" s="66"/>
      <c r="H233" s="66"/>
      <c r="I233" s="66"/>
      <c r="J233" s="66"/>
      <c r="K233" s="66"/>
      <c r="L233" s="66"/>
      <c r="M233" s="66"/>
      <c r="N233" s="66"/>
    </row>
    <row r="234" spans="7:15">
      <c r="G234" s="66"/>
      <c r="H234" s="66"/>
      <c r="I234" s="66"/>
      <c r="J234" s="66"/>
      <c r="K234" s="66"/>
      <c r="L234" s="66"/>
      <c r="M234" s="66"/>
      <c r="N234" s="66"/>
    </row>
    <row r="235" spans="7:15">
      <c r="G235" s="66"/>
      <c r="H235" s="66"/>
      <c r="I235" s="66"/>
      <c r="J235" s="66"/>
      <c r="K235" s="66"/>
      <c r="L235" s="66"/>
      <c r="M235" s="66"/>
      <c r="N235" s="66"/>
    </row>
    <row r="236" spans="7:15">
      <c r="G236" s="66"/>
      <c r="H236" s="66"/>
      <c r="I236" s="66"/>
      <c r="J236" s="66"/>
      <c r="K236" s="66"/>
      <c r="L236" s="66"/>
      <c r="M236" s="66"/>
      <c r="N236" s="66"/>
    </row>
    <row r="237" spans="7:15">
      <c r="G237" s="66"/>
      <c r="H237" s="66"/>
      <c r="I237" s="66"/>
      <c r="J237" s="66"/>
      <c r="K237" s="66"/>
      <c r="L237" s="66"/>
      <c r="M237" s="66"/>
      <c r="N237" s="66"/>
    </row>
    <row r="238" spans="7:15">
      <c r="G238" s="66"/>
      <c r="H238" s="66"/>
      <c r="I238" s="66"/>
      <c r="J238" s="66"/>
      <c r="K238" s="66"/>
      <c r="L238" s="66"/>
      <c r="M238" s="66"/>
      <c r="N238" s="66"/>
    </row>
    <row r="239" spans="7:15">
      <c r="G239" s="66"/>
      <c r="H239" s="66"/>
      <c r="I239" s="66"/>
      <c r="J239" s="66"/>
      <c r="K239" s="66"/>
      <c r="L239" s="66"/>
      <c r="M239" s="66"/>
      <c r="N239" s="66"/>
    </row>
    <row r="240" spans="7:15">
      <c r="G240" s="66"/>
      <c r="H240" s="66"/>
      <c r="I240" s="66"/>
      <c r="J240" s="66"/>
      <c r="K240" s="66"/>
      <c r="L240" s="66"/>
      <c r="M240" s="66"/>
      <c r="N240" s="66"/>
    </row>
    <row r="241" spans="7:14" s="65" customFormat="1">
      <c r="G241" s="66"/>
      <c r="H241" s="66"/>
      <c r="I241" s="66"/>
      <c r="J241" s="66"/>
      <c r="K241" s="66"/>
      <c r="L241" s="66"/>
      <c r="M241" s="66"/>
      <c r="N241" s="66"/>
    </row>
    <row r="242" spans="7:14" s="65" customFormat="1">
      <c r="G242" s="66"/>
      <c r="H242" s="66"/>
      <c r="I242" s="66"/>
      <c r="J242" s="66"/>
      <c r="K242" s="66"/>
      <c r="L242" s="66"/>
      <c r="M242" s="66"/>
      <c r="N242" s="66"/>
    </row>
    <row r="243" spans="7:14" s="65" customFormat="1">
      <c r="G243" s="66"/>
      <c r="H243" s="66"/>
      <c r="I243" s="66"/>
      <c r="J243" s="66"/>
      <c r="K243" s="66"/>
      <c r="L243" s="66"/>
      <c r="M243" s="66"/>
      <c r="N243" s="66"/>
    </row>
    <row r="244" spans="7:14" s="65" customFormat="1">
      <c r="G244" s="66"/>
      <c r="H244" s="66"/>
      <c r="I244" s="66"/>
      <c r="J244" s="66"/>
      <c r="K244" s="66"/>
      <c r="L244" s="66"/>
      <c r="M244" s="66"/>
      <c r="N244" s="66"/>
    </row>
    <row r="245" spans="7:14" s="65" customFormat="1">
      <c r="G245" s="66"/>
      <c r="H245" s="66"/>
      <c r="I245" s="66"/>
      <c r="J245" s="66"/>
      <c r="K245" s="66"/>
      <c r="L245" s="66"/>
      <c r="M245" s="66"/>
      <c r="N245" s="66"/>
    </row>
    <row r="246" spans="7:14" s="65" customFormat="1">
      <c r="G246" s="66"/>
      <c r="H246" s="66"/>
      <c r="I246" s="66"/>
      <c r="J246" s="66"/>
      <c r="K246" s="66"/>
      <c r="L246" s="66"/>
      <c r="M246" s="66"/>
      <c r="N246" s="66"/>
    </row>
    <row r="247" spans="7:14" s="65" customFormat="1">
      <c r="G247" s="66"/>
      <c r="H247" s="66"/>
      <c r="I247" s="66"/>
      <c r="J247" s="66"/>
      <c r="K247" s="66"/>
      <c r="L247" s="66"/>
      <c r="M247" s="66"/>
      <c r="N247" s="66"/>
    </row>
    <row r="248" spans="7:14" s="65" customFormat="1">
      <c r="G248" s="66"/>
      <c r="H248" s="66"/>
      <c r="I248" s="66"/>
      <c r="J248" s="66"/>
      <c r="K248" s="66"/>
      <c r="L248" s="66"/>
      <c r="M248" s="66"/>
      <c r="N248" s="66"/>
    </row>
    <row r="249" spans="7:14" s="65" customFormat="1">
      <c r="G249" s="66"/>
      <c r="H249" s="66"/>
      <c r="I249" s="66"/>
      <c r="J249" s="66"/>
      <c r="K249" s="66"/>
      <c r="L249" s="66"/>
      <c r="M249" s="66"/>
      <c r="N249" s="66"/>
    </row>
    <row r="250" spans="7:14" s="65" customFormat="1">
      <c r="G250" s="66"/>
      <c r="H250" s="66"/>
      <c r="I250" s="66"/>
      <c r="J250" s="66"/>
      <c r="K250" s="66"/>
      <c r="L250" s="66"/>
      <c r="M250" s="66"/>
      <c r="N250" s="66"/>
    </row>
    <row r="251" spans="7:14" s="65" customFormat="1">
      <c r="G251" s="66"/>
      <c r="H251" s="66"/>
      <c r="I251" s="66"/>
      <c r="J251" s="66"/>
      <c r="K251" s="66"/>
      <c r="L251" s="66"/>
      <c r="M251" s="66"/>
      <c r="N251" s="66"/>
    </row>
    <row r="252" spans="7:14" s="65" customFormat="1">
      <c r="G252" s="66"/>
      <c r="H252" s="66"/>
      <c r="I252" s="66"/>
      <c r="J252" s="66"/>
      <c r="K252" s="66"/>
      <c r="L252" s="66"/>
      <c r="M252" s="66"/>
      <c r="N252" s="66"/>
    </row>
    <row r="253" spans="7:14" s="65" customFormat="1">
      <c r="G253" s="66"/>
      <c r="H253" s="66"/>
      <c r="I253" s="66"/>
      <c r="J253" s="66"/>
      <c r="K253" s="66"/>
      <c r="L253" s="66"/>
      <c r="M253" s="66"/>
      <c r="N253" s="66"/>
    </row>
    <row r="254" spans="7:14" s="65" customFormat="1">
      <c r="G254" s="66"/>
      <c r="H254" s="66"/>
      <c r="I254" s="66"/>
      <c r="J254" s="66"/>
      <c r="K254" s="66"/>
      <c r="L254" s="66"/>
      <c r="M254" s="66"/>
      <c r="N254" s="66"/>
    </row>
    <row r="255" spans="7:14" s="65" customFormat="1">
      <c r="G255" s="66"/>
      <c r="H255" s="66"/>
      <c r="I255" s="66"/>
      <c r="J255" s="66"/>
      <c r="K255" s="66"/>
      <c r="L255" s="66"/>
      <c r="M255" s="66"/>
      <c r="N255" s="66"/>
    </row>
    <row r="256" spans="7:14" s="65" customFormat="1">
      <c r="G256" s="66"/>
      <c r="H256" s="66"/>
      <c r="I256" s="66"/>
      <c r="J256" s="66"/>
      <c r="K256" s="66"/>
      <c r="L256" s="66"/>
      <c r="M256" s="66"/>
      <c r="N256" s="66"/>
    </row>
    <row r="257" spans="7:14" s="65" customFormat="1">
      <c r="G257" s="66"/>
      <c r="H257" s="66"/>
      <c r="I257" s="66"/>
      <c r="J257" s="66"/>
      <c r="K257" s="66"/>
      <c r="L257" s="66"/>
      <c r="M257" s="66"/>
      <c r="N257" s="66"/>
    </row>
    <row r="258" spans="7:14" s="65" customFormat="1">
      <c r="G258" s="66"/>
      <c r="H258" s="66"/>
      <c r="I258" s="66"/>
      <c r="J258" s="66"/>
      <c r="K258" s="66"/>
      <c r="L258" s="66"/>
      <c r="M258" s="66"/>
      <c r="N258" s="66"/>
    </row>
    <row r="259" spans="7:14" s="65" customFormat="1">
      <c r="G259" s="66"/>
      <c r="H259" s="66"/>
      <c r="I259" s="66"/>
      <c r="J259" s="66"/>
      <c r="K259" s="66"/>
      <c r="L259" s="66"/>
      <c r="M259" s="66"/>
      <c r="N259" s="66"/>
    </row>
    <row r="260" spans="7:14" s="65" customFormat="1">
      <c r="G260" s="66"/>
      <c r="H260" s="66"/>
      <c r="I260" s="66"/>
      <c r="J260" s="66"/>
      <c r="K260" s="66"/>
      <c r="L260" s="66"/>
      <c r="M260" s="66"/>
      <c r="N260" s="66"/>
    </row>
    <row r="261" spans="7:14" s="65" customFormat="1">
      <c r="G261" s="66"/>
      <c r="H261" s="66"/>
      <c r="I261" s="66"/>
      <c r="J261" s="66"/>
      <c r="K261" s="66"/>
      <c r="L261" s="66"/>
      <c r="M261" s="66"/>
      <c r="N261" s="66"/>
    </row>
    <row r="262" spans="7:14" s="65" customFormat="1">
      <c r="G262" s="66"/>
      <c r="H262" s="66"/>
      <c r="I262" s="66"/>
      <c r="J262" s="66"/>
      <c r="K262" s="66"/>
      <c r="L262" s="66"/>
      <c r="M262" s="66"/>
      <c r="N262" s="66"/>
    </row>
    <row r="263" spans="7:14" s="65" customFormat="1">
      <c r="G263" s="66"/>
      <c r="H263" s="66"/>
      <c r="I263" s="66"/>
      <c r="J263" s="66"/>
      <c r="K263" s="66"/>
      <c r="L263" s="66"/>
      <c r="M263" s="66"/>
      <c r="N263" s="66"/>
    </row>
    <row r="264" spans="7:14" s="65" customFormat="1">
      <c r="G264" s="66"/>
      <c r="H264" s="66"/>
      <c r="I264" s="66"/>
      <c r="J264" s="66"/>
      <c r="K264" s="66"/>
      <c r="L264" s="66"/>
      <c r="M264" s="66"/>
      <c r="N264" s="66"/>
    </row>
    <row r="265" spans="7:14" s="65" customFormat="1">
      <c r="G265" s="66"/>
      <c r="H265" s="66"/>
      <c r="I265" s="66"/>
      <c r="J265" s="66"/>
      <c r="K265" s="66"/>
      <c r="L265" s="66"/>
      <c r="M265" s="66"/>
      <c r="N265" s="66"/>
    </row>
    <row r="266" spans="7:14" s="65" customFormat="1">
      <c r="G266" s="66"/>
      <c r="H266" s="66"/>
      <c r="I266" s="66"/>
      <c r="J266" s="66"/>
      <c r="K266" s="66"/>
      <c r="L266" s="66"/>
      <c r="M266" s="66"/>
      <c r="N266" s="66"/>
    </row>
    <row r="267" spans="7:14" s="65" customFormat="1">
      <c r="G267" s="66"/>
      <c r="H267" s="66"/>
      <c r="I267" s="66"/>
      <c r="J267" s="66"/>
      <c r="K267" s="66"/>
      <c r="L267" s="66"/>
      <c r="M267" s="66"/>
      <c r="N267" s="66"/>
    </row>
    <row r="268" spans="7:14" s="65" customFormat="1">
      <c r="G268" s="66"/>
      <c r="H268" s="66"/>
      <c r="I268" s="66"/>
      <c r="J268" s="66"/>
      <c r="K268" s="66"/>
      <c r="L268" s="66"/>
      <c r="M268" s="66"/>
      <c r="N268" s="66"/>
    </row>
    <row r="269" spans="7:14" s="65" customFormat="1">
      <c r="G269" s="66"/>
      <c r="H269" s="66"/>
      <c r="I269" s="66"/>
      <c r="J269" s="66"/>
      <c r="K269" s="66"/>
      <c r="L269" s="66"/>
      <c r="M269" s="66"/>
      <c r="N269" s="66"/>
    </row>
    <row r="270" spans="7:14" s="65" customFormat="1">
      <c r="G270" s="66"/>
      <c r="H270" s="66"/>
      <c r="I270" s="66"/>
      <c r="J270" s="66"/>
      <c r="K270" s="66"/>
      <c r="L270" s="66"/>
      <c r="M270" s="66"/>
      <c r="N270" s="66"/>
    </row>
    <row r="271" spans="7:14" s="65" customFormat="1">
      <c r="G271" s="66"/>
      <c r="H271" s="66"/>
      <c r="I271" s="66"/>
      <c r="J271" s="66"/>
      <c r="K271" s="66"/>
      <c r="L271" s="66"/>
      <c r="M271" s="66"/>
      <c r="N271" s="66"/>
    </row>
    <row r="272" spans="7:14" s="65" customFormat="1">
      <c r="G272" s="66"/>
      <c r="H272" s="66"/>
      <c r="I272" s="66"/>
      <c r="J272" s="66"/>
      <c r="K272" s="66"/>
      <c r="L272" s="66"/>
      <c r="M272" s="66"/>
      <c r="N272" s="66"/>
    </row>
    <row r="273" spans="7:14" s="65" customFormat="1">
      <c r="G273" s="66"/>
      <c r="H273" s="66"/>
      <c r="I273" s="66"/>
      <c r="J273" s="66"/>
      <c r="K273" s="66"/>
      <c r="L273" s="66"/>
      <c r="M273" s="66"/>
      <c r="N273" s="66"/>
    </row>
    <row r="274" spans="7:14" s="65" customFormat="1">
      <c r="G274" s="66"/>
      <c r="H274" s="66"/>
      <c r="I274" s="66"/>
      <c r="J274" s="66"/>
      <c r="K274" s="66"/>
      <c r="L274" s="66"/>
      <c r="M274" s="66"/>
      <c r="N274" s="66"/>
    </row>
    <row r="275" spans="7:14" s="65" customFormat="1">
      <c r="G275" s="66"/>
      <c r="H275" s="66"/>
      <c r="I275" s="66"/>
      <c r="J275" s="66"/>
      <c r="K275" s="66"/>
      <c r="L275" s="66"/>
      <c r="M275" s="66"/>
      <c r="N275" s="66"/>
    </row>
    <row r="276" spans="7:14" s="65" customFormat="1">
      <c r="G276" s="66"/>
      <c r="H276" s="66"/>
      <c r="I276" s="66"/>
      <c r="J276" s="66"/>
      <c r="K276" s="66"/>
      <c r="L276" s="66"/>
      <c r="M276" s="66"/>
      <c r="N276" s="66"/>
    </row>
    <row r="277" spans="7:14" s="65" customFormat="1">
      <c r="G277" s="66"/>
      <c r="H277" s="66"/>
      <c r="I277" s="66"/>
      <c r="J277" s="66"/>
      <c r="K277" s="66"/>
      <c r="L277" s="66"/>
      <c r="M277" s="66"/>
      <c r="N277" s="66"/>
    </row>
    <row r="278" spans="7:14" s="65" customFormat="1">
      <c r="G278" s="66"/>
      <c r="H278" s="66"/>
      <c r="I278" s="66"/>
      <c r="J278" s="66"/>
      <c r="K278" s="66"/>
      <c r="L278" s="66"/>
      <c r="M278" s="66"/>
      <c r="N278" s="66"/>
    </row>
    <row r="279" spans="7:14" s="65" customFormat="1">
      <c r="G279" s="66"/>
      <c r="H279" s="66"/>
      <c r="I279" s="66"/>
      <c r="J279" s="66"/>
      <c r="K279" s="66"/>
      <c r="L279" s="66"/>
      <c r="M279" s="66"/>
      <c r="N279" s="66"/>
    </row>
    <row r="280" spans="7:14" s="65" customFormat="1">
      <c r="G280" s="66"/>
      <c r="H280" s="66"/>
      <c r="I280" s="66"/>
      <c r="J280" s="66"/>
      <c r="K280" s="66"/>
      <c r="L280" s="66"/>
      <c r="M280" s="66"/>
      <c r="N280" s="66"/>
    </row>
    <row r="281" spans="7:14" s="65" customFormat="1">
      <c r="G281" s="66"/>
      <c r="H281" s="66"/>
      <c r="I281" s="66"/>
      <c r="J281" s="66"/>
      <c r="K281" s="66"/>
      <c r="L281" s="66"/>
      <c r="M281" s="66"/>
      <c r="N281" s="66"/>
    </row>
    <row r="282" spans="7:14" s="65" customFormat="1">
      <c r="G282" s="66"/>
      <c r="H282" s="66"/>
      <c r="I282" s="66"/>
      <c r="J282" s="66"/>
      <c r="K282" s="66"/>
      <c r="L282" s="66"/>
      <c r="M282" s="66"/>
      <c r="N282" s="66"/>
    </row>
    <row r="283" spans="7:14" s="65" customFormat="1">
      <c r="G283" s="66"/>
      <c r="H283" s="66"/>
      <c r="I283" s="66"/>
      <c r="J283" s="66"/>
      <c r="K283" s="66"/>
      <c r="L283" s="66"/>
      <c r="M283" s="66"/>
      <c r="N283" s="66"/>
    </row>
    <row r="284" spans="7:14" s="65" customFormat="1">
      <c r="G284" s="66"/>
      <c r="H284" s="66"/>
      <c r="I284" s="66"/>
      <c r="J284" s="66"/>
      <c r="K284" s="66"/>
      <c r="L284" s="66"/>
      <c r="M284" s="66"/>
      <c r="N284" s="66"/>
    </row>
    <row r="285" spans="7:14" s="65" customFormat="1">
      <c r="G285" s="66"/>
      <c r="H285" s="66"/>
      <c r="I285" s="66"/>
      <c r="J285" s="66"/>
      <c r="K285" s="66"/>
      <c r="L285" s="66"/>
      <c r="M285" s="66"/>
      <c r="N285" s="66"/>
    </row>
    <row r="286" spans="7:14" s="65" customFormat="1">
      <c r="G286" s="66"/>
      <c r="H286" s="66"/>
      <c r="I286" s="66"/>
      <c r="J286" s="66"/>
      <c r="K286" s="66"/>
      <c r="L286" s="66"/>
      <c r="M286" s="66"/>
      <c r="N286" s="66"/>
    </row>
    <row r="287" spans="7:14" s="65" customFormat="1">
      <c r="G287" s="66"/>
      <c r="H287" s="66"/>
      <c r="I287" s="66"/>
      <c r="J287" s="66"/>
      <c r="K287" s="66"/>
      <c r="L287" s="66"/>
      <c r="M287" s="66"/>
      <c r="N287" s="66"/>
    </row>
    <row r="288" spans="7:14" s="65" customFormat="1">
      <c r="G288" s="66"/>
      <c r="H288" s="66"/>
      <c r="I288" s="66"/>
      <c r="J288" s="66"/>
      <c r="K288" s="66"/>
      <c r="L288" s="66"/>
      <c r="M288" s="66"/>
      <c r="N288" s="66"/>
    </row>
    <row r="289" spans="7:14" s="65" customFormat="1">
      <c r="G289" s="66"/>
      <c r="H289" s="66"/>
      <c r="I289" s="66"/>
      <c r="J289" s="66"/>
      <c r="K289" s="66"/>
      <c r="L289" s="66"/>
      <c r="M289" s="66"/>
      <c r="N289" s="66"/>
    </row>
    <row r="290" spans="7:14" s="65" customFormat="1">
      <c r="G290" s="66"/>
      <c r="H290" s="66"/>
      <c r="I290" s="66"/>
      <c r="J290" s="66"/>
      <c r="K290" s="66"/>
      <c r="L290" s="66"/>
      <c r="M290" s="66"/>
      <c r="N290" s="66"/>
    </row>
    <row r="291" spans="7:14" s="65" customFormat="1">
      <c r="G291" s="66"/>
      <c r="H291" s="66"/>
      <c r="I291" s="66"/>
      <c r="J291" s="66"/>
      <c r="K291" s="66"/>
      <c r="L291" s="66"/>
      <c r="M291" s="66"/>
      <c r="N291" s="66"/>
    </row>
    <row r="292" spans="7:14" s="65" customFormat="1">
      <c r="G292" s="66"/>
      <c r="H292" s="66"/>
      <c r="I292" s="66"/>
      <c r="J292" s="66"/>
      <c r="K292" s="66"/>
      <c r="L292" s="66"/>
      <c r="M292" s="66"/>
      <c r="N292" s="66"/>
    </row>
    <row r="293" spans="7:14" s="65" customFormat="1">
      <c r="G293" s="66"/>
      <c r="H293" s="66"/>
      <c r="I293" s="66"/>
      <c r="J293" s="66"/>
      <c r="K293" s="66"/>
      <c r="L293" s="66"/>
      <c r="M293" s="66"/>
      <c r="N293" s="66"/>
    </row>
    <row r="294" spans="7:14" s="65" customFormat="1">
      <c r="G294" s="66"/>
      <c r="H294" s="66"/>
      <c r="I294" s="66"/>
      <c r="J294" s="66"/>
      <c r="K294" s="66"/>
      <c r="L294" s="66"/>
      <c r="M294" s="66"/>
      <c r="N294" s="66"/>
    </row>
    <row r="295" spans="7:14" s="65" customFormat="1">
      <c r="G295" s="66"/>
      <c r="H295" s="66"/>
      <c r="I295" s="66"/>
      <c r="J295" s="66"/>
      <c r="K295" s="66"/>
      <c r="L295" s="66"/>
      <c r="M295" s="66"/>
      <c r="N295" s="66"/>
    </row>
    <row r="296" spans="7:14" s="65" customFormat="1">
      <c r="G296" s="66"/>
      <c r="H296" s="66"/>
      <c r="I296" s="66"/>
      <c r="J296" s="66"/>
      <c r="K296" s="66"/>
      <c r="L296" s="66"/>
      <c r="M296" s="66"/>
      <c r="N296" s="66"/>
    </row>
    <row r="297" spans="7:14" s="65" customFormat="1">
      <c r="G297" s="66"/>
      <c r="H297" s="66"/>
      <c r="I297" s="66"/>
      <c r="J297" s="66"/>
      <c r="K297" s="66"/>
      <c r="L297" s="66"/>
      <c r="M297" s="66"/>
      <c r="N297" s="66"/>
    </row>
    <row r="298" spans="7:14" s="65" customFormat="1">
      <c r="G298" s="66"/>
      <c r="H298" s="66"/>
      <c r="I298" s="66"/>
      <c r="J298" s="66"/>
      <c r="K298" s="66"/>
      <c r="L298" s="66"/>
      <c r="M298" s="66"/>
      <c r="N298" s="66"/>
    </row>
    <row r="299" spans="7:14" s="65" customFormat="1">
      <c r="G299" s="66"/>
      <c r="H299" s="66"/>
      <c r="I299" s="66"/>
      <c r="J299" s="66"/>
      <c r="K299" s="66"/>
      <c r="L299" s="66"/>
      <c r="M299" s="66"/>
      <c r="N299" s="66"/>
    </row>
    <row r="300" spans="7:14" s="65" customFormat="1">
      <c r="G300" s="66"/>
      <c r="H300" s="66"/>
      <c r="I300" s="66"/>
      <c r="J300" s="66"/>
      <c r="K300" s="66"/>
      <c r="L300" s="66"/>
      <c r="M300" s="66"/>
      <c r="N300" s="66"/>
    </row>
    <row r="301" spans="7:14" s="65" customFormat="1">
      <c r="G301" s="66"/>
      <c r="H301" s="66"/>
      <c r="I301" s="66"/>
      <c r="J301" s="66"/>
      <c r="K301" s="66"/>
      <c r="L301" s="66"/>
      <c r="M301" s="66"/>
      <c r="N301" s="66"/>
    </row>
    <row r="302" spans="7:14" s="65" customFormat="1">
      <c r="G302" s="66"/>
      <c r="H302" s="66"/>
      <c r="I302" s="66"/>
      <c r="J302" s="66"/>
      <c r="K302" s="66"/>
      <c r="L302" s="66"/>
      <c r="M302" s="66"/>
      <c r="N302" s="66"/>
    </row>
    <row r="303" spans="7:14" s="65" customFormat="1">
      <c r="G303" s="66"/>
      <c r="H303" s="66"/>
      <c r="I303" s="66"/>
      <c r="J303" s="66"/>
      <c r="K303" s="66"/>
      <c r="L303" s="66"/>
      <c r="M303" s="66"/>
      <c r="N303" s="66"/>
    </row>
    <row r="304" spans="7:14" s="65" customFormat="1">
      <c r="G304" s="66"/>
      <c r="H304" s="66"/>
      <c r="I304" s="66"/>
      <c r="J304" s="66"/>
      <c r="K304" s="66"/>
      <c r="L304" s="66"/>
      <c r="M304" s="66"/>
      <c r="N304" s="66"/>
    </row>
    <row r="305" spans="7:14" s="65" customFormat="1">
      <c r="G305" s="66"/>
      <c r="H305" s="66"/>
      <c r="I305" s="66"/>
      <c r="J305" s="66"/>
      <c r="K305" s="66"/>
      <c r="L305" s="66"/>
      <c r="M305" s="66"/>
      <c r="N305" s="66"/>
    </row>
    <row r="306" spans="7:14" s="65" customFormat="1">
      <c r="G306" s="66"/>
      <c r="H306" s="66"/>
      <c r="I306" s="66"/>
      <c r="J306" s="66"/>
      <c r="K306" s="66"/>
      <c r="L306" s="66"/>
      <c r="M306" s="66"/>
      <c r="N306" s="66"/>
    </row>
    <row r="307" spans="7:14" s="65" customFormat="1">
      <c r="G307" s="66"/>
      <c r="H307" s="66"/>
      <c r="I307" s="66"/>
      <c r="J307" s="66"/>
      <c r="K307" s="66"/>
      <c r="L307" s="66"/>
      <c r="M307" s="66"/>
      <c r="N307" s="66"/>
    </row>
    <row r="308" spans="7:14" s="65" customFormat="1">
      <c r="G308" s="66"/>
      <c r="H308" s="66"/>
      <c r="I308" s="66"/>
      <c r="J308" s="66"/>
      <c r="K308" s="66"/>
      <c r="L308" s="66"/>
      <c r="M308" s="66"/>
      <c r="N308" s="66"/>
    </row>
    <row r="309" spans="7:14" s="65" customFormat="1">
      <c r="G309" s="66"/>
      <c r="H309" s="66"/>
      <c r="I309" s="66"/>
      <c r="J309" s="66"/>
      <c r="K309" s="66"/>
      <c r="L309" s="66"/>
      <c r="M309" s="66"/>
      <c r="N309" s="66"/>
    </row>
    <row r="310" spans="7:14" s="65" customFormat="1">
      <c r="G310" s="66"/>
      <c r="H310" s="66"/>
      <c r="I310" s="66"/>
      <c r="J310" s="66"/>
      <c r="K310" s="66"/>
      <c r="L310" s="66"/>
      <c r="M310" s="66"/>
      <c r="N310" s="66"/>
    </row>
    <row r="311" spans="7:14" s="65" customFormat="1">
      <c r="G311" s="66"/>
      <c r="H311" s="66"/>
      <c r="I311" s="66"/>
      <c r="J311" s="66"/>
      <c r="K311" s="66"/>
      <c r="L311" s="66"/>
      <c r="M311" s="66"/>
      <c r="N311" s="66"/>
    </row>
    <row r="312" spans="7:14" s="65" customFormat="1">
      <c r="G312" s="66"/>
      <c r="H312" s="66"/>
      <c r="I312" s="66"/>
      <c r="J312" s="66"/>
      <c r="K312" s="66"/>
      <c r="L312" s="66"/>
      <c r="M312" s="66"/>
      <c r="N312" s="66"/>
    </row>
    <row r="313" spans="7:14" s="65" customFormat="1">
      <c r="G313" s="66"/>
      <c r="H313" s="66"/>
      <c r="I313" s="66"/>
      <c r="J313" s="66"/>
      <c r="K313" s="66"/>
      <c r="L313" s="66"/>
      <c r="M313" s="66"/>
      <c r="N313" s="66"/>
    </row>
    <row r="314" spans="7:14" s="65" customFormat="1">
      <c r="G314" s="66"/>
      <c r="H314" s="66"/>
      <c r="I314" s="66"/>
      <c r="J314" s="66"/>
      <c r="K314" s="66"/>
      <c r="L314" s="66"/>
      <c r="M314" s="66"/>
      <c r="N314" s="66"/>
    </row>
    <row r="315" spans="7:14" s="65" customFormat="1">
      <c r="G315" s="66"/>
      <c r="H315" s="66"/>
      <c r="I315" s="66"/>
      <c r="J315" s="66"/>
      <c r="K315" s="66"/>
      <c r="L315" s="66"/>
      <c r="M315" s="66"/>
      <c r="N315" s="66"/>
    </row>
    <row r="316" spans="7:14" s="65" customFormat="1">
      <c r="G316" s="66"/>
      <c r="H316" s="66"/>
      <c r="I316" s="66"/>
      <c r="J316" s="66"/>
      <c r="K316" s="66"/>
      <c r="L316" s="66"/>
      <c r="M316" s="66"/>
      <c r="N316" s="66"/>
    </row>
    <row r="317" spans="7:14" s="65" customFormat="1">
      <c r="G317" s="66"/>
      <c r="H317" s="66"/>
      <c r="I317" s="66"/>
      <c r="J317" s="66"/>
      <c r="K317" s="66"/>
      <c r="L317" s="66"/>
      <c r="M317" s="66"/>
      <c r="N317" s="66"/>
    </row>
    <row r="318" spans="7:14" s="65" customFormat="1">
      <c r="G318" s="66"/>
      <c r="H318" s="66"/>
      <c r="I318" s="66"/>
      <c r="J318" s="66"/>
      <c r="K318" s="66"/>
      <c r="L318" s="66"/>
      <c r="M318" s="66"/>
      <c r="N318" s="66"/>
    </row>
    <row r="319" spans="7:14" s="65" customFormat="1">
      <c r="G319" s="66"/>
      <c r="H319" s="66"/>
      <c r="I319" s="66"/>
      <c r="J319" s="66"/>
      <c r="K319" s="66"/>
      <c r="L319" s="66"/>
      <c r="M319" s="66"/>
      <c r="N319" s="66"/>
    </row>
    <row r="320" spans="7:14" s="65" customFormat="1">
      <c r="G320" s="66"/>
      <c r="H320" s="66"/>
      <c r="I320" s="66"/>
      <c r="J320" s="66"/>
      <c r="K320" s="66"/>
      <c r="L320" s="66"/>
      <c r="M320" s="66"/>
      <c r="N320" s="66"/>
    </row>
    <row r="321" spans="7:14" s="65" customFormat="1">
      <c r="G321" s="66"/>
      <c r="H321" s="66"/>
      <c r="I321" s="66"/>
      <c r="J321" s="66"/>
      <c r="K321" s="66"/>
      <c r="L321" s="66"/>
      <c r="M321" s="66"/>
      <c r="N321" s="66"/>
    </row>
    <row r="322" spans="7:14" s="65" customFormat="1">
      <c r="G322" s="66"/>
      <c r="H322" s="66"/>
      <c r="I322" s="66"/>
      <c r="J322" s="66"/>
      <c r="K322" s="66"/>
      <c r="L322" s="66"/>
      <c r="M322" s="66"/>
      <c r="N322" s="66"/>
    </row>
    <row r="323" spans="7:14" s="65" customFormat="1">
      <c r="G323" s="66"/>
      <c r="H323" s="66"/>
      <c r="I323" s="66"/>
      <c r="J323" s="66"/>
      <c r="K323" s="66"/>
      <c r="L323" s="66"/>
      <c r="M323" s="66"/>
      <c r="N323" s="66"/>
    </row>
    <row r="324" spans="7:14" s="65" customFormat="1">
      <c r="G324" s="66"/>
      <c r="H324" s="66"/>
      <c r="I324" s="66"/>
      <c r="J324" s="66"/>
      <c r="K324" s="66"/>
      <c r="L324" s="66"/>
      <c r="M324" s="66"/>
      <c r="N324" s="66"/>
    </row>
    <row r="325" spans="7:14" s="65" customFormat="1">
      <c r="G325" s="66"/>
      <c r="H325" s="66"/>
      <c r="I325" s="66"/>
      <c r="J325" s="66"/>
      <c r="K325" s="66"/>
      <c r="L325" s="66"/>
      <c r="M325" s="66"/>
      <c r="N325" s="66"/>
    </row>
    <row r="326" spans="7:14" s="65" customFormat="1">
      <c r="G326" s="66"/>
      <c r="H326" s="66"/>
      <c r="I326" s="66"/>
      <c r="J326" s="66"/>
      <c r="K326" s="66"/>
      <c r="L326" s="66"/>
      <c r="M326" s="66"/>
      <c r="N326" s="66"/>
    </row>
    <row r="327" spans="7:14" s="65" customFormat="1">
      <c r="G327" s="66"/>
      <c r="H327" s="66"/>
      <c r="I327" s="66"/>
      <c r="J327" s="66"/>
      <c r="K327" s="66"/>
      <c r="L327" s="66"/>
      <c r="M327" s="66"/>
      <c r="N327" s="66"/>
    </row>
    <row r="328" spans="7:14" s="65" customFormat="1">
      <c r="G328" s="66"/>
      <c r="H328" s="66"/>
      <c r="I328" s="66"/>
      <c r="J328" s="66"/>
      <c r="K328" s="66"/>
      <c r="L328" s="66"/>
      <c r="M328" s="66"/>
      <c r="N328" s="66"/>
    </row>
    <row r="329" spans="7:14" s="65" customFormat="1">
      <c r="G329" s="66"/>
      <c r="H329" s="66"/>
      <c r="I329" s="66"/>
      <c r="J329" s="66"/>
      <c r="K329" s="66"/>
      <c r="L329" s="66"/>
      <c r="M329" s="66"/>
      <c r="N329" s="66"/>
    </row>
    <row r="330" spans="7:14" s="65" customFormat="1">
      <c r="G330" s="66"/>
      <c r="H330" s="66"/>
      <c r="I330" s="66"/>
      <c r="J330" s="66"/>
      <c r="K330" s="66"/>
      <c r="L330" s="66"/>
      <c r="M330" s="66"/>
      <c r="N330" s="66"/>
    </row>
    <row r="331" spans="7:14" s="65" customFormat="1">
      <c r="G331" s="66"/>
      <c r="H331" s="66"/>
      <c r="I331" s="66"/>
      <c r="J331" s="66"/>
      <c r="K331" s="66"/>
      <c r="L331" s="66"/>
      <c r="M331" s="66"/>
      <c r="N331" s="66"/>
    </row>
    <row r="332" spans="7:14" s="65" customFormat="1">
      <c r="G332" s="66"/>
      <c r="H332" s="66"/>
      <c r="I332" s="66"/>
      <c r="J332" s="66"/>
      <c r="K332" s="66"/>
      <c r="L332" s="66"/>
      <c r="M332" s="66"/>
      <c r="N332" s="66"/>
    </row>
    <row r="333" spans="7:14" s="65" customFormat="1">
      <c r="G333" s="66"/>
      <c r="H333" s="66"/>
      <c r="I333" s="66"/>
      <c r="J333" s="66"/>
      <c r="K333" s="66"/>
      <c r="L333" s="66"/>
      <c r="M333" s="66"/>
      <c r="N333" s="66"/>
    </row>
    <row r="334" spans="7:14" s="65" customFormat="1">
      <c r="G334" s="66"/>
      <c r="H334" s="66"/>
      <c r="I334" s="66"/>
      <c r="J334" s="66"/>
      <c r="K334" s="66"/>
      <c r="L334" s="66"/>
      <c r="M334" s="66"/>
      <c r="N334" s="66"/>
    </row>
    <row r="335" spans="7:14" s="65" customFormat="1">
      <c r="G335" s="66"/>
      <c r="H335" s="66"/>
      <c r="I335" s="66"/>
      <c r="J335" s="66"/>
      <c r="K335" s="66"/>
      <c r="L335" s="66"/>
      <c r="M335" s="66"/>
      <c r="N335" s="66"/>
    </row>
    <row r="336" spans="7:14" s="65" customFormat="1">
      <c r="G336" s="66"/>
      <c r="H336" s="66"/>
      <c r="I336" s="66"/>
      <c r="J336" s="66"/>
      <c r="K336" s="66"/>
      <c r="L336" s="66"/>
      <c r="M336" s="66"/>
      <c r="N336" s="66"/>
    </row>
    <row r="337" spans="7:14" s="65" customFormat="1">
      <c r="G337" s="66"/>
      <c r="H337" s="66"/>
      <c r="I337" s="66"/>
      <c r="J337" s="66"/>
      <c r="K337" s="66"/>
      <c r="L337" s="66"/>
      <c r="M337" s="66"/>
      <c r="N337" s="66"/>
    </row>
    <row r="338" spans="7:14" s="65" customFormat="1">
      <c r="G338" s="66"/>
      <c r="H338" s="66"/>
      <c r="I338" s="66"/>
      <c r="J338" s="66"/>
      <c r="K338" s="66"/>
      <c r="L338" s="66"/>
      <c r="M338" s="66"/>
      <c r="N338" s="66"/>
    </row>
    <row r="339" spans="7:14" s="65" customFormat="1">
      <c r="G339" s="66"/>
      <c r="H339" s="66"/>
      <c r="I339" s="66"/>
      <c r="J339" s="66"/>
      <c r="K339" s="66"/>
      <c r="L339" s="66"/>
      <c r="M339" s="66"/>
      <c r="N339" s="66"/>
    </row>
    <row r="340" spans="7:14" s="65" customFormat="1">
      <c r="G340" s="66"/>
      <c r="H340" s="66"/>
      <c r="I340" s="66"/>
      <c r="J340" s="66"/>
      <c r="K340" s="66"/>
      <c r="L340" s="66"/>
      <c r="M340" s="66"/>
      <c r="N340" s="66"/>
    </row>
    <row r="341" spans="7:14" s="65" customFormat="1">
      <c r="G341" s="66"/>
      <c r="H341" s="66"/>
      <c r="I341" s="66"/>
      <c r="J341" s="66"/>
      <c r="K341" s="66"/>
      <c r="L341" s="66"/>
      <c r="M341" s="66"/>
      <c r="N341" s="66"/>
    </row>
    <row r="342" spans="7:14" s="65" customFormat="1">
      <c r="G342" s="66"/>
      <c r="H342" s="66"/>
      <c r="I342" s="66"/>
      <c r="J342" s="66"/>
      <c r="K342" s="66"/>
      <c r="L342" s="66"/>
      <c r="M342" s="66"/>
      <c r="N342" s="66"/>
    </row>
    <row r="343" spans="7:14" s="65" customFormat="1">
      <c r="G343" s="66"/>
      <c r="H343" s="66"/>
      <c r="I343" s="66"/>
      <c r="J343" s="66"/>
      <c r="K343" s="66"/>
      <c r="L343" s="66"/>
      <c r="M343" s="66"/>
      <c r="N343" s="66"/>
    </row>
    <row r="344" spans="7:14" s="65" customFormat="1">
      <c r="G344" s="66"/>
      <c r="H344" s="66"/>
      <c r="I344" s="66"/>
      <c r="J344" s="66"/>
      <c r="K344" s="66"/>
      <c r="L344" s="66"/>
      <c r="M344" s="66"/>
      <c r="N344" s="66"/>
    </row>
    <row r="345" spans="7:14" s="65" customFormat="1">
      <c r="G345" s="66"/>
      <c r="H345" s="66"/>
      <c r="I345" s="66"/>
      <c r="J345" s="66"/>
      <c r="K345" s="66"/>
      <c r="L345" s="66"/>
      <c r="M345" s="66"/>
      <c r="N345" s="66"/>
    </row>
    <row r="346" spans="7:14" s="65" customFormat="1">
      <c r="G346" s="66"/>
      <c r="H346" s="66"/>
      <c r="I346" s="66"/>
      <c r="J346" s="66"/>
      <c r="K346" s="66"/>
      <c r="L346" s="66"/>
      <c r="M346" s="66"/>
      <c r="N346" s="66"/>
    </row>
    <row r="347" spans="7:14" s="65" customFormat="1">
      <c r="G347" s="66"/>
      <c r="H347" s="66"/>
      <c r="I347" s="66"/>
      <c r="J347" s="66"/>
      <c r="K347" s="66"/>
      <c r="L347" s="66"/>
      <c r="M347" s="66"/>
      <c r="N347" s="66"/>
    </row>
    <row r="348" spans="7:14" s="65" customFormat="1">
      <c r="G348" s="66"/>
      <c r="H348" s="66"/>
      <c r="I348" s="66"/>
      <c r="J348" s="66"/>
      <c r="K348" s="66"/>
      <c r="L348" s="66"/>
      <c r="M348" s="66"/>
      <c r="N348" s="66"/>
    </row>
    <row r="349" spans="7:14" s="65" customFormat="1">
      <c r="G349" s="66"/>
      <c r="H349" s="66"/>
      <c r="I349" s="66"/>
      <c r="J349" s="66"/>
      <c r="K349" s="66"/>
      <c r="L349" s="66"/>
      <c r="M349" s="66"/>
      <c r="N349" s="66"/>
    </row>
    <row r="350" spans="7:14" s="65" customFormat="1">
      <c r="G350" s="66"/>
      <c r="H350" s="66"/>
      <c r="I350" s="66"/>
      <c r="J350" s="66"/>
      <c r="K350" s="66"/>
      <c r="L350" s="66"/>
      <c r="M350" s="66"/>
      <c r="N350" s="66"/>
    </row>
    <row r="351" spans="7:14" s="65" customFormat="1">
      <c r="G351" s="66"/>
      <c r="H351" s="66"/>
      <c r="I351" s="66"/>
      <c r="J351" s="66"/>
      <c r="K351" s="66"/>
      <c r="L351" s="66"/>
      <c r="M351" s="66"/>
      <c r="N351" s="66"/>
    </row>
    <row r="352" spans="7:14" s="65" customFormat="1">
      <c r="G352" s="66"/>
      <c r="H352" s="66"/>
      <c r="I352" s="66"/>
      <c r="J352" s="66"/>
      <c r="K352" s="66"/>
      <c r="L352" s="66"/>
      <c r="M352" s="66"/>
      <c r="N352" s="66"/>
    </row>
    <row r="353" spans="7:14" s="65" customFormat="1">
      <c r="G353" s="66"/>
      <c r="H353" s="66"/>
      <c r="I353" s="66"/>
      <c r="J353" s="66"/>
      <c r="K353" s="66"/>
      <c r="L353" s="66"/>
      <c r="M353" s="66"/>
      <c r="N353" s="66"/>
    </row>
    <row r="354" spans="7:14" s="65" customFormat="1">
      <c r="G354" s="66"/>
      <c r="H354" s="66"/>
      <c r="I354" s="66"/>
      <c r="J354" s="66"/>
      <c r="K354" s="66"/>
      <c r="L354" s="66"/>
      <c r="M354" s="66"/>
      <c r="N354" s="66"/>
    </row>
    <row r="355" spans="7:14" s="65" customFormat="1">
      <c r="G355" s="66"/>
      <c r="H355" s="66"/>
      <c r="I355" s="66"/>
      <c r="J355" s="66"/>
      <c r="K355" s="66"/>
      <c r="L355" s="66"/>
      <c r="M355" s="66"/>
      <c r="N355" s="66"/>
    </row>
    <row r="356" spans="7:14" s="65" customFormat="1">
      <c r="G356" s="66"/>
      <c r="H356" s="66"/>
      <c r="I356" s="66"/>
      <c r="J356" s="66"/>
      <c r="K356" s="66"/>
      <c r="L356" s="66"/>
      <c r="M356" s="66"/>
      <c r="N356" s="66"/>
    </row>
    <row r="357" spans="7:14" s="65" customFormat="1">
      <c r="G357" s="66"/>
      <c r="H357" s="66"/>
      <c r="I357" s="66"/>
      <c r="J357" s="66"/>
      <c r="K357" s="66"/>
      <c r="L357" s="66"/>
      <c r="M357" s="66"/>
      <c r="N357" s="66"/>
    </row>
    <row r="358" spans="7:14" s="65" customFormat="1">
      <c r="G358" s="66"/>
      <c r="H358" s="66"/>
      <c r="I358" s="66"/>
      <c r="J358" s="66"/>
      <c r="K358" s="66"/>
      <c r="L358" s="66"/>
      <c r="M358" s="66"/>
      <c r="N358" s="66"/>
    </row>
    <row r="359" spans="7:14" s="65" customFormat="1">
      <c r="G359" s="66"/>
      <c r="H359" s="66"/>
      <c r="I359" s="66"/>
      <c r="J359" s="66"/>
      <c r="K359" s="66"/>
      <c r="L359" s="66"/>
      <c r="M359" s="66"/>
      <c r="N359" s="66"/>
    </row>
    <row r="360" spans="7:14" s="65" customFormat="1">
      <c r="G360" s="66"/>
      <c r="H360" s="66"/>
      <c r="I360" s="66"/>
      <c r="J360" s="66"/>
      <c r="K360" s="66"/>
      <c r="L360" s="66"/>
      <c r="M360" s="66"/>
      <c r="N360" s="66"/>
    </row>
    <row r="361" spans="7:14" s="65" customFormat="1">
      <c r="G361" s="66"/>
      <c r="H361" s="66"/>
      <c r="I361" s="66"/>
      <c r="J361" s="66"/>
      <c r="K361" s="66"/>
      <c r="L361" s="66"/>
      <c r="M361" s="66"/>
      <c r="N361" s="66"/>
    </row>
    <row r="362" spans="7:14" s="65" customFormat="1">
      <c r="G362" s="66"/>
      <c r="H362" s="66"/>
      <c r="I362" s="66"/>
      <c r="J362" s="66"/>
      <c r="K362" s="66"/>
      <c r="L362" s="66"/>
      <c r="M362" s="66"/>
      <c r="N362" s="66"/>
    </row>
    <row r="363" spans="7:14" s="65" customFormat="1">
      <c r="G363" s="66"/>
      <c r="H363" s="66"/>
      <c r="I363" s="66"/>
      <c r="J363" s="66"/>
      <c r="K363" s="66"/>
      <c r="L363" s="66"/>
      <c r="M363" s="66"/>
      <c r="N363" s="66"/>
    </row>
    <row r="364" spans="7:14" s="65" customFormat="1">
      <c r="G364" s="66"/>
      <c r="H364" s="66"/>
      <c r="I364" s="66"/>
      <c r="J364" s="66"/>
      <c r="K364" s="66"/>
      <c r="L364" s="66"/>
      <c r="M364" s="66"/>
      <c r="N364" s="66"/>
    </row>
    <row r="365" spans="7:14" s="65" customFormat="1">
      <c r="G365" s="66"/>
      <c r="H365" s="66"/>
      <c r="I365" s="66"/>
      <c r="J365" s="66"/>
      <c r="K365" s="66"/>
      <c r="L365" s="66"/>
      <c r="M365" s="66"/>
      <c r="N365" s="66"/>
    </row>
    <row r="366" spans="7:14" s="65" customFormat="1">
      <c r="G366" s="66"/>
      <c r="H366" s="66"/>
      <c r="I366" s="66"/>
      <c r="J366" s="66"/>
      <c r="K366" s="66"/>
      <c r="L366" s="66"/>
      <c r="M366" s="66"/>
      <c r="N366" s="66"/>
    </row>
    <row r="367" spans="7:14" s="65" customFormat="1">
      <c r="G367" s="66"/>
      <c r="H367" s="66"/>
      <c r="I367" s="66"/>
      <c r="J367" s="66"/>
      <c r="K367" s="66"/>
      <c r="L367" s="66"/>
      <c r="M367" s="66"/>
      <c r="N367" s="66"/>
    </row>
    <row r="368" spans="7:14" s="65" customFormat="1">
      <c r="G368" s="66"/>
      <c r="H368" s="66"/>
      <c r="I368" s="66"/>
      <c r="J368" s="66"/>
      <c r="K368" s="66"/>
      <c r="L368" s="66"/>
      <c r="M368" s="66"/>
      <c r="N368" s="66"/>
    </row>
    <row r="369" spans="7:14" s="65" customFormat="1">
      <c r="G369" s="66"/>
      <c r="H369" s="66"/>
      <c r="I369" s="66"/>
      <c r="J369" s="66"/>
      <c r="K369" s="66"/>
      <c r="L369" s="66"/>
      <c r="M369" s="66"/>
      <c r="N369" s="66"/>
    </row>
    <row r="370" spans="7:14" s="65" customFormat="1">
      <c r="G370" s="66"/>
      <c r="H370" s="66"/>
      <c r="I370" s="66"/>
      <c r="J370" s="66"/>
      <c r="K370" s="66"/>
      <c r="L370" s="66"/>
      <c r="M370" s="66"/>
      <c r="N370" s="66"/>
    </row>
    <row r="371" spans="7:14" s="65" customFormat="1">
      <c r="G371" s="66"/>
      <c r="H371" s="66"/>
      <c r="I371" s="66"/>
      <c r="J371" s="66"/>
      <c r="K371" s="66"/>
      <c r="L371" s="66"/>
      <c r="M371" s="66"/>
      <c r="N371" s="66"/>
    </row>
    <row r="372" spans="7:14" s="65" customFormat="1">
      <c r="G372" s="66"/>
      <c r="H372" s="66"/>
      <c r="I372" s="66"/>
      <c r="J372" s="66"/>
      <c r="K372" s="66"/>
      <c r="L372" s="66"/>
      <c r="M372" s="66"/>
      <c r="N372" s="66"/>
    </row>
    <row r="373" spans="7:14" s="65" customFormat="1">
      <c r="G373" s="66"/>
      <c r="H373" s="66"/>
      <c r="I373" s="66"/>
      <c r="J373" s="66"/>
      <c r="K373" s="66"/>
      <c r="L373" s="66"/>
      <c r="M373" s="66"/>
      <c r="N373" s="66"/>
    </row>
    <row r="374" spans="7:14" s="65" customFormat="1">
      <c r="G374" s="66"/>
      <c r="H374" s="66"/>
      <c r="I374" s="66"/>
      <c r="J374" s="66"/>
      <c r="K374" s="66"/>
      <c r="L374" s="66"/>
      <c r="M374" s="66"/>
      <c r="N374" s="66"/>
    </row>
    <row r="375" spans="7:14" s="65" customFormat="1">
      <c r="G375" s="66"/>
      <c r="H375" s="66"/>
      <c r="I375" s="66"/>
      <c r="J375" s="66"/>
      <c r="K375" s="66"/>
      <c r="L375" s="66"/>
      <c r="M375" s="66"/>
      <c r="N375" s="66"/>
    </row>
    <row r="376" spans="7:14" s="65" customFormat="1">
      <c r="G376" s="66"/>
      <c r="H376" s="66"/>
      <c r="I376" s="66"/>
      <c r="J376" s="66"/>
      <c r="K376" s="66"/>
      <c r="L376" s="66"/>
      <c r="M376" s="66"/>
      <c r="N376" s="66"/>
    </row>
    <row r="377" spans="7:14" s="65" customFormat="1">
      <c r="G377" s="66"/>
      <c r="H377" s="66"/>
      <c r="I377" s="66"/>
      <c r="J377" s="66"/>
      <c r="K377" s="66"/>
      <c r="L377" s="66"/>
      <c r="M377" s="66"/>
      <c r="N377" s="66"/>
    </row>
    <row r="378" spans="7:14" s="65" customFormat="1">
      <c r="G378" s="66"/>
      <c r="H378" s="66"/>
      <c r="I378" s="66"/>
      <c r="J378" s="66"/>
      <c r="K378" s="66"/>
      <c r="L378" s="66"/>
      <c r="M378" s="66"/>
      <c r="N378" s="66"/>
    </row>
    <row r="379" spans="7:14" s="65" customFormat="1">
      <c r="G379" s="66"/>
      <c r="H379" s="66"/>
      <c r="I379" s="66"/>
      <c r="J379" s="66"/>
      <c r="K379" s="66"/>
      <c r="L379" s="66"/>
      <c r="M379" s="66"/>
      <c r="N379" s="66"/>
    </row>
    <row r="380" spans="7:14" s="65" customFormat="1">
      <c r="G380" s="66"/>
      <c r="H380" s="66"/>
      <c r="I380" s="66"/>
      <c r="J380" s="66"/>
      <c r="K380" s="66"/>
      <c r="L380" s="66"/>
      <c r="M380" s="66"/>
      <c r="N380" s="66"/>
    </row>
    <row r="381" spans="7:14" s="65" customFormat="1">
      <c r="G381" s="66"/>
      <c r="H381" s="66"/>
      <c r="I381" s="66"/>
      <c r="J381" s="66"/>
      <c r="K381" s="66"/>
      <c r="L381" s="66"/>
      <c r="M381" s="66"/>
      <c r="N381" s="66"/>
    </row>
    <row r="382" spans="7:14" s="65" customFormat="1">
      <c r="G382" s="66"/>
      <c r="H382" s="66"/>
      <c r="I382" s="66"/>
      <c r="J382" s="66"/>
      <c r="K382" s="66"/>
      <c r="L382" s="66"/>
      <c r="M382" s="66"/>
      <c r="N382" s="66"/>
    </row>
    <row r="383" spans="7:14" s="65" customFormat="1">
      <c r="G383" s="66"/>
      <c r="H383" s="66"/>
      <c r="I383" s="66"/>
      <c r="J383" s="66"/>
      <c r="K383" s="66"/>
      <c r="L383" s="66"/>
      <c r="M383" s="66"/>
      <c r="N383" s="66"/>
    </row>
    <row r="384" spans="7:14" s="65" customFormat="1">
      <c r="G384" s="66"/>
      <c r="H384" s="66"/>
      <c r="I384" s="66"/>
      <c r="J384" s="66"/>
      <c r="K384" s="66"/>
      <c r="L384" s="66"/>
      <c r="M384" s="66"/>
      <c r="N384" s="66"/>
    </row>
    <row r="385" spans="7:14" s="65" customFormat="1">
      <c r="G385" s="66"/>
      <c r="H385" s="66"/>
      <c r="I385" s="66"/>
      <c r="J385" s="66"/>
      <c r="K385" s="66"/>
      <c r="L385" s="66"/>
      <c r="M385" s="66"/>
      <c r="N385" s="66"/>
    </row>
    <row r="386" spans="7:14" s="65" customFormat="1">
      <c r="G386" s="66"/>
      <c r="H386" s="66"/>
      <c r="I386" s="66"/>
      <c r="J386" s="66"/>
      <c r="K386" s="66"/>
      <c r="L386" s="66"/>
      <c r="M386" s="66"/>
      <c r="N386" s="66"/>
    </row>
    <row r="387" spans="7:14" s="65" customFormat="1">
      <c r="G387" s="66"/>
      <c r="H387" s="66"/>
      <c r="I387" s="66"/>
      <c r="J387" s="66"/>
      <c r="K387" s="66"/>
      <c r="L387" s="66"/>
      <c r="M387" s="66"/>
      <c r="N387" s="66"/>
    </row>
    <row r="388" spans="7:14" s="65" customFormat="1">
      <c r="G388" s="66"/>
      <c r="H388" s="66"/>
      <c r="I388" s="66"/>
      <c r="J388" s="66"/>
      <c r="K388" s="66"/>
      <c r="L388" s="66"/>
      <c r="M388" s="66"/>
      <c r="N388" s="66"/>
    </row>
    <row r="389" spans="7:14" s="65" customFormat="1">
      <c r="G389" s="66"/>
      <c r="H389" s="66"/>
      <c r="I389" s="66"/>
      <c r="J389" s="66"/>
      <c r="K389" s="66"/>
      <c r="L389" s="66"/>
      <c r="M389" s="66"/>
      <c r="N389" s="66"/>
    </row>
    <row r="390" spans="7:14" s="65" customFormat="1">
      <c r="G390" s="66"/>
      <c r="H390" s="66"/>
      <c r="I390" s="66"/>
      <c r="J390" s="66"/>
      <c r="K390" s="66"/>
      <c r="L390" s="66"/>
      <c r="M390" s="66"/>
      <c r="N390" s="66"/>
    </row>
    <row r="391" spans="7:14" s="65" customFormat="1">
      <c r="G391" s="66"/>
      <c r="H391" s="66"/>
      <c r="I391" s="66"/>
      <c r="J391" s="66"/>
      <c r="K391" s="66"/>
      <c r="L391" s="66"/>
      <c r="M391" s="66"/>
      <c r="N391" s="66"/>
    </row>
    <row r="392" spans="7:14" s="65" customFormat="1">
      <c r="G392" s="66"/>
      <c r="H392" s="66"/>
      <c r="I392" s="66"/>
      <c r="J392" s="66"/>
      <c r="K392" s="66"/>
      <c r="L392" s="66"/>
      <c r="M392" s="66"/>
      <c r="N392" s="66"/>
    </row>
    <row r="393" spans="7:14" s="65" customFormat="1">
      <c r="G393" s="66"/>
      <c r="H393" s="66"/>
      <c r="I393" s="66"/>
      <c r="J393" s="66"/>
      <c r="K393" s="66"/>
      <c r="L393" s="66"/>
      <c r="M393" s="66"/>
      <c r="N393" s="66"/>
    </row>
    <row r="394" spans="7:14" s="65" customFormat="1">
      <c r="G394" s="66"/>
      <c r="H394" s="66"/>
      <c r="I394" s="66"/>
      <c r="J394" s="66"/>
      <c r="K394" s="66"/>
      <c r="L394" s="66"/>
      <c r="M394" s="66"/>
      <c r="N394" s="66"/>
    </row>
    <row r="395" spans="7:14" s="65" customFormat="1">
      <c r="G395" s="66"/>
      <c r="H395" s="66"/>
      <c r="I395" s="66"/>
      <c r="J395" s="66"/>
      <c r="K395" s="66"/>
      <c r="L395" s="66"/>
      <c r="M395" s="66"/>
      <c r="N395" s="66"/>
    </row>
    <row r="396" spans="7:14" s="65" customFormat="1">
      <c r="G396" s="66"/>
      <c r="H396" s="66"/>
      <c r="I396" s="66"/>
      <c r="J396" s="66"/>
      <c r="K396" s="66"/>
      <c r="L396" s="66"/>
      <c r="M396" s="66"/>
      <c r="N396" s="66"/>
    </row>
    <row r="397" spans="7:14" s="65" customFormat="1">
      <c r="G397" s="66"/>
      <c r="H397" s="66"/>
      <c r="I397" s="66"/>
      <c r="J397" s="66"/>
      <c r="K397" s="66"/>
      <c r="L397" s="66"/>
      <c r="M397" s="66"/>
      <c r="N397" s="66"/>
    </row>
    <row r="398" spans="7:14" s="65" customFormat="1">
      <c r="G398" s="66"/>
      <c r="H398" s="66"/>
      <c r="I398" s="66"/>
      <c r="J398" s="66"/>
      <c r="K398" s="66"/>
      <c r="L398" s="66"/>
      <c r="M398" s="66"/>
      <c r="N398" s="66"/>
    </row>
    <row r="399" spans="7:14" s="65" customFormat="1">
      <c r="G399" s="66"/>
      <c r="H399" s="66"/>
      <c r="I399" s="66"/>
      <c r="J399" s="66"/>
      <c r="K399" s="66"/>
      <c r="L399" s="66"/>
      <c r="M399" s="66"/>
      <c r="N399" s="66"/>
    </row>
    <row r="400" spans="7:14" s="65" customFormat="1">
      <c r="G400" s="66"/>
      <c r="H400" s="66"/>
      <c r="I400" s="66"/>
      <c r="J400" s="66"/>
      <c r="K400" s="66"/>
      <c r="L400" s="66"/>
      <c r="M400" s="66"/>
      <c r="N400" s="66"/>
    </row>
    <row r="401" spans="7:14" s="65" customFormat="1">
      <c r="G401" s="66"/>
      <c r="H401" s="66"/>
      <c r="I401" s="66"/>
      <c r="J401" s="66"/>
      <c r="K401" s="66"/>
      <c r="L401" s="66"/>
      <c r="M401" s="66"/>
      <c r="N401" s="66"/>
    </row>
    <row r="402" spans="7:14" s="65" customFormat="1">
      <c r="G402" s="66"/>
      <c r="H402" s="66"/>
      <c r="I402" s="66"/>
      <c r="J402" s="66"/>
      <c r="K402" s="66"/>
      <c r="L402" s="66"/>
      <c r="M402" s="66"/>
      <c r="N402" s="66"/>
    </row>
    <row r="403" spans="7:14" s="65" customFormat="1">
      <c r="G403" s="66"/>
      <c r="H403" s="66"/>
      <c r="I403" s="66"/>
      <c r="J403" s="66"/>
      <c r="K403" s="66"/>
      <c r="L403" s="66"/>
      <c r="M403" s="66"/>
      <c r="N403" s="66"/>
    </row>
    <row r="404" spans="7:14" s="65" customFormat="1">
      <c r="G404" s="66"/>
      <c r="H404" s="66"/>
      <c r="I404" s="66"/>
      <c r="J404" s="66"/>
      <c r="K404" s="66"/>
      <c r="L404" s="66"/>
      <c r="M404" s="66"/>
      <c r="N404" s="66"/>
    </row>
    <row r="405" spans="7:14" s="65" customFormat="1">
      <c r="G405" s="66"/>
      <c r="H405" s="66"/>
      <c r="I405" s="66"/>
      <c r="J405" s="66"/>
      <c r="K405" s="66"/>
      <c r="L405" s="66"/>
      <c r="M405" s="66"/>
      <c r="N405" s="66"/>
    </row>
    <row r="406" spans="7:14" s="65" customFormat="1">
      <c r="G406" s="66"/>
      <c r="H406" s="66"/>
      <c r="I406" s="66"/>
      <c r="J406" s="66"/>
      <c r="K406" s="66"/>
      <c r="L406" s="66"/>
      <c r="M406" s="66"/>
      <c r="N406" s="66"/>
    </row>
    <row r="407" spans="7:14" s="65" customFormat="1">
      <c r="G407" s="66"/>
      <c r="H407" s="66"/>
      <c r="I407" s="66"/>
      <c r="J407" s="66"/>
      <c r="K407" s="66"/>
      <c r="L407" s="66"/>
      <c r="M407" s="66"/>
      <c r="N407" s="66"/>
    </row>
    <row r="408" spans="7:14" s="65" customFormat="1">
      <c r="G408" s="66"/>
      <c r="H408" s="66"/>
      <c r="I408" s="66"/>
      <c r="J408" s="66"/>
      <c r="K408" s="66"/>
      <c r="L408" s="66"/>
      <c r="M408" s="66"/>
      <c r="N408" s="66"/>
    </row>
    <row r="409" spans="7:14" s="65" customFormat="1">
      <c r="G409" s="66"/>
      <c r="H409" s="66"/>
      <c r="I409" s="66"/>
      <c r="J409" s="66"/>
      <c r="K409" s="66"/>
      <c r="L409" s="66"/>
      <c r="M409" s="66"/>
      <c r="N409" s="66"/>
    </row>
    <row r="410" spans="7:14" s="65" customFormat="1">
      <c r="G410" s="66"/>
      <c r="H410" s="66"/>
      <c r="I410" s="66"/>
      <c r="J410" s="66"/>
      <c r="K410" s="66"/>
      <c r="L410" s="66"/>
      <c r="M410" s="66"/>
      <c r="N410" s="66"/>
    </row>
    <row r="411" spans="7:14" s="65" customFormat="1">
      <c r="G411" s="66"/>
      <c r="H411" s="66"/>
      <c r="I411" s="66"/>
      <c r="J411" s="66"/>
      <c r="K411" s="66"/>
      <c r="L411" s="66"/>
      <c r="M411" s="66"/>
      <c r="N411" s="66"/>
    </row>
    <row r="412" spans="7:14" s="65" customFormat="1">
      <c r="G412" s="66"/>
      <c r="H412" s="66"/>
      <c r="I412" s="66"/>
      <c r="J412" s="66"/>
      <c r="K412" s="66"/>
      <c r="L412" s="66"/>
      <c r="M412" s="66"/>
      <c r="N412" s="66"/>
    </row>
    <row r="413" spans="7:14" s="65" customFormat="1">
      <c r="G413" s="66"/>
      <c r="H413" s="66"/>
      <c r="I413" s="66"/>
      <c r="J413" s="66"/>
      <c r="K413" s="66"/>
      <c r="L413" s="66"/>
      <c r="M413" s="66"/>
      <c r="N413" s="66"/>
    </row>
    <row r="414" spans="7:14" s="65" customFormat="1">
      <c r="G414" s="66"/>
      <c r="H414" s="66"/>
      <c r="I414" s="66"/>
      <c r="J414" s="66"/>
      <c r="K414" s="66"/>
      <c r="L414" s="66"/>
      <c r="M414" s="66"/>
      <c r="N414" s="66"/>
    </row>
    <row r="415" spans="7:14" s="65" customFormat="1">
      <c r="G415" s="66"/>
      <c r="H415" s="66"/>
      <c r="I415" s="66"/>
      <c r="J415" s="66"/>
      <c r="K415" s="66"/>
      <c r="L415" s="66"/>
      <c r="M415" s="66"/>
      <c r="N415" s="66"/>
    </row>
    <row r="416" spans="7:14" s="65" customFormat="1">
      <c r="G416" s="66"/>
      <c r="H416" s="66"/>
      <c r="I416" s="66"/>
      <c r="J416" s="66"/>
      <c r="K416" s="66"/>
      <c r="L416" s="66"/>
      <c r="M416" s="66"/>
      <c r="N416" s="66"/>
    </row>
    <row r="417" spans="7:14" s="65" customFormat="1">
      <c r="G417" s="66"/>
      <c r="H417" s="66"/>
      <c r="I417" s="66"/>
      <c r="J417" s="66"/>
      <c r="K417" s="66"/>
      <c r="L417" s="66"/>
      <c r="M417" s="66"/>
      <c r="N417" s="66"/>
    </row>
    <row r="418" spans="7:14" s="65" customFormat="1">
      <c r="G418" s="66"/>
      <c r="H418" s="66"/>
      <c r="I418" s="66"/>
      <c r="J418" s="66"/>
      <c r="K418" s="66"/>
      <c r="L418" s="66"/>
      <c r="M418" s="66"/>
      <c r="N418" s="66"/>
    </row>
    <row r="419" spans="7:14" s="65" customFormat="1">
      <c r="G419" s="66"/>
      <c r="H419" s="66"/>
      <c r="I419" s="66"/>
      <c r="J419" s="66"/>
      <c r="K419" s="66"/>
      <c r="L419" s="66"/>
      <c r="M419" s="66"/>
      <c r="N419" s="66"/>
    </row>
    <row r="420" spans="7:14" s="65" customFormat="1">
      <c r="G420" s="66"/>
      <c r="H420" s="66"/>
      <c r="I420" s="66"/>
      <c r="J420" s="66"/>
      <c r="K420" s="66"/>
      <c r="L420" s="66"/>
      <c r="M420" s="66"/>
      <c r="N420" s="66"/>
    </row>
    <row r="421" spans="7:14" s="65" customFormat="1">
      <c r="G421" s="66"/>
      <c r="H421" s="66"/>
      <c r="I421" s="66"/>
      <c r="J421" s="66"/>
      <c r="K421" s="66"/>
      <c r="L421" s="66"/>
      <c r="M421" s="66"/>
      <c r="N421" s="66"/>
    </row>
    <row r="422" spans="7:14" s="65" customFormat="1">
      <c r="G422" s="66"/>
      <c r="H422" s="66"/>
      <c r="I422" s="66"/>
      <c r="J422" s="66"/>
      <c r="K422" s="66"/>
      <c r="L422" s="66"/>
      <c r="M422" s="66"/>
      <c r="N422" s="66"/>
    </row>
    <row r="423" spans="7:14" s="65" customFormat="1">
      <c r="G423" s="66"/>
      <c r="H423" s="66"/>
      <c r="I423" s="66"/>
      <c r="J423" s="66"/>
      <c r="K423" s="66"/>
      <c r="L423" s="66"/>
      <c r="M423" s="66"/>
      <c r="N423" s="66"/>
    </row>
    <row r="424" spans="7:14" s="65" customFormat="1">
      <c r="G424" s="66"/>
      <c r="H424" s="66"/>
      <c r="I424" s="66"/>
      <c r="J424" s="66"/>
      <c r="K424" s="66"/>
      <c r="L424" s="66"/>
      <c r="M424" s="66"/>
      <c r="N424" s="66"/>
    </row>
    <row r="425" spans="7:14" s="65" customFormat="1">
      <c r="G425" s="66"/>
      <c r="H425" s="66"/>
      <c r="I425" s="66"/>
      <c r="J425" s="66"/>
      <c r="K425" s="66"/>
      <c r="L425" s="66"/>
      <c r="M425" s="66"/>
      <c r="N425" s="66"/>
    </row>
    <row r="426" spans="7:14" s="65" customFormat="1">
      <c r="G426" s="66"/>
      <c r="H426" s="66"/>
      <c r="I426" s="66"/>
      <c r="J426" s="66"/>
      <c r="K426" s="66"/>
      <c r="L426" s="66"/>
      <c r="M426" s="66"/>
      <c r="N426" s="66"/>
    </row>
    <row r="427" spans="7:14" s="65" customFormat="1">
      <c r="G427" s="66"/>
      <c r="H427" s="66"/>
      <c r="I427" s="66"/>
      <c r="J427" s="66"/>
      <c r="K427" s="66"/>
      <c r="L427" s="66"/>
      <c r="M427" s="66"/>
      <c r="N427" s="66"/>
    </row>
    <row r="428" spans="7:14" s="65" customFormat="1">
      <c r="G428" s="66"/>
      <c r="H428" s="66"/>
      <c r="I428" s="66"/>
      <c r="J428" s="66"/>
      <c r="K428" s="66"/>
      <c r="L428" s="66"/>
      <c r="M428" s="66"/>
      <c r="N428" s="66"/>
    </row>
    <row r="429" spans="7:14" s="65" customFormat="1">
      <c r="G429" s="66"/>
      <c r="H429" s="66"/>
      <c r="I429" s="66"/>
      <c r="J429" s="66"/>
      <c r="K429" s="66"/>
      <c r="L429" s="66"/>
      <c r="M429" s="66"/>
      <c r="N429" s="66"/>
    </row>
    <row r="430" spans="7:14" s="65" customFormat="1">
      <c r="G430" s="66"/>
      <c r="H430" s="66"/>
      <c r="I430" s="66"/>
      <c r="J430" s="66"/>
      <c r="K430" s="66"/>
      <c r="L430" s="66"/>
      <c r="M430" s="66"/>
      <c r="N430" s="66"/>
    </row>
    <row r="431" spans="7:14" s="65" customFormat="1">
      <c r="G431" s="66"/>
      <c r="H431" s="66"/>
      <c r="I431" s="66"/>
      <c r="J431" s="66"/>
      <c r="K431" s="66"/>
      <c r="L431" s="66"/>
      <c r="M431" s="66"/>
      <c r="N431" s="66"/>
    </row>
    <row r="432" spans="7:14" s="65" customFormat="1">
      <c r="G432" s="66"/>
      <c r="H432" s="66"/>
      <c r="I432" s="66"/>
      <c r="J432" s="66"/>
      <c r="K432" s="66"/>
      <c r="L432" s="66"/>
      <c r="M432" s="66"/>
      <c r="N432" s="66"/>
    </row>
    <row r="433" spans="7:14" s="65" customFormat="1">
      <c r="G433" s="66"/>
      <c r="H433" s="66"/>
      <c r="I433" s="66"/>
      <c r="J433" s="66"/>
      <c r="K433" s="66"/>
      <c r="L433" s="66"/>
      <c r="M433" s="66"/>
      <c r="N433" s="66"/>
    </row>
    <row r="434" spans="7:14" s="65" customFormat="1">
      <c r="G434" s="66"/>
      <c r="H434" s="66"/>
      <c r="I434" s="66"/>
      <c r="J434" s="66"/>
      <c r="K434" s="66"/>
      <c r="L434" s="66"/>
      <c r="M434" s="66"/>
      <c r="N434" s="66"/>
    </row>
    <row r="435" spans="7:14" s="65" customFormat="1">
      <c r="G435" s="66"/>
      <c r="H435" s="66"/>
      <c r="I435" s="66"/>
      <c r="J435" s="66"/>
      <c r="K435" s="66"/>
      <c r="L435" s="66"/>
      <c r="M435" s="66"/>
      <c r="N435" s="66"/>
    </row>
    <row r="436" spans="7:14" s="65" customFormat="1">
      <c r="G436" s="66"/>
      <c r="H436" s="66"/>
      <c r="I436" s="66"/>
      <c r="J436" s="66"/>
      <c r="K436" s="66"/>
      <c r="L436" s="66"/>
      <c r="M436" s="66"/>
      <c r="N436" s="66"/>
    </row>
    <row r="437" spans="7:14" s="65" customFormat="1">
      <c r="G437" s="66"/>
      <c r="H437" s="66"/>
      <c r="I437" s="66"/>
      <c r="J437" s="66"/>
      <c r="K437" s="66"/>
      <c r="L437" s="66"/>
      <c r="M437" s="66"/>
      <c r="N437" s="66"/>
    </row>
    <row r="438" spans="7:14" s="65" customFormat="1">
      <c r="G438" s="66"/>
      <c r="H438" s="66"/>
      <c r="I438" s="66"/>
      <c r="J438" s="66"/>
      <c r="K438" s="66"/>
      <c r="L438" s="66"/>
      <c r="M438" s="66"/>
      <c r="N438" s="66"/>
    </row>
    <row r="439" spans="7:14" s="65" customFormat="1">
      <c r="G439" s="66"/>
      <c r="H439" s="66"/>
      <c r="I439" s="66"/>
      <c r="J439" s="66"/>
      <c r="K439" s="66"/>
      <c r="L439" s="66"/>
      <c r="M439" s="66"/>
      <c r="N439" s="66"/>
    </row>
    <row r="440" spans="7:14" s="65" customFormat="1">
      <c r="G440" s="66"/>
      <c r="H440" s="66"/>
      <c r="I440" s="66"/>
      <c r="J440" s="66"/>
      <c r="K440" s="66"/>
      <c r="L440" s="66"/>
      <c r="M440" s="66"/>
      <c r="N440" s="66"/>
    </row>
    <row r="441" spans="7:14" s="65" customFormat="1">
      <c r="G441" s="66"/>
      <c r="H441" s="66"/>
      <c r="I441" s="66"/>
      <c r="J441" s="66"/>
      <c r="K441" s="66"/>
      <c r="L441" s="66"/>
      <c r="M441" s="66"/>
      <c r="N441" s="66"/>
    </row>
    <row r="442" spans="7:14" s="65" customFormat="1">
      <c r="G442" s="66"/>
      <c r="H442" s="66"/>
      <c r="I442" s="66"/>
      <c r="J442" s="66"/>
      <c r="K442" s="66"/>
      <c r="L442" s="66"/>
      <c r="M442" s="66"/>
      <c r="N442" s="66"/>
    </row>
    <row r="443" spans="7:14" s="65" customFormat="1">
      <c r="G443" s="66"/>
      <c r="H443" s="66"/>
      <c r="I443" s="66"/>
      <c r="J443" s="66"/>
      <c r="K443" s="66"/>
      <c r="L443" s="66"/>
      <c r="M443" s="66"/>
      <c r="N443" s="66"/>
    </row>
    <row r="444" spans="7:14" s="65" customFormat="1">
      <c r="G444" s="66"/>
      <c r="H444" s="66"/>
      <c r="I444" s="66"/>
      <c r="J444" s="66"/>
      <c r="K444" s="66"/>
      <c r="L444" s="66"/>
      <c r="M444" s="66"/>
      <c r="N444" s="66"/>
    </row>
    <row r="445" spans="7:14" s="65" customFormat="1">
      <c r="G445" s="66"/>
      <c r="H445" s="66"/>
      <c r="I445" s="66"/>
      <c r="J445" s="66"/>
      <c r="K445" s="66"/>
      <c r="L445" s="66"/>
      <c r="M445" s="66"/>
      <c r="N445" s="66"/>
    </row>
    <row r="446" spans="7:14" s="65" customFormat="1">
      <c r="G446" s="66"/>
      <c r="H446" s="66"/>
      <c r="I446" s="66"/>
      <c r="J446" s="66"/>
      <c r="K446" s="66"/>
      <c r="L446" s="66"/>
      <c r="M446" s="66"/>
      <c r="N446" s="66"/>
    </row>
    <row r="447" spans="7:14" s="65" customFormat="1">
      <c r="G447" s="66"/>
      <c r="H447" s="66"/>
      <c r="I447" s="66"/>
      <c r="J447" s="66"/>
      <c r="K447" s="66"/>
      <c r="L447" s="66"/>
      <c r="M447" s="66"/>
      <c r="N447" s="66"/>
    </row>
    <row r="448" spans="7:14" s="65" customFormat="1">
      <c r="G448" s="66"/>
      <c r="H448" s="66"/>
      <c r="I448" s="66"/>
      <c r="J448" s="66"/>
      <c r="K448" s="66"/>
      <c r="L448" s="66"/>
      <c r="M448" s="66"/>
      <c r="N448" s="66"/>
    </row>
    <row r="449" spans="7:14" s="65" customFormat="1">
      <c r="G449" s="66"/>
      <c r="H449" s="66"/>
      <c r="I449" s="66"/>
      <c r="J449" s="66"/>
      <c r="K449" s="66"/>
      <c r="L449" s="66"/>
      <c r="M449" s="66"/>
      <c r="N449" s="66"/>
    </row>
    <row r="450" spans="7:14" s="65" customFormat="1">
      <c r="G450" s="66"/>
      <c r="H450" s="66"/>
      <c r="I450" s="66"/>
      <c r="J450" s="66"/>
      <c r="K450" s="66"/>
      <c r="L450" s="66"/>
      <c r="M450" s="66"/>
      <c r="N450" s="66"/>
    </row>
    <row r="451" spans="7:14" s="65" customFormat="1">
      <c r="G451" s="66"/>
      <c r="H451" s="66"/>
      <c r="I451" s="66"/>
      <c r="J451" s="66"/>
      <c r="K451" s="66"/>
      <c r="L451" s="66"/>
      <c r="M451" s="66"/>
      <c r="N451" s="66"/>
    </row>
    <row r="452" spans="7:14" s="65" customFormat="1">
      <c r="G452" s="66"/>
      <c r="H452" s="66"/>
      <c r="I452" s="66"/>
      <c r="J452" s="66"/>
      <c r="K452" s="66"/>
      <c r="L452" s="66"/>
      <c r="M452" s="66"/>
      <c r="N452" s="66"/>
    </row>
    <row r="453" spans="7:14" s="65" customFormat="1">
      <c r="G453" s="66"/>
      <c r="H453" s="66"/>
      <c r="I453" s="66"/>
      <c r="J453" s="66"/>
      <c r="K453" s="66"/>
      <c r="L453" s="66"/>
      <c r="M453" s="66"/>
      <c r="N453" s="66"/>
    </row>
    <row r="454" spans="7:14" s="65" customFormat="1">
      <c r="G454" s="66"/>
      <c r="H454" s="66"/>
      <c r="I454" s="66"/>
      <c r="J454" s="66"/>
      <c r="K454" s="66"/>
      <c r="L454" s="66"/>
      <c r="M454" s="66"/>
      <c r="N454" s="66"/>
    </row>
    <row r="455" spans="7:14" s="65" customFormat="1">
      <c r="G455" s="66"/>
      <c r="H455" s="66"/>
      <c r="I455" s="66"/>
      <c r="J455" s="66"/>
      <c r="K455" s="66"/>
      <c r="L455" s="66"/>
      <c r="M455" s="66"/>
      <c r="N455" s="66"/>
    </row>
    <row r="456" spans="7:14" s="65" customFormat="1">
      <c r="G456" s="66"/>
      <c r="H456" s="66"/>
      <c r="I456" s="66"/>
      <c r="J456" s="66"/>
      <c r="K456" s="66"/>
      <c r="L456" s="66"/>
      <c r="M456" s="66"/>
      <c r="N456" s="66"/>
    </row>
    <row r="457" spans="7:14" s="65" customFormat="1">
      <c r="G457" s="66"/>
      <c r="H457" s="66"/>
      <c r="I457" s="66"/>
      <c r="J457" s="66"/>
      <c r="K457" s="66"/>
      <c r="L457" s="66"/>
      <c r="M457" s="66"/>
      <c r="N457" s="66"/>
    </row>
    <row r="458" spans="7:14" s="65" customFormat="1">
      <c r="G458" s="66"/>
      <c r="H458" s="66"/>
      <c r="I458" s="66"/>
      <c r="J458" s="66"/>
      <c r="K458" s="66"/>
      <c r="L458" s="66"/>
      <c r="M458" s="66"/>
      <c r="N458" s="66"/>
    </row>
    <row r="459" spans="7:14" s="65" customFormat="1">
      <c r="G459" s="66"/>
      <c r="H459" s="66"/>
      <c r="I459" s="66"/>
      <c r="J459" s="66"/>
      <c r="K459" s="66"/>
      <c r="L459" s="66"/>
      <c r="M459" s="66"/>
      <c r="N459" s="66"/>
    </row>
    <row r="460" spans="7:14" s="65" customFormat="1">
      <c r="G460" s="66"/>
      <c r="H460" s="66"/>
      <c r="I460" s="66"/>
      <c r="J460" s="66"/>
      <c r="K460" s="66"/>
      <c r="L460" s="66"/>
      <c r="M460" s="66"/>
      <c r="N460" s="66"/>
    </row>
    <row r="461" spans="7:14" s="65" customFormat="1">
      <c r="G461" s="66"/>
      <c r="H461" s="66"/>
      <c r="I461" s="66"/>
      <c r="J461" s="66"/>
      <c r="K461" s="66"/>
      <c r="L461" s="66"/>
      <c r="M461" s="66"/>
      <c r="N461" s="66"/>
    </row>
    <row r="462" spans="7:14" s="65" customFormat="1">
      <c r="G462" s="66"/>
      <c r="H462" s="66"/>
      <c r="I462" s="66"/>
      <c r="J462" s="66"/>
      <c r="K462" s="66"/>
      <c r="L462" s="66"/>
      <c r="M462" s="66"/>
      <c r="N462" s="66"/>
    </row>
    <row r="463" spans="7:14" s="65" customFormat="1">
      <c r="G463" s="66"/>
      <c r="H463" s="66"/>
      <c r="I463" s="66"/>
      <c r="J463" s="66"/>
      <c r="K463" s="66"/>
      <c r="L463" s="66"/>
      <c r="M463" s="66"/>
      <c r="N463" s="66"/>
    </row>
    <row r="464" spans="7:14" s="65" customFormat="1">
      <c r="G464" s="66"/>
      <c r="H464" s="66"/>
      <c r="I464" s="66"/>
      <c r="J464" s="66"/>
      <c r="K464" s="66"/>
      <c r="L464" s="66"/>
      <c r="M464" s="66"/>
      <c r="N464" s="66"/>
    </row>
    <row r="465" spans="7:14" s="65" customFormat="1">
      <c r="G465" s="66"/>
      <c r="H465" s="66"/>
      <c r="I465" s="66"/>
      <c r="J465" s="66"/>
      <c r="K465" s="66"/>
      <c r="L465" s="66"/>
      <c r="M465" s="66"/>
      <c r="N465" s="66"/>
    </row>
    <row r="466" spans="7:14" s="65" customFormat="1">
      <c r="G466" s="66"/>
      <c r="H466" s="66"/>
      <c r="I466" s="66"/>
      <c r="J466" s="66"/>
      <c r="K466" s="66"/>
      <c r="L466" s="66"/>
      <c r="M466" s="66"/>
      <c r="N466" s="66"/>
    </row>
    <row r="467" spans="7:14" s="65" customFormat="1">
      <c r="G467" s="66"/>
      <c r="H467" s="66"/>
      <c r="I467" s="66"/>
      <c r="J467" s="66"/>
      <c r="K467" s="66"/>
      <c r="L467" s="66"/>
      <c r="M467" s="66"/>
      <c r="N467" s="66"/>
    </row>
    <row r="468" spans="7:14" s="65" customFormat="1">
      <c r="G468" s="66"/>
      <c r="H468" s="66"/>
      <c r="I468" s="66"/>
      <c r="J468" s="66"/>
      <c r="K468" s="66"/>
      <c r="L468" s="66"/>
      <c r="M468" s="66"/>
      <c r="N468" s="66"/>
    </row>
    <row r="469" spans="7:14" s="65" customFormat="1">
      <c r="G469" s="66"/>
      <c r="H469" s="66"/>
      <c r="I469" s="66"/>
      <c r="J469" s="66"/>
      <c r="K469" s="66"/>
      <c r="L469" s="66"/>
      <c r="M469" s="66"/>
      <c r="N469" s="66"/>
    </row>
    <row r="470" spans="7:14" s="65" customFormat="1">
      <c r="G470" s="66"/>
      <c r="H470" s="66"/>
      <c r="I470" s="66"/>
      <c r="J470" s="66"/>
      <c r="K470" s="66"/>
      <c r="L470" s="66"/>
      <c r="M470" s="66"/>
      <c r="N470" s="66"/>
    </row>
    <row r="471" spans="7:14" s="65" customFormat="1">
      <c r="G471" s="66"/>
      <c r="H471" s="66"/>
      <c r="I471" s="66"/>
      <c r="J471" s="66"/>
      <c r="K471" s="66"/>
      <c r="L471" s="66"/>
      <c r="M471" s="66"/>
      <c r="N471" s="66"/>
    </row>
    <row r="472" spans="7:14" s="65" customFormat="1">
      <c r="G472" s="66"/>
      <c r="H472" s="66"/>
      <c r="I472" s="66"/>
      <c r="J472" s="66"/>
      <c r="K472" s="66"/>
      <c r="L472" s="66"/>
      <c r="M472" s="66"/>
      <c r="N472" s="66"/>
    </row>
    <row r="473" spans="7:14" s="65" customFormat="1">
      <c r="G473" s="66"/>
      <c r="H473" s="66"/>
      <c r="I473" s="66"/>
      <c r="J473" s="66"/>
      <c r="K473" s="66"/>
      <c r="L473" s="66"/>
      <c r="M473" s="66"/>
      <c r="N473" s="66"/>
    </row>
    <row r="474" spans="7:14" s="65" customFormat="1">
      <c r="G474" s="66"/>
      <c r="H474" s="66"/>
      <c r="I474" s="66"/>
      <c r="J474" s="66"/>
      <c r="K474" s="66"/>
      <c r="L474" s="66"/>
      <c r="M474" s="66"/>
      <c r="N474" s="66"/>
    </row>
    <row r="475" spans="7:14" s="65" customFormat="1">
      <c r="G475" s="66"/>
      <c r="H475" s="66"/>
      <c r="I475" s="66"/>
      <c r="J475" s="66"/>
      <c r="K475" s="66"/>
      <c r="L475" s="66"/>
      <c r="M475" s="66"/>
      <c r="N475" s="66"/>
    </row>
    <row r="476" spans="7:14" s="65" customFormat="1">
      <c r="G476" s="66"/>
      <c r="H476" s="66"/>
      <c r="I476" s="66"/>
      <c r="J476" s="66"/>
      <c r="K476" s="66"/>
      <c r="L476" s="66"/>
      <c r="M476" s="66"/>
      <c r="N476" s="66"/>
    </row>
    <row r="477" spans="7:14" s="65" customFormat="1">
      <c r="G477" s="66"/>
      <c r="H477" s="66"/>
      <c r="I477" s="66"/>
      <c r="J477" s="66"/>
      <c r="K477" s="66"/>
      <c r="L477" s="66"/>
      <c r="M477" s="66"/>
      <c r="N477" s="66"/>
    </row>
    <row r="478" spans="7:14" s="65" customFormat="1">
      <c r="G478" s="66"/>
      <c r="H478" s="66"/>
      <c r="I478" s="66"/>
      <c r="J478" s="66"/>
      <c r="K478" s="66"/>
      <c r="L478" s="66"/>
      <c r="M478" s="66"/>
      <c r="N478" s="66"/>
    </row>
    <row r="479" spans="7:14" s="65" customFormat="1">
      <c r="G479" s="66"/>
      <c r="H479" s="66"/>
      <c r="I479" s="66"/>
      <c r="J479" s="66"/>
      <c r="K479" s="66"/>
      <c r="L479" s="66"/>
      <c r="M479" s="66"/>
      <c r="N479" s="66"/>
    </row>
    <row r="480" spans="7:14" s="65" customFormat="1">
      <c r="G480" s="66"/>
      <c r="H480" s="66"/>
      <c r="I480" s="66"/>
      <c r="J480" s="66"/>
      <c r="K480" s="66"/>
      <c r="L480" s="66"/>
      <c r="M480" s="66"/>
      <c r="N480" s="66"/>
    </row>
    <row r="481" spans="7:14" s="65" customFormat="1">
      <c r="G481" s="66"/>
      <c r="H481" s="66"/>
      <c r="I481" s="66"/>
      <c r="J481" s="66"/>
      <c r="K481" s="66"/>
      <c r="L481" s="66"/>
      <c r="M481" s="66"/>
      <c r="N481" s="66"/>
    </row>
    <row r="482" spans="7:14" s="65" customFormat="1">
      <c r="G482" s="66"/>
      <c r="H482" s="66"/>
      <c r="I482" s="66"/>
      <c r="J482" s="66"/>
      <c r="K482" s="66"/>
      <c r="L482" s="66"/>
      <c r="M482" s="66"/>
      <c r="N482" s="66"/>
    </row>
    <row r="483" spans="7:14" s="65" customFormat="1">
      <c r="G483" s="66"/>
      <c r="H483" s="66"/>
      <c r="I483" s="66"/>
      <c r="J483" s="66"/>
      <c r="K483" s="66"/>
      <c r="L483" s="66"/>
      <c r="M483" s="66"/>
      <c r="N483" s="66"/>
    </row>
    <row r="484" spans="7:14" s="65" customFormat="1">
      <c r="G484" s="66"/>
      <c r="H484" s="66"/>
      <c r="I484" s="66"/>
      <c r="J484" s="66"/>
      <c r="K484" s="66"/>
      <c r="L484" s="66"/>
      <c r="M484" s="66"/>
      <c r="N484" s="66"/>
    </row>
    <row r="485" spans="7:14" s="65" customFormat="1">
      <c r="G485" s="66"/>
      <c r="H485" s="66"/>
      <c r="I485" s="66"/>
      <c r="J485" s="66"/>
      <c r="K485" s="66"/>
      <c r="L485" s="66"/>
      <c r="M485" s="66"/>
      <c r="N485" s="66"/>
    </row>
    <row r="486" spans="7:14" s="65" customFormat="1">
      <c r="G486" s="66"/>
      <c r="H486" s="66"/>
      <c r="I486" s="66"/>
      <c r="J486" s="66"/>
      <c r="K486" s="66"/>
      <c r="L486" s="66"/>
      <c r="M486" s="66"/>
      <c r="N486" s="66"/>
    </row>
    <row r="487" spans="7:14" s="65" customFormat="1">
      <c r="G487" s="66"/>
      <c r="H487" s="66"/>
      <c r="I487" s="66"/>
      <c r="J487" s="66"/>
      <c r="K487" s="66"/>
      <c r="L487" s="66"/>
      <c r="M487" s="66"/>
      <c r="N487" s="66"/>
    </row>
    <row r="488" spans="7:14" s="65" customFormat="1">
      <c r="G488" s="66"/>
      <c r="H488" s="66"/>
      <c r="I488" s="66"/>
      <c r="J488" s="66"/>
      <c r="K488" s="66"/>
      <c r="L488" s="66"/>
      <c r="M488" s="66"/>
      <c r="N488" s="66"/>
    </row>
    <row r="489" spans="7:14" s="65" customFormat="1">
      <c r="G489" s="66"/>
      <c r="H489" s="66"/>
      <c r="I489" s="66"/>
      <c r="J489" s="66"/>
      <c r="K489" s="66"/>
      <c r="L489" s="66"/>
      <c r="M489" s="66"/>
      <c r="N489" s="66"/>
    </row>
    <row r="490" spans="7:14" s="65" customFormat="1">
      <c r="G490" s="66"/>
      <c r="H490" s="66"/>
      <c r="I490" s="66"/>
      <c r="J490" s="66"/>
      <c r="K490" s="66"/>
      <c r="L490" s="66"/>
      <c r="M490" s="66"/>
      <c r="N490" s="66"/>
    </row>
    <row r="491" spans="7:14" s="65" customFormat="1">
      <c r="G491" s="66"/>
      <c r="H491" s="66"/>
      <c r="I491" s="66"/>
      <c r="J491" s="66"/>
      <c r="K491" s="66"/>
      <c r="L491" s="66"/>
      <c r="M491" s="66"/>
      <c r="N491" s="66"/>
    </row>
    <row r="492" spans="7:14" s="65" customFormat="1">
      <c r="G492" s="66"/>
      <c r="H492" s="66"/>
      <c r="I492" s="66"/>
      <c r="J492" s="66"/>
      <c r="K492" s="66"/>
      <c r="L492" s="66"/>
      <c r="M492" s="66"/>
      <c r="N492" s="66"/>
    </row>
    <row r="493" spans="7:14" s="65" customFormat="1">
      <c r="G493" s="66"/>
      <c r="H493" s="66"/>
      <c r="I493" s="66"/>
      <c r="J493" s="66"/>
      <c r="K493" s="66"/>
      <c r="L493" s="66"/>
      <c r="M493" s="66"/>
      <c r="N493" s="66"/>
    </row>
    <row r="494" spans="7:14" s="65" customFormat="1">
      <c r="G494" s="66"/>
      <c r="H494" s="66"/>
      <c r="I494" s="66"/>
      <c r="J494" s="66"/>
      <c r="K494" s="66"/>
      <c r="L494" s="66"/>
      <c r="M494" s="66"/>
      <c r="N494" s="66"/>
    </row>
    <row r="495" spans="7:14" s="65" customFormat="1">
      <c r="G495" s="66"/>
      <c r="H495" s="66"/>
      <c r="I495" s="66"/>
      <c r="J495" s="66"/>
      <c r="K495" s="66"/>
      <c r="L495" s="66"/>
      <c r="M495" s="66"/>
      <c r="N495" s="66"/>
    </row>
    <row r="496" spans="7:14" s="65" customFormat="1">
      <c r="G496" s="66"/>
      <c r="H496" s="66"/>
      <c r="I496" s="66"/>
      <c r="J496" s="66"/>
      <c r="K496" s="66"/>
      <c r="L496" s="66"/>
      <c r="M496" s="66"/>
      <c r="N496" s="66"/>
    </row>
    <row r="497" spans="7:14" s="65" customFormat="1">
      <c r="G497" s="66"/>
      <c r="H497" s="66"/>
      <c r="I497" s="66"/>
      <c r="J497" s="66"/>
      <c r="K497" s="66"/>
      <c r="L497" s="66"/>
      <c r="M497" s="66"/>
      <c r="N497" s="66"/>
    </row>
    <row r="498" spans="7:14" s="65" customFormat="1">
      <c r="G498" s="66"/>
      <c r="H498" s="66"/>
      <c r="I498" s="66"/>
      <c r="J498" s="66"/>
      <c r="K498" s="66"/>
      <c r="L498" s="66"/>
      <c r="M498" s="66"/>
      <c r="N498" s="66"/>
    </row>
    <row r="499" spans="7:14" s="65" customFormat="1">
      <c r="G499" s="66"/>
      <c r="H499" s="66"/>
      <c r="I499" s="66"/>
      <c r="J499" s="66"/>
      <c r="K499" s="66"/>
      <c r="L499" s="66"/>
      <c r="M499" s="66"/>
      <c r="N499" s="66"/>
    </row>
    <row r="500" spans="7:14" s="65" customFormat="1">
      <c r="G500" s="66"/>
      <c r="H500" s="66"/>
      <c r="I500" s="66"/>
      <c r="J500" s="66"/>
      <c r="K500" s="66"/>
      <c r="L500" s="66"/>
      <c r="M500" s="66"/>
      <c r="N500" s="66"/>
    </row>
    <row r="501" spans="7:14" s="65" customFormat="1">
      <c r="G501" s="66"/>
      <c r="H501" s="66"/>
      <c r="I501" s="66"/>
      <c r="J501" s="66"/>
      <c r="K501" s="66"/>
      <c r="L501" s="66"/>
      <c r="M501" s="66"/>
      <c r="N501" s="66"/>
    </row>
    <row r="502" spans="7:14" s="65" customFormat="1">
      <c r="G502" s="66"/>
      <c r="H502" s="66"/>
      <c r="I502" s="66"/>
      <c r="J502" s="66"/>
      <c r="K502" s="66"/>
      <c r="L502" s="66"/>
      <c r="M502" s="66"/>
      <c r="N502" s="66"/>
    </row>
    <row r="503" spans="7:14" s="65" customFormat="1">
      <c r="G503" s="66"/>
      <c r="H503" s="66"/>
      <c r="I503" s="66"/>
      <c r="J503" s="66"/>
      <c r="K503" s="66"/>
      <c r="L503" s="66"/>
      <c r="M503" s="66"/>
      <c r="N503" s="66"/>
    </row>
    <row r="504" spans="7:14" s="65" customFormat="1">
      <c r="G504" s="66"/>
      <c r="H504" s="66"/>
      <c r="I504" s="66"/>
      <c r="J504" s="66"/>
      <c r="K504" s="66"/>
      <c r="L504" s="66"/>
      <c r="M504" s="66"/>
      <c r="N504" s="66"/>
    </row>
    <row r="505" spans="7:14" s="65" customFormat="1">
      <c r="G505" s="66"/>
      <c r="H505" s="66"/>
      <c r="I505" s="66"/>
      <c r="J505" s="66"/>
      <c r="K505" s="66"/>
      <c r="L505" s="66"/>
      <c r="M505" s="66"/>
      <c r="N505" s="66"/>
    </row>
    <row r="506" spans="7:14" s="65" customFormat="1">
      <c r="G506" s="66"/>
      <c r="H506" s="66"/>
      <c r="I506" s="66"/>
      <c r="J506" s="66"/>
      <c r="K506" s="66"/>
      <c r="L506" s="66"/>
      <c r="M506" s="66"/>
      <c r="N506" s="66"/>
    </row>
    <row r="507" spans="7:14" s="65" customFormat="1">
      <c r="G507" s="66"/>
      <c r="H507" s="66"/>
      <c r="I507" s="66"/>
      <c r="J507" s="66"/>
      <c r="K507" s="66"/>
      <c r="L507" s="66"/>
      <c r="M507" s="66"/>
      <c r="N507" s="66"/>
    </row>
    <row r="508" spans="7:14" s="65" customFormat="1">
      <c r="G508" s="66"/>
      <c r="H508" s="66"/>
      <c r="I508" s="66"/>
      <c r="J508" s="66"/>
      <c r="K508" s="66"/>
      <c r="L508" s="66"/>
      <c r="M508" s="66"/>
      <c r="N508" s="66"/>
    </row>
    <row r="509" spans="7:14" s="65" customFormat="1">
      <c r="G509" s="66"/>
      <c r="H509" s="66"/>
      <c r="I509" s="66"/>
      <c r="J509" s="66"/>
      <c r="K509" s="66"/>
      <c r="L509" s="66"/>
      <c r="M509" s="66"/>
      <c r="N509" s="66"/>
    </row>
    <row r="510" spans="7:14" s="65" customFormat="1">
      <c r="G510" s="66"/>
      <c r="H510" s="66"/>
      <c r="I510" s="66"/>
      <c r="J510" s="66"/>
      <c r="K510" s="66"/>
      <c r="L510" s="66"/>
      <c r="M510" s="66"/>
      <c r="N510" s="66"/>
    </row>
    <row r="511" spans="7:14" s="65" customFormat="1">
      <c r="G511" s="66"/>
      <c r="H511" s="66"/>
      <c r="I511" s="66"/>
      <c r="J511" s="66"/>
      <c r="K511" s="66"/>
      <c r="L511" s="66"/>
      <c r="M511" s="66"/>
      <c r="N511" s="66"/>
    </row>
    <row r="512" spans="7:14" s="65" customFormat="1">
      <c r="G512" s="66"/>
      <c r="H512" s="66"/>
      <c r="I512" s="66"/>
      <c r="J512" s="66"/>
      <c r="K512" s="66"/>
      <c r="L512" s="66"/>
      <c r="M512" s="66"/>
      <c r="N512" s="66"/>
    </row>
    <row r="513" spans="7:14" s="65" customFormat="1">
      <c r="G513" s="66"/>
      <c r="H513" s="66"/>
      <c r="I513" s="66"/>
      <c r="J513" s="66"/>
      <c r="K513" s="66"/>
      <c r="L513" s="66"/>
      <c r="M513" s="66"/>
      <c r="N513" s="66"/>
    </row>
    <row r="514" spans="7:14" s="65" customFormat="1">
      <c r="G514" s="66"/>
      <c r="H514" s="66"/>
      <c r="I514" s="66"/>
      <c r="J514" s="66"/>
      <c r="K514" s="66"/>
      <c r="L514" s="66"/>
      <c r="M514" s="66"/>
      <c r="N514" s="66"/>
    </row>
    <row r="515" spans="7:14" s="65" customFormat="1">
      <c r="G515" s="66"/>
      <c r="H515" s="66"/>
      <c r="I515" s="66"/>
      <c r="J515" s="66"/>
      <c r="K515" s="66"/>
      <c r="L515" s="66"/>
      <c r="M515" s="66"/>
      <c r="N515" s="66"/>
    </row>
    <row r="516" spans="7:14" s="65" customFormat="1">
      <c r="G516" s="66"/>
      <c r="H516" s="66"/>
      <c r="I516" s="66"/>
      <c r="J516" s="66"/>
      <c r="K516" s="66"/>
      <c r="L516" s="66"/>
      <c r="M516" s="66"/>
      <c r="N516" s="66"/>
    </row>
    <row r="517" spans="7:14" s="65" customFormat="1">
      <c r="G517" s="66"/>
      <c r="H517" s="66"/>
      <c r="I517" s="66"/>
      <c r="J517" s="66"/>
      <c r="K517" s="66"/>
      <c r="L517" s="66"/>
      <c r="M517" s="66"/>
      <c r="N517" s="66"/>
    </row>
    <row r="518" spans="7:14" s="65" customFormat="1">
      <c r="G518" s="66"/>
      <c r="H518" s="66"/>
      <c r="I518" s="66"/>
      <c r="J518" s="66"/>
      <c r="K518" s="66"/>
      <c r="L518" s="66"/>
      <c r="M518" s="66"/>
      <c r="N518" s="66"/>
    </row>
    <row r="519" spans="7:14" s="65" customFormat="1">
      <c r="G519" s="66"/>
      <c r="H519" s="66"/>
      <c r="I519" s="66"/>
      <c r="J519" s="66"/>
      <c r="K519" s="66"/>
      <c r="L519" s="66"/>
      <c r="M519" s="66"/>
      <c r="N519" s="66"/>
    </row>
    <row r="520" spans="7:14" s="65" customFormat="1">
      <c r="G520" s="66"/>
      <c r="H520" s="66"/>
      <c r="I520" s="66"/>
      <c r="J520" s="66"/>
      <c r="K520" s="66"/>
      <c r="L520" s="66"/>
      <c r="M520" s="66"/>
      <c r="N520" s="66"/>
    </row>
    <row r="521" spans="7:14" s="65" customFormat="1">
      <c r="G521" s="66"/>
      <c r="H521" s="66"/>
      <c r="I521" s="66"/>
      <c r="J521" s="66"/>
      <c r="K521" s="66"/>
      <c r="L521" s="66"/>
      <c r="M521" s="66"/>
      <c r="N521" s="66"/>
    </row>
    <row r="522" spans="7:14" s="65" customFormat="1">
      <c r="G522" s="66"/>
      <c r="H522" s="66"/>
      <c r="I522" s="66"/>
      <c r="J522" s="66"/>
      <c r="K522" s="66"/>
      <c r="L522" s="66"/>
      <c r="M522" s="66"/>
      <c r="N522" s="66"/>
    </row>
    <row r="523" spans="7:14" s="65" customFormat="1">
      <c r="G523" s="66"/>
      <c r="H523" s="66"/>
      <c r="I523" s="66"/>
      <c r="J523" s="66"/>
      <c r="K523" s="66"/>
      <c r="L523" s="66"/>
      <c r="M523" s="66"/>
      <c r="N523" s="66"/>
    </row>
    <row r="524" spans="7:14" s="65" customFormat="1">
      <c r="G524" s="66"/>
      <c r="H524" s="66"/>
      <c r="I524" s="66"/>
      <c r="J524" s="66"/>
      <c r="K524" s="66"/>
      <c r="L524" s="66"/>
      <c r="M524" s="66"/>
      <c r="N524" s="66"/>
    </row>
    <row r="525" spans="7:14" s="65" customFormat="1">
      <c r="G525" s="66"/>
      <c r="H525" s="66"/>
      <c r="I525" s="66"/>
      <c r="J525" s="66"/>
      <c r="K525" s="66"/>
      <c r="L525" s="66"/>
      <c r="M525" s="66"/>
      <c r="N525" s="66"/>
    </row>
    <row r="526" spans="7:14" s="65" customFormat="1">
      <c r="G526" s="66"/>
      <c r="H526" s="66"/>
      <c r="I526" s="66"/>
      <c r="J526" s="66"/>
      <c r="K526" s="66"/>
      <c r="L526" s="66"/>
      <c r="M526" s="66"/>
      <c r="N526" s="66"/>
    </row>
    <row r="527" spans="7:14" s="65" customFormat="1">
      <c r="G527" s="66"/>
      <c r="H527" s="66"/>
      <c r="I527" s="66"/>
      <c r="J527" s="66"/>
      <c r="K527" s="66"/>
      <c r="L527" s="66"/>
      <c r="M527" s="66"/>
      <c r="N527" s="66"/>
    </row>
    <row r="528" spans="7:14" s="65" customFormat="1">
      <c r="G528" s="66"/>
      <c r="H528" s="66"/>
      <c r="I528" s="66"/>
      <c r="J528" s="66"/>
      <c r="K528" s="66"/>
      <c r="L528" s="66"/>
      <c r="M528" s="66"/>
      <c r="N528" s="66"/>
    </row>
    <row r="529" spans="7:14" s="65" customFormat="1">
      <c r="G529" s="66"/>
      <c r="H529" s="66"/>
      <c r="I529" s="66"/>
      <c r="J529" s="66"/>
      <c r="K529" s="66"/>
      <c r="L529" s="66"/>
      <c r="M529" s="66"/>
      <c r="N529" s="66"/>
    </row>
    <row r="530" spans="7:14" s="65" customFormat="1">
      <c r="G530" s="66"/>
      <c r="H530" s="66"/>
      <c r="I530" s="66"/>
      <c r="J530" s="66"/>
      <c r="K530" s="66"/>
      <c r="L530" s="66"/>
      <c r="M530" s="66"/>
      <c r="N530" s="66"/>
    </row>
    <row r="531" spans="7:14" s="65" customFormat="1">
      <c r="G531" s="66"/>
      <c r="H531" s="66"/>
      <c r="I531" s="66"/>
      <c r="J531" s="66"/>
      <c r="K531" s="66"/>
      <c r="L531" s="66"/>
      <c r="M531" s="66"/>
      <c r="N531" s="66"/>
    </row>
    <row r="532" spans="7:14" s="65" customFormat="1">
      <c r="G532" s="66"/>
      <c r="H532" s="66"/>
      <c r="I532" s="66"/>
      <c r="J532" s="66"/>
      <c r="K532" s="66"/>
      <c r="L532" s="66"/>
      <c r="M532" s="66"/>
      <c r="N532" s="66"/>
    </row>
    <row r="533" spans="7:14" s="65" customFormat="1">
      <c r="G533" s="66"/>
      <c r="H533" s="66"/>
      <c r="I533" s="66"/>
      <c r="J533" s="66"/>
      <c r="K533" s="66"/>
      <c r="L533" s="66"/>
      <c r="M533" s="66"/>
      <c r="N533" s="66"/>
    </row>
    <row r="534" spans="7:14" s="65" customFormat="1">
      <c r="G534" s="66"/>
      <c r="H534" s="66"/>
      <c r="I534" s="66"/>
      <c r="J534" s="66"/>
      <c r="K534" s="66"/>
      <c r="L534" s="66"/>
      <c r="M534" s="66"/>
      <c r="N534" s="66"/>
    </row>
    <row r="535" spans="7:14" s="65" customFormat="1">
      <c r="G535" s="66"/>
      <c r="H535" s="66"/>
      <c r="I535" s="66"/>
      <c r="J535" s="66"/>
      <c r="K535" s="66"/>
      <c r="L535" s="66"/>
      <c r="M535" s="66"/>
      <c r="N535" s="66"/>
    </row>
    <row r="536" spans="7:14" s="65" customFormat="1">
      <c r="G536" s="66"/>
      <c r="H536" s="66"/>
      <c r="I536" s="66"/>
      <c r="J536" s="66"/>
      <c r="K536" s="66"/>
      <c r="L536" s="66"/>
      <c r="M536" s="66"/>
      <c r="N536" s="66"/>
    </row>
    <row r="537" spans="7:14" s="65" customFormat="1">
      <c r="G537" s="66"/>
      <c r="H537" s="66"/>
      <c r="I537" s="66"/>
      <c r="J537" s="66"/>
      <c r="K537" s="66"/>
      <c r="L537" s="66"/>
      <c r="M537" s="66"/>
      <c r="N537" s="66"/>
    </row>
    <row r="538" spans="7:14" s="65" customFormat="1">
      <c r="G538" s="66"/>
      <c r="H538" s="66"/>
      <c r="I538" s="66"/>
      <c r="J538" s="66"/>
      <c r="K538" s="66"/>
      <c r="L538" s="66"/>
      <c r="M538" s="66"/>
      <c r="N538" s="66"/>
    </row>
    <row r="539" spans="7:14" s="65" customFormat="1">
      <c r="G539" s="66"/>
      <c r="H539" s="66"/>
      <c r="I539" s="66"/>
      <c r="J539" s="66"/>
      <c r="K539" s="66"/>
      <c r="L539" s="66"/>
      <c r="M539" s="66"/>
      <c r="N539" s="66"/>
    </row>
    <row r="540" spans="7:14" s="65" customFormat="1">
      <c r="G540" s="66"/>
      <c r="H540" s="66"/>
      <c r="I540" s="66"/>
      <c r="J540" s="66"/>
      <c r="K540" s="66"/>
      <c r="L540" s="66"/>
      <c r="M540" s="66"/>
      <c r="N540" s="66"/>
    </row>
    <row r="541" spans="7:14" s="65" customFormat="1">
      <c r="G541" s="66"/>
      <c r="H541" s="66"/>
      <c r="I541" s="66"/>
      <c r="J541" s="66"/>
      <c r="K541" s="66"/>
      <c r="L541" s="66"/>
      <c r="M541" s="66"/>
      <c r="N541" s="66"/>
    </row>
    <row r="542" spans="7:14" s="65" customFormat="1">
      <c r="G542" s="66"/>
      <c r="H542" s="66"/>
      <c r="I542" s="66"/>
      <c r="J542" s="66"/>
      <c r="K542" s="66"/>
      <c r="L542" s="66"/>
      <c r="M542" s="66"/>
      <c r="N542" s="66"/>
    </row>
    <row r="543" spans="7:14" s="65" customFormat="1">
      <c r="G543" s="66"/>
      <c r="H543" s="66"/>
      <c r="I543" s="66"/>
      <c r="J543" s="66"/>
      <c r="K543" s="66"/>
      <c r="L543" s="66"/>
      <c r="M543" s="66"/>
      <c r="N543" s="66"/>
    </row>
    <row r="544" spans="7:14" s="65" customFormat="1">
      <c r="G544" s="66"/>
      <c r="H544" s="66"/>
      <c r="I544" s="66"/>
      <c r="J544" s="66"/>
      <c r="K544" s="66"/>
      <c r="L544" s="66"/>
      <c r="M544" s="66"/>
      <c r="N544" s="66"/>
    </row>
    <row r="545" spans="7:14" s="65" customFormat="1">
      <c r="G545" s="66"/>
      <c r="H545" s="66"/>
      <c r="I545" s="66"/>
      <c r="J545" s="66"/>
      <c r="K545" s="66"/>
      <c r="L545" s="66"/>
      <c r="M545" s="66"/>
      <c r="N545" s="66"/>
    </row>
    <row r="546" spans="7:14" s="65" customFormat="1">
      <c r="G546" s="66"/>
      <c r="H546" s="66"/>
      <c r="I546" s="66"/>
      <c r="J546" s="66"/>
      <c r="K546" s="66"/>
      <c r="L546" s="66"/>
      <c r="M546" s="66"/>
      <c r="N546" s="66"/>
    </row>
    <row r="547" spans="7:14" s="65" customFormat="1">
      <c r="G547" s="66"/>
      <c r="H547" s="66"/>
      <c r="I547" s="66"/>
      <c r="J547" s="66"/>
      <c r="K547" s="66"/>
      <c r="L547" s="66"/>
      <c r="M547" s="66"/>
      <c r="N547" s="66"/>
    </row>
    <row r="548" spans="7:14" s="65" customFormat="1">
      <c r="G548" s="66"/>
      <c r="H548" s="66"/>
      <c r="I548" s="66"/>
      <c r="J548" s="66"/>
      <c r="K548" s="66"/>
      <c r="L548" s="66"/>
      <c r="M548" s="66"/>
      <c r="N548" s="66"/>
    </row>
    <row r="549" spans="7:14" s="65" customFormat="1">
      <c r="G549" s="66"/>
      <c r="H549" s="66"/>
      <c r="I549" s="66"/>
      <c r="J549" s="66"/>
      <c r="K549" s="66"/>
      <c r="L549" s="66"/>
      <c r="M549" s="66"/>
      <c r="N549" s="66"/>
    </row>
    <row r="550" spans="7:14" s="65" customFormat="1">
      <c r="G550" s="66"/>
      <c r="H550" s="66"/>
      <c r="I550" s="66"/>
      <c r="J550" s="66"/>
      <c r="K550" s="66"/>
      <c r="L550" s="66"/>
      <c r="M550" s="66"/>
      <c r="N550" s="66"/>
    </row>
    <row r="551" spans="7:14" s="65" customFormat="1">
      <c r="G551" s="66"/>
      <c r="H551" s="66"/>
      <c r="I551" s="66"/>
      <c r="J551" s="66"/>
      <c r="K551" s="66"/>
      <c r="L551" s="66"/>
      <c r="M551" s="66"/>
      <c r="N551" s="66"/>
    </row>
    <row r="552" spans="7:14" s="65" customFormat="1">
      <c r="G552" s="66"/>
      <c r="H552" s="66"/>
      <c r="I552" s="66"/>
      <c r="J552" s="66"/>
      <c r="K552" s="66"/>
      <c r="L552" s="66"/>
      <c r="M552" s="66"/>
      <c r="N552" s="66"/>
    </row>
    <row r="553" spans="7:14" s="65" customFormat="1">
      <c r="G553" s="66"/>
      <c r="H553" s="66"/>
      <c r="I553" s="66"/>
      <c r="J553" s="66"/>
      <c r="K553" s="66"/>
      <c r="L553" s="66"/>
      <c r="M553" s="66"/>
      <c r="N553" s="66"/>
    </row>
    <row r="554" spans="7:14" s="65" customFormat="1">
      <c r="G554" s="66"/>
      <c r="H554" s="66"/>
      <c r="I554" s="66"/>
      <c r="J554" s="66"/>
      <c r="K554" s="66"/>
      <c r="L554" s="66"/>
      <c r="M554" s="66"/>
      <c r="N554" s="66"/>
    </row>
    <row r="555" spans="7:14" s="65" customFormat="1">
      <c r="G555" s="66"/>
      <c r="H555" s="66"/>
      <c r="I555" s="66"/>
      <c r="J555" s="66"/>
      <c r="K555" s="66"/>
      <c r="L555" s="66"/>
      <c r="M555" s="66"/>
      <c r="N555" s="66"/>
    </row>
    <row r="556" spans="7:14" s="65" customFormat="1">
      <c r="G556" s="66"/>
      <c r="H556" s="66"/>
      <c r="I556" s="66"/>
      <c r="J556" s="66"/>
      <c r="K556" s="66"/>
      <c r="L556" s="66"/>
      <c r="M556" s="66"/>
      <c r="N556" s="66"/>
    </row>
    <row r="557" spans="7:14" s="65" customFormat="1">
      <c r="G557" s="66"/>
      <c r="H557" s="66"/>
      <c r="I557" s="66"/>
      <c r="J557" s="66"/>
      <c r="K557" s="66"/>
      <c r="L557" s="66"/>
      <c r="M557" s="66"/>
      <c r="N557" s="66"/>
    </row>
    <row r="558" spans="7:14" s="65" customFormat="1">
      <c r="G558" s="66"/>
      <c r="H558" s="66"/>
      <c r="I558" s="66"/>
      <c r="J558" s="66"/>
      <c r="K558" s="66"/>
      <c r="L558" s="66"/>
      <c r="M558" s="66"/>
      <c r="N558" s="66"/>
    </row>
    <row r="559" spans="7:14" s="65" customFormat="1">
      <c r="G559" s="66"/>
      <c r="H559" s="66"/>
      <c r="I559" s="66"/>
      <c r="J559" s="66"/>
      <c r="K559" s="66"/>
      <c r="L559" s="66"/>
      <c r="M559" s="66"/>
      <c r="N559" s="66"/>
    </row>
    <row r="560" spans="7:14" s="65" customFormat="1">
      <c r="G560" s="66"/>
      <c r="H560" s="66"/>
      <c r="I560" s="66"/>
      <c r="J560" s="66"/>
      <c r="K560" s="66"/>
      <c r="L560" s="66"/>
      <c r="M560" s="66"/>
      <c r="N560" s="66"/>
    </row>
    <row r="561" spans="7:14" s="65" customFormat="1">
      <c r="G561" s="66"/>
      <c r="H561" s="66"/>
      <c r="I561" s="66"/>
      <c r="J561" s="66"/>
      <c r="K561" s="66"/>
      <c r="L561" s="66"/>
      <c r="M561" s="66"/>
      <c r="N561" s="66"/>
    </row>
    <row r="562" spans="7:14" s="65" customFormat="1">
      <c r="G562" s="66"/>
      <c r="H562" s="66"/>
      <c r="I562" s="66"/>
      <c r="J562" s="66"/>
      <c r="K562" s="66"/>
      <c r="L562" s="66"/>
      <c r="M562" s="66"/>
      <c r="N562" s="66"/>
    </row>
    <row r="563" spans="7:14" s="65" customFormat="1">
      <c r="G563" s="66"/>
      <c r="H563" s="66"/>
      <c r="I563" s="66"/>
      <c r="J563" s="66"/>
      <c r="K563" s="66"/>
      <c r="L563" s="66"/>
      <c r="M563" s="66"/>
      <c r="N563" s="66"/>
    </row>
    <row r="564" spans="7:14" s="65" customFormat="1">
      <c r="G564" s="66"/>
      <c r="H564" s="66"/>
      <c r="I564" s="66"/>
      <c r="J564" s="66"/>
      <c r="K564" s="66"/>
      <c r="L564" s="66"/>
      <c r="M564" s="66"/>
      <c r="N564" s="66"/>
    </row>
    <row r="565" spans="7:14" s="65" customFormat="1">
      <c r="G565" s="66"/>
      <c r="H565" s="66"/>
      <c r="I565" s="66"/>
      <c r="J565" s="66"/>
      <c r="K565" s="66"/>
      <c r="L565" s="66"/>
      <c r="M565" s="66"/>
      <c r="N565" s="66"/>
    </row>
    <row r="566" spans="7:14" s="65" customFormat="1">
      <c r="G566" s="66"/>
      <c r="H566" s="66"/>
      <c r="I566" s="66"/>
      <c r="J566" s="66"/>
      <c r="K566" s="66"/>
      <c r="L566" s="66"/>
      <c r="M566" s="66"/>
      <c r="N566" s="66"/>
    </row>
    <row r="567" spans="7:14" s="65" customFormat="1">
      <c r="G567" s="66"/>
      <c r="H567" s="66"/>
      <c r="I567" s="66"/>
      <c r="J567" s="66"/>
      <c r="K567" s="66"/>
      <c r="L567" s="66"/>
      <c r="M567" s="66"/>
      <c r="N567" s="66"/>
    </row>
    <row r="568" spans="7:14" s="65" customFormat="1">
      <c r="G568" s="66"/>
      <c r="H568" s="66"/>
      <c r="I568" s="66"/>
      <c r="J568" s="66"/>
      <c r="K568" s="66"/>
      <c r="L568" s="66"/>
      <c r="M568" s="66"/>
      <c r="N568" s="66"/>
    </row>
    <row r="569" spans="7:14" s="65" customFormat="1">
      <c r="G569" s="66"/>
      <c r="H569" s="66"/>
      <c r="I569" s="66"/>
      <c r="J569" s="66"/>
      <c r="K569" s="66"/>
      <c r="L569" s="66"/>
      <c r="M569" s="66"/>
      <c r="N569" s="66"/>
    </row>
    <row r="570" spans="7:14" s="65" customFormat="1">
      <c r="G570" s="66"/>
      <c r="H570" s="66"/>
      <c r="I570" s="66"/>
      <c r="J570" s="66"/>
      <c r="K570" s="66"/>
      <c r="L570" s="66"/>
      <c r="M570" s="66"/>
      <c r="N570" s="66"/>
    </row>
    <row r="571" spans="7:14" s="65" customFormat="1">
      <c r="G571" s="66"/>
      <c r="H571" s="66"/>
      <c r="I571" s="66"/>
      <c r="J571" s="66"/>
      <c r="K571" s="66"/>
      <c r="L571" s="66"/>
      <c r="M571" s="66"/>
      <c r="N571" s="66"/>
    </row>
    <row r="572" spans="7:14" s="65" customFormat="1">
      <c r="G572" s="66"/>
      <c r="H572" s="66"/>
      <c r="I572" s="66"/>
      <c r="J572" s="66"/>
      <c r="K572" s="66"/>
      <c r="L572" s="66"/>
      <c r="M572" s="66"/>
      <c r="N572" s="66"/>
    </row>
    <row r="573" spans="7:14" s="65" customFormat="1">
      <c r="G573" s="66"/>
      <c r="H573" s="66"/>
      <c r="I573" s="66"/>
      <c r="J573" s="66"/>
      <c r="K573" s="66"/>
      <c r="L573" s="66"/>
      <c r="M573" s="66"/>
      <c r="N573" s="66"/>
    </row>
    <row r="574" spans="7:14" s="65" customFormat="1">
      <c r="G574" s="66"/>
      <c r="H574" s="66"/>
      <c r="I574" s="66"/>
      <c r="J574" s="66"/>
      <c r="K574" s="66"/>
      <c r="L574" s="66"/>
      <c r="M574" s="66"/>
      <c r="N574" s="66"/>
    </row>
    <row r="575" spans="7:14" s="65" customFormat="1">
      <c r="G575" s="66"/>
      <c r="H575" s="66"/>
      <c r="I575" s="66"/>
      <c r="J575" s="66"/>
      <c r="K575" s="66"/>
      <c r="L575" s="66"/>
      <c r="M575" s="66"/>
      <c r="N575" s="66"/>
    </row>
    <row r="576" spans="7:14" s="65" customFormat="1">
      <c r="G576" s="66"/>
      <c r="H576" s="66"/>
      <c r="I576" s="66"/>
      <c r="J576" s="66"/>
      <c r="K576" s="66"/>
      <c r="L576" s="66"/>
      <c r="M576" s="66"/>
      <c r="N576" s="66"/>
    </row>
    <row r="577" spans="7:14" s="65" customFormat="1">
      <c r="G577" s="66"/>
      <c r="H577" s="66"/>
      <c r="I577" s="66"/>
      <c r="J577" s="66"/>
      <c r="K577" s="66"/>
      <c r="L577" s="66"/>
      <c r="M577" s="66"/>
      <c r="N577" s="66"/>
    </row>
    <row r="578" spans="7:14" s="65" customFormat="1">
      <c r="G578" s="66"/>
      <c r="H578" s="66"/>
      <c r="I578" s="66"/>
      <c r="J578" s="66"/>
      <c r="K578" s="66"/>
      <c r="L578" s="66"/>
      <c r="M578" s="66"/>
      <c r="N578" s="66"/>
    </row>
    <row r="579" spans="7:14" s="65" customFormat="1">
      <c r="G579" s="66"/>
      <c r="H579" s="66"/>
      <c r="I579" s="66"/>
      <c r="J579" s="66"/>
      <c r="K579" s="66"/>
      <c r="L579" s="66"/>
      <c r="M579" s="66"/>
      <c r="N579" s="66"/>
    </row>
    <row r="580" spans="7:14" s="65" customFormat="1">
      <c r="G580" s="66"/>
      <c r="H580" s="66"/>
      <c r="I580" s="66"/>
      <c r="J580" s="66"/>
      <c r="K580" s="66"/>
      <c r="L580" s="66"/>
      <c r="M580" s="66"/>
      <c r="N580" s="66"/>
    </row>
    <row r="581" spans="7:14" s="65" customFormat="1">
      <c r="G581" s="66"/>
      <c r="H581" s="66"/>
      <c r="I581" s="66"/>
      <c r="J581" s="66"/>
      <c r="K581" s="66"/>
      <c r="L581" s="66"/>
      <c r="M581" s="66"/>
      <c r="N581" s="66"/>
    </row>
    <row r="582" spans="7:14" s="65" customFormat="1">
      <c r="G582" s="66"/>
      <c r="H582" s="66"/>
      <c r="I582" s="66"/>
      <c r="J582" s="66"/>
      <c r="K582" s="66"/>
      <c r="L582" s="66"/>
      <c r="M582" s="66"/>
      <c r="N582" s="66"/>
    </row>
    <row r="583" spans="7:14" s="65" customFormat="1">
      <c r="G583" s="66"/>
      <c r="H583" s="66"/>
      <c r="I583" s="66"/>
      <c r="J583" s="66"/>
      <c r="K583" s="66"/>
      <c r="L583" s="66"/>
      <c r="M583" s="66"/>
      <c r="N583" s="66"/>
    </row>
    <row r="584" spans="7:14" s="65" customFormat="1">
      <c r="G584" s="66"/>
      <c r="H584" s="66"/>
      <c r="I584" s="66"/>
      <c r="J584" s="66"/>
      <c r="K584" s="66"/>
      <c r="L584" s="66"/>
      <c r="M584" s="66"/>
      <c r="N584" s="66"/>
    </row>
    <row r="585" spans="7:14" s="65" customFormat="1">
      <c r="G585" s="66"/>
      <c r="H585" s="66"/>
      <c r="I585" s="66"/>
      <c r="J585" s="66"/>
      <c r="K585" s="66"/>
      <c r="L585" s="66"/>
      <c r="M585" s="66"/>
      <c r="N585" s="66"/>
    </row>
    <row r="586" spans="7:14" s="65" customFormat="1">
      <c r="G586" s="66"/>
      <c r="H586" s="66"/>
      <c r="I586" s="66"/>
      <c r="J586" s="66"/>
      <c r="K586" s="66"/>
      <c r="L586" s="66"/>
      <c r="M586" s="66"/>
      <c r="N586" s="66"/>
    </row>
    <row r="587" spans="7:14" s="65" customFormat="1">
      <c r="G587" s="66"/>
      <c r="H587" s="66"/>
      <c r="I587" s="66"/>
      <c r="J587" s="66"/>
      <c r="K587" s="66"/>
      <c r="L587" s="66"/>
      <c r="M587" s="66"/>
      <c r="N587" s="66"/>
    </row>
    <row r="588" spans="7:14" s="65" customFormat="1">
      <c r="G588" s="66"/>
      <c r="H588" s="66"/>
      <c r="I588" s="66"/>
      <c r="J588" s="66"/>
      <c r="K588" s="66"/>
      <c r="L588" s="66"/>
      <c r="M588" s="66"/>
      <c r="N588" s="66"/>
    </row>
    <row r="589" spans="7:14" s="65" customFormat="1">
      <c r="G589" s="66"/>
      <c r="H589" s="66"/>
      <c r="I589" s="66"/>
      <c r="J589" s="66"/>
      <c r="K589" s="66"/>
      <c r="L589" s="66"/>
      <c r="M589" s="66"/>
      <c r="N589" s="66"/>
    </row>
    <row r="590" spans="7:14" s="65" customFormat="1">
      <c r="G590" s="66"/>
      <c r="H590" s="66"/>
      <c r="I590" s="66"/>
      <c r="J590" s="66"/>
      <c r="K590" s="66"/>
      <c r="L590" s="66"/>
      <c r="M590" s="66"/>
      <c r="N590" s="66"/>
    </row>
    <row r="591" spans="7:14" s="65" customFormat="1">
      <c r="G591" s="66"/>
      <c r="H591" s="66"/>
      <c r="I591" s="66"/>
      <c r="J591" s="66"/>
      <c r="K591" s="66"/>
      <c r="L591" s="66"/>
      <c r="M591" s="66"/>
      <c r="N591" s="66"/>
    </row>
    <row r="592" spans="7:14" s="65" customFormat="1">
      <c r="G592" s="66"/>
      <c r="H592" s="66"/>
      <c r="I592" s="66"/>
      <c r="J592" s="66"/>
      <c r="K592" s="66"/>
      <c r="L592" s="66"/>
      <c r="M592" s="66"/>
      <c r="N592" s="66"/>
    </row>
    <row r="593" spans="7:14" s="65" customFormat="1">
      <c r="G593" s="66"/>
      <c r="H593" s="66"/>
      <c r="I593" s="66"/>
      <c r="J593" s="66"/>
      <c r="K593" s="66"/>
      <c r="L593" s="66"/>
      <c r="M593" s="66"/>
      <c r="N593" s="66"/>
    </row>
    <row r="594" spans="7:14" s="65" customFormat="1">
      <c r="G594" s="66"/>
      <c r="H594" s="66"/>
      <c r="I594" s="66"/>
      <c r="J594" s="66"/>
      <c r="K594" s="66"/>
      <c r="L594" s="66"/>
      <c r="M594" s="66"/>
      <c r="N594" s="66"/>
    </row>
    <row r="595" spans="7:14" s="65" customFormat="1">
      <c r="G595" s="66"/>
      <c r="H595" s="66"/>
      <c r="I595" s="66"/>
      <c r="J595" s="66"/>
      <c r="K595" s="66"/>
      <c r="L595" s="66"/>
      <c r="M595" s="66"/>
      <c r="N595" s="66"/>
    </row>
    <row r="596" spans="7:14" s="65" customFormat="1">
      <c r="G596" s="66"/>
      <c r="H596" s="66"/>
      <c r="I596" s="66"/>
      <c r="J596" s="66"/>
      <c r="K596" s="66"/>
      <c r="L596" s="66"/>
      <c r="M596" s="66"/>
      <c r="N596" s="66"/>
    </row>
    <row r="597" spans="7:14" s="65" customFormat="1">
      <c r="G597" s="66"/>
      <c r="H597" s="66"/>
      <c r="I597" s="66"/>
      <c r="J597" s="66"/>
      <c r="K597" s="66"/>
      <c r="L597" s="66"/>
      <c r="M597" s="66"/>
      <c r="N597" s="66"/>
    </row>
    <row r="598" spans="7:14" s="65" customFormat="1">
      <c r="G598" s="66"/>
      <c r="H598" s="66"/>
      <c r="I598" s="66"/>
      <c r="J598" s="66"/>
      <c r="K598" s="66"/>
      <c r="L598" s="66"/>
      <c r="M598" s="66"/>
      <c r="N598" s="66"/>
    </row>
    <row r="599" spans="7:14" s="65" customFormat="1">
      <c r="G599" s="66"/>
      <c r="H599" s="66"/>
      <c r="I599" s="66"/>
      <c r="J599" s="66"/>
      <c r="K599" s="66"/>
      <c r="L599" s="66"/>
      <c r="M599" s="66"/>
      <c r="N599" s="66"/>
    </row>
    <row r="600" spans="7:14" s="65" customFormat="1">
      <c r="G600" s="66"/>
      <c r="H600" s="66"/>
      <c r="I600" s="66"/>
      <c r="J600" s="66"/>
      <c r="K600" s="66"/>
      <c r="L600" s="66"/>
      <c r="M600" s="66"/>
      <c r="N600" s="66"/>
    </row>
    <row r="601" spans="7:14" s="65" customFormat="1">
      <c r="G601" s="66"/>
      <c r="H601" s="66"/>
      <c r="I601" s="66"/>
      <c r="J601" s="66"/>
      <c r="K601" s="66"/>
      <c r="L601" s="66"/>
      <c r="M601" s="66"/>
      <c r="N601" s="66"/>
    </row>
    <row r="602" spans="7:14" s="65" customFormat="1">
      <c r="G602" s="66"/>
      <c r="H602" s="66"/>
      <c r="I602" s="66"/>
      <c r="J602" s="66"/>
      <c r="K602" s="66"/>
      <c r="L602" s="66"/>
      <c r="M602" s="66"/>
      <c r="N602" s="66"/>
    </row>
    <row r="603" spans="7:14" s="65" customFormat="1">
      <c r="G603" s="66"/>
      <c r="H603" s="66"/>
      <c r="I603" s="66"/>
      <c r="J603" s="66"/>
      <c r="K603" s="66"/>
      <c r="L603" s="66"/>
      <c r="M603" s="66"/>
      <c r="N603" s="66"/>
    </row>
    <row r="604" spans="7:14" s="65" customFormat="1">
      <c r="G604" s="66"/>
      <c r="H604" s="66"/>
      <c r="I604" s="66"/>
      <c r="J604" s="66"/>
      <c r="K604" s="66"/>
      <c r="L604" s="66"/>
      <c r="M604" s="66"/>
      <c r="N604" s="66"/>
    </row>
    <row r="605" spans="7:14" s="65" customFormat="1">
      <c r="G605" s="66"/>
      <c r="H605" s="66"/>
      <c r="I605" s="66"/>
      <c r="J605" s="66"/>
      <c r="K605" s="66"/>
      <c r="L605" s="66"/>
      <c r="M605" s="66"/>
      <c r="N605" s="66"/>
    </row>
    <row r="606" spans="7:14" s="65" customFormat="1">
      <c r="G606" s="66"/>
      <c r="H606" s="66"/>
      <c r="I606" s="66"/>
      <c r="J606" s="66"/>
      <c r="K606" s="66"/>
      <c r="L606" s="66"/>
      <c r="M606" s="66"/>
      <c r="N606" s="66"/>
    </row>
    <row r="607" spans="7:14" s="65" customFormat="1">
      <c r="G607" s="66"/>
      <c r="H607" s="66"/>
      <c r="I607" s="66"/>
      <c r="J607" s="66"/>
      <c r="K607" s="66"/>
      <c r="L607" s="66"/>
      <c r="M607" s="66"/>
      <c r="N607" s="66"/>
    </row>
    <row r="608" spans="7:14" s="65" customFormat="1">
      <c r="G608" s="66"/>
      <c r="H608" s="66"/>
      <c r="I608" s="66"/>
      <c r="J608" s="66"/>
      <c r="K608" s="66"/>
      <c r="L608" s="66"/>
      <c r="M608" s="66"/>
      <c r="N608" s="66"/>
    </row>
    <row r="609" spans="7:14" s="65" customFormat="1">
      <c r="G609" s="66"/>
      <c r="H609" s="66"/>
      <c r="I609" s="66"/>
      <c r="J609" s="66"/>
      <c r="K609" s="66"/>
      <c r="L609" s="66"/>
      <c r="M609" s="66"/>
      <c r="N609" s="66"/>
    </row>
    <row r="610" spans="7:14" s="65" customFormat="1">
      <c r="G610" s="66"/>
      <c r="H610" s="66"/>
      <c r="I610" s="66"/>
      <c r="J610" s="66"/>
      <c r="K610" s="66"/>
      <c r="L610" s="66"/>
      <c r="M610" s="66"/>
      <c r="N610" s="66"/>
    </row>
    <row r="611" spans="7:14" s="65" customFormat="1">
      <c r="G611" s="66"/>
      <c r="H611" s="66"/>
      <c r="I611" s="66"/>
      <c r="J611" s="66"/>
      <c r="K611" s="66"/>
      <c r="L611" s="66"/>
      <c r="M611" s="66"/>
      <c r="N611" s="66"/>
    </row>
    <row r="612" spans="7:14" s="65" customFormat="1">
      <c r="G612" s="66"/>
      <c r="H612" s="66"/>
      <c r="I612" s="66"/>
      <c r="J612" s="66"/>
      <c r="K612" s="66"/>
      <c r="L612" s="66"/>
      <c r="M612" s="66"/>
      <c r="N612" s="66"/>
    </row>
    <row r="613" spans="7:14" s="65" customFormat="1">
      <c r="G613" s="66"/>
      <c r="H613" s="66"/>
      <c r="I613" s="66"/>
      <c r="J613" s="66"/>
      <c r="K613" s="66"/>
      <c r="L613" s="66"/>
      <c r="M613" s="66"/>
      <c r="N613" s="66"/>
    </row>
    <row r="614" spans="7:14" s="65" customFormat="1">
      <c r="G614" s="66"/>
      <c r="H614" s="66"/>
      <c r="I614" s="66"/>
      <c r="J614" s="66"/>
      <c r="K614" s="66"/>
      <c r="L614" s="66"/>
      <c r="M614" s="66"/>
      <c r="N614" s="66"/>
    </row>
    <row r="615" spans="7:14" s="65" customFormat="1">
      <c r="G615" s="66"/>
      <c r="H615" s="66"/>
      <c r="I615" s="66"/>
      <c r="J615" s="66"/>
      <c r="K615" s="66"/>
      <c r="L615" s="66"/>
      <c r="M615" s="66"/>
      <c r="N615" s="66"/>
    </row>
    <row r="616" spans="7:14" s="65" customFormat="1">
      <c r="G616" s="66"/>
      <c r="H616" s="66"/>
      <c r="I616" s="66"/>
      <c r="J616" s="66"/>
      <c r="K616" s="66"/>
      <c r="L616" s="66"/>
      <c r="M616" s="66"/>
      <c r="N616" s="66"/>
    </row>
    <row r="617" spans="7:14" s="65" customFormat="1">
      <c r="G617" s="66"/>
      <c r="H617" s="66"/>
      <c r="I617" s="66"/>
      <c r="J617" s="66"/>
      <c r="K617" s="66"/>
      <c r="L617" s="66"/>
      <c r="M617" s="66"/>
      <c r="N617" s="66"/>
    </row>
    <row r="618" spans="7:14" s="65" customFormat="1">
      <c r="G618" s="66"/>
      <c r="H618" s="66"/>
      <c r="I618" s="66"/>
      <c r="J618" s="66"/>
      <c r="K618" s="66"/>
      <c r="L618" s="66"/>
      <c r="M618" s="66"/>
      <c r="N618" s="66"/>
    </row>
    <row r="619" spans="7:14" s="65" customFormat="1">
      <c r="G619" s="66"/>
      <c r="H619" s="66"/>
      <c r="I619" s="66"/>
      <c r="J619" s="66"/>
      <c r="K619" s="66"/>
      <c r="L619" s="66"/>
      <c r="M619" s="66"/>
      <c r="N619" s="66"/>
    </row>
    <row r="620" spans="7:14" s="65" customFormat="1">
      <c r="G620" s="66"/>
      <c r="H620" s="66"/>
      <c r="I620" s="66"/>
      <c r="J620" s="66"/>
      <c r="K620" s="66"/>
      <c r="L620" s="66"/>
      <c r="M620" s="66"/>
      <c r="N620" s="66"/>
    </row>
    <row r="621" spans="7:14" s="65" customFormat="1">
      <c r="G621" s="66"/>
      <c r="H621" s="66"/>
      <c r="I621" s="66"/>
      <c r="J621" s="66"/>
      <c r="K621" s="66"/>
      <c r="L621" s="66"/>
      <c r="M621" s="66"/>
      <c r="N621" s="66"/>
    </row>
    <row r="622" spans="7:14" s="65" customFormat="1">
      <c r="G622" s="66"/>
      <c r="H622" s="66"/>
      <c r="I622" s="66"/>
      <c r="J622" s="66"/>
      <c r="K622" s="66"/>
      <c r="L622" s="66"/>
      <c r="M622" s="66"/>
      <c r="N622" s="66"/>
    </row>
    <row r="623" spans="7:14" s="65" customFormat="1">
      <c r="G623" s="66"/>
      <c r="H623" s="66"/>
      <c r="I623" s="66"/>
      <c r="J623" s="66"/>
      <c r="K623" s="66"/>
      <c r="L623" s="66"/>
      <c r="M623" s="66"/>
      <c r="N623" s="66"/>
    </row>
    <row r="624" spans="7:14" s="65" customFormat="1">
      <c r="G624" s="66"/>
      <c r="H624" s="66"/>
      <c r="I624" s="66"/>
      <c r="J624" s="66"/>
      <c r="K624" s="66"/>
      <c r="L624" s="66"/>
      <c r="M624" s="66"/>
      <c r="N624" s="66"/>
    </row>
    <row r="625" spans="7:14" s="65" customFormat="1">
      <c r="G625" s="66"/>
      <c r="H625" s="66"/>
      <c r="I625" s="66"/>
      <c r="J625" s="66"/>
      <c r="K625" s="66"/>
      <c r="L625" s="66"/>
      <c r="M625" s="66"/>
      <c r="N625" s="66"/>
    </row>
    <row r="626" spans="7:14" s="65" customFormat="1">
      <c r="G626" s="66"/>
      <c r="H626" s="66"/>
      <c r="I626" s="66"/>
      <c r="J626" s="66"/>
      <c r="K626" s="66"/>
      <c r="L626" s="66"/>
      <c r="M626" s="66"/>
      <c r="N626" s="66"/>
    </row>
    <row r="627" spans="7:14" s="65" customFormat="1">
      <c r="G627" s="66"/>
      <c r="H627" s="66"/>
      <c r="I627" s="66"/>
      <c r="J627" s="66"/>
      <c r="K627" s="66"/>
      <c r="L627" s="66"/>
      <c r="M627" s="66"/>
      <c r="N627" s="66"/>
    </row>
    <row r="628" spans="7:14" s="65" customFormat="1">
      <c r="G628" s="66"/>
      <c r="H628" s="66"/>
      <c r="I628" s="66"/>
      <c r="J628" s="66"/>
      <c r="K628" s="66"/>
      <c r="L628" s="66"/>
      <c r="M628" s="66"/>
      <c r="N628" s="66"/>
    </row>
    <row r="629" spans="7:14" s="65" customFormat="1">
      <c r="G629" s="66"/>
      <c r="H629" s="66"/>
      <c r="I629" s="66"/>
      <c r="J629" s="66"/>
      <c r="K629" s="66"/>
      <c r="L629" s="66"/>
      <c r="M629" s="66"/>
      <c r="N629" s="66"/>
    </row>
    <row r="630" spans="7:14" s="65" customFormat="1">
      <c r="G630" s="66"/>
      <c r="H630" s="66"/>
      <c r="I630" s="66"/>
      <c r="J630" s="66"/>
      <c r="K630" s="66"/>
      <c r="L630" s="66"/>
      <c r="M630" s="66"/>
      <c r="N630" s="66"/>
    </row>
    <row r="631" spans="7:14" s="65" customFormat="1">
      <c r="G631" s="66"/>
      <c r="H631" s="66"/>
      <c r="I631" s="66"/>
      <c r="J631" s="66"/>
      <c r="K631" s="66"/>
      <c r="L631" s="66"/>
      <c r="M631" s="66"/>
      <c r="N631" s="66"/>
    </row>
    <row r="632" spans="7:14" s="65" customFormat="1">
      <c r="G632" s="66"/>
      <c r="H632" s="66"/>
      <c r="I632" s="66"/>
      <c r="J632" s="66"/>
      <c r="K632" s="66"/>
      <c r="L632" s="66"/>
      <c r="M632" s="66"/>
      <c r="N632" s="66"/>
    </row>
    <row r="633" spans="7:14" s="65" customFormat="1">
      <c r="G633" s="66"/>
      <c r="H633" s="66"/>
      <c r="I633" s="66"/>
      <c r="J633" s="66"/>
      <c r="K633" s="66"/>
      <c r="L633" s="66"/>
      <c r="M633" s="66"/>
      <c r="N633" s="66"/>
    </row>
    <row r="634" spans="7:14" s="65" customFormat="1">
      <c r="G634" s="66"/>
      <c r="H634" s="66"/>
      <c r="I634" s="66"/>
      <c r="J634" s="66"/>
      <c r="K634" s="66"/>
      <c r="L634" s="66"/>
      <c r="M634" s="66"/>
      <c r="N634" s="66"/>
    </row>
    <row r="635" spans="7:14" s="65" customFormat="1">
      <c r="G635" s="66"/>
      <c r="H635" s="66"/>
      <c r="I635" s="66"/>
      <c r="J635" s="66"/>
      <c r="K635" s="66"/>
      <c r="L635" s="66"/>
      <c r="M635" s="66"/>
      <c r="N635" s="66"/>
    </row>
    <row r="636" spans="7:14" s="65" customFormat="1">
      <c r="G636" s="66"/>
      <c r="H636" s="66"/>
      <c r="I636" s="66"/>
      <c r="J636" s="66"/>
      <c r="K636" s="66"/>
      <c r="L636" s="66"/>
      <c r="M636" s="66"/>
      <c r="N636" s="66"/>
    </row>
    <row r="637" spans="7:14" s="65" customFormat="1">
      <c r="G637" s="66"/>
      <c r="H637" s="66"/>
      <c r="I637" s="66"/>
      <c r="J637" s="66"/>
      <c r="K637" s="66"/>
      <c r="L637" s="66"/>
      <c r="M637" s="66"/>
      <c r="N637" s="66"/>
    </row>
    <row r="638" spans="7:14" s="65" customFormat="1">
      <c r="G638" s="66"/>
      <c r="H638" s="66"/>
      <c r="I638" s="66"/>
      <c r="J638" s="66"/>
      <c r="K638" s="66"/>
      <c r="L638" s="66"/>
      <c r="M638" s="66"/>
      <c r="N638" s="66"/>
    </row>
    <row r="639" spans="7:14" s="65" customFormat="1">
      <c r="G639" s="66"/>
      <c r="H639" s="66"/>
      <c r="I639" s="66"/>
      <c r="J639" s="66"/>
      <c r="K639" s="66"/>
      <c r="L639" s="66"/>
      <c r="M639" s="66"/>
      <c r="N639" s="66"/>
    </row>
    <row r="640" spans="7:14" s="65" customFormat="1">
      <c r="G640" s="66"/>
      <c r="H640" s="66"/>
      <c r="I640" s="66"/>
      <c r="J640" s="66"/>
      <c r="K640" s="66"/>
      <c r="L640" s="66"/>
      <c r="M640" s="66"/>
      <c r="N640" s="66"/>
    </row>
    <row r="641" spans="7:14" s="65" customFormat="1">
      <c r="G641" s="66"/>
      <c r="H641" s="66"/>
      <c r="I641" s="66"/>
      <c r="J641" s="66"/>
      <c r="K641" s="66"/>
      <c r="L641" s="66"/>
      <c r="M641" s="66"/>
      <c r="N641" s="66"/>
    </row>
    <row r="642" spans="7:14" s="65" customFormat="1">
      <c r="G642" s="66"/>
      <c r="H642" s="66"/>
      <c r="I642" s="66"/>
      <c r="J642" s="66"/>
      <c r="K642" s="66"/>
      <c r="L642" s="66"/>
      <c r="M642" s="66"/>
      <c r="N642" s="66"/>
    </row>
    <row r="643" spans="7:14" s="65" customFormat="1">
      <c r="G643" s="66"/>
      <c r="H643" s="66"/>
      <c r="I643" s="66"/>
      <c r="J643" s="66"/>
      <c r="K643" s="66"/>
      <c r="L643" s="66"/>
      <c r="M643" s="66"/>
      <c r="N643" s="66"/>
    </row>
    <row r="644" spans="7:14" s="65" customFormat="1">
      <c r="G644" s="66"/>
      <c r="H644" s="66"/>
      <c r="I644" s="66"/>
      <c r="J644" s="66"/>
      <c r="K644" s="66"/>
      <c r="L644" s="66"/>
      <c r="M644" s="66"/>
      <c r="N644" s="66"/>
    </row>
    <row r="645" spans="7:14" s="65" customFormat="1">
      <c r="G645" s="66"/>
      <c r="H645" s="66"/>
      <c r="I645" s="66"/>
      <c r="J645" s="66"/>
      <c r="K645" s="66"/>
      <c r="L645" s="66"/>
      <c r="M645" s="66"/>
      <c r="N645" s="66"/>
    </row>
    <row r="646" spans="7:14" s="65" customFormat="1">
      <c r="G646" s="66"/>
      <c r="H646" s="66"/>
      <c r="I646" s="66"/>
      <c r="J646" s="66"/>
      <c r="K646" s="66"/>
      <c r="L646" s="66"/>
      <c r="M646" s="66"/>
      <c r="N646" s="66"/>
    </row>
    <row r="647" spans="7:14" s="65" customFormat="1">
      <c r="G647" s="66"/>
      <c r="H647" s="66"/>
      <c r="I647" s="66"/>
      <c r="J647" s="66"/>
      <c r="K647" s="66"/>
      <c r="L647" s="66"/>
      <c r="M647" s="66"/>
      <c r="N647" s="66"/>
    </row>
    <row r="648" spans="7:14" s="65" customFormat="1">
      <c r="G648" s="66"/>
      <c r="H648" s="66"/>
      <c r="I648" s="66"/>
      <c r="J648" s="66"/>
      <c r="K648" s="66"/>
      <c r="L648" s="66"/>
      <c r="M648" s="66"/>
      <c r="N648" s="66"/>
    </row>
    <row r="649" spans="7:14" s="65" customFormat="1">
      <c r="G649" s="66"/>
      <c r="H649" s="66"/>
      <c r="I649" s="66"/>
      <c r="J649" s="66"/>
      <c r="K649" s="66"/>
      <c r="L649" s="66"/>
      <c r="M649" s="66"/>
      <c r="N649" s="66"/>
    </row>
    <row r="650" spans="7:14" s="65" customFormat="1">
      <c r="G650" s="66"/>
      <c r="H650" s="66"/>
      <c r="I650" s="66"/>
      <c r="J650" s="66"/>
      <c r="K650" s="66"/>
      <c r="L650" s="66"/>
      <c r="M650" s="66"/>
      <c r="N650" s="66"/>
    </row>
    <row r="651" spans="7:14" s="65" customFormat="1">
      <c r="G651" s="66"/>
      <c r="H651" s="66"/>
      <c r="I651" s="66"/>
      <c r="J651" s="66"/>
      <c r="K651" s="66"/>
      <c r="L651" s="66"/>
      <c r="M651" s="66"/>
      <c r="N651" s="66"/>
    </row>
    <row r="652" spans="7:14" s="65" customFormat="1">
      <c r="G652" s="66"/>
      <c r="H652" s="66"/>
      <c r="I652" s="66"/>
      <c r="J652" s="66"/>
      <c r="K652" s="66"/>
      <c r="L652" s="66"/>
      <c r="M652" s="66"/>
      <c r="N652" s="66"/>
    </row>
    <row r="653" spans="7:14" s="65" customFormat="1">
      <c r="G653" s="66"/>
      <c r="H653" s="66"/>
      <c r="I653" s="66"/>
      <c r="J653" s="66"/>
      <c r="K653" s="66"/>
      <c r="L653" s="66"/>
      <c r="M653" s="66"/>
      <c r="N653" s="66"/>
    </row>
    <row r="654" spans="7:14" s="65" customFormat="1">
      <c r="G654" s="66"/>
      <c r="H654" s="66"/>
      <c r="I654" s="66"/>
      <c r="J654" s="66"/>
      <c r="K654" s="66"/>
      <c r="L654" s="66"/>
      <c r="M654" s="66"/>
      <c r="N654" s="66"/>
    </row>
    <row r="655" spans="7:14" s="65" customFormat="1">
      <c r="G655" s="66"/>
      <c r="H655" s="66"/>
      <c r="I655" s="66"/>
      <c r="J655" s="66"/>
      <c r="K655" s="66"/>
      <c r="L655" s="66"/>
      <c r="M655" s="66"/>
      <c r="N655" s="66"/>
    </row>
    <row r="656" spans="7:14" s="65" customFormat="1">
      <c r="G656" s="66"/>
      <c r="H656" s="66"/>
      <c r="I656" s="66"/>
      <c r="J656" s="66"/>
      <c r="K656" s="66"/>
      <c r="L656" s="66"/>
      <c r="M656" s="66"/>
      <c r="N656" s="66"/>
    </row>
    <row r="657" spans="7:14" s="65" customFormat="1">
      <c r="G657" s="66"/>
      <c r="H657" s="66"/>
      <c r="I657" s="66"/>
      <c r="J657" s="66"/>
      <c r="K657" s="66"/>
      <c r="L657" s="66"/>
      <c r="M657" s="66"/>
      <c r="N657" s="66"/>
    </row>
    <row r="658" spans="7:14" s="65" customFormat="1">
      <c r="G658" s="66"/>
      <c r="H658" s="66"/>
      <c r="I658" s="66"/>
      <c r="J658" s="66"/>
      <c r="K658" s="66"/>
      <c r="L658" s="66"/>
      <c r="M658" s="66"/>
      <c r="N658" s="66"/>
    </row>
    <row r="659" spans="7:14" s="65" customFormat="1">
      <c r="G659" s="66"/>
      <c r="H659" s="66"/>
      <c r="I659" s="66"/>
      <c r="J659" s="66"/>
      <c r="K659" s="66"/>
      <c r="L659" s="66"/>
      <c r="M659" s="66"/>
      <c r="N659" s="66"/>
    </row>
    <row r="660" spans="7:14" s="65" customFormat="1">
      <c r="G660" s="66"/>
      <c r="H660" s="66"/>
      <c r="I660" s="66"/>
      <c r="J660" s="66"/>
      <c r="K660" s="66"/>
      <c r="L660" s="66"/>
      <c r="M660" s="66"/>
      <c r="N660" s="66"/>
    </row>
    <row r="661" spans="7:14" s="65" customFormat="1">
      <c r="G661" s="66"/>
      <c r="H661" s="66"/>
      <c r="I661" s="66"/>
      <c r="J661" s="66"/>
      <c r="K661" s="66"/>
      <c r="L661" s="66"/>
      <c r="M661" s="66"/>
      <c r="N661" s="66"/>
    </row>
    <row r="662" spans="7:14" s="65" customFormat="1">
      <c r="G662" s="66"/>
      <c r="H662" s="66"/>
      <c r="I662" s="66"/>
      <c r="J662" s="66"/>
      <c r="K662" s="66"/>
      <c r="L662" s="66"/>
      <c r="M662" s="66"/>
      <c r="N662" s="66"/>
    </row>
    <row r="663" spans="7:14" s="65" customFormat="1">
      <c r="G663" s="66"/>
      <c r="H663" s="66"/>
      <c r="I663" s="66"/>
      <c r="J663" s="66"/>
      <c r="K663" s="66"/>
      <c r="L663" s="66"/>
      <c r="M663" s="66"/>
      <c r="N663" s="66"/>
    </row>
    <row r="664" spans="7:14" s="65" customFormat="1">
      <c r="G664" s="66"/>
      <c r="H664" s="66"/>
      <c r="I664" s="66"/>
      <c r="J664" s="66"/>
      <c r="K664" s="66"/>
      <c r="L664" s="66"/>
      <c r="M664" s="66"/>
      <c r="N664" s="66"/>
    </row>
    <row r="665" spans="7:14" s="65" customFormat="1">
      <c r="G665" s="66"/>
      <c r="H665" s="66"/>
      <c r="I665" s="66"/>
      <c r="J665" s="66"/>
      <c r="K665" s="66"/>
      <c r="L665" s="66"/>
      <c r="M665" s="66"/>
      <c r="N665" s="66"/>
    </row>
    <row r="666" spans="7:14" s="65" customFormat="1">
      <c r="G666" s="66"/>
      <c r="H666" s="66"/>
      <c r="I666" s="66"/>
      <c r="J666" s="66"/>
      <c r="K666" s="66"/>
      <c r="L666" s="66"/>
      <c r="M666" s="66"/>
      <c r="N666" s="66"/>
    </row>
    <row r="667" spans="7:14" s="65" customFormat="1">
      <c r="G667" s="66"/>
      <c r="H667" s="66"/>
      <c r="I667" s="66"/>
      <c r="J667" s="66"/>
      <c r="K667" s="66"/>
      <c r="L667" s="66"/>
      <c r="M667" s="66"/>
      <c r="N667" s="66"/>
    </row>
    <row r="668" spans="7:14" s="65" customFormat="1">
      <c r="G668" s="66"/>
      <c r="H668" s="66"/>
      <c r="I668" s="66"/>
      <c r="J668" s="66"/>
      <c r="K668" s="66"/>
      <c r="L668" s="66"/>
      <c r="M668" s="66"/>
      <c r="N668" s="66"/>
    </row>
    <row r="669" spans="7:14" s="65" customFormat="1">
      <c r="G669" s="66"/>
      <c r="H669" s="66"/>
      <c r="I669" s="66"/>
      <c r="J669" s="66"/>
      <c r="K669" s="66"/>
      <c r="L669" s="66"/>
      <c r="M669" s="66"/>
      <c r="N669" s="66"/>
    </row>
    <row r="670" spans="7:14" s="65" customFormat="1">
      <c r="G670" s="66"/>
      <c r="H670" s="66"/>
      <c r="I670" s="66"/>
      <c r="J670" s="66"/>
      <c r="K670" s="66"/>
      <c r="L670" s="66"/>
      <c r="M670" s="66"/>
      <c r="N670" s="66"/>
    </row>
    <row r="671" spans="7:14" s="65" customFormat="1">
      <c r="G671" s="66"/>
      <c r="H671" s="66"/>
      <c r="I671" s="66"/>
      <c r="J671" s="66"/>
      <c r="K671" s="66"/>
      <c r="L671" s="66"/>
      <c r="M671" s="66"/>
      <c r="N671" s="66"/>
    </row>
    <row r="672" spans="7:14" s="65" customFormat="1">
      <c r="G672" s="66"/>
      <c r="H672" s="66"/>
      <c r="I672" s="66"/>
      <c r="J672" s="66"/>
      <c r="K672" s="66"/>
      <c r="L672" s="66"/>
      <c r="M672" s="66"/>
      <c r="N672" s="66"/>
    </row>
    <row r="673" spans="7:14" s="65" customFormat="1">
      <c r="G673" s="66"/>
      <c r="H673" s="66"/>
      <c r="I673" s="66"/>
      <c r="J673" s="66"/>
      <c r="K673" s="66"/>
      <c r="L673" s="66"/>
      <c r="M673" s="66"/>
      <c r="N673" s="66"/>
    </row>
    <row r="674" spans="7:14" s="65" customFormat="1">
      <c r="G674" s="66"/>
      <c r="H674" s="66"/>
      <c r="I674" s="66"/>
      <c r="J674" s="66"/>
      <c r="K674" s="66"/>
      <c r="L674" s="66"/>
      <c r="M674" s="66"/>
      <c r="N674" s="66"/>
    </row>
    <row r="675" spans="7:14" s="65" customFormat="1">
      <c r="G675" s="66"/>
      <c r="H675" s="66"/>
      <c r="I675" s="66"/>
      <c r="J675" s="66"/>
      <c r="K675" s="66"/>
      <c r="L675" s="66"/>
      <c r="M675" s="66"/>
      <c r="N675" s="66"/>
    </row>
    <row r="676" spans="7:14" s="65" customFormat="1">
      <c r="G676" s="66"/>
      <c r="H676" s="66"/>
      <c r="I676" s="66"/>
      <c r="J676" s="66"/>
      <c r="K676" s="66"/>
      <c r="L676" s="66"/>
      <c r="M676" s="66"/>
      <c r="N676" s="66"/>
    </row>
    <row r="677" spans="7:14" s="65" customFormat="1">
      <c r="G677" s="66"/>
      <c r="H677" s="66"/>
      <c r="I677" s="66"/>
      <c r="J677" s="66"/>
      <c r="K677" s="66"/>
      <c r="L677" s="66"/>
      <c r="M677" s="66"/>
      <c r="N677" s="66"/>
    </row>
    <row r="678" spans="7:14" s="65" customFormat="1">
      <c r="G678" s="66"/>
      <c r="H678" s="66"/>
      <c r="I678" s="66"/>
      <c r="J678" s="66"/>
      <c r="K678" s="66"/>
      <c r="L678" s="66"/>
      <c r="M678" s="66"/>
      <c r="N678" s="66"/>
    </row>
    <row r="679" spans="7:14" s="65" customFormat="1">
      <c r="G679" s="66"/>
      <c r="H679" s="66"/>
      <c r="I679" s="66"/>
      <c r="J679" s="66"/>
      <c r="K679" s="66"/>
      <c r="L679" s="66"/>
      <c r="M679" s="66"/>
      <c r="N679" s="66"/>
    </row>
    <row r="680" spans="7:14" s="65" customFormat="1">
      <c r="G680" s="66"/>
      <c r="H680" s="66"/>
      <c r="I680" s="66"/>
      <c r="J680" s="66"/>
      <c r="K680" s="66"/>
      <c r="L680" s="66"/>
      <c r="M680" s="66"/>
      <c r="N680" s="66"/>
    </row>
    <row r="681" spans="7:14" s="65" customFormat="1">
      <c r="G681" s="66"/>
      <c r="H681" s="66"/>
      <c r="I681" s="66"/>
      <c r="J681" s="66"/>
      <c r="K681" s="66"/>
      <c r="L681" s="66"/>
      <c r="M681" s="66"/>
      <c r="N681" s="66"/>
    </row>
    <row r="682" spans="7:14" s="65" customFormat="1">
      <c r="G682" s="66"/>
      <c r="H682" s="66"/>
      <c r="I682" s="66"/>
      <c r="J682" s="66"/>
      <c r="K682" s="66"/>
      <c r="L682" s="66"/>
      <c r="M682" s="66"/>
      <c r="N682" s="66"/>
    </row>
    <row r="683" spans="7:14" s="65" customFormat="1">
      <c r="G683" s="66"/>
      <c r="H683" s="66"/>
      <c r="I683" s="66"/>
      <c r="J683" s="66"/>
      <c r="K683" s="66"/>
      <c r="L683" s="66"/>
      <c r="M683" s="66"/>
      <c r="N683" s="66"/>
    </row>
    <row r="684" spans="7:14" s="65" customFormat="1">
      <c r="G684" s="66"/>
      <c r="H684" s="66"/>
      <c r="I684" s="66"/>
      <c r="J684" s="66"/>
      <c r="K684" s="66"/>
      <c r="L684" s="66"/>
      <c r="M684" s="66"/>
      <c r="N684" s="66"/>
    </row>
    <row r="685" spans="7:14" s="65" customFormat="1">
      <c r="G685" s="66"/>
      <c r="H685" s="66"/>
      <c r="I685" s="66"/>
      <c r="J685" s="66"/>
      <c r="K685" s="66"/>
      <c r="L685" s="66"/>
      <c r="M685" s="66"/>
      <c r="N685" s="66"/>
    </row>
    <row r="686" spans="7:14" s="65" customFormat="1">
      <c r="G686" s="66"/>
      <c r="H686" s="66"/>
      <c r="I686" s="66"/>
      <c r="J686" s="66"/>
      <c r="K686" s="66"/>
      <c r="L686" s="66"/>
      <c r="M686" s="66"/>
      <c r="N686" s="66"/>
    </row>
    <row r="687" spans="7:14" s="65" customFormat="1">
      <c r="G687" s="66"/>
      <c r="H687" s="66"/>
      <c r="I687" s="66"/>
      <c r="J687" s="66"/>
      <c r="K687" s="66"/>
      <c r="L687" s="66"/>
      <c r="M687" s="66"/>
      <c r="N687" s="66"/>
    </row>
    <row r="688" spans="7:14" s="65" customFormat="1">
      <c r="G688" s="66"/>
      <c r="H688" s="66"/>
      <c r="I688" s="66"/>
      <c r="J688" s="66"/>
      <c r="K688" s="66"/>
      <c r="L688" s="66"/>
      <c r="M688" s="66"/>
      <c r="N688" s="66"/>
    </row>
    <row r="689" spans="7:14" s="65" customFormat="1">
      <c r="G689" s="66"/>
      <c r="H689" s="66"/>
      <c r="I689" s="66"/>
      <c r="J689" s="66"/>
      <c r="K689" s="66"/>
      <c r="L689" s="66"/>
      <c r="M689" s="66"/>
      <c r="N689" s="66"/>
    </row>
    <row r="690" spans="7:14" s="65" customFormat="1">
      <c r="G690" s="66"/>
      <c r="H690" s="66"/>
      <c r="I690" s="66"/>
      <c r="J690" s="66"/>
      <c r="K690" s="66"/>
      <c r="L690" s="66"/>
      <c r="M690" s="66"/>
      <c r="N690" s="66"/>
    </row>
    <row r="691" spans="7:14" s="65" customFormat="1">
      <c r="G691" s="66"/>
      <c r="H691" s="66"/>
      <c r="I691" s="66"/>
      <c r="J691" s="66"/>
      <c r="K691" s="66"/>
      <c r="L691" s="66"/>
      <c r="M691" s="66"/>
      <c r="N691" s="66"/>
    </row>
    <row r="692" spans="7:14" s="65" customFormat="1">
      <c r="G692" s="66"/>
      <c r="H692" s="66"/>
      <c r="I692" s="66"/>
      <c r="J692" s="66"/>
      <c r="K692" s="66"/>
      <c r="L692" s="66"/>
      <c r="M692" s="66"/>
      <c r="N692" s="66"/>
    </row>
    <row r="693" spans="7:14" s="65" customFormat="1">
      <c r="G693" s="66"/>
      <c r="H693" s="66"/>
      <c r="I693" s="66"/>
      <c r="J693" s="66"/>
      <c r="K693" s="66"/>
      <c r="L693" s="66"/>
      <c r="M693" s="66"/>
      <c r="N693" s="66"/>
    </row>
    <row r="694" spans="7:14" s="65" customFormat="1">
      <c r="G694" s="66"/>
      <c r="H694" s="66"/>
      <c r="I694" s="66"/>
      <c r="J694" s="66"/>
      <c r="K694" s="66"/>
      <c r="L694" s="66"/>
      <c r="M694" s="66"/>
      <c r="N694" s="66"/>
    </row>
    <row r="695" spans="7:14" s="65" customFormat="1">
      <c r="G695" s="66"/>
      <c r="H695" s="66"/>
      <c r="I695" s="66"/>
      <c r="J695" s="66"/>
      <c r="K695" s="66"/>
      <c r="L695" s="66"/>
      <c r="M695" s="66"/>
      <c r="N695" s="66"/>
    </row>
    <row r="696" spans="7:14" s="65" customFormat="1">
      <c r="G696" s="66"/>
      <c r="H696" s="66"/>
      <c r="I696" s="66"/>
      <c r="J696" s="66"/>
      <c r="K696" s="66"/>
      <c r="L696" s="66"/>
      <c r="M696" s="66"/>
      <c r="N696" s="66"/>
    </row>
    <row r="697" spans="7:14" s="65" customFormat="1">
      <c r="G697" s="66"/>
      <c r="H697" s="66"/>
      <c r="I697" s="66"/>
      <c r="J697" s="66"/>
      <c r="K697" s="66"/>
      <c r="L697" s="66"/>
      <c r="M697" s="66"/>
      <c r="N697" s="66"/>
    </row>
    <row r="698" spans="7:14" s="65" customFormat="1">
      <c r="G698" s="66"/>
      <c r="H698" s="66"/>
      <c r="I698" s="66"/>
      <c r="J698" s="66"/>
      <c r="K698" s="66"/>
      <c r="L698" s="66"/>
      <c r="M698" s="66"/>
      <c r="N698" s="66"/>
    </row>
    <row r="699" spans="7:14" s="65" customFormat="1">
      <c r="G699" s="66"/>
      <c r="H699" s="66"/>
      <c r="I699" s="66"/>
      <c r="J699" s="66"/>
      <c r="K699" s="66"/>
      <c r="L699" s="66"/>
      <c r="M699" s="66"/>
      <c r="N699" s="66"/>
    </row>
    <row r="700" spans="7:14" s="65" customFormat="1">
      <c r="G700" s="66"/>
      <c r="H700" s="66"/>
      <c r="I700" s="66"/>
      <c r="J700" s="66"/>
      <c r="K700" s="66"/>
      <c r="L700" s="66"/>
      <c r="M700" s="66"/>
      <c r="N700" s="66"/>
    </row>
    <row r="701" spans="7:14" s="65" customFormat="1">
      <c r="G701" s="66"/>
      <c r="H701" s="66"/>
      <c r="I701" s="66"/>
      <c r="J701" s="66"/>
      <c r="K701" s="66"/>
      <c r="L701" s="66"/>
      <c r="M701" s="66"/>
      <c r="N701" s="66"/>
    </row>
    <row r="702" spans="7:14" s="65" customFormat="1">
      <c r="G702" s="66"/>
      <c r="H702" s="66"/>
      <c r="I702" s="66"/>
      <c r="J702" s="66"/>
      <c r="K702" s="66"/>
      <c r="L702" s="66"/>
      <c r="M702" s="66"/>
      <c r="N702" s="66"/>
    </row>
    <row r="703" spans="7:14" s="65" customFormat="1">
      <c r="G703" s="66"/>
      <c r="H703" s="66"/>
      <c r="I703" s="66"/>
      <c r="J703" s="66"/>
      <c r="K703" s="66"/>
      <c r="L703" s="66"/>
      <c r="M703" s="66"/>
      <c r="N703" s="66"/>
    </row>
    <row r="704" spans="7:14" s="65" customFormat="1">
      <c r="G704" s="66"/>
      <c r="H704" s="66"/>
      <c r="I704" s="66"/>
      <c r="J704" s="66"/>
      <c r="K704" s="66"/>
      <c r="L704" s="66"/>
      <c r="M704" s="66"/>
      <c r="N704" s="66"/>
    </row>
    <row r="705" spans="7:14" s="65" customFormat="1">
      <c r="G705" s="66"/>
      <c r="H705" s="66"/>
      <c r="I705" s="66"/>
      <c r="J705" s="66"/>
      <c r="K705" s="66"/>
      <c r="L705" s="66"/>
      <c r="M705" s="66"/>
      <c r="N705" s="66"/>
    </row>
    <row r="706" spans="7:14" s="65" customFormat="1">
      <c r="G706" s="66"/>
      <c r="H706" s="66"/>
      <c r="I706" s="66"/>
      <c r="J706" s="66"/>
      <c r="K706" s="66"/>
      <c r="L706" s="66"/>
      <c r="M706" s="66"/>
      <c r="N706" s="66"/>
    </row>
    <row r="707" spans="7:14" s="65" customFormat="1">
      <c r="G707" s="66"/>
      <c r="H707" s="66"/>
      <c r="I707" s="66"/>
      <c r="J707" s="66"/>
      <c r="K707" s="66"/>
      <c r="L707" s="66"/>
      <c r="M707" s="66"/>
      <c r="N707" s="66"/>
    </row>
    <row r="708" spans="7:14" s="65" customFormat="1">
      <c r="G708" s="66"/>
      <c r="H708" s="66"/>
      <c r="I708" s="66"/>
      <c r="J708" s="66"/>
      <c r="K708" s="66"/>
      <c r="L708" s="66"/>
      <c r="M708" s="66"/>
      <c r="N708" s="66"/>
    </row>
    <row r="709" spans="7:14" s="65" customFormat="1">
      <c r="G709" s="66"/>
      <c r="H709" s="66"/>
      <c r="I709" s="66"/>
      <c r="J709" s="66"/>
      <c r="K709" s="66"/>
      <c r="L709" s="66"/>
      <c r="M709" s="66"/>
      <c r="N709" s="66"/>
    </row>
    <row r="710" spans="7:14" s="65" customFormat="1">
      <c r="G710" s="66"/>
      <c r="H710" s="66"/>
      <c r="I710" s="66"/>
      <c r="J710" s="66"/>
      <c r="K710" s="66"/>
      <c r="L710" s="66"/>
      <c r="M710" s="66"/>
      <c r="N710" s="66"/>
    </row>
    <row r="711" spans="7:14" s="65" customFormat="1">
      <c r="G711" s="66"/>
      <c r="H711" s="66"/>
      <c r="I711" s="66"/>
      <c r="J711" s="66"/>
      <c r="K711" s="66"/>
      <c r="L711" s="66"/>
      <c r="M711" s="66"/>
      <c r="N711" s="66"/>
    </row>
    <row r="712" spans="7:14" s="65" customFormat="1">
      <c r="G712" s="66"/>
      <c r="H712" s="66"/>
      <c r="I712" s="66"/>
      <c r="J712" s="66"/>
      <c r="K712" s="66"/>
      <c r="L712" s="66"/>
      <c r="M712" s="66"/>
      <c r="N712" s="66"/>
    </row>
    <row r="713" spans="7:14" s="65" customFormat="1">
      <c r="G713" s="66"/>
      <c r="H713" s="66"/>
      <c r="I713" s="66"/>
      <c r="J713" s="66"/>
      <c r="K713" s="66"/>
      <c r="L713" s="66"/>
      <c r="M713" s="66"/>
      <c r="N713" s="66"/>
    </row>
    <row r="714" spans="7:14" s="65" customFormat="1">
      <c r="G714" s="66"/>
      <c r="H714" s="66"/>
      <c r="I714" s="66"/>
      <c r="J714" s="66"/>
      <c r="K714" s="66"/>
      <c r="L714" s="66"/>
      <c r="M714" s="66"/>
      <c r="N714" s="66"/>
    </row>
    <row r="715" spans="7:14" s="65" customFormat="1">
      <c r="G715" s="66"/>
      <c r="H715" s="66"/>
      <c r="I715" s="66"/>
      <c r="J715" s="66"/>
      <c r="K715" s="66"/>
      <c r="L715" s="66"/>
      <c r="M715" s="66"/>
      <c r="N715" s="66"/>
    </row>
    <row r="716" spans="7:14" s="65" customFormat="1">
      <c r="G716" s="66"/>
      <c r="H716" s="66"/>
      <c r="I716" s="66"/>
      <c r="J716" s="66"/>
      <c r="K716" s="66"/>
      <c r="L716" s="66"/>
      <c r="M716" s="66"/>
      <c r="N716" s="66"/>
    </row>
    <row r="717" spans="7:14" s="65" customFormat="1">
      <c r="G717" s="66"/>
      <c r="H717" s="66"/>
      <c r="I717" s="66"/>
      <c r="J717" s="66"/>
      <c r="K717" s="66"/>
      <c r="L717" s="66"/>
      <c r="M717" s="66"/>
      <c r="N717" s="66"/>
    </row>
    <row r="718" spans="7:14" s="65" customFormat="1">
      <c r="G718" s="66"/>
      <c r="H718" s="66"/>
      <c r="I718" s="66"/>
      <c r="J718" s="66"/>
      <c r="K718" s="66"/>
      <c r="L718" s="66"/>
      <c r="M718" s="66"/>
      <c r="N718" s="66"/>
    </row>
    <row r="719" spans="7:14" s="65" customFormat="1">
      <c r="G719" s="66"/>
      <c r="H719" s="66"/>
      <c r="I719" s="66"/>
      <c r="J719" s="66"/>
      <c r="K719" s="66"/>
      <c r="L719" s="66"/>
      <c r="M719" s="66"/>
      <c r="N719" s="66"/>
    </row>
    <row r="720" spans="7:14" s="65" customFormat="1">
      <c r="G720" s="66"/>
      <c r="H720" s="66"/>
      <c r="I720" s="66"/>
      <c r="J720" s="66"/>
      <c r="K720" s="66"/>
      <c r="L720" s="66"/>
      <c r="M720" s="66"/>
      <c r="N720" s="66"/>
    </row>
    <row r="721" spans="7:14" s="65" customFormat="1">
      <c r="G721" s="66"/>
      <c r="H721" s="66"/>
      <c r="I721" s="66"/>
      <c r="J721" s="66"/>
      <c r="K721" s="66"/>
      <c r="L721" s="66"/>
      <c r="M721" s="66"/>
      <c r="N721" s="66"/>
    </row>
    <row r="722" spans="7:14" s="65" customFormat="1">
      <c r="G722" s="66"/>
      <c r="H722" s="66"/>
      <c r="I722" s="66"/>
      <c r="J722" s="66"/>
      <c r="K722" s="66"/>
      <c r="L722" s="66"/>
      <c r="M722" s="66"/>
      <c r="N722" s="66"/>
    </row>
    <row r="723" spans="7:14" s="65" customFormat="1">
      <c r="G723" s="66"/>
      <c r="H723" s="66"/>
      <c r="I723" s="66"/>
      <c r="J723" s="66"/>
      <c r="K723" s="66"/>
      <c r="L723" s="66"/>
      <c r="M723" s="66"/>
      <c r="N723" s="66"/>
    </row>
    <row r="724" spans="7:14" s="65" customFormat="1">
      <c r="G724" s="66"/>
      <c r="H724" s="66"/>
      <c r="I724" s="66"/>
      <c r="J724" s="66"/>
      <c r="K724" s="66"/>
      <c r="L724" s="66"/>
      <c r="M724" s="66"/>
      <c r="N724" s="66"/>
    </row>
    <row r="725" spans="7:14" s="65" customFormat="1">
      <c r="G725" s="66"/>
      <c r="H725" s="66"/>
      <c r="I725" s="66"/>
      <c r="J725" s="66"/>
      <c r="K725" s="66"/>
      <c r="L725" s="66"/>
      <c r="M725" s="66"/>
      <c r="N725" s="66"/>
    </row>
    <row r="726" spans="7:14" s="65" customFormat="1">
      <c r="G726" s="66"/>
      <c r="H726" s="66"/>
      <c r="I726" s="66"/>
      <c r="J726" s="66"/>
      <c r="K726" s="66"/>
      <c r="L726" s="66"/>
      <c r="M726" s="66"/>
      <c r="N726" s="66"/>
    </row>
    <row r="727" spans="7:14" s="65" customFormat="1">
      <c r="G727" s="66"/>
      <c r="H727" s="66"/>
      <c r="I727" s="66"/>
      <c r="J727" s="66"/>
      <c r="K727" s="66"/>
      <c r="L727" s="66"/>
      <c r="M727" s="66"/>
      <c r="N727" s="66"/>
    </row>
    <row r="728" spans="7:14" s="65" customFormat="1">
      <c r="G728" s="66"/>
      <c r="H728" s="66"/>
      <c r="I728" s="66"/>
      <c r="J728" s="66"/>
      <c r="K728" s="66"/>
      <c r="L728" s="66"/>
      <c r="M728" s="66"/>
      <c r="N728" s="66"/>
    </row>
    <row r="729" spans="7:14" s="65" customFormat="1">
      <c r="G729" s="66"/>
      <c r="H729" s="66"/>
      <c r="I729" s="66"/>
      <c r="J729" s="66"/>
      <c r="K729" s="66"/>
      <c r="L729" s="66"/>
      <c r="M729" s="66"/>
      <c r="N729" s="66"/>
    </row>
    <row r="730" spans="7:14" s="65" customFormat="1">
      <c r="G730" s="66"/>
      <c r="H730" s="66"/>
      <c r="I730" s="66"/>
      <c r="J730" s="66"/>
      <c r="K730" s="66"/>
      <c r="L730" s="66"/>
      <c r="M730" s="66"/>
      <c r="N730" s="66"/>
    </row>
    <row r="731" spans="7:14" s="65" customFormat="1">
      <c r="G731" s="66"/>
      <c r="H731" s="66"/>
      <c r="I731" s="66"/>
      <c r="J731" s="66"/>
      <c r="K731" s="66"/>
      <c r="L731" s="66"/>
      <c r="M731" s="66"/>
      <c r="N731" s="66"/>
    </row>
    <row r="732" spans="7:14" s="65" customFormat="1">
      <c r="G732" s="66"/>
      <c r="H732" s="66"/>
      <c r="I732" s="66"/>
      <c r="J732" s="66"/>
      <c r="K732" s="66"/>
      <c r="L732" s="66"/>
      <c r="M732" s="66"/>
      <c r="N732" s="66"/>
    </row>
    <row r="733" spans="7:14" s="65" customFormat="1">
      <c r="G733" s="66"/>
      <c r="H733" s="66"/>
      <c r="I733" s="66"/>
      <c r="J733" s="66"/>
      <c r="K733" s="66"/>
      <c r="L733" s="66"/>
      <c r="M733" s="66"/>
      <c r="N733" s="66"/>
    </row>
    <row r="734" spans="7:14" s="65" customFormat="1">
      <c r="G734" s="66"/>
      <c r="H734" s="66"/>
      <c r="I734" s="66"/>
      <c r="J734" s="66"/>
      <c r="K734" s="66"/>
      <c r="L734" s="66"/>
      <c r="M734" s="66"/>
      <c r="N734" s="66"/>
    </row>
    <row r="735" spans="7:14" s="65" customFormat="1">
      <c r="G735" s="66"/>
      <c r="H735" s="66"/>
      <c r="I735" s="66"/>
      <c r="J735" s="66"/>
      <c r="K735" s="66"/>
      <c r="L735" s="66"/>
      <c r="M735" s="66"/>
      <c r="N735" s="66"/>
    </row>
    <row r="736" spans="7:14" s="65" customFormat="1">
      <c r="G736" s="66"/>
      <c r="H736" s="66"/>
      <c r="I736" s="66"/>
      <c r="J736" s="66"/>
      <c r="K736" s="66"/>
      <c r="L736" s="66"/>
      <c r="M736" s="66"/>
      <c r="N736" s="66"/>
    </row>
    <row r="737" spans="7:14" s="65" customFormat="1">
      <c r="G737" s="66"/>
      <c r="H737" s="66"/>
      <c r="I737" s="66"/>
      <c r="J737" s="66"/>
      <c r="K737" s="66"/>
      <c r="L737" s="66"/>
      <c r="M737" s="66"/>
      <c r="N737" s="66"/>
    </row>
    <row r="738" spans="7:14" s="65" customFormat="1">
      <c r="G738" s="66"/>
      <c r="H738" s="66"/>
      <c r="I738" s="66"/>
      <c r="J738" s="66"/>
      <c r="K738" s="66"/>
      <c r="L738" s="66"/>
      <c r="M738" s="66"/>
      <c r="N738" s="66"/>
    </row>
    <row r="739" spans="7:14" s="65" customFormat="1">
      <c r="G739" s="66"/>
      <c r="H739" s="66"/>
      <c r="I739" s="66"/>
      <c r="J739" s="66"/>
      <c r="K739" s="66"/>
      <c r="L739" s="66"/>
      <c r="M739" s="66"/>
      <c r="N739" s="66"/>
    </row>
    <row r="740" spans="7:14" s="65" customFormat="1">
      <c r="G740" s="66"/>
      <c r="H740" s="66"/>
      <c r="I740" s="66"/>
      <c r="J740" s="66"/>
      <c r="K740" s="66"/>
      <c r="L740" s="66"/>
      <c r="M740" s="66"/>
      <c r="N740" s="66"/>
    </row>
    <row r="741" spans="7:14" s="65" customFormat="1">
      <c r="G741" s="66"/>
      <c r="H741" s="66"/>
      <c r="I741" s="66"/>
      <c r="J741" s="66"/>
      <c r="K741" s="66"/>
      <c r="L741" s="66"/>
      <c r="M741" s="66"/>
      <c r="N741" s="66"/>
    </row>
    <row r="742" spans="7:14" s="65" customFormat="1">
      <c r="G742" s="66"/>
      <c r="H742" s="66"/>
      <c r="I742" s="66"/>
      <c r="J742" s="66"/>
      <c r="K742" s="66"/>
      <c r="L742" s="66"/>
      <c r="M742" s="66"/>
      <c r="N742" s="66"/>
    </row>
    <row r="743" spans="7:14" s="65" customFormat="1">
      <c r="G743" s="66"/>
      <c r="H743" s="66"/>
      <c r="I743" s="66"/>
      <c r="J743" s="66"/>
      <c r="K743" s="66"/>
      <c r="L743" s="66"/>
      <c r="M743" s="66"/>
      <c r="N743" s="66"/>
    </row>
    <row r="744" spans="7:14" s="65" customFormat="1">
      <c r="G744" s="66"/>
      <c r="H744" s="66"/>
      <c r="I744" s="66"/>
      <c r="J744" s="66"/>
      <c r="K744" s="66"/>
      <c r="L744" s="66"/>
      <c r="M744" s="66"/>
      <c r="N744" s="66"/>
    </row>
    <row r="745" spans="7:14" s="65" customFormat="1">
      <c r="G745" s="66"/>
      <c r="H745" s="66"/>
      <c r="I745" s="66"/>
      <c r="J745" s="66"/>
      <c r="K745" s="66"/>
      <c r="L745" s="66"/>
      <c r="M745" s="66"/>
      <c r="N745" s="66"/>
    </row>
    <row r="746" spans="7:14" s="65" customFormat="1"/>
    <row r="747" spans="7:14" s="65" customFormat="1"/>
    <row r="748" spans="7:14" s="65" customFormat="1"/>
    <row r="749" spans="7:14" s="65" customFormat="1"/>
    <row r="750" spans="7:14" s="65" customFormat="1"/>
    <row r="751" spans="7:14" s="65" customFormat="1"/>
    <row r="752" spans="7:14" s="65" customFormat="1"/>
    <row r="753" s="65" customFormat="1"/>
    <row r="754" s="65" customFormat="1"/>
    <row r="755" s="65" customFormat="1"/>
    <row r="756" s="65" customFormat="1"/>
    <row r="757" s="65" customFormat="1"/>
    <row r="758" s="65" customFormat="1"/>
    <row r="759" s="65" customFormat="1"/>
    <row r="760" s="65" customFormat="1"/>
    <row r="761" s="65" customFormat="1"/>
    <row r="762" s="65" customFormat="1"/>
    <row r="763" s="65" customFormat="1"/>
    <row r="764" s="65" customFormat="1"/>
    <row r="765" s="65" customFormat="1"/>
    <row r="766" s="65" customFormat="1"/>
    <row r="767" s="65" customFormat="1"/>
    <row r="768" s="65" customFormat="1"/>
    <row r="769" s="65" customFormat="1"/>
    <row r="770" s="65" customFormat="1"/>
    <row r="771" s="65" customFormat="1"/>
    <row r="772" s="65" customFormat="1"/>
    <row r="773" s="65" customFormat="1"/>
    <row r="774" s="65" customFormat="1"/>
    <row r="775" s="65" customFormat="1"/>
    <row r="776" s="65" customFormat="1"/>
    <row r="777" s="65" customFormat="1"/>
    <row r="778" s="65" customFormat="1"/>
    <row r="779" s="65" customFormat="1"/>
    <row r="780" s="65" customFormat="1"/>
    <row r="781" s="65" customFormat="1"/>
    <row r="782" s="65" customFormat="1"/>
    <row r="783" s="65" customFormat="1"/>
    <row r="784" s="65" customFormat="1"/>
    <row r="785" s="65" customFormat="1"/>
    <row r="786" s="65" customFormat="1"/>
    <row r="787" s="65" customFormat="1"/>
    <row r="788" s="65" customFormat="1"/>
    <row r="789" s="65" customFormat="1"/>
    <row r="790" s="65" customFormat="1"/>
    <row r="791" s="65" customFormat="1"/>
    <row r="792" s="65" customFormat="1"/>
    <row r="793" s="65" customFormat="1"/>
    <row r="794" s="65" customFormat="1"/>
    <row r="795" s="65" customFormat="1"/>
    <row r="796" s="65" customFormat="1"/>
    <row r="797" s="65" customFormat="1"/>
    <row r="798" s="65" customFormat="1"/>
    <row r="799" s="65" customFormat="1"/>
    <row r="800" s="65" customFormat="1"/>
    <row r="801" s="65" customFormat="1"/>
    <row r="802" s="65" customFormat="1"/>
    <row r="803" s="65" customFormat="1"/>
    <row r="804" s="65" customFormat="1"/>
    <row r="805" s="65" customFormat="1"/>
    <row r="806" s="65" customFormat="1"/>
    <row r="807" s="65" customFormat="1"/>
    <row r="808" s="65" customFormat="1"/>
    <row r="809" s="65" customFormat="1"/>
    <row r="810" s="65" customFormat="1"/>
    <row r="811" s="65" customFormat="1"/>
    <row r="812" s="65" customFormat="1"/>
    <row r="813" s="65" customFormat="1"/>
    <row r="814" s="65" customFormat="1"/>
    <row r="815" s="65" customFormat="1"/>
    <row r="816" s="65" customFormat="1"/>
    <row r="817" s="65" customFormat="1"/>
    <row r="818" s="65" customFormat="1"/>
    <row r="819" s="65" customFormat="1"/>
    <row r="820" s="65" customFormat="1"/>
    <row r="821" s="65" customFormat="1"/>
    <row r="822" s="65" customFormat="1"/>
    <row r="823" s="65" customFormat="1"/>
    <row r="824" s="65" customFormat="1"/>
    <row r="825" s="65" customFormat="1"/>
    <row r="826" s="65" customFormat="1"/>
    <row r="827" s="65" customFormat="1"/>
    <row r="828" s="65" customFormat="1"/>
    <row r="829" s="65" customFormat="1"/>
    <row r="830" s="65" customFormat="1"/>
    <row r="831" s="65" customFormat="1"/>
    <row r="832" s="65" customFormat="1"/>
    <row r="833" s="65" customFormat="1"/>
    <row r="834" s="65" customFormat="1"/>
    <row r="835" s="65" customFormat="1"/>
    <row r="836" s="65" customFormat="1"/>
    <row r="837" s="65" customFormat="1"/>
    <row r="838" s="65" customFormat="1"/>
    <row r="839" s="65" customFormat="1"/>
    <row r="840" s="65" customFormat="1"/>
    <row r="841" s="65" customFormat="1"/>
    <row r="842" s="65" customFormat="1"/>
    <row r="843" s="65" customFormat="1"/>
    <row r="844" s="65" customFormat="1"/>
    <row r="845" s="65" customFormat="1"/>
    <row r="846" s="65" customFormat="1"/>
    <row r="847" s="65" customFormat="1"/>
    <row r="848" s="65" customFormat="1"/>
    <row r="849" s="65" customFormat="1"/>
    <row r="850" s="65" customFormat="1"/>
    <row r="851" s="65" customFormat="1"/>
    <row r="852" s="65" customFormat="1"/>
    <row r="853" s="65" customFormat="1"/>
    <row r="854" s="65" customFormat="1"/>
    <row r="855" s="65" customFormat="1"/>
    <row r="856" s="65" customFormat="1"/>
    <row r="857" s="65" customFormat="1"/>
    <row r="858" s="65" customFormat="1"/>
    <row r="859" s="65" customFormat="1"/>
    <row r="860" s="65" customFormat="1"/>
    <row r="861" s="65" customFormat="1"/>
    <row r="862" s="65" customFormat="1"/>
    <row r="863" s="65" customFormat="1"/>
    <row r="864" s="65" customFormat="1"/>
    <row r="865" s="65" customFormat="1"/>
    <row r="866" s="65" customFormat="1"/>
    <row r="867" s="65" customFormat="1"/>
    <row r="868" s="65" customFormat="1"/>
    <row r="869" s="65" customFormat="1"/>
    <row r="870" s="65" customFormat="1"/>
    <row r="871" s="65" customFormat="1"/>
    <row r="872" s="65" customFormat="1"/>
    <row r="873" s="65" customFormat="1"/>
    <row r="874" s="65" customFormat="1"/>
    <row r="875" s="65" customFormat="1"/>
    <row r="876" s="65" customFormat="1"/>
    <row r="877" s="65" customFormat="1"/>
    <row r="878" s="65" customFormat="1"/>
    <row r="879" s="65" customFormat="1"/>
    <row r="880" s="65" customFormat="1"/>
    <row r="881" s="65" customFormat="1"/>
    <row r="882" s="65" customFormat="1"/>
    <row r="883" s="65" customFormat="1"/>
    <row r="884" s="65" customFormat="1"/>
    <row r="885" s="65" customFormat="1"/>
    <row r="886" s="65" customFormat="1"/>
    <row r="887" s="65" customFormat="1"/>
    <row r="888" s="65" customFormat="1"/>
    <row r="889" s="65" customFormat="1"/>
    <row r="890" s="65" customFormat="1"/>
    <row r="891" s="65" customFormat="1"/>
    <row r="892" s="65" customFormat="1"/>
    <row r="893" s="65" customFormat="1"/>
    <row r="894" s="65" customFormat="1"/>
    <row r="895" s="65" customFormat="1"/>
    <row r="896" s="65" customFormat="1"/>
    <row r="897" s="65" customFormat="1"/>
    <row r="898" s="65" customFormat="1"/>
    <row r="899" s="65" customFormat="1"/>
    <row r="900" s="65" customFormat="1"/>
    <row r="901" s="65" customFormat="1"/>
    <row r="902" s="65" customFormat="1"/>
    <row r="903" s="65" customFormat="1"/>
    <row r="904" s="65" customFormat="1"/>
    <row r="905" s="65" customFormat="1"/>
    <row r="906" s="65" customFormat="1"/>
    <row r="907" s="65" customFormat="1"/>
    <row r="908" s="65" customFormat="1"/>
    <row r="909" s="65" customFormat="1"/>
    <row r="910" s="65" customFormat="1"/>
    <row r="911" s="65" customFormat="1"/>
    <row r="912" s="65" customFormat="1"/>
    <row r="913" s="65" customFormat="1"/>
    <row r="914" s="65" customFormat="1"/>
    <row r="915" s="65" customFormat="1"/>
    <row r="916" s="65" customFormat="1"/>
    <row r="917" s="65" customFormat="1"/>
    <row r="918" s="65" customFormat="1"/>
    <row r="919" s="65" customFormat="1"/>
    <row r="920" s="65" customFormat="1"/>
    <row r="921" s="65" customFormat="1"/>
    <row r="922" s="65" customFormat="1"/>
    <row r="923" s="65" customFormat="1"/>
    <row r="924" s="65" customFormat="1"/>
    <row r="925" s="65" customFormat="1"/>
    <row r="926" s="65" customFormat="1"/>
    <row r="927" s="65" customFormat="1"/>
    <row r="928" s="65" customFormat="1"/>
    <row r="929" s="65" customFormat="1"/>
    <row r="930" s="65" customFormat="1"/>
    <row r="931" s="65" customFormat="1"/>
    <row r="932" s="65" customFormat="1"/>
    <row r="933" s="65" customFormat="1"/>
    <row r="934" s="65" customFormat="1"/>
    <row r="935" s="65" customFormat="1"/>
    <row r="936" s="65" customFormat="1"/>
    <row r="937" s="65" customFormat="1"/>
    <row r="938" s="65" customFormat="1"/>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5955-D59B-4EEE-821C-CD12BDABB8D6}">
  <sheetPr>
    <tabColor rgb="FFC00000"/>
  </sheetPr>
  <dimension ref="A1"/>
  <sheetViews>
    <sheetView zoomScaleNormal="100" workbookViewId="0">
      <selection activeCell="F43" sqref="F43"/>
    </sheetView>
  </sheetViews>
  <sheetFormatPr defaultRowHeight="14.4"/>
  <cols>
    <col min="1" max="1" width="4.44140625" bestFit="1" customWidth="1"/>
    <col min="2" max="2" width="11.33203125" bestFit="1" customWidth="1"/>
    <col min="3" max="3" width="5.44140625" bestFit="1" customWidth="1"/>
    <col min="4" max="4" width="6.88671875" bestFit="1" customWidth="1"/>
    <col min="5" max="5" width="4.33203125" bestFit="1" customWidth="1"/>
    <col min="6" max="6" width="14.33203125" bestFit="1" customWidth="1"/>
    <col min="7" max="7" width="10.5546875" bestFit="1" customWidth="1"/>
    <col min="8" max="8" width="9.88671875" bestFit="1" customWidth="1"/>
    <col min="9" max="9" width="10.21875" bestFit="1" customWidth="1"/>
    <col min="10" max="10" width="8" bestFit="1" customWidth="1"/>
    <col min="11" max="11" width="11.77734375" bestFit="1" customWidth="1"/>
    <col min="12" max="12" width="8.109375" bestFit="1" customWidth="1"/>
    <col min="13" max="13" width="14.5546875" bestFit="1" customWidth="1"/>
    <col min="14" max="14" width="9.109375" bestFit="1" customWidth="1"/>
    <col min="15" max="15" width="11" bestFit="1" customWidth="1"/>
    <col min="16" max="16" width="12" bestFit="1" customWidth="1"/>
    <col min="18" max="18" width="11" bestFit="1" customWidth="1"/>
  </cols>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AF745"/>
  <sheetViews>
    <sheetView showFormulas="1" zoomScale="115" zoomScaleNormal="115" workbookViewId="0">
      <selection activeCell="F21" sqref="A1:AF745"/>
    </sheetView>
  </sheetViews>
  <sheetFormatPr defaultColWidth="4.109375" defaultRowHeight="14.4"/>
  <cols>
    <col min="1" max="2" width="4.109375" style="39"/>
    <col min="24" max="24" width="4.33203125" bestFit="1" customWidth="1"/>
    <col min="32" max="32" width="9.5546875" bestFit="1" customWidth="1"/>
  </cols>
  <sheetData>
    <row r="1" spans="1:32" s="39" customFormat="1">
      <c r="A1" s="68" t="s">
        <v>1453</v>
      </c>
      <c r="B1" s="68" t="s">
        <v>1454</v>
      </c>
      <c r="C1" s="68" t="s">
        <v>1455</v>
      </c>
      <c r="D1" s="68" t="s">
        <v>1456</v>
      </c>
      <c r="E1" s="68" t="s">
        <v>0</v>
      </c>
      <c r="F1" s="68" t="s">
        <v>1</v>
      </c>
      <c r="G1" s="68" t="s">
        <v>1457</v>
      </c>
      <c r="H1" s="68" t="s">
        <v>1204</v>
      </c>
      <c r="I1" s="68" t="s">
        <v>2</v>
      </c>
      <c r="J1" s="68" t="s">
        <v>3</v>
      </c>
      <c r="K1" s="68" t="s">
        <v>4</v>
      </c>
      <c r="L1" s="68" t="s">
        <v>5</v>
      </c>
      <c r="M1" s="68" t="s">
        <v>6</v>
      </c>
      <c r="N1" s="68" t="s">
        <v>7</v>
      </c>
      <c r="O1" s="68" t="s">
        <v>8</v>
      </c>
      <c r="P1" s="68" t="s">
        <v>9</v>
      </c>
      <c r="Q1" s="68" t="s">
        <v>10</v>
      </c>
      <c r="R1" s="68" t="s">
        <v>11</v>
      </c>
      <c r="S1" s="68" t="s">
        <v>12</v>
      </c>
      <c r="T1" s="68" t="s">
        <v>13</v>
      </c>
      <c r="U1" s="68" t="s">
        <v>14</v>
      </c>
      <c r="V1" s="68" t="s">
        <v>15</v>
      </c>
      <c r="W1" s="68" t="s">
        <v>16</v>
      </c>
      <c r="X1" s="68" t="s">
        <v>17</v>
      </c>
      <c r="Y1" s="68" t="s">
        <v>18</v>
      </c>
      <c r="Z1" s="68" t="s">
        <v>19</v>
      </c>
      <c r="AA1" s="68" t="s">
        <v>20</v>
      </c>
      <c r="AB1" s="68" t="s">
        <v>21</v>
      </c>
      <c r="AC1" s="68" t="s">
        <v>22</v>
      </c>
      <c r="AD1" s="68" t="s">
        <v>23</v>
      </c>
      <c r="AE1" s="68" t="s">
        <v>24</v>
      </c>
      <c r="AF1" s="68" t="s">
        <v>25</v>
      </c>
    </row>
    <row r="2" spans="1:32">
      <c r="A2" s="68" t="s">
        <v>893</v>
      </c>
      <c r="B2" s="68" t="s">
        <v>26</v>
      </c>
      <c r="C2" s="43" t="s">
        <v>1455</v>
      </c>
      <c r="D2" s="43" t="s">
        <v>1456</v>
      </c>
      <c r="E2" s="43">
        <v>2022</v>
      </c>
      <c r="F2" s="43">
        <v>7</v>
      </c>
      <c r="G2" s="43">
        <v>4</v>
      </c>
      <c r="H2" s="43" t="s">
        <v>26</v>
      </c>
      <c r="I2" s="43" t="s">
        <v>118</v>
      </c>
      <c r="J2" s="43" t="s">
        <v>354</v>
      </c>
      <c r="K2" s="43" t="s">
        <v>29</v>
      </c>
      <c r="L2" s="43" t="s">
        <v>146</v>
      </c>
      <c r="M2" s="43" t="s">
        <v>31</v>
      </c>
      <c r="N2" s="43" t="s">
        <v>44</v>
      </c>
      <c r="O2" s="43" t="s">
        <v>45</v>
      </c>
      <c r="P2" s="43" t="s">
        <v>355</v>
      </c>
      <c r="Q2" s="43">
        <v>0</v>
      </c>
      <c r="R2" s="43" t="s">
        <v>35</v>
      </c>
      <c r="S2" s="43"/>
      <c r="T2" s="43" t="s">
        <v>36</v>
      </c>
      <c r="U2" s="43" t="s">
        <v>37</v>
      </c>
      <c r="V2" s="43" t="s">
        <v>356</v>
      </c>
      <c r="W2" s="43" t="s">
        <v>38</v>
      </c>
      <c r="X2" s="43">
        <v>13.2395</v>
      </c>
      <c r="Y2" s="43">
        <v>-2.7282999999999999</v>
      </c>
      <c r="Z2" s="43" t="s">
        <v>357</v>
      </c>
      <c r="AA2" s="43" t="s">
        <v>40</v>
      </c>
      <c r="AB2" s="43" t="s">
        <v>41</v>
      </c>
      <c r="AC2" s="43"/>
      <c r="AD2" s="43"/>
      <c r="AE2" s="43"/>
      <c r="AF2" s="43"/>
    </row>
    <row r="3" spans="1:32">
      <c r="A3" s="68" t="s">
        <v>893</v>
      </c>
      <c r="B3" s="68" t="s">
        <v>26</v>
      </c>
      <c r="C3" s="43" t="s">
        <v>1455</v>
      </c>
      <c r="D3" s="43" t="s">
        <v>1456</v>
      </c>
      <c r="E3" s="43">
        <v>2022</v>
      </c>
      <c r="F3" s="43">
        <v>10</v>
      </c>
      <c r="G3" s="43">
        <v>30</v>
      </c>
      <c r="H3" s="43" t="s">
        <v>26</v>
      </c>
      <c r="I3" s="43" t="s">
        <v>67</v>
      </c>
      <c r="J3" s="43" t="s">
        <v>310</v>
      </c>
      <c r="K3" s="43" t="s">
        <v>29</v>
      </c>
      <c r="L3" s="43" t="s">
        <v>30</v>
      </c>
      <c r="M3" s="43" t="s">
        <v>31</v>
      </c>
      <c r="N3" s="43" t="s">
        <v>48</v>
      </c>
      <c r="O3" s="43" t="s">
        <v>49</v>
      </c>
      <c r="P3" s="43" t="s">
        <v>311</v>
      </c>
      <c r="Q3" s="43">
        <v>0</v>
      </c>
      <c r="R3" s="43" t="s">
        <v>35</v>
      </c>
      <c r="S3" s="43"/>
      <c r="T3" s="43" t="s">
        <v>36</v>
      </c>
      <c r="U3" s="43" t="s">
        <v>37</v>
      </c>
      <c r="V3" s="43" t="s">
        <v>160</v>
      </c>
      <c r="W3" s="43" t="s">
        <v>38</v>
      </c>
      <c r="X3" s="43">
        <v>13.1021</v>
      </c>
      <c r="Y3" s="43">
        <v>-1.2239</v>
      </c>
      <c r="Z3" s="43" t="s">
        <v>312</v>
      </c>
      <c r="AA3" s="43" t="s">
        <v>40</v>
      </c>
      <c r="AB3" s="43" t="s">
        <v>41</v>
      </c>
      <c r="AC3" s="43">
        <v>613</v>
      </c>
      <c r="AD3" s="43">
        <v>2</v>
      </c>
      <c r="AE3" s="43"/>
      <c r="AF3" s="43"/>
    </row>
    <row r="4" spans="1:32">
      <c r="A4" s="68" t="s">
        <v>893</v>
      </c>
      <c r="B4" s="68" t="s">
        <v>26</v>
      </c>
      <c r="C4" s="43" t="s">
        <v>1455</v>
      </c>
      <c r="D4" s="43" t="s">
        <v>1456</v>
      </c>
      <c r="E4" s="43">
        <v>2022</v>
      </c>
      <c r="F4" s="43">
        <v>10</v>
      </c>
      <c r="G4" s="43">
        <v>25</v>
      </c>
      <c r="H4" s="43" t="s">
        <v>26</v>
      </c>
      <c r="I4" s="43" t="s">
        <v>52</v>
      </c>
      <c r="J4" s="43" t="s">
        <v>405</v>
      </c>
      <c r="K4" s="43" t="s">
        <v>29</v>
      </c>
      <c r="L4" s="43" t="s">
        <v>146</v>
      </c>
      <c r="M4" s="43" t="s">
        <v>252</v>
      </c>
      <c r="N4" s="43" t="s">
        <v>32</v>
      </c>
      <c r="O4" s="43" t="s">
        <v>33</v>
      </c>
      <c r="P4" s="43" t="s">
        <v>406</v>
      </c>
      <c r="Q4" s="43">
        <v>0</v>
      </c>
      <c r="R4" s="43" t="s">
        <v>35</v>
      </c>
      <c r="S4" s="43"/>
      <c r="T4" s="43" t="s">
        <v>36</v>
      </c>
      <c r="U4" s="43" t="s">
        <v>37</v>
      </c>
      <c r="V4" s="43" t="s">
        <v>160</v>
      </c>
      <c r="W4" s="43" t="s">
        <v>38</v>
      </c>
      <c r="X4" s="43">
        <v>10.683299999999999</v>
      </c>
      <c r="Y4" s="43">
        <v>-3.5667</v>
      </c>
      <c r="Z4" s="43" t="s">
        <v>407</v>
      </c>
      <c r="AA4" s="43" t="s">
        <v>40</v>
      </c>
      <c r="AB4" s="43" t="s">
        <v>41</v>
      </c>
      <c r="AC4" s="43"/>
      <c r="AD4" s="43"/>
      <c r="AE4" s="43"/>
      <c r="AF4" s="43"/>
    </row>
    <row r="5" spans="1:32">
      <c r="A5" s="68" t="s">
        <v>893</v>
      </c>
      <c r="B5" s="68" t="s">
        <v>26</v>
      </c>
      <c r="C5" s="43" t="s">
        <v>1455</v>
      </c>
      <c r="D5" s="43" t="s">
        <v>1456</v>
      </c>
      <c r="E5" s="43">
        <v>2023</v>
      </c>
      <c r="F5" s="43">
        <v>3</v>
      </c>
      <c r="G5" s="43">
        <v>10</v>
      </c>
      <c r="H5" s="43" t="s">
        <v>26</v>
      </c>
      <c r="I5" s="43" t="s">
        <v>67</v>
      </c>
      <c r="J5" s="43" t="s">
        <v>448</v>
      </c>
      <c r="K5" s="43" t="s">
        <v>29</v>
      </c>
      <c r="L5" s="43" t="s">
        <v>427</v>
      </c>
      <c r="M5" s="43" t="s">
        <v>54</v>
      </c>
      <c r="N5" s="43" t="s">
        <v>48</v>
      </c>
      <c r="O5" s="43" t="s">
        <v>49</v>
      </c>
      <c r="P5" s="43" t="s">
        <v>450</v>
      </c>
      <c r="Q5" s="43">
        <v>1</v>
      </c>
      <c r="R5" s="43" t="s">
        <v>35</v>
      </c>
      <c r="S5" s="43"/>
      <c r="T5" s="43" t="s">
        <v>36</v>
      </c>
      <c r="U5" s="43" t="s">
        <v>37</v>
      </c>
      <c r="V5" s="43" t="s">
        <v>451</v>
      </c>
      <c r="W5" s="43" t="s">
        <v>38</v>
      </c>
      <c r="X5" s="43">
        <v>13.3164</v>
      </c>
      <c r="Y5" s="43">
        <v>-0.52249999999999996</v>
      </c>
      <c r="Z5" s="43" t="s">
        <v>449</v>
      </c>
      <c r="AA5" s="43" t="s">
        <v>40</v>
      </c>
      <c r="AB5" s="43" t="s">
        <v>41</v>
      </c>
      <c r="AC5" s="43"/>
      <c r="AD5" s="43"/>
      <c r="AE5" s="43">
        <v>301</v>
      </c>
      <c r="AF5" s="43">
        <v>7565.0873836328501</v>
      </c>
    </row>
    <row r="6" spans="1:32">
      <c r="A6" s="68" t="s">
        <v>893</v>
      </c>
      <c r="B6" s="68" t="s">
        <v>26</v>
      </c>
      <c r="C6" s="43" t="s">
        <v>1455</v>
      </c>
      <c r="D6" s="43" t="s">
        <v>1456</v>
      </c>
      <c r="E6" s="43">
        <v>2022</v>
      </c>
      <c r="F6" s="43">
        <v>2</v>
      </c>
      <c r="G6" s="43">
        <v>15</v>
      </c>
      <c r="H6" s="43" t="s">
        <v>26</v>
      </c>
      <c r="I6" s="43" t="s">
        <v>67</v>
      </c>
      <c r="J6" s="43" t="s">
        <v>489</v>
      </c>
      <c r="K6" s="43" t="s">
        <v>29</v>
      </c>
      <c r="L6" s="43" t="s">
        <v>30</v>
      </c>
      <c r="M6" s="43" t="s">
        <v>31</v>
      </c>
      <c r="N6" s="43" t="s">
        <v>32</v>
      </c>
      <c r="O6" s="43" t="s">
        <v>33</v>
      </c>
      <c r="P6" s="43" t="s">
        <v>490</v>
      </c>
      <c r="Q6" s="43">
        <v>0</v>
      </c>
      <c r="R6" s="43" t="s">
        <v>35</v>
      </c>
      <c r="S6" s="43"/>
      <c r="T6" s="43" t="s">
        <v>36</v>
      </c>
      <c r="U6" s="43" t="s">
        <v>37</v>
      </c>
      <c r="V6" s="43"/>
      <c r="W6" s="43" t="s">
        <v>38</v>
      </c>
      <c r="X6" s="43">
        <v>13.49</v>
      </c>
      <c r="Y6" s="43">
        <v>-0.58679999999999999</v>
      </c>
      <c r="Z6" s="43" t="s">
        <v>491</v>
      </c>
      <c r="AA6" s="43" t="s">
        <v>40</v>
      </c>
      <c r="AB6" s="43" t="s">
        <v>41</v>
      </c>
      <c r="AC6" s="43"/>
      <c r="AD6" s="43"/>
      <c r="AE6" s="43"/>
      <c r="AF6" s="43"/>
    </row>
    <row r="7" spans="1:32">
      <c r="A7" s="68" t="s">
        <v>893</v>
      </c>
      <c r="B7" s="68" t="s">
        <v>26</v>
      </c>
      <c r="C7" s="43" t="s">
        <v>1455</v>
      </c>
      <c r="D7" s="43" t="s">
        <v>1456</v>
      </c>
      <c r="E7" s="43">
        <v>2022</v>
      </c>
      <c r="F7" s="43">
        <v>10</v>
      </c>
      <c r="G7" s="43">
        <v>29</v>
      </c>
      <c r="H7" s="43" t="s">
        <v>26</v>
      </c>
      <c r="I7" s="43" t="s">
        <v>27</v>
      </c>
      <c r="J7" s="43" t="s">
        <v>497</v>
      </c>
      <c r="K7" s="43" t="s">
        <v>29</v>
      </c>
      <c r="L7" s="43" t="s">
        <v>146</v>
      </c>
      <c r="M7" s="43" t="s">
        <v>31</v>
      </c>
      <c r="N7" s="43" t="s">
        <v>32</v>
      </c>
      <c r="O7" s="43" t="s">
        <v>33</v>
      </c>
      <c r="P7" s="43" t="s">
        <v>498</v>
      </c>
      <c r="Q7" s="43">
        <v>0</v>
      </c>
      <c r="R7" s="43" t="s">
        <v>35</v>
      </c>
      <c r="S7" s="43"/>
      <c r="T7" s="43" t="s">
        <v>36</v>
      </c>
      <c r="U7" s="43" t="s">
        <v>37</v>
      </c>
      <c r="V7" s="43"/>
      <c r="W7" s="43" t="s">
        <v>38</v>
      </c>
      <c r="X7" s="43">
        <v>11.626099999999999</v>
      </c>
      <c r="Y7" s="43">
        <v>-3.6869000000000001</v>
      </c>
      <c r="Z7" s="43" t="s">
        <v>499</v>
      </c>
      <c r="AA7" s="43" t="s">
        <v>40</v>
      </c>
      <c r="AB7" s="43" t="s">
        <v>41</v>
      </c>
      <c r="AC7" s="43"/>
      <c r="AD7" s="43"/>
      <c r="AE7" s="43"/>
      <c r="AF7" s="43"/>
    </row>
    <row r="8" spans="1:32">
      <c r="A8" s="68" t="s">
        <v>893</v>
      </c>
      <c r="B8" s="68" t="s">
        <v>26</v>
      </c>
      <c r="C8" s="43" t="s">
        <v>1455</v>
      </c>
      <c r="D8" s="43" t="s">
        <v>1456</v>
      </c>
      <c r="E8" s="43">
        <v>2022</v>
      </c>
      <c r="F8" s="43">
        <v>4</v>
      </c>
      <c r="G8" s="43">
        <v>29</v>
      </c>
      <c r="H8" s="43" t="s">
        <v>26</v>
      </c>
      <c r="I8" s="43" t="s">
        <v>62</v>
      </c>
      <c r="J8" s="43" t="s">
        <v>341</v>
      </c>
      <c r="K8" s="43" t="s">
        <v>29</v>
      </c>
      <c r="L8" s="43" t="s">
        <v>30</v>
      </c>
      <c r="M8" s="43" t="s">
        <v>31</v>
      </c>
      <c r="N8" s="43" t="s">
        <v>44</v>
      </c>
      <c r="O8" s="43" t="s">
        <v>45</v>
      </c>
      <c r="P8" s="43" t="s">
        <v>342</v>
      </c>
      <c r="Q8" s="43">
        <v>0</v>
      </c>
      <c r="R8" s="43" t="s">
        <v>35</v>
      </c>
      <c r="S8" s="43"/>
      <c r="T8" s="43" t="s">
        <v>36</v>
      </c>
      <c r="U8" s="43" t="s">
        <v>37</v>
      </c>
      <c r="V8" s="43"/>
      <c r="W8" s="43" t="s">
        <v>38</v>
      </c>
      <c r="X8" s="43">
        <v>13.3025</v>
      </c>
      <c r="Y8" s="43">
        <v>2.8299999999999999E-2</v>
      </c>
      <c r="Z8" s="43" t="s">
        <v>343</v>
      </c>
      <c r="AA8" s="43" t="s">
        <v>40</v>
      </c>
      <c r="AB8" s="43" t="s">
        <v>41</v>
      </c>
      <c r="AC8" s="43"/>
      <c r="AD8" s="43"/>
      <c r="AE8" s="43"/>
      <c r="AF8" s="43"/>
    </row>
    <row r="9" spans="1:32">
      <c r="A9" s="68" t="s">
        <v>893</v>
      </c>
      <c r="B9" s="68" t="s">
        <v>26</v>
      </c>
      <c r="C9" s="43" t="s">
        <v>1455</v>
      </c>
      <c r="D9" s="43" t="s">
        <v>1456</v>
      </c>
      <c r="E9" s="43">
        <v>2022</v>
      </c>
      <c r="F9" s="43">
        <v>1</v>
      </c>
      <c r="G9" s="43">
        <v>30</v>
      </c>
      <c r="H9" s="43" t="s">
        <v>26</v>
      </c>
      <c r="I9" s="43" t="s">
        <v>67</v>
      </c>
      <c r="J9" s="43" t="s">
        <v>158</v>
      </c>
      <c r="K9" s="43" t="s">
        <v>29</v>
      </c>
      <c r="L9" s="43" t="s">
        <v>30</v>
      </c>
      <c r="M9" s="43" t="s">
        <v>31</v>
      </c>
      <c r="N9" s="43" t="s">
        <v>44</v>
      </c>
      <c r="O9" s="43" t="s">
        <v>45</v>
      </c>
      <c r="P9" s="43" t="s">
        <v>159</v>
      </c>
      <c r="Q9" s="43">
        <v>0</v>
      </c>
      <c r="R9" s="43" t="s">
        <v>35</v>
      </c>
      <c r="S9" s="43"/>
      <c r="T9" s="43" t="s">
        <v>36</v>
      </c>
      <c r="U9" s="43" t="s">
        <v>37</v>
      </c>
      <c r="V9" s="43" t="s">
        <v>160</v>
      </c>
      <c r="W9" s="43" t="s">
        <v>38</v>
      </c>
      <c r="X9" s="43">
        <v>13.2438</v>
      </c>
      <c r="Y9" s="43">
        <v>-1.0308999999999999</v>
      </c>
      <c r="Z9" s="43" t="s">
        <v>161</v>
      </c>
      <c r="AA9" s="43" t="s">
        <v>40</v>
      </c>
      <c r="AB9" s="43" t="s">
        <v>41</v>
      </c>
      <c r="AC9" s="43"/>
      <c r="AD9" s="43"/>
      <c r="AE9" s="43"/>
      <c r="AF9" s="43"/>
    </row>
    <row r="10" spans="1:32">
      <c r="A10" s="68" t="s">
        <v>893</v>
      </c>
      <c r="B10" s="68" t="s">
        <v>26</v>
      </c>
      <c r="C10" s="43" t="s">
        <v>1455</v>
      </c>
      <c r="D10" s="43" t="s">
        <v>1456</v>
      </c>
      <c r="E10" s="43">
        <v>2022</v>
      </c>
      <c r="F10" s="43">
        <v>1</v>
      </c>
      <c r="G10" s="43">
        <v>30</v>
      </c>
      <c r="H10" s="43" t="s">
        <v>26</v>
      </c>
      <c r="I10" s="43" t="s">
        <v>67</v>
      </c>
      <c r="J10" s="43" t="s">
        <v>174</v>
      </c>
      <c r="K10" s="43" t="s">
        <v>29</v>
      </c>
      <c r="L10" s="43" t="s">
        <v>30</v>
      </c>
      <c r="M10" s="43" t="s">
        <v>31</v>
      </c>
      <c r="N10" s="43" t="s">
        <v>32</v>
      </c>
      <c r="O10" s="43" t="s">
        <v>33</v>
      </c>
      <c r="P10" s="43" t="s">
        <v>175</v>
      </c>
      <c r="Q10" s="43">
        <v>0</v>
      </c>
      <c r="R10" s="43" t="s">
        <v>35</v>
      </c>
      <c r="S10" s="43"/>
      <c r="T10" s="43" t="s">
        <v>36</v>
      </c>
      <c r="U10" s="43" t="s">
        <v>37</v>
      </c>
      <c r="V10" s="43" t="s">
        <v>160</v>
      </c>
      <c r="W10" s="43" t="s">
        <v>38</v>
      </c>
      <c r="X10" s="43">
        <v>13.241400000000001</v>
      </c>
      <c r="Y10" s="43">
        <v>-0.72760000000000002</v>
      </c>
      <c r="Z10" s="43" t="s">
        <v>176</v>
      </c>
      <c r="AA10" s="43" t="s">
        <v>40</v>
      </c>
      <c r="AB10" s="43" t="s">
        <v>41</v>
      </c>
      <c r="AC10" s="43">
        <v>613</v>
      </c>
      <c r="AD10" s="43">
        <v>2</v>
      </c>
      <c r="AE10" s="43"/>
      <c r="AF10" s="43"/>
    </row>
    <row r="11" spans="1:32">
      <c r="A11" s="68" t="s">
        <v>893</v>
      </c>
      <c r="B11" s="68" t="s">
        <v>26</v>
      </c>
      <c r="C11" s="43" t="s">
        <v>1455</v>
      </c>
      <c r="D11" s="43" t="s">
        <v>1456</v>
      </c>
      <c r="E11" s="43">
        <v>2022</v>
      </c>
      <c r="F11" s="43">
        <v>8</v>
      </c>
      <c r="G11" s="43">
        <v>20</v>
      </c>
      <c r="H11" s="43" t="s">
        <v>26</v>
      </c>
      <c r="I11" s="43" t="s">
        <v>62</v>
      </c>
      <c r="J11" s="43" t="s">
        <v>319</v>
      </c>
      <c r="K11" s="43" t="s">
        <v>29</v>
      </c>
      <c r="L11" s="43" t="s">
        <v>146</v>
      </c>
      <c r="M11" s="43" t="s">
        <v>31</v>
      </c>
      <c r="N11" s="43" t="s">
        <v>97</v>
      </c>
      <c r="O11" s="43" t="s">
        <v>97</v>
      </c>
      <c r="P11" s="43" t="s">
        <v>320</v>
      </c>
      <c r="Q11" s="43">
        <v>0</v>
      </c>
      <c r="R11" s="43" t="s">
        <v>35</v>
      </c>
      <c r="S11" s="43"/>
      <c r="T11" s="43" t="s">
        <v>36</v>
      </c>
      <c r="U11" s="43" t="s">
        <v>37</v>
      </c>
      <c r="V11" s="43"/>
      <c r="W11" s="43" t="s">
        <v>38</v>
      </c>
      <c r="X11" s="43">
        <v>12.298500000000001</v>
      </c>
      <c r="Y11" s="43">
        <v>-9.2299999999999993E-2</v>
      </c>
      <c r="Z11" s="43" t="s">
        <v>321</v>
      </c>
      <c r="AA11" s="43" t="s">
        <v>40</v>
      </c>
      <c r="AB11" s="43" t="s">
        <v>41</v>
      </c>
      <c r="AC11" s="43"/>
      <c r="AD11" s="43"/>
      <c r="AE11" s="43"/>
      <c r="AF11" s="43"/>
    </row>
    <row r="12" spans="1:32">
      <c r="A12" s="68" t="s">
        <v>893</v>
      </c>
      <c r="B12" s="68" t="s">
        <v>26</v>
      </c>
      <c r="C12" s="43" t="s">
        <v>1455</v>
      </c>
      <c r="D12" s="43" t="s">
        <v>1456</v>
      </c>
      <c r="E12" s="43">
        <v>2022</v>
      </c>
      <c r="F12" s="43">
        <v>4</v>
      </c>
      <c r="G12" s="43">
        <v>14</v>
      </c>
      <c r="H12" s="43" t="s">
        <v>26</v>
      </c>
      <c r="I12" s="43" t="s">
        <v>62</v>
      </c>
      <c r="J12" s="43" t="s">
        <v>306</v>
      </c>
      <c r="K12" s="43" t="s">
        <v>29</v>
      </c>
      <c r="L12" s="43" t="s">
        <v>30</v>
      </c>
      <c r="M12" s="43" t="s">
        <v>31</v>
      </c>
      <c r="N12" s="43" t="s">
        <v>44</v>
      </c>
      <c r="O12" s="43" t="s">
        <v>45</v>
      </c>
      <c r="P12" s="43" t="s">
        <v>307</v>
      </c>
      <c r="Q12" s="43">
        <v>0</v>
      </c>
      <c r="R12" s="43" t="s">
        <v>35</v>
      </c>
      <c r="S12" s="43"/>
      <c r="T12" s="43" t="s">
        <v>36</v>
      </c>
      <c r="U12" s="43" t="s">
        <v>37</v>
      </c>
      <c r="V12" s="43" t="s">
        <v>308</v>
      </c>
      <c r="W12" s="43" t="s">
        <v>38</v>
      </c>
      <c r="X12" s="43">
        <v>12.5465</v>
      </c>
      <c r="Y12" s="43">
        <v>-2.4400000000000002E-2</v>
      </c>
      <c r="Z12" s="43" t="s">
        <v>309</v>
      </c>
      <c r="AA12" s="43" t="s">
        <v>40</v>
      </c>
      <c r="AB12" s="43" t="s">
        <v>41</v>
      </c>
      <c r="AC12" s="43">
        <v>613</v>
      </c>
      <c r="AD12" s="43">
        <v>2</v>
      </c>
      <c r="AE12" s="43"/>
      <c r="AF12" s="43"/>
    </row>
    <row r="13" spans="1:32">
      <c r="A13" s="68" t="s">
        <v>893</v>
      </c>
      <c r="B13" s="68" t="s">
        <v>26</v>
      </c>
      <c r="C13" s="43" t="s">
        <v>1455</v>
      </c>
      <c r="D13" s="43" t="s">
        <v>1456</v>
      </c>
      <c r="E13" s="43">
        <v>2022</v>
      </c>
      <c r="F13" s="43">
        <v>4</v>
      </c>
      <c r="G13" s="43">
        <v>23</v>
      </c>
      <c r="H13" s="43" t="s">
        <v>26</v>
      </c>
      <c r="I13" s="43" t="s">
        <v>118</v>
      </c>
      <c r="J13" s="43" t="s">
        <v>468</v>
      </c>
      <c r="K13" s="43" t="s">
        <v>29</v>
      </c>
      <c r="L13" s="43" t="s">
        <v>30</v>
      </c>
      <c r="M13" s="43" t="s">
        <v>31</v>
      </c>
      <c r="N13" s="43" t="s">
        <v>32</v>
      </c>
      <c r="O13" s="43" t="s">
        <v>33</v>
      </c>
      <c r="P13" s="43" t="s">
        <v>470</v>
      </c>
      <c r="Q13" s="43">
        <v>0</v>
      </c>
      <c r="R13" s="43" t="s">
        <v>35</v>
      </c>
      <c r="S13" s="43"/>
      <c r="T13" s="43" t="s">
        <v>36</v>
      </c>
      <c r="U13" s="43" t="s">
        <v>37</v>
      </c>
      <c r="V13" s="43"/>
      <c r="W13" s="43" t="s">
        <v>38</v>
      </c>
      <c r="X13" s="43">
        <v>12.3767</v>
      </c>
      <c r="Y13" s="43">
        <v>-4.1558999999999999</v>
      </c>
      <c r="Z13" s="43" t="s">
        <v>469</v>
      </c>
      <c r="AA13" s="43" t="s">
        <v>40</v>
      </c>
      <c r="AB13" s="43" t="s">
        <v>41</v>
      </c>
      <c r="AC13" s="43"/>
      <c r="AD13" s="43"/>
      <c r="AE13" s="43"/>
      <c r="AF13" s="43"/>
    </row>
    <row r="14" spans="1:32">
      <c r="A14" s="68" t="s">
        <v>893</v>
      </c>
      <c r="B14" s="68" t="s">
        <v>26</v>
      </c>
      <c r="C14" s="43" t="s">
        <v>1455</v>
      </c>
      <c r="D14" s="43" t="s">
        <v>1456</v>
      </c>
      <c r="E14" s="43">
        <v>2022</v>
      </c>
      <c r="F14" s="43">
        <v>8</v>
      </c>
      <c r="G14" s="43">
        <v>27</v>
      </c>
      <c r="H14" s="43" t="s">
        <v>26</v>
      </c>
      <c r="I14" s="43" t="s">
        <v>118</v>
      </c>
      <c r="J14" s="43" t="s">
        <v>279</v>
      </c>
      <c r="K14" s="43" t="s">
        <v>29</v>
      </c>
      <c r="L14" s="43" t="s">
        <v>146</v>
      </c>
      <c r="M14" s="43" t="s">
        <v>78</v>
      </c>
      <c r="N14" s="43" t="s">
        <v>48</v>
      </c>
      <c r="O14" s="43" t="s">
        <v>49</v>
      </c>
      <c r="P14" s="43" t="s">
        <v>281</v>
      </c>
      <c r="Q14" s="43">
        <v>0</v>
      </c>
      <c r="R14" s="43" t="s">
        <v>35</v>
      </c>
      <c r="S14" s="43"/>
      <c r="T14" s="43" t="s">
        <v>36</v>
      </c>
      <c r="U14" s="43"/>
      <c r="V14" s="43"/>
      <c r="W14" s="43"/>
      <c r="X14" s="43">
        <v>12.18</v>
      </c>
      <c r="Y14" s="43">
        <v>-4.09</v>
      </c>
      <c r="Z14" s="43" t="s">
        <v>280</v>
      </c>
      <c r="AA14" s="43" t="s">
        <v>40</v>
      </c>
      <c r="AB14" s="43" t="s">
        <v>51</v>
      </c>
      <c r="AC14" s="43">
        <v>613</v>
      </c>
      <c r="AD14" s="43">
        <v>1</v>
      </c>
      <c r="AE14" s="43"/>
      <c r="AF14" s="43"/>
    </row>
    <row r="15" spans="1:32">
      <c r="A15" s="68" t="s">
        <v>893</v>
      </c>
      <c r="B15" s="68" t="s">
        <v>26</v>
      </c>
      <c r="C15" s="43" t="s">
        <v>1455</v>
      </c>
      <c r="D15" s="43" t="s">
        <v>1456</v>
      </c>
      <c r="E15" s="43">
        <v>2022</v>
      </c>
      <c r="F15" s="43">
        <v>1</v>
      </c>
      <c r="G15" s="43">
        <v>26</v>
      </c>
      <c r="H15" s="43" t="s">
        <v>26</v>
      </c>
      <c r="I15" s="43" t="s">
        <v>62</v>
      </c>
      <c r="J15" s="43" t="s">
        <v>455</v>
      </c>
      <c r="K15" s="43" t="s">
        <v>29</v>
      </c>
      <c r="L15" s="43" t="s">
        <v>30</v>
      </c>
      <c r="M15" s="43" t="s">
        <v>31</v>
      </c>
      <c r="N15" s="43" t="s">
        <v>48</v>
      </c>
      <c r="O15" s="43" t="s">
        <v>49</v>
      </c>
      <c r="P15" s="43" t="s">
        <v>456</v>
      </c>
      <c r="Q15" s="43">
        <v>0</v>
      </c>
      <c r="R15" s="43" t="s">
        <v>35</v>
      </c>
      <c r="S15" s="43"/>
      <c r="T15" s="43" t="s">
        <v>36</v>
      </c>
      <c r="U15" s="43" t="s">
        <v>37</v>
      </c>
      <c r="V15" s="43"/>
      <c r="W15" s="43" t="s">
        <v>38</v>
      </c>
      <c r="X15" s="43">
        <v>11.157400000000001</v>
      </c>
      <c r="Y15" s="43">
        <v>0.83330000000000004</v>
      </c>
      <c r="Z15" s="43" t="s">
        <v>457</v>
      </c>
      <c r="AA15" s="43" t="s">
        <v>40</v>
      </c>
      <c r="AB15" s="43" t="s">
        <v>41</v>
      </c>
      <c r="AC15" s="43">
        <v>613</v>
      </c>
      <c r="AD15" s="43">
        <v>2</v>
      </c>
      <c r="AE15" s="43"/>
      <c r="AF15" s="43"/>
    </row>
    <row r="16" spans="1:32">
      <c r="A16" s="68" t="s">
        <v>893</v>
      </c>
      <c r="B16" s="68" t="s">
        <v>26</v>
      </c>
      <c r="C16" s="43" t="s">
        <v>1455</v>
      </c>
      <c r="D16" s="43" t="s">
        <v>1456</v>
      </c>
      <c r="E16" s="43">
        <v>2021</v>
      </c>
      <c r="F16" s="43">
        <v>6</v>
      </c>
      <c r="G16" s="43">
        <v>8</v>
      </c>
      <c r="H16" s="43" t="s">
        <v>26</v>
      </c>
      <c r="I16" s="43" t="s">
        <v>113</v>
      </c>
      <c r="J16" s="43" t="s">
        <v>297</v>
      </c>
      <c r="K16" s="43" t="s">
        <v>29</v>
      </c>
      <c r="L16" s="43" t="s">
        <v>30</v>
      </c>
      <c r="M16" s="43" t="s">
        <v>31</v>
      </c>
      <c r="N16" s="43" t="s">
        <v>115</v>
      </c>
      <c r="O16" s="43" t="s">
        <v>49</v>
      </c>
      <c r="P16" s="43" t="s">
        <v>298</v>
      </c>
      <c r="Q16" s="43">
        <v>0</v>
      </c>
      <c r="R16" s="43" t="s">
        <v>35</v>
      </c>
      <c r="S16" s="43"/>
      <c r="T16" s="43" t="s">
        <v>36</v>
      </c>
      <c r="U16" s="43" t="s">
        <v>37</v>
      </c>
      <c r="V16" s="43"/>
      <c r="W16" s="43" t="s">
        <v>38</v>
      </c>
      <c r="X16" s="43">
        <v>13.9786</v>
      </c>
      <c r="Y16" s="43">
        <v>-1.8110999999999999</v>
      </c>
      <c r="Z16" s="43" t="s">
        <v>299</v>
      </c>
      <c r="AA16" s="43" t="s">
        <v>40</v>
      </c>
      <c r="AB16" s="43" t="s">
        <v>41</v>
      </c>
      <c r="AC16" s="43"/>
      <c r="AD16" s="43"/>
      <c r="AE16" s="43"/>
      <c r="AF16" s="43"/>
    </row>
    <row r="17" spans="1:32">
      <c r="A17" s="68" t="s">
        <v>893</v>
      </c>
      <c r="B17" s="68" t="s">
        <v>26</v>
      </c>
      <c r="C17" s="43" t="s">
        <v>1455</v>
      </c>
      <c r="D17" s="43" t="s">
        <v>1456</v>
      </c>
      <c r="E17" s="43">
        <v>2021</v>
      </c>
      <c r="F17" s="43">
        <v>9</v>
      </c>
      <c r="G17" s="43">
        <v>16</v>
      </c>
      <c r="H17" s="43" t="s">
        <v>26</v>
      </c>
      <c r="I17" s="43" t="s">
        <v>118</v>
      </c>
      <c r="J17" s="43" t="s">
        <v>180</v>
      </c>
      <c r="K17" s="43" t="s">
        <v>29</v>
      </c>
      <c r="L17" s="43" t="s">
        <v>30</v>
      </c>
      <c r="M17" s="43" t="s">
        <v>31</v>
      </c>
      <c r="N17" s="43" t="s">
        <v>44</v>
      </c>
      <c r="O17" s="43" t="s">
        <v>45</v>
      </c>
      <c r="P17" s="43" t="s">
        <v>181</v>
      </c>
      <c r="Q17" s="43">
        <v>0</v>
      </c>
      <c r="R17" s="43" t="s">
        <v>182</v>
      </c>
      <c r="S17" s="43"/>
      <c r="T17" s="43" t="s">
        <v>183</v>
      </c>
      <c r="U17" s="43" t="s">
        <v>37</v>
      </c>
      <c r="V17" s="43"/>
      <c r="W17" s="43" t="s">
        <v>38</v>
      </c>
      <c r="X17" s="43">
        <v>12.0593</v>
      </c>
      <c r="Y17" s="43">
        <v>-4.0780000000000003</v>
      </c>
      <c r="Z17" s="43" t="s">
        <v>184</v>
      </c>
      <c r="AA17" s="43" t="s">
        <v>40</v>
      </c>
      <c r="AB17" s="43" t="s">
        <v>41</v>
      </c>
      <c r="AC17" s="43"/>
      <c r="AD17" s="43"/>
      <c r="AE17" s="43"/>
      <c r="AF17" s="43"/>
    </row>
    <row r="18" spans="1:32">
      <c r="A18" s="68" t="s">
        <v>893</v>
      </c>
      <c r="B18" s="68" t="s">
        <v>26</v>
      </c>
      <c r="C18" s="43" t="s">
        <v>1455</v>
      </c>
      <c r="D18" s="43" t="s">
        <v>1456</v>
      </c>
      <c r="E18" s="43">
        <v>2022</v>
      </c>
      <c r="F18" s="43">
        <v>11</v>
      </c>
      <c r="G18" s="43">
        <v>26</v>
      </c>
      <c r="H18" s="43" t="s">
        <v>26</v>
      </c>
      <c r="I18" s="43" t="s">
        <v>52</v>
      </c>
      <c r="J18" s="43" t="s">
        <v>53</v>
      </c>
      <c r="K18" s="43" t="s">
        <v>29</v>
      </c>
      <c r="L18" s="43" t="s">
        <v>30</v>
      </c>
      <c r="M18" s="43" t="s">
        <v>54</v>
      </c>
      <c r="N18" s="43" t="s">
        <v>32</v>
      </c>
      <c r="O18" s="43" t="s">
        <v>33</v>
      </c>
      <c r="P18" s="43" t="s">
        <v>55</v>
      </c>
      <c r="Q18" s="43">
        <v>1</v>
      </c>
      <c r="R18" s="43" t="s">
        <v>35</v>
      </c>
      <c r="S18" s="43"/>
      <c r="T18" s="43" t="s">
        <v>36</v>
      </c>
      <c r="U18" s="43" t="s">
        <v>37</v>
      </c>
      <c r="V18" s="43" t="s">
        <v>56</v>
      </c>
      <c r="W18" s="43" t="s">
        <v>38</v>
      </c>
      <c r="X18" s="43">
        <v>10.3116</v>
      </c>
      <c r="Y18" s="43">
        <v>-3.6663999999999999</v>
      </c>
      <c r="Z18" s="43" t="s">
        <v>57</v>
      </c>
      <c r="AA18" s="43" t="s">
        <v>40</v>
      </c>
      <c r="AB18" s="43" t="s">
        <v>41</v>
      </c>
      <c r="AC18" s="43"/>
      <c r="AD18" s="43"/>
      <c r="AE18" s="43"/>
      <c r="AF18" s="43"/>
    </row>
    <row r="19" spans="1:32">
      <c r="A19" s="68" t="s">
        <v>893</v>
      </c>
      <c r="B19" s="68" t="s">
        <v>26</v>
      </c>
      <c r="C19" s="43" t="s">
        <v>1455</v>
      </c>
      <c r="D19" s="43" t="s">
        <v>1456</v>
      </c>
      <c r="E19" s="43">
        <v>2022</v>
      </c>
      <c r="F19" s="43">
        <v>8</v>
      </c>
      <c r="G19" s="43">
        <v>19</v>
      </c>
      <c r="H19" s="43" t="s">
        <v>26</v>
      </c>
      <c r="I19" s="43" t="s">
        <v>118</v>
      </c>
      <c r="J19" s="43" t="s">
        <v>483</v>
      </c>
      <c r="K19" s="43" t="s">
        <v>29</v>
      </c>
      <c r="L19" s="43" t="s">
        <v>30</v>
      </c>
      <c r="M19" s="43" t="s">
        <v>31</v>
      </c>
      <c r="N19" s="43" t="s">
        <v>44</v>
      </c>
      <c r="O19" s="43" t="s">
        <v>45</v>
      </c>
      <c r="P19" s="43" t="s">
        <v>484</v>
      </c>
      <c r="Q19" s="43">
        <v>0</v>
      </c>
      <c r="R19" s="43" t="s">
        <v>35</v>
      </c>
      <c r="S19" s="43"/>
      <c r="T19" s="43" t="s">
        <v>36</v>
      </c>
      <c r="U19" s="43" t="s">
        <v>37</v>
      </c>
      <c r="V19" s="43"/>
      <c r="W19" s="43" t="s">
        <v>38</v>
      </c>
      <c r="X19" s="43">
        <v>12.3667</v>
      </c>
      <c r="Y19" s="43">
        <v>-4.0284000000000004</v>
      </c>
      <c r="Z19" s="43" t="s">
        <v>485</v>
      </c>
      <c r="AA19" s="43" t="s">
        <v>40</v>
      </c>
      <c r="AB19" s="43" t="s">
        <v>41</v>
      </c>
      <c r="AC19" s="43"/>
      <c r="AD19" s="43"/>
      <c r="AE19" s="43"/>
      <c r="AF19" s="43"/>
    </row>
    <row r="20" spans="1:32">
      <c r="A20" s="68" t="s">
        <v>893</v>
      </c>
      <c r="B20" s="68" t="s">
        <v>26</v>
      </c>
      <c r="C20" s="43" t="s">
        <v>1455</v>
      </c>
      <c r="D20" s="43" t="s">
        <v>1456</v>
      </c>
      <c r="E20" s="43">
        <v>2022</v>
      </c>
      <c r="F20" s="43">
        <v>10</v>
      </c>
      <c r="G20" s="43">
        <v>6</v>
      </c>
      <c r="H20" s="43" t="s">
        <v>26</v>
      </c>
      <c r="I20" s="43" t="s">
        <v>52</v>
      </c>
      <c r="J20" s="43" t="s">
        <v>132</v>
      </c>
      <c r="K20" s="43" t="s">
        <v>29</v>
      </c>
      <c r="L20" s="43" t="s">
        <v>30</v>
      </c>
      <c r="M20" s="43" t="s">
        <v>31</v>
      </c>
      <c r="N20" s="43" t="s">
        <v>48</v>
      </c>
      <c r="O20" s="43" t="s">
        <v>49</v>
      </c>
      <c r="P20" s="43" t="s">
        <v>133</v>
      </c>
      <c r="Q20" s="43">
        <v>0</v>
      </c>
      <c r="R20" s="43" t="s">
        <v>35</v>
      </c>
      <c r="S20" s="43"/>
      <c r="T20" s="43" t="s">
        <v>36</v>
      </c>
      <c r="U20" s="43" t="s">
        <v>37</v>
      </c>
      <c r="V20" s="43"/>
      <c r="W20" s="43" t="s">
        <v>38</v>
      </c>
      <c r="X20" s="43">
        <v>11.134399999999999</v>
      </c>
      <c r="Y20" s="43">
        <v>-3.4779</v>
      </c>
      <c r="Z20" s="43" t="s">
        <v>134</v>
      </c>
      <c r="AA20" s="43" t="s">
        <v>40</v>
      </c>
      <c r="AB20" s="43" t="s">
        <v>41</v>
      </c>
      <c r="AC20" s="43"/>
      <c r="AD20" s="43"/>
      <c r="AE20" s="43"/>
      <c r="AF20" s="43"/>
    </row>
    <row r="21" spans="1:32">
      <c r="A21" s="68" t="s">
        <v>893</v>
      </c>
      <c r="B21" s="68" t="s">
        <v>26</v>
      </c>
      <c r="C21" s="43" t="s">
        <v>1455</v>
      </c>
      <c r="D21" s="43" t="s">
        <v>1456</v>
      </c>
      <c r="E21" s="43">
        <v>2022</v>
      </c>
      <c r="F21" s="43">
        <v>9</v>
      </c>
      <c r="G21" s="43">
        <v>3</v>
      </c>
      <c r="H21" s="43" t="s">
        <v>26</v>
      </c>
      <c r="I21" s="43" t="s">
        <v>58</v>
      </c>
      <c r="J21" s="43" t="s">
        <v>492</v>
      </c>
      <c r="K21" s="43" t="s">
        <v>29</v>
      </c>
      <c r="L21" s="43" t="s">
        <v>146</v>
      </c>
      <c r="M21" s="43" t="s">
        <v>31</v>
      </c>
      <c r="N21" s="43" t="s">
        <v>493</v>
      </c>
      <c r="O21" s="43" t="s">
        <v>494</v>
      </c>
      <c r="P21" s="43" t="s">
        <v>495</v>
      </c>
      <c r="Q21" s="43">
        <v>0</v>
      </c>
      <c r="R21" s="43" t="s">
        <v>35</v>
      </c>
      <c r="S21" s="43"/>
      <c r="T21" s="43" t="s">
        <v>36</v>
      </c>
      <c r="U21" s="43" t="s">
        <v>37</v>
      </c>
      <c r="V21" s="43"/>
      <c r="W21" s="43" t="s">
        <v>38</v>
      </c>
      <c r="X21" s="43">
        <v>13.1</v>
      </c>
      <c r="Y21" s="43">
        <v>-2.6316000000000002</v>
      </c>
      <c r="Z21" s="43" t="s">
        <v>496</v>
      </c>
      <c r="AA21" s="43" t="s">
        <v>40</v>
      </c>
      <c r="AB21" s="43" t="s">
        <v>41</v>
      </c>
      <c r="AC21" s="43"/>
      <c r="AD21" s="43"/>
      <c r="AE21" s="43"/>
      <c r="AF21" s="43"/>
    </row>
    <row r="22" spans="1:32">
      <c r="A22" s="68" t="s">
        <v>893</v>
      </c>
      <c r="B22" s="68" t="s">
        <v>26</v>
      </c>
      <c r="C22" s="43" t="s">
        <v>1455</v>
      </c>
      <c r="D22" s="43" t="s">
        <v>1456</v>
      </c>
      <c r="E22" s="43">
        <v>2022</v>
      </c>
      <c r="F22" s="43">
        <v>2</v>
      </c>
      <c r="G22" s="43">
        <v>21</v>
      </c>
      <c r="H22" s="43" t="s">
        <v>26</v>
      </c>
      <c r="I22" s="43" t="s">
        <v>58</v>
      </c>
      <c r="J22" s="43" t="s">
        <v>270</v>
      </c>
      <c r="K22" s="43" t="s">
        <v>29</v>
      </c>
      <c r="L22" s="43" t="s">
        <v>30</v>
      </c>
      <c r="M22" s="43" t="s">
        <v>31</v>
      </c>
      <c r="N22" s="43" t="s">
        <v>32</v>
      </c>
      <c r="O22" s="43" t="s">
        <v>33</v>
      </c>
      <c r="P22" s="43" t="s">
        <v>271</v>
      </c>
      <c r="Q22" s="43">
        <v>0</v>
      </c>
      <c r="R22" s="43" t="s">
        <v>35</v>
      </c>
      <c r="S22" s="43"/>
      <c r="T22" s="43" t="s">
        <v>36</v>
      </c>
      <c r="U22" s="43" t="s">
        <v>37</v>
      </c>
      <c r="V22" s="43"/>
      <c r="W22" s="43" t="s">
        <v>38</v>
      </c>
      <c r="X22" s="43">
        <v>13.3978</v>
      </c>
      <c r="Y22" s="43">
        <v>-2.5920999999999998</v>
      </c>
      <c r="Z22" s="43" t="s">
        <v>272</v>
      </c>
      <c r="AA22" s="43" t="s">
        <v>40</v>
      </c>
      <c r="AB22" s="43" t="s">
        <v>41</v>
      </c>
      <c r="AC22" s="43">
        <v>613</v>
      </c>
      <c r="AD22" s="43">
        <v>2</v>
      </c>
      <c r="AE22" s="43"/>
      <c r="AF22" s="43"/>
    </row>
    <row r="23" spans="1:32">
      <c r="A23" s="68" t="s">
        <v>893</v>
      </c>
      <c r="B23" s="68" t="s">
        <v>26</v>
      </c>
      <c r="C23" s="43" t="s">
        <v>1455</v>
      </c>
      <c r="D23" s="43" t="s">
        <v>1456</v>
      </c>
      <c r="E23" s="43">
        <v>2021</v>
      </c>
      <c r="F23" s="43">
        <v>8</v>
      </c>
      <c r="G23" s="43">
        <v>3</v>
      </c>
      <c r="H23" s="43" t="s">
        <v>26</v>
      </c>
      <c r="I23" s="43" t="s">
        <v>62</v>
      </c>
      <c r="J23" s="43" t="s">
        <v>536</v>
      </c>
      <c r="K23" s="43" t="s">
        <v>29</v>
      </c>
      <c r="L23" s="43" t="s">
        <v>30</v>
      </c>
      <c r="M23" s="43" t="s">
        <v>31</v>
      </c>
      <c r="N23" s="43" t="s">
        <v>48</v>
      </c>
      <c r="O23" s="43" t="s">
        <v>49</v>
      </c>
      <c r="P23" s="43" t="s">
        <v>537</v>
      </c>
      <c r="Q23" s="43">
        <v>0</v>
      </c>
      <c r="R23" s="43" t="s">
        <v>35</v>
      </c>
      <c r="S23" s="43"/>
      <c r="T23" s="43" t="s">
        <v>36</v>
      </c>
      <c r="U23" s="43" t="s">
        <v>37</v>
      </c>
      <c r="V23" s="43"/>
      <c r="W23" s="43" t="s">
        <v>38</v>
      </c>
      <c r="X23" s="43">
        <v>12.880100000000001</v>
      </c>
      <c r="Y23" s="43">
        <v>0.79530000000000001</v>
      </c>
      <c r="Z23" s="43" t="s">
        <v>538</v>
      </c>
      <c r="AA23" s="43" t="s">
        <v>40</v>
      </c>
      <c r="AB23" s="43" t="s">
        <v>41</v>
      </c>
      <c r="AC23" s="43"/>
      <c r="AD23" s="43"/>
      <c r="AE23" s="43"/>
      <c r="AF23" s="43"/>
    </row>
    <row r="24" spans="1:32">
      <c r="A24" s="68" t="s">
        <v>893</v>
      </c>
      <c r="B24" s="68" t="s">
        <v>26</v>
      </c>
      <c r="C24" s="43" t="s">
        <v>1455</v>
      </c>
      <c r="D24" s="43" t="s">
        <v>1456</v>
      </c>
      <c r="E24" s="43">
        <v>2022</v>
      </c>
      <c r="F24" s="43">
        <v>2</v>
      </c>
      <c r="G24" s="43">
        <v>22</v>
      </c>
      <c r="H24" s="43" t="s">
        <v>26</v>
      </c>
      <c r="I24" s="43" t="s">
        <v>42</v>
      </c>
      <c r="J24" s="43" t="s">
        <v>385</v>
      </c>
      <c r="K24" s="43" t="s">
        <v>29</v>
      </c>
      <c r="L24" s="43" t="s">
        <v>30</v>
      </c>
      <c r="M24" s="43" t="s">
        <v>31</v>
      </c>
      <c r="N24" s="43" t="s">
        <v>64</v>
      </c>
      <c r="O24" s="43" t="s">
        <v>49</v>
      </c>
      <c r="P24" s="43" t="s">
        <v>386</v>
      </c>
      <c r="Q24" s="43">
        <v>0</v>
      </c>
      <c r="R24" s="43" t="s">
        <v>35</v>
      </c>
      <c r="S24" s="43"/>
      <c r="T24" s="43" t="s">
        <v>36</v>
      </c>
      <c r="U24" s="43" t="s">
        <v>37</v>
      </c>
      <c r="V24" s="43"/>
      <c r="W24" s="43" t="s">
        <v>38</v>
      </c>
      <c r="X24" s="43">
        <v>11.305099999999999</v>
      </c>
      <c r="Y24" s="43">
        <v>0.11409999999999999</v>
      </c>
      <c r="Z24" s="43" t="s">
        <v>387</v>
      </c>
      <c r="AA24" s="43" t="s">
        <v>40</v>
      </c>
      <c r="AB24" s="43" t="s">
        <v>41</v>
      </c>
      <c r="AC24" s="43"/>
      <c r="AD24" s="43"/>
      <c r="AE24" s="43"/>
      <c r="AF24" s="43"/>
    </row>
    <row r="25" spans="1:32">
      <c r="A25" s="68" t="s">
        <v>893</v>
      </c>
      <c r="B25" s="68" t="s">
        <v>26</v>
      </c>
      <c r="C25" s="43" t="s">
        <v>1455</v>
      </c>
      <c r="D25" s="43" t="s">
        <v>1456</v>
      </c>
      <c r="E25" s="43">
        <v>2022</v>
      </c>
      <c r="F25" s="43">
        <v>2</v>
      </c>
      <c r="G25" s="43">
        <v>20</v>
      </c>
      <c r="H25" s="43" t="s">
        <v>26</v>
      </c>
      <c r="I25" s="43" t="s">
        <v>58</v>
      </c>
      <c r="J25" s="43" t="s">
        <v>411</v>
      </c>
      <c r="K25" s="43" t="s">
        <v>29</v>
      </c>
      <c r="L25" s="43" t="s">
        <v>30</v>
      </c>
      <c r="M25" s="43" t="s">
        <v>31</v>
      </c>
      <c r="N25" s="43" t="s">
        <v>44</v>
      </c>
      <c r="O25" s="43" t="s">
        <v>45</v>
      </c>
      <c r="P25" s="43" t="s">
        <v>412</v>
      </c>
      <c r="Q25" s="43">
        <v>0</v>
      </c>
      <c r="R25" s="43" t="s">
        <v>35</v>
      </c>
      <c r="S25" s="43"/>
      <c r="T25" s="43" t="s">
        <v>36</v>
      </c>
      <c r="U25" s="43" t="s">
        <v>37</v>
      </c>
      <c r="V25" s="43"/>
      <c r="W25" s="43" t="s">
        <v>38</v>
      </c>
      <c r="X25" s="43">
        <v>13.540699999999999</v>
      </c>
      <c r="Y25" s="43">
        <v>-2.5457999999999998</v>
      </c>
      <c r="Z25" s="43" t="s">
        <v>413</v>
      </c>
      <c r="AA25" s="43" t="s">
        <v>40</v>
      </c>
      <c r="AB25" s="43" t="s">
        <v>41</v>
      </c>
      <c r="AC25" s="43"/>
      <c r="AD25" s="43"/>
      <c r="AE25" s="43"/>
      <c r="AF25" s="43"/>
    </row>
    <row r="26" spans="1:32">
      <c r="A26" s="68" t="s">
        <v>893</v>
      </c>
      <c r="B26" s="68" t="s">
        <v>26</v>
      </c>
      <c r="C26" s="43" t="s">
        <v>1455</v>
      </c>
      <c r="D26" s="43" t="s">
        <v>1456</v>
      </c>
      <c r="E26" s="43">
        <v>2021</v>
      </c>
      <c r="F26" s="43">
        <v>8</v>
      </c>
      <c r="G26" s="43">
        <v>6</v>
      </c>
      <c r="H26" s="43" t="s">
        <v>26</v>
      </c>
      <c r="I26" s="43" t="s">
        <v>113</v>
      </c>
      <c r="J26" s="43" t="s">
        <v>129</v>
      </c>
      <c r="K26" s="43" t="s">
        <v>29</v>
      </c>
      <c r="L26" s="43" t="s">
        <v>30</v>
      </c>
      <c r="M26" s="43" t="s">
        <v>31</v>
      </c>
      <c r="N26" s="43" t="s">
        <v>48</v>
      </c>
      <c r="O26" s="43" t="s">
        <v>49</v>
      </c>
      <c r="P26" s="43" t="s">
        <v>130</v>
      </c>
      <c r="Q26" s="43">
        <v>0</v>
      </c>
      <c r="R26" s="43" t="s">
        <v>35</v>
      </c>
      <c r="S26" s="43"/>
      <c r="T26" s="43" t="s">
        <v>36</v>
      </c>
      <c r="U26" s="43" t="s">
        <v>37</v>
      </c>
      <c r="V26" s="43"/>
      <c r="W26" s="43" t="s">
        <v>38</v>
      </c>
      <c r="X26" s="43">
        <v>13.164999999999999</v>
      </c>
      <c r="Y26" s="43">
        <v>0.63900000000000001</v>
      </c>
      <c r="Z26" s="43" t="s">
        <v>131</v>
      </c>
      <c r="AA26" s="43" t="s">
        <v>40</v>
      </c>
      <c r="AB26" s="43" t="s">
        <v>41</v>
      </c>
      <c r="AC26" s="43"/>
      <c r="AD26" s="43"/>
      <c r="AE26" s="43"/>
      <c r="AF26" s="43"/>
    </row>
    <row r="27" spans="1:32">
      <c r="A27" s="68" t="s">
        <v>893</v>
      </c>
      <c r="B27" s="68" t="s">
        <v>26</v>
      </c>
      <c r="C27" s="43" t="s">
        <v>1455</v>
      </c>
      <c r="D27" s="43" t="s">
        <v>1456</v>
      </c>
      <c r="E27" s="43">
        <v>2022</v>
      </c>
      <c r="F27" s="43">
        <v>9</v>
      </c>
      <c r="G27" s="43">
        <v>14</v>
      </c>
      <c r="H27" s="43" t="s">
        <v>26</v>
      </c>
      <c r="I27" s="43" t="s">
        <v>118</v>
      </c>
      <c r="J27" s="43" t="s">
        <v>245</v>
      </c>
      <c r="K27" s="43" t="s">
        <v>29</v>
      </c>
      <c r="L27" s="43" t="s">
        <v>146</v>
      </c>
      <c r="M27" s="43" t="s">
        <v>31</v>
      </c>
      <c r="N27" s="43" t="s">
        <v>32</v>
      </c>
      <c r="O27" s="43" t="s">
        <v>33</v>
      </c>
      <c r="P27" s="43" t="s">
        <v>246</v>
      </c>
      <c r="Q27" s="43">
        <v>0</v>
      </c>
      <c r="R27" s="43" t="s">
        <v>35</v>
      </c>
      <c r="S27" s="43"/>
      <c r="T27" s="43" t="s">
        <v>36</v>
      </c>
      <c r="U27" s="43" t="s">
        <v>37</v>
      </c>
      <c r="V27" s="43"/>
      <c r="W27" s="43" t="s">
        <v>38</v>
      </c>
      <c r="X27" s="43">
        <v>11.7638</v>
      </c>
      <c r="Y27" s="43">
        <v>-4.4580000000000002</v>
      </c>
      <c r="Z27" s="43" t="s">
        <v>247</v>
      </c>
      <c r="AA27" s="43" t="s">
        <v>40</v>
      </c>
      <c r="AB27" s="43" t="s">
        <v>41</v>
      </c>
      <c r="AC27" s="43"/>
      <c r="AD27" s="43"/>
      <c r="AE27" s="43">
        <v>301</v>
      </c>
      <c r="AF27" s="43">
        <v>7832.1941713181004</v>
      </c>
    </row>
    <row r="28" spans="1:32">
      <c r="A28" s="68" t="s">
        <v>893</v>
      </c>
      <c r="B28" s="68" t="s">
        <v>26</v>
      </c>
      <c r="C28" s="43" t="s">
        <v>1455</v>
      </c>
      <c r="D28" s="43" t="s">
        <v>1456</v>
      </c>
      <c r="E28" s="43">
        <v>2021</v>
      </c>
      <c r="F28" s="43">
        <v>5</v>
      </c>
      <c r="G28" s="43">
        <v>7</v>
      </c>
      <c r="H28" s="43" t="s">
        <v>88</v>
      </c>
      <c r="I28" s="43" t="s">
        <v>89</v>
      </c>
      <c r="J28" s="43" t="s">
        <v>90</v>
      </c>
      <c r="K28" s="43" t="s">
        <v>29</v>
      </c>
      <c r="L28" s="43" t="s">
        <v>30</v>
      </c>
      <c r="M28" s="43" t="s">
        <v>31</v>
      </c>
      <c r="N28" s="43" t="s">
        <v>44</v>
      </c>
      <c r="O28" s="43" t="s">
        <v>45</v>
      </c>
      <c r="P28" s="43" t="s">
        <v>91</v>
      </c>
      <c r="Q28" s="43">
        <v>0</v>
      </c>
      <c r="R28" s="43" t="s">
        <v>92</v>
      </c>
      <c r="S28" s="43"/>
      <c r="T28" s="43" t="s">
        <v>36</v>
      </c>
      <c r="U28" s="43" t="s">
        <v>93</v>
      </c>
      <c r="V28" s="43"/>
      <c r="W28" s="43" t="s">
        <v>38</v>
      </c>
      <c r="X28" s="43">
        <v>13.9931</v>
      </c>
      <c r="Y28" s="43">
        <v>0.4199</v>
      </c>
      <c r="Z28" s="43" t="s">
        <v>94</v>
      </c>
      <c r="AA28" s="43" t="s">
        <v>40</v>
      </c>
      <c r="AB28" s="43" t="s">
        <v>41</v>
      </c>
      <c r="AC28" s="43"/>
      <c r="AD28" s="43"/>
      <c r="AE28" s="43">
        <v>301</v>
      </c>
      <c r="AF28" s="43">
        <v>7832.1941713181004</v>
      </c>
    </row>
    <row r="29" spans="1:32">
      <c r="A29" s="68" t="s">
        <v>893</v>
      </c>
      <c r="B29" s="68" t="s">
        <v>26</v>
      </c>
      <c r="C29" s="43" t="s">
        <v>1455</v>
      </c>
      <c r="D29" s="43" t="s">
        <v>1456</v>
      </c>
      <c r="E29" s="43">
        <v>2022</v>
      </c>
      <c r="F29" s="43">
        <v>3</v>
      </c>
      <c r="G29" s="43">
        <v>5</v>
      </c>
      <c r="H29" s="43" t="s">
        <v>26</v>
      </c>
      <c r="I29" s="43" t="s">
        <v>62</v>
      </c>
      <c r="J29" s="43" t="s">
        <v>316</v>
      </c>
      <c r="K29" s="43" t="s">
        <v>29</v>
      </c>
      <c r="L29" s="43" t="s">
        <v>30</v>
      </c>
      <c r="M29" s="43" t="s">
        <v>78</v>
      </c>
      <c r="N29" s="43" t="s">
        <v>64</v>
      </c>
      <c r="O29" s="43" t="s">
        <v>49</v>
      </c>
      <c r="P29" s="43" t="s">
        <v>317</v>
      </c>
      <c r="Q29" s="43">
        <v>0</v>
      </c>
      <c r="R29" s="43" t="s">
        <v>35</v>
      </c>
      <c r="S29" s="43"/>
      <c r="T29" s="43" t="s">
        <v>36</v>
      </c>
      <c r="U29" s="43"/>
      <c r="V29" s="43"/>
      <c r="W29" s="43"/>
      <c r="X29" s="43">
        <v>11.249700000000001</v>
      </c>
      <c r="Y29" s="43">
        <v>0.70750000000000002</v>
      </c>
      <c r="Z29" s="43" t="s">
        <v>318</v>
      </c>
      <c r="AA29" s="43" t="s">
        <v>40</v>
      </c>
      <c r="AB29" s="43" t="s">
        <v>41</v>
      </c>
      <c r="AC29" s="43"/>
      <c r="AD29" s="43"/>
      <c r="AE29" s="43">
        <v>301</v>
      </c>
      <c r="AF29" s="43">
        <v>9285.3574448466698</v>
      </c>
    </row>
    <row r="30" spans="1:32">
      <c r="A30" s="68" t="s">
        <v>893</v>
      </c>
      <c r="B30" s="68" t="s">
        <v>26</v>
      </c>
      <c r="C30" s="43" t="s">
        <v>1455</v>
      </c>
      <c r="D30" s="43" t="s">
        <v>1456</v>
      </c>
      <c r="E30" s="43">
        <v>2022</v>
      </c>
      <c r="F30" s="43">
        <v>10</v>
      </c>
      <c r="G30" s="43">
        <v>5</v>
      </c>
      <c r="H30" s="43" t="s">
        <v>26</v>
      </c>
      <c r="I30" s="43" t="s">
        <v>361</v>
      </c>
      <c r="J30" s="43" t="s">
        <v>362</v>
      </c>
      <c r="K30" s="43" t="s">
        <v>29</v>
      </c>
      <c r="L30" s="43" t="s">
        <v>363</v>
      </c>
      <c r="M30" s="43" t="s">
        <v>69</v>
      </c>
      <c r="N30" s="43" t="s">
        <v>364</v>
      </c>
      <c r="O30" s="43" t="s">
        <v>49</v>
      </c>
      <c r="P30" s="43" t="s">
        <v>365</v>
      </c>
      <c r="Q30" s="43">
        <v>1</v>
      </c>
      <c r="R30" s="43" t="s">
        <v>35</v>
      </c>
      <c r="S30" s="43"/>
      <c r="T30" s="43" t="s">
        <v>36</v>
      </c>
      <c r="U30" s="43" t="s">
        <v>366</v>
      </c>
      <c r="V30" s="43"/>
      <c r="W30" s="43" t="s">
        <v>367</v>
      </c>
      <c r="X30" s="43">
        <v>11.4389</v>
      </c>
      <c r="Y30" s="43">
        <v>-1.1778999999999999</v>
      </c>
      <c r="Z30" s="43" t="s">
        <v>368</v>
      </c>
      <c r="AA30" s="43" t="s">
        <v>40</v>
      </c>
      <c r="AB30" s="43" t="s">
        <v>41</v>
      </c>
      <c r="AC30" s="43">
        <v>613</v>
      </c>
      <c r="AD30" s="43">
        <v>2</v>
      </c>
      <c r="AE30" s="43"/>
      <c r="AF30" s="43"/>
    </row>
    <row r="31" spans="1:32">
      <c r="A31" s="68" t="s">
        <v>893</v>
      </c>
      <c r="B31" s="68" t="s">
        <v>26</v>
      </c>
      <c r="C31" s="43" t="s">
        <v>1455</v>
      </c>
      <c r="D31" s="43" t="s">
        <v>1456</v>
      </c>
      <c r="E31" s="43">
        <v>2022</v>
      </c>
      <c r="F31" s="43">
        <v>10</v>
      </c>
      <c r="G31" s="43">
        <v>31</v>
      </c>
      <c r="H31" s="43" t="s">
        <v>26</v>
      </c>
      <c r="I31" s="43" t="s">
        <v>42</v>
      </c>
      <c r="J31" s="43" t="s">
        <v>285</v>
      </c>
      <c r="K31" s="43" t="s">
        <v>29</v>
      </c>
      <c r="L31" s="43" t="s">
        <v>30</v>
      </c>
      <c r="M31" s="43" t="s">
        <v>31</v>
      </c>
      <c r="N31" s="43" t="s">
        <v>44</v>
      </c>
      <c r="O31" s="43" t="s">
        <v>45</v>
      </c>
      <c r="P31" s="43" t="s">
        <v>286</v>
      </c>
      <c r="Q31" s="43">
        <v>0</v>
      </c>
      <c r="R31" s="43" t="s">
        <v>35</v>
      </c>
      <c r="S31" s="43"/>
      <c r="T31" s="43" t="s">
        <v>36</v>
      </c>
      <c r="U31" s="43" t="s">
        <v>37</v>
      </c>
      <c r="V31" s="43"/>
      <c r="W31" s="43" t="s">
        <v>38</v>
      </c>
      <c r="X31" s="43">
        <v>11.369300000000001</v>
      </c>
      <c r="Y31" s="43">
        <v>-0.36</v>
      </c>
      <c r="Z31" s="43" t="s">
        <v>287</v>
      </c>
      <c r="AA31" s="43" t="s">
        <v>40</v>
      </c>
      <c r="AB31" s="43" t="s">
        <v>51</v>
      </c>
      <c r="AC31" s="43">
        <v>613</v>
      </c>
      <c r="AD31" s="43">
        <v>1</v>
      </c>
      <c r="AE31" s="43"/>
      <c r="AF31" s="43"/>
    </row>
    <row r="32" spans="1:32">
      <c r="A32" s="68" t="s">
        <v>893</v>
      </c>
      <c r="B32" s="68" t="s">
        <v>26</v>
      </c>
      <c r="C32" s="43" t="s">
        <v>1455</v>
      </c>
      <c r="D32" s="43" t="s">
        <v>1456</v>
      </c>
      <c r="E32" s="43">
        <v>2022</v>
      </c>
      <c r="F32" s="43">
        <v>5</v>
      </c>
      <c r="G32" s="43">
        <v>8</v>
      </c>
      <c r="H32" s="43" t="s">
        <v>26</v>
      </c>
      <c r="I32" s="43" t="s">
        <v>62</v>
      </c>
      <c r="J32" s="43" t="s">
        <v>155</v>
      </c>
      <c r="K32" s="43" t="s">
        <v>29</v>
      </c>
      <c r="L32" s="43" t="s">
        <v>30</v>
      </c>
      <c r="M32" s="43" t="s">
        <v>31</v>
      </c>
      <c r="N32" s="43" t="s">
        <v>32</v>
      </c>
      <c r="O32" s="43" t="s">
        <v>33</v>
      </c>
      <c r="P32" s="43" t="s">
        <v>156</v>
      </c>
      <c r="Q32" s="43">
        <v>0</v>
      </c>
      <c r="R32" s="43" t="s">
        <v>35</v>
      </c>
      <c r="S32" s="43"/>
      <c r="T32" s="43" t="s">
        <v>36</v>
      </c>
      <c r="U32" s="43" t="s">
        <v>37</v>
      </c>
      <c r="V32" s="43"/>
      <c r="W32" s="43" t="s">
        <v>38</v>
      </c>
      <c r="X32" s="43">
        <v>13.2583</v>
      </c>
      <c r="Y32" s="43">
        <v>-0.21310000000000001</v>
      </c>
      <c r="Z32" s="43" t="s">
        <v>157</v>
      </c>
      <c r="AA32" s="43" t="s">
        <v>40</v>
      </c>
      <c r="AB32" s="43" t="s">
        <v>51</v>
      </c>
      <c r="AC32" s="43">
        <v>613</v>
      </c>
      <c r="AD32" s="43">
        <v>2</v>
      </c>
      <c r="AE32" s="43"/>
      <c r="AF32" s="43"/>
    </row>
    <row r="33" spans="1:32">
      <c r="A33" s="68" t="s">
        <v>893</v>
      </c>
      <c r="B33" s="68" t="s">
        <v>26</v>
      </c>
      <c r="C33" s="43" t="s">
        <v>1455</v>
      </c>
      <c r="D33" s="43" t="s">
        <v>1456</v>
      </c>
      <c r="E33" s="43">
        <v>2022</v>
      </c>
      <c r="F33" s="43">
        <v>3</v>
      </c>
      <c r="G33" s="43">
        <v>5</v>
      </c>
      <c r="H33" s="43" t="s">
        <v>26</v>
      </c>
      <c r="I33" s="43" t="s">
        <v>118</v>
      </c>
      <c r="J33" s="43" t="s">
        <v>423</v>
      </c>
      <c r="K33" s="43" t="s">
        <v>29</v>
      </c>
      <c r="L33" s="43" t="s">
        <v>146</v>
      </c>
      <c r="M33" s="43" t="s">
        <v>31</v>
      </c>
      <c r="N33" s="43" t="s">
        <v>44</v>
      </c>
      <c r="O33" s="43" t="s">
        <v>45</v>
      </c>
      <c r="P33" s="43" t="s">
        <v>424</v>
      </c>
      <c r="Q33" s="43">
        <v>0</v>
      </c>
      <c r="R33" s="43" t="s">
        <v>35</v>
      </c>
      <c r="S33" s="43"/>
      <c r="T33" s="43" t="s">
        <v>36</v>
      </c>
      <c r="U33" s="43" t="s">
        <v>37</v>
      </c>
      <c r="V33" s="43"/>
      <c r="W33" s="43" t="s">
        <v>38</v>
      </c>
      <c r="X33" s="43">
        <v>13.1219</v>
      </c>
      <c r="Y33" s="43">
        <v>-2.8231000000000002</v>
      </c>
      <c r="Z33" s="43" t="s">
        <v>425</v>
      </c>
      <c r="AA33" s="43" t="s">
        <v>40</v>
      </c>
      <c r="AB33" s="43" t="s">
        <v>41</v>
      </c>
      <c r="AC33" s="43"/>
      <c r="AD33" s="43"/>
      <c r="AE33" s="43">
        <v>503</v>
      </c>
      <c r="AF33" s="43">
        <v>7624.3707583290898</v>
      </c>
    </row>
    <row r="34" spans="1:32">
      <c r="A34" s="68" t="s">
        <v>893</v>
      </c>
      <c r="B34" s="68" t="s">
        <v>26</v>
      </c>
      <c r="C34" s="43" t="s">
        <v>1455</v>
      </c>
      <c r="D34" s="43" t="s">
        <v>1456</v>
      </c>
      <c r="E34" s="43">
        <v>2022</v>
      </c>
      <c r="F34" s="43">
        <v>10</v>
      </c>
      <c r="G34" s="43">
        <v>22</v>
      </c>
      <c r="H34" s="43" t="s">
        <v>26</v>
      </c>
      <c r="I34" s="43" t="s">
        <v>62</v>
      </c>
      <c r="J34" s="43" t="s">
        <v>177</v>
      </c>
      <c r="K34" s="43" t="s">
        <v>29</v>
      </c>
      <c r="L34" s="43" t="s">
        <v>146</v>
      </c>
      <c r="M34" s="43" t="s">
        <v>31</v>
      </c>
      <c r="N34" s="43" t="s">
        <v>32</v>
      </c>
      <c r="O34" s="43" t="s">
        <v>33</v>
      </c>
      <c r="P34" s="43" t="s">
        <v>178</v>
      </c>
      <c r="Q34" s="43">
        <v>0</v>
      </c>
      <c r="R34" s="43" t="s">
        <v>35</v>
      </c>
      <c r="S34" s="43"/>
      <c r="T34" s="43" t="s">
        <v>36</v>
      </c>
      <c r="U34" s="43" t="s">
        <v>37</v>
      </c>
      <c r="V34" s="43"/>
      <c r="W34" s="43" t="s">
        <v>38</v>
      </c>
      <c r="X34" s="43">
        <v>12.9818</v>
      </c>
      <c r="Y34" s="43">
        <v>-0.23499999999999999</v>
      </c>
      <c r="Z34" s="43" t="s">
        <v>179</v>
      </c>
      <c r="AA34" s="43" t="s">
        <v>40</v>
      </c>
      <c r="AB34" s="43" t="s">
        <v>41</v>
      </c>
      <c r="AC34" s="43">
        <v>613</v>
      </c>
      <c r="AD34" s="43">
        <v>1</v>
      </c>
      <c r="AE34" s="43"/>
      <c r="AF34" s="43"/>
    </row>
    <row r="35" spans="1:32">
      <c r="A35" s="68" t="s">
        <v>893</v>
      </c>
      <c r="B35" s="68" t="s">
        <v>26</v>
      </c>
      <c r="C35" s="43" t="s">
        <v>1455</v>
      </c>
      <c r="D35" s="43" t="s">
        <v>1456</v>
      </c>
      <c r="E35" s="43">
        <v>2022</v>
      </c>
      <c r="F35" s="43">
        <v>12</v>
      </c>
      <c r="G35" s="43">
        <v>4</v>
      </c>
      <c r="H35" s="43" t="s">
        <v>26</v>
      </c>
      <c r="I35" s="43" t="s">
        <v>229</v>
      </c>
      <c r="J35" s="43" t="s">
        <v>524</v>
      </c>
      <c r="K35" s="43" t="s">
        <v>29</v>
      </c>
      <c r="L35" s="43" t="s">
        <v>30</v>
      </c>
      <c r="M35" s="43" t="s">
        <v>31</v>
      </c>
      <c r="N35" s="43" t="s">
        <v>48</v>
      </c>
      <c r="O35" s="43" t="s">
        <v>49</v>
      </c>
      <c r="P35" s="43" t="s">
        <v>525</v>
      </c>
      <c r="Q35" s="43">
        <v>0</v>
      </c>
      <c r="R35" s="43" t="s">
        <v>35</v>
      </c>
      <c r="S35" s="43"/>
      <c r="T35" s="43" t="s">
        <v>36</v>
      </c>
      <c r="U35" s="43" t="s">
        <v>37</v>
      </c>
      <c r="V35" s="43" t="s">
        <v>46</v>
      </c>
      <c r="W35" s="43" t="s">
        <v>38</v>
      </c>
      <c r="X35" s="43">
        <v>11.2666</v>
      </c>
      <c r="Y35" s="43">
        <v>-2.6333000000000002</v>
      </c>
      <c r="Z35" s="43" t="s">
        <v>526</v>
      </c>
      <c r="AA35" s="43" t="s">
        <v>40</v>
      </c>
      <c r="AB35" s="43" t="s">
        <v>41</v>
      </c>
      <c r="AC35" s="43"/>
      <c r="AD35" s="43"/>
      <c r="AE35" s="43"/>
      <c r="AF35" s="43"/>
    </row>
    <row r="36" spans="1:32">
      <c r="A36" s="68" t="s">
        <v>893</v>
      </c>
      <c r="B36" s="68" t="s">
        <v>26</v>
      </c>
      <c r="C36" s="43" t="s">
        <v>1455</v>
      </c>
      <c r="D36" s="43" t="s">
        <v>1456</v>
      </c>
      <c r="E36" s="43">
        <v>2022</v>
      </c>
      <c r="F36" s="43">
        <v>11</v>
      </c>
      <c r="G36" s="43">
        <v>4</v>
      </c>
      <c r="H36" s="43" t="s">
        <v>26</v>
      </c>
      <c r="I36" s="43" t="s">
        <v>27</v>
      </c>
      <c r="J36" s="43" t="s">
        <v>338</v>
      </c>
      <c r="K36" s="43" t="s">
        <v>29</v>
      </c>
      <c r="L36" s="43" t="s">
        <v>30</v>
      </c>
      <c r="M36" s="43" t="s">
        <v>31</v>
      </c>
      <c r="N36" s="43" t="s">
        <v>44</v>
      </c>
      <c r="O36" s="43" t="s">
        <v>45</v>
      </c>
      <c r="P36" s="43" t="s">
        <v>339</v>
      </c>
      <c r="Q36" s="43">
        <v>0</v>
      </c>
      <c r="R36" s="43" t="s">
        <v>35</v>
      </c>
      <c r="S36" s="43"/>
      <c r="T36" s="43" t="s">
        <v>36</v>
      </c>
      <c r="U36" s="43" t="s">
        <v>37</v>
      </c>
      <c r="V36" s="43" t="s">
        <v>160</v>
      </c>
      <c r="W36" s="43" t="s">
        <v>38</v>
      </c>
      <c r="X36" s="43">
        <v>11.6412</v>
      </c>
      <c r="Y36" s="43">
        <v>-4.2618</v>
      </c>
      <c r="Z36" s="43" t="s">
        <v>340</v>
      </c>
      <c r="AA36" s="43" t="s">
        <v>40</v>
      </c>
      <c r="AB36" s="43" t="s">
        <v>41</v>
      </c>
      <c r="AC36" s="43"/>
      <c r="AD36" s="43"/>
      <c r="AE36" s="43"/>
      <c r="AF36" s="43"/>
    </row>
    <row r="37" spans="1:32">
      <c r="A37" s="68" t="s">
        <v>893</v>
      </c>
      <c r="B37" s="68" t="s">
        <v>26</v>
      </c>
      <c r="C37" s="43" t="s">
        <v>1455</v>
      </c>
      <c r="D37" s="43" t="s">
        <v>1456</v>
      </c>
      <c r="E37" s="43">
        <v>2022</v>
      </c>
      <c r="F37" s="43">
        <v>10</v>
      </c>
      <c r="G37" s="43">
        <v>24</v>
      </c>
      <c r="H37" s="43" t="s">
        <v>26</v>
      </c>
      <c r="I37" s="43" t="s">
        <v>42</v>
      </c>
      <c r="J37" s="43" t="s">
        <v>527</v>
      </c>
      <c r="K37" s="43" t="s">
        <v>29</v>
      </c>
      <c r="L37" s="43" t="s">
        <v>146</v>
      </c>
      <c r="M37" s="43" t="s">
        <v>31</v>
      </c>
      <c r="N37" s="43" t="s">
        <v>44</v>
      </c>
      <c r="O37" s="43" t="s">
        <v>45</v>
      </c>
      <c r="P37" s="43" t="s">
        <v>528</v>
      </c>
      <c r="Q37" s="43">
        <v>0</v>
      </c>
      <c r="R37" s="43" t="s">
        <v>35</v>
      </c>
      <c r="S37" s="43"/>
      <c r="T37" s="43" t="s">
        <v>36</v>
      </c>
      <c r="U37" s="43" t="s">
        <v>37</v>
      </c>
      <c r="V37" s="43"/>
      <c r="W37" s="43" t="s">
        <v>38</v>
      </c>
      <c r="X37" s="43">
        <v>11.497400000000001</v>
      </c>
      <c r="Y37" s="43">
        <v>-0.35360000000000003</v>
      </c>
      <c r="Z37" s="43" t="s">
        <v>529</v>
      </c>
      <c r="AA37" s="43" t="s">
        <v>40</v>
      </c>
      <c r="AB37" s="43" t="s">
        <v>41</v>
      </c>
      <c r="AC37" s="43">
        <v>613</v>
      </c>
      <c r="AD37" s="43">
        <v>1</v>
      </c>
      <c r="AE37" s="43"/>
      <c r="AF37" s="43"/>
    </row>
    <row r="38" spans="1:32">
      <c r="A38" s="68" t="s">
        <v>893</v>
      </c>
      <c r="B38" s="68" t="s">
        <v>26</v>
      </c>
      <c r="C38" s="43" t="s">
        <v>1455</v>
      </c>
      <c r="D38" s="43" t="s">
        <v>1456</v>
      </c>
      <c r="E38" s="43">
        <v>2022</v>
      </c>
      <c r="F38" s="43">
        <v>2</v>
      </c>
      <c r="G38" s="43">
        <v>21</v>
      </c>
      <c r="H38" s="43" t="s">
        <v>26</v>
      </c>
      <c r="I38" s="43" t="s">
        <v>62</v>
      </c>
      <c r="J38" s="43" t="s">
        <v>212</v>
      </c>
      <c r="K38" s="43" t="s">
        <v>29</v>
      </c>
      <c r="L38" s="43" t="s">
        <v>30</v>
      </c>
      <c r="M38" s="43" t="s">
        <v>31</v>
      </c>
      <c r="N38" s="43" t="s">
        <v>44</v>
      </c>
      <c r="O38" s="43" t="s">
        <v>45</v>
      </c>
      <c r="P38" s="43" t="s">
        <v>213</v>
      </c>
      <c r="Q38" s="43">
        <v>0</v>
      </c>
      <c r="R38" s="43" t="s">
        <v>35</v>
      </c>
      <c r="S38" s="43"/>
      <c r="T38" s="43" t="s">
        <v>36</v>
      </c>
      <c r="U38" s="43" t="s">
        <v>37</v>
      </c>
      <c r="V38" s="43"/>
      <c r="W38" s="43" t="s">
        <v>38</v>
      </c>
      <c r="X38" s="43">
        <v>12.542299999999999</v>
      </c>
      <c r="Y38" s="43">
        <v>1.5620000000000001</v>
      </c>
      <c r="Z38" s="43" t="s">
        <v>214</v>
      </c>
      <c r="AA38" s="43" t="s">
        <v>40</v>
      </c>
      <c r="AB38" s="43" t="s">
        <v>41</v>
      </c>
      <c r="AC38" s="43">
        <v>613</v>
      </c>
      <c r="AD38" s="43">
        <v>1</v>
      </c>
      <c r="AE38" s="43"/>
      <c r="AF38" s="43"/>
    </row>
    <row r="39" spans="1:32">
      <c r="A39" s="68" t="s">
        <v>893</v>
      </c>
      <c r="B39" s="68" t="s">
        <v>26</v>
      </c>
      <c r="C39" s="43" t="s">
        <v>1455</v>
      </c>
      <c r="D39" s="43" t="s">
        <v>1456</v>
      </c>
      <c r="E39" s="43">
        <v>2022</v>
      </c>
      <c r="F39" s="43">
        <v>10</v>
      </c>
      <c r="G39" s="43">
        <v>8</v>
      </c>
      <c r="H39" s="43" t="s">
        <v>26</v>
      </c>
      <c r="I39" s="43" t="s">
        <v>27</v>
      </c>
      <c r="J39" s="43" t="s">
        <v>255</v>
      </c>
      <c r="K39" s="43" t="s">
        <v>29</v>
      </c>
      <c r="L39" s="43" t="s">
        <v>30</v>
      </c>
      <c r="M39" s="43" t="s">
        <v>31</v>
      </c>
      <c r="N39" s="43" t="s">
        <v>44</v>
      </c>
      <c r="O39" s="43" t="s">
        <v>45</v>
      </c>
      <c r="P39" s="43" t="s">
        <v>256</v>
      </c>
      <c r="Q39" s="43">
        <v>0</v>
      </c>
      <c r="R39" s="43" t="s">
        <v>35</v>
      </c>
      <c r="S39" s="43"/>
      <c r="T39" s="43" t="s">
        <v>36</v>
      </c>
      <c r="U39" s="43" t="s">
        <v>37</v>
      </c>
      <c r="V39" s="43"/>
      <c r="W39" s="43" t="s">
        <v>38</v>
      </c>
      <c r="X39" s="43">
        <v>11.2982</v>
      </c>
      <c r="Y39" s="43">
        <v>-3.5350000000000001</v>
      </c>
      <c r="Z39" s="43" t="s">
        <v>257</v>
      </c>
      <c r="AA39" s="43" t="s">
        <v>40</v>
      </c>
      <c r="AB39" s="43" t="s">
        <v>41</v>
      </c>
      <c r="AC39" s="43"/>
      <c r="AD39" s="43"/>
      <c r="AE39" s="43"/>
      <c r="AF39" s="43"/>
    </row>
    <row r="40" spans="1:32">
      <c r="A40" s="68" t="s">
        <v>893</v>
      </c>
      <c r="B40" s="68" t="s">
        <v>26</v>
      </c>
      <c r="C40" s="43" t="s">
        <v>1455</v>
      </c>
      <c r="D40" s="43" t="s">
        <v>1456</v>
      </c>
      <c r="E40" s="43">
        <v>2023</v>
      </c>
      <c r="F40" s="43">
        <v>3</v>
      </c>
      <c r="G40" s="43">
        <v>29</v>
      </c>
      <c r="H40" s="43" t="s">
        <v>26</v>
      </c>
      <c r="I40" s="43" t="s">
        <v>118</v>
      </c>
      <c r="J40" s="43" t="s">
        <v>206</v>
      </c>
      <c r="K40" s="43" t="s">
        <v>29</v>
      </c>
      <c r="L40" s="43" t="s">
        <v>30</v>
      </c>
      <c r="M40" s="43" t="s">
        <v>31</v>
      </c>
      <c r="N40" s="43" t="s">
        <v>32</v>
      </c>
      <c r="O40" s="43" t="s">
        <v>33</v>
      </c>
      <c r="P40" s="43" t="s">
        <v>207</v>
      </c>
      <c r="Q40" s="43">
        <v>0</v>
      </c>
      <c r="R40" s="43" t="s">
        <v>35</v>
      </c>
      <c r="S40" s="43"/>
      <c r="T40" s="43" t="s">
        <v>36</v>
      </c>
      <c r="U40" s="43" t="s">
        <v>37</v>
      </c>
      <c r="V40" s="43"/>
      <c r="W40" s="43" t="s">
        <v>38</v>
      </c>
      <c r="X40" s="43">
        <v>11.9633</v>
      </c>
      <c r="Y40" s="43">
        <v>-3.7090000000000001</v>
      </c>
      <c r="Z40" s="43" t="s">
        <v>208</v>
      </c>
      <c r="AA40" s="43" t="s">
        <v>40</v>
      </c>
      <c r="AB40" s="43" t="s">
        <v>41</v>
      </c>
      <c r="AC40" s="43">
        <v>613</v>
      </c>
      <c r="AD40" s="43">
        <v>2</v>
      </c>
      <c r="AE40" s="43">
        <v>23</v>
      </c>
      <c r="AF40" s="43">
        <v>1032.48722762232</v>
      </c>
    </row>
    <row r="41" spans="1:32">
      <c r="A41" s="68" t="s">
        <v>893</v>
      </c>
      <c r="B41" s="68" t="s">
        <v>26</v>
      </c>
      <c r="C41" s="43" t="s">
        <v>1455</v>
      </c>
      <c r="D41" s="43" t="s">
        <v>1456</v>
      </c>
      <c r="E41" s="43">
        <v>2021</v>
      </c>
      <c r="F41" s="43">
        <v>12</v>
      </c>
      <c r="G41" s="43">
        <v>12</v>
      </c>
      <c r="H41" s="43" t="s">
        <v>26</v>
      </c>
      <c r="I41" s="43" t="s">
        <v>58</v>
      </c>
      <c r="J41" s="43" t="s">
        <v>347</v>
      </c>
      <c r="K41" s="43" t="s">
        <v>29</v>
      </c>
      <c r="L41" s="43" t="s">
        <v>30</v>
      </c>
      <c r="M41" s="43" t="s">
        <v>54</v>
      </c>
      <c r="N41" s="43" t="s">
        <v>32</v>
      </c>
      <c r="O41" s="43" t="s">
        <v>33</v>
      </c>
      <c r="P41" s="43" t="s">
        <v>348</v>
      </c>
      <c r="Q41" s="43">
        <v>5</v>
      </c>
      <c r="R41" s="43" t="s">
        <v>35</v>
      </c>
      <c r="S41" s="43"/>
      <c r="T41" s="43" t="s">
        <v>36</v>
      </c>
      <c r="U41" s="43" t="s">
        <v>37</v>
      </c>
      <c r="V41" s="43" t="s">
        <v>349</v>
      </c>
      <c r="W41" s="43" t="s">
        <v>38</v>
      </c>
      <c r="X41" s="43">
        <v>13.680300000000001</v>
      </c>
      <c r="Y41" s="43">
        <v>-1.9651000000000001</v>
      </c>
      <c r="Z41" s="43" t="s">
        <v>350</v>
      </c>
      <c r="AA41" s="43" t="s">
        <v>40</v>
      </c>
      <c r="AB41" s="43" t="s">
        <v>41</v>
      </c>
      <c r="AC41" s="43"/>
      <c r="AD41" s="43"/>
      <c r="AE41" s="43">
        <v>23</v>
      </c>
      <c r="AF41" s="43">
        <v>1032.48722762232</v>
      </c>
    </row>
    <row r="42" spans="1:32">
      <c r="A42" s="68" t="s">
        <v>893</v>
      </c>
      <c r="B42" s="68" t="s">
        <v>26</v>
      </c>
      <c r="C42" s="43" t="s">
        <v>1455</v>
      </c>
      <c r="D42" s="43" t="s">
        <v>1456</v>
      </c>
      <c r="E42" s="43">
        <v>2022</v>
      </c>
      <c r="F42" s="43">
        <v>12</v>
      </c>
      <c r="G42" s="43">
        <v>13</v>
      </c>
      <c r="H42" s="43" t="s">
        <v>26</v>
      </c>
      <c r="I42" s="43" t="s">
        <v>229</v>
      </c>
      <c r="J42" s="43" t="s">
        <v>420</v>
      </c>
      <c r="K42" s="43" t="s">
        <v>29</v>
      </c>
      <c r="L42" s="43" t="s">
        <v>30</v>
      </c>
      <c r="M42" s="43" t="s">
        <v>31</v>
      </c>
      <c r="N42" s="43" t="s">
        <v>64</v>
      </c>
      <c r="O42" s="43" t="s">
        <v>49</v>
      </c>
      <c r="P42" s="43" t="s">
        <v>421</v>
      </c>
      <c r="Q42" s="43">
        <v>0</v>
      </c>
      <c r="R42" s="43" t="s">
        <v>35</v>
      </c>
      <c r="S42" s="43"/>
      <c r="T42" s="43" t="s">
        <v>36</v>
      </c>
      <c r="U42" s="43" t="s">
        <v>37</v>
      </c>
      <c r="V42" s="43"/>
      <c r="W42" s="43" t="s">
        <v>38</v>
      </c>
      <c r="X42" s="43">
        <v>12.175599999999999</v>
      </c>
      <c r="Y42" s="43">
        <v>-2.6905000000000001</v>
      </c>
      <c r="Z42" s="43" t="s">
        <v>422</v>
      </c>
      <c r="AA42" s="43" t="s">
        <v>40</v>
      </c>
      <c r="AB42" s="43" t="s">
        <v>41</v>
      </c>
      <c r="AC42" s="43">
        <v>613</v>
      </c>
      <c r="AD42" s="43">
        <v>2</v>
      </c>
      <c r="AE42" s="43">
        <v>23</v>
      </c>
      <c r="AF42" s="43">
        <v>1032.48722762232</v>
      </c>
    </row>
    <row r="43" spans="1:32">
      <c r="A43" s="68" t="s">
        <v>893</v>
      </c>
      <c r="B43" s="68" t="s">
        <v>26</v>
      </c>
      <c r="C43" s="43" t="s">
        <v>1455</v>
      </c>
      <c r="D43" s="43" t="s">
        <v>1456</v>
      </c>
      <c r="E43" s="43">
        <v>2023</v>
      </c>
      <c r="F43" s="43">
        <v>2</v>
      </c>
      <c r="G43" s="43">
        <v>26</v>
      </c>
      <c r="H43" s="43" t="s">
        <v>26</v>
      </c>
      <c r="I43" s="43" t="s">
        <v>62</v>
      </c>
      <c r="J43" s="43" t="s">
        <v>202</v>
      </c>
      <c r="K43" s="43" t="s">
        <v>29</v>
      </c>
      <c r="L43" s="43" t="s">
        <v>146</v>
      </c>
      <c r="M43" s="43" t="s">
        <v>203</v>
      </c>
      <c r="N43" s="43" t="s">
        <v>44</v>
      </c>
      <c r="O43" s="43" t="s">
        <v>45</v>
      </c>
      <c r="P43" s="43" t="s">
        <v>204</v>
      </c>
      <c r="Q43" s="43">
        <v>65</v>
      </c>
      <c r="R43" s="43" t="s">
        <v>35</v>
      </c>
      <c r="S43" s="43"/>
      <c r="T43" s="43" t="s">
        <v>36</v>
      </c>
      <c r="U43" s="43" t="s">
        <v>56</v>
      </c>
      <c r="V43" s="43"/>
      <c r="W43" s="43" t="s">
        <v>188</v>
      </c>
      <c r="X43" s="43">
        <v>11.933299999999999</v>
      </c>
      <c r="Y43" s="43">
        <v>1.6167</v>
      </c>
      <c r="Z43" s="43" t="s">
        <v>205</v>
      </c>
      <c r="AA43" s="43" t="s">
        <v>40</v>
      </c>
      <c r="AB43" s="43" t="s">
        <v>41</v>
      </c>
      <c r="AC43" s="43"/>
      <c r="AD43" s="43"/>
      <c r="AE43" s="43">
        <v>140</v>
      </c>
      <c r="AF43" s="43">
        <v>1193.17295470923</v>
      </c>
    </row>
    <row r="44" spans="1:32">
      <c r="A44" s="68" t="s">
        <v>893</v>
      </c>
      <c r="B44" s="68" t="s">
        <v>26</v>
      </c>
      <c r="C44" s="43" t="s">
        <v>1455</v>
      </c>
      <c r="D44" s="43" t="s">
        <v>1456</v>
      </c>
      <c r="E44" s="43">
        <v>2022</v>
      </c>
      <c r="F44" s="43">
        <v>10</v>
      </c>
      <c r="G44" s="43">
        <v>23</v>
      </c>
      <c r="H44" s="43" t="s">
        <v>26</v>
      </c>
      <c r="I44" s="43" t="s">
        <v>162</v>
      </c>
      <c r="J44" s="43" t="s">
        <v>163</v>
      </c>
      <c r="K44" s="43" t="s">
        <v>29</v>
      </c>
      <c r="L44" s="43" t="s">
        <v>30</v>
      </c>
      <c r="M44" s="43" t="s">
        <v>31</v>
      </c>
      <c r="N44" s="43" t="s">
        <v>64</v>
      </c>
      <c r="O44" s="43" t="s">
        <v>49</v>
      </c>
      <c r="P44" s="43" t="s">
        <v>164</v>
      </c>
      <c r="Q44" s="43">
        <v>0</v>
      </c>
      <c r="R44" s="43" t="s">
        <v>35</v>
      </c>
      <c r="S44" s="43"/>
      <c r="T44" s="43" t="s">
        <v>36</v>
      </c>
      <c r="U44" s="43" t="s">
        <v>37</v>
      </c>
      <c r="V44" s="43"/>
      <c r="W44" s="43" t="s">
        <v>38</v>
      </c>
      <c r="X44" s="43">
        <v>9.9499999999999993</v>
      </c>
      <c r="Y44" s="43">
        <v>-4.6833</v>
      </c>
      <c r="Z44" s="43" t="s">
        <v>165</v>
      </c>
      <c r="AA44" s="43" t="s">
        <v>40</v>
      </c>
      <c r="AB44" s="43" t="s">
        <v>41</v>
      </c>
      <c r="AC44" s="43"/>
      <c r="AD44" s="43"/>
      <c r="AE44" s="43">
        <v>140</v>
      </c>
      <c r="AF44" s="43">
        <v>1193.17295470923</v>
      </c>
    </row>
    <row r="45" spans="1:32">
      <c r="A45" s="68" t="s">
        <v>893</v>
      </c>
      <c r="B45" s="68" t="s">
        <v>26</v>
      </c>
      <c r="C45" s="43" t="s">
        <v>1455</v>
      </c>
      <c r="D45" s="43" t="s">
        <v>1456</v>
      </c>
      <c r="E45" s="43">
        <v>2022</v>
      </c>
      <c r="F45" s="43">
        <v>1</v>
      </c>
      <c r="G45" s="43">
        <v>24</v>
      </c>
      <c r="H45" s="43" t="s">
        <v>26</v>
      </c>
      <c r="I45" s="43" t="s">
        <v>118</v>
      </c>
      <c r="J45" s="43" t="s">
        <v>218</v>
      </c>
      <c r="K45" s="43" t="s">
        <v>29</v>
      </c>
      <c r="L45" s="43" t="s">
        <v>30</v>
      </c>
      <c r="M45" s="43" t="s">
        <v>31</v>
      </c>
      <c r="N45" s="43" t="s">
        <v>44</v>
      </c>
      <c r="O45" s="43" t="s">
        <v>45</v>
      </c>
      <c r="P45" s="43" t="s">
        <v>219</v>
      </c>
      <c r="Q45" s="43">
        <v>0</v>
      </c>
      <c r="R45" s="43" t="s">
        <v>35</v>
      </c>
      <c r="S45" s="43"/>
      <c r="T45" s="43" t="s">
        <v>36</v>
      </c>
      <c r="U45" s="43" t="s">
        <v>37</v>
      </c>
      <c r="V45" s="43"/>
      <c r="W45" s="43" t="s">
        <v>38</v>
      </c>
      <c r="X45" s="43">
        <v>13.007</v>
      </c>
      <c r="Y45" s="43">
        <v>-3.956</v>
      </c>
      <c r="Z45" s="43" t="s">
        <v>220</v>
      </c>
      <c r="AA45" s="43" t="s">
        <v>40</v>
      </c>
      <c r="AB45" s="43" t="s">
        <v>41</v>
      </c>
      <c r="AC45" s="43"/>
      <c r="AD45" s="43"/>
      <c r="AE45" s="43">
        <v>140</v>
      </c>
      <c r="AF45" s="43">
        <v>1193.17295470923</v>
      </c>
    </row>
    <row r="46" spans="1:32">
      <c r="A46" s="68" t="s">
        <v>893</v>
      </c>
      <c r="B46" s="68" t="s">
        <v>26</v>
      </c>
      <c r="C46" s="43" t="s">
        <v>1455</v>
      </c>
      <c r="D46" s="43" t="s">
        <v>1456</v>
      </c>
      <c r="E46" s="43">
        <v>2022</v>
      </c>
      <c r="F46" s="43">
        <v>10</v>
      </c>
      <c r="G46" s="43">
        <v>14</v>
      </c>
      <c r="H46" s="43" t="s">
        <v>26</v>
      </c>
      <c r="I46" s="43" t="s">
        <v>58</v>
      </c>
      <c r="J46" s="43" t="s">
        <v>59</v>
      </c>
      <c r="K46" s="43" t="s">
        <v>29</v>
      </c>
      <c r="L46" s="43" t="s">
        <v>30</v>
      </c>
      <c r="M46" s="43" t="s">
        <v>31</v>
      </c>
      <c r="N46" s="43" t="s">
        <v>44</v>
      </c>
      <c r="O46" s="43" t="s">
        <v>45</v>
      </c>
      <c r="P46" s="43" t="s">
        <v>60</v>
      </c>
      <c r="Q46" s="43">
        <v>0</v>
      </c>
      <c r="R46" s="43" t="s">
        <v>35</v>
      </c>
      <c r="S46" s="43"/>
      <c r="T46" s="43" t="s">
        <v>36</v>
      </c>
      <c r="U46" s="43" t="s">
        <v>37</v>
      </c>
      <c r="V46" s="43"/>
      <c r="W46" s="43" t="s">
        <v>38</v>
      </c>
      <c r="X46" s="43">
        <v>13.548999999999999</v>
      </c>
      <c r="Y46" s="43">
        <v>-2.2078000000000002</v>
      </c>
      <c r="Z46" s="43" t="s">
        <v>61</v>
      </c>
      <c r="AA46" s="43" t="s">
        <v>40</v>
      </c>
      <c r="AB46" s="43" t="s">
        <v>41</v>
      </c>
      <c r="AC46" s="43"/>
      <c r="AD46" s="43"/>
      <c r="AE46" s="43">
        <v>503</v>
      </c>
      <c r="AF46" s="43">
        <v>495.24171197470599</v>
      </c>
    </row>
    <row r="47" spans="1:32">
      <c r="A47" s="68" t="s">
        <v>893</v>
      </c>
      <c r="B47" s="68" t="s">
        <v>26</v>
      </c>
      <c r="C47" s="43" t="s">
        <v>1455</v>
      </c>
      <c r="D47" s="43" t="s">
        <v>1456</v>
      </c>
      <c r="E47" s="43">
        <v>2022</v>
      </c>
      <c r="F47" s="43">
        <v>2</v>
      </c>
      <c r="G47" s="43">
        <v>7</v>
      </c>
      <c r="H47" s="43" t="s">
        <v>26</v>
      </c>
      <c r="I47" s="43" t="s">
        <v>62</v>
      </c>
      <c r="J47" s="43" t="s">
        <v>63</v>
      </c>
      <c r="K47" s="43" t="s">
        <v>29</v>
      </c>
      <c r="L47" s="43" t="s">
        <v>30</v>
      </c>
      <c r="M47" s="43" t="s">
        <v>31</v>
      </c>
      <c r="N47" s="43" t="s">
        <v>64</v>
      </c>
      <c r="O47" s="43" t="s">
        <v>49</v>
      </c>
      <c r="P47" s="43" t="s">
        <v>65</v>
      </c>
      <c r="Q47" s="43">
        <v>0</v>
      </c>
      <c r="R47" s="43" t="s">
        <v>35</v>
      </c>
      <c r="S47" s="43"/>
      <c r="T47" s="43" t="s">
        <v>36</v>
      </c>
      <c r="U47" s="43" t="s">
        <v>37</v>
      </c>
      <c r="V47" s="43"/>
      <c r="W47" s="43" t="s">
        <v>38</v>
      </c>
      <c r="X47" s="43">
        <v>12.297499999999999</v>
      </c>
      <c r="Y47" s="43">
        <v>0.33860000000000001</v>
      </c>
      <c r="Z47" s="43" t="s">
        <v>66</v>
      </c>
      <c r="AA47" s="43" t="s">
        <v>40</v>
      </c>
      <c r="AB47" s="43" t="s">
        <v>41</v>
      </c>
      <c r="AC47" s="43">
        <v>613</v>
      </c>
      <c r="AD47" s="43">
        <v>2</v>
      </c>
      <c r="AE47" s="43">
        <v>503</v>
      </c>
      <c r="AF47" s="43">
        <v>495.24171197470599</v>
      </c>
    </row>
    <row r="48" spans="1:32">
      <c r="A48" s="68" t="s">
        <v>893</v>
      </c>
      <c r="B48" s="68" t="s">
        <v>26</v>
      </c>
      <c r="C48" s="43" t="s">
        <v>1455</v>
      </c>
      <c r="D48" s="43" t="s">
        <v>1456</v>
      </c>
      <c r="E48" s="43">
        <v>2022</v>
      </c>
      <c r="F48" s="43">
        <v>2</v>
      </c>
      <c r="G48" s="43">
        <v>23</v>
      </c>
      <c r="H48" s="43" t="s">
        <v>26</v>
      </c>
      <c r="I48" s="43" t="s">
        <v>67</v>
      </c>
      <c r="J48" s="43" t="s">
        <v>335</v>
      </c>
      <c r="K48" s="43" t="s">
        <v>29</v>
      </c>
      <c r="L48" s="43" t="s">
        <v>30</v>
      </c>
      <c r="M48" s="43" t="s">
        <v>31</v>
      </c>
      <c r="N48" s="43" t="s">
        <v>44</v>
      </c>
      <c r="O48" s="43" t="s">
        <v>45</v>
      </c>
      <c r="P48" s="43" t="s">
        <v>336</v>
      </c>
      <c r="Q48" s="43">
        <v>0</v>
      </c>
      <c r="R48" s="43" t="s">
        <v>35</v>
      </c>
      <c r="S48" s="43"/>
      <c r="T48" s="43" t="s">
        <v>36</v>
      </c>
      <c r="U48" s="43" t="s">
        <v>37</v>
      </c>
      <c r="V48" s="43" t="s">
        <v>56</v>
      </c>
      <c r="W48" s="43" t="s">
        <v>38</v>
      </c>
      <c r="X48" s="43">
        <v>13.4985</v>
      </c>
      <c r="Y48" s="43">
        <v>-1.5475000000000001</v>
      </c>
      <c r="Z48" s="43" t="s">
        <v>337</v>
      </c>
      <c r="AA48" s="43" t="s">
        <v>40</v>
      </c>
      <c r="AB48" s="43" t="s">
        <v>41</v>
      </c>
      <c r="AC48" s="43"/>
      <c r="AD48" s="43"/>
      <c r="AE48" s="43">
        <v>503</v>
      </c>
      <c r="AF48" s="43">
        <v>585.27411070201299</v>
      </c>
    </row>
    <row r="49" spans="1:32">
      <c r="A49" s="68" t="s">
        <v>893</v>
      </c>
      <c r="B49" s="68" t="s">
        <v>26</v>
      </c>
      <c r="C49" s="43" t="s">
        <v>1455</v>
      </c>
      <c r="D49" s="43" t="s">
        <v>1456</v>
      </c>
      <c r="E49" s="43">
        <v>2022</v>
      </c>
      <c r="F49" s="43">
        <v>11</v>
      </c>
      <c r="G49" s="43">
        <v>13</v>
      </c>
      <c r="H49" s="43" t="s">
        <v>26</v>
      </c>
      <c r="I49" s="43" t="s">
        <v>27</v>
      </c>
      <c r="J49" s="43" t="s">
        <v>233</v>
      </c>
      <c r="K49" s="43" t="s">
        <v>29</v>
      </c>
      <c r="L49" s="43" t="s">
        <v>146</v>
      </c>
      <c r="M49" s="43" t="s">
        <v>31</v>
      </c>
      <c r="N49" s="43" t="s">
        <v>44</v>
      </c>
      <c r="O49" s="43" t="s">
        <v>45</v>
      </c>
      <c r="P49" s="43" t="s">
        <v>234</v>
      </c>
      <c r="Q49" s="43">
        <v>0</v>
      </c>
      <c r="R49" s="43" t="s">
        <v>35</v>
      </c>
      <c r="S49" s="43"/>
      <c r="T49" s="43" t="s">
        <v>36</v>
      </c>
      <c r="U49" s="43" t="s">
        <v>37</v>
      </c>
      <c r="V49" s="43" t="s">
        <v>227</v>
      </c>
      <c r="W49" s="43" t="s">
        <v>38</v>
      </c>
      <c r="X49" s="43">
        <v>11.6172</v>
      </c>
      <c r="Y49" s="43">
        <v>-4.7977999999999996</v>
      </c>
      <c r="Z49" s="43" t="s">
        <v>235</v>
      </c>
      <c r="AA49" s="43" t="s">
        <v>40</v>
      </c>
      <c r="AB49" s="43" t="s">
        <v>41</v>
      </c>
      <c r="AC49" s="43"/>
      <c r="AD49" s="43"/>
      <c r="AE49" s="43"/>
      <c r="AF49" s="43"/>
    </row>
    <row r="50" spans="1:32">
      <c r="A50" s="68" t="s">
        <v>893</v>
      </c>
      <c r="B50" s="68" t="s">
        <v>26</v>
      </c>
      <c r="C50" s="43" t="s">
        <v>1455</v>
      </c>
      <c r="D50" s="43" t="s">
        <v>1456</v>
      </c>
      <c r="E50" s="43">
        <v>2022</v>
      </c>
      <c r="F50" s="43">
        <v>8</v>
      </c>
      <c r="G50" s="43">
        <v>19</v>
      </c>
      <c r="H50" s="43" t="s">
        <v>26</v>
      </c>
      <c r="I50" s="43" t="s">
        <v>118</v>
      </c>
      <c r="J50" s="43" t="s">
        <v>369</v>
      </c>
      <c r="K50" s="43" t="s">
        <v>29</v>
      </c>
      <c r="L50" s="43" t="s">
        <v>30</v>
      </c>
      <c r="M50" s="43" t="s">
        <v>31</v>
      </c>
      <c r="N50" s="43" t="s">
        <v>44</v>
      </c>
      <c r="O50" s="43" t="s">
        <v>45</v>
      </c>
      <c r="P50" s="43" t="s">
        <v>370</v>
      </c>
      <c r="Q50" s="43">
        <v>0</v>
      </c>
      <c r="R50" s="43" t="s">
        <v>35</v>
      </c>
      <c r="S50" s="43"/>
      <c r="T50" s="43" t="s">
        <v>36</v>
      </c>
      <c r="U50" s="43" t="s">
        <v>37</v>
      </c>
      <c r="V50" s="43" t="s">
        <v>227</v>
      </c>
      <c r="W50" s="43" t="s">
        <v>38</v>
      </c>
      <c r="X50" s="43">
        <v>12.5496</v>
      </c>
      <c r="Y50" s="43">
        <v>-4.1097999999999999</v>
      </c>
      <c r="Z50" s="43" t="s">
        <v>371</v>
      </c>
      <c r="AA50" s="43" t="s">
        <v>40</v>
      </c>
      <c r="AB50" s="43" t="s">
        <v>41</v>
      </c>
      <c r="AC50" s="43"/>
      <c r="AD50" s="43"/>
      <c r="AE50" s="43"/>
      <c r="AF50" s="43"/>
    </row>
    <row r="51" spans="1:32">
      <c r="A51" s="68" t="s">
        <v>893</v>
      </c>
      <c r="B51" s="68" t="s">
        <v>26</v>
      </c>
      <c r="C51" s="43" t="s">
        <v>1455</v>
      </c>
      <c r="D51" s="43" t="s">
        <v>1456</v>
      </c>
      <c r="E51" s="43">
        <v>2022</v>
      </c>
      <c r="F51" s="43">
        <v>10</v>
      </c>
      <c r="G51" s="43">
        <v>12</v>
      </c>
      <c r="H51" s="43" t="s">
        <v>26</v>
      </c>
      <c r="I51" s="43" t="s">
        <v>58</v>
      </c>
      <c r="J51" s="43" t="s">
        <v>125</v>
      </c>
      <c r="K51" s="43" t="s">
        <v>29</v>
      </c>
      <c r="L51" s="43" t="s">
        <v>30</v>
      </c>
      <c r="M51" s="43" t="s">
        <v>31</v>
      </c>
      <c r="N51" s="43" t="s">
        <v>44</v>
      </c>
      <c r="O51" s="43" t="s">
        <v>126</v>
      </c>
      <c r="P51" s="43" t="s">
        <v>127</v>
      </c>
      <c r="Q51" s="43">
        <v>0</v>
      </c>
      <c r="R51" s="43" t="s">
        <v>35</v>
      </c>
      <c r="S51" s="43"/>
      <c r="T51" s="43" t="s">
        <v>36</v>
      </c>
      <c r="U51" s="43" t="s">
        <v>37</v>
      </c>
      <c r="V51" s="43"/>
      <c r="W51" s="43" t="s">
        <v>38</v>
      </c>
      <c r="X51" s="43">
        <v>13.3857</v>
      </c>
      <c r="Y51" s="43">
        <v>-2.3475999999999999</v>
      </c>
      <c r="Z51" s="43" t="s">
        <v>128</v>
      </c>
      <c r="AA51" s="43" t="s">
        <v>40</v>
      </c>
      <c r="AB51" s="43" t="s">
        <v>41</v>
      </c>
      <c r="AC51" s="43">
        <v>613</v>
      </c>
      <c r="AD51" s="43">
        <v>1</v>
      </c>
      <c r="AE51" s="43"/>
      <c r="AF51" s="43"/>
    </row>
    <row r="52" spans="1:32">
      <c r="A52" s="68" t="s">
        <v>893</v>
      </c>
      <c r="B52" s="68" t="s">
        <v>26</v>
      </c>
      <c r="C52" s="43" t="s">
        <v>1455</v>
      </c>
      <c r="D52" s="43" t="s">
        <v>1456</v>
      </c>
      <c r="E52" s="43">
        <v>2022</v>
      </c>
      <c r="F52" s="43">
        <v>1</v>
      </c>
      <c r="G52" s="43">
        <v>14</v>
      </c>
      <c r="H52" s="43" t="s">
        <v>26</v>
      </c>
      <c r="I52" s="43" t="s">
        <v>58</v>
      </c>
      <c r="J52" s="43" t="s">
        <v>533</v>
      </c>
      <c r="K52" s="43" t="s">
        <v>29</v>
      </c>
      <c r="L52" s="43" t="s">
        <v>30</v>
      </c>
      <c r="M52" s="43" t="s">
        <v>31</v>
      </c>
      <c r="N52" s="43" t="s">
        <v>32</v>
      </c>
      <c r="O52" s="43" t="s">
        <v>33</v>
      </c>
      <c r="P52" s="43" t="s">
        <v>534</v>
      </c>
      <c r="Q52" s="43">
        <v>0</v>
      </c>
      <c r="R52" s="43" t="s">
        <v>35</v>
      </c>
      <c r="S52" s="43"/>
      <c r="T52" s="43" t="s">
        <v>36</v>
      </c>
      <c r="U52" s="43" t="s">
        <v>37</v>
      </c>
      <c r="V52" s="43"/>
      <c r="W52" s="43" t="s">
        <v>38</v>
      </c>
      <c r="X52" s="43">
        <v>13.6553</v>
      </c>
      <c r="Y52" s="43">
        <v>-2.3220999999999998</v>
      </c>
      <c r="Z52" s="43" t="s">
        <v>535</v>
      </c>
      <c r="AA52" s="43" t="s">
        <v>40</v>
      </c>
      <c r="AB52" s="43" t="s">
        <v>51</v>
      </c>
      <c r="AC52" s="43">
        <v>613</v>
      </c>
      <c r="AD52" s="43">
        <v>1</v>
      </c>
      <c r="AE52" s="43"/>
      <c r="AF52" s="43"/>
    </row>
    <row r="53" spans="1:32">
      <c r="A53" s="68" t="s">
        <v>893</v>
      </c>
      <c r="B53" s="68" t="s">
        <v>26</v>
      </c>
      <c r="C53" s="43" t="s">
        <v>1455</v>
      </c>
      <c r="D53" s="43" t="s">
        <v>1456</v>
      </c>
      <c r="E53" s="43">
        <v>2022</v>
      </c>
      <c r="F53" s="43">
        <v>5</v>
      </c>
      <c r="G53" s="43">
        <v>6</v>
      </c>
      <c r="H53" s="43" t="s">
        <v>26</v>
      </c>
      <c r="I53" s="43" t="s">
        <v>62</v>
      </c>
      <c r="J53" s="43" t="s">
        <v>282</v>
      </c>
      <c r="K53" s="43" t="s">
        <v>29</v>
      </c>
      <c r="L53" s="43" t="s">
        <v>30</v>
      </c>
      <c r="M53" s="43" t="s">
        <v>31</v>
      </c>
      <c r="N53" s="43" t="s">
        <v>44</v>
      </c>
      <c r="O53" s="43" t="s">
        <v>45</v>
      </c>
      <c r="P53" s="43" t="s">
        <v>283</v>
      </c>
      <c r="Q53" s="43">
        <v>0</v>
      </c>
      <c r="R53" s="43" t="s">
        <v>35</v>
      </c>
      <c r="S53" s="43"/>
      <c r="T53" s="43" t="s">
        <v>36</v>
      </c>
      <c r="U53" s="43" t="s">
        <v>37</v>
      </c>
      <c r="V53" s="43"/>
      <c r="W53" s="43" t="s">
        <v>38</v>
      </c>
      <c r="X53" s="43">
        <v>13.3896</v>
      </c>
      <c r="Y53" s="43">
        <v>-0.14960000000000001</v>
      </c>
      <c r="Z53" s="43" t="s">
        <v>284</v>
      </c>
      <c r="AA53" s="43" t="s">
        <v>40</v>
      </c>
      <c r="AB53" s="43" t="s">
        <v>41</v>
      </c>
      <c r="AC53" s="43"/>
      <c r="AD53" s="43"/>
      <c r="AE53" s="43"/>
      <c r="AF53" s="43"/>
    </row>
    <row r="54" spans="1:32">
      <c r="A54" s="68" t="s">
        <v>893</v>
      </c>
      <c r="B54" s="68" t="s">
        <v>26</v>
      </c>
      <c r="C54" s="43" t="s">
        <v>1455</v>
      </c>
      <c r="D54" s="43" t="s">
        <v>1456</v>
      </c>
      <c r="E54" s="43">
        <v>2022</v>
      </c>
      <c r="F54" s="43">
        <v>12</v>
      </c>
      <c r="G54" s="43">
        <v>18</v>
      </c>
      <c r="H54" s="43" t="s">
        <v>26</v>
      </c>
      <c r="I54" s="43" t="s">
        <v>113</v>
      </c>
      <c r="J54" s="43" t="s">
        <v>452</v>
      </c>
      <c r="K54" s="43" t="s">
        <v>29</v>
      </c>
      <c r="L54" s="43" t="s">
        <v>146</v>
      </c>
      <c r="M54" s="43" t="s">
        <v>31</v>
      </c>
      <c r="N54" s="43" t="s">
        <v>44</v>
      </c>
      <c r="O54" s="43" t="s">
        <v>45</v>
      </c>
      <c r="P54" s="43" t="s">
        <v>453</v>
      </c>
      <c r="Q54" s="43">
        <v>0</v>
      </c>
      <c r="R54" s="43" t="s">
        <v>92</v>
      </c>
      <c r="S54" s="43"/>
      <c r="T54" s="43" t="s">
        <v>36</v>
      </c>
      <c r="U54" s="43" t="s">
        <v>37</v>
      </c>
      <c r="V54" s="43"/>
      <c r="W54" s="43" t="s">
        <v>38</v>
      </c>
      <c r="X54" s="43">
        <v>14.6387</v>
      </c>
      <c r="Y54" s="43">
        <v>3.4200000000000001E-2</v>
      </c>
      <c r="Z54" s="43" t="s">
        <v>454</v>
      </c>
      <c r="AA54" s="43" t="s">
        <v>40</v>
      </c>
      <c r="AB54" s="43" t="s">
        <v>41</v>
      </c>
      <c r="AC54" s="43"/>
      <c r="AD54" s="43"/>
      <c r="AE54" s="43"/>
      <c r="AF54" s="43"/>
    </row>
    <row r="55" spans="1:32">
      <c r="A55" s="68" t="s">
        <v>893</v>
      </c>
      <c r="B55" s="68" t="s">
        <v>26</v>
      </c>
      <c r="C55" s="43" t="s">
        <v>1455</v>
      </c>
      <c r="D55" s="43" t="s">
        <v>1456</v>
      </c>
      <c r="E55" s="43">
        <v>2022</v>
      </c>
      <c r="F55" s="43">
        <v>2</v>
      </c>
      <c r="G55" s="43">
        <v>24</v>
      </c>
      <c r="H55" s="43" t="s">
        <v>26</v>
      </c>
      <c r="I55" s="43" t="s">
        <v>67</v>
      </c>
      <c r="J55" s="43" t="s">
        <v>434</v>
      </c>
      <c r="K55" s="43" t="s">
        <v>29</v>
      </c>
      <c r="L55" s="43" t="s">
        <v>30</v>
      </c>
      <c r="M55" s="43" t="s">
        <v>31</v>
      </c>
      <c r="N55" s="43" t="s">
        <v>64</v>
      </c>
      <c r="O55" s="43" t="s">
        <v>49</v>
      </c>
      <c r="P55" s="43" t="s">
        <v>435</v>
      </c>
      <c r="Q55" s="43">
        <v>0</v>
      </c>
      <c r="R55" s="43" t="s">
        <v>35</v>
      </c>
      <c r="S55" s="43"/>
      <c r="T55" s="43" t="s">
        <v>36</v>
      </c>
      <c r="U55" s="43" t="s">
        <v>37</v>
      </c>
      <c r="V55" s="43"/>
      <c r="W55" s="43" t="s">
        <v>38</v>
      </c>
      <c r="X55" s="43">
        <v>13.5406</v>
      </c>
      <c r="Y55" s="43">
        <v>-1.569</v>
      </c>
      <c r="Z55" s="43" t="s">
        <v>436</v>
      </c>
      <c r="AA55" s="43" t="s">
        <v>40</v>
      </c>
      <c r="AB55" s="43" t="s">
        <v>41</v>
      </c>
      <c r="AC55" s="43"/>
      <c r="AD55" s="43"/>
      <c r="AE55" s="43"/>
      <c r="AF55" s="43"/>
    </row>
    <row r="56" spans="1:32">
      <c r="A56" s="68" t="s">
        <v>893</v>
      </c>
      <c r="B56" s="68" t="s">
        <v>26</v>
      </c>
      <c r="C56" s="43" t="s">
        <v>1455</v>
      </c>
      <c r="D56" s="43" t="s">
        <v>1456</v>
      </c>
      <c r="E56" s="43">
        <v>2022</v>
      </c>
      <c r="F56" s="43">
        <v>2</v>
      </c>
      <c r="G56" s="43">
        <v>7</v>
      </c>
      <c r="H56" s="43" t="s">
        <v>26</v>
      </c>
      <c r="I56" s="43" t="s">
        <v>118</v>
      </c>
      <c r="J56" s="43" t="s">
        <v>258</v>
      </c>
      <c r="K56" s="43" t="s">
        <v>29</v>
      </c>
      <c r="L56" s="43" t="s">
        <v>30</v>
      </c>
      <c r="M56" s="43" t="s">
        <v>31</v>
      </c>
      <c r="N56" s="43" t="s">
        <v>44</v>
      </c>
      <c r="O56" s="43" t="s">
        <v>45</v>
      </c>
      <c r="P56" s="43" t="s">
        <v>259</v>
      </c>
      <c r="Q56" s="43">
        <v>0</v>
      </c>
      <c r="R56" s="43" t="s">
        <v>35</v>
      </c>
      <c r="S56" s="43"/>
      <c r="T56" s="43" t="s">
        <v>36</v>
      </c>
      <c r="U56" s="43" t="s">
        <v>37</v>
      </c>
      <c r="V56" s="43"/>
      <c r="W56" s="43" t="s">
        <v>38</v>
      </c>
      <c r="X56" s="43">
        <v>13.315</v>
      </c>
      <c r="Y56" s="43">
        <v>-2.9112</v>
      </c>
      <c r="Z56" s="43" t="s">
        <v>260</v>
      </c>
      <c r="AA56" s="43" t="s">
        <v>40</v>
      </c>
      <c r="AB56" s="43" t="s">
        <v>41</v>
      </c>
      <c r="AC56" s="43"/>
      <c r="AD56" s="43"/>
      <c r="AE56" s="43"/>
      <c r="AF56" s="43"/>
    </row>
    <row r="57" spans="1:32">
      <c r="A57" s="68" t="s">
        <v>893</v>
      </c>
      <c r="B57" s="68" t="s">
        <v>26</v>
      </c>
      <c r="C57" s="43" t="s">
        <v>1455</v>
      </c>
      <c r="D57" s="43" t="s">
        <v>1456</v>
      </c>
      <c r="E57" s="43">
        <v>2022</v>
      </c>
      <c r="F57" s="43">
        <v>1</v>
      </c>
      <c r="G57" s="43">
        <v>18</v>
      </c>
      <c r="H57" s="43" t="s">
        <v>26</v>
      </c>
      <c r="I57" s="43" t="s">
        <v>58</v>
      </c>
      <c r="J57" s="43" t="s">
        <v>104</v>
      </c>
      <c r="K57" s="43" t="s">
        <v>29</v>
      </c>
      <c r="L57" s="43" t="s">
        <v>30</v>
      </c>
      <c r="M57" s="43" t="s">
        <v>31</v>
      </c>
      <c r="N57" s="43" t="s">
        <v>64</v>
      </c>
      <c r="O57" s="43" t="s">
        <v>49</v>
      </c>
      <c r="P57" s="43" t="s">
        <v>105</v>
      </c>
      <c r="Q57" s="43">
        <v>0</v>
      </c>
      <c r="R57" s="43" t="s">
        <v>35</v>
      </c>
      <c r="S57" s="43"/>
      <c r="T57" s="43" t="s">
        <v>36</v>
      </c>
      <c r="U57" s="43" t="s">
        <v>37</v>
      </c>
      <c r="V57" s="43"/>
      <c r="W57" s="43" t="s">
        <v>38</v>
      </c>
      <c r="X57" s="43">
        <v>13.6128</v>
      </c>
      <c r="Y57" s="43">
        <v>-2.7605</v>
      </c>
      <c r="Z57" s="43" t="s">
        <v>106</v>
      </c>
      <c r="AA57" s="43" t="s">
        <v>40</v>
      </c>
      <c r="AB57" s="43" t="s">
        <v>41</v>
      </c>
      <c r="AC57" s="43"/>
      <c r="AD57" s="43"/>
      <c r="AE57" s="43"/>
      <c r="AF57" s="43"/>
    </row>
    <row r="58" spans="1:32">
      <c r="A58" s="68" t="s">
        <v>893</v>
      </c>
      <c r="B58" s="68" t="s">
        <v>26</v>
      </c>
      <c r="C58" s="43" t="s">
        <v>1455</v>
      </c>
      <c r="D58" s="43" t="s">
        <v>1456</v>
      </c>
      <c r="E58" s="43">
        <v>2022</v>
      </c>
      <c r="F58" s="43">
        <v>10</v>
      </c>
      <c r="G58" s="43">
        <v>6</v>
      </c>
      <c r="H58" s="43" t="s">
        <v>26</v>
      </c>
      <c r="I58" s="43" t="s">
        <v>118</v>
      </c>
      <c r="J58" s="43" t="s">
        <v>193</v>
      </c>
      <c r="K58" s="43" t="s">
        <v>29</v>
      </c>
      <c r="L58" s="43" t="s">
        <v>30</v>
      </c>
      <c r="M58" s="43" t="s">
        <v>31</v>
      </c>
      <c r="N58" s="43" t="s">
        <v>44</v>
      </c>
      <c r="O58" s="43" t="s">
        <v>45</v>
      </c>
      <c r="P58" s="43" t="s">
        <v>194</v>
      </c>
      <c r="Q58" s="43">
        <v>0</v>
      </c>
      <c r="R58" s="43" t="s">
        <v>35</v>
      </c>
      <c r="S58" s="43"/>
      <c r="T58" s="43" t="s">
        <v>36</v>
      </c>
      <c r="U58" s="43" t="s">
        <v>37</v>
      </c>
      <c r="V58" s="43"/>
      <c r="W58" s="43" t="s">
        <v>38</v>
      </c>
      <c r="X58" s="43">
        <v>13.0725</v>
      </c>
      <c r="Y58" s="43">
        <v>-3.0693999999999999</v>
      </c>
      <c r="Z58" s="43" t="s">
        <v>195</v>
      </c>
      <c r="AA58" s="43" t="s">
        <v>40</v>
      </c>
      <c r="AB58" s="43" t="s">
        <v>51</v>
      </c>
      <c r="AC58" s="43">
        <v>613</v>
      </c>
      <c r="AD58" s="43">
        <v>2</v>
      </c>
      <c r="AE58" s="43"/>
      <c r="AF58" s="43"/>
    </row>
    <row r="59" spans="1:32">
      <c r="A59" s="68" t="s">
        <v>893</v>
      </c>
      <c r="B59" s="68" t="s">
        <v>26</v>
      </c>
      <c r="C59" s="43" t="s">
        <v>1455</v>
      </c>
      <c r="D59" s="43" t="s">
        <v>1456</v>
      </c>
      <c r="E59" s="43">
        <v>2022</v>
      </c>
      <c r="F59" s="43">
        <v>7</v>
      </c>
      <c r="G59" s="43">
        <v>26</v>
      </c>
      <c r="H59" s="43" t="s">
        <v>26</v>
      </c>
      <c r="I59" s="43" t="s">
        <v>62</v>
      </c>
      <c r="J59" s="43" t="s">
        <v>122</v>
      </c>
      <c r="K59" s="43" t="s">
        <v>29</v>
      </c>
      <c r="L59" s="43" t="s">
        <v>30</v>
      </c>
      <c r="M59" s="43" t="s">
        <v>31</v>
      </c>
      <c r="N59" s="43" t="s">
        <v>64</v>
      </c>
      <c r="O59" s="43" t="s">
        <v>49</v>
      </c>
      <c r="P59" s="43" t="s">
        <v>123</v>
      </c>
      <c r="Q59" s="43">
        <v>0</v>
      </c>
      <c r="R59" s="43" t="s">
        <v>35</v>
      </c>
      <c r="S59" s="43"/>
      <c r="T59" s="43" t="s">
        <v>36</v>
      </c>
      <c r="U59" s="43" t="s">
        <v>37</v>
      </c>
      <c r="V59" s="43"/>
      <c r="W59" s="43" t="s">
        <v>38</v>
      </c>
      <c r="X59" s="43">
        <v>11.702999999999999</v>
      </c>
      <c r="Y59" s="43">
        <v>0.505</v>
      </c>
      <c r="Z59" s="43" t="s">
        <v>124</v>
      </c>
      <c r="AA59" s="43" t="s">
        <v>40</v>
      </c>
      <c r="AB59" s="43" t="s">
        <v>41</v>
      </c>
      <c r="AC59" s="43"/>
      <c r="AD59" s="43"/>
      <c r="AE59" s="43"/>
      <c r="AF59" s="43"/>
    </row>
    <row r="60" spans="1:32">
      <c r="A60" s="68" t="s">
        <v>893</v>
      </c>
      <c r="B60" s="68" t="s">
        <v>26</v>
      </c>
      <c r="C60" s="43" t="s">
        <v>1455</v>
      </c>
      <c r="D60" s="43" t="s">
        <v>1456</v>
      </c>
      <c r="E60" s="43">
        <v>2019</v>
      </c>
      <c r="F60" s="43">
        <v>4</v>
      </c>
      <c r="G60" s="43">
        <v>19</v>
      </c>
      <c r="H60" s="43" t="s">
        <v>26</v>
      </c>
      <c r="I60" s="43" t="s">
        <v>113</v>
      </c>
      <c r="J60" s="43" t="s">
        <v>551</v>
      </c>
      <c r="K60" s="43" t="s">
        <v>29</v>
      </c>
      <c r="L60" s="43" t="s">
        <v>222</v>
      </c>
      <c r="M60" s="43" t="s">
        <v>54</v>
      </c>
      <c r="N60" s="43" t="s">
        <v>64</v>
      </c>
      <c r="O60" s="43" t="s">
        <v>494</v>
      </c>
      <c r="P60" s="43" t="s">
        <v>552</v>
      </c>
      <c r="Q60" s="43">
        <v>7</v>
      </c>
      <c r="R60" s="43" t="s">
        <v>92</v>
      </c>
      <c r="S60" s="43"/>
      <c r="T60" s="43" t="s">
        <v>36</v>
      </c>
      <c r="U60" s="43" t="s">
        <v>37</v>
      </c>
      <c r="V60" s="43" t="s">
        <v>160</v>
      </c>
      <c r="W60" s="43" t="s">
        <v>38</v>
      </c>
      <c r="X60" s="43">
        <v>14.0482</v>
      </c>
      <c r="Y60" s="43">
        <v>-0.71660000000000001</v>
      </c>
      <c r="Z60" s="43" t="s">
        <v>553</v>
      </c>
      <c r="AA60" s="43" t="s">
        <v>40</v>
      </c>
      <c r="AB60" s="43" t="s">
        <v>41</v>
      </c>
      <c r="AC60" s="43"/>
      <c r="AD60" s="43"/>
      <c r="AE60" s="43"/>
      <c r="AF60" s="43"/>
    </row>
    <row r="61" spans="1:32">
      <c r="A61" s="68" t="s">
        <v>893</v>
      </c>
      <c r="B61" s="68" t="s">
        <v>26</v>
      </c>
      <c r="C61" s="43" t="s">
        <v>1455</v>
      </c>
      <c r="D61" s="43" t="s">
        <v>1456</v>
      </c>
      <c r="E61" s="43">
        <v>2022</v>
      </c>
      <c r="F61" s="43">
        <v>10</v>
      </c>
      <c r="G61" s="43">
        <v>22</v>
      </c>
      <c r="H61" s="43" t="s">
        <v>26</v>
      </c>
      <c r="I61" s="43" t="s">
        <v>113</v>
      </c>
      <c r="J61" s="43" t="s">
        <v>431</v>
      </c>
      <c r="K61" s="43" t="s">
        <v>29</v>
      </c>
      <c r="L61" s="43" t="s">
        <v>30</v>
      </c>
      <c r="M61" s="43" t="s">
        <v>31</v>
      </c>
      <c r="N61" s="43" t="s">
        <v>32</v>
      </c>
      <c r="O61" s="43" t="s">
        <v>33</v>
      </c>
      <c r="P61" s="43" t="s">
        <v>432</v>
      </c>
      <c r="Q61" s="43">
        <v>0</v>
      </c>
      <c r="R61" s="43" t="s">
        <v>92</v>
      </c>
      <c r="S61" s="43"/>
      <c r="T61" s="43" t="s">
        <v>36</v>
      </c>
      <c r="U61" s="43" t="s">
        <v>37</v>
      </c>
      <c r="V61" s="43"/>
      <c r="W61" s="43" t="s">
        <v>38</v>
      </c>
      <c r="X61" s="43">
        <v>14.6755</v>
      </c>
      <c r="Y61" s="43">
        <v>-0.46029999999999999</v>
      </c>
      <c r="Z61" s="43" t="s">
        <v>433</v>
      </c>
      <c r="AA61" s="43" t="s">
        <v>40</v>
      </c>
      <c r="AB61" s="43" t="s">
        <v>41</v>
      </c>
      <c r="AC61" s="43"/>
      <c r="AD61" s="43"/>
      <c r="AE61" s="43"/>
      <c r="AF61" s="43"/>
    </row>
    <row r="62" spans="1:32">
      <c r="A62" s="68" t="s">
        <v>893</v>
      </c>
      <c r="B62" s="68" t="s">
        <v>26</v>
      </c>
      <c r="C62" s="43" t="s">
        <v>1455</v>
      </c>
      <c r="D62" s="43" t="s">
        <v>1456</v>
      </c>
      <c r="E62" s="43">
        <v>2022</v>
      </c>
      <c r="F62" s="43">
        <v>1</v>
      </c>
      <c r="G62" s="43">
        <v>28</v>
      </c>
      <c r="H62" s="43" t="s">
        <v>26</v>
      </c>
      <c r="I62" s="43" t="s">
        <v>62</v>
      </c>
      <c r="J62" s="43" t="s">
        <v>382</v>
      </c>
      <c r="K62" s="43" t="s">
        <v>29</v>
      </c>
      <c r="L62" s="43" t="s">
        <v>30</v>
      </c>
      <c r="M62" s="43" t="s">
        <v>31</v>
      </c>
      <c r="N62" s="43" t="s">
        <v>32</v>
      </c>
      <c r="O62" s="43" t="s">
        <v>33</v>
      </c>
      <c r="P62" s="43" t="s">
        <v>383</v>
      </c>
      <c r="Q62" s="43">
        <v>0</v>
      </c>
      <c r="R62" s="43" t="s">
        <v>35</v>
      </c>
      <c r="S62" s="43"/>
      <c r="T62" s="43" t="s">
        <v>36</v>
      </c>
      <c r="U62" s="43" t="s">
        <v>37</v>
      </c>
      <c r="V62" s="43"/>
      <c r="W62" s="43" t="s">
        <v>38</v>
      </c>
      <c r="X62" s="43">
        <v>12.024900000000001</v>
      </c>
      <c r="Y62" s="43">
        <v>0.6079</v>
      </c>
      <c r="Z62" s="43" t="s">
        <v>384</v>
      </c>
      <c r="AA62" s="43" t="s">
        <v>40</v>
      </c>
      <c r="AB62" s="43" t="s">
        <v>41</v>
      </c>
      <c r="AC62" s="43">
        <v>613</v>
      </c>
      <c r="AD62" s="43">
        <v>1</v>
      </c>
      <c r="AE62" s="43"/>
      <c r="AF62" s="43"/>
    </row>
    <row r="63" spans="1:32">
      <c r="A63" s="68" t="s">
        <v>893</v>
      </c>
      <c r="B63" s="68" t="s">
        <v>26</v>
      </c>
      <c r="C63" s="43" t="s">
        <v>1455</v>
      </c>
      <c r="D63" s="43" t="s">
        <v>1456</v>
      </c>
      <c r="E63" s="43">
        <v>2022</v>
      </c>
      <c r="F63" s="43">
        <v>11</v>
      </c>
      <c r="G63" s="43">
        <v>24</v>
      </c>
      <c r="H63" s="43" t="s">
        <v>26</v>
      </c>
      <c r="I63" s="43" t="s">
        <v>162</v>
      </c>
      <c r="J63" s="43" t="s">
        <v>398</v>
      </c>
      <c r="K63" s="43" t="s">
        <v>29</v>
      </c>
      <c r="L63" s="43" t="s">
        <v>146</v>
      </c>
      <c r="M63" s="43" t="s">
        <v>69</v>
      </c>
      <c r="N63" s="43" t="s">
        <v>48</v>
      </c>
      <c r="O63" s="43" t="s">
        <v>49</v>
      </c>
      <c r="P63" s="43" t="s">
        <v>399</v>
      </c>
      <c r="Q63" s="43">
        <v>0</v>
      </c>
      <c r="R63" s="43" t="s">
        <v>35</v>
      </c>
      <c r="S63" s="43"/>
      <c r="T63" s="43" t="s">
        <v>36</v>
      </c>
      <c r="U63" s="43" t="s">
        <v>71</v>
      </c>
      <c r="V63" s="43" t="s">
        <v>400</v>
      </c>
      <c r="W63" s="43" t="s">
        <v>72</v>
      </c>
      <c r="X63" s="43">
        <v>10.4009</v>
      </c>
      <c r="Y63" s="43">
        <v>-3.8473000000000002</v>
      </c>
      <c r="Z63" s="43" t="s">
        <v>401</v>
      </c>
      <c r="AA63" s="43" t="s">
        <v>40</v>
      </c>
      <c r="AB63" s="43" t="s">
        <v>41</v>
      </c>
      <c r="AC63" s="43"/>
      <c r="AD63" s="43"/>
      <c r="AE63" s="43"/>
      <c r="AF63" s="43"/>
    </row>
    <row r="64" spans="1:32">
      <c r="A64" s="68" t="s">
        <v>893</v>
      </c>
      <c r="B64" s="68" t="s">
        <v>26</v>
      </c>
      <c r="C64" s="43" t="s">
        <v>1455</v>
      </c>
      <c r="D64" s="43" t="s">
        <v>1456</v>
      </c>
      <c r="E64" s="43">
        <v>2023</v>
      </c>
      <c r="F64" s="43">
        <v>2</v>
      </c>
      <c r="G64" s="43">
        <v>12</v>
      </c>
      <c r="H64" s="43" t="s">
        <v>26</v>
      </c>
      <c r="I64" s="43" t="s">
        <v>42</v>
      </c>
      <c r="J64" s="43" t="s">
        <v>548</v>
      </c>
      <c r="K64" s="43" t="s">
        <v>29</v>
      </c>
      <c r="L64" s="43" t="s">
        <v>146</v>
      </c>
      <c r="M64" s="43" t="s">
        <v>69</v>
      </c>
      <c r="N64" s="43" t="s">
        <v>32</v>
      </c>
      <c r="O64" s="43" t="s">
        <v>33</v>
      </c>
      <c r="P64" s="43" t="s">
        <v>549</v>
      </c>
      <c r="Q64" s="43">
        <v>18</v>
      </c>
      <c r="R64" s="43" t="s">
        <v>35</v>
      </c>
      <c r="S64" s="43"/>
      <c r="T64" s="43" t="s">
        <v>36</v>
      </c>
      <c r="U64" s="43" t="s">
        <v>56</v>
      </c>
      <c r="V64" s="43"/>
      <c r="W64" s="43" t="s">
        <v>188</v>
      </c>
      <c r="X64" s="43">
        <v>11.213699999999999</v>
      </c>
      <c r="Y64" s="43">
        <v>0.01</v>
      </c>
      <c r="Z64" s="43" t="s">
        <v>550</v>
      </c>
      <c r="AA64" s="43" t="s">
        <v>40</v>
      </c>
      <c r="AB64" s="43" t="s">
        <v>51</v>
      </c>
      <c r="AC64" s="43">
        <v>613</v>
      </c>
      <c r="AD64" s="43">
        <v>1</v>
      </c>
      <c r="AE64" s="43"/>
      <c r="AF64" s="43"/>
    </row>
    <row r="65" spans="1:32">
      <c r="A65" s="68" t="s">
        <v>893</v>
      </c>
      <c r="B65" s="68" t="s">
        <v>26</v>
      </c>
      <c r="C65" s="43" t="s">
        <v>1455</v>
      </c>
      <c r="D65" s="43" t="s">
        <v>1456</v>
      </c>
      <c r="E65" s="43">
        <v>2022</v>
      </c>
      <c r="F65" s="43">
        <v>1</v>
      </c>
      <c r="G65" s="43">
        <v>19</v>
      </c>
      <c r="H65" s="43" t="s">
        <v>26</v>
      </c>
      <c r="I65" s="43" t="s">
        <v>118</v>
      </c>
      <c r="J65" s="43" t="s">
        <v>273</v>
      </c>
      <c r="K65" s="43" t="s">
        <v>29</v>
      </c>
      <c r="L65" s="43" t="s">
        <v>30</v>
      </c>
      <c r="M65" s="43" t="s">
        <v>31</v>
      </c>
      <c r="N65" s="43" t="s">
        <v>64</v>
      </c>
      <c r="O65" s="43" t="s">
        <v>49</v>
      </c>
      <c r="P65" s="43" t="s">
        <v>274</v>
      </c>
      <c r="Q65" s="43">
        <v>0</v>
      </c>
      <c r="R65" s="43" t="s">
        <v>35</v>
      </c>
      <c r="S65" s="43"/>
      <c r="T65" s="43" t="s">
        <v>36</v>
      </c>
      <c r="U65" s="43" t="s">
        <v>37</v>
      </c>
      <c r="V65" s="43"/>
      <c r="W65" s="43" t="s">
        <v>38</v>
      </c>
      <c r="X65" s="43">
        <v>12.777200000000001</v>
      </c>
      <c r="Y65" s="43">
        <v>-3.8071999999999999</v>
      </c>
      <c r="Z65" s="43" t="s">
        <v>275</v>
      </c>
      <c r="AA65" s="43" t="s">
        <v>40</v>
      </c>
      <c r="AB65" s="43" t="s">
        <v>51</v>
      </c>
      <c r="AC65" s="43">
        <v>613</v>
      </c>
      <c r="AD65" s="43">
        <v>1</v>
      </c>
      <c r="AE65" s="43"/>
      <c r="AF65" s="43"/>
    </row>
    <row r="66" spans="1:32">
      <c r="A66" s="68" t="s">
        <v>893</v>
      </c>
      <c r="B66" s="68" t="s">
        <v>26</v>
      </c>
      <c r="C66" s="43" t="s">
        <v>1455</v>
      </c>
      <c r="D66" s="43" t="s">
        <v>1456</v>
      </c>
      <c r="E66" s="43">
        <v>2022</v>
      </c>
      <c r="F66" s="43">
        <v>2</v>
      </c>
      <c r="G66" s="43">
        <v>6</v>
      </c>
      <c r="H66" s="43" t="s">
        <v>26</v>
      </c>
      <c r="I66" s="43" t="s">
        <v>42</v>
      </c>
      <c r="J66" s="43" t="s">
        <v>474</v>
      </c>
      <c r="K66" s="43" t="s">
        <v>29</v>
      </c>
      <c r="L66" s="43" t="s">
        <v>30</v>
      </c>
      <c r="M66" s="43" t="s">
        <v>31</v>
      </c>
      <c r="N66" s="43" t="s">
        <v>44</v>
      </c>
      <c r="O66" s="43" t="s">
        <v>45</v>
      </c>
      <c r="P66" s="43" t="s">
        <v>475</v>
      </c>
      <c r="Q66" s="43">
        <v>0</v>
      </c>
      <c r="R66" s="43" t="s">
        <v>35</v>
      </c>
      <c r="S66" s="43"/>
      <c r="T66" s="43" t="s">
        <v>36</v>
      </c>
      <c r="U66" s="43" t="s">
        <v>37</v>
      </c>
      <c r="V66" s="43"/>
      <c r="W66" s="43" t="s">
        <v>38</v>
      </c>
      <c r="X66" s="43">
        <v>11.614699999999999</v>
      </c>
      <c r="Y66" s="43">
        <v>-6.3600000000000004E-2</v>
      </c>
      <c r="Z66" s="43" t="s">
        <v>476</v>
      </c>
      <c r="AA66" s="43" t="s">
        <v>40</v>
      </c>
      <c r="AB66" s="43" t="s">
        <v>41</v>
      </c>
      <c r="AC66" s="43">
        <v>613</v>
      </c>
      <c r="AD66" s="43">
        <v>2</v>
      </c>
      <c r="AE66" s="43"/>
      <c r="AF66" s="43"/>
    </row>
    <row r="67" spans="1:32">
      <c r="A67" s="68" t="s">
        <v>893</v>
      </c>
      <c r="B67" s="68" t="s">
        <v>26</v>
      </c>
      <c r="C67" s="43" t="s">
        <v>1455</v>
      </c>
      <c r="D67" s="43" t="s">
        <v>1456</v>
      </c>
      <c r="E67" s="43">
        <v>2022</v>
      </c>
      <c r="F67" s="43">
        <v>9</v>
      </c>
      <c r="G67" s="43">
        <v>8</v>
      </c>
      <c r="H67" s="43" t="s">
        <v>26</v>
      </c>
      <c r="I67" s="43" t="s">
        <v>118</v>
      </c>
      <c r="J67" s="43" t="s">
        <v>313</v>
      </c>
      <c r="K67" s="43" t="s">
        <v>29</v>
      </c>
      <c r="L67" s="43" t="s">
        <v>30</v>
      </c>
      <c r="M67" s="43" t="s">
        <v>31</v>
      </c>
      <c r="N67" s="43" t="s">
        <v>44</v>
      </c>
      <c r="O67" s="43" t="s">
        <v>45</v>
      </c>
      <c r="P67" s="43" t="s">
        <v>314</v>
      </c>
      <c r="Q67" s="43">
        <v>0</v>
      </c>
      <c r="R67" s="43" t="s">
        <v>35</v>
      </c>
      <c r="S67" s="43"/>
      <c r="T67" s="43" t="s">
        <v>36</v>
      </c>
      <c r="U67" s="43" t="s">
        <v>37</v>
      </c>
      <c r="V67" s="43"/>
      <c r="W67" s="43" t="s">
        <v>38</v>
      </c>
      <c r="X67" s="43">
        <v>12.080399999999999</v>
      </c>
      <c r="Y67" s="43">
        <v>-4.1890000000000001</v>
      </c>
      <c r="Z67" s="43" t="s">
        <v>315</v>
      </c>
      <c r="AA67" s="43" t="s">
        <v>40</v>
      </c>
      <c r="AB67" s="43" t="s">
        <v>41</v>
      </c>
      <c r="AC67" s="43"/>
      <c r="AD67" s="43"/>
      <c r="AE67" s="43">
        <v>302</v>
      </c>
      <c r="AF67" s="43">
        <v>2581.5321528524601</v>
      </c>
    </row>
    <row r="68" spans="1:32">
      <c r="A68" s="68" t="s">
        <v>893</v>
      </c>
      <c r="B68" s="68" t="s">
        <v>26</v>
      </c>
      <c r="C68" s="43" t="s">
        <v>1455</v>
      </c>
      <c r="D68" s="43" t="s">
        <v>1456</v>
      </c>
      <c r="E68" s="43">
        <v>2022</v>
      </c>
      <c r="F68" s="43">
        <v>12</v>
      </c>
      <c r="G68" s="43">
        <v>13</v>
      </c>
      <c r="H68" s="43" t="s">
        <v>26</v>
      </c>
      <c r="I68" s="43" t="s">
        <v>229</v>
      </c>
      <c r="J68" s="43" t="s">
        <v>230</v>
      </c>
      <c r="K68" s="43" t="s">
        <v>29</v>
      </c>
      <c r="L68" s="43" t="s">
        <v>30</v>
      </c>
      <c r="M68" s="43" t="s">
        <v>31</v>
      </c>
      <c r="N68" s="43" t="s">
        <v>64</v>
      </c>
      <c r="O68" s="43" t="s">
        <v>49</v>
      </c>
      <c r="P68" s="43" t="s">
        <v>231</v>
      </c>
      <c r="Q68" s="43">
        <v>0</v>
      </c>
      <c r="R68" s="43" t="s">
        <v>35</v>
      </c>
      <c r="S68" s="43"/>
      <c r="T68" s="43" t="s">
        <v>36</v>
      </c>
      <c r="U68" s="43" t="s">
        <v>37</v>
      </c>
      <c r="V68" s="43"/>
      <c r="W68" s="43" t="s">
        <v>38</v>
      </c>
      <c r="X68" s="43">
        <v>12.2066</v>
      </c>
      <c r="Y68" s="43">
        <v>-2.8227000000000002</v>
      </c>
      <c r="Z68" s="43" t="s">
        <v>232</v>
      </c>
      <c r="AA68" s="43" t="s">
        <v>40</v>
      </c>
      <c r="AB68" s="43" t="s">
        <v>41</v>
      </c>
      <c r="AC68" s="43"/>
      <c r="AD68" s="43"/>
      <c r="AE68" s="43">
        <v>302</v>
      </c>
      <c r="AF68" s="43">
        <v>4881.5612336532704</v>
      </c>
    </row>
    <row r="69" spans="1:32">
      <c r="A69" s="68" t="s">
        <v>893</v>
      </c>
      <c r="B69" s="68" t="s">
        <v>26</v>
      </c>
      <c r="C69" s="43" t="s">
        <v>1455</v>
      </c>
      <c r="D69" s="43" t="s">
        <v>1456</v>
      </c>
      <c r="E69" s="43">
        <v>2021</v>
      </c>
      <c r="F69" s="43">
        <v>2</v>
      </c>
      <c r="G69" s="43">
        <v>27</v>
      </c>
      <c r="H69" s="43" t="s">
        <v>26</v>
      </c>
      <c r="I69" s="43" t="s">
        <v>113</v>
      </c>
      <c r="J69" s="43" t="s">
        <v>114</v>
      </c>
      <c r="K69" s="43" t="s">
        <v>29</v>
      </c>
      <c r="L69" s="43" t="s">
        <v>30</v>
      </c>
      <c r="M69" s="43" t="s">
        <v>31</v>
      </c>
      <c r="N69" s="43" t="s">
        <v>115</v>
      </c>
      <c r="O69" s="43" t="s">
        <v>49</v>
      </c>
      <c r="P69" s="43" t="s">
        <v>116</v>
      </c>
      <c r="Q69" s="43">
        <v>0</v>
      </c>
      <c r="R69" s="43" t="s">
        <v>35</v>
      </c>
      <c r="S69" s="43"/>
      <c r="T69" s="43" t="s">
        <v>36</v>
      </c>
      <c r="U69" s="43" t="s">
        <v>37</v>
      </c>
      <c r="V69" s="43"/>
      <c r="W69" s="43" t="s">
        <v>38</v>
      </c>
      <c r="X69" s="43">
        <v>14.0664</v>
      </c>
      <c r="Y69" s="43">
        <v>-1.4817</v>
      </c>
      <c r="Z69" s="43" t="s">
        <v>117</v>
      </c>
      <c r="AA69" s="43" t="s">
        <v>40</v>
      </c>
      <c r="AB69" s="43" t="s">
        <v>41</v>
      </c>
      <c r="AC69" s="43"/>
      <c r="AD69" s="43"/>
      <c r="AE69" s="43">
        <v>302</v>
      </c>
      <c r="AF69" s="43">
        <v>9610.0223816951693</v>
      </c>
    </row>
    <row r="70" spans="1:32">
      <c r="A70" s="68" t="s">
        <v>893</v>
      </c>
      <c r="B70" s="68" t="s">
        <v>26</v>
      </c>
      <c r="C70" s="43" t="s">
        <v>1455</v>
      </c>
      <c r="D70" s="43" t="s">
        <v>1456</v>
      </c>
      <c r="E70" s="43">
        <v>2021</v>
      </c>
      <c r="F70" s="43">
        <v>6</v>
      </c>
      <c r="G70" s="43">
        <v>5</v>
      </c>
      <c r="H70" s="43" t="s">
        <v>26</v>
      </c>
      <c r="I70" s="43" t="s">
        <v>113</v>
      </c>
      <c r="J70" s="43" t="s">
        <v>344</v>
      </c>
      <c r="K70" s="43" t="s">
        <v>29</v>
      </c>
      <c r="L70" s="43" t="s">
        <v>136</v>
      </c>
      <c r="M70" s="43" t="s">
        <v>31</v>
      </c>
      <c r="N70" s="43" t="s">
        <v>64</v>
      </c>
      <c r="O70" s="43" t="s">
        <v>49</v>
      </c>
      <c r="P70" s="43" t="s">
        <v>346</v>
      </c>
      <c r="Q70" s="43">
        <v>0</v>
      </c>
      <c r="R70" s="43" t="s">
        <v>35</v>
      </c>
      <c r="S70" s="43"/>
      <c r="T70" s="43" t="s">
        <v>36</v>
      </c>
      <c r="U70" s="43" t="s">
        <v>37</v>
      </c>
      <c r="V70" s="43"/>
      <c r="W70" s="43" t="s">
        <v>38</v>
      </c>
      <c r="X70" s="43">
        <v>13.441700000000001</v>
      </c>
      <c r="Y70" s="43">
        <v>0.52639999999999998</v>
      </c>
      <c r="Z70" s="43" t="s">
        <v>345</v>
      </c>
      <c r="AA70" s="43" t="s">
        <v>40</v>
      </c>
      <c r="AB70" s="43" t="s">
        <v>41</v>
      </c>
      <c r="AC70" s="43"/>
      <c r="AD70" s="43"/>
      <c r="AE70" s="43"/>
      <c r="AF70" s="43"/>
    </row>
    <row r="71" spans="1:32">
      <c r="A71" s="68" t="s">
        <v>893</v>
      </c>
      <c r="B71" s="68" t="s">
        <v>26</v>
      </c>
      <c r="C71" s="43" t="s">
        <v>1455</v>
      </c>
      <c r="D71" s="43" t="s">
        <v>1456</v>
      </c>
      <c r="E71" s="43">
        <v>2022</v>
      </c>
      <c r="F71" s="43">
        <v>1</v>
      </c>
      <c r="G71" s="43">
        <v>15</v>
      </c>
      <c r="H71" s="43" t="s">
        <v>26</v>
      </c>
      <c r="I71" s="43" t="s">
        <v>67</v>
      </c>
      <c r="J71" s="43" t="s">
        <v>185</v>
      </c>
      <c r="K71" s="43" t="s">
        <v>29</v>
      </c>
      <c r="L71" s="43" t="s">
        <v>30</v>
      </c>
      <c r="M71" s="43" t="s">
        <v>69</v>
      </c>
      <c r="N71" s="43" t="s">
        <v>44</v>
      </c>
      <c r="O71" s="43" t="s">
        <v>45</v>
      </c>
      <c r="P71" s="43" t="s">
        <v>186</v>
      </c>
      <c r="Q71" s="43">
        <v>9</v>
      </c>
      <c r="R71" s="43" t="s">
        <v>35</v>
      </c>
      <c r="S71" s="43"/>
      <c r="T71" s="43" t="s">
        <v>36</v>
      </c>
      <c r="U71" s="43" t="s">
        <v>56</v>
      </c>
      <c r="V71" s="43" t="s">
        <v>187</v>
      </c>
      <c r="W71" s="43" t="s">
        <v>188</v>
      </c>
      <c r="X71" s="43">
        <v>13.8317</v>
      </c>
      <c r="Y71" s="43">
        <v>-1.6082000000000001</v>
      </c>
      <c r="Z71" s="43" t="s">
        <v>189</v>
      </c>
      <c r="AA71" s="43" t="s">
        <v>40</v>
      </c>
      <c r="AB71" s="43" t="s">
        <v>41</v>
      </c>
      <c r="AC71" s="43"/>
      <c r="AD71" s="43"/>
      <c r="AE71" s="43"/>
      <c r="AF71" s="43"/>
    </row>
    <row r="72" spans="1:32">
      <c r="A72" s="68" t="s">
        <v>893</v>
      </c>
      <c r="B72" s="68" t="s">
        <v>26</v>
      </c>
      <c r="C72" s="43" t="s">
        <v>1455</v>
      </c>
      <c r="D72" s="43" t="s">
        <v>1456</v>
      </c>
      <c r="E72" s="43">
        <v>2022</v>
      </c>
      <c r="F72" s="43">
        <v>12</v>
      </c>
      <c r="G72" s="43">
        <v>30</v>
      </c>
      <c r="H72" s="43" t="s">
        <v>26</v>
      </c>
      <c r="I72" s="43" t="s">
        <v>67</v>
      </c>
      <c r="J72" s="43" t="s">
        <v>291</v>
      </c>
      <c r="K72" s="43" t="s">
        <v>29</v>
      </c>
      <c r="L72" s="43" t="s">
        <v>146</v>
      </c>
      <c r="M72" s="43" t="s">
        <v>31</v>
      </c>
      <c r="N72" s="43" t="s">
        <v>32</v>
      </c>
      <c r="O72" s="43" t="s">
        <v>33</v>
      </c>
      <c r="P72" s="43" t="s">
        <v>292</v>
      </c>
      <c r="Q72" s="43">
        <v>0</v>
      </c>
      <c r="R72" s="43" t="s">
        <v>35</v>
      </c>
      <c r="S72" s="43"/>
      <c r="T72" s="43" t="s">
        <v>36</v>
      </c>
      <c r="U72" s="43" t="s">
        <v>37</v>
      </c>
      <c r="V72" s="43"/>
      <c r="W72" s="43" t="s">
        <v>38</v>
      </c>
      <c r="X72" s="43">
        <v>13.148199999999999</v>
      </c>
      <c r="Y72" s="43">
        <v>-1.165</v>
      </c>
      <c r="Z72" s="43" t="s">
        <v>293</v>
      </c>
      <c r="AA72" s="43" t="s">
        <v>40</v>
      </c>
      <c r="AB72" s="43" t="s">
        <v>41</v>
      </c>
      <c r="AC72" s="43">
        <v>613</v>
      </c>
      <c r="AD72" s="43">
        <v>2</v>
      </c>
      <c r="AE72" s="43"/>
      <c r="AF72" s="43"/>
    </row>
    <row r="73" spans="1:32">
      <c r="A73" s="68" t="s">
        <v>893</v>
      </c>
      <c r="B73" s="68" t="s">
        <v>26</v>
      </c>
      <c r="C73" s="43" t="s">
        <v>1455</v>
      </c>
      <c r="D73" s="43" t="s">
        <v>1456</v>
      </c>
      <c r="E73" s="43">
        <v>2022</v>
      </c>
      <c r="F73" s="43">
        <v>1</v>
      </c>
      <c r="G73" s="43">
        <v>14</v>
      </c>
      <c r="H73" s="43" t="s">
        <v>26</v>
      </c>
      <c r="I73" s="43" t="s">
        <v>58</v>
      </c>
      <c r="J73" s="43" t="s">
        <v>82</v>
      </c>
      <c r="K73" s="43" t="s">
        <v>29</v>
      </c>
      <c r="L73" s="43" t="s">
        <v>30</v>
      </c>
      <c r="M73" s="43" t="s">
        <v>31</v>
      </c>
      <c r="N73" s="43" t="s">
        <v>64</v>
      </c>
      <c r="O73" s="43" t="s">
        <v>49</v>
      </c>
      <c r="P73" s="43" t="s">
        <v>83</v>
      </c>
      <c r="Q73" s="43">
        <v>0</v>
      </c>
      <c r="R73" s="43" t="s">
        <v>35</v>
      </c>
      <c r="S73" s="43"/>
      <c r="T73" s="43" t="s">
        <v>36</v>
      </c>
      <c r="U73" s="43" t="s">
        <v>37</v>
      </c>
      <c r="V73" s="43"/>
      <c r="W73" s="43" t="s">
        <v>38</v>
      </c>
      <c r="X73" s="43">
        <v>14.044499999999999</v>
      </c>
      <c r="Y73" s="43">
        <v>-2.7585999999999999</v>
      </c>
      <c r="Z73" s="43" t="s">
        <v>84</v>
      </c>
      <c r="AA73" s="43" t="s">
        <v>40</v>
      </c>
      <c r="AB73" s="43" t="s">
        <v>41</v>
      </c>
      <c r="AC73" s="43"/>
      <c r="AD73" s="43"/>
      <c r="AE73" s="43"/>
      <c r="AF73" s="43"/>
    </row>
    <row r="74" spans="1:32">
      <c r="A74" s="68" t="s">
        <v>893</v>
      </c>
      <c r="B74" s="68" t="s">
        <v>26</v>
      </c>
      <c r="C74" s="43" t="s">
        <v>1455</v>
      </c>
      <c r="D74" s="43" t="s">
        <v>1456</v>
      </c>
      <c r="E74" s="43">
        <v>2022</v>
      </c>
      <c r="F74" s="43">
        <v>6</v>
      </c>
      <c r="G74" s="43">
        <v>19</v>
      </c>
      <c r="H74" s="43" t="s">
        <v>26</v>
      </c>
      <c r="I74" s="43" t="s">
        <v>67</v>
      </c>
      <c r="J74" s="43" t="s">
        <v>402</v>
      </c>
      <c r="K74" s="43" t="s">
        <v>29</v>
      </c>
      <c r="L74" s="43" t="s">
        <v>30</v>
      </c>
      <c r="M74" s="43" t="s">
        <v>31</v>
      </c>
      <c r="N74" s="43" t="s">
        <v>32</v>
      </c>
      <c r="O74" s="43" t="s">
        <v>33</v>
      </c>
      <c r="P74" s="43" t="s">
        <v>403</v>
      </c>
      <c r="Q74" s="43">
        <v>0</v>
      </c>
      <c r="R74" s="43" t="s">
        <v>35</v>
      </c>
      <c r="S74" s="43"/>
      <c r="T74" s="43" t="s">
        <v>36</v>
      </c>
      <c r="U74" s="43" t="s">
        <v>37</v>
      </c>
      <c r="V74" s="43"/>
      <c r="W74" s="43" t="s">
        <v>38</v>
      </c>
      <c r="X74" s="43">
        <v>13.340400000000001</v>
      </c>
      <c r="Y74" s="43">
        <v>-1.3722000000000001</v>
      </c>
      <c r="Z74" s="43" t="s">
        <v>404</v>
      </c>
      <c r="AA74" s="43" t="s">
        <v>40</v>
      </c>
      <c r="AB74" s="43" t="s">
        <v>41</v>
      </c>
      <c r="AC74" s="43"/>
      <c r="AD74" s="43"/>
      <c r="AE74" s="43"/>
      <c r="AF74" s="43"/>
    </row>
    <row r="75" spans="1:32">
      <c r="A75" s="68" t="s">
        <v>893</v>
      </c>
      <c r="B75" s="68" t="s">
        <v>26</v>
      </c>
      <c r="C75" s="43" t="s">
        <v>1455</v>
      </c>
      <c r="D75" s="43" t="s">
        <v>1456</v>
      </c>
      <c r="E75" s="43">
        <v>2022</v>
      </c>
      <c r="F75" s="43">
        <v>8</v>
      </c>
      <c r="G75" s="43">
        <v>25</v>
      </c>
      <c r="H75" s="43" t="s">
        <v>26</v>
      </c>
      <c r="I75" s="43" t="s">
        <v>42</v>
      </c>
      <c r="J75" s="43" t="s">
        <v>199</v>
      </c>
      <c r="K75" s="43" t="s">
        <v>29</v>
      </c>
      <c r="L75" s="43" t="s">
        <v>30</v>
      </c>
      <c r="M75" s="43" t="s">
        <v>31</v>
      </c>
      <c r="N75" s="43" t="s">
        <v>44</v>
      </c>
      <c r="O75" s="43" t="s">
        <v>45</v>
      </c>
      <c r="P75" s="43" t="s">
        <v>200</v>
      </c>
      <c r="Q75" s="43">
        <v>0</v>
      </c>
      <c r="R75" s="43" t="s">
        <v>35</v>
      </c>
      <c r="S75" s="43"/>
      <c r="T75" s="43" t="s">
        <v>36</v>
      </c>
      <c r="U75" s="43" t="s">
        <v>37</v>
      </c>
      <c r="V75" s="43"/>
      <c r="W75" s="43" t="s">
        <v>38</v>
      </c>
      <c r="X75" s="43">
        <v>12.25</v>
      </c>
      <c r="Y75" s="43">
        <v>-0.1167</v>
      </c>
      <c r="Z75" s="43" t="s">
        <v>201</v>
      </c>
      <c r="AA75" s="43" t="s">
        <v>40</v>
      </c>
      <c r="AB75" s="43" t="s">
        <v>41</v>
      </c>
      <c r="AC75" s="43">
        <v>613</v>
      </c>
      <c r="AD75" s="43">
        <v>2</v>
      </c>
      <c r="AE75" s="43"/>
      <c r="AF75" s="43"/>
    </row>
    <row r="76" spans="1:32">
      <c r="A76" s="68" t="s">
        <v>893</v>
      </c>
      <c r="B76" s="68" t="s">
        <v>26</v>
      </c>
      <c r="C76" s="43" t="s">
        <v>1455</v>
      </c>
      <c r="D76" s="43" t="s">
        <v>1456</v>
      </c>
      <c r="E76" s="43">
        <v>2022</v>
      </c>
      <c r="F76" s="43">
        <v>12</v>
      </c>
      <c r="G76" s="43">
        <v>26</v>
      </c>
      <c r="H76" s="43" t="s">
        <v>26</v>
      </c>
      <c r="I76" s="43" t="s">
        <v>58</v>
      </c>
      <c r="J76" s="43" t="s">
        <v>372</v>
      </c>
      <c r="K76" s="43" t="s">
        <v>29</v>
      </c>
      <c r="L76" s="43" t="s">
        <v>146</v>
      </c>
      <c r="M76" s="43" t="s">
        <v>31</v>
      </c>
      <c r="N76" s="43" t="s">
        <v>44</v>
      </c>
      <c r="O76" s="43" t="s">
        <v>45</v>
      </c>
      <c r="P76" s="43" t="s">
        <v>373</v>
      </c>
      <c r="Q76" s="43">
        <v>0</v>
      </c>
      <c r="R76" s="43" t="s">
        <v>35</v>
      </c>
      <c r="S76" s="43"/>
      <c r="T76" s="43" t="s">
        <v>36</v>
      </c>
      <c r="U76" s="43" t="s">
        <v>37</v>
      </c>
      <c r="V76" s="43"/>
      <c r="W76" s="43" t="s">
        <v>38</v>
      </c>
      <c r="X76" s="43">
        <v>12.9117</v>
      </c>
      <c r="Y76" s="43">
        <v>-2.6051000000000002</v>
      </c>
      <c r="Z76" s="43" t="s">
        <v>374</v>
      </c>
      <c r="AA76" s="43" t="s">
        <v>40</v>
      </c>
      <c r="AB76" s="43" t="s">
        <v>41</v>
      </c>
      <c r="AC76" s="43">
        <v>613</v>
      </c>
      <c r="AD76" s="43">
        <v>1</v>
      </c>
      <c r="AE76" s="43"/>
      <c r="AF76" s="43"/>
    </row>
    <row r="77" spans="1:32">
      <c r="A77" s="68" t="s">
        <v>893</v>
      </c>
      <c r="B77" s="68" t="s">
        <v>26</v>
      </c>
      <c r="C77" s="43" t="s">
        <v>1455</v>
      </c>
      <c r="D77" s="43" t="s">
        <v>1456</v>
      </c>
      <c r="E77" s="43">
        <v>2022</v>
      </c>
      <c r="F77" s="43">
        <v>10</v>
      </c>
      <c r="G77" s="43">
        <v>15</v>
      </c>
      <c r="H77" s="43" t="s">
        <v>26</v>
      </c>
      <c r="I77" s="43" t="s">
        <v>62</v>
      </c>
      <c r="J77" s="43" t="s">
        <v>152</v>
      </c>
      <c r="K77" s="43" t="s">
        <v>29</v>
      </c>
      <c r="L77" s="43" t="s">
        <v>146</v>
      </c>
      <c r="M77" s="43" t="s">
        <v>31</v>
      </c>
      <c r="N77" s="43" t="s">
        <v>32</v>
      </c>
      <c r="O77" s="43" t="s">
        <v>33</v>
      </c>
      <c r="P77" s="43" t="s">
        <v>153</v>
      </c>
      <c r="Q77" s="43">
        <v>0</v>
      </c>
      <c r="R77" s="43" t="s">
        <v>35</v>
      </c>
      <c r="S77" s="43"/>
      <c r="T77" s="43" t="s">
        <v>36</v>
      </c>
      <c r="U77" s="43" t="s">
        <v>37</v>
      </c>
      <c r="V77" s="43"/>
      <c r="W77" s="43" t="s">
        <v>38</v>
      </c>
      <c r="X77" s="43">
        <v>12.934799999999999</v>
      </c>
      <c r="Y77" s="43">
        <v>-0.23300000000000001</v>
      </c>
      <c r="Z77" s="43" t="s">
        <v>154</v>
      </c>
      <c r="AA77" s="43" t="s">
        <v>40</v>
      </c>
      <c r="AB77" s="43" t="s">
        <v>41</v>
      </c>
      <c r="AC77" s="43"/>
      <c r="AD77" s="43"/>
      <c r="AE77" s="43"/>
      <c r="AF77" s="43"/>
    </row>
    <row r="78" spans="1:32">
      <c r="A78" s="68" t="s">
        <v>893</v>
      </c>
      <c r="B78" s="68" t="s">
        <v>26</v>
      </c>
      <c r="C78" s="43" t="s">
        <v>1455</v>
      </c>
      <c r="D78" s="43" t="s">
        <v>1456</v>
      </c>
      <c r="E78" s="43">
        <v>2021</v>
      </c>
      <c r="F78" s="43">
        <v>11</v>
      </c>
      <c r="G78" s="43">
        <v>5</v>
      </c>
      <c r="H78" s="43" t="s">
        <v>26</v>
      </c>
      <c r="I78" s="43" t="s">
        <v>118</v>
      </c>
      <c r="J78" s="43" t="s">
        <v>378</v>
      </c>
      <c r="K78" s="43" t="s">
        <v>29</v>
      </c>
      <c r="L78" s="43" t="s">
        <v>30</v>
      </c>
      <c r="M78" s="43" t="s">
        <v>31</v>
      </c>
      <c r="N78" s="43" t="s">
        <v>32</v>
      </c>
      <c r="O78" s="43" t="s">
        <v>33</v>
      </c>
      <c r="P78" s="43" t="s">
        <v>380</v>
      </c>
      <c r="Q78" s="43">
        <v>0</v>
      </c>
      <c r="R78" s="43" t="s">
        <v>381</v>
      </c>
      <c r="S78" s="43" t="s">
        <v>35</v>
      </c>
      <c r="T78" s="43" t="s">
        <v>36</v>
      </c>
      <c r="U78" s="43" t="s">
        <v>37</v>
      </c>
      <c r="V78" s="43" t="s">
        <v>160</v>
      </c>
      <c r="W78" s="43" t="s">
        <v>38</v>
      </c>
      <c r="X78" s="43">
        <v>13.0747</v>
      </c>
      <c r="Y78" s="43">
        <v>-3.2974000000000001</v>
      </c>
      <c r="Z78" s="43" t="s">
        <v>379</v>
      </c>
      <c r="AA78" s="43" t="s">
        <v>40</v>
      </c>
      <c r="AB78" s="43" t="s">
        <v>41</v>
      </c>
      <c r="AC78" s="43"/>
      <c r="AD78" s="43"/>
      <c r="AE78" s="43"/>
      <c r="AF78" s="43"/>
    </row>
    <row r="79" spans="1:32">
      <c r="A79" s="68" t="s">
        <v>893</v>
      </c>
      <c r="B79" s="68" t="s">
        <v>26</v>
      </c>
      <c r="C79" s="43" t="s">
        <v>1455</v>
      </c>
      <c r="D79" s="43" t="s">
        <v>1456</v>
      </c>
      <c r="E79" s="43">
        <v>2022</v>
      </c>
      <c r="F79" s="43">
        <v>10</v>
      </c>
      <c r="G79" s="43">
        <v>9</v>
      </c>
      <c r="H79" s="43" t="s">
        <v>26</v>
      </c>
      <c r="I79" s="43" t="s">
        <v>67</v>
      </c>
      <c r="J79" s="43" t="s">
        <v>107</v>
      </c>
      <c r="K79" s="43" t="s">
        <v>29</v>
      </c>
      <c r="L79" s="43" t="s">
        <v>30</v>
      </c>
      <c r="M79" s="43" t="s">
        <v>31</v>
      </c>
      <c r="N79" s="43" t="s">
        <v>44</v>
      </c>
      <c r="O79" s="43" t="s">
        <v>45</v>
      </c>
      <c r="P79" s="43" t="s">
        <v>108</v>
      </c>
      <c r="Q79" s="43">
        <v>0</v>
      </c>
      <c r="R79" s="43" t="s">
        <v>35</v>
      </c>
      <c r="S79" s="43"/>
      <c r="T79" s="43" t="s">
        <v>36</v>
      </c>
      <c r="U79" s="43" t="s">
        <v>37</v>
      </c>
      <c r="V79" s="43"/>
      <c r="W79" s="43" t="s">
        <v>38</v>
      </c>
      <c r="X79" s="43">
        <v>13.6334</v>
      </c>
      <c r="Y79" s="43">
        <v>-0.57579999999999998</v>
      </c>
      <c r="Z79" s="43" t="s">
        <v>109</v>
      </c>
      <c r="AA79" s="43" t="s">
        <v>40</v>
      </c>
      <c r="AB79" s="43" t="s">
        <v>41</v>
      </c>
      <c r="AC79" s="43"/>
      <c r="AD79" s="43"/>
      <c r="AE79" s="43"/>
      <c r="AF79" s="43"/>
    </row>
    <row r="80" spans="1:32">
      <c r="A80" s="68" t="s">
        <v>893</v>
      </c>
      <c r="B80" s="68" t="s">
        <v>26</v>
      </c>
      <c r="C80" s="43" t="s">
        <v>1455</v>
      </c>
      <c r="D80" s="43" t="s">
        <v>1456</v>
      </c>
      <c r="E80" s="43">
        <v>2022</v>
      </c>
      <c r="F80" s="43">
        <v>1</v>
      </c>
      <c r="G80" s="43">
        <v>16</v>
      </c>
      <c r="H80" s="43" t="s">
        <v>26</v>
      </c>
      <c r="I80" s="43" t="s">
        <v>118</v>
      </c>
      <c r="J80" s="43" t="s">
        <v>461</v>
      </c>
      <c r="K80" s="43" t="s">
        <v>29</v>
      </c>
      <c r="L80" s="43" t="s">
        <v>30</v>
      </c>
      <c r="M80" s="43" t="s">
        <v>31</v>
      </c>
      <c r="N80" s="43" t="s">
        <v>32</v>
      </c>
      <c r="O80" s="43" t="s">
        <v>33</v>
      </c>
      <c r="P80" s="43" t="s">
        <v>462</v>
      </c>
      <c r="Q80" s="43">
        <v>0</v>
      </c>
      <c r="R80" s="43" t="s">
        <v>35</v>
      </c>
      <c r="S80" s="43"/>
      <c r="T80" s="43" t="s">
        <v>36</v>
      </c>
      <c r="U80" s="43" t="s">
        <v>37</v>
      </c>
      <c r="V80" s="43"/>
      <c r="W80" s="43" t="s">
        <v>38</v>
      </c>
      <c r="X80" s="43">
        <v>12.816599999999999</v>
      </c>
      <c r="Y80" s="43">
        <v>-3.2</v>
      </c>
      <c r="Z80" s="43" t="s">
        <v>463</v>
      </c>
      <c r="AA80" s="43" t="s">
        <v>40</v>
      </c>
      <c r="AB80" s="43" t="s">
        <v>41</v>
      </c>
      <c r="AC80" s="43"/>
      <c r="AD80" s="43"/>
      <c r="AE80" s="43"/>
      <c r="AF80" s="43"/>
    </row>
    <row r="81" spans="1:32">
      <c r="A81" s="68" t="s">
        <v>893</v>
      </c>
      <c r="B81" s="68" t="s">
        <v>26</v>
      </c>
      <c r="C81" s="43" t="s">
        <v>1455</v>
      </c>
      <c r="D81" s="43" t="s">
        <v>1456</v>
      </c>
      <c r="E81" s="43">
        <v>2022</v>
      </c>
      <c r="F81" s="43">
        <v>1</v>
      </c>
      <c r="G81" s="43">
        <v>19</v>
      </c>
      <c r="H81" s="43" t="s">
        <v>26</v>
      </c>
      <c r="I81" s="43" t="s">
        <v>118</v>
      </c>
      <c r="J81" s="43" t="s">
        <v>288</v>
      </c>
      <c r="K81" s="43" t="s">
        <v>29</v>
      </c>
      <c r="L81" s="43" t="s">
        <v>30</v>
      </c>
      <c r="M81" s="43" t="s">
        <v>31</v>
      </c>
      <c r="N81" s="43" t="s">
        <v>64</v>
      </c>
      <c r="O81" s="43" t="s">
        <v>49</v>
      </c>
      <c r="P81" s="43" t="s">
        <v>289</v>
      </c>
      <c r="Q81" s="43">
        <v>0</v>
      </c>
      <c r="R81" s="43" t="s">
        <v>35</v>
      </c>
      <c r="S81" s="43"/>
      <c r="T81" s="43" t="s">
        <v>36</v>
      </c>
      <c r="U81" s="43" t="s">
        <v>37</v>
      </c>
      <c r="V81" s="43"/>
      <c r="W81" s="43" t="s">
        <v>38</v>
      </c>
      <c r="X81" s="43">
        <v>12.825799999999999</v>
      </c>
      <c r="Y81" s="43">
        <v>-3.4931999999999999</v>
      </c>
      <c r="Z81" s="43" t="s">
        <v>290</v>
      </c>
      <c r="AA81" s="43" t="s">
        <v>40</v>
      </c>
      <c r="AB81" s="43" t="s">
        <v>41</v>
      </c>
      <c r="AC81" s="43"/>
      <c r="AD81" s="43"/>
      <c r="AE81" s="43"/>
      <c r="AF81" s="43"/>
    </row>
    <row r="82" spans="1:32">
      <c r="A82" s="68" t="s">
        <v>893</v>
      </c>
      <c r="B82" s="68" t="s">
        <v>26</v>
      </c>
      <c r="C82" s="43" t="s">
        <v>1455</v>
      </c>
      <c r="D82" s="43" t="s">
        <v>1456</v>
      </c>
      <c r="E82" s="43">
        <v>2022</v>
      </c>
      <c r="F82" s="43">
        <v>3</v>
      </c>
      <c r="G82" s="43">
        <v>11</v>
      </c>
      <c r="H82" s="43" t="s">
        <v>26</v>
      </c>
      <c r="I82" s="43" t="s">
        <v>113</v>
      </c>
      <c r="J82" s="43" t="s">
        <v>426</v>
      </c>
      <c r="K82" s="43" t="s">
        <v>29</v>
      </c>
      <c r="L82" s="43" t="s">
        <v>427</v>
      </c>
      <c r="M82" s="43" t="s">
        <v>31</v>
      </c>
      <c r="N82" s="43" t="s">
        <v>48</v>
      </c>
      <c r="O82" s="43" t="s">
        <v>49</v>
      </c>
      <c r="P82" s="43" t="s">
        <v>428</v>
      </c>
      <c r="Q82" s="43">
        <v>0</v>
      </c>
      <c r="R82" s="43" t="s">
        <v>35</v>
      </c>
      <c r="S82" s="43"/>
      <c r="T82" s="43" t="s">
        <v>36</v>
      </c>
      <c r="U82" s="43" t="s">
        <v>37</v>
      </c>
      <c r="V82" s="43" t="s">
        <v>429</v>
      </c>
      <c r="W82" s="43" t="s">
        <v>38</v>
      </c>
      <c r="X82" s="43">
        <v>14.0875</v>
      </c>
      <c r="Y82" s="43">
        <v>-1.6417999999999999</v>
      </c>
      <c r="Z82" s="43" t="s">
        <v>430</v>
      </c>
      <c r="AA82" s="43" t="s">
        <v>40</v>
      </c>
      <c r="AB82" s="43" t="s">
        <v>51</v>
      </c>
      <c r="AC82" s="43">
        <v>613</v>
      </c>
      <c r="AD82" s="43">
        <v>2</v>
      </c>
      <c r="AE82" s="43"/>
      <c r="AF82" s="43"/>
    </row>
    <row r="83" spans="1:32">
      <c r="A83" s="68" t="s">
        <v>893</v>
      </c>
      <c r="B83" s="68" t="s">
        <v>26</v>
      </c>
      <c r="C83" s="43" t="s">
        <v>1455</v>
      </c>
      <c r="D83" s="43" t="s">
        <v>1456</v>
      </c>
      <c r="E83" s="43">
        <v>2022</v>
      </c>
      <c r="F83" s="43">
        <v>3</v>
      </c>
      <c r="G83" s="43">
        <v>24</v>
      </c>
      <c r="H83" s="43" t="s">
        <v>26</v>
      </c>
      <c r="I83" s="43" t="s">
        <v>58</v>
      </c>
      <c r="J83" s="43" t="s">
        <v>77</v>
      </c>
      <c r="K83" s="43" t="s">
        <v>29</v>
      </c>
      <c r="L83" s="43" t="s">
        <v>30</v>
      </c>
      <c r="M83" s="43" t="s">
        <v>78</v>
      </c>
      <c r="N83" s="43" t="s">
        <v>79</v>
      </c>
      <c r="O83" s="43" t="s">
        <v>33</v>
      </c>
      <c r="P83" s="43" t="s">
        <v>80</v>
      </c>
      <c r="Q83" s="43">
        <v>0</v>
      </c>
      <c r="R83" s="43" t="s">
        <v>35</v>
      </c>
      <c r="S83" s="43"/>
      <c r="T83" s="43" t="s">
        <v>36</v>
      </c>
      <c r="U83" s="43"/>
      <c r="V83" s="43"/>
      <c r="W83" s="43"/>
      <c r="X83" s="43">
        <v>13.675800000000001</v>
      </c>
      <c r="Y83" s="43">
        <v>-2.3336000000000001</v>
      </c>
      <c r="Z83" s="43" t="s">
        <v>81</v>
      </c>
      <c r="AA83" s="43" t="s">
        <v>40</v>
      </c>
      <c r="AB83" s="43" t="s">
        <v>51</v>
      </c>
      <c r="AC83" s="43">
        <v>613</v>
      </c>
      <c r="AD83" s="43">
        <v>1</v>
      </c>
      <c r="AE83" s="43"/>
      <c r="AF83" s="43"/>
    </row>
    <row r="84" spans="1:32">
      <c r="A84" s="68" t="s">
        <v>893</v>
      </c>
      <c r="B84" s="68" t="s">
        <v>26</v>
      </c>
      <c r="C84" s="43" t="s">
        <v>1455</v>
      </c>
      <c r="D84" s="43" t="s">
        <v>1456</v>
      </c>
      <c r="E84" s="43">
        <v>2022</v>
      </c>
      <c r="F84" s="43">
        <v>12</v>
      </c>
      <c r="G84" s="43">
        <v>25</v>
      </c>
      <c r="H84" s="43" t="s">
        <v>26</v>
      </c>
      <c r="I84" s="43" t="s">
        <v>42</v>
      </c>
      <c r="J84" s="43" t="s">
        <v>251</v>
      </c>
      <c r="K84" s="43" t="s">
        <v>29</v>
      </c>
      <c r="L84" s="43" t="s">
        <v>30</v>
      </c>
      <c r="M84" s="43" t="s">
        <v>252</v>
      </c>
      <c r="N84" s="43" t="s">
        <v>64</v>
      </c>
      <c r="O84" s="43" t="s">
        <v>49</v>
      </c>
      <c r="P84" s="43" t="s">
        <v>253</v>
      </c>
      <c r="Q84" s="43">
        <v>0</v>
      </c>
      <c r="R84" s="43" t="s">
        <v>35</v>
      </c>
      <c r="S84" s="43"/>
      <c r="T84" s="43" t="s">
        <v>36</v>
      </c>
      <c r="U84" s="43" t="s">
        <v>37</v>
      </c>
      <c r="V84" s="43" t="s">
        <v>160</v>
      </c>
      <c r="W84" s="43" t="s">
        <v>38</v>
      </c>
      <c r="X84" s="43">
        <v>11.284599999999999</v>
      </c>
      <c r="Y84" s="43">
        <v>-0.68289999999999995</v>
      </c>
      <c r="Z84" s="43" t="s">
        <v>254</v>
      </c>
      <c r="AA84" s="43" t="s">
        <v>40</v>
      </c>
      <c r="AB84" s="43" t="s">
        <v>41</v>
      </c>
      <c r="AC84" s="43">
        <v>613</v>
      </c>
      <c r="AD84" s="43">
        <v>1</v>
      </c>
      <c r="AE84" s="43"/>
      <c r="AF84" s="43"/>
    </row>
    <row r="85" spans="1:32">
      <c r="A85" s="68" t="s">
        <v>893</v>
      </c>
      <c r="B85" s="68" t="s">
        <v>26</v>
      </c>
      <c r="C85" s="43" t="s">
        <v>1455</v>
      </c>
      <c r="D85" s="43" t="s">
        <v>1456</v>
      </c>
      <c r="E85" s="43">
        <v>2022</v>
      </c>
      <c r="F85" s="43">
        <v>2</v>
      </c>
      <c r="G85" s="43">
        <v>7</v>
      </c>
      <c r="H85" s="43" t="s">
        <v>26</v>
      </c>
      <c r="I85" s="43" t="s">
        <v>42</v>
      </c>
      <c r="J85" s="43" t="s">
        <v>221</v>
      </c>
      <c r="K85" s="43" t="s">
        <v>29</v>
      </c>
      <c r="L85" s="43" t="s">
        <v>222</v>
      </c>
      <c r="M85" s="43" t="s">
        <v>31</v>
      </c>
      <c r="N85" s="43" t="s">
        <v>44</v>
      </c>
      <c r="O85" s="43" t="s">
        <v>45</v>
      </c>
      <c r="P85" s="43" t="s">
        <v>223</v>
      </c>
      <c r="Q85" s="43">
        <v>0</v>
      </c>
      <c r="R85" s="43" t="s">
        <v>35</v>
      </c>
      <c r="S85" s="43"/>
      <c r="T85" s="43" t="s">
        <v>36</v>
      </c>
      <c r="U85" s="43" t="s">
        <v>37</v>
      </c>
      <c r="V85" s="43"/>
      <c r="W85" s="43" t="s">
        <v>38</v>
      </c>
      <c r="X85" s="43">
        <v>11.339399999999999</v>
      </c>
      <c r="Y85" s="43">
        <v>-5.6899999999999999E-2</v>
      </c>
      <c r="Z85" s="43" t="s">
        <v>224</v>
      </c>
      <c r="AA85" s="43" t="s">
        <v>40</v>
      </c>
      <c r="AB85" s="43" t="s">
        <v>41</v>
      </c>
      <c r="AC85" s="43"/>
      <c r="AD85" s="43"/>
      <c r="AE85" s="43"/>
      <c r="AF85" s="43"/>
    </row>
    <row r="86" spans="1:32">
      <c r="A86" s="68" t="s">
        <v>893</v>
      </c>
      <c r="B86" s="68" t="s">
        <v>26</v>
      </c>
      <c r="C86" s="43" t="s">
        <v>1455</v>
      </c>
      <c r="D86" s="43" t="s">
        <v>1456</v>
      </c>
      <c r="E86" s="43">
        <v>2022</v>
      </c>
      <c r="F86" s="43">
        <v>10</v>
      </c>
      <c r="G86" s="43">
        <v>6</v>
      </c>
      <c r="H86" s="43" t="s">
        <v>26</v>
      </c>
      <c r="I86" s="43" t="s">
        <v>27</v>
      </c>
      <c r="J86" s="43" t="s">
        <v>28</v>
      </c>
      <c r="K86" s="43" t="s">
        <v>29</v>
      </c>
      <c r="L86" s="43" t="s">
        <v>30</v>
      </c>
      <c r="M86" s="43" t="s">
        <v>31</v>
      </c>
      <c r="N86" s="43" t="s">
        <v>32</v>
      </c>
      <c r="O86" s="43" t="s">
        <v>33</v>
      </c>
      <c r="P86" s="43" t="s">
        <v>34</v>
      </c>
      <c r="Q86" s="43">
        <v>0</v>
      </c>
      <c r="R86" s="43" t="s">
        <v>35</v>
      </c>
      <c r="S86" s="43"/>
      <c r="T86" s="43" t="s">
        <v>36</v>
      </c>
      <c r="U86" s="43" t="s">
        <v>37</v>
      </c>
      <c r="V86" s="43"/>
      <c r="W86" s="43" t="s">
        <v>38</v>
      </c>
      <c r="X86" s="43">
        <v>11.65</v>
      </c>
      <c r="Y86" s="43">
        <v>-3.4832999999999998</v>
      </c>
      <c r="Z86" s="43" t="s">
        <v>39</v>
      </c>
      <c r="AA86" s="43" t="s">
        <v>40</v>
      </c>
      <c r="AB86" s="43" t="s">
        <v>41</v>
      </c>
      <c r="AC86" s="43">
        <v>613</v>
      </c>
      <c r="AD86" s="43">
        <v>2</v>
      </c>
      <c r="AE86" s="43"/>
      <c r="AF86" s="43"/>
    </row>
    <row r="87" spans="1:32">
      <c r="A87" s="68" t="s">
        <v>893</v>
      </c>
      <c r="B87" s="68" t="s">
        <v>26</v>
      </c>
      <c r="C87" s="43" t="s">
        <v>1455</v>
      </c>
      <c r="D87" s="43" t="s">
        <v>1456</v>
      </c>
      <c r="E87" s="43">
        <v>2022</v>
      </c>
      <c r="F87" s="43">
        <v>5</v>
      </c>
      <c r="G87" s="43">
        <v>6</v>
      </c>
      <c r="H87" s="43" t="s">
        <v>26</v>
      </c>
      <c r="I87" s="43" t="s">
        <v>62</v>
      </c>
      <c r="J87" s="43" t="s">
        <v>170</v>
      </c>
      <c r="K87" s="43" t="s">
        <v>29</v>
      </c>
      <c r="L87" s="43" t="s">
        <v>30</v>
      </c>
      <c r="M87" s="43" t="s">
        <v>31</v>
      </c>
      <c r="N87" s="43" t="s">
        <v>64</v>
      </c>
      <c r="O87" s="43" t="s">
        <v>49</v>
      </c>
      <c r="P87" s="43" t="s">
        <v>172</v>
      </c>
      <c r="Q87" s="43">
        <v>0</v>
      </c>
      <c r="R87" s="43" t="s">
        <v>35</v>
      </c>
      <c r="S87" s="43"/>
      <c r="T87" s="43" t="s">
        <v>36</v>
      </c>
      <c r="U87" s="43" t="s">
        <v>37</v>
      </c>
      <c r="V87" s="43" t="s">
        <v>173</v>
      </c>
      <c r="W87" s="43" t="s">
        <v>38</v>
      </c>
      <c r="X87" s="43">
        <v>13.4072</v>
      </c>
      <c r="Y87" s="43">
        <v>-0.1363</v>
      </c>
      <c r="Z87" s="43" t="s">
        <v>171</v>
      </c>
      <c r="AA87" s="43" t="s">
        <v>40</v>
      </c>
      <c r="AB87" s="43" t="s">
        <v>41</v>
      </c>
      <c r="AC87" s="43"/>
      <c r="AD87" s="43"/>
      <c r="AE87" s="43"/>
      <c r="AF87" s="43"/>
    </row>
    <row r="88" spans="1:32">
      <c r="A88" s="68" t="s">
        <v>893</v>
      </c>
      <c r="B88" s="68" t="s">
        <v>26</v>
      </c>
      <c r="C88" s="43" t="s">
        <v>1455</v>
      </c>
      <c r="D88" s="43" t="s">
        <v>1456</v>
      </c>
      <c r="E88" s="43">
        <v>2022</v>
      </c>
      <c r="F88" s="43">
        <v>3</v>
      </c>
      <c r="G88" s="43">
        <v>30</v>
      </c>
      <c r="H88" s="43" t="s">
        <v>26</v>
      </c>
      <c r="I88" s="43" t="s">
        <v>67</v>
      </c>
      <c r="J88" s="43" t="s">
        <v>503</v>
      </c>
      <c r="K88" s="43" t="s">
        <v>29</v>
      </c>
      <c r="L88" s="43" t="s">
        <v>30</v>
      </c>
      <c r="M88" s="43" t="s">
        <v>31</v>
      </c>
      <c r="N88" s="43" t="s">
        <v>44</v>
      </c>
      <c r="O88" s="43" t="s">
        <v>45</v>
      </c>
      <c r="P88" s="43" t="s">
        <v>504</v>
      </c>
      <c r="Q88" s="43">
        <v>0</v>
      </c>
      <c r="R88" s="43" t="s">
        <v>35</v>
      </c>
      <c r="S88" s="43"/>
      <c r="T88" s="43" t="s">
        <v>36</v>
      </c>
      <c r="U88" s="43" t="s">
        <v>37</v>
      </c>
      <c r="V88" s="43" t="s">
        <v>160</v>
      </c>
      <c r="W88" s="43" t="s">
        <v>38</v>
      </c>
      <c r="X88" s="43">
        <v>13.453099999999999</v>
      </c>
      <c r="Y88" s="43">
        <v>-1.5387</v>
      </c>
      <c r="Z88" s="43" t="s">
        <v>505</v>
      </c>
      <c r="AA88" s="43" t="s">
        <v>40</v>
      </c>
      <c r="AB88" s="43" t="s">
        <v>41</v>
      </c>
      <c r="AC88" s="43"/>
      <c r="AD88" s="43"/>
      <c r="AE88" s="43"/>
      <c r="AF88" s="43"/>
    </row>
    <row r="89" spans="1:32">
      <c r="A89" s="68" t="s">
        <v>893</v>
      </c>
      <c r="B89" s="68" t="s">
        <v>26</v>
      </c>
      <c r="C89" s="43" t="s">
        <v>1455</v>
      </c>
      <c r="D89" s="43" t="s">
        <v>1456</v>
      </c>
      <c r="E89" s="43">
        <v>2022</v>
      </c>
      <c r="F89" s="43">
        <v>9</v>
      </c>
      <c r="G89" s="43">
        <v>3</v>
      </c>
      <c r="H89" s="43" t="s">
        <v>26</v>
      </c>
      <c r="I89" s="43" t="s">
        <v>58</v>
      </c>
      <c r="J89" s="43" t="s">
        <v>332</v>
      </c>
      <c r="K89" s="43" t="s">
        <v>29</v>
      </c>
      <c r="L89" s="43" t="s">
        <v>146</v>
      </c>
      <c r="M89" s="43" t="s">
        <v>31</v>
      </c>
      <c r="N89" s="43" t="s">
        <v>48</v>
      </c>
      <c r="O89" s="43" t="s">
        <v>49</v>
      </c>
      <c r="P89" s="43" t="s">
        <v>333</v>
      </c>
      <c r="Q89" s="43">
        <v>0</v>
      </c>
      <c r="R89" s="43" t="s">
        <v>35</v>
      </c>
      <c r="S89" s="43"/>
      <c r="T89" s="43" t="s">
        <v>36</v>
      </c>
      <c r="U89" s="43" t="s">
        <v>37</v>
      </c>
      <c r="V89" s="43"/>
      <c r="W89" s="43" t="s">
        <v>38</v>
      </c>
      <c r="X89" s="43">
        <v>13.0998</v>
      </c>
      <c r="Y89" s="43">
        <v>-2.5998999999999999</v>
      </c>
      <c r="Z89" s="43" t="s">
        <v>334</v>
      </c>
      <c r="AA89" s="43" t="s">
        <v>40</v>
      </c>
      <c r="AB89" s="43" t="s">
        <v>41</v>
      </c>
      <c r="AC89" s="43"/>
      <c r="AD89" s="43"/>
      <c r="AE89" s="43"/>
      <c r="AF89" s="43"/>
    </row>
    <row r="90" spans="1:32">
      <c r="A90" s="68" t="s">
        <v>893</v>
      </c>
      <c r="B90" s="68" t="s">
        <v>26</v>
      </c>
      <c r="C90" s="43" t="s">
        <v>1455</v>
      </c>
      <c r="D90" s="43" t="s">
        <v>1456</v>
      </c>
      <c r="E90" s="43">
        <v>2023</v>
      </c>
      <c r="F90" s="43">
        <v>2</v>
      </c>
      <c r="G90" s="43">
        <v>27</v>
      </c>
      <c r="H90" s="43" t="s">
        <v>26</v>
      </c>
      <c r="I90" s="43" t="s">
        <v>67</v>
      </c>
      <c r="J90" s="43" t="s">
        <v>166</v>
      </c>
      <c r="K90" s="43" t="s">
        <v>29</v>
      </c>
      <c r="L90" s="43" t="s">
        <v>146</v>
      </c>
      <c r="M90" s="43" t="s">
        <v>31</v>
      </c>
      <c r="N90" s="43" t="s">
        <v>48</v>
      </c>
      <c r="O90" s="43" t="s">
        <v>49</v>
      </c>
      <c r="P90" s="43" t="s">
        <v>167</v>
      </c>
      <c r="Q90" s="43">
        <v>0</v>
      </c>
      <c r="R90" s="43" t="s">
        <v>35</v>
      </c>
      <c r="S90" s="43"/>
      <c r="T90" s="43" t="s">
        <v>36</v>
      </c>
      <c r="U90" s="43" t="s">
        <v>37</v>
      </c>
      <c r="V90" s="43" t="s">
        <v>168</v>
      </c>
      <c r="W90" s="43" t="s">
        <v>38</v>
      </c>
      <c r="X90" s="43">
        <v>12.9876</v>
      </c>
      <c r="Y90" s="43">
        <v>-1.3441000000000001</v>
      </c>
      <c r="Z90" s="43" t="s">
        <v>169</v>
      </c>
      <c r="AA90" s="43" t="s">
        <v>40</v>
      </c>
      <c r="AB90" s="43" t="s">
        <v>41</v>
      </c>
      <c r="AC90" s="43"/>
      <c r="AD90" s="43"/>
      <c r="AE90" s="43"/>
      <c r="AF90" s="43"/>
    </row>
    <row r="91" spans="1:32">
      <c r="A91" s="68" t="s">
        <v>893</v>
      </c>
      <c r="B91" s="68" t="s">
        <v>26</v>
      </c>
      <c r="C91" s="43" t="s">
        <v>1455</v>
      </c>
      <c r="D91" s="43" t="s">
        <v>1456</v>
      </c>
      <c r="E91" s="43">
        <v>2022</v>
      </c>
      <c r="F91" s="43">
        <v>2</v>
      </c>
      <c r="G91" s="43">
        <v>4</v>
      </c>
      <c r="H91" s="43" t="s">
        <v>26</v>
      </c>
      <c r="I91" s="43" t="s">
        <v>118</v>
      </c>
      <c r="J91" s="43" t="s">
        <v>215</v>
      </c>
      <c r="K91" s="43" t="s">
        <v>29</v>
      </c>
      <c r="L91" s="43" t="s">
        <v>30</v>
      </c>
      <c r="M91" s="43" t="s">
        <v>31</v>
      </c>
      <c r="N91" s="43" t="s">
        <v>64</v>
      </c>
      <c r="O91" s="43" t="s">
        <v>49</v>
      </c>
      <c r="P91" s="43" t="s">
        <v>216</v>
      </c>
      <c r="Q91" s="43">
        <v>0</v>
      </c>
      <c r="R91" s="43" t="s">
        <v>35</v>
      </c>
      <c r="S91" s="43"/>
      <c r="T91" s="43" t="s">
        <v>36</v>
      </c>
      <c r="U91" s="43" t="s">
        <v>37</v>
      </c>
      <c r="V91" s="43"/>
      <c r="W91" s="43" t="s">
        <v>38</v>
      </c>
      <c r="X91" s="43">
        <v>12.9833</v>
      </c>
      <c r="Y91" s="43">
        <v>-3.4087999999999998</v>
      </c>
      <c r="Z91" s="43" t="s">
        <v>217</v>
      </c>
      <c r="AA91" s="43" t="s">
        <v>40</v>
      </c>
      <c r="AB91" s="43" t="s">
        <v>41</v>
      </c>
      <c r="AC91" s="43"/>
      <c r="AD91" s="43"/>
      <c r="AE91" s="43">
        <v>303</v>
      </c>
      <c r="AF91" s="43">
        <v>34.714984269632303</v>
      </c>
    </row>
    <row r="92" spans="1:32">
      <c r="A92" s="68" t="s">
        <v>893</v>
      </c>
      <c r="B92" s="68" t="s">
        <v>26</v>
      </c>
      <c r="C92" s="43" t="s">
        <v>1455</v>
      </c>
      <c r="D92" s="43" t="s">
        <v>1456</v>
      </c>
      <c r="E92" s="43">
        <v>2022</v>
      </c>
      <c r="F92" s="43">
        <v>1</v>
      </c>
      <c r="G92" s="43">
        <v>18</v>
      </c>
      <c r="H92" s="43" t="s">
        <v>26</v>
      </c>
      <c r="I92" s="43" t="s">
        <v>118</v>
      </c>
      <c r="J92" s="43" t="s">
        <v>375</v>
      </c>
      <c r="K92" s="43" t="s">
        <v>29</v>
      </c>
      <c r="L92" s="43" t="s">
        <v>30</v>
      </c>
      <c r="M92" s="43" t="s">
        <v>31</v>
      </c>
      <c r="N92" s="43" t="s">
        <v>64</v>
      </c>
      <c r="O92" s="43" t="s">
        <v>49</v>
      </c>
      <c r="P92" s="43" t="s">
        <v>376</v>
      </c>
      <c r="Q92" s="43">
        <v>0</v>
      </c>
      <c r="R92" s="43" t="s">
        <v>35</v>
      </c>
      <c r="S92" s="43"/>
      <c r="T92" s="43" t="s">
        <v>36</v>
      </c>
      <c r="U92" s="43" t="s">
        <v>37</v>
      </c>
      <c r="V92" s="43"/>
      <c r="W92" s="43" t="s">
        <v>38</v>
      </c>
      <c r="X92" s="43">
        <v>12.633800000000001</v>
      </c>
      <c r="Y92" s="43">
        <v>-3.7130000000000001</v>
      </c>
      <c r="Z92" s="43" t="s">
        <v>377</v>
      </c>
      <c r="AA92" s="43" t="s">
        <v>40</v>
      </c>
      <c r="AB92" s="43" t="s">
        <v>41</v>
      </c>
      <c r="AC92" s="43"/>
      <c r="AD92" s="43"/>
      <c r="AE92" s="43">
        <v>201</v>
      </c>
      <c r="AF92" s="43">
        <v>733.551951280097</v>
      </c>
    </row>
    <row r="93" spans="1:32">
      <c r="A93" s="68" t="s">
        <v>893</v>
      </c>
      <c r="B93" s="68" t="s">
        <v>26</v>
      </c>
      <c r="C93" s="43" t="s">
        <v>1455</v>
      </c>
      <c r="D93" s="43" t="s">
        <v>1456</v>
      </c>
      <c r="E93" s="43">
        <v>2022</v>
      </c>
      <c r="F93" s="43">
        <v>2</v>
      </c>
      <c r="G93" s="43">
        <v>10</v>
      </c>
      <c r="H93" s="43" t="s">
        <v>26</v>
      </c>
      <c r="I93" s="43" t="s">
        <v>62</v>
      </c>
      <c r="J93" s="43" t="s">
        <v>325</v>
      </c>
      <c r="K93" s="43" t="s">
        <v>29</v>
      </c>
      <c r="L93" s="43" t="s">
        <v>30</v>
      </c>
      <c r="M93" s="43" t="s">
        <v>31</v>
      </c>
      <c r="N93" s="43" t="s">
        <v>32</v>
      </c>
      <c r="O93" s="43" t="s">
        <v>33</v>
      </c>
      <c r="P93" s="43" t="s">
        <v>326</v>
      </c>
      <c r="Q93" s="43">
        <v>0</v>
      </c>
      <c r="R93" s="43" t="s">
        <v>35</v>
      </c>
      <c r="S93" s="43"/>
      <c r="T93" s="43" t="s">
        <v>36</v>
      </c>
      <c r="U93" s="43" t="s">
        <v>37</v>
      </c>
      <c r="V93" s="43"/>
      <c r="W93" s="43" t="s">
        <v>38</v>
      </c>
      <c r="X93" s="43">
        <v>12.4178</v>
      </c>
      <c r="Y93" s="43">
        <v>0.15260000000000001</v>
      </c>
      <c r="Z93" s="43" t="s">
        <v>327</v>
      </c>
      <c r="AA93" s="43" t="s">
        <v>40</v>
      </c>
      <c r="AB93" s="43" t="s">
        <v>41</v>
      </c>
      <c r="AC93" s="43"/>
      <c r="AD93" s="43"/>
      <c r="AE93" s="43">
        <v>201</v>
      </c>
      <c r="AF93" s="43">
        <v>1208.9441242022299</v>
      </c>
    </row>
    <row r="94" spans="1:32">
      <c r="A94" s="68" t="s">
        <v>893</v>
      </c>
      <c r="B94" s="68" t="s">
        <v>26</v>
      </c>
      <c r="C94" s="43" t="s">
        <v>1455</v>
      </c>
      <c r="D94" s="43" t="s">
        <v>1456</v>
      </c>
      <c r="E94" s="43">
        <v>2022</v>
      </c>
      <c r="F94" s="43">
        <v>12</v>
      </c>
      <c r="G94" s="43">
        <v>15</v>
      </c>
      <c r="H94" s="43" t="s">
        <v>26</v>
      </c>
      <c r="I94" s="43" t="s">
        <v>229</v>
      </c>
      <c r="J94" s="43" t="s">
        <v>264</v>
      </c>
      <c r="K94" s="43" t="s">
        <v>29</v>
      </c>
      <c r="L94" s="43" t="s">
        <v>146</v>
      </c>
      <c r="M94" s="43" t="s">
        <v>54</v>
      </c>
      <c r="N94" s="43" t="s">
        <v>44</v>
      </c>
      <c r="O94" s="43" t="s">
        <v>45</v>
      </c>
      <c r="P94" s="43" t="s">
        <v>265</v>
      </c>
      <c r="Q94" s="43">
        <v>1</v>
      </c>
      <c r="R94" s="43" t="s">
        <v>35</v>
      </c>
      <c r="S94" s="43"/>
      <c r="T94" s="43" t="s">
        <v>36</v>
      </c>
      <c r="U94" s="43" t="s">
        <v>37</v>
      </c>
      <c r="V94" s="43"/>
      <c r="W94" s="43" t="s">
        <v>38</v>
      </c>
      <c r="X94" s="43">
        <v>12.452</v>
      </c>
      <c r="Y94" s="43">
        <v>-2.6909000000000001</v>
      </c>
      <c r="Z94" s="43" t="s">
        <v>266</v>
      </c>
      <c r="AA94" s="43" t="s">
        <v>40</v>
      </c>
      <c r="AB94" s="43" t="s">
        <v>41</v>
      </c>
      <c r="AC94" s="43">
        <v>613</v>
      </c>
      <c r="AD94" s="43">
        <v>1</v>
      </c>
      <c r="AE94" s="43">
        <v>14</v>
      </c>
      <c r="AF94" s="43">
        <v>4892.5204637467104</v>
      </c>
    </row>
    <row r="95" spans="1:32">
      <c r="A95" s="68" t="s">
        <v>893</v>
      </c>
      <c r="B95" s="68" t="s">
        <v>26</v>
      </c>
      <c r="C95" s="43" t="s">
        <v>1455</v>
      </c>
      <c r="D95" s="43" t="s">
        <v>1456</v>
      </c>
      <c r="E95" s="43">
        <v>2022</v>
      </c>
      <c r="F95" s="43">
        <v>11</v>
      </c>
      <c r="G95" s="43">
        <v>3</v>
      </c>
      <c r="H95" s="43" t="s">
        <v>26</v>
      </c>
      <c r="I95" s="43" t="s">
        <v>58</v>
      </c>
      <c r="J95" s="43" t="s">
        <v>486</v>
      </c>
      <c r="K95" s="43" t="s">
        <v>29</v>
      </c>
      <c r="L95" s="43" t="s">
        <v>30</v>
      </c>
      <c r="M95" s="43" t="s">
        <v>31</v>
      </c>
      <c r="N95" s="43" t="s">
        <v>115</v>
      </c>
      <c r="O95" s="43" t="s">
        <v>49</v>
      </c>
      <c r="P95" s="43" t="s">
        <v>487</v>
      </c>
      <c r="Q95" s="43">
        <v>0</v>
      </c>
      <c r="R95" s="43" t="s">
        <v>35</v>
      </c>
      <c r="S95" s="43"/>
      <c r="T95" s="43" t="s">
        <v>36</v>
      </c>
      <c r="U95" s="43" t="s">
        <v>37</v>
      </c>
      <c r="V95" s="43"/>
      <c r="W95" s="43" t="s">
        <v>38</v>
      </c>
      <c r="X95" s="43">
        <v>13.670299999999999</v>
      </c>
      <c r="Y95" s="43">
        <v>-2.3679000000000001</v>
      </c>
      <c r="Z95" s="43" t="s">
        <v>488</v>
      </c>
      <c r="AA95" s="43" t="s">
        <v>40</v>
      </c>
      <c r="AB95" s="43" t="s">
        <v>41</v>
      </c>
      <c r="AC95" s="43">
        <v>613</v>
      </c>
      <c r="AD95" s="43">
        <v>1</v>
      </c>
      <c r="AE95" s="43">
        <v>14</v>
      </c>
      <c r="AF95" s="43">
        <v>4892.5204637467104</v>
      </c>
    </row>
    <row r="96" spans="1:32">
      <c r="A96" s="68" t="s">
        <v>893</v>
      </c>
      <c r="B96" s="68" t="s">
        <v>26</v>
      </c>
      <c r="C96" s="43" t="s">
        <v>1455</v>
      </c>
      <c r="D96" s="43" t="s">
        <v>1456</v>
      </c>
      <c r="E96" s="43">
        <v>2022</v>
      </c>
      <c r="F96" s="43">
        <v>11</v>
      </c>
      <c r="G96" s="43">
        <v>5</v>
      </c>
      <c r="H96" s="43" t="s">
        <v>26</v>
      </c>
      <c r="I96" s="43" t="s">
        <v>27</v>
      </c>
      <c r="J96" s="43" t="s">
        <v>190</v>
      </c>
      <c r="K96" s="43" t="s">
        <v>29</v>
      </c>
      <c r="L96" s="43" t="s">
        <v>146</v>
      </c>
      <c r="M96" s="43" t="s">
        <v>31</v>
      </c>
      <c r="N96" s="43" t="s">
        <v>44</v>
      </c>
      <c r="O96" s="43" t="s">
        <v>45</v>
      </c>
      <c r="P96" s="43" t="s">
        <v>191</v>
      </c>
      <c r="Q96" s="43">
        <v>0</v>
      </c>
      <c r="R96" s="43" t="s">
        <v>35</v>
      </c>
      <c r="S96" s="43"/>
      <c r="T96" s="43" t="s">
        <v>36</v>
      </c>
      <c r="U96" s="43" t="s">
        <v>37</v>
      </c>
      <c r="V96" s="43" t="s">
        <v>46</v>
      </c>
      <c r="W96" s="43" t="s">
        <v>38</v>
      </c>
      <c r="X96" s="43">
        <v>11.7248</v>
      </c>
      <c r="Y96" s="43">
        <v>-4.5103999999999997</v>
      </c>
      <c r="Z96" s="43" t="s">
        <v>192</v>
      </c>
      <c r="AA96" s="43" t="s">
        <v>40</v>
      </c>
      <c r="AB96" s="43" t="s">
        <v>41</v>
      </c>
      <c r="AC96" s="43"/>
      <c r="AD96" s="43"/>
      <c r="AE96" s="43">
        <v>14</v>
      </c>
      <c r="AF96" s="43">
        <v>5515.4340556152501</v>
      </c>
    </row>
    <row r="97" spans="1:32">
      <c r="A97" s="68" t="s">
        <v>893</v>
      </c>
      <c r="B97" s="68" t="s">
        <v>26</v>
      </c>
      <c r="C97" s="43" t="s">
        <v>1455</v>
      </c>
      <c r="D97" s="43" t="s">
        <v>1456</v>
      </c>
      <c r="E97" s="43">
        <v>2022</v>
      </c>
      <c r="F97" s="43">
        <v>9</v>
      </c>
      <c r="G97" s="43">
        <v>8</v>
      </c>
      <c r="H97" s="43" t="s">
        <v>26</v>
      </c>
      <c r="I97" s="43" t="s">
        <v>118</v>
      </c>
      <c r="J97" s="43" t="s">
        <v>276</v>
      </c>
      <c r="K97" s="43" t="s">
        <v>29</v>
      </c>
      <c r="L97" s="43" t="s">
        <v>146</v>
      </c>
      <c r="M97" s="43" t="s">
        <v>31</v>
      </c>
      <c r="N97" s="43" t="s">
        <v>44</v>
      </c>
      <c r="O97" s="43" t="s">
        <v>45</v>
      </c>
      <c r="P97" s="43" t="s">
        <v>277</v>
      </c>
      <c r="Q97" s="43">
        <v>0</v>
      </c>
      <c r="R97" s="43" t="s">
        <v>35</v>
      </c>
      <c r="S97" s="43"/>
      <c r="T97" s="43" t="s">
        <v>36</v>
      </c>
      <c r="U97" s="43" t="s">
        <v>37</v>
      </c>
      <c r="V97" s="43"/>
      <c r="W97" s="43" t="s">
        <v>38</v>
      </c>
      <c r="X97" s="43">
        <v>11.898199999999999</v>
      </c>
      <c r="Y97" s="43">
        <v>-4.3379000000000003</v>
      </c>
      <c r="Z97" s="43" t="s">
        <v>278</v>
      </c>
      <c r="AA97" s="43" t="s">
        <v>40</v>
      </c>
      <c r="AB97" s="43" t="s">
        <v>41</v>
      </c>
      <c r="AC97" s="43"/>
      <c r="AD97" s="43"/>
      <c r="AE97" s="43">
        <v>140</v>
      </c>
      <c r="AF97" s="43">
        <v>9612.0255881699704</v>
      </c>
    </row>
    <row r="98" spans="1:32">
      <c r="A98" s="68" t="s">
        <v>893</v>
      </c>
      <c r="B98" s="68" t="s">
        <v>26</v>
      </c>
      <c r="C98" s="43" t="s">
        <v>1455</v>
      </c>
      <c r="D98" s="43" t="s">
        <v>1456</v>
      </c>
      <c r="E98" s="43">
        <v>2022</v>
      </c>
      <c r="F98" s="43">
        <v>2</v>
      </c>
      <c r="G98" s="43">
        <v>20</v>
      </c>
      <c r="H98" s="43" t="s">
        <v>26</v>
      </c>
      <c r="I98" s="43" t="s">
        <v>67</v>
      </c>
      <c r="J98" s="43" t="s">
        <v>351</v>
      </c>
      <c r="K98" s="43" t="s">
        <v>29</v>
      </c>
      <c r="L98" s="43" t="s">
        <v>30</v>
      </c>
      <c r="M98" s="43" t="s">
        <v>31</v>
      </c>
      <c r="N98" s="43" t="s">
        <v>32</v>
      </c>
      <c r="O98" s="43" t="s">
        <v>33</v>
      </c>
      <c r="P98" s="43" t="s">
        <v>352</v>
      </c>
      <c r="Q98" s="43">
        <v>0</v>
      </c>
      <c r="R98" s="43" t="s">
        <v>35</v>
      </c>
      <c r="S98" s="43"/>
      <c r="T98" s="43" t="s">
        <v>36</v>
      </c>
      <c r="U98" s="43" t="s">
        <v>37</v>
      </c>
      <c r="V98" s="43"/>
      <c r="W98" s="43" t="s">
        <v>38</v>
      </c>
      <c r="X98" s="43">
        <v>13.415100000000001</v>
      </c>
      <c r="Y98" s="43">
        <v>-0.54100000000000004</v>
      </c>
      <c r="Z98" s="43" t="s">
        <v>353</v>
      </c>
      <c r="AA98" s="43" t="s">
        <v>40</v>
      </c>
      <c r="AB98" s="43" t="s">
        <v>41</v>
      </c>
      <c r="AC98" s="43"/>
      <c r="AD98" s="43"/>
      <c r="AE98" s="43">
        <v>3003</v>
      </c>
      <c r="AF98" s="43">
        <v>256.50260512048402</v>
      </c>
    </row>
    <row r="99" spans="1:32">
      <c r="A99" s="68" t="s">
        <v>893</v>
      </c>
      <c r="B99" s="68" t="s">
        <v>26</v>
      </c>
      <c r="C99" s="43" t="s">
        <v>1455</v>
      </c>
      <c r="D99" s="43" t="s">
        <v>1456</v>
      </c>
      <c r="E99" s="43">
        <v>2011</v>
      </c>
      <c r="F99" s="43">
        <v>4</v>
      </c>
      <c r="G99" s="43">
        <v>15</v>
      </c>
      <c r="H99" s="43" t="s">
        <v>26</v>
      </c>
      <c r="I99" s="43" t="s">
        <v>512</v>
      </c>
      <c r="J99" s="43" t="s">
        <v>513</v>
      </c>
      <c r="K99" s="43" t="s">
        <v>29</v>
      </c>
      <c r="L99" s="43" t="s">
        <v>427</v>
      </c>
      <c r="M99" s="43" t="s">
        <v>514</v>
      </c>
      <c r="N99" s="43" t="s">
        <v>48</v>
      </c>
      <c r="O99" s="43" t="s">
        <v>49</v>
      </c>
      <c r="P99" s="43" t="s">
        <v>515</v>
      </c>
      <c r="Q99" s="43">
        <v>0</v>
      </c>
      <c r="R99" s="43" t="s">
        <v>516</v>
      </c>
      <c r="S99" s="43" t="s">
        <v>517</v>
      </c>
      <c r="T99" s="43" t="s">
        <v>518</v>
      </c>
      <c r="U99" s="43"/>
      <c r="V99" s="43"/>
      <c r="W99" s="43"/>
      <c r="X99" s="43">
        <v>12.3703</v>
      </c>
      <c r="Y99" s="43">
        <v>-1.5246999999999999</v>
      </c>
      <c r="Z99" s="43" t="s">
        <v>519</v>
      </c>
      <c r="AA99" s="43" t="s">
        <v>40</v>
      </c>
      <c r="AB99" s="43" t="s">
        <v>520</v>
      </c>
      <c r="AC99" s="43">
        <v>613</v>
      </c>
      <c r="AD99" s="43">
        <v>2</v>
      </c>
      <c r="AE99" s="43">
        <v>3003</v>
      </c>
      <c r="AF99" s="43">
        <v>432.60444267353699</v>
      </c>
    </row>
    <row r="100" spans="1:32">
      <c r="A100" s="68" t="s">
        <v>893</v>
      </c>
      <c r="B100" s="68" t="s">
        <v>26</v>
      </c>
      <c r="C100" s="43" t="s">
        <v>1455</v>
      </c>
      <c r="D100" s="43" t="s">
        <v>1456</v>
      </c>
      <c r="E100" s="43">
        <v>2023</v>
      </c>
      <c r="F100" s="43">
        <v>3</v>
      </c>
      <c r="G100" s="43">
        <v>16</v>
      </c>
      <c r="H100" s="43" t="s">
        <v>26</v>
      </c>
      <c r="I100" s="43" t="s">
        <v>67</v>
      </c>
      <c r="J100" s="43" t="s">
        <v>500</v>
      </c>
      <c r="K100" s="43" t="s">
        <v>29</v>
      </c>
      <c r="L100" s="43" t="s">
        <v>146</v>
      </c>
      <c r="M100" s="43" t="s">
        <v>54</v>
      </c>
      <c r="N100" s="43" t="s">
        <v>44</v>
      </c>
      <c r="O100" s="43" t="s">
        <v>45</v>
      </c>
      <c r="P100" s="43" t="s">
        <v>501</v>
      </c>
      <c r="Q100" s="43">
        <v>1</v>
      </c>
      <c r="R100" s="43" t="s">
        <v>35</v>
      </c>
      <c r="S100" s="43"/>
      <c r="T100" s="43" t="s">
        <v>36</v>
      </c>
      <c r="U100" s="43" t="s">
        <v>37</v>
      </c>
      <c r="V100" s="43"/>
      <c r="W100" s="43" t="s">
        <v>38</v>
      </c>
      <c r="X100" s="43">
        <v>12.6905</v>
      </c>
      <c r="Y100" s="43">
        <v>-0.4516</v>
      </c>
      <c r="Z100" s="43" t="s">
        <v>502</v>
      </c>
      <c r="AA100" s="43" t="s">
        <v>40</v>
      </c>
      <c r="AB100" s="43" t="s">
        <v>51</v>
      </c>
      <c r="AC100" s="43">
        <v>613</v>
      </c>
      <c r="AD100" s="43">
        <v>2</v>
      </c>
      <c r="AE100" s="43"/>
      <c r="AF100" s="43"/>
    </row>
    <row r="101" spans="1:32">
      <c r="A101" s="68" t="s">
        <v>893</v>
      </c>
      <c r="B101" s="68" t="s">
        <v>26</v>
      </c>
      <c r="C101" s="43" t="s">
        <v>1455</v>
      </c>
      <c r="D101" s="43" t="s">
        <v>1456</v>
      </c>
      <c r="E101" s="43">
        <v>2022</v>
      </c>
      <c r="F101" s="43">
        <v>12</v>
      </c>
      <c r="G101" s="43">
        <v>21</v>
      </c>
      <c r="H101" s="43" t="s">
        <v>26</v>
      </c>
      <c r="I101" s="43" t="s">
        <v>62</v>
      </c>
      <c r="J101" s="43" t="s">
        <v>142</v>
      </c>
      <c r="K101" s="43" t="s">
        <v>29</v>
      </c>
      <c r="L101" s="43" t="s">
        <v>30</v>
      </c>
      <c r="M101" s="43" t="s">
        <v>31</v>
      </c>
      <c r="N101" s="43" t="s">
        <v>64</v>
      </c>
      <c r="O101" s="43" t="s">
        <v>49</v>
      </c>
      <c r="P101" s="43" t="s">
        <v>143</v>
      </c>
      <c r="Q101" s="43">
        <v>0</v>
      </c>
      <c r="R101" s="43" t="s">
        <v>35</v>
      </c>
      <c r="S101" s="43"/>
      <c r="T101" s="43" t="s">
        <v>36</v>
      </c>
      <c r="U101" s="43" t="s">
        <v>37</v>
      </c>
      <c r="V101" s="43"/>
      <c r="W101" s="43" t="s">
        <v>38</v>
      </c>
      <c r="X101" s="43">
        <v>11.8606</v>
      </c>
      <c r="Y101" s="43">
        <v>1.6992</v>
      </c>
      <c r="Z101" s="43" t="s">
        <v>144</v>
      </c>
      <c r="AA101" s="43" t="s">
        <v>40</v>
      </c>
      <c r="AB101" s="43" t="s">
        <v>41</v>
      </c>
      <c r="AC101" s="43"/>
      <c r="AD101" s="43"/>
      <c r="AE101" s="43"/>
      <c r="AF101" s="43"/>
    </row>
    <row r="102" spans="1:32">
      <c r="A102" s="68" t="s">
        <v>893</v>
      </c>
      <c r="B102" s="68" t="s">
        <v>26</v>
      </c>
      <c r="C102" s="43" t="s">
        <v>1455</v>
      </c>
      <c r="D102" s="43" t="s">
        <v>1456</v>
      </c>
      <c r="E102" s="43">
        <v>2022</v>
      </c>
      <c r="F102" s="43">
        <v>2</v>
      </c>
      <c r="G102" s="43">
        <v>19</v>
      </c>
      <c r="H102" s="43" t="s">
        <v>26</v>
      </c>
      <c r="I102" s="43" t="s">
        <v>62</v>
      </c>
      <c r="J102" s="43" t="s">
        <v>239</v>
      </c>
      <c r="K102" s="43" t="s">
        <v>29</v>
      </c>
      <c r="L102" s="43" t="s">
        <v>30</v>
      </c>
      <c r="M102" s="43" t="s">
        <v>31</v>
      </c>
      <c r="N102" s="43" t="s">
        <v>32</v>
      </c>
      <c r="O102" s="43" t="s">
        <v>33</v>
      </c>
      <c r="P102" s="43" t="s">
        <v>240</v>
      </c>
      <c r="Q102" s="43">
        <v>0</v>
      </c>
      <c r="R102" s="43" t="s">
        <v>35</v>
      </c>
      <c r="S102" s="43"/>
      <c r="T102" s="43" t="s">
        <v>36</v>
      </c>
      <c r="U102" s="43" t="s">
        <v>37</v>
      </c>
      <c r="V102" s="43"/>
      <c r="W102" s="43" t="s">
        <v>38</v>
      </c>
      <c r="X102" s="43">
        <v>12.403700000000001</v>
      </c>
      <c r="Y102" s="43">
        <v>1.3169</v>
      </c>
      <c r="Z102" s="43" t="s">
        <v>241</v>
      </c>
      <c r="AA102" s="43" t="s">
        <v>40</v>
      </c>
      <c r="AB102" s="43" t="s">
        <v>41</v>
      </c>
      <c r="AC102" s="43">
        <v>613</v>
      </c>
      <c r="AD102" s="43">
        <v>1</v>
      </c>
      <c r="AE102" s="43"/>
      <c r="AF102" s="43"/>
    </row>
    <row r="103" spans="1:32">
      <c r="A103" s="68" t="s">
        <v>893</v>
      </c>
      <c r="B103" s="68" t="s">
        <v>26</v>
      </c>
      <c r="C103" s="43" t="s">
        <v>1455</v>
      </c>
      <c r="D103" s="43" t="s">
        <v>1456</v>
      </c>
      <c r="E103" s="43">
        <v>2020</v>
      </c>
      <c r="F103" s="43">
        <v>5</v>
      </c>
      <c r="G103" s="43">
        <v>11</v>
      </c>
      <c r="H103" s="43" t="s">
        <v>26</v>
      </c>
      <c r="I103" s="43" t="s">
        <v>62</v>
      </c>
      <c r="J103" s="43" t="s">
        <v>417</v>
      </c>
      <c r="K103" s="43" t="s">
        <v>29</v>
      </c>
      <c r="L103" s="43" t="s">
        <v>30</v>
      </c>
      <c r="M103" s="43" t="s">
        <v>31</v>
      </c>
      <c r="N103" s="43" t="s">
        <v>32</v>
      </c>
      <c r="O103" s="43" t="s">
        <v>33</v>
      </c>
      <c r="P103" s="43" t="s">
        <v>418</v>
      </c>
      <c r="Q103" s="43">
        <v>0</v>
      </c>
      <c r="R103" s="43" t="s">
        <v>35</v>
      </c>
      <c r="S103" s="43"/>
      <c r="T103" s="43" t="s">
        <v>36</v>
      </c>
      <c r="U103" s="43" t="s">
        <v>37</v>
      </c>
      <c r="V103" s="43" t="s">
        <v>160</v>
      </c>
      <c r="W103" s="43" t="s">
        <v>38</v>
      </c>
      <c r="X103" s="43">
        <v>11.3512</v>
      </c>
      <c r="Y103" s="43">
        <v>0.58750000000000002</v>
      </c>
      <c r="Z103" s="43" t="s">
        <v>419</v>
      </c>
      <c r="AA103" s="43" t="s">
        <v>40</v>
      </c>
      <c r="AB103" s="43" t="s">
        <v>41</v>
      </c>
      <c r="AC103" s="43"/>
      <c r="AD103" s="43"/>
      <c r="AE103" s="43">
        <v>18</v>
      </c>
      <c r="AF103" s="43">
        <v>9726.5135975808298</v>
      </c>
    </row>
    <row r="104" spans="1:32">
      <c r="A104" s="68" t="s">
        <v>893</v>
      </c>
      <c r="B104" s="68" t="s">
        <v>26</v>
      </c>
      <c r="C104" s="43" t="s">
        <v>1455</v>
      </c>
      <c r="D104" s="43" t="s">
        <v>1456</v>
      </c>
      <c r="E104" s="43">
        <v>2023</v>
      </c>
      <c r="F104" s="43">
        <v>2</v>
      </c>
      <c r="G104" s="43">
        <v>16</v>
      </c>
      <c r="H104" s="43" t="s">
        <v>26</v>
      </c>
      <c r="I104" s="43" t="s">
        <v>62</v>
      </c>
      <c r="J104" s="43" t="s">
        <v>225</v>
      </c>
      <c r="K104" s="43" t="s">
        <v>29</v>
      </c>
      <c r="L104" s="43" t="s">
        <v>146</v>
      </c>
      <c r="M104" s="43" t="s">
        <v>31</v>
      </c>
      <c r="N104" s="43" t="s">
        <v>48</v>
      </c>
      <c r="O104" s="43" t="s">
        <v>49</v>
      </c>
      <c r="P104" s="43" t="s">
        <v>226</v>
      </c>
      <c r="Q104" s="43">
        <v>0</v>
      </c>
      <c r="R104" s="43" t="s">
        <v>35</v>
      </c>
      <c r="S104" s="43"/>
      <c r="T104" s="43" t="s">
        <v>36</v>
      </c>
      <c r="U104" s="43" t="s">
        <v>227</v>
      </c>
      <c r="V104" s="43"/>
      <c r="W104" s="43" t="s">
        <v>72</v>
      </c>
      <c r="X104" s="43">
        <v>12.7097</v>
      </c>
      <c r="Y104" s="43">
        <v>-0.13109999999999999</v>
      </c>
      <c r="Z104" s="43" t="s">
        <v>228</v>
      </c>
      <c r="AA104" s="43" t="s">
        <v>40</v>
      </c>
      <c r="AB104" s="43" t="s">
        <v>51</v>
      </c>
      <c r="AC104" s="43">
        <v>613</v>
      </c>
      <c r="AD104" s="43">
        <v>2</v>
      </c>
      <c r="AE104" s="43">
        <v>18</v>
      </c>
      <c r="AF104" s="43">
        <v>9726.5135975808298</v>
      </c>
    </row>
    <row r="105" spans="1:32">
      <c r="A105" s="68" t="s">
        <v>893</v>
      </c>
      <c r="B105" s="68" t="s">
        <v>26</v>
      </c>
      <c r="C105" s="43" t="s">
        <v>1455</v>
      </c>
      <c r="D105" s="43" t="s">
        <v>1456</v>
      </c>
      <c r="E105" s="43">
        <v>2023</v>
      </c>
      <c r="F105" s="43">
        <v>3</v>
      </c>
      <c r="G105" s="43">
        <v>29</v>
      </c>
      <c r="H105" s="43" t="s">
        <v>26</v>
      </c>
      <c r="I105" s="43" t="s">
        <v>118</v>
      </c>
      <c r="J105" s="43" t="s">
        <v>261</v>
      </c>
      <c r="K105" s="43" t="s">
        <v>29</v>
      </c>
      <c r="L105" s="43" t="s">
        <v>30</v>
      </c>
      <c r="M105" s="43" t="s">
        <v>31</v>
      </c>
      <c r="N105" s="43" t="s">
        <v>32</v>
      </c>
      <c r="O105" s="43" t="s">
        <v>33</v>
      </c>
      <c r="P105" s="43" t="s">
        <v>262</v>
      </c>
      <c r="Q105" s="43">
        <v>0</v>
      </c>
      <c r="R105" s="43" t="s">
        <v>35</v>
      </c>
      <c r="S105" s="43"/>
      <c r="T105" s="43" t="s">
        <v>36</v>
      </c>
      <c r="U105" s="43" t="s">
        <v>37</v>
      </c>
      <c r="V105" s="43"/>
      <c r="W105" s="43" t="s">
        <v>38</v>
      </c>
      <c r="X105" s="43">
        <v>12.020300000000001</v>
      </c>
      <c r="Y105" s="43">
        <v>-3.6246999999999998</v>
      </c>
      <c r="Z105" s="43" t="s">
        <v>263</v>
      </c>
      <c r="AA105" s="43" t="s">
        <v>40</v>
      </c>
      <c r="AB105" s="43" t="s">
        <v>41</v>
      </c>
      <c r="AC105" s="43"/>
      <c r="AD105" s="43"/>
      <c r="AE105" s="43">
        <v>18</v>
      </c>
      <c r="AF105" s="43">
        <v>9726.5135975808298</v>
      </c>
    </row>
    <row r="106" spans="1:32">
      <c r="A106" s="68" t="s">
        <v>893</v>
      </c>
      <c r="B106" s="68" t="s">
        <v>26</v>
      </c>
      <c r="C106" s="43" t="s">
        <v>1455</v>
      </c>
      <c r="D106" s="43" t="s">
        <v>1456</v>
      </c>
      <c r="E106" s="43">
        <v>2021</v>
      </c>
      <c r="F106" s="43">
        <v>2</v>
      </c>
      <c r="G106" s="43">
        <v>23</v>
      </c>
      <c r="H106" s="43" t="s">
        <v>26</v>
      </c>
      <c r="I106" s="43" t="s">
        <v>113</v>
      </c>
      <c r="J106" s="43" t="s">
        <v>521</v>
      </c>
      <c r="K106" s="43" t="s">
        <v>29</v>
      </c>
      <c r="L106" s="43" t="s">
        <v>96</v>
      </c>
      <c r="M106" s="43" t="s">
        <v>31</v>
      </c>
      <c r="N106" s="43" t="s">
        <v>48</v>
      </c>
      <c r="O106" s="43" t="s">
        <v>97</v>
      </c>
      <c r="P106" s="43" t="s">
        <v>523</v>
      </c>
      <c r="Q106" s="43">
        <v>0</v>
      </c>
      <c r="R106" s="43" t="s">
        <v>35</v>
      </c>
      <c r="S106" s="43"/>
      <c r="T106" s="43" t="s">
        <v>36</v>
      </c>
      <c r="U106" s="43" t="s">
        <v>37</v>
      </c>
      <c r="V106" s="43"/>
      <c r="W106" s="43" t="s">
        <v>38</v>
      </c>
      <c r="X106" s="43">
        <v>13.985900000000001</v>
      </c>
      <c r="Y106" s="43">
        <v>-1.7003999999999999</v>
      </c>
      <c r="Z106" s="43" t="s">
        <v>522</v>
      </c>
      <c r="AA106" s="43" t="s">
        <v>40</v>
      </c>
      <c r="AB106" s="43" t="s">
        <v>41</v>
      </c>
      <c r="AC106" s="43"/>
      <c r="AD106" s="43"/>
      <c r="AE106" s="43"/>
      <c r="AF106" s="43"/>
    </row>
    <row r="107" spans="1:32">
      <c r="A107" s="68" t="s">
        <v>893</v>
      </c>
      <c r="B107" s="68" t="s">
        <v>26</v>
      </c>
      <c r="C107" s="43" t="s">
        <v>1455</v>
      </c>
      <c r="D107" s="43" t="s">
        <v>1456</v>
      </c>
      <c r="E107" s="43">
        <v>2022</v>
      </c>
      <c r="F107" s="43">
        <v>7</v>
      </c>
      <c r="G107" s="43">
        <v>18</v>
      </c>
      <c r="H107" s="43" t="s">
        <v>26</v>
      </c>
      <c r="I107" s="43" t="s">
        <v>67</v>
      </c>
      <c r="J107" s="43" t="s">
        <v>477</v>
      </c>
      <c r="K107" s="43" t="s">
        <v>29</v>
      </c>
      <c r="L107" s="43" t="s">
        <v>30</v>
      </c>
      <c r="M107" s="43" t="s">
        <v>31</v>
      </c>
      <c r="N107" s="43" t="s">
        <v>44</v>
      </c>
      <c r="O107" s="43" t="s">
        <v>45</v>
      </c>
      <c r="P107" s="43" t="s">
        <v>478</v>
      </c>
      <c r="Q107" s="43">
        <v>0</v>
      </c>
      <c r="R107" s="43" t="s">
        <v>35</v>
      </c>
      <c r="S107" s="43"/>
      <c r="T107" s="43" t="s">
        <v>36</v>
      </c>
      <c r="U107" s="43" t="s">
        <v>37</v>
      </c>
      <c r="V107" s="43" t="s">
        <v>173</v>
      </c>
      <c r="W107" s="43" t="s">
        <v>38</v>
      </c>
      <c r="X107" s="43">
        <v>12.8734</v>
      </c>
      <c r="Y107" s="43">
        <v>-0.70030000000000003</v>
      </c>
      <c r="Z107" s="43" t="s">
        <v>479</v>
      </c>
      <c r="AA107" s="43" t="s">
        <v>40</v>
      </c>
      <c r="AB107" s="43" t="s">
        <v>41</v>
      </c>
      <c r="AC107" s="43"/>
      <c r="AD107" s="43"/>
      <c r="AE107" s="43"/>
      <c r="AF107" s="43"/>
    </row>
    <row r="108" spans="1:32">
      <c r="A108" s="68" t="s">
        <v>893</v>
      </c>
      <c r="B108" s="68" t="s">
        <v>26</v>
      </c>
      <c r="C108" s="43" t="s">
        <v>1455</v>
      </c>
      <c r="D108" s="43" t="s">
        <v>1456</v>
      </c>
      <c r="E108" s="43">
        <v>2022</v>
      </c>
      <c r="F108" s="43">
        <v>10</v>
      </c>
      <c r="G108" s="43">
        <v>7</v>
      </c>
      <c r="H108" s="43" t="s">
        <v>26</v>
      </c>
      <c r="I108" s="43" t="s">
        <v>27</v>
      </c>
      <c r="J108" s="43" t="s">
        <v>509</v>
      </c>
      <c r="K108" s="43" t="s">
        <v>29</v>
      </c>
      <c r="L108" s="43" t="s">
        <v>30</v>
      </c>
      <c r="M108" s="43" t="s">
        <v>31</v>
      </c>
      <c r="N108" s="43" t="s">
        <v>44</v>
      </c>
      <c r="O108" s="43" t="s">
        <v>45</v>
      </c>
      <c r="P108" s="43" t="s">
        <v>510</v>
      </c>
      <c r="Q108" s="43">
        <v>0</v>
      </c>
      <c r="R108" s="43" t="s">
        <v>35</v>
      </c>
      <c r="S108" s="43"/>
      <c r="T108" s="43" t="s">
        <v>36</v>
      </c>
      <c r="U108" s="43" t="s">
        <v>37</v>
      </c>
      <c r="V108" s="43"/>
      <c r="W108" s="43" t="s">
        <v>38</v>
      </c>
      <c r="X108" s="43">
        <v>11.4269</v>
      </c>
      <c r="Y108" s="43">
        <v>-3.2578999999999998</v>
      </c>
      <c r="Z108" s="43" t="s">
        <v>511</v>
      </c>
      <c r="AA108" s="43" t="s">
        <v>40</v>
      </c>
      <c r="AB108" s="43" t="s">
        <v>41</v>
      </c>
      <c r="AC108" s="43">
        <v>613</v>
      </c>
      <c r="AD108" s="43">
        <v>2</v>
      </c>
      <c r="AE108" s="43"/>
      <c r="AF108" s="43"/>
    </row>
    <row r="109" spans="1:32">
      <c r="A109" s="68" t="s">
        <v>893</v>
      </c>
      <c r="B109" s="68" t="s">
        <v>26</v>
      </c>
      <c r="C109" s="43" t="s">
        <v>1455</v>
      </c>
      <c r="D109" s="43" t="s">
        <v>1456</v>
      </c>
      <c r="E109" s="43">
        <v>2022</v>
      </c>
      <c r="F109" s="43">
        <v>1</v>
      </c>
      <c r="G109" s="43">
        <v>15</v>
      </c>
      <c r="H109" s="43" t="s">
        <v>26</v>
      </c>
      <c r="I109" s="43" t="s">
        <v>113</v>
      </c>
      <c r="J109" s="43" t="s">
        <v>139</v>
      </c>
      <c r="K109" s="43" t="s">
        <v>29</v>
      </c>
      <c r="L109" s="43" t="s">
        <v>30</v>
      </c>
      <c r="M109" s="43" t="s">
        <v>78</v>
      </c>
      <c r="N109" s="43" t="s">
        <v>79</v>
      </c>
      <c r="O109" s="43" t="s">
        <v>33</v>
      </c>
      <c r="P109" s="43" t="s">
        <v>140</v>
      </c>
      <c r="Q109" s="43">
        <v>0</v>
      </c>
      <c r="R109" s="43" t="s">
        <v>35</v>
      </c>
      <c r="S109" s="43"/>
      <c r="T109" s="43" t="s">
        <v>36</v>
      </c>
      <c r="U109" s="43"/>
      <c r="V109" s="43"/>
      <c r="W109" s="43"/>
      <c r="X109" s="43">
        <v>14.6008</v>
      </c>
      <c r="Y109" s="43">
        <v>-0.71899999999999997</v>
      </c>
      <c r="Z109" s="43" t="s">
        <v>141</v>
      </c>
      <c r="AA109" s="43" t="s">
        <v>40</v>
      </c>
      <c r="AB109" s="43" t="s">
        <v>41</v>
      </c>
      <c r="AC109" s="43"/>
      <c r="AD109" s="43"/>
      <c r="AE109" s="43"/>
      <c r="AF109" s="43"/>
    </row>
    <row r="110" spans="1:32">
      <c r="A110" s="68" t="s">
        <v>893</v>
      </c>
      <c r="B110" s="68" t="s">
        <v>26</v>
      </c>
      <c r="C110" s="43" t="s">
        <v>1455</v>
      </c>
      <c r="D110" s="43" t="s">
        <v>1456</v>
      </c>
      <c r="E110" s="43">
        <v>2023</v>
      </c>
      <c r="F110" s="43">
        <v>1</v>
      </c>
      <c r="G110" s="43">
        <v>17</v>
      </c>
      <c r="H110" s="43" t="s">
        <v>26</v>
      </c>
      <c r="I110" s="43" t="s">
        <v>118</v>
      </c>
      <c r="J110" s="43" t="s">
        <v>471</v>
      </c>
      <c r="K110" s="43" t="s">
        <v>29</v>
      </c>
      <c r="L110" s="43" t="s">
        <v>146</v>
      </c>
      <c r="M110" s="43" t="s">
        <v>31</v>
      </c>
      <c r="N110" s="43" t="s">
        <v>44</v>
      </c>
      <c r="O110" s="43" t="s">
        <v>45</v>
      </c>
      <c r="P110" s="43" t="s">
        <v>472</v>
      </c>
      <c r="Q110" s="43">
        <v>0</v>
      </c>
      <c r="R110" s="43" t="s">
        <v>35</v>
      </c>
      <c r="S110" s="43"/>
      <c r="T110" s="43" t="s">
        <v>36</v>
      </c>
      <c r="U110" s="43" t="s">
        <v>37</v>
      </c>
      <c r="V110" s="43"/>
      <c r="W110" s="43" t="s">
        <v>38</v>
      </c>
      <c r="X110" s="43">
        <v>12.920999999999999</v>
      </c>
      <c r="Y110" s="43">
        <v>-2.9762</v>
      </c>
      <c r="Z110" s="43" t="s">
        <v>473</v>
      </c>
      <c r="AA110" s="43" t="s">
        <v>40</v>
      </c>
      <c r="AB110" s="43" t="s">
        <v>41</v>
      </c>
      <c r="AC110" s="43">
        <v>613</v>
      </c>
      <c r="AD110" s="43">
        <v>1</v>
      </c>
      <c r="AE110" s="43"/>
      <c r="AF110" s="43"/>
    </row>
    <row r="111" spans="1:32">
      <c r="A111" s="68" t="s">
        <v>893</v>
      </c>
      <c r="B111" s="68" t="s">
        <v>26</v>
      </c>
      <c r="C111" s="43" t="s">
        <v>1455</v>
      </c>
      <c r="D111" s="43" t="s">
        <v>1456</v>
      </c>
      <c r="E111" s="43">
        <v>2023</v>
      </c>
      <c r="F111" s="43">
        <v>1</v>
      </c>
      <c r="G111" s="43">
        <v>30</v>
      </c>
      <c r="H111" s="43" t="s">
        <v>26</v>
      </c>
      <c r="I111" s="43" t="s">
        <v>42</v>
      </c>
      <c r="J111" s="43" t="s">
        <v>391</v>
      </c>
      <c r="K111" s="43" t="s">
        <v>29</v>
      </c>
      <c r="L111" s="43" t="s">
        <v>146</v>
      </c>
      <c r="M111" s="43" t="s">
        <v>31</v>
      </c>
      <c r="N111" s="43" t="s">
        <v>48</v>
      </c>
      <c r="O111" s="43" t="s">
        <v>49</v>
      </c>
      <c r="P111" s="43" t="s">
        <v>392</v>
      </c>
      <c r="Q111" s="43">
        <v>0</v>
      </c>
      <c r="R111" s="43" t="s">
        <v>35</v>
      </c>
      <c r="S111" s="43"/>
      <c r="T111" s="43" t="s">
        <v>36</v>
      </c>
      <c r="U111" s="43" t="s">
        <v>37</v>
      </c>
      <c r="V111" s="43"/>
      <c r="W111" s="43" t="s">
        <v>38</v>
      </c>
      <c r="X111" s="43">
        <v>12.484500000000001</v>
      </c>
      <c r="Y111" s="43">
        <v>-0.32040000000000002</v>
      </c>
      <c r="Z111" s="43" t="s">
        <v>393</v>
      </c>
      <c r="AA111" s="43" t="s">
        <v>40</v>
      </c>
      <c r="AB111" s="43" t="s">
        <v>41</v>
      </c>
      <c r="AC111" s="43">
        <v>613</v>
      </c>
      <c r="AD111" s="43">
        <v>2</v>
      </c>
      <c r="AE111" s="43"/>
      <c r="AF111" s="43"/>
    </row>
    <row r="112" spans="1:32">
      <c r="A112" s="68" t="s">
        <v>893</v>
      </c>
      <c r="B112" s="68" t="s">
        <v>26</v>
      </c>
      <c r="C112" s="43" t="s">
        <v>1455</v>
      </c>
      <c r="D112" s="43" t="s">
        <v>1456</v>
      </c>
      <c r="E112" s="43">
        <v>2022</v>
      </c>
      <c r="F112" s="43">
        <v>1</v>
      </c>
      <c r="G112" s="43">
        <v>18</v>
      </c>
      <c r="H112" s="43" t="s">
        <v>26</v>
      </c>
      <c r="I112" s="43" t="s">
        <v>58</v>
      </c>
      <c r="J112" s="43" t="s">
        <v>110</v>
      </c>
      <c r="K112" s="43" t="s">
        <v>29</v>
      </c>
      <c r="L112" s="43" t="s">
        <v>30</v>
      </c>
      <c r="M112" s="43" t="s">
        <v>78</v>
      </c>
      <c r="N112" s="43" t="s">
        <v>79</v>
      </c>
      <c r="O112" s="43" t="s">
        <v>33</v>
      </c>
      <c r="P112" s="43" t="s">
        <v>111</v>
      </c>
      <c r="Q112" s="43">
        <v>0</v>
      </c>
      <c r="R112" s="43" t="s">
        <v>35</v>
      </c>
      <c r="S112" s="43"/>
      <c r="T112" s="43" t="s">
        <v>36</v>
      </c>
      <c r="U112" s="43"/>
      <c r="V112" s="43"/>
      <c r="W112" s="43"/>
      <c r="X112" s="43">
        <v>13.7202</v>
      </c>
      <c r="Y112" s="43">
        <v>-2.5234999999999999</v>
      </c>
      <c r="Z112" s="43" t="s">
        <v>112</v>
      </c>
      <c r="AA112" s="43" t="s">
        <v>40</v>
      </c>
      <c r="AB112" s="43" t="s">
        <v>41</v>
      </c>
      <c r="AC112" s="43"/>
      <c r="AD112" s="43"/>
      <c r="AE112" s="43">
        <v>14</v>
      </c>
      <c r="AF112" s="43">
        <v>545.04910508753005</v>
      </c>
    </row>
    <row r="113" spans="1:32">
      <c r="A113" s="68" t="s">
        <v>893</v>
      </c>
      <c r="B113" s="68" t="s">
        <v>26</v>
      </c>
      <c r="C113" s="43" t="s">
        <v>1455</v>
      </c>
      <c r="D113" s="43" t="s">
        <v>1456</v>
      </c>
      <c r="E113" s="43">
        <v>2022</v>
      </c>
      <c r="F113" s="43">
        <v>10</v>
      </c>
      <c r="G113" s="43">
        <v>6</v>
      </c>
      <c r="H113" s="43" t="s">
        <v>26</v>
      </c>
      <c r="I113" s="43" t="s">
        <v>52</v>
      </c>
      <c r="J113" s="43" t="s">
        <v>408</v>
      </c>
      <c r="K113" s="43" t="s">
        <v>29</v>
      </c>
      <c r="L113" s="43" t="s">
        <v>30</v>
      </c>
      <c r="M113" s="43" t="s">
        <v>31</v>
      </c>
      <c r="N113" s="43" t="s">
        <v>48</v>
      </c>
      <c r="O113" s="43" t="s">
        <v>49</v>
      </c>
      <c r="P113" s="43" t="s">
        <v>409</v>
      </c>
      <c r="Q113" s="43">
        <v>0</v>
      </c>
      <c r="R113" s="43" t="s">
        <v>35</v>
      </c>
      <c r="S113" s="43"/>
      <c r="T113" s="43" t="s">
        <v>36</v>
      </c>
      <c r="U113" s="43" t="s">
        <v>37</v>
      </c>
      <c r="V113" s="43"/>
      <c r="W113" s="43" t="s">
        <v>38</v>
      </c>
      <c r="X113" s="43">
        <v>11.109</v>
      </c>
      <c r="Y113" s="43">
        <v>-3.5133000000000001</v>
      </c>
      <c r="Z113" s="43" t="s">
        <v>410</v>
      </c>
      <c r="AA113" s="43" t="s">
        <v>40</v>
      </c>
      <c r="AB113" s="43" t="s">
        <v>41</v>
      </c>
      <c r="AC113" s="43"/>
      <c r="AD113" s="43"/>
      <c r="AE113" s="43">
        <v>14</v>
      </c>
      <c r="AF113" s="43">
        <v>545.04910508753005</v>
      </c>
    </row>
    <row r="114" spans="1:32">
      <c r="A114" s="68" t="s">
        <v>893</v>
      </c>
      <c r="B114" s="68" t="s">
        <v>26</v>
      </c>
      <c r="C114" s="43" t="s">
        <v>1455</v>
      </c>
      <c r="D114" s="43" t="s">
        <v>1456</v>
      </c>
      <c r="E114" s="43">
        <v>2023</v>
      </c>
      <c r="F114" s="43">
        <v>3</v>
      </c>
      <c r="G114" s="43">
        <v>10</v>
      </c>
      <c r="H114" s="43" t="s">
        <v>26</v>
      </c>
      <c r="I114" s="43" t="s">
        <v>27</v>
      </c>
      <c r="J114" s="43" t="s">
        <v>445</v>
      </c>
      <c r="K114" s="43" t="s">
        <v>29</v>
      </c>
      <c r="L114" s="43" t="s">
        <v>146</v>
      </c>
      <c r="M114" s="43" t="s">
        <v>69</v>
      </c>
      <c r="N114" s="43" t="s">
        <v>64</v>
      </c>
      <c r="O114" s="43" t="s">
        <v>49</v>
      </c>
      <c r="P114" s="43" t="s">
        <v>446</v>
      </c>
      <c r="Q114" s="43">
        <v>5</v>
      </c>
      <c r="R114" s="43" t="s">
        <v>35</v>
      </c>
      <c r="S114" s="43"/>
      <c r="T114" s="43" t="s">
        <v>36</v>
      </c>
      <c r="U114" s="43" t="s">
        <v>71</v>
      </c>
      <c r="V114" s="43" t="s">
        <v>56</v>
      </c>
      <c r="W114" s="43" t="s">
        <v>72</v>
      </c>
      <c r="X114" s="43">
        <v>11.76</v>
      </c>
      <c r="Y114" s="43">
        <v>-4.8099999999999996</v>
      </c>
      <c r="Z114" s="43" t="s">
        <v>447</v>
      </c>
      <c r="AA114" s="43" t="s">
        <v>40</v>
      </c>
      <c r="AB114" s="43" t="s">
        <v>41</v>
      </c>
      <c r="AC114" s="43"/>
      <c r="AD114" s="43"/>
      <c r="AE114" s="43">
        <v>14</v>
      </c>
      <c r="AF114" s="43">
        <v>545.04910508753005</v>
      </c>
    </row>
    <row r="115" spans="1:32">
      <c r="A115" s="68" t="s">
        <v>893</v>
      </c>
      <c r="B115" s="68" t="s">
        <v>26</v>
      </c>
      <c r="C115" s="43" t="s">
        <v>1455</v>
      </c>
      <c r="D115" s="43" t="s">
        <v>1456</v>
      </c>
      <c r="E115" s="43">
        <v>2022</v>
      </c>
      <c r="F115" s="43">
        <v>3</v>
      </c>
      <c r="G115" s="43">
        <v>2</v>
      </c>
      <c r="H115" s="43" t="s">
        <v>26</v>
      </c>
      <c r="I115" s="43" t="s">
        <v>62</v>
      </c>
      <c r="J115" s="43" t="s">
        <v>248</v>
      </c>
      <c r="K115" s="43" t="s">
        <v>29</v>
      </c>
      <c r="L115" s="43" t="s">
        <v>30</v>
      </c>
      <c r="M115" s="43" t="s">
        <v>31</v>
      </c>
      <c r="N115" s="43" t="s">
        <v>44</v>
      </c>
      <c r="O115" s="43" t="s">
        <v>45</v>
      </c>
      <c r="P115" s="43" t="s">
        <v>249</v>
      </c>
      <c r="Q115" s="43">
        <v>0</v>
      </c>
      <c r="R115" s="43" t="s">
        <v>35</v>
      </c>
      <c r="S115" s="43"/>
      <c r="T115" s="43" t="s">
        <v>36</v>
      </c>
      <c r="U115" s="43" t="s">
        <v>37</v>
      </c>
      <c r="V115" s="43" t="s">
        <v>160</v>
      </c>
      <c r="W115" s="43" t="s">
        <v>38</v>
      </c>
      <c r="X115" s="43">
        <v>11.7302</v>
      </c>
      <c r="Y115" s="43">
        <v>1.7693000000000001</v>
      </c>
      <c r="Z115" s="43" t="s">
        <v>250</v>
      </c>
      <c r="AA115" s="43" t="s">
        <v>40</v>
      </c>
      <c r="AB115" s="43" t="s">
        <v>41</v>
      </c>
      <c r="AC115" s="43"/>
      <c r="AD115" s="43"/>
      <c r="AE115" s="43">
        <v>503</v>
      </c>
      <c r="AF115" s="43">
        <v>8652.38133253265</v>
      </c>
    </row>
    <row r="116" spans="1:32">
      <c r="A116" s="68" t="s">
        <v>893</v>
      </c>
      <c r="B116" s="68" t="s">
        <v>26</v>
      </c>
      <c r="C116" s="43" t="s">
        <v>1455</v>
      </c>
      <c r="D116" s="43" t="s">
        <v>1456</v>
      </c>
      <c r="E116" s="43">
        <v>2022</v>
      </c>
      <c r="F116" s="43">
        <v>2</v>
      </c>
      <c r="G116" s="43">
        <v>25</v>
      </c>
      <c r="H116" s="43" t="s">
        <v>26</v>
      </c>
      <c r="I116" s="43" t="s">
        <v>62</v>
      </c>
      <c r="J116" s="43" t="s">
        <v>458</v>
      </c>
      <c r="K116" s="43" t="s">
        <v>29</v>
      </c>
      <c r="L116" s="43" t="s">
        <v>30</v>
      </c>
      <c r="M116" s="43" t="s">
        <v>31</v>
      </c>
      <c r="N116" s="43" t="s">
        <v>44</v>
      </c>
      <c r="O116" s="43" t="s">
        <v>45</v>
      </c>
      <c r="P116" s="43" t="s">
        <v>460</v>
      </c>
      <c r="Q116" s="43">
        <v>0</v>
      </c>
      <c r="R116" s="43" t="s">
        <v>35</v>
      </c>
      <c r="S116" s="43"/>
      <c r="T116" s="43" t="s">
        <v>36</v>
      </c>
      <c r="U116" s="43" t="s">
        <v>37</v>
      </c>
      <c r="V116" s="43"/>
      <c r="W116" s="43" t="s">
        <v>38</v>
      </c>
      <c r="X116" s="43">
        <v>11.014200000000001</v>
      </c>
      <c r="Y116" s="43">
        <v>0.55279999999999996</v>
      </c>
      <c r="Z116" s="43" t="s">
        <v>459</v>
      </c>
      <c r="AA116" s="43" t="s">
        <v>40</v>
      </c>
      <c r="AB116" s="43" t="s">
        <v>41</v>
      </c>
      <c r="AC116" s="43"/>
      <c r="AD116" s="43"/>
      <c r="AE116" s="43">
        <v>27</v>
      </c>
      <c r="AF116" s="43">
        <v>9650.1732963348095</v>
      </c>
    </row>
    <row r="117" spans="1:32">
      <c r="A117" s="68" t="s">
        <v>893</v>
      </c>
      <c r="B117" s="68" t="s">
        <v>26</v>
      </c>
      <c r="C117" s="43" t="s">
        <v>1455</v>
      </c>
      <c r="D117" s="43" t="s">
        <v>1456</v>
      </c>
      <c r="E117" s="43">
        <v>2022</v>
      </c>
      <c r="F117" s="43">
        <v>9</v>
      </c>
      <c r="G117" s="43">
        <v>1</v>
      </c>
      <c r="H117" s="43" t="s">
        <v>26</v>
      </c>
      <c r="I117" s="43" t="s">
        <v>62</v>
      </c>
      <c r="J117" s="43" t="s">
        <v>506</v>
      </c>
      <c r="K117" s="43" t="s">
        <v>29</v>
      </c>
      <c r="L117" s="43" t="s">
        <v>30</v>
      </c>
      <c r="M117" s="43" t="s">
        <v>31</v>
      </c>
      <c r="N117" s="43" t="s">
        <v>48</v>
      </c>
      <c r="O117" s="43" t="s">
        <v>49</v>
      </c>
      <c r="P117" s="43" t="s">
        <v>507</v>
      </c>
      <c r="Q117" s="43">
        <v>0</v>
      </c>
      <c r="R117" s="43" t="s">
        <v>35</v>
      </c>
      <c r="S117" s="43"/>
      <c r="T117" s="43" t="s">
        <v>36</v>
      </c>
      <c r="U117" s="43" t="s">
        <v>37</v>
      </c>
      <c r="V117" s="43"/>
      <c r="W117" s="43" t="s">
        <v>38</v>
      </c>
      <c r="X117" s="43">
        <v>11.8399</v>
      </c>
      <c r="Y117" s="43">
        <v>1.9187000000000001</v>
      </c>
      <c r="Z117" s="43" t="s">
        <v>508</v>
      </c>
      <c r="AA117" s="43" t="s">
        <v>40</v>
      </c>
      <c r="AB117" s="43" t="s">
        <v>41</v>
      </c>
      <c r="AC117" s="43"/>
      <c r="AD117" s="43"/>
      <c r="AE117" s="43">
        <v>27</v>
      </c>
      <c r="AF117" s="43">
        <v>9745.1566473966905</v>
      </c>
    </row>
    <row r="118" spans="1:32">
      <c r="A118" s="68" t="s">
        <v>893</v>
      </c>
      <c r="B118" s="68" t="s">
        <v>26</v>
      </c>
      <c r="C118" s="43" t="s">
        <v>1455</v>
      </c>
      <c r="D118" s="43" t="s">
        <v>1456</v>
      </c>
      <c r="E118" s="43">
        <v>2022</v>
      </c>
      <c r="F118" s="43">
        <v>12</v>
      </c>
      <c r="G118" s="43">
        <v>18</v>
      </c>
      <c r="H118" s="43" t="s">
        <v>26</v>
      </c>
      <c r="I118" s="43" t="s">
        <v>229</v>
      </c>
      <c r="J118" s="43" t="s">
        <v>242</v>
      </c>
      <c r="K118" s="43" t="s">
        <v>29</v>
      </c>
      <c r="L118" s="43" t="s">
        <v>146</v>
      </c>
      <c r="M118" s="43" t="s">
        <v>31</v>
      </c>
      <c r="N118" s="43" t="s">
        <v>44</v>
      </c>
      <c r="O118" s="43" t="s">
        <v>45</v>
      </c>
      <c r="P118" s="43" t="s">
        <v>243</v>
      </c>
      <c r="Q118" s="43">
        <v>0</v>
      </c>
      <c r="R118" s="43" t="s">
        <v>35</v>
      </c>
      <c r="S118" s="43"/>
      <c r="T118" s="43" t="s">
        <v>36</v>
      </c>
      <c r="U118" s="43" t="s">
        <v>37</v>
      </c>
      <c r="V118" s="43"/>
      <c r="W118" s="43" t="s">
        <v>38</v>
      </c>
      <c r="X118" s="43">
        <v>12.3781</v>
      </c>
      <c r="Y118" s="43">
        <v>-2.7263000000000002</v>
      </c>
      <c r="Z118" s="43" t="s">
        <v>244</v>
      </c>
      <c r="AA118" s="43" t="s">
        <v>40</v>
      </c>
      <c r="AB118" s="43" t="s">
        <v>41</v>
      </c>
      <c r="AC118" s="43">
        <v>613</v>
      </c>
      <c r="AD118" s="43">
        <v>3</v>
      </c>
      <c r="AE118" s="43"/>
      <c r="AF118" s="43"/>
    </row>
    <row r="119" spans="1:32">
      <c r="A119" s="68" t="s">
        <v>893</v>
      </c>
      <c r="B119" s="68" t="s">
        <v>26</v>
      </c>
      <c r="C119" s="43" t="s">
        <v>1455</v>
      </c>
      <c r="D119" s="43" t="s">
        <v>1456</v>
      </c>
      <c r="E119" s="43">
        <v>2022</v>
      </c>
      <c r="F119" s="43">
        <v>7</v>
      </c>
      <c r="G119" s="43">
        <v>1</v>
      </c>
      <c r="H119" s="43" t="s">
        <v>26</v>
      </c>
      <c r="I119" s="43" t="s">
        <v>67</v>
      </c>
      <c r="J119" s="43" t="s">
        <v>68</v>
      </c>
      <c r="K119" s="43" t="s">
        <v>29</v>
      </c>
      <c r="L119" s="43" t="s">
        <v>30</v>
      </c>
      <c r="M119" s="43" t="s">
        <v>69</v>
      </c>
      <c r="N119" s="43" t="s">
        <v>44</v>
      </c>
      <c r="O119" s="43" t="s">
        <v>45</v>
      </c>
      <c r="P119" s="43" t="s">
        <v>70</v>
      </c>
      <c r="Q119" s="43">
        <v>1</v>
      </c>
      <c r="R119" s="43" t="s">
        <v>35</v>
      </c>
      <c r="S119" s="43"/>
      <c r="T119" s="43" t="s">
        <v>36</v>
      </c>
      <c r="U119" s="43" t="s">
        <v>71</v>
      </c>
      <c r="V119" s="43"/>
      <c r="W119" s="43" t="s">
        <v>72</v>
      </c>
      <c r="X119" s="43">
        <v>12.9648</v>
      </c>
      <c r="Y119" s="43">
        <v>-0.4536</v>
      </c>
      <c r="Z119" s="43" t="s">
        <v>73</v>
      </c>
      <c r="AA119" s="43" t="s">
        <v>40</v>
      </c>
      <c r="AB119" s="43" t="s">
        <v>41</v>
      </c>
      <c r="AC119" s="43"/>
      <c r="AD119" s="43"/>
      <c r="AE119" s="43"/>
      <c r="AF119" s="43"/>
    </row>
    <row r="120" spans="1:32">
      <c r="A120" s="68" t="s">
        <v>893</v>
      </c>
      <c r="B120" s="68" t="s">
        <v>26</v>
      </c>
      <c r="C120" s="43" t="s">
        <v>1455</v>
      </c>
      <c r="D120" s="43" t="s">
        <v>1456</v>
      </c>
      <c r="E120" s="43">
        <v>2022</v>
      </c>
      <c r="F120" s="43">
        <v>10</v>
      </c>
      <c r="G120" s="43">
        <v>16</v>
      </c>
      <c r="H120" s="43" t="s">
        <v>26</v>
      </c>
      <c r="I120" s="43" t="s">
        <v>67</v>
      </c>
      <c r="J120" s="43" t="s">
        <v>149</v>
      </c>
      <c r="K120" s="43" t="s">
        <v>29</v>
      </c>
      <c r="L120" s="43" t="s">
        <v>30</v>
      </c>
      <c r="M120" s="43" t="s">
        <v>31</v>
      </c>
      <c r="N120" s="43" t="s">
        <v>44</v>
      </c>
      <c r="O120" s="43" t="s">
        <v>45</v>
      </c>
      <c r="P120" s="43" t="s">
        <v>150</v>
      </c>
      <c r="Q120" s="43">
        <v>0</v>
      </c>
      <c r="R120" s="43" t="s">
        <v>35</v>
      </c>
      <c r="S120" s="43"/>
      <c r="T120" s="43" t="s">
        <v>36</v>
      </c>
      <c r="U120" s="43" t="s">
        <v>37</v>
      </c>
      <c r="V120" s="43"/>
      <c r="W120" s="43" t="s">
        <v>38</v>
      </c>
      <c r="X120" s="43">
        <v>12.8521</v>
      </c>
      <c r="Y120" s="43">
        <v>-0.37469999999999998</v>
      </c>
      <c r="Z120" s="43" t="s">
        <v>151</v>
      </c>
      <c r="AA120" s="43" t="s">
        <v>40</v>
      </c>
      <c r="AB120" s="43" t="s">
        <v>41</v>
      </c>
      <c r="AC120" s="43"/>
      <c r="AD120" s="43"/>
      <c r="AE120" s="43"/>
      <c r="AF120" s="43"/>
    </row>
    <row r="121" spans="1:32">
      <c r="A121" s="68" t="s">
        <v>893</v>
      </c>
      <c r="B121" s="68" t="s">
        <v>26</v>
      </c>
      <c r="C121" s="43" t="s">
        <v>1455</v>
      </c>
      <c r="D121" s="43" t="s">
        <v>1456</v>
      </c>
      <c r="E121" s="43">
        <v>2021</v>
      </c>
      <c r="F121" s="43">
        <v>11</v>
      </c>
      <c r="G121" s="43">
        <v>22</v>
      </c>
      <c r="H121" s="43" t="s">
        <v>26</v>
      </c>
      <c r="I121" s="43" t="s">
        <v>113</v>
      </c>
      <c r="J121" s="43" t="s">
        <v>294</v>
      </c>
      <c r="K121" s="43" t="s">
        <v>29</v>
      </c>
      <c r="L121" s="43" t="s">
        <v>30</v>
      </c>
      <c r="M121" s="43" t="s">
        <v>31</v>
      </c>
      <c r="N121" s="43" t="s">
        <v>32</v>
      </c>
      <c r="O121" s="43" t="s">
        <v>33</v>
      </c>
      <c r="P121" s="43" t="s">
        <v>295</v>
      </c>
      <c r="Q121" s="43">
        <v>0</v>
      </c>
      <c r="R121" s="43" t="s">
        <v>35</v>
      </c>
      <c r="S121" s="43"/>
      <c r="T121" s="43" t="s">
        <v>36</v>
      </c>
      <c r="U121" s="43" t="s">
        <v>37</v>
      </c>
      <c r="V121" s="43"/>
      <c r="W121" s="43" t="s">
        <v>38</v>
      </c>
      <c r="X121" s="43">
        <v>13.4411</v>
      </c>
      <c r="Y121" s="43">
        <v>0.90739999999999998</v>
      </c>
      <c r="Z121" s="43" t="s">
        <v>296</v>
      </c>
      <c r="AA121" s="43" t="s">
        <v>40</v>
      </c>
      <c r="AB121" s="43" t="s">
        <v>41</v>
      </c>
      <c r="AC121" s="43"/>
      <c r="AD121" s="43"/>
      <c r="AE121" s="43">
        <v>802</v>
      </c>
      <c r="AF121" s="43">
        <v>8797.79724723242</v>
      </c>
    </row>
    <row r="122" spans="1:32">
      <c r="A122" s="68" t="s">
        <v>893</v>
      </c>
      <c r="B122" s="68" t="s">
        <v>26</v>
      </c>
      <c r="C122" s="43" t="s">
        <v>1455</v>
      </c>
      <c r="D122" s="43" t="s">
        <v>1456</v>
      </c>
      <c r="E122" s="43">
        <v>2022</v>
      </c>
      <c r="F122" s="43">
        <v>3</v>
      </c>
      <c r="G122" s="43">
        <v>10</v>
      </c>
      <c r="H122" s="43" t="s">
        <v>26</v>
      </c>
      <c r="I122" s="43" t="s">
        <v>62</v>
      </c>
      <c r="J122" s="43" t="s">
        <v>236</v>
      </c>
      <c r="K122" s="43" t="s">
        <v>29</v>
      </c>
      <c r="L122" s="43" t="s">
        <v>30</v>
      </c>
      <c r="M122" s="43" t="s">
        <v>31</v>
      </c>
      <c r="N122" s="43" t="s">
        <v>44</v>
      </c>
      <c r="O122" s="43" t="s">
        <v>45</v>
      </c>
      <c r="P122" s="43" t="s">
        <v>237</v>
      </c>
      <c r="Q122" s="43">
        <v>0</v>
      </c>
      <c r="R122" s="43" t="s">
        <v>35</v>
      </c>
      <c r="S122" s="43"/>
      <c r="T122" s="43" t="s">
        <v>36</v>
      </c>
      <c r="U122" s="43" t="s">
        <v>37</v>
      </c>
      <c r="V122" s="43"/>
      <c r="W122" s="43" t="s">
        <v>38</v>
      </c>
      <c r="X122" s="43">
        <v>12.05</v>
      </c>
      <c r="Y122" s="43">
        <v>0.78300000000000003</v>
      </c>
      <c r="Z122" s="43" t="s">
        <v>238</v>
      </c>
      <c r="AA122" s="43" t="s">
        <v>40</v>
      </c>
      <c r="AB122" s="43" t="s">
        <v>41</v>
      </c>
      <c r="AC122" s="43">
        <v>613</v>
      </c>
      <c r="AD122" s="43">
        <v>2</v>
      </c>
      <c r="AE122" s="43">
        <v>802</v>
      </c>
      <c r="AF122" s="43">
        <v>8872.6966619206996</v>
      </c>
    </row>
    <row r="123" spans="1:32">
      <c r="A123" s="68" t="s">
        <v>893</v>
      </c>
      <c r="B123" s="68" t="s">
        <v>26</v>
      </c>
      <c r="C123" s="43" t="s">
        <v>1455</v>
      </c>
      <c r="D123" s="43" t="s">
        <v>1456</v>
      </c>
      <c r="E123" s="43">
        <v>2022</v>
      </c>
      <c r="F123" s="43">
        <v>2</v>
      </c>
      <c r="G123" s="43">
        <v>9</v>
      </c>
      <c r="H123" s="43" t="s">
        <v>26</v>
      </c>
      <c r="I123" s="43" t="s">
        <v>62</v>
      </c>
      <c r="J123" s="43" t="s">
        <v>95</v>
      </c>
      <c r="K123" s="43" t="s">
        <v>29</v>
      </c>
      <c r="L123" s="43" t="s">
        <v>96</v>
      </c>
      <c r="M123" s="43" t="s">
        <v>31</v>
      </c>
      <c r="N123" s="43" t="s">
        <v>97</v>
      </c>
      <c r="O123" s="43" t="s">
        <v>97</v>
      </c>
      <c r="P123" s="43" t="s">
        <v>98</v>
      </c>
      <c r="Q123" s="43">
        <v>0</v>
      </c>
      <c r="R123" s="43" t="s">
        <v>35</v>
      </c>
      <c r="S123" s="43"/>
      <c r="T123" s="43" t="s">
        <v>36</v>
      </c>
      <c r="U123" s="43" t="s">
        <v>37</v>
      </c>
      <c r="V123" s="43"/>
      <c r="W123" s="43" t="s">
        <v>38</v>
      </c>
      <c r="X123" s="43">
        <v>11.081099999999999</v>
      </c>
      <c r="Y123" s="43">
        <v>0.72330000000000005</v>
      </c>
      <c r="Z123" s="43" t="s">
        <v>99</v>
      </c>
      <c r="AA123" s="43" t="s">
        <v>40</v>
      </c>
      <c r="AB123" s="43" t="s">
        <v>41</v>
      </c>
      <c r="AC123" s="43">
        <v>613</v>
      </c>
      <c r="AD123" s="43">
        <v>1</v>
      </c>
      <c r="AE123" s="43">
        <v>802</v>
      </c>
      <c r="AF123" s="43">
        <v>9729.8521305853501</v>
      </c>
    </row>
    <row r="124" spans="1:32">
      <c r="A124" s="68" t="s">
        <v>893</v>
      </c>
      <c r="B124" s="68" t="s">
        <v>26</v>
      </c>
      <c r="C124" s="43" t="s">
        <v>1455</v>
      </c>
      <c r="D124" s="43" t="s">
        <v>1456</v>
      </c>
      <c r="E124" s="43">
        <v>2023</v>
      </c>
      <c r="F124" s="43">
        <v>3</v>
      </c>
      <c r="G124" s="43">
        <v>29</v>
      </c>
      <c r="H124" s="43" t="s">
        <v>26</v>
      </c>
      <c r="I124" s="43" t="s">
        <v>67</v>
      </c>
      <c r="J124" s="43" t="s">
        <v>145</v>
      </c>
      <c r="K124" s="43" t="s">
        <v>29</v>
      </c>
      <c r="L124" s="43" t="s">
        <v>146</v>
      </c>
      <c r="M124" s="43" t="s">
        <v>31</v>
      </c>
      <c r="N124" s="43" t="s">
        <v>48</v>
      </c>
      <c r="O124" s="43" t="s">
        <v>49</v>
      </c>
      <c r="P124" s="43" t="s">
        <v>147</v>
      </c>
      <c r="Q124" s="43">
        <v>0</v>
      </c>
      <c r="R124" s="43" t="s">
        <v>35</v>
      </c>
      <c r="S124" s="43"/>
      <c r="T124" s="43" t="s">
        <v>36</v>
      </c>
      <c r="U124" s="43" t="s">
        <v>37</v>
      </c>
      <c r="V124" s="43"/>
      <c r="W124" s="43" t="s">
        <v>38</v>
      </c>
      <c r="X124" s="43">
        <v>12.7226</v>
      </c>
      <c r="Y124" s="43">
        <v>-0.5413</v>
      </c>
      <c r="Z124" s="43" t="s">
        <v>148</v>
      </c>
      <c r="AA124" s="43" t="s">
        <v>40</v>
      </c>
      <c r="AB124" s="43" t="s">
        <v>51</v>
      </c>
      <c r="AC124" s="43">
        <v>613</v>
      </c>
      <c r="AD124" s="43">
        <v>2</v>
      </c>
      <c r="AE124" s="43"/>
      <c r="AF124" s="43"/>
    </row>
    <row r="125" spans="1:32">
      <c r="A125" s="68" t="s">
        <v>893</v>
      </c>
      <c r="B125" s="68" t="s">
        <v>26</v>
      </c>
      <c r="C125" s="43" t="s">
        <v>1455</v>
      </c>
      <c r="D125" s="43" t="s">
        <v>1456</v>
      </c>
      <c r="E125" s="43">
        <v>2015</v>
      </c>
      <c r="F125" s="43">
        <v>8</v>
      </c>
      <c r="G125" s="43">
        <v>24</v>
      </c>
      <c r="H125" s="43" t="s">
        <v>26</v>
      </c>
      <c r="I125" s="43" t="s">
        <v>67</v>
      </c>
      <c r="J125" s="43" t="s">
        <v>542</v>
      </c>
      <c r="K125" s="43" t="s">
        <v>29</v>
      </c>
      <c r="L125" s="43" t="s">
        <v>427</v>
      </c>
      <c r="M125" s="43" t="s">
        <v>69</v>
      </c>
      <c r="N125" s="43" t="s">
        <v>44</v>
      </c>
      <c r="O125" s="43" t="s">
        <v>45</v>
      </c>
      <c r="P125" s="43" t="s">
        <v>544</v>
      </c>
      <c r="Q125" s="43">
        <v>0</v>
      </c>
      <c r="R125" s="43" t="s">
        <v>182</v>
      </c>
      <c r="S125" s="43"/>
      <c r="T125" s="43" t="s">
        <v>183</v>
      </c>
      <c r="U125" s="43" t="s">
        <v>366</v>
      </c>
      <c r="V125" s="43"/>
      <c r="W125" s="43" t="s">
        <v>367</v>
      </c>
      <c r="X125" s="43">
        <v>13.164199999999999</v>
      </c>
      <c r="Y125" s="43">
        <v>-0.82250000000000001</v>
      </c>
      <c r="Z125" s="43" t="s">
        <v>543</v>
      </c>
      <c r="AA125" s="43" t="s">
        <v>40</v>
      </c>
      <c r="AB125" s="43" t="s">
        <v>41</v>
      </c>
      <c r="AC125" s="43">
        <v>613</v>
      </c>
      <c r="AD125" s="43">
        <v>2</v>
      </c>
      <c r="AE125" s="43"/>
      <c r="AF125" s="43"/>
    </row>
    <row r="126" spans="1:32">
      <c r="A126" s="68" t="s">
        <v>893</v>
      </c>
      <c r="B126" s="68" t="s">
        <v>26</v>
      </c>
      <c r="C126" s="43" t="s">
        <v>1455</v>
      </c>
      <c r="D126" s="43" t="s">
        <v>1456</v>
      </c>
      <c r="E126" s="43">
        <v>2022</v>
      </c>
      <c r="F126" s="43">
        <v>10</v>
      </c>
      <c r="G126" s="43">
        <v>16</v>
      </c>
      <c r="H126" s="43" t="s">
        <v>26</v>
      </c>
      <c r="I126" s="43" t="s">
        <v>67</v>
      </c>
      <c r="J126" s="43" t="s">
        <v>414</v>
      </c>
      <c r="K126" s="43" t="s">
        <v>29</v>
      </c>
      <c r="L126" s="43" t="s">
        <v>30</v>
      </c>
      <c r="M126" s="43" t="s">
        <v>31</v>
      </c>
      <c r="N126" s="43" t="s">
        <v>44</v>
      </c>
      <c r="O126" s="43" t="s">
        <v>45</v>
      </c>
      <c r="P126" s="43" t="s">
        <v>415</v>
      </c>
      <c r="Q126" s="43">
        <v>0</v>
      </c>
      <c r="R126" s="43" t="s">
        <v>35</v>
      </c>
      <c r="S126" s="43"/>
      <c r="T126" s="43" t="s">
        <v>36</v>
      </c>
      <c r="U126" s="43" t="s">
        <v>37</v>
      </c>
      <c r="V126" s="43"/>
      <c r="W126" s="43" t="s">
        <v>38</v>
      </c>
      <c r="X126" s="43">
        <v>12.8424</v>
      </c>
      <c r="Y126" s="43">
        <v>-0.28199999999999997</v>
      </c>
      <c r="Z126" s="43" t="s">
        <v>416</v>
      </c>
      <c r="AA126" s="43" t="s">
        <v>40</v>
      </c>
      <c r="AB126" s="43" t="s">
        <v>41</v>
      </c>
      <c r="AC126" s="43"/>
      <c r="AD126" s="43"/>
      <c r="AE126" s="43"/>
      <c r="AF126" s="43"/>
    </row>
    <row r="127" spans="1:32">
      <c r="A127" s="68" t="s">
        <v>893</v>
      </c>
      <c r="B127" s="68" t="s">
        <v>26</v>
      </c>
      <c r="C127" s="43" t="s">
        <v>1455</v>
      </c>
      <c r="D127" s="43" t="s">
        <v>1456</v>
      </c>
      <c r="E127" s="43">
        <v>2022</v>
      </c>
      <c r="F127" s="43">
        <v>10</v>
      </c>
      <c r="G127" s="43">
        <v>19</v>
      </c>
      <c r="H127" s="43" t="s">
        <v>26</v>
      </c>
      <c r="I127" s="43" t="s">
        <v>58</v>
      </c>
      <c r="J127" s="43" t="s">
        <v>85</v>
      </c>
      <c r="K127" s="43" t="s">
        <v>29</v>
      </c>
      <c r="L127" s="43" t="s">
        <v>30</v>
      </c>
      <c r="M127" s="43" t="s">
        <v>31</v>
      </c>
      <c r="N127" s="43" t="s">
        <v>48</v>
      </c>
      <c r="O127" s="43" t="s">
        <v>49</v>
      </c>
      <c r="P127" s="43" t="s">
        <v>86</v>
      </c>
      <c r="Q127" s="43">
        <v>0</v>
      </c>
      <c r="R127" s="43" t="s">
        <v>35</v>
      </c>
      <c r="S127" s="43"/>
      <c r="T127" s="43" t="s">
        <v>36</v>
      </c>
      <c r="U127" s="43" t="s">
        <v>37</v>
      </c>
      <c r="V127" s="43"/>
      <c r="W127" s="43" t="s">
        <v>38</v>
      </c>
      <c r="X127" s="43">
        <v>13.502000000000001</v>
      </c>
      <c r="Y127" s="43">
        <v>-2.4641000000000002</v>
      </c>
      <c r="Z127" s="43" t="s">
        <v>87</v>
      </c>
      <c r="AA127" s="43" t="s">
        <v>40</v>
      </c>
      <c r="AB127" s="43" t="s">
        <v>51</v>
      </c>
      <c r="AC127" s="43">
        <v>613</v>
      </c>
      <c r="AD127" s="43">
        <v>1</v>
      </c>
      <c r="AE127" s="43">
        <v>601</v>
      </c>
      <c r="AF127" s="43">
        <v>1028.18733046791</v>
      </c>
    </row>
    <row r="128" spans="1:32">
      <c r="A128" s="68" t="s">
        <v>893</v>
      </c>
      <c r="B128" s="68" t="s">
        <v>26</v>
      </c>
      <c r="C128" s="43" t="s">
        <v>1455</v>
      </c>
      <c r="D128" s="43" t="s">
        <v>1456</v>
      </c>
      <c r="E128" s="43">
        <v>2022</v>
      </c>
      <c r="F128" s="43">
        <v>2</v>
      </c>
      <c r="G128" s="43">
        <v>3</v>
      </c>
      <c r="H128" s="43" t="s">
        <v>26</v>
      </c>
      <c r="I128" s="43" t="s">
        <v>118</v>
      </c>
      <c r="J128" s="43" t="s">
        <v>119</v>
      </c>
      <c r="K128" s="43" t="s">
        <v>29</v>
      </c>
      <c r="L128" s="43" t="s">
        <v>30</v>
      </c>
      <c r="M128" s="43" t="s">
        <v>31</v>
      </c>
      <c r="N128" s="43" t="s">
        <v>64</v>
      </c>
      <c r="O128" s="43" t="s">
        <v>49</v>
      </c>
      <c r="P128" s="43" t="s">
        <v>120</v>
      </c>
      <c r="Q128" s="43">
        <v>0</v>
      </c>
      <c r="R128" s="43" t="s">
        <v>35</v>
      </c>
      <c r="S128" s="43"/>
      <c r="T128" s="43" t="s">
        <v>36</v>
      </c>
      <c r="U128" s="43" t="s">
        <v>37</v>
      </c>
      <c r="V128" s="43"/>
      <c r="W128" s="43" t="s">
        <v>38</v>
      </c>
      <c r="X128" s="43">
        <v>12.6004</v>
      </c>
      <c r="Y128" s="43">
        <v>-3.472</v>
      </c>
      <c r="Z128" s="43" t="s">
        <v>121</v>
      </c>
      <c r="AA128" s="43" t="s">
        <v>40</v>
      </c>
      <c r="AB128" s="43" t="s">
        <v>41</v>
      </c>
      <c r="AC128" s="43"/>
      <c r="AD128" s="43"/>
      <c r="AE128" s="43">
        <v>601</v>
      </c>
      <c r="AF128" s="43">
        <v>3605.6380787120902</v>
      </c>
    </row>
    <row r="129" spans="1:32">
      <c r="A129" s="68" t="s">
        <v>893</v>
      </c>
      <c r="B129" s="68" t="s">
        <v>26</v>
      </c>
      <c r="C129" s="43" t="s">
        <v>1455</v>
      </c>
      <c r="D129" s="43" t="s">
        <v>1456</v>
      </c>
      <c r="E129" s="43">
        <v>2022</v>
      </c>
      <c r="F129" s="43">
        <v>2</v>
      </c>
      <c r="G129" s="43">
        <v>10</v>
      </c>
      <c r="H129" s="43" t="s">
        <v>26</v>
      </c>
      <c r="I129" s="43" t="s">
        <v>62</v>
      </c>
      <c r="J129" s="43" t="s">
        <v>100</v>
      </c>
      <c r="K129" s="43" t="s">
        <v>29</v>
      </c>
      <c r="L129" s="43" t="s">
        <v>30</v>
      </c>
      <c r="M129" s="43" t="s">
        <v>54</v>
      </c>
      <c r="N129" s="43" t="s">
        <v>44</v>
      </c>
      <c r="O129" s="43" t="s">
        <v>45</v>
      </c>
      <c r="P129" s="43" t="s">
        <v>101</v>
      </c>
      <c r="Q129" s="43">
        <v>0</v>
      </c>
      <c r="R129" s="43" t="s">
        <v>35</v>
      </c>
      <c r="S129" s="43"/>
      <c r="T129" s="43" t="s">
        <v>36</v>
      </c>
      <c r="U129" s="43" t="s">
        <v>37</v>
      </c>
      <c r="V129" s="43" t="s">
        <v>102</v>
      </c>
      <c r="W129" s="43" t="s">
        <v>38</v>
      </c>
      <c r="X129" s="43">
        <v>12.062099999999999</v>
      </c>
      <c r="Y129" s="43">
        <v>0.43309999999999998</v>
      </c>
      <c r="Z129" s="43" t="s">
        <v>103</v>
      </c>
      <c r="AA129" s="43" t="s">
        <v>40</v>
      </c>
      <c r="AB129" s="43" t="s">
        <v>51</v>
      </c>
      <c r="AC129" s="43">
        <v>613</v>
      </c>
      <c r="AD129" s="43">
        <v>1</v>
      </c>
      <c r="AE129" s="43">
        <v>601</v>
      </c>
      <c r="AF129" s="43">
        <v>9966.7825993597708</v>
      </c>
    </row>
    <row r="130" spans="1:32">
      <c r="A130" s="68" t="s">
        <v>893</v>
      </c>
      <c r="B130" s="68" t="s">
        <v>26</v>
      </c>
      <c r="C130" s="43" t="s">
        <v>1455</v>
      </c>
      <c r="D130" s="43" t="s">
        <v>1456</v>
      </c>
      <c r="E130" s="43">
        <v>2022</v>
      </c>
      <c r="F130" s="43">
        <v>2</v>
      </c>
      <c r="G130" s="43">
        <v>8</v>
      </c>
      <c r="H130" s="43" t="s">
        <v>26</v>
      </c>
      <c r="I130" s="43" t="s">
        <v>42</v>
      </c>
      <c r="J130" s="43" t="s">
        <v>43</v>
      </c>
      <c r="K130" s="43" t="s">
        <v>29</v>
      </c>
      <c r="L130" s="43" t="s">
        <v>30</v>
      </c>
      <c r="M130" s="43" t="s">
        <v>31</v>
      </c>
      <c r="N130" s="43" t="s">
        <v>48</v>
      </c>
      <c r="O130" s="43" t="s">
        <v>49</v>
      </c>
      <c r="P130" s="43" t="s">
        <v>50</v>
      </c>
      <c r="Q130" s="43">
        <v>0</v>
      </c>
      <c r="R130" s="43" t="s">
        <v>35</v>
      </c>
      <c r="S130" s="43"/>
      <c r="T130" s="43" t="s">
        <v>36</v>
      </c>
      <c r="U130" s="43" t="s">
        <v>37</v>
      </c>
      <c r="V130" s="43"/>
      <c r="W130" s="43" t="s">
        <v>38</v>
      </c>
      <c r="X130" s="43">
        <v>11.501300000000001</v>
      </c>
      <c r="Y130" s="43">
        <v>0.14030000000000001</v>
      </c>
      <c r="Z130" s="43" t="s">
        <v>47</v>
      </c>
      <c r="AA130" s="43" t="s">
        <v>40</v>
      </c>
      <c r="AB130" s="43" t="s">
        <v>51</v>
      </c>
      <c r="AC130" s="43">
        <v>613</v>
      </c>
      <c r="AD130" s="43">
        <v>2</v>
      </c>
      <c r="AE130" s="43"/>
      <c r="AF130" s="43"/>
    </row>
    <row r="131" spans="1:32">
      <c r="A131" s="68" t="s">
        <v>893</v>
      </c>
      <c r="B131" s="68" t="s">
        <v>26</v>
      </c>
      <c r="C131" s="43" t="s">
        <v>1455</v>
      </c>
      <c r="D131" s="43" t="s">
        <v>1456</v>
      </c>
      <c r="E131" s="43">
        <v>2022</v>
      </c>
      <c r="F131" s="43">
        <v>11</v>
      </c>
      <c r="G131" s="43">
        <v>1</v>
      </c>
      <c r="H131" s="43" t="s">
        <v>26</v>
      </c>
      <c r="I131" s="43" t="s">
        <v>27</v>
      </c>
      <c r="J131" s="43" t="s">
        <v>388</v>
      </c>
      <c r="K131" s="43" t="s">
        <v>29</v>
      </c>
      <c r="L131" s="43" t="s">
        <v>30</v>
      </c>
      <c r="M131" s="43" t="s">
        <v>31</v>
      </c>
      <c r="N131" s="43" t="s">
        <v>32</v>
      </c>
      <c r="O131" s="43" t="s">
        <v>33</v>
      </c>
      <c r="P131" s="43" t="s">
        <v>389</v>
      </c>
      <c r="Q131" s="43">
        <v>0</v>
      </c>
      <c r="R131" s="43" t="s">
        <v>35</v>
      </c>
      <c r="S131" s="43"/>
      <c r="T131" s="43" t="s">
        <v>36</v>
      </c>
      <c r="U131" s="43" t="s">
        <v>37</v>
      </c>
      <c r="V131" s="43"/>
      <c r="W131" s="43" t="s">
        <v>38</v>
      </c>
      <c r="X131" s="43">
        <v>11.555</v>
      </c>
      <c r="Y131" s="43">
        <v>-3.3927999999999998</v>
      </c>
      <c r="Z131" s="43" t="s">
        <v>390</v>
      </c>
      <c r="AA131" s="43" t="s">
        <v>40</v>
      </c>
      <c r="AB131" s="43" t="s">
        <v>41</v>
      </c>
      <c r="AC131" s="43">
        <v>613</v>
      </c>
      <c r="AD131" s="43">
        <v>3</v>
      </c>
      <c r="AE131" s="43"/>
      <c r="AF131" s="43"/>
    </row>
    <row r="132" spans="1:32">
      <c r="A132" s="68" t="s">
        <v>893</v>
      </c>
      <c r="B132" s="68" t="s">
        <v>26</v>
      </c>
      <c r="C132" s="43" t="s">
        <v>1455</v>
      </c>
      <c r="D132" s="43" t="s">
        <v>1456</v>
      </c>
      <c r="E132" s="43">
        <v>2022</v>
      </c>
      <c r="F132" s="43">
        <v>10</v>
      </c>
      <c r="G132" s="43">
        <v>16</v>
      </c>
      <c r="H132" s="43" t="s">
        <v>26</v>
      </c>
      <c r="I132" s="43" t="s">
        <v>67</v>
      </c>
      <c r="J132" s="43" t="s">
        <v>464</v>
      </c>
      <c r="K132" s="43" t="s">
        <v>29</v>
      </c>
      <c r="L132" s="43" t="s">
        <v>30</v>
      </c>
      <c r="M132" s="43" t="s">
        <v>31</v>
      </c>
      <c r="N132" s="43" t="s">
        <v>44</v>
      </c>
      <c r="O132" s="43" t="s">
        <v>45</v>
      </c>
      <c r="P132" s="43" t="s">
        <v>465</v>
      </c>
      <c r="Q132" s="43">
        <v>0</v>
      </c>
      <c r="R132" s="43" t="s">
        <v>35</v>
      </c>
      <c r="S132" s="43"/>
      <c r="T132" s="43" t="s">
        <v>36</v>
      </c>
      <c r="U132" s="43" t="s">
        <v>37</v>
      </c>
      <c r="V132" s="43" t="s">
        <v>466</v>
      </c>
      <c r="W132" s="43" t="s">
        <v>38</v>
      </c>
      <c r="X132" s="43">
        <v>12.7193</v>
      </c>
      <c r="Y132" s="43">
        <v>-0.28339999999999999</v>
      </c>
      <c r="Z132" s="43" t="s">
        <v>467</v>
      </c>
      <c r="AA132" s="43" t="s">
        <v>40</v>
      </c>
      <c r="AB132" s="43" t="s">
        <v>51</v>
      </c>
      <c r="AC132" s="43">
        <v>613</v>
      </c>
      <c r="AD132" s="43">
        <v>2</v>
      </c>
      <c r="AE132" s="43"/>
      <c r="AF132" s="43"/>
    </row>
    <row r="133" spans="1:32">
      <c r="A133" s="68" t="s">
        <v>893</v>
      </c>
      <c r="B133" s="68" t="s">
        <v>26</v>
      </c>
      <c r="C133" s="43" t="s">
        <v>1455</v>
      </c>
      <c r="D133" s="43" t="s">
        <v>1456</v>
      </c>
      <c r="E133" s="43">
        <v>2022</v>
      </c>
      <c r="F133" s="43">
        <v>8</v>
      </c>
      <c r="G133" s="43">
        <v>19</v>
      </c>
      <c r="H133" s="43" t="s">
        <v>26</v>
      </c>
      <c r="I133" s="43" t="s">
        <v>42</v>
      </c>
      <c r="J133" s="43" t="s">
        <v>545</v>
      </c>
      <c r="K133" s="43" t="s">
        <v>29</v>
      </c>
      <c r="L133" s="43" t="s">
        <v>30</v>
      </c>
      <c r="M133" s="43" t="s">
        <v>31</v>
      </c>
      <c r="N133" s="43" t="s">
        <v>44</v>
      </c>
      <c r="O133" s="43" t="s">
        <v>45</v>
      </c>
      <c r="P133" s="43" t="s">
        <v>546</v>
      </c>
      <c r="Q133" s="43">
        <v>0</v>
      </c>
      <c r="R133" s="43" t="s">
        <v>35</v>
      </c>
      <c r="S133" s="43"/>
      <c r="T133" s="43" t="s">
        <v>36</v>
      </c>
      <c r="U133" s="43" t="s">
        <v>37</v>
      </c>
      <c r="V133" s="43"/>
      <c r="W133" s="43" t="s">
        <v>38</v>
      </c>
      <c r="X133" s="43">
        <v>12.288</v>
      </c>
      <c r="Y133" s="43">
        <v>-0.20169999999999999</v>
      </c>
      <c r="Z133" s="43" t="s">
        <v>547</v>
      </c>
      <c r="AA133" s="43" t="s">
        <v>40</v>
      </c>
      <c r="AB133" s="43" t="s">
        <v>41</v>
      </c>
      <c r="AC133" s="43">
        <v>613</v>
      </c>
      <c r="AD133" s="43">
        <v>2</v>
      </c>
      <c r="AE133" s="43"/>
      <c r="AF133" s="43"/>
    </row>
    <row r="134" spans="1:32">
      <c r="A134" s="68" t="s">
        <v>893</v>
      </c>
      <c r="B134" s="68" t="s">
        <v>26</v>
      </c>
      <c r="C134" s="43" t="s">
        <v>1455</v>
      </c>
      <c r="D134" s="43" t="s">
        <v>1456</v>
      </c>
      <c r="E134" s="43">
        <v>2022</v>
      </c>
      <c r="F134" s="43">
        <v>1</v>
      </c>
      <c r="G134" s="43">
        <v>6</v>
      </c>
      <c r="H134" s="43" t="s">
        <v>26</v>
      </c>
      <c r="I134" s="43" t="s">
        <v>118</v>
      </c>
      <c r="J134" s="43" t="s">
        <v>303</v>
      </c>
      <c r="K134" s="43" t="s">
        <v>29</v>
      </c>
      <c r="L134" s="43" t="s">
        <v>30</v>
      </c>
      <c r="M134" s="43" t="s">
        <v>31</v>
      </c>
      <c r="N134" s="43" t="s">
        <v>64</v>
      </c>
      <c r="O134" s="43" t="s">
        <v>49</v>
      </c>
      <c r="P134" s="43" t="s">
        <v>305</v>
      </c>
      <c r="Q134" s="43">
        <v>0</v>
      </c>
      <c r="R134" s="43" t="s">
        <v>35</v>
      </c>
      <c r="S134" s="43"/>
      <c r="T134" s="43" t="s">
        <v>36</v>
      </c>
      <c r="U134" s="43" t="s">
        <v>37</v>
      </c>
      <c r="V134" s="43"/>
      <c r="W134" s="43" t="s">
        <v>38</v>
      </c>
      <c r="X134" s="43">
        <v>13.169</v>
      </c>
      <c r="Y134" s="43">
        <v>-3.4150999999999998</v>
      </c>
      <c r="Z134" s="43" t="s">
        <v>304</v>
      </c>
      <c r="AA134" s="43" t="s">
        <v>40</v>
      </c>
      <c r="AB134" s="43" t="s">
        <v>51</v>
      </c>
      <c r="AC134" s="43">
        <v>613</v>
      </c>
      <c r="AD134" s="43">
        <v>2</v>
      </c>
      <c r="AE134" s="43"/>
      <c r="AF134" s="43"/>
    </row>
    <row r="135" spans="1:32">
      <c r="A135" s="68" t="s">
        <v>893</v>
      </c>
      <c r="B135" s="68" t="s">
        <v>26</v>
      </c>
      <c r="C135" s="43" t="s">
        <v>1455</v>
      </c>
      <c r="D135" s="43" t="s">
        <v>1456</v>
      </c>
      <c r="E135" s="43">
        <v>2023</v>
      </c>
      <c r="F135" s="43">
        <v>2</v>
      </c>
      <c r="G135" s="43">
        <v>6</v>
      </c>
      <c r="H135" s="43" t="s">
        <v>26</v>
      </c>
      <c r="I135" s="43" t="s">
        <v>42</v>
      </c>
      <c r="J135" s="43" t="s">
        <v>328</v>
      </c>
      <c r="K135" s="43" t="s">
        <v>29</v>
      </c>
      <c r="L135" s="43" t="s">
        <v>146</v>
      </c>
      <c r="M135" s="43" t="s">
        <v>31</v>
      </c>
      <c r="N135" s="43" t="s">
        <v>44</v>
      </c>
      <c r="O135" s="43" t="s">
        <v>45</v>
      </c>
      <c r="P135" s="43" t="s">
        <v>329</v>
      </c>
      <c r="Q135" s="43">
        <v>0</v>
      </c>
      <c r="R135" s="43" t="s">
        <v>35</v>
      </c>
      <c r="S135" s="43"/>
      <c r="T135" s="43" t="s">
        <v>36</v>
      </c>
      <c r="U135" s="43" t="s">
        <v>37</v>
      </c>
      <c r="V135" s="43" t="s">
        <v>330</v>
      </c>
      <c r="W135" s="43" t="s">
        <v>38</v>
      </c>
      <c r="X135" s="43">
        <v>11.5747</v>
      </c>
      <c r="Y135" s="43">
        <v>-0.33229999999999998</v>
      </c>
      <c r="Z135" s="43" t="s">
        <v>331</v>
      </c>
      <c r="AA135" s="43" t="s">
        <v>40</v>
      </c>
      <c r="AB135" s="43" t="s">
        <v>41</v>
      </c>
      <c r="AC135" s="43">
        <v>613</v>
      </c>
      <c r="AD135" s="43">
        <v>1</v>
      </c>
      <c r="AE135" s="43"/>
      <c r="AF135" s="43"/>
    </row>
    <row r="136" spans="1:32">
      <c r="A136" s="68" t="s">
        <v>893</v>
      </c>
      <c r="B136" s="68" t="s">
        <v>26</v>
      </c>
      <c r="C136" s="43" t="s">
        <v>1455</v>
      </c>
      <c r="D136" s="43" t="s">
        <v>1456</v>
      </c>
      <c r="E136" s="43">
        <v>2022</v>
      </c>
      <c r="F136" s="43">
        <v>2</v>
      </c>
      <c r="G136" s="43">
        <v>6</v>
      </c>
      <c r="H136" s="43" t="s">
        <v>26</v>
      </c>
      <c r="I136" s="43" t="s">
        <v>52</v>
      </c>
      <c r="J136" s="43" t="s">
        <v>539</v>
      </c>
      <c r="K136" s="43" t="s">
        <v>29</v>
      </c>
      <c r="L136" s="43" t="s">
        <v>30</v>
      </c>
      <c r="M136" s="43" t="s">
        <v>54</v>
      </c>
      <c r="N136" s="43" t="s">
        <v>32</v>
      </c>
      <c r="O136" s="43" t="s">
        <v>33</v>
      </c>
      <c r="P136" s="43" t="s">
        <v>540</v>
      </c>
      <c r="Q136" s="43">
        <v>0</v>
      </c>
      <c r="R136" s="43" t="s">
        <v>35</v>
      </c>
      <c r="S136" s="43"/>
      <c r="T136" s="43" t="s">
        <v>36</v>
      </c>
      <c r="U136" s="43" t="s">
        <v>37</v>
      </c>
      <c r="V136" s="43"/>
      <c r="W136" s="43" t="s">
        <v>38</v>
      </c>
      <c r="X136" s="43">
        <v>10.0524</v>
      </c>
      <c r="Y136" s="43">
        <v>-3.8195000000000001</v>
      </c>
      <c r="Z136" s="43" t="s">
        <v>541</v>
      </c>
      <c r="AA136" s="43" t="s">
        <v>40</v>
      </c>
      <c r="AB136" s="43" t="s">
        <v>41</v>
      </c>
      <c r="AC136" s="43"/>
      <c r="AD136" s="43"/>
      <c r="AE136" s="43"/>
      <c r="AF136" s="43"/>
    </row>
    <row r="137" spans="1:32">
      <c r="A137" s="68" t="s">
        <v>893</v>
      </c>
      <c r="B137" s="68" t="s">
        <v>26</v>
      </c>
      <c r="C137" s="43" t="s">
        <v>1455</v>
      </c>
      <c r="D137" s="43" t="s">
        <v>1456</v>
      </c>
      <c r="E137" s="43">
        <v>2019</v>
      </c>
      <c r="F137" s="43">
        <v>12</v>
      </c>
      <c r="G137" s="43">
        <v>18</v>
      </c>
      <c r="H137" s="43" t="s">
        <v>26</v>
      </c>
      <c r="I137" s="43" t="s">
        <v>58</v>
      </c>
      <c r="J137" s="43" t="s">
        <v>135</v>
      </c>
      <c r="K137" s="43" t="s">
        <v>29</v>
      </c>
      <c r="L137" s="43" t="s">
        <v>136</v>
      </c>
      <c r="M137" s="43" t="s">
        <v>78</v>
      </c>
      <c r="N137" s="43" t="s">
        <v>79</v>
      </c>
      <c r="O137" s="43" t="s">
        <v>33</v>
      </c>
      <c r="P137" s="43" t="s">
        <v>137</v>
      </c>
      <c r="Q137" s="43">
        <v>0</v>
      </c>
      <c r="R137" s="43" t="s">
        <v>35</v>
      </c>
      <c r="S137" s="43"/>
      <c r="T137" s="43" t="s">
        <v>36</v>
      </c>
      <c r="U137" s="43"/>
      <c r="V137" s="43"/>
      <c r="W137" s="43"/>
      <c r="X137" s="43">
        <v>13.8826</v>
      </c>
      <c r="Y137" s="43">
        <v>-1.9551000000000001</v>
      </c>
      <c r="Z137" s="43" t="s">
        <v>138</v>
      </c>
      <c r="AA137" s="43" t="s">
        <v>40</v>
      </c>
      <c r="AB137" s="43" t="s">
        <v>41</v>
      </c>
      <c r="AC137" s="43"/>
      <c r="AD137" s="43"/>
      <c r="AE137" s="43"/>
      <c r="AF137" s="43"/>
    </row>
    <row r="138" spans="1:32">
      <c r="A138" s="68" t="s">
        <v>893</v>
      </c>
      <c r="B138" s="68" t="s">
        <v>26</v>
      </c>
      <c r="C138" s="43" t="s">
        <v>1455</v>
      </c>
      <c r="D138" s="43" t="s">
        <v>1456</v>
      </c>
      <c r="E138" s="43">
        <v>2022</v>
      </c>
      <c r="F138" s="43">
        <v>11</v>
      </c>
      <c r="G138" s="43">
        <v>1</v>
      </c>
      <c r="H138" s="43" t="s">
        <v>26</v>
      </c>
      <c r="I138" s="43" t="s">
        <v>118</v>
      </c>
      <c r="J138" s="43" t="s">
        <v>437</v>
      </c>
      <c r="K138" s="43" t="s">
        <v>29</v>
      </c>
      <c r="L138" s="43" t="s">
        <v>146</v>
      </c>
      <c r="M138" s="43" t="s">
        <v>31</v>
      </c>
      <c r="N138" s="43" t="s">
        <v>44</v>
      </c>
      <c r="O138" s="43" t="s">
        <v>45</v>
      </c>
      <c r="P138" s="43" t="s">
        <v>438</v>
      </c>
      <c r="Q138" s="43">
        <v>0</v>
      </c>
      <c r="R138" s="43" t="s">
        <v>35</v>
      </c>
      <c r="S138" s="43"/>
      <c r="T138" s="43" t="s">
        <v>36</v>
      </c>
      <c r="U138" s="43" t="s">
        <v>37</v>
      </c>
      <c r="V138" s="43"/>
      <c r="W138" s="43" t="s">
        <v>38</v>
      </c>
      <c r="X138" s="43">
        <v>11.866899999999999</v>
      </c>
      <c r="Y138" s="43">
        <v>-3.7519999999999998</v>
      </c>
      <c r="Z138" s="43" t="s">
        <v>439</v>
      </c>
      <c r="AA138" s="43" t="s">
        <v>40</v>
      </c>
      <c r="AB138" s="43" t="s">
        <v>41</v>
      </c>
      <c r="AC138" s="43">
        <v>613</v>
      </c>
      <c r="AD138" s="43">
        <v>2</v>
      </c>
      <c r="AE138" s="43"/>
      <c r="AF138" s="43"/>
    </row>
    <row r="139" spans="1:32">
      <c r="A139" s="68" t="s">
        <v>893</v>
      </c>
      <c r="B139" s="68" t="s">
        <v>26</v>
      </c>
      <c r="C139" s="43" t="s">
        <v>1455</v>
      </c>
      <c r="D139" s="43" t="s">
        <v>1456</v>
      </c>
      <c r="E139" s="43">
        <v>2022</v>
      </c>
      <c r="F139" s="43">
        <v>10</v>
      </c>
      <c r="G139" s="43">
        <v>5</v>
      </c>
      <c r="H139" s="43" t="s">
        <v>26</v>
      </c>
      <c r="I139" s="43" t="s">
        <v>58</v>
      </c>
      <c r="J139" s="43" t="s">
        <v>209</v>
      </c>
      <c r="K139" s="43" t="s">
        <v>29</v>
      </c>
      <c r="L139" s="43" t="s">
        <v>30</v>
      </c>
      <c r="M139" s="43" t="s">
        <v>31</v>
      </c>
      <c r="N139" s="43" t="s">
        <v>44</v>
      </c>
      <c r="O139" s="43" t="s">
        <v>45</v>
      </c>
      <c r="P139" s="43" t="s">
        <v>211</v>
      </c>
      <c r="Q139" s="43">
        <v>0</v>
      </c>
      <c r="R139" s="43" t="s">
        <v>35</v>
      </c>
      <c r="S139" s="43"/>
      <c r="T139" s="43" t="s">
        <v>36</v>
      </c>
      <c r="U139" s="43" t="s">
        <v>37</v>
      </c>
      <c r="V139" s="43"/>
      <c r="W139" s="43" t="s">
        <v>38</v>
      </c>
      <c r="X139" s="43">
        <v>13.0281</v>
      </c>
      <c r="Y139" s="43">
        <v>-2.5621999999999998</v>
      </c>
      <c r="Z139" s="43" t="s">
        <v>210</v>
      </c>
      <c r="AA139" s="43" t="s">
        <v>40</v>
      </c>
      <c r="AB139" s="43" t="s">
        <v>41</v>
      </c>
      <c r="AC139" s="43">
        <v>613</v>
      </c>
      <c r="AD139" s="43">
        <v>1</v>
      </c>
      <c r="AE139" s="43"/>
      <c r="AF139" s="43"/>
    </row>
    <row r="140" spans="1:32">
      <c r="A140" s="68" t="s">
        <v>893</v>
      </c>
      <c r="B140" s="68" t="s">
        <v>26</v>
      </c>
      <c r="C140" s="43" t="s">
        <v>1455</v>
      </c>
      <c r="D140" s="43" t="s">
        <v>1456</v>
      </c>
      <c r="E140" s="43">
        <v>2022</v>
      </c>
      <c r="F140" s="43">
        <v>10</v>
      </c>
      <c r="G140" s="43">
        <v>3</v>
      </c>
      <c r="H140" s="43" t="s">
        <v>26</v>
      </c>
      <c r="I140" s="43" t="s">
        <v>27</v>
      </c>
      <c r="J140" s="43" t="s">
        <v>322</v>
      </c>
      <c r="K140" s="43" t="s">
        <v>29</v>
      </c>
      <c r="L140" s="43" t="s">
        <v>30</v>
      </c>
      <c r="M140" s="43" t="s">
        <v>31</v>
      </c>
      <c r="N140" s="43" t="s">
        <v>64</v>
      </c>
      <c r="O140" s="43" t="s">
        <v>49</v>
      </c>
      <c r="P140" s="43" t="s">
        <v>323</v>
      </c>
      <c r="Q140" s="43">
        <v>0</v>
      </c>
      <c r="R140" s="43" t="s">
        <v>35</v>
      </c>
      <c r="S140" s="43"/>
      <c r="T140" s="43" t="s">
        <v>36</v>
      </c>
      <c r="U140" s="43" t="s">
        <v>37</v>
      </c>
      <c r="V140" s="43"/>
      <c r="W140" s="43" t="s">
        <v>38</v>
      </c>
      <c r="X140" s="43">
        <v>11.1877</v>
      </c>
      <c r="Y140" s="43">
        <v>-3.5552999999999999</v>
      </c>
      <c r="Z140" s="43" t="s">
        <v>324</v>
      </c>
      <c r="AA140" s="43" t="s">
        <v>40</v>
      </c>
      <c r="AB140" s="43" t="s">
        <v>41</v>
      </c>
      <c r="AC140" s="43"/>
      <c r="AD140" s="43"/>
      <c r="AE140" s="43"/>
      <c r="AF140" s="43"/>
    </row>
    <row r="141" spans="1:32">
      <c r="A141" s="68" t="s">
        <v>893</v>
      </c>
      <c r="B141" s="68" t="s">
        <v>26</v>
      </c>
      <c r="C141" s="43" t="s">
        <v>1455</v>
      </c>
      <c r="D141" s="43" t="s">
        <v>1456</v>
      </c>
      <c r="E141" s="43">
        <v>2022</v>
      </c>
      <c r="F141" s="43">
        <v>12</v>
      </c>
      <c r="G141" s="43">
        <v>31</v>
      </c>
      <c r="H141" s="43" t="s">
        <v>26</v>
      </c>
      <c r="I141" s="43" t="s">
        <v>229</v>
      </c>
      <c r="J141" s="43" t="s">
        <v>394</v>
      </c>
      <c r="K141" s="43" t="s">
        <v>29</v>
      </c>
      <c r="L141" s="43" t="s">
        <v>146</v>
      </c>
      <c r="M141" s="43" t="s">
        <v>31</v>
      </c>
      <c r="N141" s="43" t="s">
        <v>44</v>
      </c>
      <c r="O141" s="43" t="s">
        <v>45</v>
      </c>
      <c r="P141" s="43" t="s">
        <v>395</v>
      </c>
      <c r="Q141" s="43">
        <v>0</v>
      </c>
      <c r="R141" s="43" t="s">
        <v>35</v>
      </c>
      <c r="S141" s="43"/>
      <c r="T141" s="43" t="s">
        <v>36</v>
      </c>
      <c r="U141" s="43" t="s">
        <v>37</v>
      </c>
      <c r="V141" s="43" t="s">
        <v>396</v>
      </c>
      <c r="W141" s="43" t="s">
        <v>38</v>
      </c>
      <c r="X141" s="43">
        <v>11.6431</v>
      </c>
      <c r="Y141" s="43">
        <v>-2.1806000000000001</v>
      </c>
      <c r="Z141" s="43" t="s">
        <v>397</v>
      </c>
      <c r="AA141" s="43" t="s">
        <v>40</v>
      </c>
      <c r="AB141" s="43" t="s">
        <v>41</v>
      </c>
      <c r="AC141" s="43">
        <v>613</v>
      </c>
      <c r="AD141" s="43">
        <v>2</v>
      </c>
      <c r="AE141" s="43"/>
      <c r="AF141" s="43"/>
    </row>
    <row r="142" spans="1:32">
      <c r="A142" s="68" t="s">
        <v>893</v>
      </c>
      <c r="B142" s="68" t="s">
        <v>26</v>
      </c>
      <c r="C142" s="43" t="s">
        <v>1455</v>
      </c>
      <c r="D142" s="43" t="s">
        <v>1456</v>
      </c>
      <c r="E142" s="43">
        <v>2022</v>
      </c>
      <c r="F142" s="43">
        <v>9</v>
      </c>
      <c r="G142" s="43">
        <v>6</v>
      </c>
      <c r="H142" s="43" t="s">
        <v>26</v>
      </c>
      <c r="I142" s="43" t="s">
        <v>67</v>
      </c>
      <c r="J142" s="43" t="s">
        <v>480</v>
      </c>
      <c r="K142" s="43" t="s">
        <v>29</v>
      </c>
      <c r="L142" s="43" t="s">
        <v>30</v>
      </c>
      <c r="M142" s="43" t="s">
        <v>31</v>
      </c>
      <c r="N142" s="43" t="s">
        <v>64</v>
      </c>
      <c r="O142" s="43" t="s">
        <v>49</v>
      </c>
      <c r="P142" s="43" t="s">
        <v>482</v>
      </c>
      <c r="Q142" s="43">
        <v>0</v>
      </c>
      <c r="R142" s="43" t="s">
        <v>35</v>
      </c>
      <c r="S142" s="43"/>
      <c r="T142" s="43" t="s">
        <v>36</v>
      </c>
      <c r="U142" s="43" t="s">
        <v>37</v>
      </c>
      <c r="V142" s="43"/>
      <c r="W142" s="43" t="s">
        <v>38</v>
      </c>
      <c r="X142" s="43">
        <v>12.8935</v>
      </c>
      <c r="Y142" s="43">
        <v>-0.81410000000000005</v>
      </c>
      <c r="Z142" s="43" t="s">
        <v>481</v>
      </c>
      <c r="AA142" s="43" t="s">
        <v>40</v>
      </c>
      <c r="AB142" s="43" t="s">
        <v>41</v>
      </c>
      <c r="AC142" s="43"/>
      <c r="AD142" s="43"/>
      <c r="AE142" s="43">
        <v>503</v>
      </c>
      <c r="AF142" s="43">
        <v>256.04501424518497</v>
      </c>
    </row>
    <row r="143" spans="1:32">
      <c r="A143" s="68" t="s">
        <v>893</v>
      </c>
      <c r="B143" s="68" t="s">
        <v>26</v>
      </c>
      <c r="C143" s="43" t="s">
        <v>1455</v>
      </c>
      <c r="D143" s="43" t="s">
        <v>1456</v>
      </c>
      <c r="E143" s="43">
        <v>2022</v>
      </c>
      <c r="F143" s="43">
        <v>9</v>
      </c>
      <c r="G143" s="43">
        <v>1</v>
      </c>
      <c r="H143" s="43" t="s">
        <v>26</v>
      </c>
      <c r="I143" s="43" t="s">
        <v>62</v>
      </c>
      <c r="J143" s="43" t="s">
        <v>358</v>
      </c>
      <c r="K143" s="43" t="s">
        <v>29</v>
      </c>
      <c r="L143" s="43" t="s">
        <v>30</v>
      </c>
      <c r="M143" s="43" t="s">
        <v>31</v>
      </c>
      <c r="N143" s="43" t="s">
        <v>48</v>
      </c>
      <c r="O143" s="43" t="s">
        <v>49</v>
      </c>
      <c r="P143" s="43" t="s">
        <v>359</v>
      </c>
      <c r="Q143" s="43">
        <v>0</v>
      </c>
      <c r="R143" s="43" t="s">
        <v>35</v>
      </c>
      <c r="S143" s="43"/>
      <c r="T143" s="43" t="s">
        <v>36</v>
      </c>
      <c r="U143" s="43" t="s">
        <v>37</v>
      </c>
      <c r="V143" s="43"/>
      <c r="W143" s="43" t="s">
        <v>38</v>
      </c>
      <c r="X143" s="43">
        <v>11.8752</v>
      </c>
      <c r="Y143" s="43">
        <v>1.8669</v>
      </c>
      <c r="Z143" s="43" t="s">
        <v>360</v>
      </c>
      <c r="AA143" s="43" t="s">
        <v>40</v>
      </c>
      <c r="AB143" s="43" t="s">
        <v>41</v>
      </c>
      <c r="AC143" s="43"/>
      <c r="AD143" s="43"/>
      <c r="AE143" s="43">
        <v>503</v>
      </c>
      <c r="AF143" s="43">
        <v>4975.5116670696098</v>
      </c>
    </row>
    <row r="144" spans="1:32">
      <c r="A144" s="68" t="s">
        <v>893</v>
      </c>
      <c r="B144" s="68" t="s">
        <v>26</v>
      </c>
      <c r="C144" s="43" t="s">
        <v>1455</v>
      </c>
      <c r="D144" s="43" t="s">
        <v>1456</v>
      </c>
      <c r="E144" s="43">
        <v>2021</v>
      </c>
      <c r="F144" s="43">
        <v>11</v>
      </c>
      <c r="G144" s="43">
        <v>21</v>
      </c>
      <c r="H144" s="43" t="s">
        <v>26</v>
      </c>
      <c r="I144" s="43" t="s">
        <v>67</v>
      </c>
      <c r="J144" s="43" t="s">
        <v>440</v>
      </c>
      <c r="K144" s="43" t="s">
        <v>29</v>
      </c>
      <c r="L144" s="43" t="s">
        <v>30</v>
      </c>
      <c r="M144" s="43" t="s">
        <v>69</v>
      </c>
      <c r="N144" s="43" t="s">
        <v>32</v>
      </c>
      <c r="O144" s="43" t="s">
        <v>33</v>
      </c>
      <c r="P144" s="43" t="s">
        <v>443</v>
      </c>
      <c r="Q144" s="43">
        <v>19</v>
      </c>
      <c r="R144" s="43" t="s">
        <v>35</v>
      </c>
      <c r="S144" s="43"/>
      <c r="T144" s="43" t="s">
        <v>36</v>
      </c>
      <c r="U144" s="43" t="s">
        <v>444</v>
      </c>
      <c r="V144" s="43"/>
      <c r="W144" s="43" t="s">
        <v>72</v>
      </c>
      <c r="X144" s="43">
        <v>13.8543</v>
      </c>
      <c r="Y144" s="43">
        <v>-0.93149999999999999</v>
      </c>
      <c r="Z144" s="43" t="s">
        <v>442</v>
      </c>
      <c r="AA144" s="43" t="s">
        <v>40</v>
      </c>
      <c r="AB144" s="43" t="s">
        <v>41</v>
      </c>
      <c r="AC144" s="43"/>
      <c r="AD144" s="43"/>
      <c r="AE144" s="43">
        <v>503</v>
      </c>
      <c r="AF144" s="43">
        <v>5394.6695213208404</v>
      </c>
    </row>
    <row r="145" spans="1:32">
      <c r="A145" s="68" t="s">
        <v>893</v>
      </c>
      <c r="B145" s="68" t="s">
        <v>26</v>
      </c>
      <c r="C145" s="43" t="s">
        <v>1455</v>
      </c>
      <c r="D145" s="43" t="s">
        <v>1456</v>
      </c>
      <c r="E145" s="43">
        <v>2022</v>
      </c>
      <c r="F145" s="43">
        <v>1</v>
      </c>
      <c r="G145" s="43">
        <v>14</v>
      </c>
      <c r="H145" s="43" t="s">
        <v>26</v>
      </c>
      <c r="I145" s="43" t="s">
        <v>58</v>
      </c>
      <c r="J145" s="43" t="s">
        <v>74</v>
      </c>
      <c r="K145" s="43" t="s">
        <v>29</v>
      </c>
      <c r="L145" s="43" t="s">
        <v>30</v>
      </c>
      <c r="M145" s="43" t="s">
        <v>31</v>
      </c>
      <c r="N145" s="43" t="s">
        <v>64</v>
      </c>
      <c r="O145" s="43" t="s">
        <v>49</v>
      </c>
      <c r="P145" s="43" t="s">
        <v>75</v>
      </c>
      <c r="Q145" s="43">
        <v>0</v>
      </c>
      <c r="R145" s="43" t="s">
        <v>35</v>
      </c>
      <c r="S145" s="43"/>
      <c r="T145" s="43" t="s">
        <v>36</v>
      </c>
      <c r="U145" s="43" t="s">
        <v>37</v>
      </c>
      <c r="V145" s="43"/>
      <c r="W145" s="43" t="s">
        <v>38</v>
      </c>
      <c r="X145" s="43">
        <v>13.7677</v>
      </c>
      <c r="Y145" s="43">
        <v>-2.0710000000000002</v>
      </c>
      <c r="Z145" s="43" t="s">
        <v>76</v>
      </c>
      <c r="AA145" s="43" t="s">
        <v>40</v>
      </c>
      <c r="AB145" s="43" t="s">
        <v>51</v>
      </c>
      <c r="AC145" s="43">
        <v>613</v>
      </c>
      <c r="AD145" s="43">
        <v>2</v>
      </c>
      <c r="AE145" s="43"/>
      <c r="AF145" s="43"/>
    </row>
    <row r="146" spans="1:32">
      <c r="A146" s="68" t="s">
        <v>893</v>
      </c>
      <c r="B146" s="68" t="s">
        <v>26</v>
      </c>
      <c r="C146" s="43" t="s">
        <v>1455</v>
      </c>
      <c r="D146" s="43" t="s">
        <v>1456</v>
      </c>
      <c r="E146" s="43">
        <v>2020</v>
      </c>
      <c r="F146" s="43">
        <v>7</v>
      </c>
      <c r="G146" s="43">
        <v>8</v>
      </c>
      <c r="H146" s="43" t="s">
        <v>26</v>
      </c>
      <c r="I146" s="43" t="s">
        <v>113</v>
      </c>
      <c r="J146" s="43" t="s">
        <v>530</v>
      </c>
      <c r="K146" s="43" t="s">
        <v>29</v>
      </c>
      <c r="L146" s="43" t="s">
        <v>427</v>
      </c>
      <c r="M146" s="43" t="s">
        <v>31</v>
      </c>
      <c r="N146" s="43" t="s">
        <v>48</v>
      </c>
      <c r="O146" s="43" t="s">
        <v>49</v>
      </c>
      <c r="P146" s="43" t="s">
        <v>531</v>
      </c>
      <c r="Q146" s="43">
        <v>0</v>
      </c>
      <c r="R146" s="43" t="s">
        <v>92</v>
      </c>
      <c r="S146" s="43"/>
      <c r="T146" s="43" t="s">
        <v>36</v>
      </c>
      <c r="U146" s="43" t="s">
        <v>37</v>
      </c>
      <c r="V146" s="43" t="s">
        <v>429</v>
      </c>
      <c r="W146" s="43" t="s">
        <v>38</v>
      </c>
      <c r="X146" s="43">
        <v>13.253500000000001</v>
      </c>
      <c r="Y146" s="43">
        <v>0.98529999999999995</v>
      </c>
      <c r="Z146" s="43" t="s">
        <v>532</v>
      </c>
      <c r="AA146" s="43" t="s">
        <v>40</v>
      </c>
      <c r="AB146" s="43" t="s">
        <v>41</v>
      </c>
      <c r="AC146" s="43"/>
      <c r="AD146" s="43"/>
      <c r="AE146" s="43"/>
      <c r="AF146" s="43"/>
    </row>
    <row r="147" spans="1:32">
      <c r="A147" s="68" t="s">
        <v>893</v>
      </c>
      <c r="B147" s="68" t="s">
        <v>26</v>
      </c>
      <c r="C147" s="43" t="s">
        <v>1455</v>
      </c>
      <c r="D147" s="43" t="s">
        <v>1456</v>
      </c>
      <c r="E147" s="43">
        <v>2022</v>
      </c>
      <c r="F147" s="43">
        <v>10</v>
      </c>
      <c r="G147" s="43">
        <v>13</v>
      </c>
      <c r="H147" s="43" t="s">
        <v>26</v>
      </c>
      <c r="I147" s="43" t="s">
        <v>27</v>
      </c>
      <c r="J147" s="43" t="s">
        <v>267</v>
      </c>
      <c r="K147" s="43" t="s">
        <v>29</v>
      </c>
      <c r="L147" s="43" t="s">
        <v>146</v>
      </c>
      <c r="M147" s="43" t="s">
        <v>31</v>
      </c>
      <c r="N147" s="43" t="s">
        <v>44</v>
      </c>
      <c r="O147" s="43" t="s">
        <v>45</v>
      </c>
      <c r="P147" s="43" t="s">
        <v>268</v>
      </c>
      <c r="Q147" s="43">
        <v>0</v>
      </c>
      <c r="R147" s="43" t="s">
        <v>35</v>
      </c>
      <c r="S147" s="43"/>
      <c r="T147" s="43" t="s">
        <v>36</v>
      </c>
      <c r="U147" s="43" t="s">
        <v>37</v>
      </c>
      <c r="V147" s="43"/>
      <c r="W147" s="43" t="s">
        <v>38</v>
      </c>
      <c r="X147" s="43">
        <v>11.509600000000001</v>
      </c>
      <c r="Y147" s="43">
        <v>-3.3957999999999999</v>
      </c>
      <c r="Z147" s="43" t="s">
        <v>269</v>
      </c>
      <c r="AA147" s="43" t="s">
        <v>40</v>
      </c>
      <c r="AB147" s="43" t="s">
        <v>41</v>
      </c>
      <c r="AC147" s="43">
        <v>613</v>
      </c>
      <c r="AD147" s="43">
        <v>2</v>
      </c>
      <c r="AE147" s="43"/>
      <c r="AF147" s="43"/>
    </row>
    <row r="148" spans="1:32">
      <c r="A148" s="68" t="s">
        <v>893</v>
      </c>
      <c r="B148" s="68" t="s">
        <v>26</v>
      </c>
      <c r="C148" s="43" t="s">
        <v>1455</v>
      </c>
      <c r="D148" s="43" t="s">
        <v>1456</v>
      </c>
      <c r="E148" s="43">
        <v>2022</v>
      </c>
      <c r="F148" s="43">
        <v>3</v>
      </c>
      <c r="G148" s="43">
        <v>5</v>
      </c>
      <c r="H148" s="43" t="s">
        <v>26</v>
      </c>
      <c r="I148" s="43" t="s">
        <v>118</v>
      </c>
      <c r="J148" s="43" t="s">
        <v>196</v>
      </c>
      <c r="K148" s="43" t="s">
        <v>29</v>
      </c>
      <c r="L148" s="43" t="s">
        <v>30</v>
      </c>
      <c r="M148" s="43" t="s">
        <v>31</v>
      </c>
      <c r="N148" s="43" t="s">
        <v>44</v>
      </c>
      <c r="O148" s="43" t="s">
        <v>45</v>
      </c>
      <c r="P148" s="43" t="s">
        <v>197</v>
      </c>
      <c r="Q148" s="43">
        <v>0</v>
      </c>
      <c r="R148" s="43" t="s">
        <v>35</v>
      </c>
      <c r="S148" s="43"/>
      <c r="T148" s="43" t="s">
        <v>36</v>
      </c>
      <c r="U148" s="43" t="s">
        <v>37</v>
      </c>
      <c r="V148" s="43"/>
      <c r="W148" s="43" t="s">
        <v>38</v>
      </c>
      <c r="X148" s="43">
        <v>13.1271</v>
      </c>
      <c r="Y148" s="43">
        <v>-2.8146</v>
      </c>
      <c r="Z148" s="43" t="s">
        <v>198</v>
      </c>
      <c r="AA148" s="43" t="s">
        <v>40</v>
      </c>
      <c r="AB148" s="43" t="s">
        <v>41</v>
      </c>
      <c r="AC148" s="43"/>
      <c r="AD148" s="43"/>
      <c r="AE148" s="43"/>
      <c r="AF148" s="43"/>
    </row>
    <row r="149" spans="1:32">
      <c r="A149" s="68" t="s">
        <v>893</v>
      </c>
      <c r="B149" s="68" t="s">
        <v>26</v>
      </c>
      <c r="C149" s="43" t="s">
        <v>1455</v>
      </c>
      <c r="D149" s="43" t="s">
        <v>1456</v>
      </c>
      <c r="E149" s="43">
        <v>2022</v>
      </c>
      <c r="F149" s="43">
        <v>11</v>
      </c>
      <c r="G149" s="43">
        <v>17</v>
      </c>
      <c r="H149" s="43" t="s">
        <v>26</v>
      </c>
      <c r="I149" s="43" t="s">
        <v>67</v>
      </c>
      <c r="J149" s="43" t="s">
        <v>300</v>
      </c>
      <c r="K149" s="43" t="s">
        <v>29</v>
      </c>
      <c r="L149" s="43" t="s">
        <v>146</v>
      </c>
      <c r="M149" s="43" t="s">
        <v>31</v>
      </c>
      <c r="N149" s="43" t="s">
        <v>44</v>
      </c>
      <c r="O149" s="43" t="s">
        <v>45</v>
      </c>
      <c r="P149" s="43" t="s">
        <v>301</v>
      </c>
      <c r="Q149" s="43">
        <v>0</v>
      </c>
      <c r="R149" s="43" t="s">
        <v>35</v>
      </c>
      <c r="S149" s="43"/>
      <c r="T149" s="43" t="s">
        <v>36</v>
      </c>
      <c r="U149" s="43" t="s">
        <v>37</v>
      </c>
      <c r="V149" s="43"/>
      <c r="W149" s="43" t="s">
        <v>38</v>
      </c>
      <c r="X149" s="43">
        <v>12.6256</v>
      </c>
      <c r="Y149" s="43">
        <v>-0.2646</v>
      </c>
      <c r="Z149" s="43" t="s">
        <v>302</v>
      </c>
      <c r="AA149" s="43" t="s">
        <v>40</v>
      </c>
      <c r="AB149" s="43" t="s">
        <v>41</v>
      </c>
      <c r="AC149" s="43">
        <v>613</v>
      </c>
      <c r="AD149" s="43">
        <v>2</v>
      </c>
      <c r="AE149" s="43"/>
      <c r="AF149" s="43"/>
    </row>
    <row r="150" spans="1:32">
      <c r="A150" s="68" t="s">
        <v>1038</v>
      </c>
      <c r="B150" s="68" t="s">
        <v>554</v>
      </c>
      <c r="C150" s="43" t="s">
        <v>1455</v>
      </c>
      <c r="D150" s="43" t="s">
        <v>1456</v>
      </c>
      <c r="E150" s="43">
        <v>2022</v>
      </c>
      <c r="F150" s="43">
        <v>5</v>
      </c>
      <c r="G150" s="43">
        <v>3</v>
      </c>
      <c r="H150" s="43" t="s">
        <v>554</v>
      </c>
      <c r="I150" s="43" t="s">
        <v>555</v>
      </c>
      <c r="J150" s="43" t="s">
        <v>556</v>
      </c>
      <c r="K150" s="43" t="s">
        <v>29</v>
      </c>
      <c r="L150" s="43" t="s">
        <v>222</v>
      </c>
      <c r="M150" s="43" t="s">
        <v>31</v>
      </c>
      <c r="N150" s="43" t="s">
        <v>64</v>
      </c>
      <c r="O150" s="43" t="s">
        <v>557</v>
      </c>
      <c r="P150" s="43" t="s">
        <v>558</v>
      </c>
      <c r="Q150" s="43">
        <v>0</v>
      </c>
      <c r="R150" s="43" t="s">
        <v>559</v>
      </c>
      <c r="S150" s="43"/>
      <c r="T150" s="43" t="s">
        <v>367</v>
      </c>
      <c r="U150" s="43" t="s">
        <v>560</v>
      </c>
      <c r="V150" s="43" t="s">
        <v>561</v>
      </c>
      <c r="W150" s="43" t="s">
        <v>38</v>
      </c>
      <c r="X150" s="43">
        <v>14.982200000000001</v>
      </c>
      <c r="Y150" s="43">
        <v>-5.6052</v>
      </c>
      <c r="Z150" s="43" t="s">
        <v>562</v>
      </c>
      <c r="AA150" s="43" t="s">
        <v>40</v>
      </c>
      <c r="AB150" s="43" t="s">
        <v>41</v>
      </c>
      <c r="AC150" s="43"/>
      <c r="AD150" s="43"/>
      <c r="AE150" s="43"/>
      <c r="AF150" s="43"/>
    </row>
    <row r="151" spans="1:32">
      <c r="A151" s="68" t="s">
        <v>1038</v>
      </c>
      <c r="B151" s="68" t="s">
        <v>554</v>
      </c>
      <c r="C151" s="43" t="s">
        <v>1455</v>
      </c>
      <c r="D151" s="43" t="s">
        <v>1456</v>
      </c>
      <c r="E151" s="43">
        <v>2021</v>
      </c>
      <c r="F151" s="43">
        <v>7</v>
      </c>
      <c r="G151" s="43">
        <v>25</v>
      </c>
      <c r="H151" s="43" t="s">
        <v>554</v>
      </c>
      <c r="I151" s="43" t="s">
        <v>570</v>
      </c>
      <c r="J151" s="43" t="s">
        <v>615</v>
      </c>
      <c r="K151" s="43" t="s">
        <v>29</v>
      </c>
      <c r="L151" s="43" t="s">
        <v>30</v>
      </c>
      <c r="M151" s="43" t="s">
        <v>31</v>
      </c>
      <c r="N151" s="43" t="s">
        <v>48</v>
      </c>
      <c r="O151" s="43" t="s">
        <v>49</v>
      </c>
      <c r="P151" s="43" t="s">
        <v>616</v>
      </c>
      <c r="Q151" s="43">
        <v>0</v>
      </c>
      <c r="R151" s="43" t="s">
        <v>381</v>
      </c>
      <c r="S151" s="43" t="s">
        <v>35</v>
      </c>
      <c r="T151" s="43" t="s">
        <v>36</v>
      </c>
      <c r="U151" s="43" t="s">
        <v>560</v>
      </c>
      <c r="V151" s="43"/>
      <c r="W151" s="43" t="s">
        <v>38</v>
      </c>
      <c r="X151" s="43">
        <v>13.5025</v>
      </c>
      <c r="Y151" s="43">
        <v>-3.766</v>
      </c>
      <c r="Z151" s="43" t="s">
        <v>617</v>
      </c>
      <c r="AA151" s="43" t="s">
        <v>40</v>
      </c>
      <c r="AB151" s="43" t="s">
        <v>41</v>
      </c>
      <c r="AC151" s="43">
        <v>610</v>
      </c>
      <c r="AD151" s="43">
        <v>2</v>
      </c>
      <c r="AE151" s="43"/>
      <c r="AF151" s="43"/>
    </row>
    <row r="152" spans="1:32">
      <c r="A152" s="68" t="s">
        <v>1038</v>
      </c>
      <c r="B152" s="68" t="s">
        <v>554</v>
      </c>
      <c r="C152" s="43" t="s">
        <v>1455</v>
      </c>
      <c r="D152" s="43" t="s">
        <v>1456</v>
      </c>
      <c r="E152" s="43">
        <v>2022</v>
      </c>
      <c r="F152" s="43">
        <v>1</v>
      </c>
      <c r="G152" s="43">
        <v>12</v>
      </c>
      <c r="H152" s="43" t="s">
        <v>554</v>
      </c>
      <c r="I152" s="43" t="s">
        <v>394</v>
      </c>
      <c r="J152" s="43" t="s">
        <v>640</v>
      </c>
      <c r="K152" s="43" t="s">
        <v>29</v>
      </c>
      <c r="L152" s="43" t="s">
        <v>30</v>
      </c>
      <c r="M152" s="43" t="s">
        <v>31</v>
      </c>
      <c r="N152" s="43" t="s">
        <v>32</v>
      </c>
      <c r="O152" s="43" t="s">
        <v>33</v>
      </c>
      <c r="P152" s="43" t="s">
        <v>641</v>
      </c>
      <c r="Q152" s="43">
        <v>0</v>
      </c>
      <c r="R152" s="43" t="s">
        <v>642</v>
      </c>
      <c r="S152" s="43" t="s">
        <v>35</v>
      </c>
      <c r="T152" s="43" t="s">
        <v>36</v>
      </c>
      <c r="U152" s="43" t="s">
        <v>560</v>
      </c>
      <c r="V152" s="43"/>
      <c r="W152" s="43" t="s">
        <v>38</v>
      </c>
      <c r="X152" s="43">
        <v>16.6053</v>
      </c>
      <c r="Y152" s="43">
        <v>-0.1061</v>
      </c>
      <c r="Z152" s="43" t="s">
        <v>643</v>
      </c>
      <c r="AA152" s="43" t="s">
        <v>40</v>
      </c>
      <c r="AB152" s="43" t="s">
        <v>41</v>
      </c>
      <c r="AC152" s="43"/>
      <c r="AD152" s="43"/>
      <c r="AE152" s="43"/>
      <c r="AF152" s="43"/>
    </row>
    <row r="153" spans="1:32">
      <c r="A153" s="68" t="s">
        <v>1038</v>
      </c>
      <c r="B153" s="68" t="s">
        <v>554</v>
      </c>
      <c r="C153" s="43" t="s">
        <v>1455</v>
      </c>
      <c r="D153" s="43" t="s">
        <v>1456</v>
      </c>
      <c r="E153" s="43">
        <v>2022</v>
      </c>
      <c r="F153" s="43">
        <v>5</v>
      </c>
      <c r="G153" s="43">
        <v>9</v>
      </c>
      <c r="H153" s="43" t="s">
        <v>554</v>
      </c>
      <c r="I153" s="43" t="s">
        <v>394</v>
      </c>
      <c r="J153" s="43" t="s">
        <v>596</v>
      </c>
      <c r="K153" s="43" t="s">
        <v>29</v>
      </c>
      <c r="L153" s="43" t="s">
        <v>30</v>
      </c>
      <c r="M153" s="43" t="s">
        <v>31</v>
      </c>
      <c r="N153" s="43" t="s">
        <v>32</v>
      </c>
      <c r="O153" s="43" t="s">
        <v>33</v>
      </c>
      <c r="P153" s="43" t="s">
        <v>597</v>
      </c>
      <c r="Q153" s="43">
        <v>0</v>
      </c>
      <c r="R153" s="43" t="s">
        <v>92</v>
      </c>
      <c r="S153" s="43"/>
      <c r="T153" s="43" t="s">
        <v>36</v>
      </c>
      <c r="U153" s="43" t="s">
        <v>560</v>
      </c>
      <c r="V153" s="43"/>
      <c r="W153" s="43" t="s">
        <v>38</v>
      </c>
      <c r="X153" s="43">
        <v>15.4992</v>
      </c>
      <c r="Y153" s="43">
        <v>0.54900000000000004</v>
      </c>
      <c r="Z153" s="43" t="s">
        <v>598</v>
      </c>
      <c r="AA153" s="43" t="s">
        <v>40</v>
      </c>
      <c r="AB153" s="43" t="s">
        <v>41</v>
      </c>
      <c r="AC153" s="43"/>
      <c r="AD153" s="43"/>
      <c r="AE153" s="43"/>
      <c r="AF153" s="43"/>
    </row>
    <row r="154" spans="1:32">
      <c r="A154" s="68" t="s">
        <v>1038</v>
      </c>
      <c r="B154" s="68" t="s">
        <v>554</v>
      </c>
      <c r="C154" s="43" t="s">
        <v>1455</v>
      </c>
      <c r="D154" s="43" t="s">
        <v>1456</v>
      </c>
      <c r="E154" s="43">
        <v>2022</v>
      </c>
      <c r="F154" s="43">
        <v>1</v>
      </c>
      <c r="G154" s="43">
        <v>19</v>
      </c>
      <c r="H154" s="43" t="s">
        <v>554</v>
      </c>
      <c r="I154" s="43" t="s">
        <v>570</v>
      </c>
      <c r="J154" s="43" t="s">
        <v>715</v>
      </c>
      <c r="K154" s="43" t="s">
        <v>29</v>
      </c>
      <c r="L154" s="43" t="s">
        <v>30</v>
      </c>
      <c r="M154" s="43" t="s">
        <v>31</v>
      </c>
      <c r="N154" s="43" t="s">
        <v>64</v>
      </c>
      <c r="O154" s="43" t="s">
        <v>49</v>
      </c>
      <c r="P154" s="43" t="s">
        <v>716</v>
      </c>
      <c r="Q154" s="43">
        <v>0</v>
      </c>
      <c r="R154" s="43" t="s">
        <v>35</v>
      </c>
      <c r="S154" s="43"/>
      <c r="T154" s="43" t="s">
        <v>36</v>
      </c>
      <c r="U154" s="43" t="s">
        <v>560</v>
      </c>
      <c r="V154" s="43"/>
      <c r="W154" s="43" t="s">
        <v>38</v>
      </c>
      <c r="X154" s="43">
        <v>14.2333</v>
      </c>
      <c r="Y154" s="43">
        <v>-2.9725000000000001</v>
      </c>
      <c r="Z154" s="43" t="s">
        <v>717</v>
      </c>
      <c r="AA154" s="43" t="s">
        <v>40</v>
      </c>
      <c r="AB154" s="43" t="s">
        <v>41</v>
      </c>
      <c r="AC154" s="43"/>
      <c r="AD154" s="43"/>
      <c r="AE154" s="43">
        <v>30</v>
      </c>
      <c r="AF154" s="43">
        <v>3613.29328798805</v>
      </c>
    </row>
    <row r="155" spans="1:32">
      <c r="A155" s="68" t="s">
        <v>1038</v>
      </c>
      <c r="B155" s="68" t="s">
        <v>554</v>
      </c>
      <c r="C155" s="43" t="s">
        <v>1455</v>
      </c>
      <c r="D155" s="43" t="s">
        <v>1456</v>
      </c>
      <c r="E155" s="43">
        <v>2020</v>
      </c>
      <c r="F155" s="43">
        <v>12</v>
      </c>
      <c r="G155" s="43">
        <v>31</v>
      </c>
      <c r="H155" s="43" t="s">
        <v>554</v>
      </c>
      <c r="I155" s="43" t="s">
        <v>570</v>
      </c>
      <c r="J155" s="43" t="s">
        <v>630</v>
      </c>
      <c r="K155" s="43" t="s">
        <v>29</v>
      </c>
      <c r="L155" s="43" t="s">
        <v>30</v>
      </c>
      <c r="M155" s="43" t="s">
        <v>31</v>
      </c>
      <c r="N155" s="43" t="s">
        <v>32</v>
      </c>
      <c r="O155" s="43" t="s">
        <v>33</v>
      </c>
      <c r="P155" s="43" t="s">
        <v>631</v>
      </c>
      <c r="Q155" s="43">
        <v>0</v>
      </c>
      <c r="R155" s="43" t="s">
        <v>381</v>
      </c>
      <c r="S155" s="43" t="s">
        <v>35</v>
      </c>
      <c r="T155" s="43" t="s">
        <v>36</v>
      </c>
      <c r="U155" s="43" t="s">
        <v>560</v>
      </c>
      <c r="V155" s="43"/>
      <c r="W155" s="43" t="s">
        <v>38</v>
      </c>
      <c r="X155" s="43">
        <v>14.349299999999999</v>
      </c>
      <c r="Y155" s="43">
        <v>-3.6101999999999999</v>
      </c>
      <c r="Z155" s="43" t="s">
        <v>632</v>
      </c>
      <c r="AA155" s="43" t="s">
        <v>40</v>
      </c>
      <c r="AB155" s="43" t="s">
        <v>51</v>
      </c>
      <c r="AC155" s="43">
        <v>610</v>
      </c>
      <c r="AD155" s="43">
        <v>2</v>
      </c>
      <c r="AE155" s="43">
        <v>30</v>
      </c>
      <c r="AF155" s="43">
        <v>3928.7356999124199</v>
      </c>
    </row>
    <row r="156" spans="1:32">
      <c r="A156" s="68" t="s">
        <v>1038</v>
      </c>
      <c r="B156" s="68" t="s">
        <v>554</v>
      </c>
      <c r="C156" s="43" t="s">
        <v>1455</v>
      </c>
      <c r="D156" s="43" t="s">
        <v>1456</v>
      </c>
      <c r="E156" s="43">
        <v>2021</v>
      </c>
      <c r="F156" s="43">
        <v>12</v>
      </c>
      <c r="G156" s="43">
        <v>20</v>
      </c>
      <c r="H156" s="43" t="s">
        <v>554</v>
      </c>
      <c r="I156" s="43" t="s">
        <v>570</v>
      </c>
      <c r="J156" s="43" t="s">
        <v>388</v>
      </c>
      <c r="K156" s="43" t="s">
        <v>29</v>
      </c>
      <c r="L156" s="43" t="s">
        <v>30</v>
      </c>
      <c r="M156" s="43" t="s">
        <v>78</v>
      </c>
      <c r="N156" s="43" t="s">
        <v>79</v>
      </c>
      <c r="O156" s="43" t="s">
        <v>33</v>
      </c>
      <c r="P156" s="43" t="s">
        <v>732</v>
      </c>
      <c r="Q156" s="43">
        <v>0</v>
      </c>
      <c r="R156" s="43" t="s">
        <v>35</v>
      </c>
      <c r="S156" s="43"/>
      <c r="T156" s="43" t="s">
        <v>36</v>
      </c>
      <c r="U156" s="43"/>
      <c r="V156" s="43"/>
      <c r="W156" s="43"/>
      <c r="X156" s="43">
        <v>15.076599999999999</v>
      </c>
      <c r="Y156" s="43">
        <v>-2.2198000000000002</v>
      </c>
      <c r="Z156" s="43" t="s">
        <v>733</v>
      </c>
      <c r="AA156" s="43" t="s">
        <v>40</v>
      </c>
      <c r="AB156" s="43" t="s">
        <v>41</v>
      </c>
      <c r="AC156" s="43"/>
      <c r="AD156" s="43"/>
      <c r="AE156" s="43">
        <v>30</v>
      </c>
      <c r="AF156" s="43">
        <v>4754.3002442216002</v>
      </c>
    </row>
    <row r="157" spans="1:32">
      <c r="A157" s="68" t="s">
        <v>1038</v>
      </c>
      <c r="B157" s="68" t="s">
        <v>554</v>
      </c>
      <c r="C157" s="43" t="s">
        <v>1455</v>
      </c>
      <c r="D157" s="43" t="s">
        <v>1456</v>
      </c>
      <c r="E157" s="43">
        <v>2020</v>
      </c>
      <c r="F157" s="43">
        <v>11</v>
      </c>
      <c r="G157" s="43">
        <v>28</v>
      </c>
      <c r="H157" s="43" t="s">
        <v>554</v>
      </c>
      <c r="I157" s="43" t="s">
        <v>394</v>
      </c>
      <c r="J157" s="43" t="s">
        <v>656</v>
      </c>
      <c r="K157" s="43" t="s">
        <v>29</v>
      </c>
      <c r="L157" s="43" t="s">
        <v>30</v>
      </c>
      <c r="M157" s="43" t="s">
        <v>31</v>
      </c>
      <c r="N157" s="43" t="s">
        <v>32</v>
      </c>
      <c r="O157" s="43" t="s">
        <v>33</v>
      </c>
      <c r="P157" s="43" t="s">
        <v>657</v>
      </c>
      <c r="Q157" s="43">
        <v>0</v>
      </c>
      <c r="R157" s="43" t="s">
        <v>92</v>
      </c>
      <c r="S157" s="43"/>
      <c r="T157" s="43" t="s">
        <v>36</v>
      </c>
      <c r="U157" s="43" t="s">
        <v>560</v>
      </c>
      <c r="V157" s="43"/>
      <c r="W157" s="43" t="s">
        <v>38</v>
      </c>
      <c r="X157" s="43">
        <v>15.472899999999999</v>
      </c>
      <c r="Y157" s="43">
        <v>0.69410000000000005</v>
      </c>
      <c r="Z157" s="43" t="s">
        <v>658</v>
      </c>
      <c r="AA157" s="43" t="s">
        <v>40</v>
      </c>
      <c r="AB157" s="43" t="s">
        <v>41</v>
      </c>
      <c r="AC157" s="43"/>
      <c r="AD157" s="43"/>
      <c r="AE157" s="43">
        <v>302</v>
      </c>
      <c r="AF157" s="43">
        <v>6390.7271473063201</v>
      </c>
    </row>
    <row r="158" spans="1:32">
      <c r="A158" s="68" t="s">
        <v>1038</v>
      </c>
      <c r="B158" s="68" t="s">
        <v>554</v>
      </c>
      <c r="C158" s="43" t="s">
        <v>1455</v>
      </c>
      <c r="D158" s="43" t="s">
        <v>1456</v>
      </c>
      <c r="E158" s="43">
        <v>2017</v>
      </c>
      <c r="F158" s="43">
        <v>10</v>
      </c>
      <c r="G158" s="43">
        <v>23</v>
      </c>
      <c r="H158" s="43" t="s">
        <v>554</v>
      </c>
      <c r="I158" s="43" t="s">
        <v>555</v>
      </c>
      <c r="J158" s="43" t="s">
        <v>592</v>
      </c>
      <c r="K158" s="43" t="s">
        <v>29</v>
      </c>
      <c r="L158" s="43" t="s">
        <v>146</v>
      </c>
      <c r="M158" s="43" t="s">
        <v>69</v>
      </c>
      <c r="N158" s="43" t="s">
        <v>64</v>
      </c>
      <c r="O158" s="43" t="s">
        <v>557</v>
      </c>
      <c r="P158" s="43" t="s">
        <v>593</v>
      </c>
      <c r="Q158" s="43">
        <v>1</v>
      </c>
      <c r="R158" s="43" t="s">
        <v>35</v>
      </c>
      <c r="S158" s="43"/>
      <c r="T158" s="43" t="s">
        <v>36</v>
      </c>
      <c r="U158" s="43" t="s">
        <v>594</v>
      </c>
      <c r="V158" s="43"/>
      <c r="W158" s="43" t="s">
        <v>72</v>
      </c>
      <c r="X158" s="43">
        <v>13.693300000000001</v>
      </c>
      <c r="Y158" s="43">
        <v>-4.4005000000000001</v>
      </c>
      <c r="Z158" s="43" t="s">
        <v>595</v>
      </c>
      <c r="AA158" s="43" t="s">
        <v>40</v>
      </c>
      <c r="AB158" s="43" t="s">
        <v>41</v>
      </c>
      <c r="AC158" s="43">
        <v>610</v>
      </c>
      <c r="AD158" s="43">
        <v>1</v>
      </c>
      <c r="AE158" s="43">
        <v>302</v>
      </c>
      <c r="AF158" s="43">
        <v>6415.3301471223203</v>
      </c>
    </row>
    <row r="159" spans="1:32">
      <c r="A159" s="68" t="s">
        <v>1038</v>
      </c>
      <c r="B159" s="68" t="s">
        <v>554</v>
      </c>
      <c r="C159" s="43" t="s">
        <v>1455</v>
      </c>
      <c r="D159" s="43" t="s">
        <v>1456</v>
      </c>
      <c r="E159" s="43">
        <v>2021</v>
      </c>
      <c r="F159" s="43">
        <v>9</v>
      </c>
      <c r="G159" s="43">
        <v>28</v>
      </c>
      <c r="H159" s="43" t="s">
        <v>554</v>
      </c>
      <c r="I159" s="43" t="s">
        <v>563</v>
      </c>
      <c r="J159" s="43" t="s">
        <v>653</v>
      </c>
      <c r="K159" s="43" t="s">
        <v>29</v>
      </c>
      <c r="L159" s="43" t="s">
        <v>30</v>
      </c>
      <c r="M159" s="43" t="s">
        <v>31</v>
      </c>
      <c r="N159" s="43" t="s">
        <v>44</v>
      </c>
      <c r="O159" s="43" t="s">
        <v>45</v>
      </c>
      <c r="P159" s="43" t="s">
        <v>654</v>
      </c>
      <c r="Q159" s="43">
        <v>0</v>
      </c>
      <c r="R159" s="43" t="s">
        <v>381</v>
      </c>
      <c r="S159" s="43" t="s">
        <v>35</v>
      </c>
      <c r="T159" s="43" t="s">
        <v>36</v>
      </c>
      <c r="U159" s="43" t="s">
        <v>560</v>
      </c>
      <c r="V159" s="43"/>
      <c r="W159" s="43" t="s">
        <v>38</v>
      </c>
      <c r="X159" s="43">
        <v>15.7118</v>
      </c>
      <c r="Y159" s="43">
        <v>-4.9118000000000004</v>
      </c>
      <c r="Z159" s="43" t="s">
        <v>655</v>
      </c>
      <c r="AA159" s="43" t="s">
        <v>40</v>
      </c>
      <c r="AB159" s="43" t="s">
        <v>41</v>
      </c>
      <c r="AC159" s="43"/>
      <c r="AD159" s="43"/>
      <c r="AE159" s="43">
        <v>305</v>
      </c>
      <c r="AF159" s="43">
        <v>6432.7428065416098</v>
      </c>
    </row>
    <row r="160" spans="1:32">
      <c r="A160" s="68" t="s">
        <v>1038</v>
      </c>
      <c r="B160" s="68" t="s">
        <v>554</v>
      </c>
      <c r="C160" s="43" t="s">
        <v>1455</v>
      </c>
      <c r="D160" s="43" t="s">
        <v>1456</v>
      </c>
      <c r="E160" s="43">
        <v>2022</v>
      </c>
      <c r="F160" s="43">
        <v>1</v>
      </c>
      <c r="G160" s="43">
        <v>21</v>
      </c>
      <c r="H160" s="43" t="s">
        <v>554</v>
      </c>
      <c r="I160" s="43" t="s">
        <v>570</v>
      </c>
      <c r="J160" s="43" t="s">
        <v>599</v>
      </c>
      <c r="K160" s="43" t="s">
        <v>29</v>
      </c>
      <c r="L160" s="43" t="s">
        <v>30</v>
      </c>
      <c r="M160" s="43" t="s">
        <v>31</v>
      </c>
      <c r="N160" s="43" t="s">
        <v>32</v>
      </c>
      <c r="O160" s="43" t="s">
        <v>33</v>
      </c>
      <c r="P160" s="43" t="s">
        <v>600</v>
      </c>
      <c r="Q160" s="43">
        <v>0</v>
      </c>
      <c r="R160" s="43" t="s">
        <v>35</v>
      </c>
      <c r="S160" s="43"/>
      <c r="T160" s="43" t="s">
        <v>36</v>
      </c>
      <c r="U160" s="43" t="s">
        <v>560</v>
      </c>
      <c r="V160" s="43"/>
      <c r="W160" s="43" t="s">
        <v>38</v>
      </c>
      <c r="X160" s="43">
        <v>14.995100000000001</v>
      </c>
      <c r="Y160" s="43">
        <v>-2.9517000000000002</v>
      </c>
      <c r="Z160" s="43" t="s">
        <v>601</v>
      </c>
      <c r="AA160" s="43" t="s">
        <v>40</v>
      </c>
      <c r="AB160" s="43" t="s">
        <v>51</v>
      </c>
      <c r="AC160" s="43">
        <v>610</v>
      </c>
      <c r="AD160" s="43">
        <v>2</v>
      </c>
      <c r="AE160" s="43">
        <v>3003</v>
      </c>
      <c r="AF160" s="43">
        <v>6151.1567050289405</v>
      </c>
    </row>
    <row r="161" spans="1:32">
      <c r="A161" s="68" t="s">
        <v>1038</v>
      </c>
      <c r="B161" s="68" t="s">
        <v>554</v>
      </c>
      <c r="C161" s="43" t="s">
        <v>1455</v>
      </c>
      <c r="D161" s="43" t="s">
        <v>1456</v>
      </c>
      <c r="E161" s="43">
        <v>2022</v>
      </c>
      <c r="F161" s="43">
        <v>1</v>
      </c>
      <c r="G161" s="43">
        <v>16</v>
      </c>
      <c r="H161" s="43" t="s">
        <v>554</v>
      </c>
      <c r="I161" s="43" t="s">
        <v>570</v>
      </c>
      <c r="J161" s="43" t="s">
        <v>685</v>
      </c>
      <c r="K161" s="43" t="s">
        <v>29</v>
      </c>
      <c r="L161" s="43" t="s">
        <v>30</v>
      </c>
      <c r="M161" s="43" t="s">
        <v>31</v>
      </c>
      <c r="N161" s="43" t="s">
        <v>44</v>
      </c>
      <c r="O161" s="43" t="s">
        <v>45</v>
      </c>
      <c r="P161" s="43" t="s">
        <v>686</v>
      </c>
      <c r="Q161" s="43">
        <v>0</v>
      </c>
      <c r="R161" s="43" t="s">
        <v>35</v>
      </c>
      <c r="S161" s="43"/>
      <c r="T161" s="43" t="s">
        <v>36</v>
      </c>
      <c r="U161" s="43" t="s">
        <v>560</v>
      </c>
      <c r="V161" s="43"/>
      <c r="W161" s="43" t="s">
        <v>38</v>
      </c>
      <c r="X161" s="43">
        <v>13.382099999999999</v>
      </c>
      <c r="Y161" s="43">
        <v>-3.8308</v>
      </c>
      <c r="Z161" s="43" t="s">
        <v>687</v>
      </c>
      <c r="AA161" s="43" t="s">
        <v>40</v>
      </c>
      <c r="AB161" s="43" t="s">
        <v>41</v>
      </c>
      <c r="AC161" s="43"/>
      <c r="AD161" s="43"/>
      <c r="AE161" s="43">
        <v>140</v>
      </c>
      <c r="AF161" s="43">
        <v>6432.7428065416098</v>
      </c>
    </row>
    <row r="162" spans="1:32">
      <c r="A162" s="68" t="s">
        <v>1038</v>
      </c>
      <c r="B162" s="68" t="s">
        <v>554</v>
      </c>
      <c r="C162" s="43" t="s">
        <v>1455</v>
      </c>
      <c r="D162" s="43" t="s">
        <v>1456</v>
      </c>
      <c r="E162" s="43">
        <v>2022</v>
      </c>
      <c r="F162" s="43">
        <v>1</v>
      </c>
      <c r="G162" s="43">
        <v>18</v>
      </c>
      <c r="H162" s="43" t="s">
        <v>554</v>
      </c>
      <c r="I162" s="43" t="s">
        <v>394</v>
      </c>
      <c r="J162" s="43" t="s">
        <v>740</v>
      </c>
      <c r="K162" s="43" t="s">
        <v>29</v>
      </c>
      <c r="L162" s="43" t="s">
        <v>30</v>
      </c>
      <c r="M162" s="43" t="s">
        <v>31</v>
      </c>
      <c r="N162" s="43" t="s">
        <v>64</v>
      </c>
      <c r="O162" s="43" t="s">
        <v>49</v>
      </c>
      <c r="P162" s="43" t="s">
        <v>741</v>
      </c>
      <c r="Q162" s="43">
        <v>0</v>
      </c>
      <c r="R162" s="43" t="s">
        <v>35</v>
      </c>
      <c r="S162" s="43"/>
      <c r="T162" s="43" t="s">
        <v>36</v>
      </c>
      <c r="U162" s="43" t="s">
        <v>560</v>
      </c>
      <c r="V162" s="43"/>
      <c r="W162" s="43" t="s">
        <v>38</v>
      </c>
      <c r="X162" s="43">
        <v>17.000800000000002</v>
      </c>
      <c r="Y162" s="43">
        <v>-0.93830000000000002</v>
      </c>
      <c r="Z162" s="43" t="s">
        <v>742</v>
      </c>
      <c r="AA162" s="43" t="s">
        <v>40</v>
      </c>
      <c r="AB162" s="43" t="s">
        <v>41</v>
      </c>
      <c r="AC162" s="43"/>
      <c r="AD162" s="43"/>
      <c r="AE162" s="43"/>
      <c r="AF162" s="43"/>
    </row>
    <row r="163" spans="1:32">
      <c r="A163" s="68" t="s">
        <v>1038</v>
      </c>
      <c r="B163" s="68" t="s">
        <v>554</v>
      </c>
      <c r="C163" s="43" t="s">
        <v>1455</v>
      </c>
      <c r="D163" s="43" t="s">
        <v>1456</v>
      </c>
      <c r="E163" s="43">
        <v>2020</v>
      </c>
      <c r="F163" s="43">
        <v>6</v>
      </c>
      <c r="G163" s="43">
        <v>24</v>
      </c>
      <c r="H163" s="43" t="s">
        <v>554</v>
      </c>
      <c r="I163" s="43" t="s">
        <v>394</v>
      </c>
      <c r="J163" s="43" t="s">
        <v>672</v>
      </c>
      <c r="K163" s="43" t="s">
        <v>29</v>
      </c>
      <c r="L163" s="43" t="s">
        <v>30</v>
      </c>
      <c r="M163" s="43" t="s">
        <v>54</v>
      </c>
      <c r="N163" s="43" t="s">
        <v>64</v>
      </c>
      <c r="O163" s="43" t="s">
        <v>49</v>
      </c>
      <c r="P163" s="43" t="s">
        <v>673</v>
      </c>
      <c r="Q163" s="43">
        <v>0</v>
      </c>
      <c r="R163" s="43" t="s">
        <v>605</v>
      </c>
      <c r="S163" s="43"/>
      <c r="T163" s="43" t="s">
        <v>183</v>
      </c>
      <c r="U163" s="43" t="s">
        <v>560</v>
      </c>
      <c r="V163" s="43" t="s">
        <v>674</v>
      </c>
      <c r="W163" s="43" t="s">
        <v>38</v>
      </c>
      <c r="X163" s="43">
        <v>15.3217</v>
      </c>
      <c r="Y163" s="43">
        <v>0.74639999999999995</v>
      </c>
      <c r="Z163" s="43" t="s">
        <v>675</v>
      </c>
      <c r="AA163" s="43" t="s">
        <v>40</v>
      </c>
      <c r="AB163" s="43" t="s">
        <v>41</v>
      </c>
      <c r="AC163" s="43"/>
      <c r="AD163" s="43"/>
      <c r="AE163" s="43"/>
      <c r="AF163" s="43"/>
    </row>
    <row r="164" spans="1:32">
      <c r="A164" s="68" t="s">
        <v>1038</v>
      </c>
      <c r="B164" s="68" t="s">
        <v>554</v>
      </c>
      <c r="C164" s="43" t="s">
        <v>1455</v>
      </c>
      <c r="D164" s="43" t="s">
        <v>1456</v>
      </c>
      <c r="E164" s="43">
        <v>2023</v>
      </c>
      <c r="F164" s="43">
        <v>3</v>
      </c>
      <c r="G164" s="43">
        <v>10</v>
      </c>
      <c r="H164" s="43" t="s">
        <v>554</v>
      </c>
      <c r="I164" s="43" t="s">
        <v>555</v>
      </c>
      <c r="J164" s="43" t="s">
        <v>665</v>
      </c>
      <c r="K164" s="43" t="s">
        <v>29</v>
      </c>
      <c r="L164" s="43" t="s">
        <v>146</v>
      </c>
      <c r="M164" s="43" t="s">
        <v>31</v>
      </c>
      <c r="N164" s="43" t="s">
        <v>32</v>
      </c>
      <c r="O164" s="43" t="s">
        <v>33</v>
      </c>
      <c r="P164" s="43" t="s">
        <v>666</v>
      </c>
      <c r="Q164" s="43">
        <v>0</v>
      </c>
      <c r="R164" s="43" t="s">
        <v>667</v>
      </c>
      <c r="S164" s="43" t="s">
        <v>559</v>
      </c>
      <c r="T164" s="43" t="s">
        <v>72</v>
      </c>
      <c r="U164" s="43" t="s">
        <v>560</v>
      </c>
      <c r="V164" s="43"/>
      <c r="W164" s="43" t="s">
        <v>38</v>
      </c>
      <c r="X164" s="43">
        <v>14.1137</v>
      </c>
      <c r="Y164" s="43">
        <v>-6.7275</v>
      </c>
      <c r="Z164" s="43" t="s">
        <v>668</v>
      </c>
      <c r="AA164" s="43" t="s">
        <v>40</v>
      </c>
      <c r="AB164" s="43" t="s">
        <v>41</v>
      </c>
      <c r="AC164" s="43"/>
      <c r="AD164" s="43"/>
      <c r="AE164" s="43"/>
      <c r="AF164" s="43"/>
    </row>
    <row r="165" spans="1:32">
      <c r="A165" s="68" t="s">
        <v>1038</v>
      </c>
      <c r="B165" s="68" t="s">
        <v>554</v>
      </c>
      <c r="C165" s="43" t="s">
        <v>1455</v>
      </c>
      <c r="D165" s="43" t="s">
        <v>1456</v>
      </c>
      <c r="E165" s="43">
        <v>2019</v>
      </c>
      <c r="F165" s="43">
        <v>6</v>
      </c>
      <c r="G165" s="43">
        <v>26</v>
      </c>
      <c r="H165" s="43" t="s">
        <v>554</v>
      </c>
      <c r="I165" s="43" t="s">
        <v>570</v>
      </c>
      <c r="J165" s="43" t="s">
        <v>574</v>
      </c>
      <c r="K165" s="43" t="s">
        <v>29</v>
      </c>
      <c r="L165" s="43" t="s">
        <v>222</v>
      </c>
      <c r="M165" s="43" t="s">
        <v>54</v>
      </c>
      <c r="N165" s="43" t="s">
        <v>48</v>
      </c>
      <c r="O165" s="43" t="s">
        <v>49</v>
      </c>
      <c r="P165" s="43" t="s">
        <v>575</v>
      </c>
      <c r="Q165" s="43">
        <v>1</v>
      </c>
      <c r="R165" s="43" t="s">
        <v>35</v>
      </c>
      <c r="S165" s="43" t="s">
        <v>381</v>
      </c>
      <c r="T165" s="43" t="s">
        <v>36</v>
      </c>
      <c r="U165" s="43" t="s">
        <v>560</v>
      </c>
      <c r="V165" s="43" t="s">
        <v>576</v>
      </c>
      <c r="W165" s="43" t="s">
        <v>38</v>
      </c>
      <c r="X165" s="43">
        <v>14.279299999999999</v>
      </c>
      <c r="Y165" s="43">
        <v>-2.1354000000000002</v>
      </c>
      <c r="Z165" s="43" t="s">
        <v>577</v>
      </c>
      <c r="AA165" s="43" t="s">
        <v>40</v>
      </c>
      <c r="AB165" s="43" t="s">
        <v>41</v>
      </c>
      <c r="AC165" s="43"/>
      <c r="AD165" s="43"/>
      <c r="AE165" s="43"/>
      <c r="AF165" s="43"/>
    </row>
    <row r="166" spans="1:32">
      <c r="A166" s="68" t="s">
        <v>1038</v>
      </c>
      <c r="B166" s="68" t="s">
        <v>554</v>
      </c>
      <c r="C166" s="43" t="s">
        <v>1455</v>
      </c>
      <c r="D166" s="43" t="s">
        <v>1456</v>
      </c>
      <c r="E166" s="43">
        <v>2021</v>
      </c>
      <c r="F166" s="43">
        <v>8</v>
      </c>
      <c r="G166" s="43">
        <v>19</v>
      </c>
      <c r="H166" s="43" t="s">
        <v>554</v>
      </c>
      <c r="I166" s="43" t="s">
        <v>555</v>
      </c>
      <c r="J166" s="43" t="s">
        <v>649</v>
      </c>
      <c r="K166" s="43" t="s">
        <v>29</v>
      </c>
      <c r="L166" s="43" t="s">
        <v>30</v>
      </c>
      <c r="M166" s="43" t="s">
        <v>31</v>
      </c>
      <c r="N166" s="43" t="s">
        <v>44</v>
      </c>
      <c r="O166" s="43" t="s">
        <v>45</v>
      </c>
      <c r="P166" s="43" t="s">
        <v>650</v>
      </c>
      <c r="Q166" s="43">
        <v>0</v>
      </c>
      <c r="R166" s="43" t="s">
        <v>381</v>
      </c>
      <c r="S166" s="43" t="s">
        <v>35</v>
      </c>
      <c r="T166" s="43" t="s">
        <v>36</v>
      </c>
      <c r="U166" s="43" t="s">
        <v>560</v>
      </c>
      <c r="V166" s="43" t="s">
        <v>651</v>
      </c>
      <c r="W166" s="43" t="s">
        <v>38</v>
      </c>
      <c r="X166" s="43">
        <v>12.7903</v>
      </c>
      <c r="Y166" s="43">
        <v>-4.3617999999999997</v>
      </c>
      <c r="Z166" s="43" t="s">
        <v>652</v>
      </c>
      <c r="AA166" s="43" t="s">
        <v>40</v>
      </c>
      <c r="AB166" s="43" t="s">
        <v>41</v>
      </c>
      <c r="AC166" s="43"/>
      <c r="AD166" s="43"/>
      <c r="AE166" s="43"/>
      <c r="AF166" s="43"/>
    </row>
    <row r="167" spans="1:32">
      <c r="A167" s="68" t="s">
        <v>1038</v>
      </c>
      <c r="B167" s="68" t="s">
        <v>554</v>
      </c>
      <c r="C167" s="43" t="s">
        <v>1455</v>
      </c>
      <c r="D167" s="43" t="s">
        <v>1456</v>
      </c>
      <c r="E167" s="43">
        <v>2021</v>
      </c>
      <c r="F167" s="43">
        <v>3</v>
      </c>
      <c r="G167" s="43">
        <v>28</v>
      </c>
      <c r="H167" s="43" t="s">
        <v>554</v>
      </c>
      <c r="I167" s="43" t="s">
        <v>563</v>
      </c>
      <c r="J167" s="43" t="s">
        <v>602</v>
      </c>
      <c r="K167" s="43" t="s">
        <v>29</v>
      </c>
      <c r="L167" s="43" t="s">
        <v>30</v>
      </c>
      <c r="M167" s="43" t="s">
        <v>603</v>
      </c>
      <c r="N167" s="43" t="s">
        <v>97</v>
      </c>
      <c r="O167" s="43" t="s">
        <v>97</v>
      </c>
      <c r="P167" s="43" t="s">
        <v>604</v>
      </c>
      <c r="Q167" s="43">
        <v>0</v>
      </c>
      <c r="R167" s="43" t="s">
        <v>35</v>
      </c>
      <c r="S167" s="43"/>
      <c r="T167" s="43" t="s">
        <v>36</v>
      </c>
      <c r="U167" s="43" t="s">
        <v>605</v>
      </c>
      <c r="V167" s="43"/>
      <c r="W167" s="43" t="s">
        <v>183</v>
      </c>
      <c r="X167" s="43">
        <v>16.720099999999999</v>
      </c>
      <c r="Y167" s="43">
        <v>-2.4436</v>
      </c>
      <c r="Z167" s="43" t="s">
        <v>606</v>
      </c>
      <c r="AA167" s="43" t="s">
        <v>40</v>
      </c>
      <c r="AB167" s="43" t="s">
        <v>41</v>
      </c>
      <c r="AC167" s="43"/>
      <c r="AD167" s="43"/>
      <c r="AE167" s="43"/>
      <c r="AF167" s="43"/>
    </row>
    <row r="168" spans="1:32">
      <c r="A168" s="68" t="s">
        <v>1038</v>
      </c>
      <c r="B168" s="68" t="s">
        <v>554</v>
      </c>
      <c r="C168" s="43" t="s">
        <v>1455</v>
      </c>
      <c r="D168" s="43" t="s">
        <v>1456</v>
      </c>
      <c r="E168" s="43">
        <v>2022</v>
      </c>
      <c r="F168" s="43">
        <v>4</v>
      </c>
      <c r="G168" s="43">
        <v>25</v>
      </c>
      <c r="H168" s="43" t="s">
        <v>554</v>
      </c>
      <c r="I168" s="43" t="s">
        <v>570</v>
      </c>
      <c r="J168" s="43" t="s">
        <v>571</v>
      </c>
      <c r="K168" s="43" t="s">
        <v>29</v>
      </c>
      <c r="L168" s="43" t="s">
        <v>30</v>
      </c>
      <c r="M168" s="43" t="s">
        <v>31</v>
      </c>
      <c r="N168" s="43" t="s">
        <v>115</v>
      </c>
      <c r="O168" s="43" t="s">
        <v>49</v>
      </c>
      <c r="P168" s="43" t="s">
        <v>572</v>
      </c>
      <c r="Q168" s="43">
        <v>0</v>
      </c>
      <c r="R168" s="43" t="s">
        <v>35</v>
      </c>
      <c r="S168" s="43"/>
      <c r="T168" s="43" t="s">
        <v>36</v>
      </c>
      <c r="U168" s="43" t="s">
        <v>560</v>
      </c>
      <c r="V168" s="43"/>
      <c r="W168" s="43" t="s">
        <v>38</v>
      </c>
      <c r="X168" s="43">
        <v>14.0914</v>
      </c>
      <c r="Y168" s="43">
        <v>-3.7892999999999999</v>
      </c>
      <c r="Z168" s="43" t="s">
        <v>573</v>
      </c>
      <c r="AA168" s="43" t="s">
        <v>40</v>
      </c>
      <c r="AB168" s="43" t="s">
        <v>41</v>
      </c>
      <c r="AC168" s="43">
        <v>610</v>
      </c>
      <c r="AD168" s="43">
        <v>1</v>
      </c>
      <c r="AE168" s="43"/>
      <c r="AF168" s="43"/>
    </row>
    <row r="169" spans="1:32">
      <c r="A169" s="68" t="s">
        <v>1038</v>
      </c>
      <c r="B169" s="68" t="s">
        <v>554</v>
      </c>
      <c r="C169" s="43" t="s">
        <v>1455</v>
      </c>
      <c r="D169" s="43" t="s">
        <v>1456</v>
      </c>
      <c r="E169" s="43">
        <v>2020</v>
      </c>
      <c r="F169" s="43">
        <v>4</v>
      </c>
      <c r="G169" s="43">
        <v>25</v>
      </c>
      <c r="H169" s="43" t="s">
        <v>554</v>
      </c>
      <c r="I169" s="43" t="s">
        <v>394</v>
      </c>
      <c r="J169" s="43" t="s">
        <v>705</v>
      </c>
      <c r="K169" s="43" t="s">
        <v>29</v>
      </c>
      <c r="L169" s="43" t="s">
        <v>30</v>
      </c>
      <c r="M169" s="43" t="s">
        <v>31</v>
      </c>
      <c r="N169" s="43" t="s">
        <v>32</v>
      </c>
      <c r="O169" s="43" t="s">
        <v>33</v>
      </c>
      <c r="P169" s="43" t="s">
        <v>707</v>
      </c>
      <c r="Q169" s="43">
        <v>0</v>
      </c>
      <c r="R169" s="43" t="s">
        <v>92</v>
      </c>
      <c r="S169" s="43"/>
      <c r="T169" s="43" t="s">
        <v>36</v>
      </c>
      <c r="U169" s="43" t="s">
        <v>560</v>
      </c>
      <c r="V169" s="43"/>
      <c r="W169" s="43" t="s">
        <v>38</v>
      </c>
      <c r="X169" s="43">
        <v>15.930099999999999</v>
      </c>
      <c r="Y169" s="43">
        <v>0.21510000000000001</v>
      </c>
      <c r="Z169" s="43" t="s">
        <v>706</v>
      </c>
      <c r="AA169" s="43" t="s">
        <v>40</v>
      </c>
      <c r="AB169" s="43" t="s">
        <v>41</v>
      </c>
      <c r="AC169" s="43"/>
      <c r="AD169" s="43"/>
      <c r="AE169" s="43"/>
      <c r="AF169" s="43"/>
    </row>
    <row r="170" spans="1:32">
      <c r="A170" s="68" t="s">
        <v>1038</v>
      </c>
      <c r="B170" s="68" t="s">
        <v>554</v>
      </c>
      <c r="C170" s="43" t="s">
        <v>1455</v>
      </c>
      <c r="D170" s="43" t="s">
        <v>1456</v>
      </c>
      <c r="E170" s="43">
        <v>2022</v>
      </c>
      <c r="F170" s="43">
        <v>1</v>
      </c>
      <c r="G170" s="43">
        <v>19</v>
      </c>
      <c r="H170" s="43" t="s">
        <v>554</v>
      </c>
      <c r="I170" s="43" t="s">
        <v>394</v>
      </c>
      <c r="J170" s="43" t="s">
        <v>618</v>
      </c>
      <c r="K170" s="43" t="s">
        <v>29</v>
      </c>
      <c r="L170" s="43" t="s">
        <v>30</v>
      </c>
      <c r="M170" s="43" t="s">
        <v>31</v>
      </c>
      <c r="N170" s="43" t="s">
        <v>64</v>
      </c>
      <c r="O170" s="43" t="s">
        <v>49</v>
      </c>
      <c r="P170" s="43" t="s">
        <v>619</v>
      </c>
      <c r="Q170" s="43">
        <v>0</v>
      </c>
      <c r="R170" s="43" t="s">
        <v>35</v>
      </c>
      <c r="S170" s="43"/>
      <c r="T170" s="43" t="s">
        <v>36</v>
      </c>
      <c r="U170" s="43" t="s">
        <v>560</v>
      </c>
      <c r="V170" s="43"/>
      <c r="W170" s="43" t="s">
        <v>38</v>
      </c>
      <c r="X170" s="43">
        <v>16.920000000000002</v>
      </c>
      <c r="Y170" s="43">
        <v>-0.63539999999999996</v>
      </c>
      <c r="Z170" s="43" t="s">
        <v>620</v>
      </c>
      <c r="AA170" s="43" t="s">
        <v>40</v>
      </c>
      <c r="AB170" s="43" t="s">
        <v>41</v>
      </c>
      <c r="AC170" s="43"/>
      <c r="AD170" s="43"/>
      <c r="AE170" s="43"/>
      <c r="AF170" s="43"/>
    </row>
    <row r="171" spans="1:32">
      <c r="A171" s="68" t="s">
        <v>1038</v>
      </c>
      <c r="B171" s="68" t="s">
        <v>554</v>
      </c>
      <c r="C171" s="43" t="s">
        <v>1455</v>
      </c>
      <c r="D171" s="43" t="s">
        <v>1456</v>
      </c>
      <c r="E171" s="43">
        <v>2021</v>
      </c>
      <c r="F171" s="43">
        <v>10</v>
      </c>
      <c r="G171" s="43">
        <v>15</v>
      </c>
      <c r="H171" s="43" t="s">
        <v>554</v>
      </c>
      <c r="I171" s="43" t="s">
        <v>563</v>
      </c>
      <c r="J171" s="43" t="s">
        <v>662</v>
      </c>
      <c r="K171" s="43" t="s">
        <v>29</v>
      </c>
      <c r="L171" s="43" t="s">
        <v>30</v>
      </c>
      <c r="M171" s="43" t="s">
        <v>31</v>
      </c>
      <c r="N171" s="43" t="s">
        <v>32</v>
      </c>
      <c r="O171" s="43" t="s">
        <v>33</v>
      </c>
      <c r="P171" s="43" t="s">
        <v>663</v>
      </c>
      <c r="Q171" s="43">
        <v>0</v>
      </c>
      <c r="R171" s="43" t="s">
        <v>35</v>
      </c>
      <c r="S171" s="43"/>
      <c r="T171" s="43" t="s">
        <v>36</v>
      </c>
      <c r="U171" s="43" t="s">
        <v>560</v>
      </c>
      <c r="V171" s="43"/>
      <c r="W171" s="43" t="s">
        <v>38</v>
      </c>
      <c r="X171" s="43">
        <v>16.6877</v>
      </c>
      <c r="Y171" s="43">
        <v>-3.9727999999999999</v>
      </c>
      <c r="Z171" s="43" t="s">
        <v>664</v>
      </c>
      <c r="AA171" s="43" t="s">
        <v>40</v>
      </c>
      <c r="AB171" s="43" t="s">
        <v>41</v>
      </c>
      <c r="AC171" s="43"/>
      <c r="AD171" s="43"/>
      <c r="AE171" s="43"/>
      <c r="AF171" s="43"/>
    </row>
    <row r="172" spans="1:32">
      <c r="A172" s="68" t="s">
        <v>1038</v>
      </c>
      <c r="B172" s="68" t="s">
        <v>554</v>
      </c>
      <c r="C172" s="43" t="s">
        <v>1455</v>
      </c>
      <c r="D172" s="43" t="s">
        <v>1456</v>
      </c>
      <c r="E172" s="43">
        <v>2022</v>
      </c>
      <c r="F172" s="43">
        <v>1</v>
      </c>
      <c r="G172" s="43">
        <v>21</v>
      </c>
      <c r="H172" s="43" t="s">
        <v>554</v>
      </c>
      <c r="I172" s="43" t="s">
        <v>570</v>
      </c>
      <c r="J172" s="43" t="s">
        <v>659</v>
      </c>
      <c r="K172" s="43" t="s">
        <v>29</v>
      </c>
      <c r="L172" s="43" t="s">
        <v>30</v>
      </c>
      <c r="M172" s="43" t="s">
        <v>78</v>
      </c>
      <c r="N172" s="43" t="s">
        <v>79</v>
      </c>
      <c r="O172" s="43" t="s">
        <v>33</v>
      </c>
      <c r="P172" s="43" t="s">
        <v>660</v>
      </c>
      <c r="Q172" s="43">
        <v>0</v>
      </c>
      <c r="R172" s="43" t="s">
        <v>35</v>
      </c>
      <c r="S172" s="43"/>
      <c r="T172" s="43" t="s">
        <v>36</v>
      </c>
      <c r="U172" s="43"/>
      <c r="V172" s="43"/>
      <c r="W172" s="43"/>
      <c r="X172" s="43">
        <v>14.1333</v>
      </c>
      <c r="Y172" s="43">
        <v>-3.0063</v>
      </c>
      <c r="Z172" s="43" t="s">
        <v>661</v>
      </c>
      <c r="AA172" s="43" t="s">
        <v>40</v>
      </c>
      <c r="AB172" s="43" t="s">
        <v>41</v>
      </c>
      <c r="AC172" s="43"/>
      <c r="AD172" s="43"/>
      <c r="AE172" s="43"/>
      <c r="AF172" s="43"/>
    </row>
    <row r="173" spans="1:32">
      <c r="A173" s="68" t="s">
        <v>1038</v>
      </c>
      <c r="B173" s="68" t="s">
        <v>554</v>
      </c>
      <c r="C173" s="43" t="s">
        <v>1455</v>
      </c>
      <c r="D173" s="43" t="s">
        <v>1456</v>
      </c>
      <c r="E173" s="43">
        <v>2017</v>
      </c>
      <c r="F173" s="43">
        <v>8</v>
      </c>
      <c r="G173" s="43">
        <v>22</v>
      </c>
      <c r="H173" s="43" t="s">
        <v>554</v>
      </c>
      <c r="I173" s="43" t="s">
        <v>563</v>
      </c>
      <c r="J173" s="43" t="s">
        <v>676</v>
      </c>
      <c r="K173" s="43" t="s">
        <v>29</v>
      </c>
      <c r="L173" s="43" t="s">
        <v>146</v>
      </c>
      <c r="M173" s="43" t="s">
        <v>69</v>
      </c>
      <c r="N173" s="43" t="s">
        <v>64</v>
      </c>
      <c r="O173" s="43" t="s">
        <v>49</v>
      </c>
      <c r="P173" s="43" t="s">
        <v>677</v>
      </c>
      <c r="Q173" s="43">
        <v>0</v>
      </c>
      <c r="R173" s="43" t="s">
        <v>605</v>
      </c>
      <c r="S173" s="43"/>
      <c r="T173" s="43" t="s">
        <v>183</v>
      </c>
      <c r="U173" s="43" t="s">
        <v>594</v>
      </c>
      <c r="V173" s="43"/>
      <c r="W173" s="43" t="s">
        <v>72</v>
      </c>
      <c r="X173" s="43">
        <v>16.128900000000002</v>
      </c>
      <c r="Y173" s="43">
        <v>-3.7477999999999998</v>
      </c>
      <c r="Z173" s="43" t="s">
        <v>678</v>
      </c>
      <c r="AA173" s="43" t="s">
        <v>40</v>
      </c>
      <c r="AB173" s="43" t="s">
        <v>41</v>
      </c>
      <c r="AC173" s="43"/>
      <c r="AD173" s="43"/>
      <c r="AE173" s="43"/>
      <c r="AF173" s="43"/>
    </row>
    <row r="174" spans="1:32">
      <c r="A174" s="68" t="s">
        <v>1038</v>
      </c>
      <c r="B174" s="68" t="s">
        <v>554</v>
      </c>
      <c r="C174" s="43" t="s">
        <v>1455</v>
      </c>
      <c r="D174" s="43" t="s">
        <v>1456</v>
      </c>
      <c r="E174" s="43">
        <v>2021</v>
      </c>
      <c r="F174" s="43">
        <v>3</v>
      </c>
      <c r="G174" s="43">
        <v>16</v>
      </c>
      <c r="H174" s="43" t="s">
        <v>554</v>
      </c>
      <c r="I174" s="43" t="s">
        <v>570</v>
      </c>
      <c r="J174" s="43" t="s">
        <v>637</v>
      </c>
      <c r="K174" s="43" t="s">
        <v>29</v>
      </c>
      <c r="L174" s="43" t="s">
        <v>30</v>
      </c>
      <c r="M174" s="43" t="s">
        <v>31</v>
      </c>
      <c r="N174" s="43" t="s">
        <v>64</v>
      </c>
      <c r="O174" s="43" t="s">
        <v>49</v>
      </c>
      <c r="P174" s="43" t="s">
        <v>638</v>
      </c>
      <c r="Q174" s="43">
        <v>0</v>
      </c>
      <c r="R174" s="43" t="s">
        <v>381</v>
      </c>
      <c r="S174" s="43" t="s">
        <v>35</v>
      </c>
      <c r="T174" s="43" t="s">
        <v>36</v>
      </c>
      <c r="U174" s="43" t="s">
        <v>560</v>
      </c>
      <c r="V174" s="43"/>
      <c r="W174" s="43" t="s">
        <v>38</v>
      </c>
      <c r="X174" s="43">
        <v>14.3467</v>
      </c>
      <c r="Y174" s="43">
        <v>-2.8058999999999998</v>
      </c>
      <c r="Z174" s="43" t="s">
        <v>639</v>
      </c>
      <c r="AA174" s="43" t="s">
        <v>40</v>
      </c>
      <c r="AB174" s="43" t="s">
        <v>41</v>
      </c>
      <c r="AC174" s="43"/>
      <c r="AD174" s="43"/>
      <c r="AE174" s="43"/>
      <c r="AF174" s="43"/>
    </row>
    <row r="175" spans="1:32">
      <c r="A175" s="68" t="s">
        <v>1038</v>
      </c>
      <c r="B175" s="68" t="s">
        <v>554</v>
      </c>
      <c r="C175" s="43" t="s">
        <v>1455</v>
      </c>
      <c r="D175" s="43" t="s">
        <v>1456</v>
      </c>
      <c r="E175" s="43">
        <v>2021</v>
      </c>
      <c r="F175" s="43">
        <v>7</v>
      </c>
      <c r="G175" s="43">
        <v>10</v>
      </c>
      <c r="H175" s="43" t="s">
        <v>554</v>
      </c>
      <c r="I175" s="43" t="s">
        <v>570</v>
      </c>
      <c r="J175" s="43" t="s">
        <v>734</v>
      </c>
      <c r="K175" s="43" t="s">
        <v>29</v>
      </c>
      <c r="L175" s="43" t="s">
        <v>30</v>
      </c>
      <c r="M175" s="43" t="s">
        <v>31</v>
      </c>
      <c r="N175" s="43" t="s">
        <v>48</v>
      </c>
      <c r="O175" s="43" t="s">
        <v>49</v>
      </c>
      <c r="P175" s="43" t="s">
        <v>735</v>
      </c>
      <c r="Q175" s="43">
        <v>0</v>
      </c>
      <c r="R175" s="43" t="s">
        <v>381</v>
      </c>
      <c r="S175" s="43" t="s">
        <v>35</v>
      </c>
      <c r="T175" s="43" t="s">
        <v>36</v>
      </c>
      <c r="U175" s="43" t="s">
        <v>560</v>
      </c>
      <c r="V175" s="43"/>
      <c r="W175" s="43" t="s">
        <v>38</v>
      </c>
      <c r="X175" s="43">
        <v>13.618499999999999</v>
      </c>
      <c r="Y175" s="43">
        <v>-3.7090000000000001</v>
      </c>
      <c r="Z175" s="43" t="s">
        <v>736</v>
      </c>
      <c r="AA175" s="43" t="s">
        <v>40</v>
      </c>
      <c r="AB175" s="43" t="s">
        <v>41</v>
      </c>
      <c r="AC175" s="43"/>
      <c r="AD175" s="43"/>
      <c r="AE175" s="43"/>
      <c r="AF175" s="43"/>
    </row>
    <row r="176" spans="1:32">
      <c r="A176" s="68" t="s">
        <v>1038</v>
      </c>
      <c r="B176" s="68" t="s">
        <v>554</v>
      </c>
      <c r="C176" s="43" t="s">
        <v>1455</v>
      </c>
      <c r="D176" s="43" t="s">
        <v>1456</v>
      </c>
      <c r="E176" s="43">
        <v>2022</v>
      </c>
      <c r="F176" s="43">
        <v>8</v>
      </c>
      <c r="G176" s="43">
        <v>16</v>
      </c>
      <c r="H176" s="43" t="s">
        <v>554</v>
      </c>
      <c r="I176" s="43" t="s">
        <v>563</v>
      </c>
      <c r="J176" s="43" t="s">
        <v>621</v>
      </c>
      <c r="K176" s="43" t="s">
        <v>29</v>
      </c>
      <c r="L176" s="43" t="s">
        <v>146</v>
      </c>
      <c r="M176" s="43" t="s">
        <v>31</v>
      </c>
      <c r="N176" s="43" t="s">
        <v>32</v>
      </c>
      <c r="O176" s="43" t="s">
        <v>33</v>
      </c>
      <c r="P176" s="43" t="s">
        <v>622</v>
      </c>
      <c r="Q176" s="43">
        <v>0</v>
      </c>
      <c r="R176" s="43" t="s">
        <v>35</v>
      </c>
      <c r="S176" s="43"/>
      <c r="T176" s="43" t="s">
        <v>36</v>
      </c>
      <c r="U176" s="43" t="s">
        <v>560</v>
      </c>
      <c r="V176" s="43"/>
      <c r="W176" s="43" t="s">
        <v>38</v>
      </c>
      <c r="X176" s="43">
        <v>16.877800000000001</v>
      </c>
      <c r="Y176" s="43">
        <v>-1.9231</v>
      </c>
      <c r="Z176" s="43" t="s">
        <v>623</v>
      </c>
      <c r="AA176" s="43" t="s">
        <v>40</v>
      </c>
      <c r="AB176" s="43" t="s">
        <v>41</v>
      </c>
      <c r="AC176" s="43"/>
      <c r="AD176" s="43"/>
      <c r="AE176" s="43"/>
      <c r="AF176" s="43"/>
    </row>
    <row r="177" spans="1:32">
      <c r="A177" s="68" t="s">
        <v>1038</v>
      </c>
      <c r="B177" s="68" t="s">
        <v>554</v>
      </c>
      <c r="C177" s="43" t="s">
        <v>1455</v>
      </c>
      <c r="D177" s="43" t="s">
        <v>1456</v>
      </c>
      <c r="E177" s="43">
        <v>2022</v>
      </c>
      <c r="F177" s="43">
        <v>1</v>
      </c>
      <c r="G177" s="43">
        <v>15</v>
      </c>
      <c r="H177" s="43" t="s">
        <v>554</v>
      </c>
      <c r="I177" s="43" t="s">
        <v>555</v>
      </c>
      <c r="J177" s="43" t="s">
        <v>585</v>
      </c>
      <c r="K177" s="43" t="s">
        <v>29</v>
      </c>
      <c r="L177" s="43" t="s">
        <v>30</v>
      </c>
      <c r="M177" s="43" t="s">
        <v>31</v>
      </c>
      <c r="N177" s="43" t="s">
        <v>64</v>
      </c>
      <c r="O177" s="43" t="s">
        <v>49</v>
      </c>
      <c r="P177" s="43" t="s">
        <v>586</v>
      </c>
      <c r="Q177" s="43">
        <v>0</v>
      </c>
      <c r="R177" s="43" t="s">
        <v>35</v>
      </c>
      <c r="S177" s="43"/>
      <c r="T177" s="43" t="s">
        <v>36</v>
      </c>
      <c r="U177" s="43" t="s">
        <v>560</v>
      </c>
      <c r="V177" s="43"/>
      <c r="W177" s="43" t="s">
        <v>38</v>
      </c>
      <c r="X177" s="43">
        <v>13.017899999999999</v>
      </c>
      <c r="Y177" s="43">
        <v>-4.4660000000000002</v>
      </c>
      <c r="Z177" s="43" t="s">
        <v>587</v>
      </c>
      <c r="AA177" s="43" t="s">
        <v>40</v>
      </c>
      <c r="AB177" s="43" t="s">
        <v>41</v>
      </c>
      <c r="AC177" s="43"/>
      <c r="AD177" s="43"/>
      <c r="AE177" s="43">
        <v>140</v>
      </c>
      <c r="AF177" s="43">
        <v>473.85220838887</v>
      </c>
    </row>
    <row r="178" spans="1:32">
      <c r="A178" s="68" t="s">
        <v>1038</v>
      </c>
      <c r="B178" s="68" t="s">
        <v>554</v>
      </c>
      <c r="C178" s="43" t="s">
        <v>1455</v>
      </c>
      <c r="D178" s="43" t="s">
        <v>1456</v>
      </c>
      <c r="E178" s="43">
        <v>2022</v>
      </c>
      <c r="F178" s="43">
        <v>7</v>
      </c>
      <c r="G178" s="43">
        <v>25</v>
      </c>
      <c r="H178" s="43" t="s">
        <v>554</v>
      </c>
      <c r="I178" s="43" t="s">
        <v>394</v>
      </c>
      <c r="J178" s="43" t="s">
        <v>669</v>
      </c>
      <c r="K178" s="43" t="s">
        <v>29</v>
      </c>
      <c r="L178" s="43" t="s">
        <v>146</v>
      </c>
      <c r="M178" s="43" t="s">
        <v>31</v>
      </c>
      <c r="N178" s="43" t="s">
        <v>97</v>
      </c>
      <c r="O178" s="43" t="s">
        <v>97</v>
      </c>
      <c r="P178" s="43" t="s">
        <v>670</v>
      </c>
      <c r="Q178" s="43">
        <v>0</v>
      </c>
      <c r="R178" s="43" t="s">
        <v>605</v>
      </c>
      <c r="S178" s="43"/>
      <c r="T178" s="43" t="s">
        <v>183</v>
      </c>
      <c r="U178" s="43" t="s">
        <v>560</v>
      </c>
      <c r="V178" s="43"/>
      <c r="W178" s="43" t="s">
        <v>38</v>
      </c>
      <c r="X178" s="43">
        <v>16.151499999999999</v>
      </c>
      <c r="Y178" s="43">
        <v>7.0800000000000002E-2</v>
      </c>
      <c r="Z178" s="43" t="s">
        <v>671</v>
      </c>
      <c r="AA178" s="43" t="s">
        <v>40</v>
      </c>
      <c r="AB178" s="43" t="s">
        <v>41</v>
      </c>
      <c r="AC178" s="43"/>
      <c r="AD178" s="43"/>
      <c r="AE178" s="43">
        <v>140</v>
      </c>
      <c r="AF178" s="43">
        <v>688.57781848020704</v>
      </c>
    </row>
    <row r="179" spans="1:32">
      <c r="A179" s="68" t="s">
        <v>1038</v>
      </c>
      <c r="B179" s="68" t="s">
        <v>554</v>
      </c>
      <c r="C179" s="43" t="s">
        <v>1455</v>
      </c>
      <c r="D179" s="43" t="s">
        <v>1456</v>
      </c>
      <c r="E179" s="43">
        <v>2022</v>
      </c>
      <c r="F179" s="43">
        <v>5</v>
      </c>
      <c r="G179" s="43">
        <v>2</v>
      </c>
      <c r="H179" s="43" t="s">
        <v>554</v>
      </c>
      <c r="I179" s="43" t="s">
        <v>555</v>
      </c>
      <c r="J179" s="43" t="s">
        <v>483</v>
      </c>
      <c r="K179" s="43" t="s">
        <v>29</v>
      </c>
      <c r="L179" s="43" t="s">
        <v>96</v>
      </c>
      <c r="M179" s="43" t="s">
        <v>31</v>
      </c>
      <c r="N179" s="43" t="s">
        <v>32</v>
      </c>
      <c r="O179" s="43" t="s">
        <v>33</v>
      </c>
      <c r="P179" s="43" t="s">
        <v>647</v>
      </c>
      <c r="Q179" s="43">
        <v>0</v>
      </c>
      <c r="R179" s="43" t="s">
        <v>35</v>
      </c>
      <c r="S179" s="43"/>
      <c r="T179" s="43" t="s">
        <v>36</v>
      </c>
      <c r="U179" s="43" t="s">
        <v>560</v>
      </c>
      <c r="V179" s="43"/>
      <c r="W179" s="43" t="s">
        <v>38</v>
      </c>
      <c r="X179" s="43">
        <v>13.136100000000001</v>
      </c>
      <c r="Y179" s="43">
        <v>-4.6745000000000001</v>
      </c>
      <c r="Z179" s="43" t="s">
        <v>648</v>
      </c>
      <c r="AA179" s="43" t="s">
        <v>40</v>
      </c>
      <c r="AB179" s="43" t="s">
        <v>41</v>
      </c>
      <c r="AC179" s="43"/>
      <c r="AD179" s="43"/>
      <c r="AE179" s="43">
        <v>3004</v>
      </c>
      <c r="AF179" s="43">
        <v>1027.83192365577</v>
      </c>
    </row>
    <row r="180" spans="1:32">
      <c r="A180" s="68" t="s">
        <v>1038</v>
      </c>
      <c r="B180" s="68" t="s">
        <v>554</v>
      </c>
      <c r="C180" s="43" t="s">
        <v>1455</v>
      </c>
      <c r="D180" s="43" t="s">
        <v>1456</v>
      </c>
      <c r="E180" s="43">
        <v>2022</v>
      </c>
      <c r="F180" s="43">
        <v>3</v>
      </c>
      <c r="G180" s="43">
        <v>3</v>
      </c>
      <c r="H180" s="43" t="s">
        <v>554</v>
      </c>
      <c r="I180" s="43" t="s">
        <v>563</v>
      </c>
      <c r="J180" s="43" t="s">
        <v>702</v>
      </c>
      <c r="K180" s="43" t="s">
        <v>29</v>
      </c>
      <c r="L180" s="43" t="s">
        <v>30</v>
      </c>
      <c r="M180" s="43" t="s">
        <v>31</v>
      </c>
      <c r="N180" s="43" t="s">
        <v>97</v>
      </c>
      <c r="O180" s="43" t="s">
        <v>97</v>
      </c>
      <c r="P180" s="43" t="s">
        <v>703</v>
      </c>
      <c r="Q180" s="43">
        <v>0</v>
      </c>
      <c r="R180" s="43" t="s">
        <v>35</v>
      </c>
      <c r="S180" s="43"/>
      <c r="T180" s="43" t="s">
        <v>36</v>
      </c>
      <c r="U180" s="43" t="s">
        <v>560</v>
      </c>
      <c r="V180" s="43"/>
      <c r="W180" s="43" t="s">
        <v>38</v>
      </c>
      <c r="X180" s="43">
        <v>16.949400000000001</v>
      </c>
      <c r="Y180" s="43">
        <v>-1.7481</v>
      </c>
      <c r="Z180" s="43" t="s">
        <v>704</v>
      </c>
      <c r="AA180" s="43" t="s">
        <v>40</v>
      </c>
      <c r="AB180" s="43" t="s">
        <v>41</v>
      </c>
      <c r="AC180" s="43"/>
      <c r="AD180" s="43"/>
      <c r="AE180" s="43"/>
      <c r="AF180" s="43"/>
    </row>
    <row r="181" spans="1:32">
      <c r="A181" s="68" t="s">
        <v>1038</v>
      </c>
      <c r="B181" s="68" t="s">
        <v>554</v>
      </c>
      <c r="C181" s="43" t="s">
        <v>1455</v>
      </c>
      <c r="D181" s="43" t="s">
        <v>1456</v>
      </c>
      <c r="E181" s="43">
        <v>2022</v>
      </c>
      <c r="F181" s="43">
        <v>1</v>
      </c>
      <c r="G181" s="43">
        <v>18</v>
      </c>
      <c r="H181" s="43" t="s">
        <v>554</v>
      </c>
      <c r="I181" s="43" t="s">
        <v>570</v>
      </c>
      <c r="J181" s="43" t="s">
        <v>712</v>
      </c>
      <c r="K181" s="43" t="s">
        <v>29</v>
      </c>
      <c r="L181" s="43" t="s">
        <v>30</v>
      </c>
      <c r="M181" s="43" t="s">
        <v>78</v>
      </c>
      <c r="N181" s="43" t="s">
        <v>79</v>
      </c>
      <c r="O181" s="43" t="s">
        <v>33</v>
      </c>
      <c r="P181" s="43" t="s">
        <v>713</v>
      </c>
      <c r="Q181" s="43">
        <v>0</v>
      </c>
      <c r="R181" s="43" t="s">
        <v>35</v>
      </c>
      <c r="S181" s="43"/>
      <c r="T181" s="43" t="s">
        <v>36</v>
      </c>
      <c r="U181" s="43"/>
      <c r="V181" s="43"/>
      <c r="W181" s="43"/>
      <c r="X181" s="43">
        <v>14.411099999999999</v>
      </c>
      <c r="Y181" s="43">
        <v>-2.9051</v>
      </c>
      <c r="Z181" s="43" t="s">
        <v>714</v>
      </c>
      <c r="AA181" s="43" t="s">
        <v>40</v>
      </c>
      <c r="AB181" s="43" t="s">
        <v>41</v>
      </c>
      <c r="AC181" s="43"/>
      <c r="AD181" s="43"/>
      <c r="AE181" s="43"/>
      <c r="AF181" s="43"/>
    </row>
    <row r="182" spans="1:32">
      <c r="A182" s="68" t="s">
        <v>1038</v>
      </c>
      <c r="B182" s="68" t="s">
        <v>554</v>
      </c>
      <c r="C182" s="43" t="s">
        <v>1455</v>
      </c>
      <c r="D182" s="43" t="s">
        <v>1456</v>
      </c>
      <c r="E182" s="43">
        <v>2021</v>
      </c>
      <c r="F182" s="43">
        <v>10</v>
      </c>
      <c r="G182" s="43">
        <v>17</v>
      </c>
      <c r="H182" s="43" t="s">
        <v>554</v>
      </c>
      <c r="I182" s="43" t="s">
        <v>563</v>
      </c>
      <c r="J182" s="43" t="s">
        <v>564</v>
      </c>
      <c r="K182" s="43" t="s">
        <v>29</v>
      </c>
      <c r="L182" s="43" t="s">
        <v>30</v>
      </c>
      <c r="M182" s="43" t="s">
        <v>31</v>
      </c>
      <c r="N182" s="43" t="s">
        <v>32</v>
      </c>
      <c r="O182" s="43" t="s">
        <v>33</v>
      </c>
      <c r="P182" s="43" t="s">
        <v>565</v>
      </c>
      <c r="Q182" s="43">
        <v>0</v>
      </c>
      <c r="R182" s="43" t="s">
        <v>35</v>
      </c>
      <c r="S182" s="43"/>
      <c r="T182" s="43" t="s">
        <v>36</v>
      </c>
      <c r="U182" s="43" t="s">
        <v>560</v>
      </c>
      <c r="V182" s="43"/>
      <c r="W182" s="43" t="s">
        <v>38</v>
      </c>
      <c r="X182" s="43">
        <v>16.648</v>
      </c>
      <c r="Y182" s="43">
        <v>-3.2444000000000002</v>
      </c>
      <c r="Z182" s="43" t="s">
        <v>566</v>
      </c>
      <c r="AA182" s="43" t="s">
        <v>40</v>
      </c>
      <c r="AB182" s="43" t="s">
        <v>41</v>
      </c>
      <c r="AC182" s="43"/>
      <c r="AD182" s="43"/>
      <c r="AE182" s="43"/>
      <c r="AF182" s="43"/>
    </row>
    <row r="183" spans="1:32">
      <c r="A183" s="68" t="s">
        <v>1038</v>
      </c>
      <c r="B183" s="68" t="s">
        <v>554</v>
      </c>
      <c r="C183" s="43" t="s">
        <v>1455</v>
      </c>
      <c r="D183" s="43" t="s">
        <v>1456</v>
      </c>
      <c r="E183" s="43">
        <v>2020</v>
      </c>
      <c r="F183" s="43">
        <v>2</v>
      </c>
      <c r="G183" s="43">
        <v>12</v>
      </c>
      <c r="H183" s="43" t="s">
        <v>554</v>
      </c>
      <c r="I183" s="43" t="s">
        <v>394</v>
      </c>
      <c r="J183" s="43" t="s">
        <v>588</v>
      </c>
      <c r="K183" s="43" t="s">
        <v>29</v>
      </c>
      <c r="L183" s="43" t="s">
        <v>427</v>
      </c>
      <c r="M183" s="43" t="s">
        <v>54</v>
      </c>
      <c r="N183" s="43" t="s">
        <v>44</v>
      </c>
      <c r="O183" s="43" t="s">
        <v>45</v>
      </c>
      <c r="P183" s="43" t="s">
        <v>589</v>
      </c>
      <c r="Q183" s="43">
        <v>0</v>
      </c>
      <c r="R183" s="43" t="s">
        <v>92</v>
      </c>
      <c r="S183" s="43"/>
      <c r="T183" s="43" t="s">
        <v>36</v>
      </c>
      <c r="U183" s="43" t="s">
        <v>560</v>
      </c>
      <c r="V183" s="43" t="s">
        <v>590</v>
      </c>
      <c r="W183" s="43" t="s">
        <v>38</v>
      </c>
      <c r="X183" s="43">
        <v>15.582100000000001</v>
      </c>
      <c r="Y183" s="43">
        <v>0.89080000000000004</v>
      </c>
      <c r="Z183" s="43" t="s">
        <v>591</v>
      </c>
      <c r="AA183" s="43" t="s">
        <v>40</v>
      </c>
      <c r="AB183" s="43" t="s">
        <v>41</v>
      </c>
      <c r="AC183" s="43"/>
      <c r="AD183" s="43"/>
      <c r="AE183" s="43"/>
      <c r="AF183" s="43"/>
    </row>
    <row r="184" spans="1:32">
      <c r="A184" s="68" t="s">
        <v>1038</v>
      </c>
      <c r="B184" s="68" t="s">
        <v>554</v>
      </c>
      <c r="C184" s="43" t="s">
        <v>1455</v>
      </c>
      <c r="D184" s="43" t="s">
        <v>1456</v>
      </c>
      <c r="E184" s="43">
        <v>2023</v>
      </c>
      <c r="F184" s="43">
        <v>1</v>
      </c>
      <c r="G184" s="43">
        <v>13</v>
      </c>
      <c r="H184" s="43" t="s">
        <v>554</v>
      </c>
      <c r="I184" s="43" t="s">
        <v>563</v>
      </c>
      <c r="J184" s="43" t="s">
        <v>624</v>
      </c>
      <c r="K184" s="43" t="s">
        <v>29</v>
      </c>
      <c r="L184" s="43" t="s">
        <v>30</v>
      </c>
      <c r="M184" s="43" t="s">
        <v>31</v>
      </c>
      <c r="N184" s="43" t="s">
        <v>64</v>
      </c>
      <c r="O184" s="43" t="s">
        <v>49</v>
      </c>
      <c r="P184" s="43" t="s">
        <v>626</v>
      </c>
      <c r="Q184" s="43">
        <v>0</v>
      </c>
      <c r="R184" s="43" t="s">
        <v>35</v>
      </c>
      <c r="S184" s="43"/>
      <c r="T184" s="43" t="s">
        <v>36</v>
      </c>
      <c r="U184" s="43" t="s">
        <v>560</v>
      </c>
      <c r="V184" s="43"/>
      <c r="W184" s="43" t="s">
        <v>38</v>
      </c>
      <c r="X184" s="43">
        <v>16.750399999999999</v>
      </c>
      <c r="Y184" s="43">
        <v>-2.3647999999999998</v>
      </c>
      <c r="Z184" s="43" t="s">
        <v>625</v>
      </c>
      <c r="AA184" s="43" t="s">
        <v>40</v>
      </c>
      <c r="AB184" s="43" t="s">
        <v>41</v>
      </c>
      <c r="AC184" s="43"/>
      <c r="AD184" s="43"/>
      <c r="AE184" s="43"/>
      <c r="AF184" s="43"/>
    </row>
    <row r="185" spans="1:32">
      <c r="A185" s="68" t="s">
        <v>1038</v>
      </c>
      <c r="B185" s="68" t="s">
        <v>554</v>
      </c>
      <c r="C185" s="43" t="s">
        <v>1455</v>
      </c>
      <c r="D185" s="43" t="s">
        <v>1456</v>
      </c>
      <c r="E185" s="43">
        <v>2020</v>
      </c>
      <c r="F185" s="43">
        <v>4</v>
      </c>
      <c r="G185" s="43">
        <v>18</v>
      </c>
      <c r="H185" s="43" t="s">
        <v>554</v>
      </c>
      <c r="I185" s="43" t="s">
        <v>394</v>
      </c>
      <c r="J185" s="43" t="s">
        <v>627</v>
      </c>
      <c r="K185" s="43" t="s">
        <v>29</v>
      </c>
      <c r="L185" s="43" t="s">
        <v>30</v>
      </c>
      <c r="M185" s="43" t="s">
        <v>31</v>
      </c>
      <c r="N185" s="43" t="s">
        <v>44</v>
      </c>
      <c r="O185" s="43" t="s">
        <v>45</v>
      </c>
      <c r="P185" s="43" t="s">
        <v>628</v>
      </c>
      <c r="Q185" s="43">
        <v>0</v>
      </c>
      <c r="R185" s="43" t="s">
        <v>92</v>
      </c>
      <c r="S185" s="43"/>
      <c r="T185" s="43" t="s">
        <v>36</v>
      </c>
      <c r="U185" s="43" t="s">
        <v>560</v>
      </c>
      <c r="V185" s="43"/>
      <c r="W185" s="43" t="s">
        <v>38</v>
      </c>
      <c r="X185" s="43">
        <v>15.8171</v>
      </c>
      <c r="Y185" s="43">
        <v>0.32500000000000001</v>
      </c>
      <c r="Z185" s="43" t="s">
        <v>629</v>
      </c>
      <c r="AA185" s="43" t="s">
        <v>40</v>
      </c>
      <c r="AB185" s="43" t="s">
        <v>41</v>
      </c>
      <c r="AC185" s="43"/>
      <c r="AD185" s="43"/>
      <c r="AE185" s="43"/>
      <c r="AF185" s="43"/>
    </row>
    <row r="186" spans="1:32">
      <c r="A186" s="68" t="s">
        <v>1038</v>
      </c>
      <c r="B186" s="68" t="s">
        <v>554</v>
      </c>
      <c r="C186" s="43" t="s">
        <v>1455</v>
      </c>
      <c r="D186" s="43" t="s">
        <v>1456</v>
      </c>
      <c r="E186" s="43">
        <v>2021</v>
      </c>
      <c r="F186" s="43">
        <v>7</v>
      </c>
      <c r="G186" s="43">
        <v>22</v>
      </c>
      <c r="H186" s="43" t="s">
        <v>554</v>
      </c>
      <c r="I186" s="43" t="s">
        <v>570</v>
      </c>
      <c r="J186" s="43" t="s">
        <v>724</v>
      </c>
      <c r="K186" s="43" t="s">
        <v>29</v>
      </c>
      <c r="L186" s="43" t="s">
        <v>30</v>
      </c>
      <c r="M186" s="43" t="s">
        <v>31</v>
      </c>
      <c r="N186" s="43" t="s">
        <v>64</v>
      </c>
      <c r="O186" s="43" t="s">
        <v>557</v>
      </c>
      <c r="P186" s="43" t="s">
        <v>727</v>
      </c>
      <c r="Q186" s="43">
        <v>0</v>
      </c>
      <c r="R186" s="43" t="s">
        <v>381</v>
      </c>
      <c r="S186" s="43" t="s">
        <v>35</v>
      </c>
      <c r="T186" s="43" t="s">
        <v>36</v>
      </c>
      <c r="U186" s="43" t="s">
        <v>560</v>
      </c>
      <c r="V186" s="43"/>
      <c r="W186" s="43" t="s">
        <v>38</v>
      </c>
      <c r="X186" s="43">
        <v>15.368399999999999</v>
      </c>
      <c r="Y186" s="43">
        <v>-4.2628000000000004</v>
      </c>
      <c r="Z186" s="43" t="s">
        <v>726</v>
      </c>
      <c r="AA186" s="43" t="s">
        <v>40</v>
      </c>
      <c r="AB186" s="43" t="s">
        <v>41</v>
      </c>
      <c r="AC186" s="43">
        <v>610</v>
      </c>
      <c r="AD186" s="43">
        <v>2</v>
      </c>
      <c r="AE186" s="43"/>
      <c r="AF186" s="43"/>
    </row>
    <row r="187" spans="1:32">
      <c r="A187" s="68" t="s">
        <v>1038</v>
      </c>
      <c r="B187" s="68" t="s">
        <v>554</v>
      </c>
      <c r="C187" s="43" t="s">
        <v>1455</v>
      </c>
      <c r="D187" s="43" t="s">
        <v>1456</v>
      </c>
      <c r="E187" s="43">
        <v>2021</v>
      </c>
      <c r="F187" s="43">
        <v>10</v>
      </c>
      <c r="G187" s="43">
        <v>17</v>
      </c>
      <c r="H187" s="43" t="s">
        <v>554</v>
      </c>
      <c r="I187" s="43" t="s">
        <v>563</v>
      </c>
      <c r="J187" s="43" t="s">
        <v>644</v>
      </c>
      <c r="K187" s="43" t="s">
        <v>29</v>
      </c>
      <c r="L187" s="43" t="s">
        <v>30</v>
      </c>
      <c r="M187" s="43" t="s">
        <v>31</v>
      </c>
      <c r="N187" s="43" t="s">
        <v>32</v>
      </c>
      <c r="O187" s="43" t="s">
        <v>33</v>
      </c>
      <c r="P187" s="43" t="s">
        <v>645</v>
      </c>
      <c r="Q187" s="43">
        <v>0</v>
      </c>
      <c r="R187" s="43" t="s">
        <v>35</v>
      </c>
      <c r="S187" s="43"/>
      <c r="T187" s="43" t="s">
        <v>36</v>
      </c>
      <c r="U187" s="43" t="s">
        <v>560</v>
      </c>
      <c r="V187" s="43"/>
      <c r="W187" s="43" t="s">
        <v>38</v>
      </c>
      <c r="X187" s="43">
        <v>16.573599999999999</v>
      </c>
      <c r="Y187" s="43">
        <v>-3.3719000000000001</v>
      </c>
      <c r="Z187" s="43" t="s">
        <v>646</v>
      </c>
      <c r="AA187" s="43" t="s">
        <v>40</v>
      </c>
      <c r="AB187" s="43" t="s">
        <v>41</v>
      </c>
      <c r="AC187" s="43"/>
      <c r="AD187" s="43"/>
      <c r="AE187" s="43"/>
      <c r="AF187" s="43"/>
    </row>
    <row r="188" spans="1:32">
      <c r="A188" s="68" t="s">
        <v>1038</v>
      </c>
      <c r="B188" s="68" t="s">
        <v>554</v>
      </c>
      <c r="C188" s="43" t="s">
        <v>1455</v>
      </c>
      <c r="D188" s="43" t="s">
        <v>1456</v>
      </c>
      <c r="E188" s="43">
        <v>2012</v>
      </c>
      <c r="F188" s="43">
        <v>5</v>
      </c>
      <c r="G188" s="43">
        <v>1</v>
      </c>
      <c r="H188" s="43" t="s">
        <v>554</v>
      </c>
      <c r="I188" s="43" t="s">
        <v>679</v>
      </c>
      <c r="J188" s="43" t="s">
        <v>680</v>
      </c>
      <c r="K188" s="43" t="s">
        <v>29</v>
      </c>
      <c r="L188" s="43" t="s">
        <v>222</v>
      </c>
      <c r="M188" s="43" t="s">
        <v>69</v>
      </c>
      <c r="N188" s="43" t="s">
        <v>364</v>
      </c>
      <c r="O188" s="43" t="s">
        <v>49</v>
      </c>
      <c r="P188" s="43" t="s">
        <v>681</v>
      </c>
      <c r="Q188" s="43">
        <v>0</v>
      </c>
      <c r="R188" s="43" t="s">
        <v>682</v>
      </c>
      <c r="S188" s="43"/>
      <c r="T188" s="43" t="s">
        <v>72</v>
      </c>
      <c r="U188" s="43" t="s">
        <v>683</v>
      </c>
      <c r="V188" s="43"/>
      <c r="W188" s="43" t="s">
        <v>72</v>
      </c>
      <c r="X188" s="43">
        <v>12.748200000000001</v>
      </c>
      <c r="Y188" s="43">
        <v>-8.0722000000000005</v>
      </c>
      <c r="Z188" s="43" t="s">
        <v>684</v>
      </c>
      <c r="AA188" s="43" t="s">
        <v>40</v>
      </c>
      <c r="AB188" s="43" t="s">
        <v>520</v>
      </c>
      <c r="AC188" s="43">
        <v>610</v>
      </c>
      <c r="AD188" s="43">
        <v>2</v>
      </c>
      <c r="AE188" s="43"/>
      <c r="AF188" s="43"/>
    </row>
    <row r="189" spans="1:32">
      <c r="A189" s="68" t="s">
        <v>1038</v>
      </c>
      <c r="B189" s="68" t="s">
        <v>554</v>
      </c>
      <c r="C189" s="43" t="s">
        <v>1455</v>
      </c>
      <c r="D189" s="43" t="s">
        <v>1456</v>
      </c>
      <c r="E189" s="43">
        <v>2023</v>
      </c>
      <c r="F189" s="43">
        <v>3</v>
      </c>
      <c r="G189" s="43">
        <v>3</v>
      </c>
      <c r="H189" s="43" t="s">
        <v>554</v>
      </c>
      <c r="I189" s="43" t="s">
        <v>570</v>
      </c>
      <c r="J189" s="43" t="s">
        <v>737</v>
      </c>
      <c r="K189" s="43" t="s">
        <v>29</v>
      </c>
      <c r="L189" s="43" t="s">
        <v>30</v>
      </c>
      <c r="M189" s="43" t="s">
        <v>31</v>
      </c>
      <c r="N189" s="43" t="s">
        <v>115</v>
      </c>
      <c r="O189" s="43" t="s">
        <v>49</v>
      </c>
      <c r="P189" s="43" t="s">
        <v>738</v>
      </c>
      <c r="Q189" s="43">
        <v>0</v>
      </c>
      <c r="R189" s="43" t="s">
        <v>35</v>
      </c>
      <c r="S189" s="43"/>
      <c r="T189" s="43" t="s">
        <v>36</v>
      </c>
      <c r="U189" s="43" t="s">
        <v>560</v>
      </c>
      <c r="V189" s="43"/>
      <c r="W189" s="43" t="s">
        <v>38</v>
      </c>
      <c r="X189" s="43">
        <v>14.3992</v>
      </c>
      <c r="Y189" s="43">
        <v>-3.0788000000000002</v>
      </c>
      <c r="Z189" s="43" t="s">
        <v>739</v>
      </c>
      <c r="AA189" s="43" t="s">
        <v>40</v>
      </c>
      <c r="AB189" s="43" t="s">
        <v>41</v>
      </c>
      <c r="AC189" s="43"/>
      <c r="AD189" s="43"/>
      <c r="AE189" s="43">
        <v>26</v>
      </c>
      <c r="AF189" s="43">
        <v>2837.7680252519099</v>
      </c>
    </row>
    <row r="190" spans="1:32">
      <c r="A190" s="68" t="s">
        <v>1038</v>
      </c>
      <c r="B190" s="68" t="s">
        <v>554</v>
      </c>
      <c r="C190" s="43" t="s">
        <v>1455</v>
      </c>
      <c r="D190" s="43" t="s">
        <v>1456</v>
      </c>
      <c r="E190" s="43">
        <v>2020</v>
      </c>
      <c r="F190" s="43">
        <v>5</v>
      </c>
      <c r="G190" s="43">
        <v>23</v>
      </c>
      <c r="H190" s="43" t="s">
        <v>554</v>
      </c>
      <c r="I190" s="43" t="s">
        <v>394</v>
      </c>
      <c r="J190" s="43" t="s">
        <v>394</v>
      </c>
      <c r="K190" s="43" t="s">
        <v>29</v>
      </c>
      <c r="L190" s="43" t="s">
        <v>427</v>
      </c>
      <c r="M190" s="43" t="s">
        <v>54</v>
      </c>
      <c r="N190" s="43" t="s">
        <v>698</v>
      </c>
      <c r="O190" s="43" t="s">
        <v>49</v>
      </c>
      <c r="P190" s="43" t="s">
        <v>728</v>
      </c>
      <c r="Q190" s="43">
        <v>0</v>
      </c>
      <c r="R190" s="43" t="s">
        <v>729</v>
      </c>
      <c r="S190" s="43"/>
      <c r="T190" s="43" t="s">
        <v>188</v>
      </c>
      <c r="U190" s="43" t="s">
        <v>560</v>
      </c>
      <c r="V190" s="43" t="s">
        <v>730</v>
      </c>
      <c r="W190" s="43" t="s">
        <v>38</v>
      </c>
      <c r="X190" s="43">
        <v>16.271699999999999</v>
      </c>
      <c r="Y190" s="43">
        <v>-4.4699999999999997E-2</v>
      </c>
      <c r="Z190" s="43" t="s">
        <v>731</v>
      </c>
      <c r="AA190" s="43" t="s">
        <v>40</v>
      </c>
      <c r="AB190" s="43" t="s">
        <v>51</v>
      </c>
      <c r="AC190" s="43">
        <v>610</v>
      </c>
      <c r="AD190" s="43">
        <v>2</v>
      </c>
      <c r="AE190" s="43">
        <v>26</v>
      </c>
      <c r="AF190" s="43">
        <v>3525.1987839888602</v>
      </c>
    </row>
    <row r="191" spans="1:32">
      <c r="A191" s="68" t="s">
        <v>1038</v>
      </c>
      <c r="B191" s="68" t="s">
        <v>554</v>
      </c>
      <c r="C191" s="43" t="s">
        <v>1455</v>
      </c>
      <c r="D191" s="43" t="s">
        <v>1456</v>
      </c>
      <c r="E191" s="43">
        <v>2022</v>
      </c>
      <c r="F191" s="43">
        <v>1</v>
      </c>
      <c r="G191" s="43">
        <v>19</v>
      </c>
      <c r="H191" s="43" t="s">
        <v>554</v>
      </c>
      <c r="I191" s="43" t="s">
        <v>581</v>
      </c>
      <c r="J191" s="43" t="s">
        <v>582</v>
      </c>
      <c r="K191" s="43" t="s">
        <v>29</v>
      </c>
      <c r="L191" s="43" t="s">
        <v>30</v>
      </c>
      <c r="M191" s="43" t="s">
        <v>252</v>
      </c>
      <c r="N191" s="43" t="s">
        <v>64</v>
      </c>
      <c r="O191" s="43" t="s">
        <v>49</v>
      </c>
      <c r="P191" s="43" t="s">
        <v>583</v>
      </c>
      <c r="Q191" s="43">
        <v>0</v>
      </c>
      <c r="R191" s="43" t="s">
        <v>35</v>
      </c>
      <c r="S191" s="43"/>
      <c r="T191" s="43" t="s">
        <v>36</v>
      </c>
      <c r="U191" s="43" t="s">
        <v>560</v>
      </c>
      <c r="V191" s="43"/>
      <c r="W191" s="43" t="s">
        <v>38</v>
      </c>
      <c r="X191" s="43">
        <v>12.1623</v>
      </c>
      <c r="Y191" s="43">
        <v>-4.9588999999999999</v>
      </c>
      <c r="Z191" s="43" t="s">
        <v>584</v>
      </c>
      <c r="AA191" s="43" t="s">
        <v>40</v>
      </c>
      <c r="AB191" s="43" t="s">
        <v>41</v>
      </c>
      <c r="AC191" s="43">
        <v>610</v>
      </c>
      <c r="AD191" s="43">
        <v>2</v>
      </c>
      <c r="AE191" s="43">
        <v>26</v>
      </c>
      <c r="AF191" s="43">
        <v>3816.0478769297501</v>
      </c>
    </row>
    <row r="192" spans="1:32">
      <c r="A192" s="68" t="s">
        <v>1038</v>
      </c>
      <c r="B192" s="68" t="s">
        <v>554</v>
      </c>
      <c r="C192" s="43" t="s">
        <v>1455</v>
      </c>
      <c r="D192" s="43" t="s">
        <v>1456</v>
      </c>
      <c r="E192" s="43">
        <v>2022</v>
      </c>
      <c r="F192" s="43">
        <v>1</v>
      </c>
      <c r="G192" s="43">
        <v>16</v>
      </c>
      <c r="H192" s="43" t="s">
        <v>554</v>
      </c>
      <c r="I192" s="43" t="s">
        <v>570</v>
      </c>
      <c r="J192" s="43" t="s">
        <v>688</v>
      </c>
      <c r="K192" s="43" t="s">
        <v>29</v>
      </c>
      <c r="L192" s="43" t="s">
        <v>30</v>
      </c>
      <c r="M192" s="43" t="s">
        <v>31</v>
      </c>
      <c r="N192" s="43" t="s">
        <v>44</v>
      </c>
      <c r="O192" s="43" t="s">
        <v>45</v>
      </c>
      <c r="P192" s="43" t="s">
        <v>689</v>
      </c>
      <c r="Q192" s="43">
        <v>0</v>
      </c>
      <c r="R192" s="43" t="s">
        <v>35</v>
      </c>
      <c r="S192" s="43"/>
      <c r="T192" s="43" t="s">
        <v>36</v>
      </c>
      <c r="U192" s="43" t="s">
        <v>560</v>
      </c>
      <c r="V192" s="43"/>
      <c r="W192" s="43" t="s">
        <v>38</v>
      </c>
      <c r="X192" s="43">
        <v>13.7407</v>
      </c>
      <c r="Y192" s="43">
        <v>-3.6263999999999998</v>
      </c>
      <c r="Z192" s="43" t="s">
        <v>690</v>
      </c>
      <c r="AA192" s="43" t="s">
        <v>40</v>
      </c>
      <c r="AB192" s="43" t="s">
        <v>41</v>
      </c>
      <c r="AC192" s="43"/>
      <c r="AD192" s="43"/>
      <c r="AE192" s="43"/>
      <c r="AF192" s="43"/>
    </row>
    <row r="193" spans="1:32">
      <c r="A193" s="68" t="s">
        <v>1038</v>
      </c>
      <c r="B193" s="68" t="s">
        <v>554</v>
      </c>
      <c r="C193" s="43" t="s">
        <v>1455</v>
      </c>
      <c r="D193" s="43" t="s">
        <v>1456</v>
      </c>
      <c r="E193" s="43">
        <v>2022</v>
      </c>
      <c r="F193" s="43">
        <v>5</v>
      </c>
      <c r="G193" s="43">
        <v>17</v>
      </c>
      <c r="H193" s="43" t="s">
        <v>554</v>
      </c>
      <c r="I193" s="43" t="s">
        <v>708</v>
      </c>
      <c r="J193" s="43" t="s">
        <v>709</v>
      </c>
      <c r="K193" s="43" t="s">
        <v>29</v>
      </c>
      <c r="L193" s="43" t="s">
        <v>427</v>
      </c>
      <c r="M193" s="43" t="s">
        <v>31</v>
      </c>
      <c r="N193" s="43" t="s">
        <v>48</v>
      </c>
      <c r="O193" s="43" t="s">
        <v>97</v>
      </c>
      <c r="P193" s="43" t="s">
        <v>710</v>
      </c>
      <c r="Q193" s="43">
        <v>0</v>
      </c>
      <c r="R193" s="43" t="s">
        <v>92</v>
      </c>
      <c r="S193" s="43"/>
      <c r="T193" s="43" t="s">
        <v>36</v>
      </c>
      <c r="U193" s="43" t="s">
        <v>560</v>
      </c>
      <c r="V193" s="43" t="s">
        <v>651</v>
      </c>
      <c r="W193" s="43" t="s">
        <v>38</v>
      </c>
      <c r="X193" s="43">
        <v>15.422000000000001</v>
      </c>
      <c r="Y193" s="43">
        <v>3.0224000000000002</v>
      </c>
      <c r="Z193" s="43" t="s">
        <v>711</v>
      </c>
      <c r="AA193" s="43" t="s">
        <v>40</v>
      </c>
      <c r="AB193" s="43" t="s">
        <v>41</v>
      </c>
      <c r="AC193" s="43"/>
      <c r="AD193" s="43"/>
      <c r="AE193" s="43"/>
      <c r="AF193" s="43"/>
    </row>
    <row r="194" spans="1:32">
      <c r="A194" s="68" t="s">
        <v>1038</v>
      </c>
      <c r="B194" s="68" t="s">
        <v>554</v>
      </c>
      <c r="C194" s="43" t="s">
        <v>1455</v>
      </c>
      <c r="D194" s="43" t="s">
        <v>1456</v>
      </c>
      <c r="E194" s="43">
        <v>2022</v>
      </c>
      <c r="F194" s="43">
        <v>9</v>
      </c>
      <c r="G194" s="43">
        <v>7</v>
      </c>
      <c r="H194" s="43" t="s">
        <v>554</v>
      </c>
      <c r="I194" s="43" t="s">
        <v>394</v>
      </c>
      <c r="J194" s="43" t="s">
        <v>633</v>
      </c>
      <c r="K194" s="43" t="s">
        <v>29</v>
      </c>
      <c r="L194" s="43" t="s">
        <v>222</v>
      </c>
      <c r="M194" s="43" t="s">
        <v>54</v>
      </c>
      <c r="N194" s="43" t="s">
        <v>44</v>
      </c>
      <c r="O194" s="43" t="s">
        <v>45</v>
      </c>
      <c r="P194" s="43" t="s">
        <v>634</v>
      </c>
      <c r="Q194" s="43">
        <v>30</v>
      </c>
      <c r="R194" s="43" t="s">
        <v>92</v>
      </c>
      <c r="S194" s="43"/>
      <c r="T194" s="43" t="s">
        <v>36</v>
      </c>
      <c r="U194" s="43" t="s">
        <v>560</v>
      </c>
      <c r="V194" s="43" t="s">
        <v>635</v>
      </c>
      <c r="W194" s="43" t="s">
        <v>38</v>
      </c>
      <c r="X194" s="43">
        <v>16.533300000000001</v>
      </c>
      <c r="Y194" s="43">
        <v>1.5166999999999999</v>
      </c>
      <c r="Z194" s="43" t="s">
        <v>636</v>
      </c>
      <c r="AA194" s="43" t="s">
        <v>40</v>
      </c>
      <c r="AB194" s="43" t="s">
        <v>41</v>
      </c>
      <c r="AC194" s="43"/>
      <c r="AD194" s="43"/>
      <c r="AE194" s="43"/>
      <c r="AF194" s="43"/>
    </row>
    <row r="195" spans="1:32">
      <c r="A195" s="68" t="s">
        <v>1038</v>
      </c>
      <c r="B195" s="68" t="s">
        <v>554</v>
      </c>
      <c r="C195" s="43" t="s">
        <v>1455</v>
      </c>
      <c r="D195" s="43" t="s">
        <v>1456</v>
      </c>
      <c r="E195" s="43">
        <v>2015</v>
      </c>
      <c r="F195" s="43">
        <v>12</v>
      </c>
      <c r="G195" s="43">
        <v>17</v>
      </c>
      <c r="H195" s="43" t="s">
        <v>554</v>
      </c>
      <c r="I195" s="43" t="s">
        <v>563</v>
      </c>
      <c r="J195" s="43" t="s">
        <v>697</v>
      </c>
      <c r="K195" s="43" t="s">
        <v>29</v>
      </c>
      <c r="L195" s="43" t="s">
        <v>427</v>
      </c>
      <c r="M195" s="43" t="s">
        <v>54</v>
      </c>
      <c r="N195" s="43" t="s">
        <v>698</v>
      </c>
      <c r="O195" s="43" t="s">
        <v>49</v>
      </c>
      <c r="P195" s="43" t="s">
        <v>699</v>
      </c>
      <c r="Q195" s="43">
        <v>3</v>
      </c>
      <c r="R195" s="43" t="s">
        <v>605</v>
      </c>
      <c r="S195" s="43"/>
      <c r="T195" s="43" t="s">
        <v>183</v>
      </c>
      <c r="U195" s="43" t="s">
        <v>560</v>
      </c>
      <c r="V195" s="43" t="s">
        <v>700</v>
      </c>
      <c r="W195" s="43" t="s">
        <v>38</v>
      </c>
      <c r="X195" s="43">
        <v>16.770499999999998</v>
      </c>
      <c r="Y195" s="43">
        <v>-3.0055999999999998</v>
      </c>
      <c r="Z195" s="43" t="s">
        <v>701</v>
      </c>
      <c r="AA195" s="43" t="s">
        <v>40</v>
      </c>
      <c r="AB195" s="43" t="s">
        <v>51</v>
      </c>
      <c r="AC195" s="43">
        <v>610</v>
      </c>
      <c r="AD195" s="43">
        <v>2</v>
      </c>
      <c r="AE195" s="43">
        <v>28</v>
      </c>
      <c r="AF195" s="43">
        <v>9515.9611051797292</v>
      </c>
    </row>
    <row r="196" spans="1:32">
      <c r="A196" s="68" t="s">
        <v>1038</v>
      </c>
      <c r="B196" s="68" t="s">
        <v>554</v>
      </c>
      <c r="C196" s="43" t="s">
        <v>1455</v>
      </c>
      <c r="D196" s="43" t="s">
        <v>1456</v>
      </c>
      <c r="E196" s="43">
        <v>2021</v>
      </c>
      <c r="F196" s="43">
        <v>8</v>
      </c>
      <c r="G196" s="43">
        <v>12</v>
      </c>
      <c r="H196" s="43" t="s">
        <v>554</v>
      </c>
      <c r="I196" s="43" t="s">
        <v>570</v>
      </c>
      <c r="J196" s="43" t="s">
        <v>721</v>
      </c>
      <c r="K196" s="43" t="s">
        <v>29</v>
      </c>
      <c r="L196" s="43" t="s">
        <v>30</v>
      </c>
      <c r="M196" s="43" t="s">
        <v>31</v>
      </c>
      <c r="N196" s="43" t="s">
        <v>48</v>
      </c>
      <c r="O196" s="43" t="s">
        <v>49</v>
      </c>
      <c r="P196" s="43" t="s">
        <v>723</v>
      </c>
      <c r="Q196" s="43">
        <v>0</v>
      </c>
      <c r="R196" s="43" t="s">
        <v>381</v>
      </c>
      <c r="S196" s="43" t="s">
        <v>35</v>
      </c>
      <c r="T196" s="43" t="s">
        <v>36</v>
      </c>
      <c r="U196" s="43" t="s">
        <v>560</v>
      </c>
      <c r="V196" s="43"/>
      <c r="W196" s="43" t="s">
        <v>38</v>
      </c>
      <c r="X196" s="43">
        <v>14.825200000000001</v>
      </c>
      <c r="Y196" s="43">
        <v>-5.2546999999999997</v>
      </c>
      <c r="Z196" s="43" t="s">
        <v>722</v>
      </c>
      <c r="AA196" s="43" t="s">
        <v>40</v>
      </c>
      <c r="AB196" s="43" t="s">
        <v>41</v>
      </c>
      <c r="AC196" s="43"/>
      <c r="AD196" s="43"/>
      <c r="AE196" s="43">
        <v>28</v>
      </c>
      <c r="AF196" s="43">
        <v>9515.9611051797292</v>
      </c>
    </row>
    <row r="197" spans="1:32">
      <c r="A197" s="68" t="s">
        <v>1038</v>
      </c>
      <c r="B197" s="68" t="s">
        <v>554</v>
      </c>
      <c r="C197" s="43" t="s">
        <v>1455</v>
      </c>
      <c r="D197" s="43" t="s">
        <v>1456</v>
      </c>
      <c r="E197" s="43">
        <v>2022</v>
      </c>
      <c r="F197" s="43">
        <v>2</v>
      </c>
      <c r="G197" s="43">
        <v>28</v>
      </c>
      <c r="H197" s="43" t="s">
        <v>554</v>
      </c>
      <c r="I197" s="43" t="s">
        <v>394</v>
      </c>
      <c r="J197" s="43" t="s">
        <v>607</v>
      </c>
      <c r="K197" s="43" t="s">
        <v>29</v>
      </c>
      <c r="L197" s="43" t="s">
        <v>30</v>
      </c>
      <c r="M197" s="43" t="s">
        <v>31</v>
      </c>
      <c r="N197" s="43" t="s">
        <v>64</v>
      </c>
      <c r="O197" s="43" t="s">
        <v>49</v>
      </c>
      <c r="P197" s="43" t="s">
        <v>608</v>
      </c>
      <c r="Q197" s="43">
        <v>0</v>
      </c>
      <c r="R197" s="43" t="s">
        <v>35</v>
      </c>
      <c r="S197" s="43"/>
      <c r="T197" s="43" t="s">
        <v>36</v>
      </c>
      <c r="U197" s="43" t="s">
        <v>560</v>
      </c>
      <c r="V197" s="43"/>
      <c r="W197" s="43" t="s">
        <v>38</v>
      </c>
      <c r="X197" s="43">
        <v>17.040900000000001</v>
      </c>
      <c r="Y197" s="43">
        <v>-1.0660000000000001</v>
      </c>
      <c r="Z197" s="43" t="s">
        <v>609</v>
      </c>
      <c r="AA197" s="43" t="s">
        <v>40</v>
      </c>
      <c r="AB197" s="43" t="s">
        <v>41</v>
      </c>
      <c r="AC197" s="43"/>
      <c r="AD197" s="43"/>
      <c r="AE197" s="43">
        <v>140</v>
      </c>
      <c r="AF197" s="43">
        <v>9515.9611051797292</v>
      </c>
    </row>
    <row r="198" spans="1:32">
      <c r="A198" s="68" t="s">
        <v>1038</v>
      </c>
      <c r="B198" s="68" t="s">
        <v>554</v>
      </c>
      <c r="C198" s="43" t="s">
        <v>1455</v>
      </c>
      <c r="D198" s="43" t="s">
        <v>1456</v>
      </c>
      <c r="E198" s="43">
        <v>2021</v>
      </c>
      <c r="F198" s="43">
        <v>7</v>
      </c>
      <c r="G198" s="43">
        <v>27</v>
      </c>
      <c r="H198" s="43" t="s">
        <v>554</v>
      </c>
      <c r="I198" s="43" t="s">
        <v>570</v>
      </c>
      <c r="J198" s="43" t="s">
        <v>718</v>
      </c>
      <c r="K198" s="43" t="s">
        <v>29</v>
      </c>
      <c r="L198" s="43" t="s">
        <v>30</v>
      </c>
      <c r="M198" s="43" t="s">
        <v>31</v>
      </c>
      <c r="N198" s="43" t="s">
        <v>64</v>
      </c>
      <c r="O198" s="43" t="s">
        <v>557</v>
      </c>
      <c r="P198" s="43" t="s">
        <v>720</v>
      </c>
      <c r="Q198" s="43">
        <v>0</v>
      </c>
      <c r="R198" s="43" t="s">
        <v>381</v>
      </c>
      <c r="S198" s="43" t="s">
        <v>35</v>
      </c>
      <c r="T198" s="43" t="s">
        <v>36</v>
      </c>
      <c r="U198" s="43" t="s">
        <v>560</v>
      </c>
      <c r="V198" s="43"/>
      <c r="W198" s="43" t="s">
        <v>38</v>
      </c>
      <c r="X198" s="43">
        <v>15.2615</v>
      </c>
      <c r="Y198" s="43">
        <v>-3.9483999999999999</v>
      </c>
      <c r="Z198" s="43" t="s">
        <v>719</v>
      </c>
      <c r="AA198" s="43" t="s">
        <v>40</v>
      </c>
      <c r="AB198" s="43" t="s">
        <v>41</v>
      </c>
      <c r="AC198" s="43"/>
      <c r="AD198" s="43"/>
      <c r="AE198" s="43">
        <v>3002</v>
      </c>
      <c r="AF198" s="43">
        <v>7434.6004560209203</v>
      </c>
    </row>
    <row r="199" spans="1:32">
      <c r="A199" s="68" t="s">
        <v>1038</v>
      </c>
      <c r="B199" s="68" t="s">
        <v>554</v>
      </c>
      <c r="C199" s="43" t="s">
        <v>1455</v>
      </c>
      <c r="D199" s="43" t="s">
        <v>1456</v>
      </c>
      <c r="E199" s="43">
        <v>2021</v>
      </c>
      <c r="F199" s="43">
        <v>8</v>
      </c>
      <c r="G199" s="43">
        <v>13</v>
      </c>
      <c r="H199" s="43" t="s">
        <v>554</v>
      </c>
      <c r="I199" s="43" t="s">
        <v>394</v>
      </c>
      <c r="J199" s="43" t="s">
        <v>567</v>
      </c>
      <c r="K199" s="43" t="s">
        <v>29</v>
      </c>
      <c r="L199" s="43" t="s">
        <v>30</v>
      </c>
      <c r="M199" s="43" t="s">
        <v>31</v>
      </c>
      <c r="N199" s="43" t="s">
        <v>48</v>
      </c>
      <c r="O199" s="43" t="s">
        <v>49</v>
      </c>
      <c r="P199" s="43" t="s">
        <v>568</v>
      </c>
      <c r="Q199" s="43">
        <v>0</v>
      </c>
      <c r="R199" s="43" t="s">
        <v>35</v>
      </c>
      <c r="S199" s="43"/>
      <c r="T199" s="43" t="s">
        <v>36</v>
      </c>
      <c r="U199" s="43" t="s">
        <v>560</v>
      </c>
      <c r="V199" s="43"/>
      <c r="W199" s="43" t="s">
        <v>38</v>
      </c>
      <c r="X199" s="43">
        <v>16.203600000000002</v>
      </c>
      <c r="Y199" s="43">
        <v>-0.47689999999999999</v>
      </c>
      <c r="Z199" s="43" t="s">
        <v>569</v>
      </c>
      <c r="AA199" s="43" t="s">
        <v>40</v>
      </c>
      <c r="AB199" s="43" t="s">
        <v>41</v>
      </c>
      <c r="AC199" s="43"/>
      <c r="AD199" s="43"/>
      <c r="AE199" s="43">
        <v>140</v>
      </c>
      <c r="AF199" s="43">
        <v>7548.7256719418801</v>
      </c>
    </row>
    <row r="200" spans="1:32">
      <c r="A200" s="68" t="s">
        <v>1038</v>
      </c>
      <c r="B200" s="68" t="s">
        <v>554</v>
      </c>
      <c r="C200" s="43" t="s">
        <v>1455</v>
      </c>
      <c r="D200" s="43" t="s">
        <v>1456</v>
      </c>
      <c r="E200" s="43">
        <v>2022</v>
      </c>
      <c r="F200" s="43">
        <v>4</v>
      </c>
      <c r="G200" s="43">
        <v>17</v>
      </c>
      <c r="H200" s="43" t="s">
        <v>554</v>
      </c>
      <c r="I200" s="43" t="s">
        <v>555</v>
      </c>
      <c r="J200" s="43" t="s">
        <v>578</v>
      </c>
      <c r="K200" s="43" t="s">
        <v>29</v>
      </c>
      <c r="L200" s="43" t="s">
        <v>30</v>
      </c>
      <c r="M200" s="43" t="s">
        <v>31</v>
      </c>
      <c r="N200" s="43" t="s">
        <v>32</v>
      </c>
      <c r="O200" s="43" t="s">
        <v>33</v>
      </c>
      <c r="P200" s="43" t="s">
        <v>579</v>
      </c>
      <c r="Q200" s="43">
        <v>0</v>
      </c>
      <c r="R200" s="43" t="s">
        <v>35</v>
      </c>
      <c r="S200" s="43"/>
      <c r="T200" s="43" t="s">
        <v>36</v>
      </c>
      <c r="U200" s="43" t="s">
        <v>560</v>
      </c>
      <c r="V200" s="43"/>
      <c r="W200" s="43" t="s">
        <v>38</v>
      </c>
      <c r="X200" s="43">
        <v>12.8592</v>
      </c>
      <c r="Y200" s="43">
        <v>-4.6738</v>
      </c>
      <c r="Z200" s="43" t="s">
        <v>580</v>
      </c>
      <c r="AA200" s="43" t="s">
        <v>40</v>
      </c>
      <c r="AB200" s="43" t="s">
        <v>41</v>
      </c>
      <c r="AC200" s="43"/>
      <c r="AD200" s="43"/>
      <c r="AE200" s="43">
        <v>140</v>
      </c>
      <c r="AF200" s="43">
        <v>7548.7256719418801</v>
      </c>
    </row>
    <row r="201" spans="1:32">
      <c r="A201" s="68" t="s">
        <v>1038</v>
      </c>
      <c r="B201" s="68" t="s">
        <v>554</v>
      </c>
      <c r="C201" s="43" t="s">
        <v>1455</v>
      </c>
      <c r="D201" s="43" t="s">
        <v>1456</v>
      </c>
      <c r="E201" s="43">
        <v>2022</v>
      </c>
      <c r="F201" s="43">
        <v>1</v>
      </c>
      <c r="G201" s="43">
        <v>16</v>
      </c>
      <c r="H201" s="43" t="s">
        <v>554</v>
      </c>
      <c r="I201" s="43" t="s">
        <v>570</v>
      </c>
      <c r="J201" s="43" t="s">
        <v>691</v>
      </c>
      <c r="K201" s="43" t="s">
        <v>29</v>
      </c>
      <c r="L201" s="43" t="s">
        <v>30</v>
      </c>
      <c r="M201" s="43" t="s">
        <v>31</v>
      </c>
      <c r="N201" s="43" t="s">
        <v>44</v>
      </c>
      <c r="O201" s="43" t="s">
        <v>45</v>
      </c>
      <c r="P201" s="43" t="s">
        <v>692</v>
      </c>
      <c r="Q201" s="43">
        <v>0</v>
      </c>
      <c r="R201" s="43" t="s">
        <v>35</v>
      </c>
      <c r="S201" s="43"/>
      <c r="T201" s="43" t="s">
        <v>36</v>
      </c>
      <c r="U201" s="43" t="s">
        <v>560</v>
      </c>
      <c r="V201" s="43"/>
      <c r="W201" s="43" t="s">
        <v>38</v>
      </c>
      <c r="X201" s="43">
        <v>13.8162</v>
      </c>
      <c r="Y201" s="43">
        <v>-3.4418000000000002</v>
      </c>
      <c r="Z201" s="43" t="s">
        <v>693</v>
      </c>
      <c r="AA201" s="43" t="s">
        <v>40</v>
      </c>
      <c r="AB201" s="43" t="s">
        <v>41</v>
      </c>
      <c r="AC201" s="43"/>
      <c r="AD201" s="43"/>
      <c r="AE201" s="43">
        <v>16</v>
      </c>
      <c r="AF201" s="43">
        <v>640.30419818427902</v>
      </c>
    </row>
    <row r="202" spans="1:32">
      <c r="A202" s="68" t="s">
        <v>1038</v>
      </c>
      <c r="B202" s="68" t="s">
        <v>554</v>
      </c>
      <c r="C202" s="43" t="s">
        <v>1455</v>
      </c>
      <c r="D202" s="43" t="s">
        <v>1456</v>
      </c>
      <c r="E202" s="43">
        <v>2022</v>
      </c>
      <c r="F202" s="43">
        <v>3</v>
      </c>
      <c r="G202" s="43">
        <v>5</v>
      </c>
      <c r="H202" s="43" t="s">
        <v>554</v>
      </c>
      <c r="I202" s="43" t="s">
        <v>563</v>
      </c>
      <c r="J202" s="43" t="s">
        <v>694</v>
      </c>
      <c r="K202" s="43" t="s">
        <v>29</v>
      </c>
      <c r="L202" s="43" t="s">
        <v>30</v>
      </c>
      <c r="M202" s="43" t="s">
        <v>31</v>
      </c>
      <c r="N202" s="43" t="s">
        <v>64</v>
      </c>
      <c r="O202" s="43" t="s">
        <v>49</v>
      </c>
      <c r="P202" s="43" t="s">
        <v>696</v>
      </c>
      <c r="Q202" s="43">
        <v>0</v>
      </c>
      <c r="R202" s="43" t="s">
        <v>35</v>
      </c>
      <c r="S202" s="43"/>
      <c r="T202" s="43" t="s">
        <v>36</v>
      </c>
      <c r="U202" s="43" t="s">
        <v>560</v>
      </c>
      <c r="V202" s="43"/>
      <c r="W202" s="43" t="s">
        <v>38</v>
      </c>
      <c r="X202" s="43">
        <v>16.09</v>
      </c>
      <c r="Y202" s="43">
        <v>-3.2359</v>
      </c>
      <c r="Z202" s="43" t="s">
        <v>695</v>
      </c>
      <c r="AA202" s="43" t="s">
        <v>40</v>
      </c>
      <c r="AB202" s="43" t="s">
        <v>41</v>
      </c>
      <c r="AC202" s="43"/>
      <c r="AD202" s="43"/>
      <c r="AE202" s="43">
        <v>16</v>
      </c>
      <c r="AF202" s="43">
        <v>640.30419818427902</v>
      </c>
    </row>
    <row r="203" spans="1:32">
      <c r="A203" s="68" t="s">
        <v>1038</v>
      </c>
      <c r="B203" s="68" t="s">
        <v>554</v>
      </c>
      <c r="C203" s="43" t="s">
        <v>1455</v>
      </c>
      <c r="D203" s="43" t="s">
        <v>1456</v>
      </c>
      <c r="E203" s="43">
        <v>2022</v>
      </c>
      <c r="F203" s="43">
        <v>1</v>
      </c>
      <c r="G203" s="43">
        <v>22</v>
      </c>
      <c r="H203" s="43" t="s">
        <v>554</v>
      </c>
      <c r="I203" s="43" t="s">
        <v>570</v>
      </c>
      <c r="J203" s="43" t="s">
        <v>610</v>
      </c>
      <c r="K203" s="43" t="s">
        <v>29</v>
      </c>
      <c r="L203" s="43" t="s">
        <v>30</v>
      </c>
      <c r="M203" s="43" t="s">
        <v>69</v>
      </c>
      <c r="N203" s="43" t="s">
        <v>64</v>
      </c>
      <c r="O203" s="43" t="s">
        <v>612</v>
      </c>
      <c r="P203" s="43" t="s">
        <v>613</v>
      </c>
      <c r="Q203" s="43">
        <v>0</v>
      </c>
      <c r="R203" s="43" t="s">
        <v>35</v>
      </c>
      <c r="S203" s="43"/>
      <c r="T203" s="43" t="s">
        <v>36</v>
      </c>
      <c r="U203" s="43" t="s">
        <v>614</v>
      </c>
      <c r="V203" s="43"/>
      <c r="W203" s="43" t="s">
        <v>188</v>
      </c>
      <c r="X203" s="43">
        <v>14.3089</v>
      </c>
      <c r="Y203" s="43">
        <v>-3.0552000000000001</v>
      </c>
      <c r="Z203" s="43" t="s">
        <v>611</v>
      </c>
      <c r="AA203" s="43" t="s">
        <v>40</v>
      </c>
      <c r="AB203" s="43" t="s">
        <v>41</v>
      </c>
      <c r="AC203" s="43"/>
      <c r="AD203" s="43"/>
      <c r="AE203" s="43">
        <v>503</v>
      </c>
      <c r="AF203" s="43">
        <v>5058.65539798584</v>
      </c>
    </row>
    <row r="204" spans="1:32">
      <c r="A204" s="68" t="s">
        <v>1070</v>
      </c>
      <c r="B204" s="68" t="s">
        <v>88</v>
      </c>
      <c r="C204" s="43" t="s">
        <v>1455</v>
      </c>
      <c r="D204" s="43" t="s">
        <v>1456</v>
      </c>
      <c r="E204" s="43">
        <v>2021</v>
      </c>
      <c r="F204" s="43">
        <v>7</v>
      </c>
      <c r="G204" s="43">
        <v>21</v>
      </c>
      <c r="H204" s="43" t="s">
        <v>88</v>
      </c>
      <c r="I204" s="43" t="s">
        <v>89</v>
      </c>
      <c r="J204" s="43" t="s">
        <v>798</v>
      </c>
      <c r="K204" s="43" t="s">
        <v>29</v>
      </c>
      <c r="L204" s="43" t="s">
        <v>30</v>
      </c>
      <c r="M204" s="43" t="s">
        <v>31</v>
      </c>
      <c r="N204" s="43" t="s">
        <v>32</v>
      </c>
      <c r="O204" s="43" t="s">
        <v>33</v>
      </c>
      <c r="P204" s="43" t="s">
        <v>799</v>
      </c>
      <c r="Q204" s="43">
        <v>0</v>
      </c>
      <c r="R204" s="43" t="s">
        <v>35</v>
      </c>
      <c r="S204" s="43"/>
      <c r="T204" s="43" t="s">
        <v>36</v>
      </c>
      <c r="U204" s="43" t="s">
        <v>93</v>
      </c>
      <c r="V204" s="43"/>
      <c r="W204" s="43" t="s">
        <v>38</v>
      </c>
      <c r="X204" s="43">
        <v>12.974600000000001</v>
      </c>
      <c r="Y204" s="43">
        <v>1.5536000000000001</v>
      </c>
      <c r="Z204" s="43" t="s">
        <v>800</v>
      </c>
      <c r="AA204" s="43" t="s">
        <v>40</v>
      </c>
      <c r="AB204" s="43" t="s">
        <v>41</v>
      </c>
      <c r="AC204" s="43"/>
      <c r="AD204" s="43"/>
      <c r="AE204" s="43"/>
      <c r="AF204" s="43"/>
    </row>
    <row r="205" spans="1:32">
      <c r="A205" s="68" t="s">
        <v>1070</v>
      </c>
      <c r="B205" s="68" t="s">
        <v>88</v>
      </c>
      <c r="C205" s="43" t="s">
        <v>1455</v>
      </c>
      <c r="D205" s="43" t="s">
        <v>1456</v>
      </c>
      <c r="E205" s="43">
        <v>2022</v>
      </c>
      <c r="F205" s="43">
        <v>1</v>
      </c>
      <c r="G205" s="43">
        <v>6</v>
      </c>
      <c r="H205" s="43" t="s">
        <v>88</v>
      </c>
      <c r="I205" s="43" t="s">
        <v>746</v>
      </c>
      <c r="J205" s="43" t="s">
        <v>747</v>
      </c>
      <c r="K205" s="43" t="s">
        <v>29</v>
      </c>
      <c r="L205" s="43" t="s">
        <v>30</v>
      </c>
      <c r="M205" s="43" t="s">
        <v>31</v>
      </c>
      <c r="N205" s="43" t="s">
        <v>32</v>
      </c>
      <c r="O205" s="43" t="s">
        <v>33</v>
      </c>
      <c r="P205" s="43" t="s">
        <v>748</v>
      </c>
      <c r="Q205" s="43">
        <v>0</v>
      </c>
      <c r="R205" s="43" t="s">
        <v>92</v>
      </c>
      <c r="S205" s="43"/>
      <c r="T205" s="43" t="s">
        <v>36</v>
      </c>
      <c r="U205" s="43" t="s">
        <v>93</v>
      </c>
      <c r="V205" s="43" t="s">
        <v>749</v>
      </c>
      <c r="W205" s="43" t="s">
        <v>38</v>
      </c>
      <c r="X205" s="43">
        <v>14.836</v>
      </c>
      <c r="Y205" s="43">
        <v>4.4583000000000004</v>
      </c>
      <c r="Z205" s="43" t="s">
        <v>750</v>
      </c>
      <c r="AA205" s="43" t="s">
        <v>40</v>
      </c>
      <c r="AB205" s="43" t="s">
        <v>41</v>
      </c>
      <c r="AC205" s="43"/>
      <c r="AD205" s="43"/>
      <c r="AE205" s="43"/>
      <c r="AF205" s="43"/>
    </row>
    <row r="206" spans="1:32">
      <c r="A206" s="68" t="s">
        <v>1070</v>
      </c>
      <c r="B206" s="68" t="s">
        <v>88</v>
      </c>
      <c r="C206" s="43" t="s">
        <v>1455</v>
      </c>
      <c r="D206" s="43" t="s">
        <v>1456</v>
      </c>
      <c r="E206" s="43">
        <v>2021</v>
      </c>
      <c r="F206" s="43">
        <v>12</v>
      </c>
      <c r="G206" s="43">
        <v>22</v>
      </c>
      <c r="H206" s="43" t="s">
        <v>88</v>
      </c>
      <c r="I206" s="43" t="s">
        <v>89</v>
      </c>
      <c r="J206" s="43" t="s">
        <v>760</v>
      </c>
      <c r="K206" s="43" t="s">
        <v>29</v>
      </c>
      <c r="L206" s="43" t="s">
        <v>30</v>
      </c>
      <c r="M206" s="43" t="s">
        <v>31</v>
      </c>
      <c r="N206" s="43" t="s">
        <v>32</v>
      </c>
      <c r="O206" s="43" t="s">
        <v>33</v>
      </c>
      <c r="P206" s="43" t="s">
        <v>761</v>
      </c>
      <c r="Q206" s="43">
        <v>0</v>
      </c>
      <c r="R206" s="43" t="s">
        <v>92</v>
      </c>
      <c r="S206" s="43"/>
      <c r="T206" s="43" t="s">
        <v>36</v>
      </c>
      <c r="U206" s="43" t="s">
        <v>93</v>
      </c>
      <c r="V206" s="43"/>
      <c r="W206" s="43" t="s">
        <v>38</v>
      </c>
      <c r="X206" s="43">
        <v>14.652200000000001</v>
      </c>
      <c r="Y206" s="43">
        <v>0.53539999999999999</v>
      </c>
      <c r="Z206" s="43" t="s">
        <v>762</v>
      </c>
      <c r="AA206" s="43" t="s">
        <v>40</v>
      </c>
      <c r="AB206" s="43" t="s">
        <v>41</v>
      </c>
      <c r="AC206" s="43"/>
      <c r="AD206" s="43"/>
      <c r="AE206" s="43"/>
      <c r="AF206" s="43"/>
    </row>
    <row r="207" spans="1:32">
      <c r="A207" s="68" t="s">
        <v>1070</v>
      </c>
      <c r="B207" s="68" t="s">
        <v>88</v>
      </c>
      <c r="C207" s="43" t="s">
        <v>1455</v>
      </c>
      <c r="D207" s="43" t="s">
        <v>1456</v>
      </c>
      <c r="E207" s="43">
        <v>2021</v>
      </c>
      <c r="F207" s="43">
        <v>12</v>
      </c>
      <c r="G207" s="43">
        <v>7</v>
      </c>
      <c r="H207" s="43" t="s">
        <v>88</v>
      </c>
      <c r="I207" s="43" t="s">
        <v>746</v>
      </c>
      <c r="J207" s="43" t="s">
        <v>801</v>
      </c>
      <c r="K207" s="43" t="s">
        <v>29</v>
      </c>
      <c r="L207" s="43" t="s">
        <v>96</v>
      </c>
      <c r="M207" s="43" t="s">
        <v>31</v>
      </c>
      <c r="N207" s="43" t="s">
        <v>44</v>
      </c>
      <c r="O207" s="43" t="s">
        <v>45</v>
      </c>
      <c r="P207" s="43" t="s">
        <v>802</v>
      </c>
      <c r="Q207" s="43">
        <v>0</v>
      </c>
      <c r="R207" s="43" t="s">
        <v>92</v>
      </c>
      <c r="S207" s="43"/>
      <c r="T207" s="43" t="s">
        <v>36</v>
      </c>
      <c r="U207" s="43" t="s">
        <v>93</v>
      </c>
      <c r="V207" s="43"/>
      <c r="W207" s="43" t="s">
        <v>38</v>
      </c>
      <c r="X207" s="43">
        <v>14.940099999999999</v>
      </c>
      <c r="Y207" s="43">
        <v>4.5648</v>
      </c>
      <c r="Z207" s="43" t="s">
        <v>803</v>
      </c>
      <c r="AA207" s="43" t="s">
        <v>40</v>
      </c>
      <c r="AB207" s="43" t="s">
        <v>41</v>
      </c>
      <c r="AC207" s="43"/>
      <c r="AD207" s="43"/>
      <c r="AE207" s="43"/>
      <c r="AF207" s="43"/>
    </row>
    <row r="208" spans="1:32">
      <c r="A208" s="68" t="s">
        <v>1070</v>
      </c>
      <c r="B208" s="68" t="s">
        <v>88</v>
      </c>
      <c r="C208" s="43" t="s">
        <v>1455</v>
      </c>
      <c r="D208" s="43" t="s">
        <v>1456</v>
      </c>
      <c r="E208" s="43">
        <v>2022</v>
      </c>
      <c r="F208" s="43">
        <v>8</v>
      </c>
      <c r="G208" s="43">
        <v>18</v>
      </c>
      <c r="H208" s="43" t="s">
        <v>88</v>
      </c>
      <c r="I208" s="43" t="s">
        <v>89</v>
      </c>
      <c r="J208" s="43" t="s">
        <v>763</v>
      </c>
      <c r="K208" s="43" t="s">
        <v>29</v>
      </c>
      <c r="L208" s="43" t="s">
        <v>427</v>
      </c>
      <c r="M208" s="43" t="s">
        <v>54</v>
      </c>
      <c r="N208" s="43" t="s">
        <v>493</v>
      </c>
      <c r="O208" s="43" t="s">
        <v>49</v>
      </c>
      <c r="P208" s="43" t="s">
        <v>764</v>
      </c>
      <c r="Q208" s="43">
        <v>0</v>
      </c>
      <c r="R208" s="43" t="s">
        <v>765</v>
      </c>
      <c r="S208" s="43"/>
      <c r="T208" s="43" t="s">
        <v>36</v>
      </c>
      <c r="U208" s="43" t="s">
        <v>93</v>
      </c>
      <c r="V208" s="43"/>
      <c r="W208" s="43" t="s">
        <v>38</v>
      </c>
      <c r="X208" s="43">
        <v>14.206300000000001</v>
      </c>
      <c r="Y208" s="43">
        <v>0.92949999999999999</v>
      </c>
      <c r="Z208" s="43" t="s">
        <v>766</v>
      </c>
      <c r="AA208" s="43" t="s">
        <v>40</v>
      </c>
      <c r="AB208" s="43" t="s">
        <v>41</v>
      </c>
      <c r="AC208" s="43">
        <v>614</v>
      </c>
      <c r="AD208" s="43">
        <v>2</v>
      </c>
      <c r="AE208" s="43"/>
      <c r="AF208" s="43"/>
    </row>
    <row r="209" spans="1:32">
      <c r="A209" s="68" t="s">
        <v>1070</v>
      </c>
      <c r="B209" s="68" t="s">
        <v>88</v>
      </c>
      <c r="C209" s="43" t="s">
        <v>1455</v>
      </c>
      <c r="D209" s="43" t="s">
        <v>1456</v>
      </c>
      <c r="E209" s="43">
        <v>2020</v>
      </c>
      <c r="F209" s="43">
        <v>1</v>
      </c>
      <c r="G209" s="43">
        <v>27</v>
      </c>
      <c r="H209" s="43" t="s">
        <v>88</v>
      </c>
      <c r="I209" s="43" t="s">
        <v>89</v>
      </c>
      <c r="J209" s="43" t="s">
        <v>795</v>
      </c>
      <c r="K209" s="43" t="s">
        <v>29</v>
      </c>
      <c r="L209" s="43" t="s">
        <v>30</v>
      </c>
      <c r="M209" s="43" t="s">
        <v>31</v>
      </c>
      <c r="N209" s="43" t="s">
        <v>32</v>
      </c>
      <c r="O209" s="43" t="s">
        <v>33</v>
      </c>
      <c r="P209" s="43" t="s">
        <v>796</v>
      </c>
      <c r="Q209" s="43">
        <v>0</v>
      </c>
      <c r="R209" s="43" t="s">
        <v>92</v>
      </c>
      <c r="S209" s="43"/>
      <c r="T209" s="43" t="s">
        <v>36</v>
      </c>
      <c r="U209" s="43" t="s">
        <v>93</v>
      </c>
      <c r="V209" s="43"/>
      <c r="W209" s="43" t="s">
        <v>38</v>
      </c>
      <c r="X209" s="43">
        <v>15.21</v>
      </c>
      <c r="Y209" s="43">
        <v>3.3485</v>
      </c>
      <c r="Z209" s="43" t="s">
        <v>797</v>
      </c>
      <c r="AA209" s="43" t="s">
        <v>40</v>
      </c>
      <c r="AB209" s="43" t="s">
        <v>41</v>
      </c>
      <c r="AC209" s="43"/>
      <c r="AD209" s="43"/>
      <c r="AE209" s="43"/>
      <c r="AF209" s="43"/>
    </row>
    <row r="210" spans="1:32">
      <c r="A210" s="68" t="s">
        <v>1070</v>
      </c>
      <c r="B210" s="68" t="s">
        <v>88</v>
      </c>
      <c r="C210" s="43" t="s">
        <v>1455</v>
      </c>
      <c r="D210" s="43" t="s">
        <v>1456</v>
      </c>
      <c r="E210" s="43">
        <v>2020</v>
      </c>
      <c r="F210" s="43">
        <v>4</v>
      </c>
      <c r="G210" s="43">
        <v>20</v>
      </c>
      <c r="H210" s="43" t="s">
        <v>88</v>
      </c>
      <c r="I210" s="43" t="s">
        <v>89</v>
      </c>
      <c r="J210" s="43" t="s">
        <v>751</v>
      </c>
      <c r="K210" s="43" t="s">
        <v>29</v>
      </c>
      <c r="L210" s="43" t="s">
        <v>30</v>
      </c>
      <c r="M210" s="43" t="s">
        <v>54</v>
      </c>
      <c r="N210" s="43" t="s">
        <v>64</v>
      </c>
      <c r="O210" s="43" t="s">
        <v>49</v>
      </c>
      <c r="P210" s="43" t="s">
        <v>752</v>
      </c>
      <c r="Q210" s="43">
        <v>0</v>
      </c>
      <c r="R210" s="43" t="s">
        <v>92</v>
      </c>
      <c r="S210" s="43"/>
      <c r="T210" s="43" t="s">
        <v>36</v>
      </c>
      <c r="U210" s="43" t="s">
        <v>93</v>
      </c>
      <c r="V210" s="43"/>
      <c r="W210" s="43" t="s">
        <v>38</v>
      </c>
      <c r="X210" s="43">
        <v>14.5379</v>
      </c>
      <c r="Y210" s="43">
        <v>1.2438</v>
      </c>
      <c r="Z210" s="43" t="s">
        <v>753</v>
      </c>
      <c r="AA210" s="43" t="s">
        <v>40</v>
      </c>
      <c r="AB210" s="43" t="s">
        <v>41</v>
      </c>
      <c r="AC210" s="43"/>
      <c r="AD210" s="43"/>
      <c r="AE210" s="43"/>
      <c r="AF210" s="43"/>
    </row>
    <row r="211" spans="1:32">
      <c r="A211" s="68" t="s">
        <v>1070</v>
      </c>
      <c r="B211" s="68" t="s">
        <v>88</v>
      </c>
      <c r="C211" s="43" t="s">
        <v>1455</v>
      </c>
      <c r="D211" s="43" t="s">
        <v>1456</v>
      </c>
      <c r="E211" s="43">
        <v>2021</v>
      </c>
      <c r="F211" s="43">
        <v>7</v>
      </c>
      <c r="G211" s="43">
        <v>11</v>
      </c>
      <c r="H211" s="43" t="s">
        <v>88</v>
      </c>
      <c r="I211" s="43" t="s">
        <v>89</v>
      </c>
      <c r="J211" s="43" t="s">
        <v>754</v>
      </c>
      <c r="K211" s="43" t="s">
        <v>29</v>
      </c>
      <c r="L211" s="43" t="s">
        <v>30</v>
      </c>
      <c r="M211" s="43" t="s">
        <v>31</v>
      </c>
      <c r="N211" s="43" t="s">
        <v>44</v>
      </c>
      <c r="O211" s="43" t="s">
        <v>45</v>
      </c>
      <c r="P211" s="43" t="s">
        <v>755</v>
      </c>
      <c r="Q211" s="43">
        <v>0</v>
      </c>
      <c r="R211" s="43" t="s">
        <v>35</v>
      </c>
      <c r="S211" s="43"/>
      <c r="T211" s="43" t="s">
        <v>36</v>
      </c>
      <c r="U211" s="43" t="s">
        <v>93</v>
      </c>
      <c r="V211" s="43"/>
      <c r="W211" s="43" t="s">
        <v>38</v>
      </c>
      <c r="X211" s="43">
        <v>13.0656</v>
      </c>
      <c r="Y211" s="43">
        <v>1.4073</v>
      </c>
      <c r="Z211" s="43" t="s">
        <v>756</v>
      </c>
      <c r="AA211" s="43" t="s">
        <v>40</v>
      </c>
      <c r="AB211" s="43" t="s">
        <v>41</v>
      </c>
      <c r="AC211" s="43"/>
      <c r="AD211" s="43"/>
      <c r="AE211" s="43"/>
      <c r="AF211" s="43"/>
    </row>
    <row r="212" spans="1:32">
      <c r="A212" s="68" t="s">
        <v>1070</v>
      </c>
      <c r="B212" s="68" t="s">
        <v>88</v>
      </c>
      <c r="C212" s="43" t="s">
        <v>1455</v>
      </c>
      <c r="D212" s="43" t="s">
        <v>1456</v>
      </c>
      <c r="E212" s="43">
        <v>2020</v>
      </c>
      <c r="F212" s="43">
        <v>5</v>
      </c>
      <c r="G212" s="43">
        <v>31</v>
      </c>
      <c r="H212" s="43" t="s">
        <v>88</v>
      </c>
      <c r="I212" s="43" t="s">
        <v>746</v>
      </c>
      <c r="J212" s="43" t="s">
        <v>785</v>
      </c>
      <c r="K212" s="43" t="s">
        <v>29</v>
      </c>
      <c r="L212" s="43" t="s">
        <v>30</v>
      </c>
      <c r="M212" s="43" t="s">
        <v>54</v>
      </c>
      <c r="N212" s="43" t="s">
        <v>32</v>
      </c>
      <c r="O212" s="43" t="s">
        <v>33</v>
      </c>
      <c r="P212" s="43" t="s">
        <v>786</v>
      </c>
      <c r="Q212" s="43">
        <v>3</v>
      </c>
      <c r="R212" s="43" t="s">
        <v>92</v>
      </c>
      <c r="S212" s="43"/>
      <c r="T212" s="43" t="s">
        <v>36</v>
      </c>
      <c r="U212" s="43" t="s">
        <v>560</v>
      </c>
      <c r="V212" s="43" t="s">
        <v>787</v>
      </c>
      <c r="W212" s="43" t="s">
        <v>38</v>
      </c>
      <c r="X212" s="43">
        <v>15.7196</v>
      </c>
      <c r="Y212" s="43">
        <v>4.5023999999999997</v>
      </c>
      <c r="Z212" s="43" t="s">
        <v>788</v>
      </c>
      <c r="AA212" s="43" t="s">
        <v>40</v>
      </c>
      <c r="AB212" s="43" t="s">
        <v>41</v>
      </c>
      <c r="AC212" s="43">
        <v>614</v>
      </c>
      <c r="AD212" s="43">
        <v>4</v>
      </c>
      <c r="AE212" s="43"/>
      <c r="AF212" s="43"/>
    </row>
    <row r="213" spans="1:32">
      <c r="A213" s="68" t="s">
        <v>1070</v>
      </c>
      <c r="B213" s="68" t="s">
        <v>88</v>
      </c>
      <c r="C213" s="43" t="s">
        <v>1455</v>
      </c>
      <c r="D213" s="43" t="s">
        <v>1456</v>
      </c>
      <c r="E213" s="43">
        <v>2022</v>
      </c>
      <c r="F213" s="43">
        <v>1</v>
      </c>
      <c r="G213" s="43">
        <v>30</v>
      </c>
      <c r="H213" s="43" t="s">
        <v>88</v>
      </c>
      <c r="I213" s="43" t="s">
        <v>89</v>
      </c>
      <c r="J213" s="43" t="s">
        <v>743</v>
      </c>
      <c r="K213" s="43" t="s">
        <v>29</v>
      </c>
      <c r="L213" s="43" t="s">
        <v>30</v>
      </c>
      <c r="M213" s="43" t="s">
        <v>78</v>
      </c>
      <c r="N213" s="43" t="s">
        <v>64</v>
      </c>
      <c r="O213" s="43" t="s">
        <v>49</v>
      </c>
      <c r="P213" s="43" t="s">
        <v>744</v>
      </c>
      <c r="Q213" s="43">
        <v>0</v>
      </c>
      <c r="R213" s="43" t="s">
        <v>35</v>
      </c>
      <c r="S213" s="43"/>
      <c r="T213" s="43" t="s">
        <v>36</v>
      </c>
      <c r="U213" s="43"/>
      <c r="V213" s="43"/>
      <c r="W213" s="43"/>
      <c r="X213" s="43">
        <v>13.8711</v>
      </c>
      <c r="Y213" s="43">
        <v>1.1245000000000001</v>
      </c>
      <c r="Z213" s="43" t="s">
        <v>745</v>
      </c>
      <c r="AA213" s="43" t="s">
        <v>40</v>
      </c>
      <c r="AB213" s="43" t="s">
        <v>41</v>
      </c>
      <c r="AC213" s="43"/>
      <c r="AD213" s="43"/>
      <c r="AE213" s="43"/>
      <c r="AF213" s="43"/>
    </row>
    <row r="214" spans="1:32">
      <c r="A214" s="68" t="s">
        <v>1070</v>
      </c>
      <c r="B214" s="68" t="s">
        <v>88</v>
      </c>
      <c r="C214" s="43" t="s">
        <v>1455</v>
      </c>
      <c r="D214" s="43" t="s">
        <v>1456</v>
      </c>
      <c r="E214" s="43">
        <v>2022</v>
      </c>
      <c r="F214" s="43">
        <v>1</v>
      </c>
      <c r="G214" s="43">
        <v>20</v>
      </c>
      <c r="H214" s="43" t="s">
        <v>88</v>
      </c>
      <c r="I214" s="43" t="s">
        <v>746</v>
      </c>
      <c r="J214" s="43" t="s">
        <v>776</v>
      </c>
      <c r="K214" s="43" t="s">
        <v>29</v>
      </c>
      <c r="L214" s="43" t="s">
        <v>30</v>
      </c>
      <c r="M214" s="43" t="s">
        <v>31</v>
      </c>
      <c r="N214" s="43" t="s">
        <v>44</v>
      </c>
      <c r="O214" s="43" t="s">
        <v>45</v>
      </c>
      <c r="P214" s="43" t="s">
        <v>777</v>
      </c>
      <c r="Q214" s="43">
        <v>0</v>
      </c>
      <c r="R214" s="43" t="s">
        <v>92</v>
      </c>
      <c r="S214" s="43"/>
      <c r="T214" s="43" t="s">
        <v>36</v>
      </c>
      <c r="U214" s="43" t="s">
        <v>93</v>
      </c>
      <c r="V214" s="43"/>
      <c r="W214" s="43" t="s">
        <v>38</v>
      </c>
      <c r="X214" s="43">
        <v>15.445399999999999</v>
      </c>
      <c r="Y214" s="43">
        <v>5.0403000000000002</v>
      </c>
      <c r="Z214" s="43" t="s">
        <v>778</v>
      </c>
      <c r="AA214" s="43" t="s">
        <v>40</v>
      </c>
      <c r="AB214" s="43" t="s">
        <v>41</v>
      </c>
      <c r="AC214" s="43"/>
      <c r="AD214" s="43"/>
      <c r="AE214" s="43"/>
      <c r="AF214" s="43"/>
    </row>
    <row r="215" spans="1:32">
      <c r="A215" s="68" t="s">
        <v>1070</v>
      </c>
      <c r="B215" s="68" t="s">
        <v>88</v>
      </c>
      <c r="C215" s="43" t="s">
        <v>1455</v>
      </c>
      <c r="D215" s="43" t="s">
        <v>1456</v>
      </c>
      <c r="E215" s="43">
        <v>2022</v>
      </c>
      <c r="F215" s="43">
        <v>7</v>
      </c>
      <c r="G215" s="43">
        <v>13</v>
      </c>
      <c r="H215" s="43" t="s">
        <v>88</v>
      </c>
      <c r="I215" s="43" t="s">
        <v>89</v>
      </c>
      <c r="J215" s="43" t="s">
        <v>779</v>
      </c>
      <c r="K215" s="43" t="s">
        <v>29</v>
      </c>
      <c r="L215" s="43" t="s">
        <v>30</v>
      </c>
      <c r="M215" s="43" t="s">
        <v>31</v>
      </c>
      <c r="N215" s="43" t="s">
        <v>44</v>
      </c>
      <c r="O215" s="43" t="s">
        <v>45</v>
      </c>
      <c r="P215" s="43" t="s">
        <v>780</v>
      </c>
      <c r="Q215" s="43">
        <v>0</v>
      </c>
      <c r="R215" s="43" t="s">
        <v>35</v>
      </c>
      <c r="S215" s="43"/>
      <c r="T215" s="43" t="s">
        <v>36</v>
      </c>
      <c r="U215" s="43" t="s">
        <v>93</v>
      </c>
      <c r="V215" s="43"/>
      <c r="W215" s="43" t="s">
        <v>38</v>
      </c>
      <c r="X215" s="43">
        <v>12.8711</v>
      </c>
      <c r="Y215" s="43">
        <v>1.8685</v>
      </c>
      <c r="Z215" s="43" t="s">
        <v>781</v>
      </c>
      <c r="AA215" s="43" t="s">
        <v>40</v>
      </c>
      <c r="AB215" s="43" t="s">
        <v>41</v>
      </c>
      <c r="AC215" s="43"/>
      <c r="AD215" s="43"/>
      <c r="AE215" s="43"/>
      <c r="AF215" s="43"/>
    </row>
    <row r="216" spans="1:32">
      <c r="A216" s="68" t="s">
        <v>1070</v>
      </c>
      <c r="B216" s="68" t="s">
        <v>88</v>
      </c>
      <c r="C216" s="43" t="s">
        <v>1455</v>
      </c>
      <c r="D216" s="43" t="s">
        <v>1456</v>
      </c>
      <c r="E216" s="43">
        <v>2023</v>
      </c>
      <c r="F216" s="43">
        <v>1</v>
      </c>
      <c r="G216" s="43">
        <v>16</v>
      </c>
      <c r="H216" s="43" t="s">
        <v>88</v>
      </c>
      <c r="I216" s="43" t="s">
        <v>89</v>
      </c>
      <c r="J216" s="43" t="s">
        <v>767</v>
      </c>
      <c r="K216" s="43" t="s">
        <v>29</v>
      </c>
      <c r="L216" s="43" t="s">
        <v>30</v>
      </c>
      <c r="M216" s="43" t="s">
        <v>31</v>
      </c>
      <c r="N216" s="43" t="s">
        <v>32</v>
      </c>
      <c r="O216" s="43" t="s">
        <v>33</v>
      </c>
      <c r="P216" s="43" t="s">
        <v>768</v>
      </c>
      <c r="Q216" s="43">
        <v>0</v>
      </c>
      <c r="R216" s="43" t="s">
        <v>92</v>
      </c>
      <c r="S216" s="43"/>
      <c r="T216" s="43" t="s">
        <v>36</v>
      </c>
      <c r="U216" s="43" t="s">
        <v>93</v>
      </c>
      <c r="V216" s="43"/>
      <c r="W216" s="43" t="s">
        <v>38</v>
      </c>
      <c r="X216" s="43">
        <v>15.0771</v>
      </c>
      <c r="Y216" s="43">
        <v>3.7854999999999999</v>
      </c>
      <c r="Z216" s="43" t="s">
        <v>769</v>
      </c>
      <c r="AA216" s="43" t="s">
        <v>40</v>
      </c>
      <c r="AB216" s="43" t="s">
        <v>41</v>
      </c>
      <c r="AC216" s="43">
        <v>614</v>
      </c>
      <c r="AD216" s="43">
        <v>4</v>
      </c>
      <c r="AE216" s="43"/>
      <c r="AF216" s="43"/>
    </row>
    <row r="217" spans="1:32">
      <c r="A217" s="68" t="s">
        <v>1070</v>
      </c>
      <c r="B217" s="68" t="s">
        <v>88</v>
      </c>
      <c r="C217" s="43" t="s">
        <v>1455</v>
      </c>
      <c r="D217" s="43" t="s">
        <v>1456</v>
      </c>
      <c r="E217" s="43">
        <v>2020</v>
      </c>
      <c r="F217" s="43">
        <v>4</v>
      </c>
      <c r="G217" s="43">
        <v>28</v>
      </c>
      <c r="H217" s="43" t="s">
        <v>88</v>
      </c>
      <c r="I217" s="43" t="s">
        <v>89</v>
      </c>
      <c r="J217" s="43" t="s">
        <v>804</v>
      </c>
      <c r="K217" s="43" t="s">
        <v>29</v>
      </c>
      <c r="L217" s="43" t="s">
        <v>30</v>
      </c>
      <c r="M217" s="43" t="s">
        <v>69</v>
      </c>
      <c r="N217" s="43" t="s">
        <v>64</v>
      </c>
      <c r="O217" s="43" t="s">
        <v>612</v>
      </c>
      <c r="P217" s="43" t="s">
        <v>805</v>
      </c>
      <c r="Q217" s="43">
        <v>2</v>
      </c>
      <c r="R217" s="43" t="s">
        <v>806</v>
      </c>
      <c r="S217" s="43"/>
      <c r="T217" s="43" t="s">
        <v>72</v>
      </c>
      <c r="U217" s="43" t="s">
        <v>92</v>
      </c>
      <c r="V217" s="43"/>
      <c r="W217" s="43" t="s">
        <v>36</v>
      </c>
      <c r="X217" s="43">
        <v>14.552099999999999</v>
      </c>
      <c r="Y217" s="43">
        <v>1.0824</v>
      </c>
      <c r="Z217" s="43" t="s">
        <v>807</v>
      </c>
      <c r="AA217" s="43" t="s">
        <v>40</v>
      </c>
      <c r="AB217" s="43" t="s">
        <v>41</v>
      </c>
      <c r="AC217" s="43"/>
      <c r="AD217" s="43"/>
      <c r="AE217" s="43"/>
      <c r="AF217" s="43"/>
    </row>
    <row r="218" spans="1:32">
      <c r="A218" s="68" t="s">
        <v>1070</v>
      </c>
      <c r="B218" s="68" t="s">
        <v>88</v>
      </c>
      <c r="C218" s="43" t="s">
        <v>1455</v>
      </c>
      <c r="D218" s="43" t="s">
        <v>1456</v>
      </c>
      <c r="E218" s="43">
        <v>2022</v>
      </c>
      <c r="F218" s="43">
        <v>2</v>
      </c>
      <c r="G218" s="43">
        <v>17</v>
      </c>
      <c r="H218" s="43" t="s">
        <v>88</v>
      </c>
      <c r="I218" s="43" t="s">
        <v>89</v>
      </c>
      <c r="J218" s="43" t="s">
        <v>792</v>
      </c>
      <c r="K218" s="43" t="s">
        <v>29</v>
      </c>
      <c r="L218" s="43" t="s">
        <v>30</v>
      </c>
      <c r="M218" s="43" t="s">
        <v>31</v>
      </c>
      <c r="N218" s="43" t="s">
        <v>32</v>
      </c>
      <c r="O218" s="43" t="s">
        <v>33</v>
      </c>
      <c r="P218" s="43" t="s">
        <v>793</v>
      </c>
      <c r="Q218" s="43">
        <v>0</v>
      </c>
      <c r="R218" s="43" t="s">
        <v>35</v>
      </c>
      <c r="S218" s="43"/>
      <c r="T218" s="43" t="s">
        <v>36</v>
      </c>
      <c r="U218" s="43" t="s">
        <v>93</v>
      </c>
      <c r="V218" s="43"/>
      <c r="W218" s="43" t="s">
        <v>38</v>
      </c>
      <c r="X218" s="43">
        <v>13.6046</v>
      </c>
      <c r="Y218" s="43">
        <v>1.5666</v>
      </c>
      <c r="Z218" s="43" t="s">
        <v>794</v>
      </c>
      <c r="AA218" s="43" t="s">
        <v>40</v>
      </c>
      <c r="AB218" s="43" t="s">
        <v>41</v>
      </c>
      <c r="AC218" s="43"/>
      <c r="AD218" s="43"/>
      <c r="AE218" s="43"/>
      <c r="AF218" s="43"/>
    </row>
    <row r="219" spans="1:32">
      <c r="A219" s="68" t="s">
        <v>1070</v>
      </c>
      <c r="B219" s="68" t="s">
        <v>88</v>
      </c>
      <c r="C219" s="43" t="s">
        <v>1455</v>
      </c>
      <c r="D219" s="43" t="s">
        <v>1456</v>
      </c>
      <c r="E219" s="43">
        <v>2022</v>
      </c>
      <c r="F219" s="43">
        <v>11</v>
      </c>
      <c r="G219" s="43">
        <v>13</v>
      </c>
      <c r="H219" s="43" t="s">
        <v>88</v>
      </c>
      <c r="I219" s="43" t="s">
        <v>89</v>
      </c>
      <c r="J219" s="43" t="s">
        <v>773</v>
      </c>
      <c r="K219" s="43" t="s">
        <v>29</v>
      </c>
      <c r="L219" s="43" t="s">
        <v>30</v>
      </c>
      <c r="M219" s="43" t="s">
        <v>31</v>
      </c>
      <c r="N219" s="43" t="s">
        <v>64</v>
      </c>
      <c r="O219" s="43" t="s">
        <v>49</v>
      </c>
      <c r="P219" s="43" t="s">
        <v>774</v>
      </c>
      <c r="Q219" s="43">
        <v>0</v>
      </c>
      <c r="R219" s="43" t="s">
        <v>35</v>
      </c>
      <c r="S219" s="43"/>
      <c r="T219" s="43" t="s">
        <v>36</v>
      </c>
      <c r="U219" s="43" t="s">
        <v>93</v>
      </c>
      <c r="V219" s="43"/>
      <c r="W219" s="43" t="s">
        <v>38</v>
      </c>
      <c r="X219" s="43">
        <v>13.095700000000001</v>
      </c>
      <c r="Y219" s="43">
        <v>2.0112000000000001</v>
      </c>
      <c r="Z219" s="43" t="s">
        <v>775</v>
      </c>
      <c r="AA219" s="43" t="s">
        <v>40</v>
      </c>
      <c r="AB219" s="43" t="s">
        <v>41</v>
      </c>
      <c r="AC219" s="43"/>
      <c r="AD219" s="43"/>
      <c r="AE219" s="43"/>
      <c r="AF219" s="43"/>
    </row>
    <row r="220" spans="1:32">
      <c r="A220" s="68" t="s">
        <v>1070</v>
      </c>
      <c r="B220" s="68" t="s">
        <v>88</v>
      </c>
      <c r="C220" s="43" t="s">
        <v>1455</v>
      </c>
      <c r="D220" s="43" t="s">
        <v>1456</v>
      </c>
      <c r="E220" s="43">
        <v>2022</v>
      </c>
      <c r="F220" s="43">
        <v>7</v>
      </c>
      <c r="G220" s="43">
        <v>5</v>
      </c>
      <c r="H220" s="43" t="s">
        <v>88</v>
      </c>
      <c r="I220" s="43" t="s">
        <v>89</v>
      </c>
      <c r="J220" s="43" t="s">
        <v>757</v>
      </c>
      <c r="K220" s="43" t="s">
        <v>29</v>
      </c>
      <c r="L220" s="43" t="s">
        <v>30</v>
      </c>
      <c r="M220" s="43" t="s">
        <v>31</v>
      </c>
      <c r="N220" s="43" t="s">
        <v>44</v>
      </c>
      <c r="O220" s="43" t="s">
        <v>45</v>
      </c>
      <c r="P220" s="43" t="s">
        <v>758</v>
      </c>
      <c r="Q220" s="43">
        <v>0</v>
      </c>
      <c r="R220" s="43" t="s">
        <v>35</v>
      </c>
      <c r="S220" s="43"/>
      <c r="T220" s="43" t="s">
        <v>36</v>
      </c>
      <c r="U220" s="43" t="s">
        <v>93</v>
      </c>
      <c r="V220" s="43"/>
      <c r="W220" s="43" t="s">
        <v>38</v>
      </c>
      <c r="X220" s="43">
        <v>14.0868</v>
      </c>
      <c r="Y220" s="43">
        <v>1.0623</v>
      </c>
      <c r="Z220" s="43" t="s">
        <v>759</v>
      </c>
      <c r="AA220" s="43" t="s">
        <v>40</v>
      </c>
      <c r="AB220" s="43" t="s">
        <v>51</v>
      </c>
      <c r="AC220" s="43">
        <v>614</v>
      </c>
      <c r="AD220" s="43">
        <v>2</v>
      </c>
      <c r="AE220" s="43"/>
      <c r="AF220" s="43"/>
    </row>
    <row r="221" spans="1:32">
      <c r="A221" s="68" t="s">
        <v>1070</v>
      </c>
      <c r="B221" s="68" t="s">
        <v>88</v>
      </c>
      <c r="C221" s="43" t="s">
        <v>1455</v>
      </c>
      <c r="D221" s="43" t="s">
        <v>1456</v>
      </c>
      <c r="E221" s="43">
        <v>2020</v>
      </c>
      <c r="F221" s="43">
        <v>2</v>
      </c>
      <c r="G221" s="43">
        <v>13</v>
      </c>
      <c r="H221" s="43" t="s">
        <v>88</v>
      </c>
      <c r="I221" s="43" t="s">
        <v>89</v>
      </c>
      <c r="J221" s="43" t="s">
        <v>782</v>
      </c>
      <c r="K221" s="43" t="s">
        <v>29</v>
      </c>
      <c r="L221" s="43" t="s">
        <v>222</v>
      </c>
      <c r="M221" s="43" t="s">
        <v>54</v>
      </c>
      <c r="N221" s="43" t="s">
        <v>64</v>
      </c>
      <c r="O221" s="43" t="s">
        <v>49</v>
      </c>
      <c r="P221" s="43" t="s">
        <v>783</v>
      </c>
      <c r="Q221" s="43">
        <v>0</v>
      </c>
      <c r="R221" s="43" t="s">
        <v>92</v>
      </c>
      <c r="S221" s="43"/>
      <c r="T221" s="43" t="s">
        <v>36</v>
      </c>
      <c r="U221" s="43" t="s">
        <v>93</v>
      </c>
      <c r="V221" s="43"/>
      <c r="W221" s="43" t="s">
        <v>38</v>
      </c>
      <c r="X221" s="43">
        <v>14.6744</v>
      </c>
      <c r="Y221" s="43">
        <v>2.2728999999999999</v>
      </c>
      <c r="Z221" s="43" t="s">
        <v>784</v>
      </c>
      <c r="AA221" s="43" t="s">
        <v>40</v>
      </c>
      <c r="AB221" s="43" t="s">
        <v>41</v>
      </c>
      <c r="AC221" s="43"/>
      <c r="AD221" s="43"/>
      <c r="AE221" s="43"/>
      <c r="AF221" s="43"/>
    </row>
    <row r="222" spans="1:32">
      <c r="A222" s="68" t="s">
        <v>1070</v>
      </c>
      <c r="B222" s="68" t="s">
        <v>88</v>
      </c>
      <c r="C222" s="43" t="s">
        <v>1455</v>
      </c>
      <c r="D222" s="43" t="s">
        <v>1456</v>
      </c>
      <c r="E222" s="43">
        <v>2019</v>
      </c>
      <c r="F222" s="43">
        <v>5</v>
      </c>
      <c r="G222" s="43">
        <v>13</v>
      </c>
      <c r="H222" s="43" t="s">
        <v>88</v>
      </c>
      <c r="I222" s="43" t="s">
        <v>89</v>
      </c>
      <c r="J222" s="43" t="s">
        <v>770</v>
      </c>
      <c r="K222" s="43" t="s">
        <v>29</v>
      </c>
      <c r="L222" s="43" t="s">
        <v>222</v>
      </c>
      <c r="M222" s="43" t="s">
        <v>31</v>
      </c>
      <c r="N222" s="43" t="s">
        <v>48</v>
      </c>
      <c r="O222" s="43" t="s">
        <v>49</v>
      </c>
      <c r="P222" s="43" t="s">
        <v>771</v>
      </c>
      <c r="Q222" s="43">
        <v>0</v>
      </c>
      <c r="R222" s="43" t="s">
        <v>92</v>
      </c>
      <c r="S222" s="43"/>
      <c r="T222" s="43" t="s">
        <v>36</v>
      </c>
      <c r="U222" s="43" t="s">
        <v>93</v>
      </c>
      <c r="V222" s="43"/>
      <c r="W222" s="43" t="s">
        <v>38</v>
      </c>
      <c r="X222" s="43">
        <v>14.6806</v>
      </c>
      <c r="Y222" s="43">
        <v>1.9508000000000001</v>
      </c>
      <c r="Z222" s="43" t="s">
        <v>772</v>
      </c>
      <c r="AA222" s="43" t="s">
        <v>40</v>
      </c>
      <c r="AB222" s="43" t="s">
        <v>41</v>
      </c>
      <c r="AC222" s="43"/>
      <c r="AD222" s="43"/>
      <c r="AE222" s="43"/>
      <c r="AF222" s="43"/>
    </row>
    <row r="223" spans="1:32">
      <c r="A223" s="68" t="s">
        <v>1070</v>
      </c>
      <c r="B223" s="68" t="s">
        <v>88</v>
      </c>
      <c r="C223" s="43" t="s">
        <v>1455</v>
      </c>
      <c r="D223" s="43" t="s">
        <v>1456</v>
      </c>
      <c r="E223" s="43">
        <v>2022</v>
      </c>
      <c r="F223" s="43">
        <v>5</v>
      </c>
      <c r="G223" s="43">
        <v>28</v>
      </c>
      <c r="H223" s="43" t="s">
        <v>88</v>
      </c>
      <c r="I223" s="43" t="s">
        <v>89</v>
      </c>
      <c r="J223" s="43" t="s">
        <v>789</v>
      </c>
      <c r="K223" s="43" t="s">
        <v>29</v>
      </c>
      <c r="L223" s="43" t="s">
        <v>30</v>
      </c>
      <c r="M223" s="43" t="s">
        <v>31</v>
      </c>
      <c r="N223" s="43" t="s">
        <v>44</v>
      </c>
      <c r="O223" s="43" t="s">
        <v>45</v>
      </c>
      <c r="P223" s="43" t="s">
        <v>790</v>
      </c>
      <c r="Q223" s="43">
        <v>0</v>
      </c>
      <c r="R223" s="43" t="s">
        <v>92</v>
      </c>
      <c r="S223" s="43"/>
      <c r="T223" s="43" t="s">
        <v>36</v>
      </c>
      <c r="U223" s="43" t="s">
        <v>93</v>
      </c>
      <c r="V223" s="43" t="s">
        <v>749</v>
      </c>
      <c r="W223" s="43" t="s">
        <v>38</v>
      </c>
      <c r="X223" s="43">
        <v>14.2599</v>
      </c>
      <c r="Y223" s="43">
        <v>1.9168000000000001</v>
      </c>
      <c r="Z223" s="43" t="s">
        <v>791</v>
      </c>
      <c r="AA223" s="43" t="s">
        <v>40</v>
      </c>
      <c r="AB223" s="43" t="s">
        <v>41</v>
      </c>
      <c r="AC223" s="43"/>
      <c r="AD223" s="43"/>
      <c r="AE223" s="43"/>
      <c r="AF223" s="43"/>
    </row>
    <row r="224" spans="1:32">
      <c r="A224" s="68"/>
      <c r="B224" s="68"/>
      <c r="C224" s="43"/>
      <c r="D224" s="43"/>
      <c r="E224" s="43"/>
      <c r="F224" s="43"/>
      <c r="G224" s="43"/>
      <c r="H224" s="43"/>
      <c r="I224" s="43"/>
      <c r="J224" s="43"/>
      <c r="K224" s="43"/>
      <c r="L224" s="43"/>
      <c r="M224" s="43"/>
      <c r="N224" s="43"/>
      <c r="O224" s="43"/>
      <c r="P224" s="43"/>
      <c r="Q224" s="43"/>
      <c r="R224" s="43"/>
      <c r="S224" s="43"/>
      <c r="T224" s="43" t="s">
        <v>36</v>
      </c>
      <c r="U224" s="43" t="s">
        <v>56</v>
      </c>
      <c r="V224" s="43" t="s">
        <v>187</v>
      </c>
      <c r="W224" s="43" t="s">
        <v>188</v>
      </c>
      <c r="X224" s="43">
        <v>13.8317</v>
      </c>
      <c r="Y224" s="43">
        <v>-1.6082000000000001</v>
      </c>
      <c r="Z224" s="43" t="s">
        <v>189</v>
      </c>
      <c r="AA224" s="43" t="s">
        <v>40</v>
      </c>
      <c r="AB224" s="43"/>
      <c r="AC224" s="43"/>
      <c r="AD224" s="43"/>
      <c r="AE224" s="43"/>
      <c r="AF224" s="43"/>
    </row>
    <row r="225" spans="1:32">
      <c r="A225" s="68"/>
      <c r="B225" s="68"/>
      <c r="C225" s="43"/>
      <c r="D225" s="43"/>
      <c r="E225" s="43"/>
      <c r="F225" s="43"/>
      <c r="G225" s="43"/>
      <c r="H225" s="43"/>
      <c r="I225" s="43"/>
      <c r="J225" s="43"/>
      <c r="K225" s="43"/>
      <c r="L225" s="43"/>
      <c r="M225" s="43"/>
      <c r="N225" s="43"/>
      <c r="O225" s="43"/>
      <c r="P225" s="43"/>
      <c r="Q225" s="43"/>
      <c r="R225" s="43"/>
      <c r="S225" s="43"/>
      <c r="T225" s="43" t="s">
        <v>36</v>
      </c>
      <c r="U225" s="43" t="s">
        <v>37</v>
      </c>
      <c r="V225" s="43"/>
      <c r="W225" s="43" t="s">
        <v>38</v>
      </c>
      <c r="X225" s="43">
        <v>13.148199999999999</v>
      </c>
      <c r="Y225" s="43">
        <v>-1.165</v>
      </c>
      <c r="Z225" s="43" t="s">
        <v>293</v>
      </c>
      <c r="AA225" s="43" t="s">
        <v>40</v>
      </c>
      <c r="AB225" s="43" t="s">
        <v>41</v>
      </c>
      <c r="AC225" s="43">
        <v>613</v>
      </c>
      <c r="AD225" s="43">
        <v>2</v>
      </c>
      <c r="AE225" s="43">
        <v>301</v>
      </c>
      <c r="AF225" s="43">
        <v>5581.7003563793196</v>
      </c>
    </row>
    <row r="226" spans="1:32">
      <c r="A226" s="68"/>
      <c r="B226" s="68"/>
      <c r="C226" s="43"/>
      <c r="D226" s="43"/>
      <c r="E226" s="43"/>
      <c r="F226" s="43"/>
      <c r="G226" s="43"/>
      <c r="H226" s="43"/>
      <c r="I226" s="43"/>
      <c r="J226" s="43"/>
      <c r="K226" s="43"/>
      <c r="L226" s="43"/>
      <c r="M226" s="43"/>
      <c r="N226" s="43"/>
      <c r="O226" s="43"/>
      <c r="P226" s="43"/>
      <c r="Q226" s="43"/>
      <c r="R226" s="43"/>
      <c r="S226" s="43"/>
      <c r="T226" s="43" t="s">
        <v>36</v>
      </c>
      <c r="U226" s="43" t="s">
        <v>37</v>
      </c>
      <c r="V226" s="43"/>
      <c r="W226" s="43" t="s">
        <v>38</v>
      </c>
      <c r="X226" s="43">
        <v>14.044499999999999</v>
      </c>
      <c r="Y226" s="43">
        <v>-2.7585999999999999</v>
      </c>
      <c r="Z226" s="43" t="s">
        <v>84</v>
      </c>
      <c r="AA226" s="43" t="s">
        <v>40</v>
      </c>
      <c r="AB226" s="43"/>
      <c r="AC226" s="43"/>
      <c r="AD226" s="43"/>
      <c r="AE226" s="43"/>
      <c r="AF226" s="43"/>
    </row>
    <row r="227" spans="1:32">
      <c r="A227" s="68"/>
      <c r="B227" s="68"/>
      <c r="C227" s="43"/>
      <c r="D227" s="43"/>
      <c r="E227" s="43"/>
      <c r="F227" s="43"/>
      <c r="G227" s="43"/>
      <c r="H227" s="43"/>
      <c r="I227" s="43"/>
      <c r="J227" s="43"/>
      <c r="K227" s="43"/>
      <c r="L227" s="43"/>
      <c r="M227" s="43"/>
      <c r="N227" s="43"/>
      <c r="O227" s="43"/>
      <c r="P227" s="43"/>
      <c r="Q227" s="43"/>
      <c r="R227" s="43"/>
      <c r="S227" s="43"/>
      <c r="T227" s="43" t="s">
        <v>36</v>
      </c>
      <c r="U227" s="43" t="s">
        <v>37</v>
      </c>
      <c r="V227" s="43"/>
      <c r="W227" s="43" t="s">
        <v>38</v>
      </c>
      <c r="X227" s="43">
        <v>14.044499999999999</v>
      </c>
      <c r="Y227" s="43">
        <v>-2.7585999999999999</v>
      </c>
      <c r="Z227" s="43" t="s">
        <v>84</v>
      </c>
      <c r="AA227" s="43" t="s">
        <v>40</v>
      </c>
      <c r="AB227" s="43"/>
      <c r="AC227" s="43"/>
      <c r="AD227" s="43"/>
      <c r="AE227" s="43"/>
      <c r="AF227" s="43"/>
    </row>
    <row r="228" spans="1:32">
      <c r="A228" s="68"/>
      <c r="B228" s="68"/>
      <c r="C228" s="43"/>
      <c r="D228" s="43"/>
      <c r="E228" s="43"/>
      <c r="F228" s="43"/>
      <c r="G228" s="43"/>
      <c r="H228" s="43"/>
      <c r="I228" s="43"/>
      <c r="J228" s="43"/>
      <c r="K228" s="43"/>
      <c r="L228" s="43"/>
      <c r="M228" s="43"/>
      <c r="N228" s="43"/>
      <c r="O228" s="43"/>
      <c r="P228" s="43"/>
      <c r="Q228" s="43"/>
      <c r="R228" s="43"/>
      <c r="S228" s="43"/>
      <c r="T228" s="43" t="s">
        <v>36</v>
      </c>
      <c r="U228" s="43" t="s">
        <v>37</v>
      </c>
      <c r="V228" s="43"/>
      <c r="W228" s="43" t="s">
        <v>38</v>
      </c>
      <c r="X228" s="43">
        <v>14.044499999999999</v>
      </c>
      <c r="Y228" s="43">
        <v>-2.7585999999999999</v>
      </c>
      <c r="Z228" s="43" t="s">
        <v>84</v>
      </c>
      <c r="AA228" s="43" t="s">
        <v>40</v>
      </c>
      <c r="AB228" s="43"/>
      <c r="AC228" s="43"/>
      <c r="AD228" s="43"/>
      <c r="AE228" s="43"/>
      <c r="AF228" s="43"/>
    </row>
    <row r="229" spans="1:32">
      <c r="A229" s="68"/>
      <c r="B229" s="68"/>
      <c r="C229" s="43"/>
      <c r="D229" s="43"/>
      <c r="E229" s="43"/>
      <c r="F229" s="43"/>
      <c r="G229" s="43"/>
      <c r="H229" s="43"/>
      <c r="I229" s="43"/>
      <c r="J229" s="43"/>
      <c r="K229" s="43"/>
      <c r="L229" s="43"/>
      <c r="M229" s="43"/>
      <c r="N229" s="43"/>
      <c r="O229" s="43"/>
      <c r="P229" s="43"/>
      <c r="Q229" s="43"/>
      <c r="R229" s="43"/>
      <c r="S229" s="43"/>
      <c r="T229" s="43" t="s">
        <v>36</v>
      </c>
      <c r="U229" s="43" t="s">
        <v>37</v>
      </c>
      <c r="V229" s="43"/>
      <c r="W229" s="43" t="s">
        <v>38</v>
      </c>
      <c r="X229" s="43">
        <v>13.340400000000001</v>
      </c>
      <c r="Y229" s="43">
        <v>-1.3722000000000001</v>
      </c>
      <c r="Z229" s="43" t="s">
        <v>404</v>
      </c>
      <c r="AA229" s="43" t="s">
        <v>40</v>
      </c>
      <c r="AB229" s="43"/>
      <c r="AC229" s="43"/>
      <c r="AD229" s="43"/>
      <c r="AE229" s="43"/>
      <c r="AF229" s="43"/>
    </row>
    <row r="230" spans="1:32">
      <c r="A230" s="68"/>
      <c r="B230" s="68"/>
      <c r="C230" s="43"/>
      <c r="D230" s="43"/>
      <c r="E230" s="43"/>
      <c r="F230" s="43"/>
      <c r="G230" s="43"/>
      <c r="H230" s="43"/>
      <c r="I230" s="43"/>
      <c r="J230" s="43"/>
      <c r="K230" s="43"/>
      <c r="L230" s="43"/>
      <c r="M230" s="43"/>
      <c r="N230" s="43"/>
      <c r="O230" s="43"/>
      <c r="P230" s="43"/>
      <c r="Q230" s="43"/>
      <c r="R230" s="43"/>
      <c r="S230" s="43"/>
      <c r="T230" s="43" t="s">
        <v>36</v>
      </c>
      <c r="U230" s="43" t="s">
        <v>37</v>
      </c>
      <c r="V230" s="43"/>
      <c r="W230" s="43" t="s">
        <v>38</v>
      </c>
      <c r="X230" s="43">
        <v>13.340400000000001</v>
      </c>
      <c r="Y230" s="43">
        <v>-1.3722000000000001</v>
      </c>
      <c r="Z230" s="43" t="s">
        <v>404</v>
      </c>
      <c r="AA230" s="43" t="s">
        <v>40</v>
      </c>
      <c r="AB230" s="43"/>
      <c r="AC230" s="43"/>
      <c r="AD230" s="43"/>
      <c r="AE230" s="43"/>
      <c r="AF230" s="43"/>
    </row>
    <row r="231" spans="1:32">
      <c r="A231" s="68"/>
      <c r="B231" s="68"/>
      <c r="C231" s="43"/>
      <c r="D231" s="43"/>
      <c r="E231" s="43"/>
      <c r="F231" s="43"/>
      <c r="G231" s="43"/>
      <c r="H231" s="43"/>
      <c r="I231" s="43"/>
      <c r="J231" s="43"/>
      <c r="K231" s="43"/>
      <c r="L231" s="43"/>
      <c r="M231" s="43"/>
      <c r="N231" s="43"/>
      <c r="O231" s="43"/>
      <c r="P231" s="43"/>
      <c r="Q231" s="43"/>
      <c r="R231" s="43"/>
      <c r="S231" s="43"/>
      <c r="T231" s="43" t="s">
        <v>36</v>
      </c>
      <c r="U231" s="43" t="s">
        <v>37</v>
      </c>
      <c r="V231" s="43"/>
      <c r="W231" s="43" t="s">
        <v>38</v>
      </c>
      <c r="X231" s="43">
        <v>13.340400000000001</v>
      </c>
      <c r="Y231" s="43">
        <v>-1.3722000000000001</v>
      </c>
      <c r="Z231" s="43" t="s">
        <v>404</v>
      </c>
      <c r="AA231" s="43" t="s">
        <v>40</v>
      </c>
      <c r="AB231" s="43"/>
      <c r="AC231" s="43"/>
      <c r="AD231" s="43"/>
      <c r="AE231" s="43"/>
      <c r="AF231" s="43"/>
    </row>
    <row r="232" spans="1:32">
      <c r="A232" s="68"/>
      <c r="B232" s="68"/>
      <c r="C232" s="43"/>
      <c r="D232" s="43"/>
      <c r="E232" s="43"/>
      <c r="F232" s="43"/>
      <c r="G232" s="43"/>
      <c r="H232" s="43"/>
      <c r="I232" s="43"/>
      <c r="J232" s="43"/>
      <c r="K232" s="43"/>
      <c r="L232" s="43"/>
      <c r="M232" s="43"/>
      <c r="N232" s="43"/>
      <c r="O232" s="43"/>
      <c r="P232" s="43"/>
      <c r="Q232" s="43"/>
      <c r="R232" s="43"/>
      <c r="S232" s="43"/>
      <c r="T232" s="43" t="s">
        <v>36</v>
      </c>
      <c r="U232" s="43" t="s">
        <v>37</v>
      </c>
      <c r="V232" s="43"/>
      <c r="W232" s="43" t="s">
        <v>38</v>
      </c>
      <c r="X232" s="43">
        <v>12.25</v>
      </c>
      <c r="Y232" s="43">
        <v>-0.1167</v>
      </c>
      <c r="Z232" s="43" t="s">
        <v>201</v>
      </c>
      <c r="AA232" s="43" t="s">
        <v>40</v>
      </c>
      <c r="AB232" s="43" t="s">
        <v>41</v>
      </c>
      <c r="AC232" s="43">
        <v>613</v>
      </c>
      <c r="AD232" s="43">
        <v>2</v>
      </c>
      <c r="AE232" s="43">
        <v>503</v>
      </c>
      <c r="AF232" s="43">
        <v>9761.6907932558406</v>
      </c>
    </row>
    <row r="233" spans="1:32">
      <c r="A233" s="68"/>
      <c r="B233" s="68"/>
      <c r="C233" s="43"/>
      <c r="D233" s="43"/>
      <c r="E233" s="43"/>
      <c r="F233" s="43"/>
      <c r="G233" s="43"/>
      <c r="H233" s="43"/>
      <c r="I233" s="43"/>
      <c r="J233" s="43"/>
      <c r="K233" s="43"/>
      <c r="L233" s="43"/>
      <c r="M233" s="43"/>
      <c r="N233" s="43"/>
      <c r="O233" s="43"/>
      <c r="P233" s="43"/>
      <c r="Q233" s="43"/>
      <c r="R233" s="43"/>
      <c r="S233" s="43"/>
      <c r="T233" s="43" t="s">
        <v>36</v>
      </c>
      <c r="U233" s="43" t="s">
        <v>37</v>
      </c>
      <c r="V233" s="43"/>
      <c r="W233" s="43" t="s">
        <v>38</v>
      </c>
      <c r="X233" s="43">
        <v>12.25</v>
      </c>
      <c r="Y233" s="43">
        <v>-0.1167</v>
      </c>
      <c r="Z233" s="43" t="s">
        <v>201</v>
      </c>
      <c r="AA233" s="43" t="s">
        <v>40</v>
      </c>
      <c r="AB233" s="43" t="s">
        <v>41</v>
      </c>
      <c r="AC233" s="43">
        <v>613</v>
      </c>
      <c r="AD233" s="43">
        <v>2</v>
      </c>
      <c r="AE233" s="43">
        <v>503</v>
      </c>
      <c r="AF233" s="43">
        <v>9793.0529296616896</v>
      </c>
    </row>
    <row r="234" spans="1:32">
      <c r="A234" s="68"/>
      <c r="B234" s="68"/>
      <c r="C234" s="43"/>
      <c r="D234" s="43"/>
      <c r="E234" s="43"/>
      <c r="F234" s="43"/>
      <c r="G234" s="43"/>
      <c r="H234" s="43"/>
      <c r="I234" s="43"/>
      <c r="J234" s="43"/>
      <c r="K234" s="43"/>
      <c r="L234" s="43"/>
      <c r="M234" s="43"/>
      <c r="N234" s="43"/>
      <c r="O234" s="43"/>
      <c r="P234" s="43"/>
      <c r="Q234" s="43"/>
      <c r="R234" s="43"/>
      <c r="S234" s="43"/>
      <c r="T234" s="43" t="s">
        <v>36</v>
      </c>
      <c r="U234" s="43" t="s">
        <v>37</v>
      </c>
      <c r="V234" s="43"/>
      <c r="W234" s="43" t="s">
        <v>38</v>
      </c>
      <c r="X234" s="43">
        <v>12.9117</v>
      </c>
      <c r="Y234" s="43">
        <v>-2.6051000000000002</v>
      </c>
      <c r="Z234" s="43" t="s">
        <v>374</v>
      </c>
      <c r="AA234" s="43" t="s">
        <v>40</v>
      </c>
      <c r="AB234" s="43" t="s">
        <v>41</v>
      </c>
      <c r="AC234" s="43">
        <v>613</v>
      </c>
      <c r="AD234" s="43">
        <v>1</v>
      </c>
      <c r="AE234" s="43">
        <v>30</v>
      </c>
      <c r="AF234" s="43">
        <v>4834.2241714104703</v>
      </c>
    </row>
    <row r="235" spans="1:32">
      <c r="A235" s="68"/>
      <c r="B235" s="68"/>
      <c r="C235" s="43"/>
      <c r="D235" s="43"/>
      <c r="E235" s="43"/>
      <c r="F235" s="43"/>
      <c r="G235" s="43"/>
      <c r="H235" s="43"/>
      <c r="I235" s="43"/>
      <c r="J235" s="43"/>
      <c r="K235" s="43"/>
      <c r="L235" s="43"/>
      <c r="M235" s="43"/>
      <c r="N235" s="43"/>
      <c r="O235" s="43"/>
      <c r="P235" s="43"/>
      <c r="Q235" s="43"/>
      <c r="R235" s="43"/>
      <c r="S235" s="43"/>
      <c r="T235" s="43" t="s">
        <v>36</v>
      </c>
      <c r="U235" s="43" t="s">
        <v>37</v>
      </c>
      <c r="V235" s="43"/>
      <c r="W235" s="43" t="s">
        <v>38</v>
      </c>
      <c r="X235" s="43">
        <v>12.934799999999999</v>
      </c>
      <c r="Y235" s="43">
        <v>-0.23300000000000001</v>
      </c>
      <c r="Z235" s="43" t="s">
        <v>154</v>
      </c>
      <c r="AA235" s="43" t="s">
        <v>40</v>
      </c>
      <c r="AB235" s="43"/>
      <c r="AC235" s="43"/>
      <c r="AD235" s="43"/>
      <c r="AE235" s="43"/>
      <c r="AF235" s="43"/>
    </row>
    <row r="236" spans="1:32">
      <c r="A236" s="68"/>
      <c r="B236" s="68"/>
      <c r="C236" s="43"/>
      <c r="D236" s="43"/>
      <c r="E236" s="43"/>
      <c r="F236" s="43"/>
      <c r="G236" s="43"/>
      <c r="H236" s="43"/>
      <c r="I236" s="43"/>
      <c r="J236" s="43"/>
      <c r="K236" s="43"/>
      <c r="L236" s="43"/>
      <c r="M236" s="43"/>
      <c r="N236" s="43"/>
      <c r="O236" s="43"/>
      <c r="P236" s="43"/>
      <c r="Q236" s="43"/>
      <c r="R236" s="43"/>
      <c r="S236" s="43"/>
      <c r="T236" s="43" t="s">
        <v>36</v>
      </c>
      <c r="U236" s="43" t="s">
        <v>37</v>
      </c>
      <c r="V236" s="43"/>
      <c r="W236" s="43" t="s">
        <v>38</v>
      </c>
      <c r="X236" s="43">
        <v>12.934799999999999</v>
      </c>
      <c r="Y236" s="43">
        <v>-0.23300000000000001</v>
      </c>
      <c r="Z236" s="43" t="s">
        <v>154</v>
      </c>
      <c r="AA236" s="43" t="s">
        <v>40</v>
      </c>
      <c r="AB236" s="43"/>
      <c r="AC236" s="43"/>
      <c r="AD236" s="43"/>
      <c r="AE236" s="43"/>
      <c r="AF236" s="43"/>
    </row>
    <row r="237" spans="1:32">
      <c r="A237" s="68"/>
      <c r="B237" s="68"/>
      <c r="C237" s="43"/>
      <c r="D237" s="43"/>
      <c r="E237" s="43"/>
      <c r="F237" s="43"/>
      <c r="G237" s="43"/>
      <c r="H237" s="43"/>
      <c r="I237" s="43"/>
      <c r="J237" s="43"/>
      <c r="K237" s="43"/>
      <c r="L237" s="43"/>
      <c r="M237" s="43"/>
      <c r="N237" s="43"/>
      <c r="O237" s="43"/>
      <c r="P237" s="43"/>
      <c r="Q237" s="43"/>
      <c r="R237" s="43"/>
      <c r="S237" s="43"/>
      <c r="T237" s="43" t="s">
        <v>36</v>
      </c>
      <c r="U237" s="43" t="s">
        <v>37</v>
      </c>
      <c r="V237" s="43"/>
      <c r="W237" s="43" t="s">
        <v>38</v>
      </c>
      <c r="X237" s="43">
        <v>12.934799999999999</v>
      </c>
      <c r="Y237" s="43">
        <v>-0.23300000000000001</v>
      </c>
      <c r="Z237" s="43" t="s">
        <v>154</v>
      </c>
      <c r="AA237" s="43" t="s">
        <v>40</v>
      </c>
      <c r="AB237" s="43"/>
      <c r="AC237" s="43"/>
      <c r="AD237" s="43"/>
      <c r="AE237" s="43"/>
      <c r="AF237" s="43"/>
    </row>
    <row r="238" spans="1:32">
      <c r="A238" s="68"/>
      <c r="B238" s="68"/>
      <c r="C238" s="43"/>
      <c r="D238" s="43"/>
      <c r="E238" s="43"/>
      <c r="F238" s="43"/>
      <c r="G238" s="43"/>
      <c r="H238" s="43"/>
      <c r="I238" s="43"/>
      <c r="J238" s="43"/>
      <c r="K238" s="43"/>
      <c r="L238" s="43"/>
      <c r="M238" s="43"/>
      <c r="N238" s="43"/>
      <c r="O238" s="43"/>
      <c r="P238" s="43"/>
      <c r="Q238" s="43"/>
      <c r="R238" s="43"/>
      <c r="S238" s="43"/>
      <c r="T238" s="43" t="s">
        <v>36</v>
      </c>
      <c r="U238" s="43" t="s">
        <v>37</v>
      </c>
      <c r="V238" s="43"/>
      <c r="W238" s="43" t="s">
        <v>38</v>
      </c>
      <c r="X238" s="43">
        <v>13.0747</v>
      </c>
      <c r="Y238" s="43">
        <v>-3.2974000000000001</v>
      </c>
      <c r="Z238" s="43" t="s">
        <v>379</v>
      </c>
      <c r="AA238" s="43" t="s">
        <v>40</v>
      </c>
      <c r="AB238" s="43"/>
      <c r="AC238" s="43"/>
      <c r="AD238" s="43"/>
      <c r="AE238" s="43"/>
      <c r="AF238" s="43"/>
    </row>
    <row r="239" spans="1:32">
      <c r="A239" s="68"/>
      <c r="B239" s="68"/>
      <c r="C239" s="43"/>
      <c r="D239" s="43"/>
      <c r="E239" s="43"/>
      <c r="F239" s="43"/>
      <c r="G239" s="43"/>
      <c r="H239" s="43"/>
      <c r="I239" s="43"/>
      <c r="J239" s="43"/>
      <c r="K239" s="43"/>
      <c r="L239" s="43"/>
      <c r="M239" s="43"/>
      <c r="N239" s="43"/>
      <c r="O239" s="43"/>
      <c r="P239" s="43"/>
      <c r="Q239" s="43"/>
      <c r="R239" s="43"/>
      <c r="S239" s="43"/>
      <c r="T239" s="43" t="s">
        <v>36</v>
      </c>
      <c r="U239" s="43" t="s">
        <v>37</v>
      </c>
      <c r="V239" s="43"/>
      <c r="W239" s="43" t="s">
        <v>38</v>
      </c>
      <c r="X239" s="43">
        <v>13.0747</v>
      </c>
      <c r="Y239" s="43">
        <v>-3.2974000000000001</v>
      </c>
      <c r="Z239" s="43" t="s">
        <v>379</v>
      </c>
      <c r="AA239" s="43" t="s">
        <v>40</v>
      </c>
      <c r="AB239" s="43"/>
      <c r="AC239" s="43"/>
      <c r="AD239" s="43"/>
      <c r="AE239" s="43"/>
      <c r="AF239" s="43"/>
    </row>
    <row r="240" spans="1:32">
      <c r="A240" s="68"/>
      <c r="B240" s="68"/>
      <c r="C240" s="43"/>
      <c r="D240" s="43"/>
      <c r="E240" s="43"/>
      <c r="F240" s="43"/>
      <c r="G240" s="43"/>
      <c r="H240" s="43"/>
      <c r="I240" s="43"/>
      <c r="J240" s="43"/>
      <c r="K240" s="43"/>
      <c r="L240" s="43"/>
      <c r="M240" s="43"/>
      <c r="N240" s="43"/>
      <c r="O240" s="43"/>
      <c r="P240" s="43"/>
      <c r="Q240" s="43"/>
      <c r="R240" s="43"/>
      <c r="S240" s="43"/>
      <c r="T240" s="43" t="s">
        <v>36</v>
      </c>
      <c r="U240" s="43" t="s">
        <v>37</v>
      </c>
      <c r="V240" s="43"/>
      <c r="W240" s="43" t="s">
        <v>38</v>
      </c>
      <c r="X240" s="43">
        <v>13.0747</v>
      </c>
      <c r="Y240" s="43">
        <v>-3.2974000000000001</v>
      </c>
      <c r="Z240" s="43" t="s">
        <v>379</v>
      </c>
      <c r="AA240" s="43" t="s">
        <v>40</v>
      </c>
      <c r="AB240" s="43"/>
      <c r="AC240" s="43"/>
      <c r="AD240" s="43"/>
      <c r="AE240" s="43"/>
      <c r="AF240" s="43"/>
    </row>
    <row r="241" spans="1:32">
      <c r="A241" s="68"/>
      <c r="B241" s="68"/>
      <c r="C241" s="43"/>
      <c r="D241" s="43"/>
      <c r="E241" s="43"/>
      <c r="F241" s="43"/>
      <c r="G241" s="43"/>
      <c r="H241" s="43"/>
      <c r="I241" s="43"/>
      <c r="J241" s="43"/>
      <c r="K241" s="43"/>
      <c r="L241" s="43"/>
      <c r="M241" s="43"/>
      <c r="N241" s="43"/>
      <c r="O241" s="43"/>
      <c r="P241" s="43"/>
      <c r="Q241" s="43"/>
      <c r="R241" s="43"/>
      <c r="S241" s="43" t="s">
        <v>35</v>
      </c>
      <c r="T241" s="43" t="s">
        <v>36</v>
      </c>
      <c r="U241" s="43" t="s">
        <v>37</v>
      </c>
      <c r="V241" s="43" t="s">
        <v>160</v>
      </c>
      <c r="W241" s="43" t="s">
        <v>38</v>
      </c>
      <c r="X241" s="43">
        <v>13.0747</v>
      </c>
      <c r="Y241" s="43">
        <v>-3.2974000000000001</v>
      </c>
      <c r="Z241" s="43" t="s">
        <v>379</v>
      </c>
      <c r="AA241" s="43" t="s">
        <v>40</v>
      </c>
      <c r="AB241" s="43"/>
      <c r="AC241" s="43"/>
      <c r="AD241" s="43"/>
      <c r="AE241" s="43"/>
      <c r="AF241" s="43"/>
    </row>
    <row r="242" spans="1:32">
      <c r="A242" s="68"/>
      <c r="B242" s="68"/>
      <c r="C242" s="43"/>
      <c r="D242" s="43"/>
      <c r="E242" s="43"/>
      <c r="F242" s="43"/>
      <c r="G242" s="43"/>
      <c r="H242" s="43"/>
      <c r="I242" s="43"/>
      <c r="J242" s="43"/>
      <c r="K242" s="43"/>
      <c r="L242" s="43"/>
      <c r="M242" s="43"/>
      <c r="N242" s="43"/>
      <c r="O242" s="43"/>
      <c r="P242" s="43"/>
      <c r="Q242" s="43"/>
      <c r="R242" s="43"/>
      <c r="S242" s="43" t="s">
        <v>35</v>
      </c>
      <c r="T242" s="43" t="s">
        <v>36</v>
      </c>
      <c r="U242" s="43" t="s">
        <v>37</v>
      </c>
      <c r="V242" s="43" t="s">
        <v>160</v>
      </c>
      <c r="W242" s="43" t="s">
        <v>38</v>
      </c>
      <c r="X242" s="43">
        <v>13.0747</v>
      </c>
      <c r="Y242" s="43">
        <v>-3.2974000000000001</v>
      </c>
      <c r="Z242" s="43" t="s">
        <v>379</v>
      </c>
      <c r="AA242" s="43" t="s">
        <v>40</v>
      </c>
      <c r="AB242" s="43"/>
      <c r="AC242" s="43"/>
      <c r="AD242" s="43"/>
      <c r="AE242" s="43"/>
      <c r="AF242" s="43"/>
    </row>
    <row r="243" spans="1:32">
      <c r="A243" s="68"/>
      <c r="B243" s="68"/>
      <c r="C243" s="43"/>
      <c r="D243" s="43"/>
      <c r="E243" s="43"/>
      <c r="F243" s="43"/>
      <c r="G243" s="43"/>
      <c r="H243" s="43"/>
      <c r="I243" s="43"/>
      <c r="J243" s="43"/>
      <c r="K243" s="43"/>
      <c r="L243" s="43"/>
      <c r="M243" s="43"/>
      <c r="N243" s="43"/>
      <c r="O243" s="43"/>
      <c r="P243" s="43"/>
      <c r="Q243" s="43"/>
      <c r="R243" s="43"/>
      <c r="S243" s="43" t="s">
        <v>35</v>
      </c>
      <c r="T243" s="43" t="s">
        <v>36</v>
      </c>
      <c r="U243" s="43" t="s">
        <v>37</v>
      </c>
      <c r="V243" s="43" t="s">
        <v>160</v>
      </c>
      <c r="W243" s="43" t="s">
        <v>38</v>
      </c>
      <c r="X243" s="43">
        <v>13.0747</v>
      </c>
      <c r="Y243" s="43">
        <v>-3.2974000000000001</v>
      </c>
      <c r="Z243" s="43" t="s">
        <v>379</v>
      </c>
      <c r="AA243" s="43" t="s">
        <v>40</v>
      </c>
      <c r="AB243" s="43"/>
      <c r="AC243" s="43"/>
      <c r="AD243" s="43"/>
      <c r="AE243" s="43"/>
      <c r="AF243" s="43"/>
    </row>
    <row r="244" spans="1:32">
      <c r="A244" s="68"/>
      <c r="B244" s="68"/>
      <c r="C244" s="43"/>
      <c r="D244" s="43"/>
      <c r="E244" s="43"/>
      <c r="F244" s="43"/>
      <c r="G244" s="43"/>
      <c r="H244" s="43"/>
      <c r="I244" s="43"/>
      <c r="J244" s="43"/>
      <c r="K244" s="43"/>
      <c r="L244" s="43"/>
      <c r="M244" s="43"/>
      <c r="N244" s="43"/>
      <c r="O244" s="43"/>
      <c r="P244" s="43"/>
      <c r="Q244" s="43"/>
      <c r="R244" s="43"/>
      <c r="S244" s="43"/>
      <c r="T244" s="43" t="s">
        <v>36</v>
      </c>
      <c r="U244" s="43" t="s">
        <v>37</v>
      </c>
      <c r="V244" s="43"/>
      <c r="W244" s="43" t="s">
        <v>38</v>
      </c>
      <c r="X244" s="43">
        <v>13.6334</v>
      </c>
      <c r="Y244" s="43">
        <v>-0.57579999999999998</v>
      </c>
      <c r="Z244" s="43" t="s">
        <v>109</v>
      </c>
      <c r="AA244" s="43" t="s">
        <v>40</v>
      </c>
      <c r="AB244" s="43"/>
      <c r="AC244" s="43"/>
      <c r="AD244" s="43"/>
      <c r="AE244" s="43"/>
      <c r="AF244" s="43"/>
    </row>
    <row r="245" spans="1:32">
      <c r="A245" s="68"/>
      <c r="B245" s="68"/>
      <c r="C245" s="43"/>
      <c r="D245" s="43"/>
      <c r="E245" s="43"/>
      <c r="F245" s="43"/>
      <c r="G245" s="43"/>
      <c r="H245" s="43"/>
      <c r="I245" s="43"/>
      <c r="J245" s="43"/>
      <c r="K245" s="43"/>
      <c r="L245" s="43"/>
      <c r="M245" s="43"/>
      <c r="N245" s="43"/>
      <c r="O245" s="43"/>
      <c r="P245" s="43"/>
      <c r="Q245" s="43"/>
      <c r="R245" s="43"/>
      <c r="S245" s="43"/>
      <c r="T245" s="43" t="s">
        <v>36</v>
      </c>
      <c r="U245" s="43" t="s">
        <v>37</v>
      </c>
      <c r="V245" s="43"/>
      <c r="W245" s="43" t="s">
        <v>38</v>
      </c>
      <c r="X245" s="43">
        <v>13.6334</v>
      </c>
      <c r="Y245" s="43">
        <v>-0.57579999999999998</v>
      </c>
      <c r="Z245" s="43" t="s">
        <v>109</v>
      </c>
      <c r="AA245" s="43" t="s">
        <v>40</v>
      </c>
      <c r="AB245" s="43"/>
      <c r="AC245" s="43"/>
      <c r="AD245" s="43"/>
      <c r="AE245" s="43"/>
      <c r="AF245" s="43"/>
    </row>
    <row r="246" spans="1:32">
      <c r="A246" s="68"/>
      <c r="B246" s="68"/>
      <c r="C246" s="43"/>
      <c r="D246" s="43"/>
      <c r="E246" s="43"/>
      <c r="F246" s="43"/>
      <c r="G246" s="43"/>
      <c r="H246" s="43"/>
      <c r="I246" s="43"/>
      <c r="J246" s="43"/>
      <c r="K246" s="43"/>
      <c r="L246" s="43"/>
      <c r="M246" s="43"/>
      <c r="N246" s="43"/>
      <c r="O246" s="43"/>
      <c r="P246" s="43"/>
      <c r="Q246" s="43"/>
      <c r="R246" s="43"/>
      <c r="S246" s="43"/>
      <c r="T246" s="43" t="s">
        <v>36</v>
      </c>
      <c r="U246" s="43" t="s">
        <v>37</v>
      </c>
      <c r="V246" s="43"/>
      <c r="W246" s="43" t="s">
        <v>38</v>
      </c>
      <c r="X246" s="43">
        <v>13.6334</v>
      </c>
      <c r="Y246" s="43">
        <v>-0.57579999999999998</v>
      </c>
      <c r="Z246" s="43" t="s">
        <v>109</v>
      </c>
      <c r="AA246" s="43" t="s">
        <v>40</v>
      </c>
      <c r="AB246" s="43"/>
      <c r="AC246" s="43"/>
      <c r="AD246" s="43"/>
      <c r="AE246" s="43"/>
      <c r="AF246" s="43"/>
    </row>
    <row r="247" spans="1:32">
      <c r="A247" s="68"/>
      <c r="B247" s="68"/>
      <c r="C247" s="43"/>
      <c r="D247" s="43"/>
      <c r="E247" s="43"/>
      <c r="F247" s="43"/>
      <c r="G247" s="43"/>
      <c r="H247" s="43"/>
      <c r="I247" s="43"/>
      <c r="J247" s="43"/>
      <c r="K247" s="43"/>
      <c r="L247" s="43"/>
      <c r="M247" s="43"/>
      <c r="N247" s="43"/>
      <c r="O247" s="43"/>
      <c r="P247" s="43"/>
      <c r="Q247" s="43"/>
      <c r="R247" s="43"/>
      <c r="S247" s="43"/>
      <c r="T247" s="43" t="s">
        <v>36</v>
      </c>
      <c r="U247" s="43" t="s">
        <v>37</v>
      </c>
      <c r="V247" s="43"/>
      <c r="W247" s="43" t="s">
        <v>38</v>
      </c>
      <c r="X247" s="43">
        <v>12.816599999999999</v>
      </c>
      <c r="Y247" s="43">
        <v>-3.2</v>
      </c>
      <c r="Z247" s="43" t="s">
        <v>463</v>
      </c>
      <c r="AA247" s="43" t="s">
        <v>40</v>
      </c>
      <c r="AB247" s="43"/>
      <c r="AC247" s="43"/>
      <c r="AD247" s="43"/>
      <c r="AE247" s="43"/>
      <c r="AF247" s="43"/>
    </row>
    <row r="248" spans="1:32">
      <c r="A248" s="68"/>
      <c r="B248" s="68"/>
      <c r="C248" s="43"/>
      <c r="D248" s="43"/>
      <c r="E248" s="43"/>
      <c r="F248" s="43"/>
      <c r="G248" s="43"/>
      <c r="H248" s="43"/>
      <c r="I248" s="43"/>
      <c r="J248" s="43"/>
      <c r="K248" s="43"/>
      <c r="L248" s="43"/>
      <c r="M248" s="43"/>
      <c r="N248" s="43"/>
      <c r="O248" s="43"/>
      <c r="P248" s="43"/>
      <c r="Q248" s="43"/>
      <c r="R248" s="43"/>
      <c r="S248" s="43"/>
      <c r="T248" s="43" t="s">
        <v>36</v>
      </c>
      <c r="U248" s="43" t="s">
        <v>37</v>
      </c>
      <c r="V248" s="43"/>
      <c r="W248" s="43" t="s">
        <v>38</v>
      </c>
      <c r="X248" s="43">
        <v>12.816599999999999</v>
      </c>
      <c r="Y248" s="43">
        <v>-3.2</v>
      </c>
      <c r="Z248" s="43" t="s">
        <v>463</v>
      </c>
      <c r="AA248" s="43" t="s">
        <v>40</v>
      </c>
      <c r="AB248" s="43"/>
      <c r="AC248" s="43"/>
      <c r="AD248" s="43"/>
      <c r="AE248" s="43"/>
      <c r="AF248" s="43"/>
    </row>
    <row r="249" spans="1:32">
      <c r="A249" s="68"/>
      <c r="B249" s="68"/>
      <c r="C249" s="43"/>
      <c r="D249" s="43"/>
      <c r="E249" s="43"/>
      <c r="F249" s="43"/>
      <c r="G249" s="43"/>
      <c r="H249" s="43"/>
      <c r="I249" s="43"/>
      <c r="J249" s="43"/>
      <c r="K249" s="43"/>
      <c r="L249" s="43"/>
      <c r="M249" s="43"/>
      <c r="N249" s="43"/>
      <c r="O249" s="43"/>
      <c r="P249" s="43"/>
      <c r="Q249" s="43"/>
      <c r="R249" s="43"/>
      <c r="S249" s="43"/>
      <c r="T249" s="43" t="s">
        <v>36</v>
      </c>
      <c r="U249" s="43" t="s">
        <v>37</v>
      </c>
      <c r="V249" s="43"/>
      <c r="W249" s="43" t="s">
        <v>38</v>
      </c>
      <c r="X249" s="43">
        <v>12.816599999999999</v>
      </c>
      <c r="Y249" s="43">
        <v>-3.2</v>
      </c>
      <c r="Z249" s="43" t="s">
        <v>463</v>
      </c>
      <c r="AA249" s="43" t="s">
        <v>40</v>
      </c>
      <c r="AB249" s="43"/>
      <c r="AC249" s="43"/>
      <c r="AD249" s="43"/>
      <c r="AE249" s="43"/>
      <c r="AF249" s="43"/>
    </row>
    <row r="250" spans="1:32">
      <c r="A250" s="68"/>
      <c r="B250" s="68"/>
      <c r="C250" s="43"/>
      <c r="D250" s="43"/>
      <c r="E250" s="43"/>
      <c r="F250" s="43"/>
      <c r="G250" s="43"/>
      <c r="H250" s="43"/>
      <c r="I250" s="43"/>
      <c r="J250" s="43"/>
      <c r="K250" s="43"/>
      <c r="L250" s="43"/>
      <c r="M250" s="43"/>
      <c r="N250" s="43"/>
      <c r="O250" s="43"/>
      <c r="P250" s="43"/>
      <c r="Q250" s="43"/>
      <c r="R250" s="43"/>
      <c r="S250" s="43"/>
      <c r="T250" s="43" t="s">
        <v>36</v>
      </c>
      <c r="U250" s="43" t="s">
        <v>37</v>
      </c>
      <c r="V250" s="43"/>
      <c r="W250" s="43" t="s">
        <v>38</v>
      </c>
      <c r="X250" s="43">
        <v>12.825799999999999</v>
      </c>
      <c r="Y250" s="43">
        <v>-3.4931999999999999</v>
      </c>
      <c r="Z250" s="43" t="s">
        <v>290</v>
      </c>
      <c r="AA250" s="43" t="s">
        <v>40</v>
      </c>
      <c r="AB250" s="43"/>
      <c r="AC250" s="43"/>
      <c r="AD250" s="43"/>
      <c r="AE250" s="43"/>
      <c r="AF250" s="43"/>
    </row>
    <row r="251" spans="1:32">
      <c r="A251" s="68"/>
      <c r="B251" s="68"/>
      <c r="C251" s="43"/>
      <c r="D251" s="43"/>
      <c r="E251" s="43"/>
      <c r="F251" s="43"/>
      <c r="G251" s="43"/>
      <c r="H251" s="43"/>
      <c r="I251" s="43"/>
      <c r="J251" s="43"/>
      <c r="K251" s="43"/>
      <c r="L251" s="43"/>
      <c r="M251" s="43"/>
      <c r="N251" s="43"/>
      <c r="O251" s="43"/>
      <c r="P251" s="43"/>
      <c r="Q251" s="43"/>
      <c r="R251" s="43"/>
      <c r="S251" s="43"/>
      <c r="T251" s="43" t="s">
        <v>36</v>
      </c>
      <c r="U251" s="43" t="s">
        <v>37</v>
      </c>
      <c r="V251" s="43"/>
      <c r="W251" s="43" t="s">
        <v>38</v>
      </c>
      <c r="X251" s="43">
        <v>12.825799999999999</v>
      </c>
      <c r="Y251" s="43">
        <v>-3.4931999999999999</v>
      </c>
      <c r="Z251" s="43" t="s">
        <v>290</v>
      </c>
      <c r="AA251" s="43" t="s">
        <v>40</v>
      </c>
      <c r="AB251" s="43"/>
      <c r="AC251" s="43"/>
      <c r="AD251" s="43"/>
      <c r="AE251" s="43"/>
      <c r="AF251" s="43"/>
    </row>
    <row r="252" spans="1:32">
      <c r="A252" s="68"/>
      <c r="B252" s="68"/>
      <c r="C252" s="43"/>
      <c r="D252" s="43"/>
      <c r="E252" s="43"/>
      <c r="F252" s="43"/>
      <c r="G252" s="43"/>
      <c r="H252" s="43"/>
      <c r="I252" s="43"/>
      <c r="J252" s="43"/>
      <c r="K252" s="43"/>
      <c r="L252" s="43"/>
      <c r="M252" s="43"/>
      <c r="N252" s="43"/>
      <c r="O252" s="43"/>
      <c r="P252" s="43"/>
      <c r="Q252" s="43"/>
      <c r="R252" s="43"/>
      <c r="S252" s="43"/>
      <c r="T252" s="43" t="s">
        <v>36</v>
      </c>
      <c r="U252" s="43" t="s">
        <v>37</v>
      </c>
      <c r="V252" s="43"/>
      <c r="W252" s="43" t="s">
        <v>38</v>
      </c>
      <c r="X252" s="43">
        <v>12.825799999999999</v>
      </c>
      <c r="Y252" s="43">
        <v>-3.4931999999999999</v>
      </c>
      <c r="Z252" s="43" t="s">
        <v>290</v>
      </c>
      <c r="AA252" s="43" t="s">
        <v>40</v>
      </c>
      <c r="AB252" s="43"/>
      <c r="AC252" s="43"/>
      <c r="AD252" s="43"/>
      <c r="AE252" s="43"/>
      <c r="AF252" s="43"/>
    </row>
    <row r="253" spans="1:32">
      <c r="A253" s="68"/>
      <c r="B253" s="68"/>
      <c r="C253" s="43"/>
      <c r="D253" s="43"/>
      <c r="E253" s="43"/>
      <c r="F253" s="43"/>
      <c r="G253" s="43"/>
      <c r="H253" s="43"/>
      <c r="I253" s="43"/>
      <c r="J253" s="43"/>
      <c r="K253" s="43"/>
      <c r="L253" s="43"/>
      <c r="M253" s="43"/>
      <c r="N253" s="43"/>
      <c r="O253" s="43"/>
      <c r="P253" s="43"/>
      <c r="Q253" s="43"/>
      <c r="R253" s="43"/>
      <c r="S253" s="43"/>
      <c r="T253" s="43" t="s">
        <v>36</v>
      </c>
      <c r="U253" s="43" t="s">
        <v>37</v>
      </c>
      <c r="V253" s="43" t="s">
        <v>429</v>
      </c>
      <c r="W253" s="43" t="s">
        <v>38</v>
      </c>
      <c r="X253" s="43">
        <v>14.0875</v>
      </c>
      <c r="Y253" s="43">
        <v>-1.6417999999999999</v>
      </c>
      <c r="Z253" s="43" t="s">
        <v>430</v>
      </c>
      <c r="AA253" s="43" t="s">
        <v>40</v>
      </c>
      <c r="AB253" s="43" t="s">
        <v>41</v>
      </c>
      <c r="AC253" s="43">
        <v>613</v>
      </c>
      <c r="AD253" s="43">
        <v>2</v>
      </c>
      <c r="AE253" s="43">
        <v>305</v>
      </c>
      <c r="AF253" s="43">
        <v>2488.7337351445199</v>
      </c>
    </row>
    <row r="254" spans="1:32">
      <c r="A254" s="68"/>
      <c r="B254" s="68"/>
      <c r="C254" s="43"/>
      <c r="D254" s="43"/>
      <c r="E254" s="43"/>
      <c r="F254" s="43"/>
      <c r="G254" s="43"/>
      <c r="H254" s="43"/>
      <c r="I254" s="43"/>
      <c r="J254" s="43"/>
      <c r="K254" s="43"/>
      <c r="L254" s="43"/>
      <c r="M254" s="43"/>
      <c r="N254" s="43"/>
      <c r="O254" s="43"/>
      <c r="P254" s="43"/>
      <c r="Q254" s="43"/>
      <c r="R254" s="43"/>
      <c r="S254" s="43"/>
      <c r="T254" s="43" t="s">
        <v>36</v>
      </c>
      <c r="U254" s="43" t="s">
        <v>37</v>
      </c>
      <c r="V254" s="43" t="s">
        <v>429</v>
      </c>
      <c r="W254" s="43" t="s">
        <v>38</v>
      </c>
      <c r="X254" s="43">
        <v>14.0875</v>
      </c>
      <c r="Y254" s="43">
        <v>-1.6417999999999999</v>
      </c>
      <c r="Z254" s="43" t="s">
        <v>430</v>
      </c>
      <c r="AA254" s="43" t="s">
        <v>40</v>
      </c>
      <c r="AB254" s="43" t="s">
        <v>41</v>
      </c>
      <c r="AC254" s="43">
        <v>613</v>
      </c>
      <c r="AD254" s="43">
        <v>2</v>
      </c>
      <c r="AE254" s="43">
        <v>305</v>
      </c>
      <c r="AF254" s="43">
        <v>2689.06211963746</v>
      </c>
    </row>
    <row r="255" spans="1:32">
      <c r="A255" s="68"/>
      <c r="B255" s="68"/>
      <c r="C255" s="43"/>
      <c r="D255" s="43"/>
      <c r="E255" s="43"/>
      <c r="F255" s="43"/>
      <c r="G255" s="43"/>
      <c r="H255" s="43"/>
      <c r="I255" s="43"/>
      <c r="J255" s="43"/>
      <c r="K255" s="43"/>
      <c r="L255" s="43"/>
      <c r="M255" s="43"/>
      <c r="N255" s="43"/>
      <c r="O255" s="43"/>
      <c r="P255" s="43"/>
      <c r="Q255" s="43"/>
      <c r="R255" s="43"/>
      <c r="S255" s="43"/>
      <c r="T255" s="43" t="s">
        <v>36</v>
      </c>
      <c r="U255" s="43" t="s">
        <v>37</v>
      </c>
      <c r="V255" s="43" t="s">
        <v>429</v>
      </c>
      <c r="W255" s="43" t="s">
        <v>38</v>
      </c>
      <c r="X255" s="43">
        <v>14.0875</v>
      </c>
      <c r="Y255" s="43">
        <v>-1.6417999999999999</v>
      </c>
      <c r="Z255" s="43" t="s">
        <v>430</v>
      </c>
      <c r="AA255" s="43" t="s">
        <v>40</v>
      </c>
      <c r="AB255" s="43" t="s">
        <v>41</v>
      </c>
      <c r="AC255" s="43">
        <v>613</v>
      </c>
      <c r="AD255" s="43">
        <v>2</v>
      </c>
      <c r="AE255" s="43">
        <v>305</v>
      </c>
      <c r="AF255" s="43">
        <v>2689.06211963746</v>
      </c>
    </row>
    <row r="256" spans="1:32">
      <c r="A256" s="68"/>
      <c r="B256" s="68"/>
      <c r="C256" s="43"/>
      <c r="D256" s="43"/>
      <c r="E256" s="43"/>
      <c r="F256" s="43"/>
      <c r="G256" s="43"/>
      <c r="H256" s="43"/>
      <c r="I256" s="43"/>
      <c r="J256" s="43"/>
      <c r="K256" s="43"/>
      <c r="L256" s="43"/>
      <c r="M256" s="43"/>
      <c r="N256" s="43"/>
      <c r="O256" s="43"/>
      <c r="P256" s="43"/>
      <c r="Q256" s="43"/>
      <c r="R256" s="43"/>
      <c r="S256" s="43"/>
      <c r="T256" s="43" t="s">
        <v>36</v>
      </c>
      <c r="U256" s="43" t="s">
        <v>37</v>
      </c>
      <c r="V256" s="43" t="s">
        <v>429</v>
      </c>
      <c r="W256" s="43" t="s">
        <v>38</v>
      </c>
      <c r="X256" s="43">
        <v>14.0875</v>
      </c>
      <c r="Y256" s="43">
        <v>-1.6417999999999999</v>
      </c>
      <c r="Z256" s="43" t="s">
        <v>430</v>
      </c>
      <c r="AA256" s="43" t="s">
        <v>40</v>
      </c>
      <c r="AB256" s="43" t="s">
        <v>51</v>
      </c>
      <c r="AC256" s="43">
        <v>613</v>
      </c>
      <c r="AD256" s="43">
        <v>1</v>
      </c>
      <c r="AE256" s="43">
        <v>140</v>
      </c>
      <c r="AF256" s="43">
        <v>2108.6260384256202</v>
      </c>
    </row>
    <row r="257" spans="1:32">
      <c r="A257" s="68"/>
      <c r="B257" s="68"/>
      <c r="C257" s="43"/>
      <c r="D257" s="43"/>
      <c r="E257" s="43"/>
      <c r="F257" s="43"/>
      <c r="G257" s="43"/>
      <c r="H257" s="43"/>
      <c r="I257" s="43"/>
      <c r="J257" s="43"/>
      <c r="K257" s="43"/>
      <c r="L257" s="43"/>
      <c r="M257" s="43"/>
      <c r="N257" s="43"/>
      <c r="O257" s="43"/>
      <c r="P257" s="43"/>
      <c r="Q257" s="43"/>
      <c r="R257" s="43"/>
      <c r="S257" s="43"/>
      <c r="T257" s="43" t="s">
        <v>36</v>
      </c>
      <c r="U257" s="43" t="s">
        <v>37</v>
      </c>
      <c r="V257" s="43" t="s">
        <v>429</v>
      </c>
      <c r="W257" s="43" t="s">
        <v>38</v>
      </c>
      <c r="X257" s="43">
        <v>14.0875</v>
      </c>
      <c r="Y257" s="43">
        <v>-1.6417999999999999</v>
      </c>
      <c r="Z257" s="43" t="s">
        <v>430</v>
      </c>
      <c r="AA257" s="43" t="s">
        <v>40</v>
      </c>
      <c r="AB257" s="43" t="s">
        <v>51</v>
      </c>
      <c r="AC257" s="43">
        <v>613</v>
      </c>
      <c r="AD257" s="43">
        <v>1</v>
      </c>
      <c r="AE257" s="43">
        <v>140</v>
      </c>
      <c r="AF257" s="43">
        <v>2111.95422868274</v>
      </c>
    </row>
    <row r="258" spans="1:32">
      <c r="A258" s="68"/>
      <c r="B258" s="68"/>
      <c r="C258" s="43"/>
      <c r="D258" s="43"/>
      <c r="E258" s="43"/>
      <c r="F258" s="43"/>
      <c r="G258" s="43"/>
      <c r="H258" s="43"/>
      <c r="I258" s="43"/>
      <c r="J258" s="43"/>
      <c r="K258" s="43"/>
      <c r="L258" s="43"/>
      <c r="M258" s="43"/>
      <c r="N258" s="43"/>
      <c r="O258" s="43"/>
      <c r="P258" s="43"/>
      <c r="Q258" s="43"/>
      <c r="R258" s="43"/>
      <c r="S258" s="43"/>
      <c r="T258" s="43" t="s">
        <v>36</v>
      </c>
      <c r="U258" s="43" t="s">
        <v>37</v>
      </c>
      <c r="V258" s="43" t="s">
        <v>429</v>
      </c>
      <c r="W258" s="43" t="s">
        <v>38</v>
      </c>
      <c r="X258" s="43">
        <v>14.0875</v>
      </c>
      <c r="Y258" s="43">
        <v>-1.6417999999999999</v>
      </c>
      <c r="Z258" s="43" t="s">
        <v>430</v>
      </c>
      <c r="AA258" s="43" t="s">
        <v>40</v>
      </c>
      <c r="AB258" s="43" t="s">
        <v>51</v>
      </c>
      <c r="AC258" s="43">
        <v>613</v>
      </c>
      <c r="AD258" s="43">
        <v>2</v>
      </c>
      <c r="AE258" s="43">
        <v>3004</v>
      </c>
      <c r="AF258" s="43">
        <v>2150.2199027162601</v>
      </c>
    </row>
    <row r="259" spans="1:32">
      <c r="A259" s="68"/>
      <c r="B259" s="68"/>
      <c r="C259" s="43"/>
      <c r="D259" s="43"/>
      <c r="E259" s="43"/>
      <c r="F259" s="43"/>
      <c r="G259" s="43"/>
      <c r="H259" s="43"/>
      <c r="I259" s="43"/>
      <c r="J259" s="43"/>
      <c r="K259" s="43"/>
      <c r="L259" s="43"/>
      <c r="M259" s="43"/>
      <c r="N259" s="43"/>
      <c r="O259" s="43"/>
      <c r="P259" s="43"/>
      <c r="Q259" s="43"/>
      <c r="R259" s="43"/>
      <c r="S259" s="43"/>
      <c r="T259" s="43" t="s">
        <v>36</v>
      </c>
      <c r="U259" s="43"/>
      <c r="V259" s="43"/>
      <c r="W259" s="43"/>
      <c r="X259" s="43">
        <v>13.675800000000001</v>
      </c>
      <c r="Y259" s="43">
        <v>-2.3336000000000001</v>
      </c>
      <c r="Z259" s="43" t="s">
        <v>81</v>
      </c>
      <c r="AA259" s="43" t="s">
        <v>40</v>
      </c>
      <c r="AB259" s="43" t="s">
        <v>41</v>
      </c>
      <c r="AC259" s="43">
        <v>613</v>
      </c>
      <c r="AD259" s="43">
        <v>2</v>
      </c>
      <c r="AE259" s="43">
        <v>302</v>
      </c>
      <c r="AF259" s="43">
        <v>9065.2536404010498</v>
      </c>
    </row>
    <row r="260" spans="1:32">
      <c r="A260" s="68"/>
      <c r="B260" s="68"/>
      <c r="C260" s="43"/>
      <c r="D260" s="43"/>
      <c r="E260" s="43"/>
      <c r="F260" s="43"/>
      <c r="G260" s="43"/>
      <c r="H260" s="43"/>
      <c r="I260" s="43"/>
      <c r="J260" s="43"/>
      <c r="K260" s="43"/>
      <c r="L260" s="43"/>
      <c r="M260" s="43"/>
      <c r="N260" s="43"/>
      <c r="O260" s="43"/>
      <c r="P260" s="43"/>
      <c r="Q260" s="43"/>
      <c r="R260" s="43"/>
      <c r="S260" s="43"/>
      <c r="T260" s="43" t="s">
        <v>36</v>
      </c>
      <c r="U260" s="43"/>
      <c r="V260" s="43"/>
      <c r="W260" s="43"/>
      <c r="X260" s="43">
        <v>13.675800000000001</v>
      </c>
      <c r="Y260" s="43">
        <v>-2.3336000000000001</v>
      </c>
      <c r="Z260" s="43" t="s">
        <v>81</v>
      </c>
      <c r="AA260" s="43" t="s">
        <v>40</v>
      </c>
      <c r="AB260" s="43" t="s">
        <v>41</v>
      </c>
      <c r="AC260" s="43">
        <v>613</v>
      </c>
      <c r="AD260" s="43">
        <v>1</v>
      </c>
      <c r="AE260" s="43">
        <v>30</v>
      </c>
      <c r="AF260" s="43">
        <v>9074.7788160851505</v>
      </c>
    </row>
    <row r="261" spans="1:32">
      <c r="A261" s="68"/>
      <c r="B261" s="68"/>
      <c r="C261" s="43"/>
      <c r="D261" s="43"/>
      <c r="E261" s="43"/>
      <c r="F261" s="43"/>
      <c r="G261" s="43"/>
      <c r="H261" s="43"/>
      <c r="I261" s="43"/>
      <c r="J261" s="43"/>
      <c r="K261" s="43"/>
      <c r="L261" s="43"/>
      <c r="M261" s="43"/>
      <c r="N261" s="43"/>
      <c r="O261" s="43"/>
      <c r="P261" s="43"/>
      <c r="Q261" s="43"/>
      <c r="R261" s="43"/>
      <c r="S261" s="43"/>
      <c r="T261" s="43" t="s">
        <v>36</v>
      </c>
      <c r="U261" s="43"/>
      <c r="V261" s="43"/>
      <c r="W261" s="43"/>
      <c r="X261" s="43">
        <v>13.675800000000001</v>
      </c>
      <c r="Y261" s="43">
        <v>-2.3336000000000001</v>
      </c>
      <c r="Z261" s="43" t="s">
        <v>81</v>
      </c>
      <c r="AA261" s="43" t="s">
        <v>40</v>
      </c>
      <c r="AB261" s="43" t="s">
        <v>41</v>
      </c>
      <c r="AC261" s="43">
        <v>613</v>
      </c>
      <c r="AD261" s="43">
        <v>2</v>
      </c>
      <c r="AE261" s="43">
        <v>302</v>
      </c>
      <c r="AF261" s="43">
        <v>9086.24077530662</v>
      </c>
    </row>
    <row r="262" spans="1:32">
      <c r="A262" s="68"/>
      <c r="B262" s="68"/>
      <c r="C262" s="43"/>
      <c r="D262" s="43"/>
      <c r="E262" s="43"/>
      <c r="F262" s="43"/>
      <c r="G262" s="43"/>
      <c r="H262" s="43"/>
      <c r="I262" s="43"/>
      <c r="J262" s="43"/>
      <c r="K262" s="43"/>
      <c r="L262" s="43"/>
      <c r="M262" s="43"/>
      <c r="N262" s="43"/>
      <c r="O262" s="43"/>
      <c r="P262" s="43"/>
      <c r="Q262" s="43"/>
      <c r="R262" s="43"/>
      <c r="S262" s="43"/>
      <c r="T262" s="43" t="s">
        <v>36</v>
      </c>
      <c r="U262" s="43"/>
      <c r="V262" s="43"/>
      <c r="W262" s="43"/>
      <c r="X262" s="43">
        <v>13.675800000000001</v>
      </c>
      <c r="Y262" s="43">
        <v>-2.3336000000000001</v>
      </c>
      <c r="Z262" s="43" t="s">
        <v>81</v>
      </c>
      <c r="AA262" s="43" t="s">
        <v>40</v>
      </c>
      <c r="AB262" s="43" t="s">
        <v>51</v>
      </c>
      <c r="AC262" s="43">
        <v>613</v>
      </c>
      <c r="AD262" s="43">
        <v>2</v>
      </c>
      <c r="AE262" s="43">
        <v>3003</v>
      </c>
      <c r="AF262" s="43">
        <v>8821.9321376125008</v>
      </c>
    </row>
    <row r="263" spans="1:32">
      <c r="A263" s="68"/>
      <c r="B263" s="68"/>
      <c r="C263" s="43"/>
      <c r="D263" s="43"/>
      <c r="E263" s="43"/>
      <c r="F263" s="43"/>
      <c r="G263" s="43"/>
      <c r="H263" s="43"/>
      <c r="I263" s="43"/>
      <c r="J263" s="43"/>
      <c r="K263" s="43"/>
      <c r="L263" s="43"/>
      <c r="M263" s="43"/>
      <c r="N263" s="43"/>
      <c r="O263" s="43"/>
      <c r="P263" s="43"/>
      <c r="Q263" s="43"/>
      <c r="R263" s="43"/>
      <c r="S263" s="43"/>
      <c r="T263" s="43" t="s">
        <v>36</v>
      </c>
      <c r="U263" s="43"/>
      <c r="V263" s="43"/>
      <c r="W263" s="43"/>
      <c r="X263" s="43">
        <v>13.675800000000001</v>
      </c>
      <c r="Y263" s="43">
        <v>-2.3336000000000001</v>
      </c>
      <c r="Z263" s="43" t="s">
        <v>81</v>
      </c>
      <c r="AA263" s="43" t="s">
        <v>40</v>
      </c>
      <c r="AB263" s="43" t="s">
        <v>51</v>
      </c>
      <c r="AC263" s="43">
        <v>613</v>
      </c>
      <c r="AD263" s="43">
        <v>1</v>
      </c>
      <c r="AE263" s="43">
        <v>140</v>
      </c>
      <c r="AF263" s="43">
        <v>9099.7615283897194</v>
      </c>
    </row>
    <row r="264" spans="1:32">
      <c r="A264" s="68"/>
      <c r="B264" s="68"/>
      <c r="C264" s="43"/>
      <c r="D264" s="43"/>
      <c r="E264" s="43"/>
      <c r="F264" s="43"/>
      <c r="G264" s="43"/>
      <c r="H264" s="43"/>
      <c r="I264" s="43"/>
      <c r="J264" s="43"/>
      <c r="K264" s="43"/>
      <c r="L264" s="43"/>
      <c r="M264" s="43"/>
      <c r="N264" s="43"/>
      <c r="O264" s="43"/>
      <c r="P264" s="43"/>
      <c r="Q264" s="43"/>
      <c r="R264" s="43"/>
      <c r="S264" s="43"/>
      <c r="T264" s="43" t="s">
        <v>36</v>
      </c>
      <c r="U264" s="43" t="s">
        <v>37</v>
      </c>
      <c r="V264" s="43" t="s">
        <v>160</v>
      </c>
      <c r="W264" s="43" t="s">
        <v>38</v>
      </c>
      <c r="X264" s="43">
        <v>11.284599999999999</v>
      </c>
      <c r="Y264" s="43">
        <v>-0.68289999999999995</v>
      </c>
      <c r="Z264" s="43" t="s">
        <v>254</v>
      </c>
      <c r="AA264" s="43" t="s">
        <v>40</v>
      </c>
      <c r="AB264" s="43" t="s">
        <v>41</v>
      </c>
      <c r="AC264" s="43">
        <v>613</v>
      </c>
      <c r="AD264" s="43">
        <v>1</v>
      </c>
      <c r="AE264" s="43">
        <v>14</v>
      </c>
      <c r="AF264" s="43">
        <v>2426.5728074949602</v>
      </c>
    </row>
    <row r="265" spans="1:32">
      <c r="A265" s="68"/>
      <c r="B265" s="68"/>
      <c r="C265" s="43"/>
      <c r="D265" s="43"/>
      <c r="E265" s="43"/>
      <c r="F265" s="43"/>
      <c r="G265" s="43"/>
      <c r="H265" s="43"/>
      <c r="I265" s="43"/>
      <c r="J265" s="43"/>
      <c r="K265" s="43"/>
      <c r="L265" s="43"/>
      <c r="M265" s="43"/>
      <c r="N265" s="43"/>
      <c r="O265" s="43"/>
      <c r="P265" s="43"/>
      <c r="Q265" s="43"/>
      <c r="R265" s="43"/>
      <c r="S265" s="43"/>
      <c r="T265" s="43" t="s">
        <v>36</v>
      </c>
      <c r="U265" s="43" t="s">
        <v>37</v>
      </c>
      <c r="V265" s="43" t="s">
        <v>160</v>
      </c>
      <c r="W265" s="43" t="s">
        <v>38</v>
      </c>
      <c r="X265" s="43">
        <v>11.284599999999999</v>
      </c>
      <c r="Y265" s="43">
        <v>-0.68289999999999995</v>
      </c>
      <c r="Z265" s="43" t="s">
        <v>254</v>
      </c>
      <c r="AA265" s="43" t="s">
        <v>40</v>
      </c>
      <c r="AB265" s="43" t="s">
        <v>41</v>
      </c>
      <c r="AC265" s="43">
        <v>613</v>
      </c>
      <c r="AD265" s="43">
        <v>1</v>
      </c>
      <c r="AE265" s="43">
        <v>14</v>
      </c>
      <c r="AF265" s="43">
        <v>2426.5728074949602</v>
      </c>
    </row>
    <row r="266" spans="1:32">
      <c r="A266" s="68"/>
      <c r="B266" s="68"/>
      <c r="C266" s="43"/>
      <c r="D266" s="43"/>
      <c r="E266" s="43"/>
      <c r="F266" s="43"/>
      <c r="G266" s="43"/>
      <c r="H266" s="43"/>
      <c r="I266" s="43"/>
      <c r="J266" s="43"/>
      <c r="K266" s="43"/>
      <c r="L266" s="43"/>
      <c r="M266" s="43"/>
      <c r="N266" s="43"/>
      <c r="O266" s="43"/>
      <c r="P266" s="43"/>
      <c r="Q266" s="43"/>
      <c r="R266" s="43"/>
      <c r="S266" s="43"/>
      <c r="T266" s="43" t="s">
        <v>36</v>
      </c>
      <c r="U266" s="43" t="s">
        <v>37</v>
      </c>
      <c r="V266" s="43" t="s">
        <v>160</v>
      </c>
      <c r="W266" s="43" t="s">
        <v>38</v>
      </c>
      <c r="X266" s="43">
        <v>11.284599999999999</v>
      </c>
      <c r="Y266" s="43">
        <v>-0.68289999999999995</v>
      </c>
      <c r="Z266" s="43" t="s">
        <v>254</v>
      </c>
      <c r="AA266" s="43" t="s">
        <v>40</v>
      </c>
      <c r="AB266" s="43" t="s">
        <v>41</v>
      </c>
      <c r="AC266" s="43">
        <v>613</v>
      </c>
      <c r="AD266" s="43">
        <v>1</v>
      </c>
      <c r="AE266" s="43">
        <v>51</v>
      </c>
      <c r="AF266" s="43">
        <v>3487.5243669184201</v>
      </c>
    </row>
    <row r="267" spans="1:32">
      <c r="A267" s="68"/>
      <c r="B267" s="68"/>
      <c r="C267" s="43"/>
      <c r="D267" s="43"/>
      <c r="E267" s="43"/>
      <c r="F267" s="43"/>
      <c r="G267" s="43"/>
      <c r="H267" s="43"/>
      <c r="I267" s="43"/>
      <c r="J267" s="43"/>
      <c r="K267" s="43"/>
      <c r="L267" s="43"/>
      <c r="M267" s="43"/>
      <c r="N267" s="43"/>
      <c r="O267" s="43"/>
      <c r="P267" s="43"/>
      <c r="Q267" s="43"/>
      <c r="R267" s="43"/>
      <c r="S267" s="43"/>
      <c r="T267" s="43" t="s">
        <v>36</v>
      </c>
      <c r="U267" s="43" t="s">
        <v>37</v>
      </c>
      <c r="V267" s="43"/>
      <c r="W267" s="43" t="s">
        <v>38</v>
      </c>
      <c r="X267" s="43">
        <v>11.339399999999999</v>
      </c>
      <c r="Y267" s="43">
        <v>-5.6899999999999999E-2</v>
      </c>
      <c r="Z267" s="43" t="s">
        <v>224</v>
      </c>
      <c r="AA267" s="43" t="s">
        <v>40</v>
      </c>
      <c r="AB267" s="43"/>
      <c r="AC267" s="43"/>
      <c r="AD267" s="43"/>
      <c r="AE267" s="43"/>
      <c r="AF267" s="43"/>
    </row>
    <row r="268" spans="1:32">
      <c r="A268" s="68"/>
      <c r="B268" s="68"/>
      <c r="C268" s="43"/>
      <c r="D268" s="43"/>
      <c r="E268" s="43"/>
      <c r="F268" s="43"/>
      <c r="G268" s="43"/>
      <c r="H268" s="43"/>
      <c r="I268" s="43"/>
      <c r="J268" s="43"/>
      <c r="K268" s="43"/>
      <c r="L268" s="43"/>
      <c r="M268" s="43"/>
      <c r="N268" s="43"/>
      <c r="O268" s="43"/>
      <c r="P268" s="43"/>
      <c r="Q268" s="43"/>
      <c r="R268" s="43"/>
      <c r="S268" s="43"/>
      <c r="T268" s="43" t="s">
        <v>36</v>
      </c>
      <c r="U268" s="43" t="s">
        <v>37</v>
      </c>
      <c r="V268" s="43"/>
      <c r="W268" s="43" t="s">
        <v>38</v>
      </c>
      <c r="X268" s="43">
        <v>11.339399999999999</v>
      </c>
      <c r="Y268" s="43">
        <v>-5.6899999999999999E-2</v>
      </c>
      <c r="Z268" s="43" t="s">
        <v>224</v>
      </c>
      <c r="AA268" s="43" t="s">
        <v>40</v>
      </c>
      <c r="AB268" s="43"/>
      <c r="AC268" s="43"/>
      <c r="AD268" s="43"/>
      <c r="AE268" s="43"/>
      <c r="AF268" s="43"/>
    </row>
    <row r="269" spans="1:32">
      <c r="A269" s="68"/>
      <c r="B269" s="68"/>
      <c r="C269" s="43"/>
      <c r="D269" s="43"/>
      <c r="E269" s="43"/>
      <c r="F269" s="43"/>
      <c r="G269" s="43"/>
      <c r="H269" s="43"/>
      <c r="I269" s="43"/>
      <c r="J269" s="43"/>
      <c r="K269" s="43"/>
      <c r="L269" s="43"/>
      <c r="M269" s="43"/>
      <c r="N269" s="43"/>
      <c r="O269" s="43"/>
      <c r="P269" s="43"/>
      <c r="Q269" s="43"/>
      <c r="R269" s="43"/>
      <c r="S269" s="43"/>
      <c r="T269" s="43" t="s">
        <v>36</v>
      </c>
      <c r="U269" s="43" t="s">
        <v>37</v>
      </c>
      <c r="V269" s="43"/>
      <c r="W269" s="43" t="s">
        <v>38</v>
      </c>
      <c r="X269" s="43">
        <v>11.339399999999999</v>
      </c>
      <c r="Y269" s="43">
        <v>-5.6899999999999999E-2</v>
      </c>
      <c r="Z269" s="43" t="s">
        <v>224</v>
      </c>
      <c r="AA269" s="43" t="s">
        <v>40</v>
      </c>
      <c r="AB269" s="43"/>
      <c r="AC269" s="43"/>
      <c r="AD269" s="43"/>
      <c r="AE269" s="43"/>
      <c r="AF269" s="43"/>
    </row>
    <row r="270" spans="1:32">
      <c r="A270" s="68"/>
      <c r="B270" s="68"/>
      <c r="C270" s="43"/>
      <c r="D270" s="43"/>
      <c r="E270" s="43"/>
      <c r="F270" s="43"/>
      <c r="G270" s="43"/>
      <c r="H270" s="43"/>
      <c r="I270" s="43"/>
      <c r="J270" s="43"/>
      <c r="K270" s="43"/>
      <c r="L270" s="43"/>
      <c r="M270" s="43"/>
      <c r="N270" s="43"/>
      <c r="O270" s="43"/>
      <c r="P270" s="43"/>
      <c r="Q270" s="43"/>
      <c r="R270" s="43"/>
      <c r="S270" s="43"/>
      <c r="T270" s="43" t="s">
        <v>36</v>
      </c>
      <c r="U270" s="43" t="s">
        <v>37</v>
      </c>
      <c r="V270" s="43"/>
      <c r="W270" s="43" t="s">
        <v>38</v>
      </c>
      <c r="X270" s="43">
        <v>11.65</v>
      </c>
      <c r="Y270" s="43">
        <v>-3.4832999999999998</v>
      </c>
      <c r="Z270" s="43" t="s">
        <v>39</v>
      </c>
      <c r="AA270" s="43" t="s">
        <v>40</v>
      </c>
      <c r="AB270" s="43" t="s">
        <v>41</v>
      </c>
      <c r="AC270" s="43">
        <v>613</v>
      </c>
      <c r="AD270" s="43">
        <v>2</v>
      </c>
      <c r="AE270" s="43">
        <v>802</v>
      </c>
      <c r="AF270" s="43">
        <v>8297.2547925511299</v>
      </c>
    </row>
    <row r="271" spans="1:32">
      <c r="A271" s="68"/>
      <c r="B271" s="68"/>
      <c r="C271" s="43"/>
      <c r="D271" s="43"/>
      <c r="E271" s="43"/>
      <c r="F271" s="43"/>
      <c r="G271" s="43"/>
      <c r="H271" s="43"/>
      <c r="I271" s="43"/>
      <c r="J271" s="43"/>
      <c r="K271" s="43"/>
      <c r="L271" s="43"/>
      <c r="M271" s="43"/>
      <c r="N271" s="43"/>
      <c r="O271" s="43"/>
      <c r="P271" s="43"/>
      <c r="Q271" s="43"/>
      <c r="R271" s="43"/>
      <c r="S271" s="43"/>
      <c r="T271" s="43" t="s">
        <v>36</v>
      </c>
      <c r="U271" s="43" t="s">
        <v>37</v>
      </c>
      <c r="V271" s="43"/>
      <c r="W271" s="43" t="s">
        <v>38</v>
      </c>
      <c r="X271" s="43">
        <v>13.4072</v>
      </c>
      <c r="Y271" s="43">
        <v>-0.1363</v>
      </c>
      <c r="Z271" s="43" t="s">
        <v>171</v>
      </c>
      <c r="AA271" s="43" t="s">
        <v>40</v>
      </c>
      <c r="AB271" s="43"/>
      <c r="AC271" s="43"/>
      <c r="AD271" s="43"/>
      <c r="AE271" s="43"/>
      <c r="AF271" s="43"/>
    </row>
    <row r="272" spans="1:32">
      <c r="A272" s="68"/>
      <c r="B272" s="68"/>
      <c r="C272" s="43"/>
      <c r="D272" s="43"/>
      <c r="E272" s="43"/>
      <c r="F272" s="43"/>
      <c r="G272" s="43"/>
      <c r="H272" s="43"/>
      <c r="I272" s="43"/>
      <c r="J272" s="43"/>
      <c r="K272" s="43"/>
      <c r="L272" s="43"/>
      <c r="M272" s="43"/>
      <c r="N272" s="43"/>
      <c r="O272" s="43"/>
      <c r="P272" s="43"/>
      <c r="Q272" s="43"/>
      <c r="R272" s="43"/>
      <c r="S272" s="43"/>
      <c r="T272" s="43" t="s">
        <v>36</v>
      </c>
      <c r="U272" s="43" t="s">
        <v>37</v>
      </c>
      <c r="V272" s="43"/>
      <c r="W272" s="43" t="s">
        <v>38</v>
      </c>
      <c r="X272" s="43">
        <v>13.4072</v>
      </c>
      <c r="Y272" s="43">
        <v>-0.1363</v>
      </c>
      <c r="Z272" s="43" t="s">
        <v>171</v>
      </c>
      <c r="AA272" s="43" t="s">
        <v>40</v>
      </c>
      <c r="AB272" s="43"/>
      <c r="AC272" s="43"/>
      <c r="AD272" s="43"/>
      <c r="AE272" s="43"/>
      <c r="AF272" s="43"/>
    </row>
    <row r="273" spans="1:32">
      <c r="A273" s="68"/>
      <c r="B273" s="68"/>
      <c r="C273" s="43"/>
      <c r="D273" s="43"/>
      <c r="E273" s="43"/>
      <c r="F273" s="43"/>
      <c r="G273" s="43"/>
      <c r="H273" s="43"/>
      <c r="I273" s="43"/>
      <c r="J273" s="43"/>
      <c r="K273" s="43"/>
      <c r="L273" s="43"/>
      <c r="M273" s="43"/>
      <c r="N273" s="43"/>
      <c r="O273" s="43"/>
      <c r="P273" s="43"/>
      <c r="Q273" s="43"/>
      <c r="R273" s="43"/>
      <c r="S273" s="43"/>
      <c r="T273" s="43" t="s">
        <v>36</v>
      </c>
      <c r="U273" s="43" t="s">
        <v>37</v>
      </c>
      <c r="V273" s="43"/>
      <c r="W273" s="43" t="s">
        <v>38</v>
      </c>
      <c r="X273" s="43">
        <v>13.4072</v>
      </c>
      <c r="Y273" s="43">
        <v>-0.1363</v>
      </c>
      <c r="Z273" s="43" t="s">
        <v>171</v>
      </c>
      <c r="AA273" s="43" t="s">
        <v>40</v>
      </c>
      <c r="AB273" s="43"/>
      <c r="AC273" s="43"/>
      <c r="AD273" s="43"/>
      <c r="AE273" s="43"/>
      <c r="AF273" s="43"/>
    </row>
    <row r="274" spans="1:32">
      <c r="A274" s="68"/>
      <c r="B274" s="68"/>
      <c r="C274" s="43"/>
      <c r="D274" s="43"/>
      <c r="E274" s="43"/>
      <c r="F274" s="43"/>
      <c r="G274" s="43"/>
      <c r="H274" s="43"/>
      <c r="I274" s="43"/>
      <c r="J274" s="43"/>
      <c r="K274" s="43"/>
      <c r="L274" s="43"/>
      <c r="M274" s="43"/>
      <c r="N274" s="43"/>
      <c r="O274" s="43"/>
      <c r="P274" s="43"/>
      <c r="Q274" s="43"/>
      <c r="R274" s="43"/>
      <c r="S274" s="43"/>
      <c r="T274" s="43" t="s">
        <v>36</v>
      </c>
      <c r="U274" s="43" t="s">
        <v>37</v>
      </c>
      <c r="V274" s="43" t="s">
        <v>173</v>
      </c>
      <c r="W274" s="43" t="s">
        <v>38</v>
      </c>
      <c r="X274" s="43">
        <v>13.4072</v>
      </c>
      <c r="Y274" s="43">
        <v>-0.1363</v>
      </c>
      <c r="Z274" s="43" t="s">
        <v>171</v>
      </c>
      <c r="AA274" s="43" t="s">
        <v>40</v>
      </c>
      <c r="AB274" s="43"/>
      <c r="AC274" s="43"/>
      <c r="AD274" s="43"/>
      <c r="AE274" s="43"/>
      <c r="AF274" s="43"/>
    </row>
    <row r="275" spans="1:32">
      <c r="A275" s="68"/>
      <c r="B275" s="68"/>
      <c r="C275" s="43"/>
      <c r="D275" s="43"/>
      <c r="E275" s="43"/>
      <c r="F275" s="43"/>
      <c r="G275" s="43"/>
      <c r="H275" s="43"/>
      <c r="I275" s="43"/>
      <c r="J275" s="43"/>
      <c r="K275" s="43"/>
      <c r="L275" s="43"/>
      <c r="M275" s="43"/>
      <c r="N275" s="43"/>
      <c r="O275" s="43"/>
      <c r="P275" s="43"/>
      <c r="Q275" s="43"/>
      <c r="R275" s="43"/>
      <c r="S275" s="43"/>
      <c r="T275" s="43" t="s">
        <v>36</v>
      </c>
      <c r="U275" s="43" t="s">
        <v>37</v>
      </c>
      <c r="V275" s="43" t="s">
        <v>173</v>
      </c>
      <c r="W275" s="43" t="s">
        <v>38</v>
      </c>
      <c r="X275" s="43">
        <v>13.4072</v>
      </c>
      <c r="Y275" s="43">
        <v>-0.1363</v>
      </c>
      <c r="Z275" s="43" t="s">
        <v>171</v>
      </c>
      <c r="AA275" s="43" t="s">
        <v>40</v>
      </c>
      <c r="AB275" s="43"/>
      <c r="AC275" s="43"/>
      <c r="AD275" s="43"/>
      <c r="AE275" s="43"/>
      <c r="AF275" s="43"/>
    </row>
    <row r="276" spans="1:32">
      <c r="A276" s="68"/>
      <c r="B276" s="68"/>
      <c r="C276" s="43"/>
      <c r="D276" s="43"/>
      <c r="E276" s="43"/>
      <c r="F276" s="43"/>
      <c r="G276" s="43"/>
      <c r="H276" s="43"/>
      <c r="I276" s="43"/>
      <c r="J276" s="43"/>
      <c r="K276" s="43"/>
      <c r="L276" s="43"/>
      <c r="M276" s="43"/>
      <c r="N276" s="43"/>
      <c r="O276" s="43"/>
      <c r="P276" s="43"/>
      <c r="Q276" s="43"/>
      <c r="R276" s="43"/>
      <c r="S276" s="43"/>
      <c r="T276" s="43" t="s">
        <v>36</v>
      </c>
      <c r="U276" s="43" t="s">
        <v>37</v>
      </c>
      <c r="V276" s="43" t="s">
        <v>173</v>
      </c>
      <c r="W276" s="43" t="s">
        <v>38</v>
      </c>
      <c r="X276" s="43">
        <v>13.4072</v>
      </c>
      <c r="Y276" s="43">
        <v>-0.1363</v>
      </c>
      <c r="Z276" s="43" t="s">
        <v>171</v>
      </c>
      <c r="AA276" s="43" t="s">
        <v>40</v>
      </c>
      <c r="AB276" s="43"/>
      <c r="AC276" s="43"/>
      <c r="AD276" s="43"/>
      <c r="AE276" s="43"/>
      <c r="AF276" s="43"/>
    </row>
    <row r="277" spans="1:32">
      <c r="A277" s="68"/>
      <c r="B277" s="68"/>
      <c r="C277" s="43"/>
      <c r="D277" s="43"/>
      <c r="E277" s="43"/>
      <c r="F277" s="43"/>
      <c r="G277" s="43"/>
      <c r="H277" s="43"/>
      <c r="I277" s="43"/>
      <c r="J277" s="43"/>
      <c r="K277" s="43"/>
      <c r="L277" s="43"/>
      <c r="M277" s="43"/>
      <c r="N277" s="43"/>
      <c r="O277" s="43"/>
      <c r="P277" s="43"/>
      <c r="Q277" s="43"/>
      <c r="R277" s="43"/>
      <c r="S277" s="43"/>
      <c r="T277" s="43" t="s">
        <v>36</v>
      </c>
      <c r="U277" s="43" t="s">
        <v>37</v>
      </c>
      <c r="V277" s="43" t="s">
        <v>160</v>
      </c>
      <c r="W277" s="43" t="s">
        <v>38</v>
      </c>
      <c r="X277" s="43">
        <v>13.453099999999999</v>
      </c>
      <c r="Y277" s="43">
        <v>-1.5387</v>
      </c>
      <c r="Z277" s="43" t="s">
        <v>505</v>
      </c>
      <c r="AA277" s="43" t="s">
        <v>40</v>
      </c>
      <c r="AB277" s="43"/>
      <c r="AC277" s="43"/>
      <c r="AD277" s="43"/>
      <c r="AE277" s="43"/>
      <c r="AF277" s="43"/>
    </row>
    <row r="278" spans="1:32">
      <c r="A278" s="68"/>
      <c r="B278" s="68"/>
      <c r="C278" s="43"/>
      <c r="D278" s="43"/>
      <c r="E278" s="43"/>
      <c r="F278" s="43"/>
      <c r="G278" s="43"/>
      <c r="H278" s="43"/>
      <c r="I278" s="43"/>
      <c r="J278" s="43"/>
      <c r="K278" s="43"/>
      <c r="L278" s="43"/>
      <c r="M278" s="43"/>
      <c r="N278" s="43"/>
      <c r="O278" s="43"/>
      <c r="P278" s="43"/>
      <c r="Q278" s="43"/>
      <c r="R278" s="43"/>
      <c r="S278" s="43"/>
      <c r="T278" s="43" t="s">
        <v>36</v>
      </c>
      <c r="U278" s="43" t="s">
        <v>37</v>
      </c>
      <c r="V278" s="43" t="s">
        <v>160</v>
      </c>
      <c r="W278" s="43" t="s">
        <v>38</v>
      </c>
      <c r="X278" s="43">
        <v>13.453099999999999</v>
      </c>
      <c r="Y278" s="43">
        <v>-1.5387</v>
      </c>
      <c r="Z278" s="43" t="s">
        <v>505</v>
      </c>
      <c r="AA278" s="43" t="s">
        <v>40</v>
      </c>
      <c r="AB278" s="43"/>
      <c r="AC278" s="43"/>
      <c r="AD278" s="43"/>
      <c r="AE278" s="43"/>
      <c r="AF278" s="43"/>
    </row>
    <row r="279" spans="1:32">
      <c r="A279" s="68"/>
      <c r="B279" s="68"/>
      <c r="C279" s="43"/>
      <c r="D279" s="43"/>
      <c r="E279" s="43"/>
      <c r="F279" s="43"/>
      <c r="G279" s="43"/>
      <c r="H279" s="43"/>
      <c r="I279" s="43"/>
      <c r="J279" s="43"/>
      <c r="K279" s="43"/>
      <c r="L279" s="43"/>
      <c r="M279" s="43"/>
      <c r="N279" s="43"/>
      <c r="O279" s="43"/>
      <c r="P279" s="43"/>
      <c r="Q279" s="43"/>
      <c r="R279" s="43"/>
      <c r="S279" s="43"/>
      <c r="T279" s="43" t="s">
        <v>36</v>
      </c>
      <c r="U279" s="43" t="s">
        <v>37</v>
      </c>
      <c r="V279" s="43" t="s">
        <v>160</v>
      </c>
      <c r="W279" s="43" t="s">
        <v>38</v>
      </c>
      <c r="X279" s="43">
        <v>13.453099999999999</v>
      </c>
      <c r="Y279" s="43">
        <v>-1.5387</v>
      </c>
      <c r="Z279" s="43" t="s">
        <v>505</v>
      </c>
      <c r="AA279" s="43" t="s">
        <v>40</v>
      </c>
      <c r="AB279" s="43"/>
      <c r="AC279" s="43"/>
      <c r="AD279" s="43"/>
      <c r="AE279" s="43"/>
      <c r="AF279" s="43"/>
    </row>
    <row r="280" spans="1:32">
      <c r="A280" s="68"/>
      <c r="B280" s="68"/>
      <c r="C280" s="43"/>
      <c r="D280" s="43"/>
      <c r="E280" s="43"/>
      <c r="F280" s="43"/>
      <c r="G280" s="43"/>
      <c r="H280" s="43"/>
      <c r="I280" s="43"/>
      <c r="J280" s="43"/>
      <c r="K280" s="43"/>
      <c r="L280" s="43"/>
      <c r="M280" s="43"/>
      <c r="N280" s="43"/>
      <c r="O280" s="43"/>
      <c r="P280" s="43"/>
      <c r="Q280" s="43"/>
      <c r="R280" s="43"/>
      <c r="S280" s="43"/>
      <c r="T280" s="43" t="s">
        <v>36</v>
      </c>
      <c r="U280" s="43" t="s">
        <v>37</v>
      </c>
      <c r="V280" s="43"/>
      <c r="W280" s="43" t="s">
        <v>38</v>
      </c>
      <c r="X280" s="43">
        <v>13.0998</v>
      </c>
      <c r="Y280" s="43">
        <v>-2.5998999999999999</v>
      </c>
      <c r="Z280" s="43" t="s">
        <v>334</v>
      </c>
      <c r="AA280" s="43" t="s">
        <v>40</v>
      </c>
      <c r="AB280" s="43"/>
      <c r="AC280" s="43"/>
      <c r="AD280" s="43"/>
      <c r="AE280" s="43"/>
      <c r="AF280" s="43"/>
    </row>
    <row r="281" spans="1:32">
      <c r="A281" s="68"/>
      <c r="B281" s="68"/>
      <c r="C281" s="43"/>
      <c r="D281" s="43"/>
      <c r="E281" s="43"/>
      <c r="F281" s="43"/>
      <c r="G281" s="43"/>
      <c r="H281" s="43"/>
      <c r="I281" s="43"/>
      <c r="J281" s="43"/>
      <c r="K281" s="43"/>
      <c r="L281" s="43"/>
      <c r="M281" s="43"/>
      <c r="N281" s="43"/>
      <c r="O281" s="43"/>
      <c r="P281" s="43"/>
      <c r="Q281" s="43"/>
      <c r="R281" s="43"/>
      <c r="S281" s="43"/>
      <c r="T281" s="43" t="s">
        <v>36</v>
      </c>
      <c r="U281" s="43" t="s">
        <v>37</v>
      </c>
      <c r="V281" s="43"/>
      <c r="W281" s="43" t="s">
        <v>38</v>
      </c>
      <c r="X281" s="43">
        <v>13.0998</v>
      </c>
      <c r="Y281" s="43">
        <v>-2.5998999999999999</v>
      </c>
      <c r="Z281" s="43" t="s">
        <v>334</v>
      </c>
      <c r="AA281" s="43" t="s">
        <v>40</v>
      </c>
      <c r="AB281" s="43"/>
      <c r="AC281" s="43"/>
      <c r="AD281" s="43"/>
      <c r="AE281" s="43"/>
      <c r="AF281" s="43"/>
    </row>
    <row r="282" spans="1:32">
      <c r="A282" s="68"/>
      <c r="B282" s="68"/>
      <c r="C282" s="43"/>
      <c r="D282" s="43"/>
      <c r="E282" s="43"/>
      <c r="F282" s="43"/>
      <c r="G282" s="43"/>
      <c r="H282" s="43"/>
      <c r="I282" s="43"/>
      <c r="J282" s="43"/>
      <c r="K282" s="43"/>
      <c r="L282" s="43"/>
      <c r="M282" s="43"/>
      <c r="N282" s="43"/>
      <c r="O282" s="43"/>
      <c r="P282" s="43"/>
      <c r="Q282" s="43"/>
      <c r="R282" s="43"/>
      <c r="S282" s="43"/>
      <c r="T282" s="43" t="s">
        <v>36</v>
      </c>
      <c r="U282" s="43" t="s">
        <v>37</v>
      </c>
      <c r="V282" s="43"/>
      <c r="W282" s="43" t="s">
        <v>38</v>
      </c>
      <c r="X282" s="43">
        <v>13.0998</v>
      </c>
      <c r="Y282" s="43">
        <v>-2.5998999999999999</v>
      </c>
      <c r="Z282" s="43" t="s">
        <v>334</v>
      </c>
      <c r="AA282" s="43" t="s">
        <v>40</v>
      </c>
      <c r="AB282" s="43"/>
      <c r="AC282" s="43"/>
      <c r="AD282" s="43"/>
      <c r="AE282" s="43"/>
      <c r="AF282" s="43"/>
    </row>
    <row r="283" spans="1:32">
      <c r="A283" s="68"/>
      <c r="B283" s="68"/>
      <c r="C283" s="43"/>
      <c r="D283" s="43"/>
      <c r="E283" s="43"/>
      <c r="F283" s="43"/>
      <c r="G283" s="43"/>
      <c r="H283" s="43"/>
      <c r="I283" s="43"/>
      <c r="J283" s="43"/>
      <c r="K283" s="43"/>
      <c r="L283" s="43"/>
      <c r="M283" s="43"/>
      <c r="N283" s="43"/>
      <c r="O283" s="43"/>
      <c r="P283" s="43"/>
      <c r="Q283" s="43"/>
      <c r="R283" s="43"/>
      <c r="S283" s="43"/>
      <c r="T283" s="43" t="s">
        <v>36</v>
      </c>
      <c r="U283" s="43" t="s">
        <v>37</v>
      </c>
      <c r="V283" s="43" t="s">
        <v>168</v>
      </c>
      <c r="W283" s="43" t="s">
        <v>38</v>
      </c>
      <c r="X283" s="43">
        <v>12.9876</v>
      </c>
      <c r="Y283" s="43">
        <v>-1.3441000000000001</v>
      </c>
      <c r="Z283" s="43" t="s">
        <v>169</v>
      </c>
      <c r="AA283" s="43" t="s">
        <v>40</v>
      </c>
      <c r="AB283" s="43"/>
      <c r="AC283" s="43"/>
      <c r="AD283" s="43"/>
      <c r="AE283" s="43"/>
      <c r="AF283" s="43"/>
    </row>
    <row r="284" spans="1:32">
      <c r="A284" s="68"/>
      <c r="B284" s="68"/>
      <c r="C284" s="43"/>
      <c r="D284" s="43"/>
      <c r="E284" s="43"/>
      <c r="F284" s="43"/>
      <c r="G284" s="43"/>
      <c r="H284" s="43"/>
      <c r="I284" s="43"/>
      <c r="J284" s="43"/>
      <c r="K284" s="43"/>
      <c r="L284" s="43"/>
      <c r="M284" s="43"/>
      <c r="N284" s="43"/>
      <c r="O284" s="43"/>
      <c r="P284" s="43"/>
      <c r="Q284" s="43"/>
      <c r="R284" s="43"/>
      <c r="S284" s="43"/>
      <c r="T284" s="43" t="s">
        <v>36</v>
      </c>
      <c r="U284" s="43" t="s">
        <v>37</v>
      </c>
      <c r="V284" s="43" t="s">
        <v>168</v>
      </c>
      <c r="W284" s="43" t="s">
        <v>38</v>
      </c>
      <c r="X284" s="43">
        <v>12.9876</v>
      </c>
      <c r="Y284" s="43">
        <v>-1.3441000000000001</v>
      </c>
      <c r="Z284" s="43" t="s">
        <v>169</v>
      </c>
      <c r="AA284" s="43" t="s">
        <v>40</v>
      </c>
      <c r="AB284" s="43"/>
      <c r="AC284" s="43"/>
      <c r="AD284" s="43"/>
      <c r="AE284" s="43"/>
      <c r="AF284" s="43"/>
    </row>
    <row r="285" spans="1:32">
      <c r="A285" s="68"/>
      <c r="B285" s="68"/>
      <c r="C285" s="43"/>
      <c r="D285" s="43"/>
      <c r="E285" s="43"/>
      <c r="F285" s="43"/>
      <c r="G285" s="43"/>
      <c r="H285" s="43"/>
      <c r="I285" s="43"/>
      <c r="J285" s="43"/>
      <c r="K285" s="43"/>
      <c r="L285" s="43"/>
      <c r="M285" s="43"/>
      <c r="N285" s="43"/>
      <c r="O285" s="43"/>
      <c r="P285" s="43"/>
      <c r="Q285" s="43"/>
      <c r="R285" s="43"/>
      <c r="S285" s="43"/>
      <c r="T285" s="43" t="s">
        <v>36</v>
      </c>
      <c r="U285" s="43" t="s">
        <v>37</v>
      </c>
      <c r="V285" s="43" t="s">
        <v>168</v>
      </c>
      <c r="W285" s="43" t="s">
        <v>38</v>
      </c>
      <c r="X285" s="43">
        <v>12.9876</v>
      </c>
      <c r="Y285" s="43">
        <v>-1.3441000000000001</v>
      </c>
      <c r="Z285" s="43" t="s">
        <v>169</v>
      </c>
      <c r="AA285" s="43" t="s">
        <v>40</v>
      </c>
      <c r="AB285" s="43"/>
      <c r="AC285" s="43"/>
      <c r="AD285" s="43"/>
      <c r="AE285" s="43"/>
      <c r="AF285" s="43"/>
    </row>
    <row r="286" spans="1:32">
      <c r="A286" s="68"/>
      <c r="B286" s="68"/>
      <c r="C286" s="43"/>
      <c r="D286" s="43"/>
      <c r="E286" s="43"/>
      <c r="F286" s="43"/>
      <c r="G286" s="43"/>
      <c r="H286" s="43"/>
      <c r="I286" s="43"/>
      <c r="J286" s="43"/>
      <c r="K286" s="43"/>
      <c r="L286" s="43"/>
      <c r="M286" s="43"/>
      <c r="N286" s="43"/>
      <c r="O286" s="43"/>
      <c r="P286" s="43"/>
      <c r="Q286" s="43"/>
      <c r="R286" s="43"/>
      <c r="S286" s="43"/>
      <c r="T286" s="43" t="s">
        <v>36</v>
      </c>
      <c r="U286" s="43" t="s">
        <v>37</v>
      </c>
      <c r="V286" s="43"/>
      <c r="W286" s="43" t="s">
        <v>38</v>
      </c>
      <c r="X286" s="43">
        <v>12.9833</v>
      </c>
      <c r="Y286" s="43">
        <v>-3.4087999999999998</v>
      </c>
      <c r="Z286" s="43" t="s">
        <v>217</v>
      </c>
      <c r="AA286" s="43" t="s">
        <v>40</v>
      </c>
      <c r="AB286" s="43"/>
      <c r="AC286" s="43"/>
      <c r="AD286" s="43"/>
      <c r="AE286" s="43"/>
      <c r="AF286" s="43"/>
    </row>
    <row r="287" spans="1:32">
      <c r="A287" s="68"/>
      <c r="B287" s="68"/>
      <c r="C287" s="43"/>
      <c r="D287" s="43"/>
      <c r="E287" s="43"/>
      <c r="F287" s="43"/>
      <c r="G287" s="43"/>
      <c r="H287" s="43"/>
      <c r="I287" s="43"/>
      <c r="J287" s="43"/>
      <c r="K287" s="43"/>
      <c r="L287" s="43"/>
      <c r="M287" s="43"/>
      <c r="N287" s="43"/>
      <c r="O287" s="43"/>
      <c r="P287" s="43"/>
      <c r="Q287" s="43"/>
      <c r="R287" s="43"/>
      <c r="S287" s="43"/>
      <c r="T287" s="43" t="s">
        <v>36</v>
      </c>
      <c r="U287" s="43" t="s">
        <v>37</v>
      </c>
      <c r="V287" s="43"/>
      <c r="W287" s="43" t="s">
        <v>38</v>
      </c>
      <c r="X287" s="43">
        <v>12.9833</v>
      </c>
      <c r="Y287" s="43">
        <v>-3.4087999999999998</v>
      </c>
      <c r="Z287" s="43" t="s">
        <v>217</v>
      </c>
      <c r="AA287" s="43" t="s">
        <v>40</v>
      </c>
      <c r="AB287" s="43"/>
      <c r="AC287" s="43"/>
      <c r="AD287" s="43"/>
      <c r="AE287" s="43"/>
      <c r="AF287" s="43"/>
    </row>
    <row r="288" spans="1:32">
      <c r="A288" s="68"/>
      <c r="B288" s="68"/>
      <c r="C288" s="43"/>
      <c r="D288" s="43"/>
      <c r="E288" s="43"/>
      <c r="F288" s="43"/>
      <c r="G288" s="43"/>
      <c r="H288" s="43"/>
      <c r="I288" s="43"/>
      <c r="J288" s="43"/>
      <c r="K288" s="43"/>
      <c r="L288" s="43"/>
      <c r="M288" s="43"/>
      <c r="N288" s="43"/>
      <c r="O288" s="43"/>
      <c r="P288" s="43"/>
      <c r="Q288" s="43"/>
      <c r="R288" s="43"/>
      <c r="S288" s="43"/>
      <c r="T288" s="43" t="s">
        <v>36</v>
      </c>
      <c r="U288" s="43" t="s">
        <v>37</v>
      </c>
      <c r="V288" s="43"/>
      <c r="W288" s="43" t="s">
        <v>38</v>
      </c>
      <c r="X288" s="43">
        <v>12.9833</v>
      </c>
      <c r="Y288" s="43">
        <v>-3.4087999999999998</v>
      </c>
      <c r="Z288" s="43" t="s">
        <v>217</v>
      </c>
      <c r="AA288" s="43" t="s">
        <v>40</v>
      </c>
      <c r="AB288" s="43"/>
      <c r="AC288" s="43"/>
      <c r="AD288" s="43"/>
      <c r="AE288" s="43"/>
      <c r="AF288" s="43"/>
    </row>
    <row r="289" spans="1:32">
      <c r="A289" s="68"/>
      <c r="B289" s="68"/>
      <c r="C289" s="43"/>
      <c r="D289" s="43"/>
      <c r="E289" s="43"/>
      <c r="F289" s="43"/>
      <c r="G289" s="43"/>
      <c r="H289" s="43"/>
      <c r="I289" s="43"/>
      <c r="J289" s="43"/>
      <c r="K289" s="43"/>
      <c r="L289" s="43"/>
      <c r="M289" s="43"/>
      <c r="N289" s="43"/>
      <c r="O289" s="43"/>
      <c r="P289" s="43"/>
      <c r="Q289" s="43"/>
      <c r="R289" s="43"/>
      <c r="S289" s="43"/>
      <c r="T289" s="43" t="s">
        <v>36</v>
      </c>
      <c r="U289" s="43" t="s">
        <v>37</v>
      </c>
      <c r="V289" s="43"/>
      <c r="W289" s="43" t="s">
        <v>38</v>
      </c>
      <c r="X289" s="43">
        <v>12.633800000000001</v>
      </c>
      <c r="Y289" s="43">
        <v>-3.7130000000000001</v>
      </c>
      <c r="Z289" s="43" t="s">
        <v>377</v>
      </c>
      <c r="AA289" s="43" t="s">
        <v>40</v>
      </c>
      <c r="AB289" s="43"/>
      <c r="AC289" s="43"/>
      <c r="AD289" s="43"/>
      <c r="AE289" s="43"/>
      <c r="AF289" s="43"/>
    </row>
    <row r="290" spans="1:32">
      <c r="A290" s="68"/>
      <c r="B290" s="68"/>
      <c r="C290" s="43"/>
      <c r="D290" s="43"/>
      <c r="E290" s="43"/>
      <c r="F290" s="43"/>
      <c r="G290" s="43"/>
      <c r="H290" s="43"/>
      <c r="I290" s="43"/>
      <c r="J290" s="43"/>
      <c r="K290" s="43"/>
      <c r="L290" s="43"/>
      <c r="M290" s="43"/>
      <c r="N290" s="43"/>
      <c r="O290" s="43"/>
      <c r="P290" s="43"/>
      <c r="Q290" s="43"/>
      <c r="R290" s="43"/>
      <c r="S290" s="43"/>
      <c r="T290" s="43" t="s">
        <v>36</v>
      </c>
      <c r="U290" s="43" t="s">
        <v>37</v>
      </c>
      <c r="V290" s="43"/>
      <c r="W290" s="43" t="s">
        <v>38</v>
      </c>
      <c r="X290" s="43">
        <v>12.633800000000001</v>
      </c>
      <c r="Y290" s="43">
        <v>-3.7130000000000001</v>
      </c>
      <c r="Z290" s="43" t="s">
        <v>377</v>
      </c>
      <c r="AA290" s="43" t="s">
        <v>40</v>
      </c>
      <c r="AB290" s="43"/>
      <c r="AC290" s="43"/>
      <c r="AD290" s="43"/>
      <c r="AE290" s="43"/>
      <c r="AF290" s="43"/>
    </row>
    <row r="291" spans="1:32">
      <c r="A291" s="68"/>
      <c r="B291" s="68"/>
      <c r="C291" s="43"/>
      <c r="D291" s="43"/>
      <c r="E291" s="43"/>
      <c r="F291" s="43"/>
      <c r="G291" s="43"/>
      <c r="H291" s="43"/>
      <c r="I291" s="43"/>
      <c r="J291" s="43"/>
      <c r="K291" s="43"/>
      <c r="L291" s="43"/>
      <c r="M291" s="43"/>
      <c r="N291" s="43"/>
      <c r="O291" s="43"/>
      <c r="P291" s="43"/>
      <c r="Q291" s="43"/>
      <c r="R291" s="43"/>
      <c r="S291" s="43"/>
      <c r="T291" s="43" t="s">
        <v>36</v>
      </c>
      <c r="U291" s="43" t="s">
        <v>37</v>
      </c>
      <c r="V291" s="43"/>
      <c r="W291" s="43" t="s">
        <v>38</v>
      </c>
      <c r="X291" s="43">
        <v>12.633800000000001</v>
      </c>
      <c r="Y291" s="43">
        <v>-3.7130000000000001</v>
      </c>
      <c r="Z291" s="43" t="s">
        <v>377</v>
      </c>
      <c r="AA291" s="43" t="s">
        <v>40</v>
      </c>
      <c r="AB291" s="43"/>
      <c r="AC291" s="43"/>
      <c r="AD291" s="43"/>
      <c r="AE291" s="43"/>
      <c r="AF291" s="43"/>
    </row>
    <row r="292" spans="1:32">
      <c r="A292" s="68"/>
      <c r="B292" s="68"/>
      <c r="C292" s="43"/>
      <c r="D292" s="43"/>
      <c r="E292" s="43"/>
      <c r="F292" s="43"/>
      <c r="G292" s="43"/>
      <c r="H292" s="43"/>
      <c r="I292" s="43"/>
      <c r="J292" s="43"/>
      <c r="K292" s="43"/>
      <c r="L292" s="43"/>
      <c r="M292" s="43"/>
      <c r="N292" s="43"/>
      <c r="O292" s="43"/>
      <c r="P292" s="43"/>
      <c r="Q292" s="43"/>
      <c r="R292" s="43"/>
      <c r="S292" s="43"/>
      <c r="T292" s="43" t="s">
        <v>36</v>
      </c>
      <c r="U292" s="43" t="s">
        <v>37</v>
      </c>
      <c r="V292" s="43"/>
      <c r="W292" s="43" t="s">
        <v>38</v>
      </c>
      <c r="X292" s="43">
        <v>12.4178</v>
      </c>
      <c r="Y292" s="43">
        <v>0.15260000000000001</v>
      </c>
      <c r="Z292" s="43" t="s">
        <v>327</v>
      </c>
      <c r="AA292" s="43" t="s">
        <v>40</v>
      </c>
      <c r="AB292" s="43"/>
      <c r="AC292" s="43"/>
      <c r="AD292" s="43"/>
      <c r="AE292" s="43"/>
      <c r="AF292" s="43"/>
    </row>
    <row r="293" spans="1:32">
      <c r="A293" s="68"/>
      <c r="B293" s="68"/>
      <c r="C293" s="43"/>
      <c r="D293" s="43"/>
      <c r="E293" s="43"/>
      <c r="F293" s="43"/>
      <c r="G293" s="43"/>
      <c r="H293" s="43"/>
      <c r="I293" s="43"/>
      <c r="J293" s="43"/>
      <c r="K293" s="43"/>
      <c r="L293" s="43"/>
      <c r="M293" s="43"/>
      <c r="N293" s="43"/>
      <c r="O293" s="43"/>
      <c r="P293" s="43"/>
      <c r="Q293" s="43"/>
      <c r="R293" s="43"/>
      <c r="S293" s="43"/>
      <c r="T293" s="43" t="s">
        <v>36</v>
      </c>
      <c r="U293" s="43" t="s">
        <v>37</v>
      </c>
      <c r="V293" s="43"/>
      <c r="W293" s="43" t="s">
        <v>38</v>
      </c>
      <c r="X293" s="43">
        <v>12.4178</v>
      </c>
      <c r="Y293" s="43">
        <v>0.15260000000000001</v>
      </c>
      <c r="Z293" s="43" t="s">
        <v>327</v>
      </c>
      <c r="AA293" s="43" t="s">
        <v>40</v>
      </c>
      <c r="AB293" s="43"/>
      <c r="AC293" s="43"/>
      <c r="AD293" s="43"/>
      <c r="AE293" s="43"/>
      <c r="AF293" s="43"/>
    </row>
    <row r="294" spans="1:32">
      <c r="A294" s="68"/>
      <c r="B294" s="68"/>
      <c r="C294" s="43"/>
      <c r="D294" s="43"/>
      <c r="E294" s="43"/>
      <c r="F294" s="43"/>
      <c r="G294" s="43"/>
      <c r="H294" s="43"/>
      <c r="I294" s="43"/>
      <c r="J294" s="43"/>
      <c r="K294" s="43"/>
      <c r="L294" s="43"/>
      <c r="M294" s="43"/>
      <c r="N294" s="43"/>
      <c r="O294" s="43"/>
      <c r="P294" s="43"/>
      <c r="Q294" s="43"/>
      <c r="R294" s="43"/>
      <c r="S294" s="43"/>
      <c r="T294" s="43" t="s">
        <v>36</v>
      </c>
      <c r="U294" s="43" t="s">
        <v>37</v>
      </c>
      <c r="V294" s="43"/>
      <c r="W294" s="43" t="s">
        <v>38</v>
      </c>
      <c r="X294" s="43">
        <v>12.4178</v>
      </c>
      <c r="Y294" s="43">
        <v>0.15260000000000001</v>
      </c>
      <c r="Z294" s="43" t="s">
        <v>327</v>
      </c>
      <c r="AA294" s="43" t="s">
        <v>40</v>
      </c>
      <c r="AB294" s="43"/>
      <c r="AC294" s="43"/>
      <c r="AD294" s="43"/>
      <c r="AE294" s="43"/>
      <c r="AF294" s="43"/>
    </row>
    <row r="295" spans="1:32">
      <c r="A295" s="68"/>
      <c r="B295" s="68"/>
      <c r="C295" s="43"/>
      <c r="D295" s="43"/>
      <c r="E295" s="43"/>
      <c r="F295" s="43"/>
      <c r="G295" s="43"/>
      <c r="H295" s="43"/>
      <c r="I295" s="43"/>
      <c r="J295" s="43"/>
      <c r="K295" s="43"/>
      <c r="L295" s="43"/>
      <c r="M295" s="43"/>
      <c r="N295" s="43"/>
      <c r="O295" s="43"/>
      <c r="P295" s="43"/>
      <c r="Q295" s="43"/>
      <c r="R295" s="43"/>
      <c r="S295" s="43"/>
      <c r="T295" s="43" t="s">
        <v>36</v>
      </c>
      <c r="U295" s="43" t="s">
        <v>37</v>
      </c>
      <c r="V295" s="43"/>
      <c r="W295" s="43" t="s">
        <v>38</v>
      </c>
      <c r="X295" s="43">
        <v>12.452</v>
      </c>
      <c r="Y295" s="43">
        <v>-2.6909000000000001</v>
      </c>
      <c r="Z295" s="43" t="s">
        <v>266</v>
      </c>
      <c r="AA295" s="43" t="s">
        <v>40</v>
      </c>
      <c r="AB295" s="43" t="s">
        <v>41</v>
      </c>
      <c r="AC295" s="43">
        <v>613</v>
      </c>
      <c r="AD295" s="43">
        <v>1</v>
      </c>
      <c r="AE295" s="43">
        <v>38</v>
      </c>
      <c r="AF295" s="43">
        <v>884.97357343020201</v>
      </c>
    </row>
    <row r="296" spans="1:32">
      <c r="A296" s="68"/>
      <c r="B296" s="68"/>
      <c r="C296" s="43"/>
      <c r="D296" s="43"/>
      <c r="E296" s="43"/>
      <c r="F296" s="43"/>
      <c r="G296" s="43"/>
      <c r="H296" s="43"/>
      <c r="I296" s="43"/>
      <c r="J296" s="43"/>
      <c r="K296" s="43"/>
      <c r="L296" s="43"/>
      <c r="M296" s="43"/>
      <c r="N296" s="43"/>
      <c r="O296" s="43"/>
      <c r="P296" s="43"/>
      <c r="Q296" s="43"/>
      <c r="R296" s="43"/>
      <c r="S296" s="43"/>
      <c r="T296" s="43" t="s">
        <v>36</v>
      </c>
      <c r="U296" s="43" t="s">
        <v>37</v>
      </c>
      <c r="V296" s="43"/>
      <c r="W296" s="43" t="s">
        <v>38</v>
      </c>
      <c r="X296" s="43">
        <v>12.452</v>
      </c>
      <c r="Y296" s="43">
        <v>-2.6909000000000001</v>
      </c>
      <c r="Z296" s="43" t="s">
        <v>266</v>
      </c>
      <c r="AA296" s="43" t="s">
        <v>40</v>
      </c>
      <c r="AB296" s="43" t="s">
        <v>41</v>
      </c>
      <c r="AC296" s="43">
        <v>613</v>
      </c>
      <c r="AD296" s="43">
        <v>1</v>
      </c>
      <c r="AE296" s="43">
        <v>38</v>
      </c>
      <c r="AF296" s="43">
        <v>884.97357343020201</v>
      </c>
    </row>
    <row r="297" spans="1:32">
      <c r="A297" s="68"/>
      <c r="B297" s="68"/>
      <c r="C297" s="43"/>
      <c r="D297" s="43"/>
      <c r="E297" s="43"/>
      <c r="F297" s="43"/>
      <c r="G297" s="43"/>
      <c r="H297" s="43"/>
      <c r="I297" s="43"/>
      <c r="J297" s="43"/>
      <c r="K297" s="43"/>
      <c r="L297" s="43"/>
      <c r="M297" s="43"/>
      <c r="N297" s="43"/>
      <c r="O297" s="43"/>
      <c r="P297" s="43"/>
      <c r="Q297" s="43"/>
      <c r="R297" s="43"/>
      <c r="S297" s="43"/>
      <c r="T297" s="43" t="s">
        <v>36</v>
      </c>
      <c r="U297" s="43" t="s">
        <v>37</v>
      </c>
      <c r="V297" s="43"/>
      <c r="W297" s="43" t="s">
        <v>38</v>
      </c>
      <c r="X297" s="43">
        <v>12.452</v>
      </c>
      <c r="Y297" s="43">
        <v>-2.6909000000000001</v>
      </c>
      <c r="Z297" s="43" t="s">
        <v>266</v>
      </c>
      <c r="AA297" s="43" t="s">
        <v>40</v>
      </c>
      <c r="AB297" s="43" t="s">
        <v>41</v>
      </c>
      <c r="AC297" s="43">
        <v>613</v>
      </c>
      <c r="AD297" s="43">
        <v>1</v>
      </c>
      <c r="AE297" s="43">
        <v>38</v>
      </c>
      <c r="AF297" s="43">
        <v>1848.27580298005</v>
      </c>
    </row>
    <row r="298" spans="1:32">
      <c r="A298" s="68"/>
      <c r="B298" s="68"/>
      <c r="C298" s="43"/>
      <c r="D298" s="43"/>
      <c r="E298" s="43"/>
      <c r="F298" s="43"/>
      <c r="G298" s="43"/>
      <c r="H298" s="43"/>
      <c r="I298" s="43"/>
      <c r="J298" s="43"/>
      <c r="K298" s="43"/>
      <c r="L298" s="43"/>
      <c r="M298" s="43"/>
      <c r="N298" s="43"/>
      <c r="O298" s="43"/>
      <c r="P298" s="43"/>
      <c r="Q298" s="43"/>
      <c r="R298" s="43"/>
      <c r="S298" s="43"/>
      <c r="T298" s="43" t="s">
        <v>36</v>
      </c>
      <c r="U298" s="43" t="s">
        <v>37</v>
      </c>
      <c r="V298" s="43"/>
      <c r="W298" s="43" t="s">
        <v>38</v>
      </c>
      <c r="X298" s="43">
        <v>13.670299999999999</v>
      </c>
      <c r="Y298" s="43">
        <v>-2.3679000000000001</v>
      </c>
      <c r="Z298" s="43" t="s">
        <v>488</v>
      </c>
      <c r="AA298" s="43" t="s">
        <v>40</v>
      </c>
      <c r="AB298" s="43" t="s">
        <v>41</v>
      </c>
      <c r="AC298" s="43">
        <v>613</v>
      </c>
      <c r="AD298" s="43">
        <v>1</v>
      </c>
      <c r="AE298" s="43">
        <v>30</v>
      </c>
      <c r="AF298" s="43">
        <v>5235.6259449469899</v>
      </c>
    </row>
    <row r="299" spans="1:32">
      <c r="A299" s="68"/>
      <c r="B299" s="68"/>
      <c r="C299" s="43"/>
      <c r="D299" s="43"/>
      <c r="E299" s="43"/>
      <c r="F299" s="43"/>
      <c r="G299" s="43"/>
      <c r="H299" s="43"/>
      <c r="I299" s="43"/>
      <c r="J299" s="43"/>
      <c r="K299" s="43"/>
      <c r="L299" s="43"/>
      <c r="M299" s="43"/>
      <c r="N299" s="43"/>
      <c r="O299" s="43"/>
      <c r="P299" s="43"/>
      <c r="Q299" s="43"/>
      <c r="R299" s="43"/>
      <c r="S299" s="43"/>
      <c r="T299" s="43" t="s">
        <v>36</v>
      </c>
      <c r="U299" s="43" t="s">
        <v>37</v>
      </c>
      <c r="V299" s="43"/>
      <c r="W299" s="43" t="s">
        <v>38</v>
      </c>
      <c r="X299" s="43">
        <v>13.670299999999999</v>
      </c>
      <c r="Y299" s="43">
        <v>-2.3679000000000001</v>
      </c>
      <c r="Z299" s="43" t="s">
        <v>488</v>
      </c>
      <c r="AA299" s="43" t="s">
        <v>40</v>
      </c>
      <c r="AB299" s="43" t="s">
        <v>41</v>
      </c>
      <c r="AC299" s="43">
        <v>613</v>
      </c>
      <c r="AD299" s="43">
        <v>1</v>
      </c>
      <c r="AE299" s="43">
        <v>30</v>
      </c>
      <c r="AF299" s="43">
        <v>5618.7869809766798</v>
      </c>
    </row>
    <row r="300" spans="1:32">
      <c r="A300" s="68"/>
      <c r="B300" s="68"/>
      <c r="C300" s="43"/>
      <c r="D300" s="43"/>
      <c r="E300" s="43"/>
      <c r="F300" s="43"/>
      <c r="G300" s="43"/>
      <c r="H300" s="43"/>
      <c r="I300" s="43"/>
      <c r="J300" s="43"/>
      <c r="K300" s="43"/>
      <c r="L300" s="43"/>
      <c r="M300" s="43"/>
      <c r="N300" s="43"/>
      <c r="O300" s="43"/>
      <c r="P300" s="43"/>
      <c r="Q300" s="43"/>
      <c r="R300" s="43"/>
      <c r="S300" s="43"/>
      <c r="T300" s="43" t="s">
        <v>36</v>
      </c>
      <c r="U300" s="43" t="s">
        <v>37</v>
      </c>
      <c r="V300" s="43"/>
      <c r="W300" s="43" t="s">
        <v>38</v>
      </c>
      <c r="X300" s="43">
        <v>13.670299999999999</v>
      </c>
      <c r="Y300" s="43">
        <v>-2.3679000000000001</v>
      </c>
      <c r="Z300" s="43" t="s">
        <v>488</v>
      </c>
      <c r="AA300" s="43" t="s">
        <v>40</v>
      </c>
      <c r="AB300" s="43" t="s">
        <v>41</v>
      </c>
      <c r="AC300" s="43">
        <v>613</v>
      </c>
      <c r="AD300" s="43">
        <v>1</v>
      </c>
      <c r="AE300" s="43">
        <v>30</v>
      </c>
      <c r="AF300" s="43">
        <v>6199.1835283467599</v>
      </c>
    </row>
    <row r="301" spans="1:32">
      <c r="A301" s="68"/>
      <c r="B301" s="68"/>
      <c r="C301" s="43"/>
      <c r="D301" s="43"/>
      <c r="E301" s="43"/>
      <c r="F301" s="43"/>
      <c r="G301" s="43"/>
      <c r="H301" s="43"/>
      <c r="I301" s="43"/>
      <c r="J301" s="43"/>
      <c r="K301" s="43"/>
      <c r="L301" s="43"/>
      <c r="M301" s="43"/>
      <c r="N301" s="43"/>
      <c r="O301" s="43"/>
      <c r="P301" s="43"/>
      <c r="Q301" s="43"/>
      <c r="R301" s="43"/>
      <c r="S301" s="43"/>
      <c r="T301" s="43" t="s">
        <v>36</v>
      </c>
      <c r="U301" s="43" t="s">
        <v>37</v>
      </c>
      <c r="V301" s="43" t="s">
        <v>46</v>
      </c>
      <c r="W301" s="43" t="s">
        <v>38</v>
      </c>
      <c r="X301" s="43">
        <v>11.7248</v>
      </c>
      <c r="Y301" s="43">
        <v>-4.5103999999999997</v>
      </c>
      <c r="Z301" s="43" t="s">
        <v>192</v>
      </c>
      <c r="AA301" s="43" t="s">
        <v>40</v>
      </c>
      <c r="AB301" s="43"/>
      <c r="AC301" s="43"/>
      <c r="AD301" s="43"/>
      <c r="AE301" s="43"/>
      <c r="AF301" s="43"/>
    </row>
    <row r="302" spans="1:32">
      <c r="A302" s="68"/>
      <c r="B302" s="68"/>
      <c r="C302" s="43"/>
      <c r="D302" s="43"/>
      <c r="E302" s="43"/>
      <c r="F302" s="43"/>
      <c r="G302" s="43"/>
      <c r="H302" s="43"/>
      <c r="I302" s="43"/>
      <c r="J302" s="43"/>
      <c r="K302" s="43"/>
      <c r="L302" s="43"/>
      <c r="M302" s="43"/>
      <c r="N302" s="43"/>
      <c r="O302" s="43"/>
      <c r="P302" s="43"/>
      <c r="Q302" s="43"/>
      <c r="R302" s="43"/>
      <c r="S302" s="43"/>
      <c r="T302" s="43" t="s">
        <v>36</v>
      </c>
      <c r="U302" s="43" t="s">
        <v>37</v>
      </c>
      <c r="V302" s="43" t="s">
        <v>46</v>
      </c>
      <c r="W302" s="43" t="s">
        <v>38</v>
      </c>
      <c r="X302" s="43">
        <v>11.7248</v>
      </c>
      <c r="Y302" s="43">
        <v>-4.5103999999999997</v>
      </c>
      <c r="Z302" s="43" t="s">
        <v>192</v>
      </c>
      <c r="AA302" s="43" t="s">
        <v>40</v>
      </c>
      <c r="AB302" s="43"/>
      <c r="AC302" s="43"/>
      <c r="AD302" s="43"/>
      <c r="AE302" s="43"/>
      <c r="AF302" s="43"/>
    </row>
    <row r="303" spans="1:32">
      <c r="A303" s="68"/>
      <c r="B303" s="68"/>
      <c r="C303" s="43"/>
      <c r="D303" s="43"/>
      <c r="E303" s="43"/>
      <c r="F303" s="43"/>
      <c r="G303" s="43"/>
      <c r="H303" s="43"/>
      <c r="I303" s="43"/>
      <c r="J303" s="43"/>
      <c r="K303" s="43"/>
      <c r="L303" s="43"/>
      <c r="M303" s="43"/>
      <c r="N303" s="43"/>
      <c r="O303" s="43"/>
      <c r="P303" s="43"/>
      <c r="Q303" s="43"/>
      <c r="R303" s="43"/>
      <c r="S303" s="43"/>
      <c r="T303" s="43" t="s">
        <v>36</v>
      </c>
      <c r="U303" s="43" t="s">
        <v>37</v>
      </c>
      <c r="V303" s="43" t="s">
        <v>46</v>
      </c>
      <c r="W303" s="43" t="s">
        <v>38</v>
      </c>
      <c r="X303" s="43">
        <v>11.7248</v>
      </c>
      <c r="Y303" s="43">
        <v>-4.5103999999999997</v>
      </c>
      <c r="Z303" s="43" t="s">
        <v>192</v>
      </c>
      <c r="AA303" s="43" t="s">
        <v>40</v>
      </c>
      <c r="AB303" s="43"/>
      <c r="AC303" s="43"/>
      <c r="AD303" s="43"/>
      <c r="AE303" s="43"/>
      <c r="AF303" s="43"/>
    </row>
    <row r="304" spans="1:32">
      <c r="A304" s="68"/>
      <c r="B304" s="68"/>
      <c r="C304" s="43"/>
      <c r="D304" s="43"/>
      <c r="E304" s="43"/>
      <c r="F304" s="43"/>
      <c r="G304" s="43"/>
      <c r="H304" s="43"/>
      <c r="I304" s="43"/>
      <c r="J304" s="43"/>
      <c r="K304" s="43"/>
      <c r="L304" s="43"/>
      <c r="M304" s="43"/>
      <c r="N304" s="43"/>
      <c r="O304" s="43"/>
      <c r="P304" s="43"/>
      <c r="Q304" s="43"/>
      <c r="R304" s="43"/>
      <c r="S304" s="43"/>
      <c r="T304" s="43" t="s">
        <v>36</v>
      </c>
      <c r="U304" s="43" t="s">
        <v>37</v>
      </c>
      <c r="V304" s="43"/>
      <c r="W304" s="43" t="s">
        <v>38</v>
      </c>
      <c r="X304" s="43">
        <v>11.898199999999999</v>
      </c>
      <c r="Y304" s="43">
        <v>-4.3379000000000003</v>
      </c>
      <c r="Z304" s="43" t="s">
        <v>278</v>
      </c>
      <c r="AA304" s="43" t="s">
        <v>40</v>
      </c>
      <c r="AB304" s="43"/>
      <c r="AC304" s="43"/>
      <c r="AD304" s="43"/>
      <c r="AE304" s="43"/>
      <c r="AF304" s="43"/>
    </row>
    <row r="305" spans="1:32">
      <c r="A305" s="68"/>
      <c r="B305" s="68"/>
      <c r="C305" s="43"/>
      <c r="D305" s="43"/>
      <c r="E305" s="43"/>
      <c r="F305" s="43"/>
      <c r="G305" s="43"/>
      <c r="H305" s="43"/>
      <c r="I305" s="43"/>
      <c r="J305" s="43"/>
      <c r="K305" s="43"/>
      <c r="L305" s="43"/>
      <c r="M305" s="43"/>
      <c r="N305" s="43"/>
      <c r="O305" s="43"/>
      <c r="P305" s="43"/>
      <c r="Q305" s="43"/>
      <c r="R305" s="43"/>
      <c r="S305" s="43"/>
      <c r="T305" s="43" t="s">
        <v>36</v>
      </c>
      <c r="U305" s="43" t="s">
        <v>37</v>
      </c>
      <c r="V305" s="43"/>
      <c r="W305" s="43" t="s">
        <v>38</v>
      </c>
      <c r="X305" s="43">
        <v>11.898199999999999</v>
      </c>
      <c r="Y305" s="43">
        <v>-4.3379000000000003</v>
      </c>
      <c r="Z305" s="43" t="s">
        <v>278</v>
      </c>
      <c r="AA305" s="43" t="s">
        <v>40</v>
      </c>
      <c r="AB305" s="43"/>
      <c r="AC305" s="43"/>
      <c r="AD305" s="43"/>
      <c r="AE305" s="43"/>
      <c r="AF305" s="43"/>
    </row>
    <row r="306" spans="1:32">
      <c r="A306" s="68"/>
      <c r="B306" s="68"/>
      <c r="C306" s="43"/>
      <c r="D306" s="43"/>
      <c r="E306" s="43"/>
      <c r="F306" s="43"/>
      <c r="G306" s="43"/>
      <c r="H306" s="43"/>
      <c r="I306" s="43"/>
      <c r="J306" s="43"/>
      <c r="K306" s="43"/>
      <c r="L306" s="43"/>
      <c r="M306" s="43"/>
      <c r="N306" s="43"/>
      <c r="O306" s="43"/>
      <c r="P306" s="43"/>
      <c r="Q306" s="43"/>
      <c r="R306" s="43"/>
      <c r="S306" s="43"/>
      <c r="T306" s="43" t="s">
        <v>36</v>
      </c>
      <c r="U306" s="43" t="s">
        <v>37</v>
      </c>
      <c r="V306" s="43"/>
      <c r="W306" s="43" t="s">
        <v>38</v>
      </c>
      <c r="X306" s="43">
        <v>11.898199999999999</v>
      </c>
      <c r="Y306" s="43">
        <v>-4.3379000000000003</v>
      </c>
      <c r="Z306" s="43" t="s">
        <v>278</v>
      </c>
      <c r="AA306" s="43" t="s">
        <v>40</v>
      </c>
      <c r="AB306" s="43"/>
      <c r="AC306" s="43"/>
      <c r="AD306" s="43"/>
      <c r="AE306" s="43"/>
      <c r="AF306" s="43"/>
    </row>
    <row r="307" spans="1:32">
      <c r="A307" s="68"/>
      <c r="B307" s="68"/>
      <c r="C307" s="43"/>
      <c r="D307" s="43"/>
      <c r="E307" s="43"/>
      <c r="F307" s="43"/>
      <c r="G307" s="43"/>
      <c r="H307" s="43"/>
      <c r="I307" s="43"/>
      <c r="J307" s="43"/>
      <c r="K307" s="43"/>
      <c r="L307" s="43"/>
      <c r="M307" s="43"/>
      <c r="N307" s="43"/>
      <c r="O307" s="43"/>
      <c r="P307" s="43"/>
      <c r="Q307" s="43"/>
      <c r="R307" s="43"/>
      <c r="S307" s="43"/>
      <c r="T307" s="43" t="s">
        <v>36</v>
      </c>
      <c r="U307" s="43" t="s">
        <v>37</v>
      </c>
      <c r="V307" s="43"/>
      <c r="W307" s="43" t="s">
        <v>38</v>
      </c>
      <c r="X307" s="43">
        <v>13.415100000000001</v>
      </c>
      <c r="Y307" s="43">
        <v>-0.54100000000000004</v>
      </c>
      <c r="Z307" s="43" t="s">
        <v>353</v>
      </c>
      <c r="AA307" s="43" t="s">
        <v>40</v>
      </c>
      <c r="AB307" s="43"/>
      <c r="AC307" s="43"/>
      <c r="AD307" s="43"/>
      <c r="AE307" s="43"/>
      <c r="AF307" s="43"/>
    </row>
    <row r="308" spans="1:32">
      <c r="A308" s="68"/>
      <c r="B308" s="68"/>
      <c r="C308" s="43"/>
      <c r="D308" s="43"/>
      <c r="E308" s="43"/>
      <c r="F308" s="43"/>
      <c r="G308" s="43"/>
      <c r="H308" s="43"/>
      <c r="I308" s="43"/>
      <c r="J308" s="43"/>
      <c r="K308" s="43"/>
      <c r="L308" s="43"/>
      <c r="M308" s="43"/>
      <c r="N308" s="43"/>
      <c r="O308" s="43"/>
      <c r="P308" s="43"/>
      <c r="Q308" s="43"/>
      <c r="R308" s="43"/>
      <c r="S308" s="43"/>
      <c r="T308" s="43" t="s">
        <v>36</v>
      </c>
      <c r="U308" s="43" t="s">
        <v>37</v>
      </c>
      <c r="V308" s="43"/>
      <c r="W308" s="43" t="s">
        <v>38</v>
      </c>
      <c r="X308" s="43">
        <v>13.415100000000001</v>
      </c>
      <c r="Y308" s="43">
        <v>-0.54100000000000004</v>
      </c>
      <c r="Z308" s="43" t="s">
        <v>353</v>
      </c>
      <c r="AA308" s="43" t="s">
        <v>40</v>
      </c>
      <c r="AB308" s="43"/>
      <c r="AC308" s="43"/>
      <c r="AD308" s="43"/>
      <c r="AE308" s="43"/>
      <c r="AF308" s="43"/>
    </row>
    <row r="309" spans="1:32">
      <c r="A309" s="68"/>
      <c r="B309" s="68"/>
      <c r="C309" s="43"/>
      <c r="D309" s="43"/>
      <c r="E309" s="43"/>
      <c r="F309" s="43"/>
      <c r="G309" s="43"/>
      <c r="H309" s="43"/>
      <c r="I309" s="43"/>
      <c r="J309" s="43"/>
      <c r="K309" s="43"/>
      <c r="L309" s="43"/>
      <c r="M309" s="43"/>
      <c r="N309" s="43"/>
      <c r="O309" s="43"/>
      <c r="P309" s="43"/>
      <c r="Q309" s="43"/>
      <c r="R309" s="43"/>
      <c r="S309" s="43"/>
      <c r="T309" s="43" t="s">
        <v>36</v>
      </c>
      <c r="U309" s="43" t="s">
        <v>37</v>
      </c>
      <c r="V309" s="43"/>
      <c r="W309" s="43" t="s">
        <v>38</v>
      </c>
      <c r="X309" s="43">
        <v>13.415100000000001</v>
      </c>
      <c r="Y309" s="43">
        <v>-0.54100000000000004</v>
      </c>
      <c r="Z309" s="43" t="s">
        <v>353</v>
      </c>
      <c r="AA309" s="43" t="s">
        <v>40</v>
      </c>
      <c r="AB309" s="43"/>
      <c r="AC309" s="43"/>
      <c r="AD309" s="43"/>
      <c r="AE309" s="43"/>
      <c r="AF309" s="43"/>
    </row>
    <row r="310" spans="1:32">
      <c r="A310" s="68"/>
      <c r="B310" s="68"/>
      <c r="C310" s="43"/>
      <c r="D310" s="43"/>
      <c r="E310" s="43"/>
      <c r="F310" s="43"/>
      <c r="G310" s="43"/>
      <c r="H310" s="43"/>
      <c r="I310" s="43"/>
      <c r="J310" s="43"/>
      <c r="K310" s="43"/>
      <c r="L310" s="43"/>
      <c r="M310" s="43"/>
      <c r="N310" s="43"/>
      <c r="O310" s="43"/>
      <c r="P310" s="43"/>
      <c r="Q310" s="43"/>
      <c r="R310" s="43"/>
      <c r="S310" s="43" t="s">
        <v>517</v>
      </c>
      <c r="T310" s="43" t="s">
        <v>518</v>
      </c>
      <c r="U310" s="43"/>
      <c r="V310" s="43"/>
      <c r="W310" s="43"/>
      <c r="X310" s="43">
        <v>12.3703</v>
      </c>
      <c r="Y310" s="43">
        <v>-1.5246999999999999</v>
      </c>
      <c r="Z310" s="43" t="s">
        <v>519</v>
      </c>
      <c r="AA310" s="43" t="s">
        <v>40</v>
      </c>
      <c r="AB310" s="43" t="s">
        <v>41</v>
      </c>
      <c r="AC310" s="43">
        <v>613</v>
      </c>
      <c r="AD310" s="43">
        <v>1</v>
      </c>
      <c r="AE310" s="43">
        <v>60</v>
      </c>
      <c r="AF310" s="43">
        <v>57.5923313849366</v>
      </c>
    </row>
    <row r="311" spans="1:32">
      <c r="A311" s="68"/>
      <c r="B311" s="68"/>
      <c r="C311" s="43"/>
      <c r="D311" s="43"/>
      <c r="E311" s="43"/>
      <c r="F311" s="43"/>
      <c r="G311" s="43"/>
      <c r="H311" s="43"/>
      <c r="I311" s="43"/>
      <c r="J311" s="43"/>
      <c r="K311" s="43"/>
      <c r="L311" s="43"/>
      <c r="M311" s="43"/>
      <c r="N311" s="43"/>
      <c r="O311" s="43"/>
      <c r="P311" s="43"/>
      <c r="Q311" s="43"/>
      <c r="R311" s="43"/>
      <c r="S311" s="43" t="s">
        <v>517</v>
      </c>
      <c r="T311" s="43" t="s">
        <v>518</v>
      </c>
      <c r="U311" s="43"/>
      <c r="V311" s="43"/>
      <c r="W311" s="43"/>
      <c r="X311" s="43">
        <v>12.3703</v>
      </c>
      <c r="Y311" s="43">
        <v>-1.5246999999999999</v>
      </c>
      <c r="Z311" s="43" t="s">
        <v>519</v>
      </c>
      <c r="AA311" s="43" t="s">
        <v>40</v>
      </c>
      <c r="AB311" s="43" t="s">
        <v>41</v>
      </c>
      <c r="AC311" s="43">
        <v>613</v>
      </c>
      <c r="AD311" s="43">
        <v>3</v>
      </c>
      <c r="AE311" s="43">
        <v>300</v>
      </c>
      <c r="AF311" s="43">
        <v>119.470867012402</v>
      </c>
    </row>
    <row r="312" spans="1:32">
      <c r="A312" s="68"/>
      <c r="B312" s="68"/>
      <c r="C312" s="43"/>
      <c r="D312" s="43"/>
      <c r="E312" s="43"/>
      <c r="F312" s="43"/>
      <c r="G312" s="43"/>
      <c r="H312" s="43"/>
      <c r="I312" s="43"/>
      <c r="J312" s="43"/>
      <c r="K312" s="43"/>
      <c r="L312" s="43"/>
      <c r="M312" s="43"/>
      <c r="N312" s="43"/>
      <c r="O312" s="43"/>
      <c r="P312" s="43"/>
      <c r="Q312" s="43"/>
      <c r="R312" s="43"/>
      <c r="S312" s="43" t="s">
        <v>517</v>
      </c>
      <c r="T312" s="43" t="s">
        <v>518</v>
      </c>
      <c r="U312" s="43"/>
      <c r="V312" s="43"/>
      <c r="W312" s="43"/>
      <c r="X312" s="43">
        <v>12.3703</v>
      </c>
      <c r="Y312" s="43">
        <v>-1.5246999999999999</v>
      </c>
      <c r="Z312" s="43" t="s">
        <v>519</v>
      </c>
      <c r="AA312" s="43" t="s">
        <v>40</v>
      </c>
      <c r="AB312" s="43" t="s">
        <v>41</v>
      </c>
      <c r="AC312" s="43">
        <v>613</v>
      </c>
      <c r="AD312" s="43">
        <v>3</v>
      </c>
      <c r="AE312" s="43">
        <v>301</v>
      </c>
      <c r="AF312" s="43">
        <v>122.98919582991699</v>
      </c>
    </row>
    <row r="313" spans="1:32">
      <c r="A313" s="68"/>
      <c r="B313" s="68"/>
      <c r="C313" s="43"/>
      <c r="D313" s="43"/>
      <c r="E313" s="43"/>
      <c r="F313" s="43"/>
      <c r="G313" s="43"/>
      <c r="H313" s="43"/>
      <c r="I313" s="43"/>
      <c r="J313" s="43"/>
      <c r="K313" s="43"/>
      <c r="L313" s="43"/>
      <c r="M313" s="43"/>
      <c r="N313" s="43"/>
      <c r="O313" s="43"/>
      <c r="P313" s="43"/>
      <c r="Q313" s="43"/>
      <c r="R313" s="43"/>
      <c r="S313" s="43" t="s">
        <v>517</v>
      </c>
      <c r="T313" s="43" t="s">
        <v>518</v>
      </c>
      <c r="U313" s="43"/>
      <c r="V313" s="43"/>
      <c r="W313" s="43"/>
      <c r="X313" s="43">
        <v>12.3703</v>
      </c>
      <c r="Y313" s="43">
        <v>-1.5246999999999999</v>
      </c>
      <c r="Z313" s="43" t="s">
        <v>519</v>
      </c>
      <c r="AA313" s="43" t="s">
        <v>40</v>
      </c>
      <c r="AB313" s="43" t="s">
        <v>51</v>
      </c>
      <c r="AC313" s="43">
        <v>613</v>
      </c>
      <c r="AD313" s="43">
        <v>1</v>
      </c>
      <c r="AE313" s="43">
        <v>105</v>
      </c>
      <c r="AF313" s="43">
        <v>28.3715370658167</v>
      </c>
    </row>
    <row r="314" spans="1:32">
      <c r="A314" s="68"/>
      <c r="B314" s="68"/>
      <c r="C314" s="43"/>
      <c r="D314" s="43"/>
      <c r="E314" s="43"/>
      <c r="F314" s="43"/>
      <c r="G314" s="43"/>
      <c r="H314" s="43"/>
      <c r="I314" s="43"/>
      <c r="J314" s="43"/>
      <c r="K314" s="43"/>
      <c r="L314" s="43"/>
      <c r="M314" s="43"/>
      <c r="N314" s="43"/>
      <c r="O314" s="43"/>
      <c r="P314" s="43"/>
      <c r="Q314" s="43"/>
      <c r="R314" s="43"/>
      <c r="S314" s="43" t="s">
        <v>517</v>
      </c>
      <c r="T314" s="43" t="s">
        <v>518</v>
      </c>
      <c r="U314" s="43"/>
      <c r="V314" s="43"/>
      <c r="W314" s="43"/>
      <c r="X314" s="43">
        <v>12.3703</v>
      </c>
      <c r="Y314" s="43">
        <v>-1.5246999999999999</v>
      </c>
      <c r="Z314" s="43" t="s">
        <v>519</v>
      </c>
      <c r="AA314" s="43" t="s">
        <v>40</v>
      </c>
      <c r="AB314" s="43" t="s">
        <v>51</v>
      </c>
      <c r="AC314" s="43">
        <v>613</v>
      </c>
      <c r="AD314" s="43">
        <v>3</v>
      </c>
      <c r="AE314" s="43">
        <v>110</v>
      </c>
      <c r="AF314" s="43">
        <v>49.1322579789367</v>
      </c>
    </row>
    <row r="315" spans="1:32">
      <c r="A315" s="68"/>
      <c r="B315" s="68"/>
      <c r="C315" s="43"/>
      <c r="D315" s="43"/>
      <c r="E315" s="43"/>
      <c r="F315" s="43"/>
      <c r="G315" s="43"/>
      <c r="H315" s="43"/>
      <c r="I315" s="43"/>
      <c r="J315" s="43"/>
      <c r="K315" s="43"/>
      <c r="L315" s="43"/>
      <c r="M315" s="43"/>
      <c r="N315" s="43"/>
      <c r="O315" s="43"/>
      <c r="P315" s="43"/>
      <c r="Q315" s="43"/>
      <c r="R315" s="43"/>
      <c r="S315" s="43" t="s">
        <v>517</v>
      </c>
      <c r="T315" s="43" t="s">
        <v>518</v>
      </c>
      <c r="U315" s="43"/>
      <c r="V315" s="43"/>
      <c r="W315" s="43"/>
      <c r="X315" s="43">
        <v>12.3703</v>
      </c>
      <c r="Y315" s="43">
        <v>-1.5246999999999999</v>
      </c>
      <c r="Z315" s="43" t="s">
        <v>519</v>
      </c>
      <c r="AA315" s="43" t="s">
        <v>40</v>
      </c>
      <c r="AB315" s="43" t="s">
        <v>51</v>
      </c>
      <c r="AC315" s="43">
        <v>613</v>
      </c>
      <c r="AD315" s="43">
        <v>2</v>
      </c>
      <c r="AE315" s="43">
        <v>3004</v>
      </c>
      <c r="AF315" s="43">
        <v>51.404383664672402</v>
      </c>
    </row>
    <row r="316" spans="1:32">
      <c r="A316" s="68"/>
      <c r="B316" s="68"/>
      <c r="C316" s="43"/>
      <c r="D316" s="43"/>
      <c r="E316" s="43"/>
      <c r="F316" s="43"/>
      <c r="G316" s="43"/>
      <c r="H316" s="43"/>
      <c r="I316" s="43"/>
      <c r="J316" s="43"/>
      <c r="K316" s="43"/>
      <c r="L316" s="43"/>
      <c r="M316" s="43"/>
      <c r="N316" s="43"/>
      <c r="O316" s="43"/>
      <c r="P316" s="43"/>
      <c r="Q316" s="43"/>
      <c r="R316" s="43"/>
      <c r="S316" s="43" t="s">
        <v>517</v>
      </c>
      <c r="T316" s="43" t="s">
        <v>518</v>
      </c>
      <c r="U316" s="43"/>
      <c r="V316" s="43"/>
      <c r="W316" s="43"/>
      <c r="X316" s="43">
        <v>12.3703</v>
      </c>
      <c r="Y316" s="43">
        <v>-1.5246999999999999</v>
      </c>
      <c r="Z316" s="43" t="s">
        <v>519</v>
      </c>
      <c r="AA316" s="43" t="s">
        <v>40</v>
      </c>
      <c r="AB316" s="43" t="s">
        <v>520</v>
      </c>
      <c r="AC316" s="43">
        <v>613</v>
      </c>
      <c r="AD316" s="43">
        <v>2</v>
      </c>
      <c r="AE316" s="43">
        <v>30070</v>
      </c>
      <c r="AF316" s="43">
        <v>463.928933226033</v>
      </c>
    </row>
    <row r="317" spans="1:32">
      <c r="A317" s="68"/>
      <c r="B317" s="68"/>
      <c r="C317" s="43"/>
      <c r="D317" s="43"/>
      <c r="E317" s="43"/>
      <c r="F317" s="43"/>
      <c r="G317" s="43"/>
      <c r="H317" s="43"/>
      <c r="I317" s="43"/>
      <c r="J317" s="43"/>
      <c r="K317" s="43"/>
      <c r="L317" s="43"/>
      <c r="M317" s="43"/>
      <c r="N317" s="43"/>
      <c r="O317" s="43"/>
      <c r="P317" s="43"/>
      <c r="Q317" s="43"/>
      <c r="R317" s="43"/>
      <c r="S317" s="43" t="s">
        <v>517</v>
      </c>
      <c r="T317" s="43" t="s">
        <v>518</v>
      </c>
      <c r="U317" s="43"/>
      <c r="V317" s="43"/>
      <c r="W317" s="43"/>
      <c r="X317" s="43">
        <v>12.3703</v>
      </c>
      <c r="Y317" s="43">
        <v>-1.5246999999999999</v>
      </c>
      <c r="Z317" s="43" t="s">
        <v>519</v>
      </c>
      <c r="AA317" s="43" t="s">
        <v>40</v>
      </c>
      <c r="AB317" s="43" t="s">
        <v>520</v>
      </c>
      <c r="AC317" s="43">
        <v>613</v>
      </c>
      <c r="AD317" s="43">
        <v>2</v>
      </c>
      <c r="AE317" s="43">
        <v>30070</v>
      </c>
      <c r="AF317" s="43">
        <v>486.678271186492</v>
      </c>
    </row>
    <row r="318" spans="1:32">
      <c r="A318" s="68"/>
      <c r="B318" s="68"/>
      <c r="C318" s="43"/>
      <c r="D318" s="43"/>
      <c r="E318" s="43"/>
      <c r="F318" s="43"/>
      <c r="G318" s="43"/>
      <c r="H318" s="43"/>
      <c r="I318" s="43"/>
      <c r="J318" s="43"/>
      <c r="K318" s="43"/>
      <c r="L318" s="43"/>
      <c r="M318" s="43"/>
      <c r="N318" s="43"/>
      <c r="O318" s="43"/>
      <c r="P318" s="43"/>
      <c r="Q318" s="43"/>
      <c r="R318" s="43"/>
      <c r="S318" s="43" t="s">
        <v>517</v>
      </c>
      <c r="T318" s="43" t="s">
        <v>518</v>
      </c>
      <c r="U318" s="43"/>
      <c r="V318" s="43"/>
      <c r="W318" s="43"/>
      <c r="X318" s="43">
        <v>12.3703</v>
      </c>
      <c r="Y318" s="43">
        <v>-1.5246999999999999</v>
      </c>
      <c r="Z318" s="43" t="s">
        <v>519</v>
      </c>
      <c r="AA318" s="43" t="s">
        <v>40</v>
      </c>
      <c r="AB318" s="43" t="s">
        <v>520</v>
      </c>
      <c r="AC318" s="43">
        <v>613</v>
      </c>
      <c r="AD318" s="43">
        <v>2</v>
      </c>
      <c r="AE318" s="43">
        <v>30070</v>
      </c>
      <c r="AF318" s="43">
        <v>595.00991838022401</v>
      </c>
    </row>
    <row r="319" spans="1:32">
      <c r="A319" s="68"/>
      <c r="B319" s="68"/>
      <c r="C319" s="43"/>
      <c r="D319" s="43"/>
      <c r="E319" s="43"/>
      <c r="F319" s="43"/>
      <c r="G319" s="43"/>
      <c r="H319" s="43"/>
      <c r="I319" s="43"/>
      <c r="J319" s="43"/>
      <c r="K319" s="43"/>
      <c r="L319" s="43"/>
      <c r="M319" s="43"/>
      <c r="N319" s="43"/>
      <c r="O319" s="43"/>
      <c r="P319" s="43"/>
      <c r="Q319" s="43"/>
      <c r="R319" s="43"/>
      <c r="S319" s="43"/>
      <c r="T319" s="43" t="s">
        <v>36</v>
      </c>
      <c r="U319" s="43" t="s">
        <v>37</v>
      </c>
      <c r="V319" s="43"/>
      <c r="W319" s="43" t="s">
        <v>38</v>
      </c>
      <c r="X319" s="43">
        <v>12.6905</v>
      </c>
      <c r="Y319" s="43">
        <v>-0.4516</v>
      </c>
      <c r="Z319" s="43" t="s">
        <v>502</v>
      </c>
      <c r="AA319" s="43" t="s">
        <v>40</v>
      </c>
      <c r="AB319" s="43" t="s">
        <v>41</v>
      </c>
      <c r="AC319" s="43">
        <v>613</v>
      </c>
      <c r="AD319" s="43">
        <v>2</v>
      </c>
      <c r="AE319" s="43">
        <v>503</v>
      </c>
      <c r="AF319" s="43">
        <v>4046.4601928434199</v>
      </c>
    </row>
    <row r="320" spans="1:32">
      <c r="A320" s="68"/>
      <c r="B320" s="68"/>
      <c r="C320" s="43"/>
      <c r="D320" s="43"/>
      <c r="E320" s="43"/>
      <c r="F320" s="43"/>
      <c r="G320" s="43"/>
      <c r="H320" s="43"/>
      <c r="I320" s="43"/>
      <c r="J320" s="43"/>
      <c r="K320" s="43"/>
      <c r="L320" s="43"/>
      <c r="M320" s="43"/>
      <c r="N320" s="43"/>
      <c r="O320" s="43"/>
      <c r="P320" s="43"/>
      <c r="Q320" s="43"/>
      <c r="R320" s="43"/>
      <c r="S320" s="43"/>
      <c r="T320" s="43" t="s">
        <v>36</v>
      </c>
      <c r="U320" s="43" t="s">
        <v>37</v>
      </c>
      <c r="V320" s="43"/>
      <c r="W320" s="43" t="s">
        <v>38</v>
      </c>
      <c r="X320" s="43">
        <v>12.6905</v>
      </c>
      <c r="Y320" s="43">
        <v>-0.4516</v>
      </c>
      <c r="Z320" s="43" t="s">
        <v>502</v>
      </c>
      <c r="AA320" s="43" t="s">
        <v>40</v>
      </c>
      <c r="AB320" s="43" t="s">
        <v>41</v>
      </c>
      <c r="AC320" s="43">
        <v>613</v>
      </c>
      <c r="AD320" s="43">
        <v>2</v>
      </c>
      <c r="AE320" s="43">
        <v>301</v>
      </c>
      <c r="AF320" s="43">
        <v>4203.40801959084</v>
      </c>
    </row>
    <row r="321" spans="1:32">
      <c r="A321" s="68"/>
      <c r="B321" s="68"/>
      <c r="C321" s="43"/>
      <c r="D321" s="43"/>
      <c r="E321" s="43"/>
      <c r="F321" s="43"/>
      <c r="G321" s="43"/>
      <c r="H321" s="43"/>
      <c r="I321" s="43"/>
      <c r="J321" s="43"/>
      <c r="K321" s="43"/>
      <c r="L321" s="43"/>
      <c r="M321" s="43"/>
      <c r="N321" s="43"/>
      <c r="O321" s="43"/>
      <c r="P321" s="43"/>
      <c r="Q321" s="43"/>
      <c r="R321" s="43"/>
      <c r="S321" s="43"/>
      <c r="T321" s="43" t="s">
        <v>36</v>
      </c>
      <c r="U321" s="43" t="s">
        <v>37</v>
      </c>
      <c r="V321" s="43"/>
      <c r="W321" s="43" t="s">
        <v>38</v>
      </c>
      <c r="X321" s="43">
        <v>12.6905</v>
      </c>
      <c r="Y321" s="43">
        <v>-0.4516</v>
      </c>
      <c r="Z321" s="43" t="s">
        <v>502</v>
      </c>
      <c r="AA321" s="43" t="s">
        <v>40</v>
      </c>
      <c r="AB321" s="43" t="s">
        <v>41</v>
      </c>
      <c r="AC321" s="43">
        <v>613</v>
      </c>
      <c r="AD321" s="43">
        <v>2</v>
      </c>
      <c r="AE321" s="43">
        <v>301</v>
      </c>
      <c r="AF321" s="43">
        <v>6604.4890744207296</v>
      </c>
    </row>
    <row r="322" spans="1:32">
      <c r="A322" s="68"/>
      <c r="B322" s="68"/>
      <c r="C322" s="43"/>
      <c r="D322" s="43"/>
      <c r="E322" s="43"/>
      <c r="F322" s="43"/>
      <c r="G322" s="43"/>
      <c r="H322" s="43"/>
      <c r="I322" s="43"/>
      <c r="J322" s="43"/>
      <c r="K322" s="43"/>
      <c r="L322" s="43"/>
      <c r="M322" s="43"/>
      <c r="N322" s="43"/>
      <c r="O322" s="43"/>
      <c r="P322" s="43"/>
      <c r="Q322" s="43"/>
      <c r="R322" s="43"/>
      <c r="S322" s="43"/>
      <c r="T322" s="43" t="s">
        <v>36</v>
      </c>
      <c r="U322" s="43" t="s">
        <v>37</v>
      </c>
      <c r="V322" s="43"/>
      <c r="W322" s="43" t="s">
        <v>38</v>
      </c>
      <c r="X322" s="43">
        <v>12.6905</v>
      </c>
      <c r="Y322" s="43">
        <v>-0.4516</v>
      </c>
      <c r="Z322" s="43" t="s">
        <v>502</v>
      </c>
      <c r="AA322" s="43" t="s">
        <v>40</v>
      </c>
      <c r="AB322" s="43" t="s">
        <v>51</v>
      </c>
      <c r="AC322" s="43">
        <v>613</v>
      </c>
      <c r="AD322" s="43">
        <v>2</v>
      </c>
      <c r="AE322" s="43">
        <v>3004</v>
      </c>
      <c r="AF322" s="43">
        <v>5323.1570210427999</v>
      </c>
    </row>
    <row r="323" spans="1:32">
      <c r="A323" s="68"/>
      <c r="B323" s="68"/>
      <c r="C323" s="43"/>
      <c r="D323" s="43"/>
      <c r="E323" s="43"/>
      <c r="F323" s="43"/>
      <c r="G323" s="43"/>
      <c r="H323" s="43"/>
      <c r="I323" s="43"/>
      <c r="J323" s="43"/>
      <c r="K323" s="43"/>
      <c r="L323" s="43"/>
      <c r="M323" s="43"/>
      <c r="N323" s="43"/>
      <c r="O323" s="43"/>
      <c r="P323" s="43"/>
      <c r="Q323" s="43"/>
      <c r="R323" s="43"/>
      <c r="S323" s="43"/>
      <c r="T323" s="43" t="s">
        <v>36</v>
      </c>
      <c r="U323" s="43" t="s">
        <v>37</v>
      </c>
      <c r="V323" s="43"/>
      <c r="W323" s="43" t="s">
        <v>38</v>
      </c>
      <c r="X323" s="43">
        <v>12.6905</v>
      </c>
      <c r="Y323" s="43">
        <v>-0.4516</v>
      </c>
      <c r="Z323" s="43" t="s">
        <v>502</v>
      </c>
      <c r="AA323" s="43" t="s">
        <v>40</v>
      </c>
      <c r="AB323" s="43" t="s">
        <v>51</v>
      </c>
      <c r="AC323" s="43">
        <v>613</v>
      </c>
      <c r="AD323" s="43">
        <v>2</v>
      </c>
      <c r="AE323" s="43">
        <v>3003</v>
      </c>
      <c r="AF323" s="43">
        <v>9029.8743002624997</v>
      </c>
    </row>
    <row r="324" spans="1:32">
      <c r="A324" s="68"/>
      <c r="B324" s="68"/>
      <c r="C324" s="43"/>
      <c r="D324" s="43"/>
      <c r="E324" s="43"/>
      <c r="F324" s="43"/>
      <c r="G324" s="43"/>
      <c r="H324" s="43"/>
      <c r="I324" s="43"/>
      <c r="J324" s="43"/>
      <c r="K324" s="43"/>
      <c r="L324" s="43"/>
      <c r="M324" s="43"/>
      <c r="N324" s="43"/>
      <c r="O324" s="43"/>
      <c r="P324" s="43"/>
      <c r="Q324" s="43"/>
      <c r="R324" s="43"/>
      <c r="S324" s="43"/>
      <c r="T324" s="43" t="s">
        <v>36</v>
      </c>
      <c r="U324" s="43" t="s">
        <v>37</v>
      </c>
      <c r="V324" s="43"/>
      <c r="W324" s="43" t="s">
        <v>38</v>
      </c>
      <c r="X324" s="43">
        <v>12.6905</v>
      </c>
      <c r="Y324" s="43">
        <v>-0.4516</v>
      </c>
      <c r="Z324" s="43" t="s">
        <v>502</v>
      </c>
      <c r="AA324" s="43" t="s">
        <v>40</v>
      </c>
      <c r="AB324" s="43" t="s">
        <v>51</v>
      </c>
      <c r="AC324" s="43">
        <v>613</v>
      </c>
      <c r="AD324" s="43">
        <v>2</v>
      </c>
      <c r="AE324" s="43">
        <v>3003</v>
      </c>
      <c r="AF324" s="43">
        <v>9957.6512038435594</v>
      </c>
    </row>
    <row r="325" spans="1:32">
      <c r="A325" s="68"/>
      <c r="B325" s="68"/>
      <c r="C325" s="43"/>
      <c r="D325" s="43"/>
      <c r="E325" s="43"/>
      <c r="F325" s="43"/>
      <c r="G325" s="43"/>
      <c r="H325" s="43"/>
      <c r="I325" s="43"/>
      <c r="J325" s="43"/>
      <c r="K325" s="43"/>
      <c r="L325" s="43"/>
      <c r="M325" s="43"/>
      <c r="N325" s="43"/>
      <c r="O325" s="43"/>
      <c r="P325" s="43"/>
      <c r="Q325" s="43"/>
      <c r="R325" s="43"/>
      <c r="S325" s="43"/>
      <c r="T325" s="43" t="s">
        <v>36</v>
      </c>
      <c r="U325" s="43" t="s">
        <v>37</v>
      </c>
      <c r="V325" s="43"/>
      <c r="W325" s="43" t="s">
        <v>38</v>
      </c>
      <c r="X325" s="43">
        <v>11.8606</v>
      </c>
      <c r="Y325" s="43">
        <v>1.6992</v>
      </c>
      <c r="Z325" s="43" t="s">
        <v>144</v>
      </c>
      <c r="AA325" s="43" t="s">
        <v>40</v>
      </c>
      <c r="AB325" s="43"/>
      <c r="AC325" s="43"/>
      <c r="AD325" s="43"/>
      <c r="AE325" s="43"/>
      <c r="AF325" s="43"/>
    </row>
    <row r="326" spans="1:32">
      <c r="A326" s="68"/>
      <c r="B326" s="68"/>
      <c r="C326" s="43"/>
      <c r="D326" s="43"/>
      <c r="E326" s="43"/>
      <c r="F326" s="43"/>
      <c r="G326" s="43"/>
      <c r="H326" s="43"/>
      <c r="I326" s="43"/>
      <c r="J326" s="43"/>
      <c r="K326" s="43"/>
      <c r="L326" s="43"/>
      <c r="M326" s="43"/>
      <c r="N326" s="43"/>
      <c r="O326" s="43"/>
      <c r="P326" s="43"/>
      <c r="Q326" s="43"/>
      <c r="R326" s="43"/>
      <c r="S326" s="43"/>
      <c r="T326" s="43" t="s">
        <v>36</v>
      </c>
      <c r="U326" s="43" t="s">
        <v>37</v>
      </c>
      <c r="V326" s="43"/>
      <c r="W326" s="43" t="s">
        <v>38</v>
      </c>
      <c r="X326" s="43">
        <v>11.8606</v>
      </c>
      <c r="Y326" s="43">
        <v>1.6992</v>
      </c>
      <c r="Z326" s="43" t="s">
        <v>144</v>
      </c>
      <c r="AA326" s="43" t="s">
        <v>40</v>
      </c>
      <c r="AB326" s="43"/>
      <c r="AC326" s="43"/>
      <c r="AD326" s="43"/>
      <c r="AE326" s="43"/>
      <c r="AF326" s="43"/>
    </row>
    <row r="327" spans="1:32">
      <c r="A327" s="68"/>
      <c r="B327" s="68"/>
      <c r="C327" s="43"/>
      <c r="D327" s="43"/>
      <c r="E327" s="43"/>
      <c r="F327" s="43"/>
      <c r="G327" s="43"/>
      <c r="H327" s="43"/>
      <c r="I327" s="43"/>
      <c r="J327" s="43"/>
      <c r="K327" s="43"/>
      <c r="L327" s="43"/>
      <c r="M327" s="43"/>
      <c r="N327" s="43"/>
      <c r="O327" s="43"/>
      <c r="P327" s="43"/>
      <c r="Q327" s="43"/>
      <c r="R327" s="43"/>
      <c r="S327" s="43"/>
      <c r="T327" s="43" t="s">
        <v>36</v>
      </c>
      <c r="U327" s="43" t="s">
        <v>37</v>
      </c>
      <c r="V327" s="43"/>
      <c r="W327" s="43" t="s">
        <v>38</v>
      </c>
      <c r="X327" s="43">
        <v>11.8606</v>
      </c>
      <c r="Y327" s="43">
        <v>1.6992</v>
      </c>
      <c r="Z327" s="43" t="s">
        <v>144</v>
      </c>
      <c r="AA327" s="43" t="s">
        <v>40</v>
      </c>
      <c r="AB327" s="43"/>
      <c r="AC327" s="43"/>
      <c r="AD327" s="43"/>
      <c r="AE327" s="43"/>
      <c r="AF327" s="43"/>
    </row>
    <row r="328" spans="1:32">
      <c r="A328" s="68"/>
      <c r="B328" s="68"/>
      <c r="C328" s="43"/>
      <c r="D328" s="43"/>
      <c r="E328" s="43"/>
      <c r="F328" s="43"/>
      <c r="G328" s="43"/>
      <c r="H328" s="43"/>
      <c r="I328" s="43"/>
      <c r="J328" s="43"/>
      <c r="K328" s="43"/>
      <c r="L328" s="43"/>
      <c r="M328" s="43"/>
      <c r="N328" s="43"/>
      <c r="O328" s="43"/>
      <c r="P328" s="43"/>
      <c r="Q328" s="43"/>
      <c r="R328" s="43"/>
      <c r="S328" s="43"/>
      <c r="T328" s="43" t="s">
        <v>36</v>
      </c>
      <c r="U328" s="43" t="s">
        <v>37</v>
      </c>
      <c r="V328" s="43"/>
      <c r="W328" s="43" t="s">
        <v>38</v>
      </c>
      <c r="X328" s="43">
        <v>12.403700000000001</v>
      </c>
      <c r="Y328" s="43">
        <v>1.3169</v>
      </c>
      <c r="Z328" s="43" t="s">
        <v>241</v>
      </c>
      <c r="AA328" s="43" t="s">
        <v>40</v>
      </c>
      <c r="AB328" s="43" t="s">
        <v>41</v>
      </c>
      <c r="AC328" s="43">
        <v>613</v>
      </c>
      <c r="AD328" s="43">
        <v>1</v>
      </c>
      <c r="AE328" s="43">
        <v>27</v>
      </c>
      <c r="AF328" s="43">
        <v>1005.70633587593</v>
      </c>
    </row>
    <row r="329" spans="1:32">
      <c r="A329" s="68"/>
      <c r="B329" s="68"/>
      <c r="C329" s="43"/>
      <c r="D329" s="43"/>
      <c r="E329" s="43"/>
      <c r="F329" s="43"/>
      <c r="G329" s="43"/>
      <c r="H329" s="43"/>
      <c r="I329" s="43"/>
      <c r="J329" s="43"/>
      <c r="K329" s="43"/>
      <c r="L329" s="43"/>
      <c r="M329" s="43"/>
      <c r="N329" s="43"/>
      <c r="O329" s="43"/>
      <c r="P329" s="43"/>
      <c r="Q329" s="43"/>
      <c r="R329" s="43"/>
      <c r="S329" s="43"/>
      <c r="T329" s="43" t="s">
        <v>36</v>
      </c>
      <c r="U329" s="43" t="s">
        <v>37</v>
      </c>
      <c r="V329" s="43"/>
      <c r="W329" s="43" t="s">
        <v>38</v>
      </c>
      <c r="X329" s="43">
        <v>12.403700000000001</v>
      </c>
      <c r="Y329" s="43">
        <v>1.3169</v>
      </c>
      <c r="Z329" s="43" t="s">
        <v>241</v>
      </c>
      <c r="AA329" s="43" t="s">
        <v>40</v>
      </c>
      <c r="AB329" s="43" t="s">
        <v>41</v>
      </c>
      <c r="AC329" s="43">
        <v>613</v>
      </c>
      <c r="AD329" s="43">
        <v>1</v>
      </c>
      <c r="AE329" s="43">
        <v>27</v>
      </c>
      <c r="AF329" s="43">
        <v>1005.70633587593</v>
      </c>
    </row>
    <row r="330" spans="1:32">
      <c r="A330" s="68"/>
      <c r="B330" s="68"/>
      <c r="C330" s="43"/>
      <c r="D330" s="43"/>
      <c r="E330" s="43"/>
      <c r="F330" s="43"/>
      <c r="G330" s="43"/>
      <c r="H330" s="43"/>
      <c r="I330" s="43"/>
      <c r="J330" s="43"/>
      <c r="K330" s="43"/>
      <c r="L330" s="43"/>
      <c r="M330" s="43"/>
      <c r="N330" s="43"/>
      <c r="O330" s="43"/>
      <c r="P330" s="43"/>
      <c r="Q330" s="43"/>
      <c r="R330" s="43"/>
      <c r="S330" s="43"/>
      <c r="T330" s="43" t="s">
        <v>36</v>
      </c>
      <c r="U330" s="43" t="s">
        <v>37</v>
      </c>
      <c r="V330" s="43"/>
      <c r="W330" s="43" t="s">
        <v>38</v>
      </c>
      <c r="X330" s="43">
        <v>12.403700000000001</v>
      </c>
      <c r="Y330" s="43">
        <v>1.3169</v>
      </c>
      <c r="Z330" s="43" t="s">
        <v>241</v>
      </c>
      <c r="AA330" s="43" t="s">
        <v>40</v>
      </c>
      <c r="AB330" s="43" t="s">
        <v>41</v>
      </c>
      <c r="AC330" s="43">
        <v>613</v>
      </c>
      <c r="AD330" s="43">
        <v>1</v>
      </c>
      <c r="AE330" s="43">
        <v>27</v>
      </c>
      <c r="AF330" s="43">
        <v>1005.70633587593</v>
      </c>
    </row>
    <row r="331" spans="1:32">
      <c r="A331" s="68"/>
      <c r="B331" s="68"/>
      <c r="C331" s="43"/>
      <c r="D331" s="43"/>
      <c r="E331" s="43"/>
      <c r="F331" s="43"/>
      <c r="G331" s="43"/>
      <c r="H331" s="43"/>
      <c r="I331" s="43"/>
      <c r="J331" s="43"/>
      <c r="K331" s="43"/>
      <c r="L331" s="43"/>
      <c r="M331" s="43"/>
      <c r="N331" s="43"/>
      <c r="O331" s="43"/>
      <c r="P331" s="43"/>
      <c r="Q331" s="43"/>
      <c r="R331" s="43"/>
      <c r="S331" s="43"/>
      <c r="T331" s="43" t="s">
        <v>36</v>
      </c>
      <c r="U331" s="43" t="s">
        <v>37</v>
      </c>
      <c r="V331" s="43" t="s">
        <v>160</v>
      </c>
      <c r="W331" s="43" t="s">
        <v>38</v>
      </c>
      <c r="X331" s="43">
        <v>11.3512</v>
      </c>
      <c r="Y331" s="43">
        <v>0.58750000000000002</v>
      </c>
      <c r="Z331" s="43" t="s">
        <v>419</v>
      </c>
      <c r="AA331" s="43" t="s">
        <v>40</v>
      </c>
      <c r="AB331" s="43"/>
      <c r="AC331" s="43"/>
      <c r="AD331" s="43"/>
      <c r="AE331" s="43"/>
      <c r="AF331" s="43"/>
    </row>
    <row r="332" spans="1:32">
      <c r="A332" s="68"/>
      <c r="B332" s="68"/>
      <c r="C332" s="43"/>
      <c r="D332" s="43"/>
      <c r="E332" s="43"/>
      <c r="F332" s="43"/>
      <c r="G332" s="43"/>
      <c r="H332" s="43"/>
      <c r="I332" s="43"/>
      <c r="J332" s="43"/>
      <c r="K332" s="43"/>
      <c r="L332" s="43"/>
      <c r="M332" s="43"/>
      <c r="N332" s="43"/>
      <c r="O332" s="43"/>
      <c r="P332" s="43"/>
      <c r="Q332" s="43"/>
      <c r="R332" s="43"/>
      <c r="S332" s="43"/>
      <c r="T332" s="43" t="s">
        <v>36</v>
      </c>
      <c r="U332" s="43" t="s">
        <v>37</v>
      </c>
      <c r="V332" s="43" t="s">
        <v>160</v>
      </c>
      <c r="W332" s="43" t="s">
        <v>38</v>
      </c>
      <c r="X332" s="43">
        <v>11.3512</v>
      </c>
      <c r="Y332" s="43">
        <v>0.58750000000000002</v>
      </c>
      <c r="Z332" s="43" t="s">
        <v>419</v>
      </c>
      <c r="AA332" s="43" t="s">
        <v>40</v>
      </c>
      <c r="AB332" s="43"/>
      <c r="AC332" s="43"/>
      <c r="AD332" s="43"/>
      <c r="AE332" s="43"/>
      <c r="AF332" s="43"/>
    </row>
    <row r="333" spans="1:32">
      <c r="A333" s="68"/>
      <c r="B333" s="68"/>
      <c r="C333" s="43"/>
      <c r="D333" s="43"/>
      <c r="E333" s="43"/>
      <c r="F333" s="43"/>
      <c r="G333" s="43"/>
      <c r="H333" s="43"/>
      <c r="I333" s="43"/>
      <c r="J333" s="43"/>
      <c r="K333" s="43"/>
      <c r="L333" s="43"/>
      <c r="M333" s="43"/>
      <c r="N333" s="43"/>
      <c r="O333" s="43"/>
      <c r="P333" s="43"/>
      <c r="Q333" s="43"/>
      <c r="R333" s="43"/>
      <c r="S333" s="43"/>
      <c r="T333" s="43" t="s">
        <v>36</v>
      </c>
      <c r="U333" s="43" t="s">
        <v>37</v>
      </c>
      <c r="V333" s="43" t="s">
        <v>160</v>
      </c>
      <c r="W333" s="43" t="s">
        <v>38</v>
      </c>
      <c r="X333" s="43">
        <v>11.3512</v>
      </c>
      <c r="Y333" s="43">
        <v>0.58750000000000002</v>
      </c>
      <c r="Z333" s="43" t="s">
        <v>419</v>
      </c>
      <c r="AA333" s="43" t="s">
        <v>40</v>
      </c>
      <c r="AB333" s="43"/>
      <c r="AC333" s="43"/>
      <c r="AD333" s="43"/>
      <c r="AE333" s="43"/>
      <c r="AF333" s="43"/>
    </row>
    <row r="334" spans="1:32">
      <c r="A334" s="68"/>
      <c r="B334" s="68"/>
      <c r="C334" s="43"/>
      <c r="D334" s="43"/>
      <c r="E334" s="43"/>
      <c r="F334" s="43"/>
      <c r="G334" s="43"/>
      <c r="H334" s="43"/>
      <c r="I334" s="43"/>
      <c r="J334" s="43"/>
      <c r="K334" s="43"/>
      <c r="L334" s="43"/>
      <c r="M334" s="43"/>
      <c r="N334" s="43"/>
      <c r="O334" s="43"/>
      <c r="P334" s="43"/>
      <c r="Q334" s="43"/>
      <c r="R334" s="43"/>
      <c r="S334" s="43"/>
      <c r="T334" s="43" t="s">
        <v>36</v>
      </c>
      <c r="U334" s="43" t="s">
        <v>227</v>
      </c>
      <c r="V334" s="43"/>
      <c r="W334" s="43" t="s">
        <v>72</v>
      </c>
      <c r="X334" s="43">
        <v>12.7097</v>
      </c>
      <c r="Y334" s="43">
        <v>-0.13109999999999999</v>
      </c>
      <c r="Z334" s="43" t="s">
        <v>228</v>
      </c>
      <c r="AA334" s="43" t="s">
        <v>40</v>
      </c>
      <c r="AB334" s="43" t="s">
        <v>41</v>
      </c>
      <c r="AC334" s="43">
        <v>613</v>
      </c>
      <c r="AD334" s="43">
        <v>1</v>
      </c>
      <c r="AE334" s="43">
        <v>18</v>
      </c>
      <c r="AF334" s="43">
        <v>928.04934735102995</v>
      </c>
    </row>
    <row r="335" spans="1:32">
      <c r="A335" s="68"/>
      <c r="B335" s="68"/>
      <c r="C335" s="43"/>
      <c r="D335" s="43"/>
      <c r="E335" s="43"/>
      <c r="F335" s="43"/>
      <c r="G335" s="43"/>
      <c r="H335" s="43"/>
      <c r="I335" s="43"/>
      <c r="J335" s="43"/>
      <c r="K335" s="43"/>
      <c r="L335" s="43"/>
      <c r="M335" s="43"/>
      <c r="N335" s="43"/>
      <c r="O335" s="43"/>
      <c r="P335" s="43"/>
      <c r="Q335" s="43"/>
      <c r="R335" s="43"/>
      <c r="S335" s="43"/>
      <c r="T335" s="43" t="s">
        <v>36</v>
      </c>
      <c r="U335" s="43" t="s">
        <v>227</v>
      </c>
      <c r="V335" s="43"/>
      <c r="W335" s="43" t="s">
        <v>72</v>
      </c>
      <c r="X335" s="43">
        <v>12.7097</v>
      </c>
      <c r="Y335" s="43">
        <v>-0.13109999999999999</v>
      </c>
      <c r="Z335" s="43" t="s">
        <v>228</v>
      </c>
      <c r="AA335" s="43" t="s">
        <v>40</v>
      </c>
      <c r="AB335" s="43" t="s">
        <v>41</v>
      </c>
      <c r="AC335" s="43">
        <v>613</v>
      </c>
      <c r="AD335" s="43">
        <v>1</v>
      </c>
      <c r="AE335" s="43">
        <v>18</v>
      </c>
      <c r="AF335" s="43">
        <v>2930.5994996785198</v>
      </c>
    </row>
    <row r="336" spans="1:32">
      <c r="A336" s="68"/>
      <c r="B336" s="68"/>
      <c r="C336" s="43"/>
      <c r="D336" s="43"/>
      <c r="E336" s="43"/>
      <c r="F336" s="43"/>
      <c r="G336" s="43"/>
      <c r="H336" s="43"/>
      <c r="I336" s="43"/>
      <c r="J336" s="43"/>
      <c r="K336" s="43"/>
      <c r="L336" s="43"/>
      <c r="M336" s="43"/>
      <c r="N336" s="43"/>
      <c r="O336" s="43"/>
      <c r="P336" s="43"/>
      <c r="Q336" s="43"/>
      <c r="R336" s="43"/>
      <c r="S336" s="43"/>
      <c r="T336" s="43" t="s">
        <v>36</v>
      </c>
      <c r="U336" s="43" t="s">
        <v>227</v>
      </c>
      <c r="V336" s="43"/>
      <c r="W336" s="43" t="s">
        <v>72</v>
      </c>
      <c r="X336" s="43">
        <v>12.7097</v>
      </c>
      <c r="Y336" s="43">
        <v>-0.13109999999999999</v>
      </c>
      <c r="Z336" s="43" t="s">
        <v>228</v>
      </c>
      <c r="AA336" s="43" t="s">
        <v>40</v>
      </c>
      <c r="AB336" s="43" t="s">
        <v>41</v>
      </c>
      <c r="AC336" s="43">
        <v>613</v>
      </c>
      <c r="AD336" s="43">
        <v>1</v>
      </c>
      <c r="AE336" s="43">
        <v>18</v>
      </c>
      <c r="AF336" s="43">
        <v>3232.6385121857002</v>
      </c>
    </row>
    <row r="337" spans="1:32">
      <c r="A337" s="68"/>
      <c r="B337" s="68"/>
      <c r="C337" s="43"/>
      <c r="D337" s="43"/>
      <c r="E337" s="43"/>
      <c r="F337" s="43"/>
      <c r="G337" s="43"/>
      <c r="H337" s="43"/>
      <c r="I337" s="43"/>
      <c r="J337" s="43"/>
      <c r="K337" s="43"/>
      <c r="L337" s="43"/>
      <c r="M337" s="43"/>
      <c r="N337" s="43"/>
      <c r="O337" s="43"/>
      <c r="P337" s="43"/>
      <c r="Q337" s="43"/>
      <c r="R337" s="43"/>
      <c r="S337" s="43"/>
      <c r="T337" s="43" t="s">
        <v>36</v>
      </c>
      <c r="U337" s="43" t="s">
        <v>227</v>
      </c>
      <c r="V337" s="43"/>
      <c r="W337" s="43" t="s">
        <v>72</v>
      </c>
      <c r="X337" s="43">
        <v>12.7097</v>
      </c>
      <c r="Y337" s="43">
        <v>-0.13109999999999999</v>
      </c>
      <c r="Z337" s="43" t="s">
        <v>228</v>
      </c>
      <c r="AA337" s="43" t="s">
        <v>40</v>
      </c>
      <c r="AB337" s="43" t="s">
        <v>51</v>
      </c>
      <c r="AC337" s="43">
        <v>613</v>
      </c>
      <c r="AD337" s="43">
        <v>2</v>
      </c>
      <c r="AE337" s="43">
        <v>3003</v>
      </c>
      <c r="AF337" s="43">
        <v>9140.9338788304594</v>
      </c>
    </row>
    <row r="338" spans="1:32">
      <c r="A338" s="68"/>
      <c r="B338" s="68"/>
      <c r="C338" s="43"/>
      <c r="D338" s="43"/>
      <c r="E338" s="43"/>
      <c r="F338" s="43"/>
      <c r="G338" s="43"/>
      <c r="H338" s="43"/>
      <c r="I338" s="43"/>
      <c r="J338" s="43"/>
      <c r="K338" s="43"/>
      <c r="L338" s="43"/>
      <c r="M338" s="43"/>
      <c r="N338" s="43"/>
      <c r="O338" s="43"/>
      <c r="P338" s="43"/>
      <c r="Q338" s="43"/>
      <c r="R338" s="43"/>
      <c r="S338" s="43"/>
      <c r="T338" s="43" t="s">
        <v>36</v>
      </c>
      <c r="U338" s="43" t="s">
        <v>37</v>
      </c>
      <c r="V338" s="43"/>
      <c r="W338" s="43" t="s">
        <v>38</v>
      </c>
      <c r="X338" s="43">
        <v>12.020300000000001</v>
      </c>
      <c r="Y338" s="43">
        <v>-3.6246999999999998</v>
      </c>
      <c r="Z338" s="43" t="s">
        <v>263</v>
      </c>
      <c r="AA338" s="43" t="s">
        <v>40</v>
      </c>
      <c r="AB338" s="43"/>
      <c r="AC338" s="43"/>
      <c r="AD338" s="43"/>
      <c r="AE338" s="43"/>
      <c r="AF338" s="43"/>
    </row>
    <row r="339" spans="1:32">
      <c r="A339" s="68"/>
      <c r="B339" s="68"/>
      <c r="C339" s="43"/>
      <c r="D339" s="43"/>
      <c r="E339" s="43"/>
      <c r="F339" s="43"/>
      <c r="G339" s="43"/>
      <c r="H339" s="43"/>
      <c r="I339" s="43"/>
      <c r="J339" s="43"/>
      <c r="K339" s="43"/>
      <c r="L339" s="43"/>
      <c r="M339" s="43"/>
      <c r="N339" s="43"/>
      <c r="O339" s="43"/>
      <c r="P339" s="43"/>
      <c r="Q339" s="43"/>
      <c r="R339" s="43"/>
      <c r="S339" s="43"/>
      <c r="T339" s="43" t="s">
        <v>36</v>
      </c>
      <c r="U339" s="43" t="s">
        <v>37</v>
      </c>
      <c r="V339" s="43"/>
      <c r="W339" s="43" t="s">
        <v>38</v>
      </c>
      <c r="X339" s="43">
        <v>12.020300000000001</v>
      </c>
      <c r="Y339" s="43">
        <v>-3.6246999999999998</v>
      </c>
      <c r="Z339" s="43" t="s">
        <v>263</v>
      </c>
      <c r="AA339" s="43" t="s">
        <v>40</v>
      </c>
      <c r="AB339" s="43"/>
      <c r="AC339" s="43"/>
      <c r="AD339" s="43"/>
      <c r="AE339" s="43"/>
      <c r="AF339" s="43"/>
    </row>
    <row r="340" spans="1:32">
      <c r="A340" s="68"/>
      <c r="B340" s="68"/>
      <c r="C340" s="43"/>
      <c r="D340" s="43"/>
      <c r="E340" s="43"/>
      <c r="F340" s="43"/>
      <c r="G340" s="43"/>
      <c r="H340" s="43"/>
      <c r="I340" s="43"/>
      <c r="J340" s="43"/>
      <c r="K340" s="43"/>
      <c r="L340" s="43"/>
      <c r="M340" s="43"/>
      <c r="N340" s="43"/>
      <c r="O340" s="43"/>
      <c r="P340" s="43"/>
      <c r="Q340" s="43"/>
      <c r="R340" s="43"/>
      <c r="S340" s="43"/>
      <c r="T340" s="43" t="s">
        <v>36</v>
      </c>
      <c r="U340" s="43" t="s">
        <v>37</v>
      </c>
      <c r="V340" s="43"/>
      <c r="W340" s="43" t="s">
        <v>38</v>
      </c>
      <c r="X340" s="43">
        <v>12.020300000000001</v>
      </c>
      <c r="Y340" s="43">
        <v>-3.6246999999999998</v>
      </c>
      <c r="Z340" s="43" t="s">
        <v>263</v>
      </c>
      <c r="AA340" s="43" t="s">
        <v>40</v>
      </c>
      <c r="AB340" s="43"/>
      <c r="AC340" s="43"/>
      <c r="AD340" s="43"/>
      <c r="AE340" s="43"/>
      <c r="AF340" s="43"/>
    </row>
    <row r="341" spans="1:32">
      <c r="A341" s="68"/>
      <c r="B341" s="68"/>
      <c r="C341" s="43"/>
      <c r="D341" s="43"/>
      <c r="E341" s="43"/>
      <c r="F341" s="43"/>
      <c r="G341" s="43"/>
      <c r="H341" s="43"/>
      <c r="I341" s="43"/>
      <c r="J341" s="43"/>
      <c r="K341" s="43"/>
      <c r="L341" s="43"/>
      <c r="M341" s="43"/>
      <c r="N341" s="43"/>
      <c r="O341" s="43"/>
      <c r="P341" s="43"/>
      <c r="Q341" s="43"/>
      <c r="R341" s="43"/>
      <c r="S341" s="43"/>
      <c r="T341" s="43" t="s">
        <v>36</v>
      </c>
      <c r="U341" s="43" t="s">
        <v>37</v>
      </c>
      <c r="V341" s="43"/>
      <c r="W341" s="43" t="s">
        <v>38</v>
      </c>
      <c r="X341" s="43">
        <v>13.985900000000001</v>
      </c>
      <c r="Y341" s="43">
        <v>-1.7003999999999999</v>
      </c>
      <c r="Z341" s="43" t="s">
        <v>522</v>
      </c>
      <c r="AA341" s="43" t="s">
        <v>40</v>
      </c>
      <c r="AB341" s="43"/>
      <c r="AC341" s="43"/>
      <c r="AD341" s="43"/>
      <c r="AE341" s="43"/>
      <c r="AF341" s="43"/>
    </row>
    <row r="342" spans="1:32">
      <c r="A342" s="68"/>
      <c r="B342" s="68"/>
      <c r="C342" s="43"/>
      <c r="D342" s="43"/>
      <c r="E342" s="43"/>
      <c r="F342" s="43"/>
      <c r="G342" s="43"/>
      <c r="H342" s="43"/>
      <c r="I342" s="43"/>
      <c r="J342" s="43"/>
      <c r="K342" s="43"/>
      <c r="L342" s="43"/>
      <c r="M342" s="43"/>
      <c r="N342" s="43"/>
      <c r="O342" s="43"/>
      <c r="P342" s="43"/>
      <c r="Q342" s="43"/>
      <c r="R342" s="43"/>
      <c r="S342" s="43"/>
      <c r="T342" s="43" t="s">
        <v>36</v>
      </c>
      <c r="U342" s="43" t="s">
        <v>37</v>
      </c>
      <c r="V342" s="43"/>
      <c r="W342" s="43" t="s">
        <v>38</v>
      </c>
      <c r="X342" s="43">
        <v>13.985900000000001</v>
      </c>
      <c r="Y342" s="43">
        <v>-1.7003999999999999</v>
      </c>
      <c r="Z342" s="43" t="s">
        <v>522</v>
      </c>
      <c r="AA342" s="43" t="s">
        <v>40</v>
      </c>
      <c r="AB342" s="43"/>
      <c r="AC342" s="43"/>
      <c r="AD342" s="43"/>
      <c r="AE342" s="43"/>
      <c r="AF342" s="43"/>
    </row>
    <row r="343" spans="1:32">
      <c r="A343" s="68"/>
      <c r="B343" s="68"/>
      <c r="C343" s="43"/>
      <c r="D343" s="43"/>
      <c r="E343" s="43"/>
      <c r="F343" s="43"/>
      <c r="G343" s="43"/>
      <c r="H343" s="43"/>
      <c r="I343" s="43"/>
      <c r="J343" s="43"/>
      <c r="K343" s="43"/>
      <c r="L343" s="43"/>
      <c r="M343" s="43"/>
      <c r="N343" s="43"/>
      <c r="O343" s="43"/>
      <c r="P343" s="43"/>
      <c r="Q343" s="43"/>
      <c r="R343" s="43"/>
      <c r="S343" s="43"/>
      <c r="T343" s="43" t="s">
        <v>36</v>
      </c>
      <c r="U343" s="43" t="s">
        <v>37</v>
      </c>
      <c r="V343" s="43"/>
      <c r="W343" s="43" t="s">
        <v>38</v>
      </c>
      <c r="X343" s="43">
        <v>13.985900000000001</v>
      </c>
      <c r="Y343" s="43">
        <v>-1.7003999999999999</v>
      </c>
      <c r="Z343" s="43" t="s">
        <v>522</v>
      </c>
      <c r="AA343" s="43" t="s">
        <v>40</v>
      </c>
      <c r="AB343" s="43"/>
      <c r="AC343" s="43"/>
      <c r="AD343" s="43"/>
      <c r="AE343" s="43"/>
      <c r="AF343" s="43"/>
    </row>
    <row r="344" spans="1:32">
      <c r="A344" s="68"/>
      <c r="B344" s="68"/>
      <c r="C344" s="43"/>
      <c r="D344" s="43"/>
      <c r="E344" s="43"/>
      <c r="F344" s="43"/>
      <c r="G344" s="43"/>
      <c r="H344" s="43"/>
      <c r="I344" s="43"/>
      <c r="J344" s="43"/>
      <c r="K344" s="43"/>
      <c r="L344" s="43"/>
      <c r="M344" s="43"/>
      <c r="N344" s="43"/>
      <c r="O344" s="43"/>
      <c r="P344" s="43"/>
      <c r="Q344" s="43"/>
      <c r="R344" s="43"/>
      <c r="S344" s="43"/>
      <c r="T344" s="43" t="s">
        <v>36</v>
      </c>
      <c r="U344" s="43" t="s">
        <v>37</v>
      </c>
      <c r="V344" s="43"/>
      <c r="W344" s="43" t="s">
        <v>38</v>
      </c>
      <c r="X344" s="43">
        <v>13.985900000000001</v>
      </c>
      <c r="Y344" s="43">
        <v>-1.7003999999999999</v>
      </c>
      <c r="Z344" s="43" t="s">
        <v>522</v>
      </c>
      <c r="AA344" s="43" t="s">
        <v>40</v>
      </c>
      <c r="AB344" s="43"/>
      <c r="AC344" s="43"/>
      <c r="AD344" s="43"/>
      <c r="AE344" s="43"/>
      <c r="AF344" s="43"/>
    </row>
    <row r="345" spans="1:32">
      <c r="A345" s="68"/>
      <c r="B345" s="68"/>
      <c r="C345" s="43"/>
      <c r="D345" s="43"/>
      <c r="E345" s="43"/>
      <c r="F345" s="43"/>
      <c r="G345" s="43"/>
      <c r="H345" s="43"/>
      <c r="I345" s="43"/>
      <c r="J345" s="43"/>
      <c r="K345" s="43"/>
      <c r="L345" s="43"/>
      <c r="M345" s="43"/>
      <c r="N345" s="43"/>
      <c r="O345" s="43"/>
      <c r="P345" s="43"/>
      <c r="Q345" s="43"/>
      <c r="R345" s="43"/>
      <c r="S345" s="43"/>
      <c r="T345" s="43" t="s">
        <v>36</v>
      </c>
      <c r="U345" s="43" t="s">
        <v>37</v>
      </c>
      <c r="V345" s="43"/>
      <c r="W345" s="43" t="s">
        <v>38</v>
      </c>
      <c r="X345" s="43">
        <v>13.985900000000001</v>
      </c>
      <c r="Y345" s="43">
        <v>-1.7003999999999999</v>
      </c>
      <c r="Z345" s="43" t="s">
        <v>522</v>
      </c>
      <c r="AA345" s="43" t="s">
        <v>40</v>
      </c>
      <c r="AB345" s="43"/>
      <c r="AC345" s="43"/>
      <c r="AD345" s="43"/>
      <c r="AE345" s="43"/>
      <c r="AF345" s="43"/>
    </row>
    <row r="346" spans="1:32">
      <c r="A346" s="68"/>
      <c r="B346" s="68"/>
      <c r="C346" s="43"/>
      <c r="D346" s="43"/>
      <c r="E346" s="43"/>
      <c r="F346" s="43"/>
      <c r="G346" s="43"/>
      <c r="H346" s="43"/>
      <c r="I346" s="43"/>
      <c r="J346" s="43"/>
      <c r="K346" s="43"/>
      <c r="L346" s="43"/>
      <c r="M346" s="43"/>
      <c r="N346" s="43"/>
      <c r="O346" s="43"/>
      <c r="P346" s="43"/>
      <c r="Q346" s="43"/>
      <c r="R346" s="43"/>
      <c r="S346" s="43"/>
      <c r="T346" s="43" t="s">
        <v>36</v>
      </c>
      <c r="U346" s="43" t="s">
        <v>37</v>
      </c>
      <c r="V346" s="43"/>
      <c r="W346" s="43" t="s">
        <v>38</v>
      </c>
      <c r="X346" s="43">
        <v>13.985900000000001</v>
      </c>
      <c r="Y346" s="43">
        <v>-1.7003999999999999</v>
      </c>
      <c r="Z346" s="43" t="s">
        <v>522</v>
      </c>
      <c r="AA346" s="43" t="s">
        <v>40</v>
      </c>
      <c r="AB346" s="43"/>
      <c r="AC346" s="43"/>
      <c r="AD346" s="43"/>
      <c r="AE346" s="43"/>
      <c r="AF346" s="43"/>
    </row>
    <row r="347" spans="1:32">
      <c r="A347" s="68"/>
      <c r="B347" s="68"/>
      <c r="C347" s="43"/>
      <c r="D347" s="43"/>
      <c r="E347" s="43"/>
      <c r="F347" s="43"/>
      <c r="G347" s="43"/>
      <c r="H347" s="43"/>
      <c r="I347" s="43"/>
      <c r="J347" s="43"/>
      <c r="K347" s="43"/>
      <c r="L347" s="43"/>
      <c r="M347" s="43"/>
      <c r="N347" s="43"/>
      <c r="O347" s="43"/>
      <c r="P347" s="43"/>
      <c r="Q347" s="43"/>
      <c r="R347" s="43"/>
      <c r="S347" s="43"/>
      <c r="T347" s="43" t="s">
        <v>36</v>
      </c>
      <c r="U347" s="43" t="s">
        <v>37</v>
      </c>
      <c r="V347" s="43"/>
      <c r="W347" s="43" t="s">
        <v>38</v>
      </c>
      <c r="X347" s="43">
        <v>13.985900000000001</v>
      </c>
      <c r="Y347" s="43">
        <v>-1.7003999999999999</v>
      </c>
      <c r="Z347" s="43" t="s">
        <v>522</v>
      </c>
      <c r="AA347" s="43" t="s">
        <v>40</v>
      </c>
      <c r="AB347" s="43"/>
      <c r="AC347" s="43"/>
      <c r="AD347" s="43"/>
      <c r="AE347" s="43"/>
      <c r="AF347" s="43"/>
    </row>
    <row r="348" spans="1:32">
      <c r="A348" s="68"/>
      <c r="B348" s="68"/>
      <c r="C348" s="43"/>
      <c r="D348" s="43"/>
      <c r="E348" s="43"/>
      <c r="F348" s="43"/>
      <c r="G348" s="43"/>
      <c r="H348" s="43"/>
      <c r="I348" s="43"/>
      <c r="J348" s="43"/>
      <c r="K348" s="43"/>
      <c r="L348" s="43"/>
      <c r="M348" s="43"/>
      <c r="N348" s="43"/>
      <c r="O348" s="43"/>
      <c r="P348" s="43"/>
      <c r="Q348" s="43"/>
      <c r="R348" s="43"/>
      <c r="S348" s="43"/>
      <c r="T348" s="43" t="s">
        <v>36</v>
      </c>
      <c r="U348" s="43" t="s">
        <v>37</v>
      </c>
      <c r="V348" s="43"/>
      <c r="W348" s="43" t="s">
        <v>38</v>
      </c>
      <c r="X348" s="43">
        <v>13.985900000000001</v>
      </c>
      <c r="Y348" s="43">
        <v>-1.7003999999999999</v>
      </c>
      <c r="Z348" s="43" t="s">
        <v>522</v>
      </c>
      <c r="AA348" s="43" t="s">
        <v>40</v>
      </c>
      <c r="AB348" s="43"/>
      <c r="AC348" s="43"/>
      <c r="AD348" s="43"/>
      <c r="AE348" s="43"/>
      <c r="AF348" s="43"/>
    </row>
    <row r="349" spans="1:32">
      <c r="A349" s="68"/>
      <c r="B349" s="68"/>
      <c r="C349" s="43"/>
      <c r="D349" s="43"/>
      <c r="E349" s="43"/>
      <c r="F349" s="43"/>
      <c r="G349" s="43"/>
      <c r="H349" s="43"/>
      <c r="I349" s="43"/>
      <c r="J349" s="43"/>
      <c r="K349" s="43"/>
      <c r="L349" s="43"/>
      <c r="M349" s="43"/>
      <c r="N349" s="43"/>
      <c r="O349" s="43"/>
      <c r="P349" s="43"/>
      <c r="Q349" s="43"/>
      <c r="R349" s="43"/>
      <c r="S349" s="43"/>
      <c r="T349" s="43" t="s">
        <v>36</v>
      </c>
      <c r="U349" s="43" t="s">
        <v>37</v>
      </c>
      <c r="V349" s="43"/>
      <c r="W349" s="43" t="s">
        <v>38</v>
      </c>
      <c r="X349" s="43">
        <v>13.985900000000001</v>
      </c>
      <c r="Y349" s="43">
        <v>-1.7003999999999999</v>
      </c>
      <c r="Z349" s="43" t="s">
        <v>522</v>
      </c>
      <c r="AA349" s="43" t="s">
        <v>40</v>
      </c>
      <c r="AB349" s="43"/>
      <c r="AC349" s="43"/>
      <c r="AD349" s="43"/>
      <c r="AE349" s="43"/>
      <c r="AF349" s="43"/>
    </row>
    <row r="350" spans="1:32">
      <c r="A350" s="68"/>
      <c r="B350" s="68"/>
      <c r="C350" s="43"/>
      <c r="D350" s="43"/>
      <c r="E350" s="43"/>
      <c r="F350" s="43"/>
      <c r="G350" s="43"/>
      <c r="H350" s="43"/>
      <c r="I350" s="43"/>
      <c r="J350" s="43"/>
      <c r="K350" s="43"/>
      <c r="L350" s="43"/>
      <c r="M350" s="43"/>
      <c r="N350" s="43"/>
      <c r="O350" s="43"/>
      <c r="P350" s="43"/>
      <c r="Q350" s="43"/>
      <c r="R350" s="43"/>
      <c r="S350" s="43"/>
      <c r="T350" s="43" t="s">
        <v>36</v>
      </c>
      <c r="U350" s="43" t="s">
        <v>37</v>
      </c>
      <c r="V350" s="43" t="s">
        <v>173</v>
      </c>
      <c r="W350" s="43" t="s">
        <v>38</v>
      </c>
      <c r="X350" s="43">
        <v>12.8734</v>
      </c>
      <c r="Y350" s="43">
        <v>-0.70030000000000003</v>
      </c>
      <c r="Z350" s="43" t="s">
        <v>479</v>
      </c>
      <c r="AA350" s="43" t="s">
        <v>40</v>
      </c>
      <c r="AB350" s="43"/>
      <c r="AC350" s="43"/>
      <c r="AD350" s="43"/>
      <c r="AE350" s="43"/>
      <c r="AF350" s="43"/>
    </row>
    <row r="351" spans="1:32">
      <c r="A351" s="68"/>
      <c r="B351" s="68"/>
      <c r="C351" s="43"/>
      <c r="D351" s="43"/>
      <c r="E351" s="43"/>
      <c r="F351" s="43"/>
      <c r="G351" s="43"/>
      <c r="H351" s="43"/>
      <c r="I351" s="43"/>
      <c r="J351" s="43"/>
      <c r="K351" s="43"/>
      <c r="L351" s="43"/>
      <c r="M351" s="43"/>
      <c r="N351" s="43"/>
      <c r="O351" s="43"/>
      <c r="P351" s="43"/>
      <c r="Q351" s="43"/>
      <c r="R351" s="43"/>
      <c r="S351" s="43"/>
      <c r="T351" s="43" t="s">
        <v>36</v>
      </c>
      <c r="U351" s="43" t="s">
        <v>37</v>
      </c>
      <c r="V351" s="43" t="s">
        <v>173</v>
      </c>
      <c r="W351" s="43" t="s">
        <v>38</v>
      </c>
      <c r="X351" s="43">
        <v>12.8734</v>
      </c>
      <c r="Y351" s="43">
        <v>-0.70030000000000003</v>
      </c>
      <c r="Z351" s="43" t="s">
        <v>479</v>
      </c>
      <c r="AA351" s="43" t="s">
        <v>40</v>
      </c>
      <c r="AB351" s="43"/>
      <c r="AC351" s="43"/>
      <c r="AD351" s="43"/>
      <c r="AE351" s="43"/>
      <c r="AF351" s="43"/>
    </row>
    <row r="352" spans="1:32">
      <c r="A352" s="68"/>
      <c r="B352" s="68"/>
      <c r="C352" s="43"/>
      <c r="D352" s="43"/>
      <c r="E352" s="43"/>
      <c r="F352" s="43"/>
      <c r="G352" s="43"/>
      <c r="H352" s="43"/>
      <c r="I352" s="43"/>
      <c r="J352" s="43"/>
      <c r="K352" s="43"/>
      <c r="L352" s="43"/>
      <c r="M352" s="43"/>
      <c r="N352" s="43"/>
      <c r="O352" s="43"/>
      <c r="P352" s="43"/>
      <c r="Q352" s="43"/>
      <c r="R352" s="43"/>
      <c r="S352" s="43"/>
      <c r="T352" s="43" t="s">
        <v>36</v>
      </c>
      <c r="U352" s="43" t="s">
        <v>37</v>
      </c>
      <c r="V352" s="43" t="s">
        <v>173</v>
      </c>
      <c r="W352" s="43" t="s">
        <v>38</v>
      </c>
      <c r="X352" s="43">
        <v>12.8734</v>
      </c>
      <c r="Y352" s="43">
        <v>-0.70030000000000003</v>
      </c>
      <c r="Z352" s="43" t="s">
        <v>479</v>
      </c>
      <c r="AA352" s="43" t="s">
        <v>40</v>
      </c>
      <c r="AB352" s="43"/>
      <c r="AC352" s="43"/>
      <c r="AD352" s="43"/>
      <c r="AE352" s="43"/>
      <c r="AF352" s="43"/>
    </row>
    <row r="353" spans="1:32">
      <c r="A353" s="68"/>
      <c r="B353" s="68"/>
      <c r="C353" s="43"/>
      <c r="D353" s="43"/>
      <c r="E353" s="43"/>
      <c r="F353" s="43"/>
      <c r="G353" s="43"/>
      <c r="H353" s="43"/>
      <c r="I353" s="43"/>
      <c r="J353" s="43"/>
      <c r="K353" s="43"/>
      <c r="L353" s="43"/>
      <c r="M353" s="43"/>
      <c r="N353" s="43"/>
      <c r="O353" s="43"/>
      <c r="P353" s="43"/>
      <c r="Q353" s="43"/>
      <c r="R353" s="43"/>
      <c r="S353" s="43"/>
      <c r="T353" s="43" t="s">
        <v>36</v>
      </c>
      <c r="U353" s="43" t="s">
        <v>37</v>
      </c>
      <c r="V353" s="43"/>
      <c r="W353" s="43" t="s">
        <v>38</v>
      </c>
      <c r="X353" s="43">
        <v>11.4269</v>
      </c>
      <c r="Y353" s="43">
        <v>-3.2578999999999998</v>
      </c>
      <c r="Z353" s="43" t="s">
        <v>511</v>
      </c>
      <c r="AA353" s="43" t="s">
        <v>40</v>
      </c>
      <c r="AB353" s="43" t="s">
        <v>41</v>
      </c>
      <c r="AC353" s="43">
        <v>613</v>
      </c>
      <c r="AD353" s="43">
        <v>2</v>
      </c>
      <c r="AE353" s="43">
        <v>901</v>
      </c>
      <c r="AF353" s="43">
        <v>4845.6453700888796</v>
      </c>
    </row>
    <row r="354" spans="1:32">
      <c r="A354" s="68"/>
      <c r="B354" s="68"/>
      <c r="C354" s="43"/>
      <c r="D354" s="43"/>
      <c r="E354" s="43"/>
      <c r="F354" s="43"/>
      <c r="G354" s="43"/>
      <c r="H354" s="43"/>
      <c r="I354" s="43"/>
      <c r="J354" s="43"/>
      <c r="K354" s="43"/>
      <c r="L354" s="43"/>
      <c r="M354" s="43"/>
      <c r="N354" s="43"/>
      <c r="O354" s="43"/>
      <c r="P354" s="43"/>
      <c r="Q354" s="43"/>
      <c r="R354" s="43"/>
      <c r="S354" s="43"/>
      <c r="T354" s="43" t="s">
        <v>36</v>
      </c>
      <c r="U354" s="43" t="s">
        <v>37</v>
      </c>
      <c r="V354" s="43"/>
      <c r="W354" s="43" t="s">
        <v>38</v>
      </c>
      <c r="X354" s="43">
        <v>11.4269</v>
      </c>
      <c r="Y354" s="43">
        <v>-3.2578999999999998</v>
      </c>
      <c r="Z354" s="43" t="s">
        <v>511</v>
      </c>
      <c r="AA354" s="43" t="s">
        <v>40</v>
      </c>
      <c r="AB354" s="43" t="s">
        <v>41</v>
      </c>
      <c r="AC354" s="43">
        <v>613</v>
      </c>
      <c r="AD354" s="43">
        <v>2</v>
      </c>
      <c r="AE354" s="43">
        <v>901</v>
      </c>
      <c r="AF354" s="43">
        <v>4971.0033786427002</v>
      </c>
    </row>
    <row r="355" spans="1:32">
      <c r="A355" s="68"/>
      <c r="B355" s="68"/>
      <c r="C355" s="43"/>
      <c r="D355" s="43"/>
      <c r="E355" s="43"/>
      <c r="F355" s="43"/>
      <c r="G355" s="43"/>
      <c r="H355" s="43"/>
      <c r="I355" s="43"/>
      <c r="J355" s="43"/>
      <c r="K355" s="43"/>
      <c r="L355" s="43"/>
      <c r="M355" s="43"/>
      <c r="N355" s="43"/>
      <c r="O355" s="43"/>
      <c r="P355" s="43"/>
      <c r="Q355" s="43"/>
      <c r="R355" s="43"/>
      <c r="S355" s="43"/>
      <c r="T355" s="43" t="s">
        <v>36</v>
      </c>
      <c r="U355" s="43" t="s">
        <v>37</v>
      </c>
      <c r="V355" s="43"/>
      <c r="W355" s="43" t="s">
        <v>38</v>
      </c>
      <c r="X355" s="43">
        <v>11.4269</v>
      </c>
      <c r="Y355" s="43">
        <v>-3.2578999999999998</v>
      </c>
      <c r="Z355" s="43" t="s">
        <v>511</v>
      </c>
      <c r="AA355" s="43" t="s">
        <v>40</v>
      </c>
      <c r="AB355" s="43" t="s">
        <v>41</v>
      </c>
      <c r="AC355" s="43">
        <v>613</v>
      </c>
      <c r="AD355" s="43">
        <v>2</v>
      </c>
      <c r="AE355" s="43">
        <v>901</v>
      </c>
      <c r="AF355" s="43">
        <v>8201.0148089752001</v>
      </c>
    </row>
    <row r="356" spans="1:32">
      <c r="A356" s="68"/>
      <c r="B356" s="68"/>
      <c r="C356" s="43"/>
      <c r="D356" s="43"/>
      <c r="E356" s="43"/>
      <c r="F356" s="43"/>
      <c r="G356" s="43"/>
      <c r="H356" s="43"/>
      <c r="I356" s="43"/>
      <c r="J356" s="43"/>
      <c r="K356" s="43"/>
      <c r="L356" s="43"/>
      <c r="M356" s="43"/>
      <c r="N356" s="43"/>
      <c r="O356" s="43"/>
      <c r="P356" s="43"/>
      <c r="Q356" s="43"/>
      <c r="R356" s="43"/>
      <c r="S356" s="43"/>
      <c r="T356" s="43" t="s">
        <v>36</v>
      </c>
      <c r="U356" s="43"/>
      <c r="V356" s="43"/>
      <c r="W356" s="43"/>
      <c r="X356" s="43">
        <v>14.6008</v>
      </c>
      <c r="Y356" s="43">
        <v>-0.71899999999999997</v>
      </c>
      <c r="Z356" s="43" t="s">
        <v>141</v>
      </c>
      <c r="AA356" s="43" t="s">
        <v>40</v>
      </c>
      <c r="AB356" s="43"/>
      <c r="AC356" s="43"/>
      <c r="AD356" s="43"/>
      <c r="AE356" s="43"/>
      <c r="AF356" s="43"/>
    </row>
    <row r="357" spans="1:32">
      <c r="A357" s="68"/>
      <c r="B357" s="68"/>
      <c r="C357" s="43"/>
      <c r="D357" s="43"/>
      <c r="E357" s="43"/>
      <c r="F357" s="43"/>
      <c r="G357" s="43"/>
      <c r="H357" s="43"/>
      <c r="I357" s="43"/>
      <c r="J357" s="43"/>
      <c r="K357" s="43"/>
      <c r="L357" s="43"/>
      <c r="M357" s="43"/>
      <c r="N357" s="43"/>
      <c r="O357" s="43"/>
      <c r="P357" s="43"/>
      <c r="Q357" s="43"/>
      <c r="R357" s="43"/>
      <c r="S357" s="43"/>
      <c r="T357" s="43" t="s">
        <v>36</v>
      </c>
      <c r="U357" s="43"/>
      <c r="V357" s="43"/>
      <c r="W357" s="43"/>
      <c r="X357" s="43">
        <v>14.6008</v>
      </c>
      <c r="Y357" s="43">
        <v>-0.71899999999999997</v>
      </c>
      <c r="Z357" s="43" t="s">
        <v>141</v>
      </c>
      <c r="AA357" s="43" t="s">
        <v>40</v>
      </c>
      <c r="AB357" s="43"/>
      <c r="AC357" s="43"/>
      <c r="AD357" s="43"/>
      <c r="AE357" s="43"/>
      <c r="AF357" s="43"/>
    </row>
    <row r="358" spans="1:32">
      <c r="A358" s="68"/>
      <c r="B358" s="68"/>
      <c r="C358" s="43"/>
      <c r="D358" s="43"/>
      <c r="E358" s="43"/>
      <c r="F358" s="43"/>
      <c r="G358" s="43"/>
      <c r="H358" s="43"/>
      <c r="I358" s="43"/>
      <c r="J358" s="43"/>
      <c r="K358" s="43"/>
      <c r="L358" s="43"/>
      <c r="M358" s="43"/>
      <c r="N358" s="43"/>
      <c r="O358" s="43"/>
      <c r="P358" s="43"/>
      <c r="Q358" s="43"/>
      <c r="R358" s="43"/>
      <c r="S358" s="43"/>
      <c r="T358" s="43" t="s">
        <v>36</v>
      </c>
      <c r="U358" s="43"/>
      <c r="V358" s="43"/>
      <c r="W358" s="43"/>
      <c r="X358" s="43">
        <v>14.6008</v>
      </c>
      <c r="Y358" s="43">
        <v>-0.71899999999999997</v>
      </c>
      <c r="Z358" s="43" t="s">
        <v>141</v>
      </c>
      <c r="AA358" s="43" t="s">
        <v>40</v>
      </c>
      <c r="AB358" s="43"/>
      <c r="AC358" s="43"/>
      <c r="AD358" s="43"/>
      <c r="AE358" s="43"/>
      <c r="AF358" s="43"/>
    </row>
    <row r="359" spans="1:32">
      <c r="A359" s="68"/>
      <c r="B359" s="68"/>
      <c r="C359" s="43"/>
      <c r="D359" s="43"/>
      <c r="E359" s="43"/>
      <c r="F359" s="43"/>
      <c r="G359" s="43"/>
      <c r="H359" s="43"/>
      <c r="I359" s="43"/>
      <c r="J359" s="43"/>
      <c r="K359" s="43"/>
      <c r="L359" s="43"/>
      <c r="M359" s="43"/>
      <c r="N359" s="43"/>
      <c r="O359" s="43"/>
      <c r="P359" s="43"/>
      <c r="Q359" s="43"/>
      <c r="R359" s="43"/>
      <c r="S359" s="43"/>
      <c r="T359" s="43" t="s">
        <v>36</v>
      </c>
      <c r="U359" s="43" t="s">
        <v>37</v>
      </c>
      <c r="V359" s="43"/>
      <c r="W359" s="43" t="s">
        <v>38</v>
      </c>
      <c r="X359" s="43">
        <v>12.920999999999999</v>
      </c>
      <c r="Y359" s="43">
        <v>-2.9762</v>
      </c>
      <c r="Z359" s="43" t="s">
        <v>473</v>
      </c>
      <c r="AA359" s="43" t="s">
        <v>40</v>
      </c>
      <c r="AB359" s="43" t="s">
        <v>41</v>
      </c>
      <c r="AC359" s="43">
        <v>613</v>
      </c>
      <c r="AD359" s="43">
        <v>1</v>
      </c>
      <c r="AE359" s="43">
        <v>23</v>
      </c>
      <c r="AF359" s="43">
        <v>8523.1204991686809</v>
      </c>
    </row>
    <row r="360" spans="1:32">
      <c r="A360" s="68"/>
      <c r="B360" s="68"/>
      <c r="C360" s="43"/>
      <c r="D360" s="43"/>
      <c r="E360" s="43"/>
      <c r="F360" s="43"/>
      <c r="G360" s="43"/>
      <c r="H360" s="43"/>
      <c r="I360" s="43"/>
      <c r="J360" s="43"/>
      <c r="K360" s="43"/>
      <c r="L360" s="43"/>
      <c r="M360" s="43"/>
      <c r="N360" s="43"/>
      <c r="O360" s="43"/>
      <c r="P360" s="43"/>
      <c r="Q360" s="43"/>
      <c r="R360" s="43"/>
      <c r="S360" s="43"/>
      <c r="T360" s="43" t="s">
        <v>36</v>
      </c>
      <c r="U360" s="43" t="s">
        <v>37</v>
      </c>
      <c r="V360" s="43"/>
      <c r="W360" s="43" t="s">
        <v>38</v>
      </c>
      <c r="X360" s="43">
        <v>12.484500000000001</v>
      </c>
      <c r="Y360" s="43">
        <v>-0.32040000000000002</v>
      </c>
      <c r="Z360" s="43" t="s">
        <v>393</v>
      </c>
      <c r="AA360" s="43" t="s">
        <v>40</v>
      </c>
      <c r="AB360" s="43" t="s">
        <v>41</v>
      </c>
      <c r="AC360" s="43">
        <v>613</v>
      </c>
      <c r="AD360" s="43">
        <v>2</v>
      </c>
      <c r="AE360" s="43">
        <v>201</v>
      </c>
      <c r="AF360" s="43">
        <v>9804.9167589496901</v>
      </c>
    </row>
    <row r="361" spans="1:32">
      <c r="A361" s="68"/>
      <c r="B361" s="68"/>
      <c r="C361" s="43"/>
      <c r="D361" s="43"/>
      <c r="E361" s="43"/>
      <c r="F361" s="43"/>
      <c r="G361" s="43"/>
      <c r="H361" s="43"/>
      <c r="I361" s="43"/>
      <c r="J361" s="43"/>
      <c r="K361" s="43"/>
      <c r="L361" s="43"/>
      <c r="M361" s="43"/>
      <c r="N361" s="43"/>
      <c r="O361" s="43"/>
      <c r="P361" s="43"/>
      <c r="Q361" s="43"/>
      <c r="R361" s="43"/>
      <c r="S361" s="43"/>
      <c r="T361" s="43" t="s">
        <v>36</v>
      </c>
      <c r="U361" s="43"/>
      <c r="V361" s="43"/>
      <c r="W361" s="43"/>
      <c r="X361" s="43">
        <v>13.7202</v>
      </c>
      <c r="Y361" s="43">
        <v>-2.5234999999999999</v>
      </c>
      <c r="Z361" s="43" t="s">
        <v>112</v>
      </c>
      <c r="AA361" s="43" t="s">
        <v>40</v>
      </c>
      <c r="AB361" s="43"/>
      <c r="AC361" s="43"/>
      <c r="AD361" s="43"/>
      <c r="AE361" s="43"/>
      <c r="AF361" s="43"/>
    </row>
    <row r="362" spans="1:32">
      <c r="A362" s="68"/>
      <c r="B362" s="68"/>
      <c r="C362" s="43"/>
      <c r="D362" s="43"/>
      <c r="E362" s="43"/>
      <c r="F362" s="43"/>
      <c r="G362" s="43"/>
      <c r="H362" s="43"/>
      <c r="I362" s="43"/>
      <c r="J362" s="43"/>
      <c r="K362" s="43"/>
      <c r="L362" s="43"/>
      <c r="M362" s="43"/>
      <c r="N362" s="43"/>
      <c r="O362" s="43"/>
      <c r="P362" s="43"/>
      <c r="Q362" s="43"/>
      <c r="R362" s="43"/>
      <c r="S362" s="43"/>
      <c r="T362" s="43" t="s">
        <v>36</v>
      </c>
      <c r="U362" s="43"/>
      <c r="V362" s="43"/>
      <c r="W362" s="43"/>
      <c r="X362" s="43">
        <v>13.7202</v>
      </c>
      <c r="Y362" s="43">
        <v>-2.5234999999999999</v>
      </c>
      <c r="Z362" s="43" t="s">
        <v>112</v>
      </c>
      <c r="AA362" s="43" t="s">
        <v>40</v>
      </c>
      <c r="AB362" s="43"/>
      <c r="AC362" s="43"/>
      <c r="AD362" s="43"/>
      <c r="AE362" s="43"/>
      <c r="AF362" s="43"/>
    </row>
    <row r="363" spans="1:32">
      <c r="A363" s="68"/>
      <c r="B363" s="68"/>
      <c r="C363" s="43"/>
      <c r="D363" s="43"/>
      <c r="E363" s="43"/>
      <c r="F363" s="43"/>
      <c r="G363" s="43"/>
      <c r="H363" s="43"/>
      <c r="I363" s="43"/>
      <c r="J363" s="43"/>
      <c r="K363" s="43"/>
      <c r="L363" s="43"/>
      <c r="M363" s="43"/>
      <c r="N363" s="43"/>
      <c r="O363" s="43"/>
      <c r="P363" s="43"/>
      <c r="Q363" s="43"/>
      <c r="R363" s="43"/>
      <c r="S363" s="43"/>
      <c r="T363" s="43" t="s">
        <v>36</v>
      </c>
      <c r="U363" s="43"/>
      <c r="V363" s="43"/>
      <c r="W363" s="43"/>
      <c r="X363" s="43">
        <v>13.7202</v>
      </c>
      <c r="Y363" s="43">
        <v>-2.5234999999999999</v>
      </c>
      <c r="Z363" s="43" t="s">
        <v>112</v>
      </c>
      <c r="AA363" s="43" t="s">
        <v>40</v>
      </c>
      <c r="AB363" s="43"/>
      <c r="AC363" s="43"/>
      <c r="AD363" s="43"/>
      <c r="AE363" s="43"/>
      <c r="AF363" s="43"/>
    </row>
    <row r="364" spans="1:32">
      <c r="A364" s="68"/>
      <c r="B364" s="68"/>
      <c r="C364" s="43"/>
      <c r="D364" s="43"/>
      <c r="E364" s="43"/>
      <c r="F364" s="43"/>
      <c r="G364" s="43"/>
      <c r="H364" s="43"/>
      <c r="I364" s="43"/>
      <c r="J364" s="43"/>
      <c r="K364" s="43"/>
      <c r="L364" s="43"/>
      <c r="M364" s="43"/>
      <c r="N364" s="43"/>
      <c r="O364" s="43"/>
      <c r="P364" s="43"/>
      <c r="Q364" s="43"/>
      <c r="R364" s="43"/>
      <c r="S364" s="43"/>
      <c r="T364" s="43" t="s">
        <v>36</v>
      </c>
      <c r="U364" s="43" t="s">
        <v>37</v>
      </c>
      <c r="V364" s="43"/>
      <c r="W364" s="43" t="s">
        <v>38</v>
      </c>
      <c r="X364" s="43">
        <v>11.109</v>
      </c>
      <c r="Y364" s="43">
        <v>-3.5133000000000001</v>
      </c>
      <c r="Z364" s="43" t="s">
        <v>410</v>
      </c>
      <c r="AA364" s="43" t="s">
        <v>40</v>
      </c>
      <c r="AB364" s="43"/>
      <c r="AC364" s="43"/>
      <c r="AD364" s="43"/>
      <c r="AE364" s="43"/>
      <c r="AF364" s="43"/>
    </row>
    <row r="365" spans="1:32">
      <c r="A365" s="68"/>
      <c r="B365" s="68"/>
      <c r="C365" s="43"/>
      <c r="D365" s="43"/>
      <c r="E365" s="43"/>
      <c r="F365" s="43"/>
      <c r="G365" s="43"/>
      <c r="H365" s="43"/>
      <c r="I365" s="43"/>
      <c r="J365" s="43"/>
      <c r="K365" s="43"/>
      <c r="L365" s="43"/>
      <c r="M365" s="43"/>
      <c r="N365" s="43"/>
      <c r="O365" s="43"/>
      <c r="P365" s="43"/>
      <c r="Q365" s="43"/>
      <c r="R365" s="43"/>
      <c r="S365" s="43"/>
      <c r="T365" s="43" t="s">
        <v>36</v>
      </c>
      <c r="U365" s="43" t="s">
        <v>37</v>
      </c>
      <c r="V365" s="43"/>
      <c r="W365" s="43" t="s">
        <v>38</v>
      </c>
      <c r="X365" s="43">
        <v>11.109</v>
      </c>
      <c r="Y365" s="43">
        <v>-3.5133000000000001</v>
      </c>
      <c r="Z365" s="43" t="s">
        <v>410</v>
      </c>
      <c r="AA365" s="43" t="s">
        <v>40</v>
      </c>
      <c r="AB365" s="43"/>
      <c r="AC365" s="43"/>
      <c r="AD365" s="43"/>
      <c r="AE365" s="43"/>
      <c r="AF365" s="43"/>
    </row>
    <row r="366" spans="1:32">
      <c r="A366" s="68"/>
      <c r="B366" s="68"/>
      <c r="C366" s="43"/>
      <c r="D366" s="43"/>
      <c r="E366" s="43"/>
      <c r="F366" s="43"/>
      <c r="G366" s="43"/>
      <c r="H366" s="43"/>
      <c r="I366" s="43"/>
      <c r="J366" s="43"/>
      <c r="K366" s="43"/>
      <c r="L366" s="43"/>
      <c r="M366" s="43"/>
      <c r="N366" s="43"/>
      <c r="O366" s="43"/>
      <c r="P366" s="43"/>
      <c r="Q366" s="43"/>
      <c r="R366" s="43"/>
      <c r="S366" s="43"/>
      <c r="T366" s="43" t="s">
        <v>36</v>
      </c>
      <c r="U366" s="43" t="s">
        <v>37</v>
      </c>
      <c r="V366" s="43"/>
      <c r="W366" s="43" t="s">
        <v>38</v>
      </c>
      <c r="X366" s="43">
        <v>11.109</v>
      </c>
      <c r="Y366" s="43">
        <v>-3.5133000000000001</v>
      </c>
      <c r="Z366" s="43" t="s">
        <v>410</v>
      </c>
      <c r="AA366" s="43" t="s">
        <v>40</v>
      </c>
      <c r="AB366" s="43"/>
      <c r="AC366" s="43"/>
      <c r="AD366" s="43"/>
      <c r="AE366" s="43"/>
      <c r="AF366" s="43"/>
    </row>
    <row r="367" spans="1:32">
      <c r="A367" s="68"/>
      <c r="B367" s="68"/>
      <c r="C367" s="43"/>
      <c r="D367" s="43"/>
      <c r="E367" s="43"/>
      <c r="F367" s="43"/>
      <c r="G367" s="43"/>
      <c r="H367" s="43"/>
      <c r="I367" s="43"/>
      <c r="J367" s="43"/>
      <c r="K367" s="43"/>
      <c r="L367" s="43"/>
      <c r="M367" s="43"/>
      <c r="N367" s="43"/>
      <c r="O367" s="43"/>
      <c r="P367" s="43"/>
      <c r="Q367" s="43"/>
      <c r="R367" s="43"/>
      <c r="S367" s="43"/>
      <c r="T367" s="43" t="s">
        <v>36</v>
      </c>
      <c r="U367" s="43" t="s">
        <v>71</v>
      </c>
      <c r="V367" s="43" t="s">
        <v>56</v>
      </c>
      <c r="W367" s="43" t="s">
        <v>72</v>
      </c>
      <c r="X367" s="43">
        <v>11.76</v>
      </c>
      <c r="Y367" s="43">
        <v>-4.8099999999999996</v>
      </c>
      <c r="Z367" s="43" t="s">
        <v>447</v>
      </c>
      <c r="AA367" s="43" t="s">
        <v>40</v>
      </c>
      <c r="AB367" s="43"/>
      <c r="AC367" s="43"/>
      <c r="AD367" s="43"/>
      <c r="AE367" s="43"/>
      <c r="AF367" s="43"/>
    </row>
    <row r="368" spans="1:32">
      <c r="A368" s="68"/>
      <c r="B368" s="68"/>
      <c r="C368" s="43"/>
      <c r="D368" s="43"/>
      <c r="E368" s="43"/>
      <c r="F368" s="43"/>
      <c r="G368" s="43"/>
      <c r="H368" s="43"/>
      <c r="I368" s="43"/>
      <c r="J368" s="43"/>
      <c r="K368" s="43"/>
      <c r="L368" s="43"/>
      <c r="M368" s="43"/>
      <c r="N368" s="43"/>
      <c r="O368" s="43"/>
      <c r="P368" s="43"/>
      <c r="Q368" s="43"/>
      <c r="R368" s="43"/>
      <c r="S368" s="43"/>
      <c r="T368" s="43" t="s">
        <v>36</v>
      </c>
      <c r="U368" s="43" t="s">
        <v>71</v>
      </c>
      <c r="V368" s="43" t="s">
        <v>56</v>
      </c>
      <c r="W368" s="43" t="s">
        <v>72</v>
      </c>
      <c r="X368" s="43">
        <v>11.76</v>
      </c>
      <c r="Y368" s="43">
        <v>-4.8099999999999996</v>
      </c>
      <c r="Z368" s="43" t="s">
        <v>447</v>
      </c>
      <c r="AA368" s="43" t="s">
        <v>40</v>
      </c>
      <c r="AB368" s="43"/>
      <c r="AC368" s="43"/>
      <c r="AD368" s="43"/>
      <c r="AE368" s="43"/>
      <c r="AF368" s="43"/>
    </row>
    <row r="369" spans="1:32">
      <c r="A369" s="68"/>
      <c r="B369" s="68"/>
      <c r="C369" s="43"/>
      <c r="D369" s="43"/>
      <c r="E369" s="43"/>
      <c r="F369" s="43"/>
      <c r="G369" s="43"/>
      <c r="H369" s="43"/>
      <c r="I369" s="43"/>
      <c r="J369" s="43"/>
      <c r="K369" s="43"/>
      <c r="L369" s="43"/>
      <c r="M369" s="43"/>
      <c r="N369" s="43"/>
      <c r="O369" s="43"/>
      <c r="P369" s="43"/>
      <c r="Q369" s="43"/>
      <c r="R369" s="43"/>
      <c r="S369" s="43"/>
      <c r="T369" s="43" t="s">
        <v>36</v>
      </c>
      <c r="U369" s="43" t="s">
        <v>71</v>
      </c>
      <c r="V369" s="43" t="s">
        <v>56</v>
      </c>
      <c r="W369" s="43" t="s">
        <v>72</v>
      </c>
      <c r="X369" s="43">
        <v>11.76</v>
      </c>
      <c r="Y369" s="43">
        <v>-4.8099999999999996</v>
      </c>
      <c r="Z369" s="43" t="s">
        <v>447</v>
      </c>
      <c r="AA369" s="43" t="s">
        <v>40</v>
      </c>
      <c r="AB369" s="43"/>
      <c r="AC369" s="43"/>
      <c r="AD369" s="43"/>
      <c r="AE369" s="43"/>
      <c r="AF369" s="43"/>
    </row>
    <row r="370" spans="1:32">
      <c r="A370" s="68"/>
      <c r="B370" s="68"/>
      <c r="C370" s="43"/>
      <c r="D370" s="43"/>
      <c r="E370" s="43"/>
      <c r="F370" s="43"/>
      <c r="G370" s="43"/>
      <c r="H370" s="43"/>
      <c r="I370" s="43"/>
      <c r="J370" s="43"/>
      <c r="K370" s="43"/>
      <c r="L370" s="43"/>
      <c r="M370" s="43"/>
      <c r="N370" s="43"/>
      <c r="O370" s="43"/>
      <c r="P370" s="43"/>
      <c r="Q370" s="43"/>
      <c r="R370" s="43"/>
      <c r="S370" s="43"/>
      <c r="T370" s="43" t="s">
        <v>36</v>
      </c>
      <c r="U370" s="43" t="s">
        <v>37</v>
      </c>
      <c r="V370" s="43" t="s">
        <v>160</v>
      </c>
      <c r="W370" s="43" t="s">
        <v>38</v>
      </c>
      <c r="X370" s="43">
        <v>11.7302</v>
      </c>
      <c r="Y370" s="43">
        <v>1.7693000000000001</v>
      </c>
      <c r="Z370" s="43" t="s">
        <v>250</v>
      </c>
      <c r="AA370" s="43" t="s">
        <v>40</v>
      </c>
      <c r="AB370" s="43"/>
      <c r="AC370" s="43"/>
      <c r="AD370" s="43"/>
      <c r="AE370" s="43"/>
      <c r="AF370" s="43"/>
    </row>
    <row r="371" spans="1:32">
      <c r="A371" s="68"/>
      <c r="B371" s="68"/>
      <c r="C371" s="43"/>
      <c r="D371" s="43"/>
      <c r="E371" s="43"/>
      <c r="F371" s="43"/>
      <c r="G371" s="43"/>
      <c r="H371" s="43"/>
      <c r="I371" s="43"/>
      <c r="J371" s="43"/>
      <c r="K371" s="43"/>
      <c r="L371" s="43"/>
      <c r="M371" s="43"/>
      <c r="N371" s="43"/>
      <c r="O371" s="43"/>
      <c r="P371" s="43"/>
      <c r="Q371" s="43"/>
      <c r="R371" s="43"/>
      <c r="S371" s="43"/>
      <c r="T371" s="43" t="s">
        <v>36</v>
      </c>
      <c r="U371" s="43" t="s">
        <v>37</v>
      </c>
      <c r="V371" s="43" t="s">
        <v>160</v>
      </c>
      <c r="W371" s="43" t="s">
        <v>38</v>
      </c>
      <c r="X371" s="43">
        <v>11.7302</v>
      </c>
      <c r="Y371" s="43">
        <v>1.7693000000000001</v>
      </c>
      <c r="Z371" s="43" t="s">
        <v>250</v>
      </c>
      <c r="AA371" s="43" t="s">
        <v>40</v>
      </c>
      <c r="AB371" s="43"/>
      <c r="AC371" s="43"/>
      <c r="AD371" s="43"/>
      <c r="AE371" s="43"/>
      <c r="AF371" s="43"/>
    </row>
    <row r="372" spans="1:32">
      <c r="A372" s="68"/>
      <c r="B372" s="68"/>
      <c r="C372" s="43"/>
      <c r="D372" s="43"/>
      <c r="E372" s="43"/>
      <c r="F372" s="43"/>
      <c r="G372" s="43"/>
      <c r="H372" s="43"/>
      <c r="I372" s="43"/>
      <c r="J372" s="43"/>
      <c r="K372" s="43"/>
      <c r="L372" s="43"/>
      <c r="M372" s="43"/>
      <c r="N372" s="43"/>
      <c r="O372" s="43"/>
      <c r="P372" s="43"/>
      <c r="Q372" s="43"/>
      <c r="R372" s="43"/>
      <c r="S372" s="43"/>
      <c r="T372" s="43" t="s">
        <v>36</v>
      </c>
      <c r="U372" s="43" t="s">
        <v>37</v>
      </c>
      <c r="V372" s="43" t="s">
        <v>160</v>
      </c>
      <c r="W372" s="43" t="s">
        <v>38</v>
      </c>
      <c r="X372" s="43">
        <v>11.7302</v>
      </c>
      <c r="Y372" s="43">
        <v>1.7693000000000001</v>
      </c>
      <c r="Z372" s="43" t="s">
        <v>250</v>
      </c>
      <c r="AA372" s="43" t="s">
        <v>40</v>
      </c>
      <c r="AB372" s="43"/>
      <c r="AC372" s="43"/>
      <c r="AD372" s="43"/>
      <c r="AE372" s="43"/>
      <c r="AF372" s="43"/>
    </row>
    <row r="373" spans="1:32">
      <c r="A373" s="68"/>
      <c r="B373" s="68"/>
      <c r="C373" s="43"/>
      <c r="D373" s="43"/>
      <c r="E373" s="43"/>
      <c r="F373" s="43"/>
      <c r="G373" s="43"/>
      <c r="H373" s="43"/>
      <c r="I373" s="43"/>
      <c r="J373" s="43"/>
      <c r="K373" s="43"/>
      <c r="L373" s="43"/>
      <c r="M373" s="43"/>
      <c r="N373" s="43"/>
      <c r="O373" s="43"/>
      <c r="P373" s="43"/>
      <c r="Q373" s="43"/>
      <c r="R373" s="43"/>
      <c r="S373" s="43"/>
      <c r="T373" s="43" t="s">
        <v>36</v>
      </c>
      <c r="U373" s="43" t="s">
        <v>37</v>
      </c>
      <c r="V373" s="43"/>
      <c r="W373" s="43" t="s">
        <v>38</v>
      </c>
      <c r="X373" s="43">
        <v>11.014200000000001</v>
      </c>
      <c r="Y373" s="43">
        <v>0.55279999999999996</v>
      </c>
      <c r="Z373" s="43" t="s">
        <v>459</v>
      </c>
      <c r="AA373" s="43" t="s">
        <v>40</v>
      </c>
      <c r="AB373" s="43"/>
      <c r="AC373" s="43"/>
      <c r="AD373" s="43"/>
      <c r="AE373" s="43"/>
      <c r="AF373" s="43"/>
    </row>
    <row r="374" spans="1:32">
      <c r="A374" s="68"/>
      <c r="B374" s="68"/>
      <c r="C374" s="43"/>
      <c r="D374" s="43"/>
      <c r="E374" s="43"/>
      <c r="F374" s="43"/>
      <c r="G374" s="43"/>
      <c r="H374" s="43"/>
      <c r="I374" s="43"/>
      <c r="J374" s="43"/>
      <c r="K374" s="43"/>
      <c r="L374" s="43"/>
      <c r="M374" s="43"/>
      <c r="N374" s="43"/>
      <c r="O374" s="43"/>
      <c r="P374" s="43"/>
      <c r="Q374" s="43"/>
      <c r="R374" s="43"/>
      <c r="S374" s="43"/>
      <c r="T374" s="43" t="s">
        <v>36</v>
      </c>
      <c r="U374" s="43" t="s">
        <v>37</v>
      </c>
      <c r="V374" s="43"/>
      <c r="W374" s="43" t="s">
        <v>38</v>
      </c>
      <c r="X374" s="43">
        <v>11.014200000000001</v>
      </c>
      <c r="Y374" s="43">
        <v>0.55279999999999996</v>
      </c>
      <c r="Z374" s="43" t="s">
        <v>459</v>
      </c>
      <c r="AA374" s="43" t="s">
        <v>40</v>
      </c>
      <c r="AB374" s="43"/>
      <c r="AC374" s="43"/>
      <c r="AD374" s="43"/>
      <c r="AE374" s="43"/>
      <c r="AF374" s="43"/>
    </row>
    <row r="375" spans="1:32">
      <c r="A375" s="68"/>
      <c r="B375" s="68"/>
      <c r="C375" s="43"/>
      <c r="D375" s="43"/>
      <c r="E375" s="43"/>
      <c r="F375" s="43"/>
      <c r="G375" s="43"/>
      <c r="H375" s="43"/>
      <c r="I375" s="43"/>
      <c r="J375" s="43"/>
      <c r="K375" s="43"/>
      <c r="L375" s="43"/>
      <c r="M375" s="43"/>
      <c r="N375" s="43"/>
      <c r="O375" s="43"/>
      <c r="P375" s="43"/>
      <c r="Q375" s="43"/>
      <c r="R375" s="43"/>
      <c r="S375" s="43"/>
      <c r="T375" s="43" t="s">
        <v>36</v>
      </c>
      <c r="U375" s="43" t="s">
        <v>37</v>
      </c>
      <c r="V375" s="43"/>
      <c r="W375" s="43" t="s">
        <v>38</v>
      </c>
      <c r="X375" s="43">
        <v>11.014200000000001</v>
      </c>
      <c r="Y375" s="43">
        <v>0.55279999999999996</v>
      </c>
      <c r="Z375" s="43" t="s">
        <v>459</v>
      </c>
      <c r="AA375" s="43" t="s">
        <v>40</v>
      </c>
      <c r="AB375" s="43"/>
      <c r="AC375" s="43"/>
      <c r="AD375" s="43"/>
      <c r="AE375" s="43"/>
      <c r="AF375" s="43"/>
    </row>
    <row r="376" spans="1:32">
      <c r="A376" s="68"/>
      <c r="B376" s="68"/>
      <c r="C376" s="43"/>
      <c r="D376" s="43"/>
      <c r="E376" s="43"/>
      <c r="F376" s="43"/>
      <c r="G376" s="43"/>
      <c r="H376" s="43"/>
      <c r="I376" s="43"/>
      <c r="J376" s="43"/>
      <c r="K376" s="43"/>
      <c r="L376" s="43"/>
      <c r="M376" s="43"/>
      <c r="N376" s="43"/>
      <c r="O376" s="43"/>
      <c r="P376" s="43"/>
      <c r="Q376" s="43"/>
      <c r="R376" s="43"/>
      <c r="S376" s="43"/>
      <c r="T376" s="43" t="s">
        <v>36</v>
      </c>
      <c r="U376" s="43" t="s">
        <v>37</v>
      </c>
      <c r="V376" s="43"/>
      <c r="W376" s="43" t="s">
        <v>38</v>
      </c>
      <c r="X376" s="43">
        <v>11.014200000000001</v>
      </c>
      <c r="Y376" s="43">
        <v>0.55279999999999996</v>
      </c>
      <c r="Z376" s="43" t="s">
        <v>459</v>
      </c>
      <c r="AA376" s="43" t="s">
        <v>40</v>
      </c>
      <c r="AB376" s="43"/>
      <c r="AC376" s="43"/>
      <c r="AD376" s="43"/>
      <c r="AE376" s="43"/>
      <c r="AF376" s="43"/>
    </row>
    <row r="377" spans="1:32">
      <c r="A377" s="68"/>
      <c r="B377" s="68"/>
      <c r="C377" s="43"/>
      <c r="D377" s="43"/>
      <c r="E377" s="43"/>
      <c r="F377" s="43"/>
      <c r="G377" s="43"/>
      <c r="H377" s="43"/>
      <c r="I377" s="43"/>
      <c r="J377" s="43"/>
      <c r="K377" s="43"/>
      <c r="L377" s="43"/>
      <c r="M377" s="43"/>
      <c r="N377" s="43"/>
      <c r="O377" s="43"/>
      <c r="P377" s="43"/>
      <c r="Q377" s="43"/>
      <c r="R377" s="43"/>
      <c r="S377" s="43"/>
      <c r="T377" s="43" t="s">
        <v>36</v>
      </c>
      <c r="U377" s="43" t="s">
        <v>37</v>
      </c>
      <c r="V377" s="43"/>
      <c r="W377" s="43" t="s">
        <v>38</v>
      </c>
      <c r="X377" s="43">
        <v>11.014200000000001</v>
      </c>
      <c r="Y377" s="43">
        <v>0.55279999999999996</v>
      </c>
      <c r="Z377" s="43" t="s">
        <v>459</v>
      </c>
      <c r="AA377" s="43" t="s">
        <v>40</v>
      </c>
      <c r="AB377" s="43"/>
      <c r="AC377" s="43"/>
      <c r="AD377" s="43"/>
      <c r="AE377" s="43"/>
      <c r="AF377" s="43"/>
    </row>
    <row r="378" spans="1:32">
      <c r="A378" s="68"/>
      <c r="B378" s="68"/>
      <c r="C378" s="43"/>
      <c r="D378" s="43"/>
      <c r="E378" s="43"/>
      <c r="F378" s="43"/>
      <c r="G378" s="43"/>
      <c r="H378" s="43"/>
      <c r="I378" s="43"/>
      <c r="J378" s="43"/>
      <c r="K378" s="43"/>
      <c r="L378" s="43"/>
      <c r="M378" s="43"/>
      <c r="N378" s="43"/>
      <c r="O378" s="43"/>
      <c r="P378" s="43"/>
      <c r="Q378" s="43"/>
      <c r="R378" s="43"/>
      <c r="S378" s="43"/>
      <c r="T378" s="43" t="s">
        <v>36</v>
      </c>
      <c r="U378" s="43" t="s">
        <v>37</v>
      </c>
      <c r="V378" s="43"/>
      <c r="W378" s="43" t="s">
        <v>38</v>
      </c>
      <c r="X378" s="43">
        <v>11.014200000000001</v>
      </c>
      <c r="Y378" s="43">
        <v>0.55279999999999996</v>
      </c>
      <c r="Z378" s="43" t="s">
        <v>459</v>
      </c>
      <c r="AA378" s="43" t="s">
        <v>40</v>
      </c>
      <c r="AB378" s="43"/>
      <c r="AC378" s="43"/>
      <c r="AD378" s="43"/>
      <c r="AE378" s="43"/>
      <c r="AF378" s="43"/>
    </row>
    <row r="379" spans="1:32">
      <c r="A379" s="68"/>
      <c r="B379" s="68"/>
      <c r="C379" s="43"/>
      <c r="D379" s="43"/>
      <c r="E379" s="43"/>
      <c r="F379" s="43"/>
      <c r="G379" s="43"/>
      <c r="H379" s="43"/>
      <c r="I379" s="43"/>
      <c r="J379" s="43"/>
      <c r="K379" s="43"/>
      <c r="L379" s="43"/>
      <c r="M379" s="43"/>
      <c r="N379" s="43"/>
      <c r="O379" s="43"/>
      <c r="P379" s="43"/>
      <c r="Q379" s="43"/>
      <c r="R379" s="43"/>
      <c r="S379" s="43"/>
      <c r="T379" s="43" t="s">
        <v>36</v>
      </c>
      <c r="U379" s="43" t="s">
        <v>37</v>
      </c>
      <c r="V379" s="43"/>
      <c r="W379" s="43" t="s">
        <v>38</v>
      </c>
      <c r="X379" s="43">
        <v>11.8399</v>
      </c>
      <c r="Y379" s="43">
        <v>1.9187000000000001</v>
      </c>
      <c r="Z379" s="43" t="s">
        <v>508</v>
      </c>
      <c r="AA379" s="43" t="s">
        <v>40</v>
      </c>
      <c r="AB379" s="43"/>
      <c r="AC379" s="43"/>
      <c r="AD379" s="43"/>
      <c r="AE379" s="43"/>
      <c r="AF379" s="43"/>
    </row>
    <row r="380" spans="1:32">
      <c r="A380" s="68"/>
      <c r="B380" s="68"/>
      <c r="C380" s="43"/>
      <c r="D380" s="43"/>
      <c r="E380" s="43"/>
      <c r="F380" s="43"/>
      <c r="G380" s="43"/>
      <c r="H380" s="43"/>
      <c r="I380" s="43"/>
      <c r="J380" s="43"/>
      <c r="K380" s="43"/>
      <c r="L380" s="43"/>
      <c r="M380" s="43"/>
      <c r="N380" s="43"/>
      <c r="O380" s="43"/>
      <c r="P380" s="43"/>
      <c r="Q380" s="43"/>
      <c r="R380" s="43"/>
      <c r="S380" s="43"/>
      <c r="T380" s="43" t="s">
        <v>36</v>
      </c>
      <c r="U380" s="43" t="s">
        <v>37</v>
      </c>
      <c r="V380" s="43"/>
      <c r="W380" s="43" t="s">
        <v>38</v>
      </c>
      <c r="X380" s="43">
        <v>11.8399</v>
      </c>
      <c r="Y380" s="43">
        <v>1.9187000000000001</v>
      </c>
      <c r="Z380" s="43" t="s">
        <v>508</v>
      </c>
      <c r="AA380" s="43" t="s">
        <v>40</v>
      </c>
      <c r="AB380" s="43"/>
      <c r="AC380" s="43"/>
      <c r="AD380" s="43"/>
      <c r="AE380" s="43"/>
      <c r="AF380" s="43"/>
    </row>
    <row r="381" spans="1:32">
      <c r="A381" s="68"/>
      <c r="B381" s="68"/>
      <c r="C381" s="43"/>
      <c r="D381" s="43"/>
      <c r="E381" s="43"/>
      <c r="F381" s="43"/>
      <c r="G381" s="43"/>
      <c r="H381" s="43"/>
      <c r="I381" s="43"/>
      <c r="J381" s="43"/>
      <c r="K381" s="43"/>
      <c r="L381" s="43"/>
      <c r="M381" s="43"/>
      <c r="N381" s="43"/>
      <c r="O381" s="43"/>
      <c r="P381" s="43"/>
      <c r="Q381" s="43"/>
      <c r="R381" s="43"/>
      <c r="S381" s="43"/>
      <c r="T381" s="43" t="s">
        <v>36</v>
      </c>
      <c r="U381" s="43" t="s">
        <v>37</v>
      </c>
      <c r="V381" s="43"/>
      <c r="W381" s="43" t="s">
        <v>38</v>
      </c>
      <c r="X381" s="43">
        <v>11.8399</v>
      </c>
      <c r="Y381" s="43">
        <v>1.9187000000000001</v>
      </c>
      <c r="Z381" s="43" t="s">
        <v>508</v>
      </c>
      <c r="AA381" s="43" t="s">
        <v>40</v>
      </c>
      <c r="AB381" s="43"/>
      <c r="AC381" s="43"/>
      <c r="AD381" s="43"/>
      <c r="AE381" s="43"/>
      <c r="AF381" s="43"/>
    </row>
    <row r="382" spans="1:32">
      <c r="A382" s="68"/>
      <c r="B382" s="68"/>
      <c r="C382" s="43"/>
      <c r="D382" s="43"/>
      <c r="E382" s="43"/>
      <c r="F382" s="43"/>
      <c r="G382" s="43"/>
      <c r="H382" s="43"/>
      <c r="I382" s="43"/>
      <c r="J382" s="43"/>
      <c r="K382" s="43"/>
      <c r="L382" s="43"/>
      <c r="M382" s="43"/>
      <c r="N382" s="43"/>
      <c r="O382" s="43"/>
      <c r="P382" s="43"/>
      <c r="Q382" s="43"/>
      <c r="R382" s="43"/>
      <c r="S382" s="43"/>
      <c r="T382" s="43" t="s">
        <v>36</v>
      </c>
      <c r="U382" s="43" t="s">
        <v>37</v>
      </c>
      <c r="V382" s="43"/>
      <c r="W382" s="43" t="s">
        <v>38</v>
      </c>
      <c r="X382" s="43">
        <v>12.3781</v>
      </c>
      <c r="Y382" s="43">
        <v>-2.7263000000000002</v>
      </c>
      <c r="Z382" s="43" t="s">
        <v>244</v>
      </c>
      <c r="AA382" s="43" t="s">
        <v>40</v>
      </c>
      <c r="AB382" s="43" t="s">
        <v>41</v>
      </c>
      <c r="AC382" s="43">
        <v>613</v>
      </c>
      <c r="AD382" s="43">
        <v>1</v>
      </c>
      <c r="AE382" s="43">
        <v>38</v>
      </c>
      <c r="AF382" s="43">
        <v>8261.0204698103098</v>
      </c>
    </row>
    <row r="383" spans="1:32">
      <c r="A383" s="68"/>
      <c r="B383" s="68"/>
      <c r="C383" s="43"/>
      <c r="D383" s="43"/>
      <c r="E383" s="43"/>
      <c r="F383" s="43"/>
      <c r="G383" s="43"/>
      <c r="H383" s="43"/>
      <c r="I383" s="43"/>
      <c r="J383" s="43"/>
      <c r="K383" s="43"/>
      <c r="L383" s="43"/>
      <c r="M383" s="43"/>
      <c r="N383" s="43"/>
      <c r="O383" s="43"/>
      <c r="P383" s="43"/>
      <c r="Q383" s="43"/>
      <c r="R383" s="43"/>
      <c r="S383" s="43"/>
      <c r="T383" s="43" t="s">
        <v>36</v>
      </c>
      <c r="U383" s="43" t="s">
        <v>37</v>
      </c>
      <c r="V383" s="43"/>
      <c r="W383" s="43" t="s">
        <v>38</v>
      </c>
      <c r="X383" s="43">
        <v>12.3781</v>
      </c>
      <c r="Y383" s="43">
        <v>-2.7263000000000002</v>
      </c>
      <c r="Z383" s="43" t="s">
        <v>244</v>
      </c>
      <c r="AA383" s="43" t="s">
        <v>40</v>
      </c>
      <c r="AB383" s="43" t="s">
        <v>41</v>
      </c>
      <c r="AC383" s="43">
        <v>613</v>
      </c>
      <c r="AD383" s="43">
        <v>1</v>
      </c>
      <c r="AE383" s="43">
        <v>38</v>
      </c>
      <c r="AF383" s="43">
        <v>8595.4777420215105</v>
      </c>
    </row>
    <row r="384" spans="1:32">
      <c r="A384" s="68"/>
      <c r="B384" s="68"/>
      <c r="C384" s="43"/>
      <c r="D384" s="43"/>
      <c r="E384" s="43"/>
      <c r="F384" s="43"/>
      <c r="G384" s="43"/>
      <c r="H384" s="43"/>
      <c r="I384" s="43"/>
      <c r="J384" s="43"/>
      <c r="K384" s="43"/>
      <c r="L384" s="43"/>
      <c r="M384" s="43"/>
      <c r="N384" s="43"/>
      <c r="O384" s="43"/>
      <c r="P384" s="43"/>
      <c r="Q384" s="43"/>
      <c r="R384" s="43"/>
      <c r="S384" s="43"/>
      <c r="T384" s="43" t="s">
        <v>36</v>
      </c>
      <c r="U384" s="43" t="s">
        <v>37</v>
      </c>
      <c r="V384" s="43"/>
      <c r="W384" s="43" t="s">
        <v>38</v>
      </c>
      <c r="X384" s="43">
        <v>12.3781</v>
      </c>
      <c r="Y384" s="43">
        <v>-2.7263000000000002</v>
      </c>
      <c r="Z384" s="43" t="s">
        <v>244</v>
      </c>
      <c r="AA384" s="43" t="s">
        <v>40</v>
      </c>
      <c r="AB384" s="43" t="s">
        <v>41</v>
      </c>
      <c r="AC384" s="43">
        <v>613</v>
      </c>
      <c r="AD384" s="43">
        <v>3</v>
      </c>
      <c r="AE384" s="43">
        <v>230</v>
      </c>
      <c r="AF384" s="43">
        <v>8886.3592720557608</v>
      </c>
    </row>
    <row r="385" spans="1:32">
      <c r="A385" s="68"/>
      <c r="B385" s="68"/>
      <c r="C385" s="43"/>
      <c r="D385" s="43"/>
      <c r="E385" s="43"/>
      <c r="F385" s="43"/>
      <c r="G385" s="43"/>
      <c r="H385" s="43"/>
      <c r="I385" s="43"/>
      <c r="J385" s="43"/>
      <c r="K385" s="43"/>
      <c r="L385" s="43"/>
      <c r="M385" s="43"/>
      <c r="N385" s="43"/>
      <c r="O385" s="43"/>
      <c r="P385" s="43"/>
      <c r="Q385" s="43"/>
      <c r="R385" s="43"/>
      <c r="S385" s="43"/>
      <c r="T385" s="43" t="s">
        <v>36</v>
      </c>
      <c r="U385" s="43" t="s">
        <v>71</v>
      </c>
      <c r="V385" s="43"/>
      <c r="W385" s="43" t="s">
        <v>72</v>
      </c>
      <c r="X385" s="43">
        <v>12.9648</v>
      </c>
      <c r="Y385" s="43">
        <v>-0.4536</v>
      </c>
      <c r="Z385" s="43" t="s">
        <v>73</v>
      </c>
      <c r="AA385" s="43" t="s">
        <v>40</v>
      </c>
      <c r="AB385" s="43"/>
      <c r="AC385" s="43"/>
      <c r="AD385" s="43"/>
      <c r="AE385" s="43"/>
      <c r="AF385" s="43"/>
    </row>
    <row r="386" spans="1:32">
      <c r="A386" s="68"/>
      <c r="B386" s="68"/>
      <c r="C386" s="43"/>
      <c r="D386" s="43"/>
      <c r="E386" s="43"/>
      <c r="F386" s="43"/>
      <c r="G386" s="43"/>
      <c r="H386" s="43"/>
      <c r="I386" s="43"/>
      <c r="J386" s="43"/>
      <c r="K386" s="43"/>
      <c r="L386" s="43"/>
      <c r="M386" s="43"/>
      <c r="N386" s="43"/>
      <c r="O386" s="43"/>
      <c r="P386" s="43"/>
      <c r="Q386" s="43"/>
      <c r="R386" s="43"/>
      <c r="S386" s="43"/>
      <c r="T386" s="43" t="s">
        <v>36</v>
      </c>
      <c r="U386" s="43" t="s">
        <v>71</v>
      </c>
      <c r="V386" s="43"/>
      <c r="W386" s="43" t="s">
        <v>72</v>
      </c>
      <c r="X386" s="43">
        <v>12.9648</v>
      </c>
      <c r="Y386" s="43">
        <v>-0.4536</v>
      </c>
      <c r="Z386" s="43" t="s">
        <v>73</v>
      </c>
      <c r="AA386" s="43" t="s">
        <v>40</v>
      </c>
      <c r="AB386" s="43"/>
      <c r="AC386" s="43"/>
      <c r="AD386" s="43"/>
      <c r="AE386" s="43"/>
      <c r="AF386" s="43"/>
    </row>
    <row r="387" spans="1:32">
      <c r="A387" s="68"/>
      <c r="B387" s="68"/>
      <c r="C387" s="43"/>
      <c r="D387" s="43"/>
      <c r="E387" s="43"/>
      <c r="F387" s="43"/>
      <c r="G387" s="43"/>
      <c r="H387" s="43"/>
      <c r="I387" s="43"/>
      <c r="J387" s="43"/>
      <c r="K387" s="43"/>
      <c r="L387" s="43"/>
      <c r="M387" s="43"/>
      <c r="N387" s="43"/>
      <c r="O387" s="43"/>
      <c r="P387" s="43"/>
      <c r="Q387" s="43"/>
      <c r="R387" s="43"/>
      <c r="S387" s="43"/>
      <c r="T387" s="43" t="s">
        <v>36</v>
      </c>
      <c r="U387" s="43" t="s">
        <v>71</v>
      </c>
      <c r="V387" s="43"/>
      <c r="W387" s="43" t="s">
        <v>72</v>
      </c>
      <c r="X387" s="43">
        <v>12.9648</v>
      </c>
      <c r="Y387" s="43">
        <v>-0.4536</v>
      </c>
      <c r="Z387" s="43" t="s">
        <v>73</v>
      </c>
      <c r="AA387" s="43" t="s">
        <v>40</v>
      </c>
      <c r="AB387" s="43"/>
      <c r="AC387" s="43"/>
      <c r="AD387" s="43"/>
      <c r="AE387" s="43"/>
      <c r="AF387" s="43"/>
    </row>
    <row r="388" spans="1:32">
      <c r="A388" s="68"/>
      <c r="B388" s="68"/>
      <c r="C388" s="43"/>
      <c r="D388" s="43"/>
      <c r="E388" s="43"/>
      <c r="F388" s="43"/>
      <c r="G388" s="43"/>
      <c r="H388" s="43"/>
      <c r="I388" s="43"/>
      <c r="J388" s="43"/>
      <c r="K388" s="43"/>
      <c r="L388" s="43"/>
      <c r="M388" s="43"/>
      <c r="N388" s="43"/>
      <c r="O388" s="43"/>
      <c r="P388" s="43"/>
      <c r="Q388" s="43"/>
      <c r="R388" s="43"/>
      <c r="S388" s="43"/>
      <c r="T388" s="43" t="s">
        <v>36</v>
      </c>
      <c r="U388" s="43" t="s">
        <v>37</v>
      </c>
      <c r="V388" s="43"/>
      <c r="W388" s="43" t="s">
        <v>38</v>
      </c>
      <c r="X388" s="43">
        <v>12.8521</v>
      </c>
      <c r="Y388" s="43">
        <v>-0.37469999999999998</v>
      </c>
      <c r="Z388" s="43" t="s">
        <v>151</v>
      </c>
      <c r="AA388" s="43" t="s">
        <v>40</v>
      </c>
      <c r="AB388" s="43"/>
      <c r="AC388" s="43"/>
      <c r="AD388" s="43"/>
      <c r="AE388" s="43"/>
      <c r="AF388" s="43"/>
    </row>
    <row r="389" spans="1:32">
      <c r="A389" s="68"/>
      <c r="B389" s="68"/>
      <c r="C389" s="43"/>
      <c r="D389" s="43"/>
      <c r="E389" s="43"/>
      <c r="F389" s="43"/>
      <c r="G389" s="43"/>
      <c r="H389" s="43"/>
      <c r="I389" s="43"/>
      <c r="J389" s="43"/>
      <c r="K389" s="43"/>
      <c r="L389" s="43"/>
      <c r="M389" s="43"/>
      <c r="N389" s="43"/>
      <c r="O389" s="43"/>
      <c r="P389" s="43"/>
      <c r="Q389" s="43"/>
      <c r="R389" s="43"/>
      <c r="S389" s="43"/>
      <c r="T389" s="43" t="s">
        <v>36</v>
      </c>
      <c r="U389" s="43" t="s">
        <v>37</v>
      </c>
      <c r="V389" s="43"/>
      <c r="W389" s="43" t="s">
        <v>38</v>
      </c>
      <c r="X389" s="43">
        <v>12.8521</v>
      </c>
      <c r="Y389" s="43">
        <v>-0.37469999999999998</v>
      </c>
      <c r="Z389" s="43" t="s">
        <v>151</v>
      </c>
      <c r="AA389" s="43" t="s">
        <v>40</v>
      </c>
      <c r="AB389" s="43"/>
      <c r="AC389" s="43"/>
      <c r="AD389" s="43"/>
      <c r="AE389" s="43"/>
      <c r="AF389" s="43"/>
    </row>
    <row r="390" spans="1:32">
      <c r="A390" s="68"/>
      <c r="B390" s="68"/>
      <c r="C390" s="43"/>
      <c r="D390" s="43"/>
      <c r="E390" s="43"/>
      <c r="F390" s="43"/>
      <c r="G390" s="43"/>
      <c r="H390" s="43"/>
      <c r="I390" s="43"/>
      <c r="J390" s="43"/>
      <c r="K390" s="43"/>
      <c r="L390" s="43"/>
      <c r="M390" s="43"/>
      <c r="N390" s="43"/>
      <c r="O390" s="43"/>
      <c r="P390" s="43"/>
      <c r="Q390" s="43"/>
      <c r="R390" s="43"/>
      <c r="S390" s="43"/>
      <c r="T390" s="43" t="s">
        <v>36</v>
      </c>
      <c r="U390" s="43" t="s">
        <v>37</v>
      </c>
      <c r="V390" s="43"/>
      <c r="W390" s="43" t="s">
        <v>38</v>
      </c>
      <c r="X390" s="43">
        <v>12.8521</v>
      </c>
      <c r="Y390" s="43">
        <v>-0.37469999999999998</v>
      </c>
      <c r="Z390" s="43" t="s">
        <v>151</v>
      </c>
      <c r="AA390" s="43" t="s">
        <v>40</v>
      </c>
      <c r="AB390" s="43"/>
      <c r="AC390" s="43"/>
      <c r="AD390" s="43"/>
      <c r="AE390" s="43"/>
      <c r="AF390" s="43"/>
    </row>
    <row r="391" spans="1:32">
      <c r="A391" s="68"/>
      <c r="B391" s="68"/>
      <c r="C391" s="43"/>
      <c r="D391" s="43"/>
      <c r="E391" s="43"/>
      <c r="F391" s="43"/>
      <c r="G391" s="43"/>
      <c r="H391" s="43"/>
      <c r="I391" s="43"/>
      <c r="J391" s="43"/>
      <c r="K391" s="43"/>
      <c r="L391" s="43"/>
      <c r="M391" s="43"/>
      <c r="N391" s="43"/>
      <c r="O391" s="43"/>
      <c r="P391" s="43"/>
      <c r="Q391" s="43"/>
      <c r="R391" s="43"/>
      <c r="S391" s="43"/>
      <c r="T391" s="43" t="s">
        <v>36</v>
      </c>
      <c r="U391" s="43" t="s">
        <v>37</v>
      </c>
      <c r="V391" s="43"/>
      <c r="W391" s="43" t="s">
        <v>38</v>
      </c>
      <c r="X391" s="43">
        <v>13.4411</v>
      </c>
      <c r="Y391" s="43">
        <v>0.90739999999999998</v>
      </c>
      <c r="Z391" s="43" t="s">
        <v>296</v>
      </c>
      <c r="AA391" s="43" t="s">
        <v>40</v>
      </c>
      <c r="AB391" s="43"/>
      <c r="AC391" s="43"/>
      <c r="AD391" s="43"/>
      <c r="AE391" s="43"/>
      <c r="AF391" s="43"/>
    </row>
    <row r="392" spans="1:32">
      <c r="A392" s="68"/>
      <c r="B392" s="68"/>
      <c r="C392" s="43"/>
      <c r="D392" s="43"/>
      <c r="E392" s="43"/>
      <c r="F392" s="43"/>
      <c r="G392" s="43"/>
      <c r="H392" s="43"/>
      <c r="I392" s="43"/>
      <c r="J392" s="43"/>
      <c r="K392" s="43"/>
      <c r="L392" s="43"/>
      <c r="M392" s="43"/>
      <c r="N392" s="43"/>
      <c r="O392" s="43"/>
      <c r="P392" s="43"/>
      <c r="Q392" s="43"/>
      <c r="R392" s="43"/>
      <c r="S392" s="43"/>
      <c r="T392" s="43" t="s">
        <v>36</v>
      </c>
      <c r="U392" s="43" t="s">
        <v>37</v>
      </c>
      <c r="V392" s="43"/>
      <c r="W392" s="43" t="s">
        <v>38</v>
      </c>
      <c r="X392" s="43">
        <v>13.4411</v>
      </c>
      <c r="Y392" s="43">
        <v>0.90739999999999998</v>
      </c>
      <c r="Z392" s="43" t="s">
        <v>296</v>
      </c>
      <c r="AA392" s="43" t="s">
        <v>40</v>
      </c>
      <c r="AB392" s="43"/>
      <c r="AC392" s="43"/>
      <c r="AD392" s="43"/>
      <c r="AE392" s="43"/>
      <c r="AF392" s="43"/>
    </row>
    <row r="393" spans="1:32">
      <c r="A393" s="68"/>
      <c r="B393" s="68"/>
      <c r="C393" s="43"/>
      <c r="D393" s="43"/>
      <c r="E393" s="43"/>
      <c r="F393" s="43"/>
      <c r="G393" s="43"/>
      <c r="H393" s="43"/>
      <c r="I393" s="43"/>
      <c r="J393" s="43"/>
      <c r="K393" s="43"/>
      <c r="L393" s="43"/>
      <c r="M393" s="43"/>
      <c r="N393" s="43"/>
      <c r="O393" s="43"/>
      <c r="P393" s="43"/>
      <c r="Q393" s="43"/>
      <c r="R393" s="43"/>
      <c r="S393" s="43"/>
      <c r="T393" s="43" t="s">
        <v>36</v>
      </c>
      <c r="U393" s="43" t="s">
        <v>37</v>
      </c>
      <c r="V393" s="43"/>
      <c r="W393" s="43" t="s">
        <v>38</v>
      </c>
      <c r="X393" s="43">
        <v>13.4411</v>
      </c>
      <c r="Y393" s="43">
        <v>0.90739999999999998</v>
      </c>
      <c r="Z393" s="43" t="s">
        <v>296</v>
      </c>
      <c r="AA393" s="43" t="s">
        <v>40</v>
      </c>
      <c r="AB393" s="43"/>
      <c r="AC393" s="43"/>
      <c r="AD393" s="43"/>
      <c r="AE393" s="43"/>
      <c r="AF393" s="43"/>
    </row>
    <row r="394" spans="1:32">
      <c r="A394" s="68"/>
      <c r="B394" s="68"/>
      <c r="C394" s="43"/>
      <c r="D394" s="43"/>
      <c r="E394" s="43"/>
      <c r="F394" s="43"/>
      <c r="G394" s="43"/>
      <c r="H394" s="43"/>
      <c r="I394" s="43"/>
      <c r="J394" s="43"/>
      <c r="K394" s="43"/>
      <c r="L394" s="43"/>
      <c r="M394" s="43"/>
      <c r="N394" s="43"/>
      <c r="O394" s="43"/>
      <c r="P394" s="43"/>
      <c r="Q394" s="43"/>
      <c r="R394" s="43"/>
      <c r="S394" s="43"/>
      <c r="T394" s="43" t="s">
        <v>36</v>
      </c>
      <c r="U394" s="43" t="s">
        <v>37</v>
      </c>
      <c r="V394" s="43"/>
      <c r="W394" s="43" t="s">
        <v>38</v>
      </c>
      <c r="X394" s="43">
        <v>12.05</v>
      </c>
      <c r="Y394" s="43">
        <v>0.78300000000000003</v>
      </c>
      <c r="Z394" s="43" t="s">
        <v>238</v>
      </c>
      <c r="AA394" s="43" t="s">
        <v>40</v>
      </c>
      <c r="AB394" s="43" t="s">
        <v>41</v>
      </c>
      <c r="AC394" s="43">
        <v>613</v>
      </c>
      <c r="AD394" s="43">
        <v>1</v>
      </c>
      <c r="AE394" s="43">
        <v>26</v>
      </c>
      <c r="AF394" s="43">
        <v>2857.04466804393</v>
      </c>
    </row>
    <row r="395" spans="1:32">
      <c r="A395" s="68"/>
      <c r="B395" s="68"/>
      <c r="C395" s="43"/>
      <c r="D395" s="43"/>
      <c r="E395" s="43"/>
      <c r="F395" s="43"/>
      <c r="G395" s="43"/>
      <c r="H395" s="43"/>
      <c r="I395" s="43"/>
      <c r="J395" s="43"/>
      <c r="K395" s="43"/>
      <c r="L395" s="43"/>
      <c r="M395" s="43"/>
      <c r="N395" s="43"/>
      <c r="O395" s="43"/>
      <c r="P395" s="43"/>
      <c r="Q395" s="43"/>
      <c r="R395" s="43"/>
      <c r="S395" s="43"/>
      <c r="T395" s="43" t="s">
        <v>36</v>
      </c>
      <c r="U395" s="43" t="s">
        <v>37</v>
      </c>
      <c r="V395" s="43"/>
      <c r="W395" s="43" t="s">
        <v>38</v>
      </c>
      <c r="X395" s="43">
        <v>12.05</v>
      </c>
      <c r="Y395" s="43">
        <v>0.78300000000000003</v>
      </c>
      <c r="Z395" s="43" t="s">
        <v>238</v>
      </c>
      <c r="AA395" s="43" t="s">
        <v>40</v>
      </c>
      <c r="AB395" s="43" t="s">
        <v>41</v>
      </c>
      <c r="AC395" s="43">
        <v>613</v>
      </c>
      <c r="AD395" s="43">
        <v>2</v>
      </c>
      <c r="AE395" s="43">
        <v>503</v>
      </c>
      <c r="AF395" s="43">
        <v>3728.51570421925</v>
      </c>
    </row>
    <row r="396" spans="1:32">
      <c r="A396" s="68"/>
      <c r="B396" s="68"/>
      <c r="C396" s="43"/>
      <c r="D396" s="43"/>
      <c r="E396" s="43"/>
      <c r="F396" s="43"/>
      <c r="G396" s="43"/>
      <c r="H396" s="43"/>
      <c r="I396" s="43"/>
      <c r="J396" s="43"/>
      <c r="K396" s="43"/>
      <c r="L396" s="43"/>
      <c r="M396" s="43"/>
      <c r="N396" s="43"/>
      <c r="O396" s="43"/>
      <c r="P396" s="43"/>
      <c r="Q396" s="43"/>
      <c r="R396" s="43"/>
      <c r="S396" s="43"/>
      <c r="T396" s="43" t="s">
        <v>36</v>
      </c>
      <c r="U396" s="43" t="s">
        <v>37</v>
      </c>
      <c r="V396" s="43"/>
      <c r="W396" s="43" t="s">
        <v>38</v>
      </c>
      <c r="X396" s="43">
        <v>12.05</v>
      </c>
      <c r="Y396" s="43">
        <v>0.78300000000000003</v>
      </c>
      <c r="Z396" s="43" t="s">
        <v>238</v>
      </c>
      <c r="AA396" s="43" t="s">
        <v>40</v>
      </c>
      <c r="AB396" s="43" t="s">
        <v>41</v>
      </c>
      <c r="AC396" s="43">
        <v>613</v>
      </c>
      <c r="AD396" s="43">
        <v>2</v>
      </c>
      <c r="AE396" s="43">
        <v>503</v>
      </c>
      <c r="AF396" s="43">
        <v>4165.6483241421001</v>
      </c>
    </row>
    <row r="397" spans="1:32">
      <c r="A397" s="68"/>
      <c r="B397" s="68"/>
      <c r="C397" s="43"/>
      <c r="D397" s="43"/>
      <c r="E397" s="43"/>
      <c r="F397" s="43"/>
      <c r="G397" s="43"/>
      <c r="H397" s="43"/>
      <c r="I397" s="43"/>
      <c r="J397" s="43"/>
      <c r="K397" s="43"/>
      <c r="L397" s="43"/>
      <c r="M397" s="43"/>
      <c r="N397" s="43"/>
      <c r="O397" s="43"/>
      <c r="P397" s="43"/>
      <c r="Q397" s="43"/>
      <c r="R397" s="43"/>
      <c r="S397" s="43"/>
      <c r="T397" s="43" t="s">
        <v>36</v>
      </c>
      <c r="U397" s="43" t="s">
        <v>37</v>
      </c>
      <c r="V397" s="43"/>
      <c r="W397" s="43" t="s">
        <v>38</v>
      </c>
      <c r="X397" s="43">
        <v>11.081099999999999</v>
      </c>
      <c r="Y397" s="43">
        <v>0.72330000000000005</v>
      </c>
      <c r="Z397" s="43" t="s">
        <v>99</v>
      </c>
      <c r="AA397" s="43" t="s">
        <v>40</v>
      </c>
      <c r="AB397" s="43" t="s">
        <v>41</v>
      </c>
      <c r="AC397" s="43">
        <v>613</v>
      </c>
      <c r="AD397" s="43">
        <v>2</v>
      </c>
      <c r="AE397" s="43">
        <v>503</v>
      </c>
      <c r="AF397" s="43">
        <v>81.612370187408303</v>
      </c>
    </row>
    <row r="398" spans="1:32">
      <c r="A398" s="68"/>
      <c r="B398" s="68"/>
      <c r="C398" s="43"/>
      <c r="D398" s="43"/>
      <c r="E398" s="43"/>
      <c r="F398" s="43"/>
      <c r="G398" s="43"/>
      <c r="H398" s="43"/>
      <c r="I398" s="43"/>
      <c r="J398" s="43"/>
      <c r="K398" s="43"/>
      <c r="L398" s="43"/>
      <c r="M398" s="43"/>
      <c r="N398" s="43"/>
      <c r="O398" s="43"/>
      <c r="P398" s="43"/>
      <c r="Q398" s="43"/>
      <c r="R398" s="43"/>
      <c r="S398" s="43"/>
      <c r="T398" s="43" t="s">
        <v>36</v>
      </c>
      <c r="U398" s="43" t="s">
        <v>37</v>
      </c>
      <c r="V398" s="43"/>
      <c r="W398" s="43" t="s">
        <v>38</v>
      </c>
      <c r="X398" s="43">
        <v>11.081099999999999</v>
      </c>
      <c r="Y398" s="43">
        <v>0.72330000000000005</v>
      </c>
      <c r="Z398" s="43" t="s">
        <v>99</v>
      </c>
      <c r="AA398" s="43" t="s">
        <v>40</v>
      </c>
      <c r="AB398" s="43" t="s">
        <v>41</v>
      </c>
      <c r="AC398" s="43">
        <v>613</v>
      </c>
      <c r="AD398" s="43">
        <v>2</v>
      </c>
      <c r="AE398" s="43">
        <v>503</v>
      </c>
      <c r="AF398" s="43">
        <v>81.612370187408303</v>
      </c>
    </row>
    <row r="399" spans="1:32">
      <c r="A399" s="68"/>
      <c r="B399" s="68"/>
      <c r="C399" s="43"/>
      <c r="D399" s="43"/>
      <c r="E399" s="43"/>
      <c r="F399" s="43"/>
      <c r="G399" s="43"/>
      <c r="H399" s="43"/>
      <c r="I399" s="43"/>
      <c r="J399" s="43"/>
      <c r="K399" s="43"/>
      <c r="L399" s="43"/>
      <c r="M399" s="43"/>
      <c r="N399" s="43"/>
      <c r="O399" s="43"/>
      <c r="P399" s="43"/>
      <c r="Q399" s="43"/>
      <c r="R399" s="43"/>
      <c r="S399" s="43"/>
      <c r="T399" s="43" t="s">
        <v>36</v>
      </c>
      <c r="U399" s="43" t="s">
        <v>37</v>
      </c>
      <c r="V399" s="43"/>
      <c r="W399" s="43" t="s">
        <v>38</v>
      </c>
      <c r="X399" s="43">
        <v>11.081099999999999</v>
      </c>
      <c r="Y399" s="43">
        <v>0.72330000000000005</v>
      </c>
      <c r="Z399" s="43" t="s">
        <v>99</v>
      </c>
      <c r="AA399" s="43" t="s">
        <v>40</v>
      </c>
      <c r="AB399" s="43" t="s">
        <v>41</v>
      </c>
      <c r="AC399" s="43">
        <v>613</v>
      </c>
      <c r="AD399" s="43">
        <v>1</v>
      </c>
      <c r="AE399" s="43">
        <v>26</v>
      </c>
      <c r="AF399" s="43">
        <v>3164.94792058455</v>
      </c>
    </row>
    <row r="400" spans="1:32">
      <c r="A400" s="68"/>
      <c r="B400" s="68"/>
      <c r="C400" s="43"/>
      <c r="D400" s="43"/>
      <c r="E400" s="43"/>
      <c r="F400" s="43"/>
      <c r="G400" s="43"/>
      <c r="H400" s="43"/>
      <c r="I400" s="43"/>
      <c r="J400" s="43"/>
      <c r="K400" s="43"/>
      <c r="L400" s="43"/>
      <c r="M400" s="43"/>
      <c r="N400" s="43"/>
      <c r="O400" s="43"/>
      <c r="P400" s="43"/>
      <c r="Q400" s="43"/>
      <c r="R400" s="43"/>
      <c r="S400" s="43"/>
      <c r="T400" s="43" t="s">
        <v>36</v>
      </c>
      <c r="U400" s="43" t="s">
        <v>37</v>
      </c>
      <c r="V400" s="43"/>
      <c r="W400" s="43" t="s">
        <v>38</v>
      </c>
      <c r="X400" s="43">
        <v>12.7226</v>
      </c>
      <c r="Y400" s="43">
        <v>-0.5413</v>
      </c>
      <c r="Z400" s="43" t="s">
        <v>148</v>
      </c>
      <c r="AA400" s="43" t="s">
        <v>40</v>
      </c>
      <c r="AB400" s="43" t="s">
        <v>41</v>
      </c>
      <c r="AC400" s="43">
        <v>613</v>
      </c>
      <c r="AD400" s="43">
        <v>1</v>
      </c>
      <c r="AE400" s="43">
        <v>18</v>
      </c>
      <c r="AF400" s="43">
        <v>8828.0621081385707</v>
      </c>
    </row>
    <row r="401" spans="1:32">
      <c r="A401" s="68"/>
      <c r="B401" s="68"/>
      <c r="C401" s="43"/>
      <c r="D401" s="43"/>
      <c r="E401" s="43"/>
      <c r="F401" s="43"/>
      <c r="G401" s="43"/>
      <c r="H401" s="43"/>
      <c r="I401" s="43"/>
      <c r="J401" s="43"/>
      <c r="K401" s="43"/>
      <c r="L401" s="43"/>
      <c r="M401" s="43"/>
      <c r="N401" s="43"/>
      <c r="O401" s="43"/>
      <c r="P401" s="43"/>
      <c r="Q401" s="43"/>
      <c r="R401" s="43"/>
      <c r="S401" s="43"/>
      <c r="T401" s="43" t="s">
        <v>36</v>
      </c>
      <c r="U401" s="43" t="s">
        <v>37</v>
      </c>
      <c r="V401" s="43"/>
      <c r="W401" s="43" t="s">
        <v>38</v>
      </c>
      <c r="X401" s="43">
        <v>12.7226</v>
      </c>
      <c r="Y401" s="43">
        <v>-0.5413</v>
      </c>
      <c r="Z401" s="43" t="s">
        <v>148</v>
      </c>
      <c r="AA401" s="43" t="s">
        <v>40</v>
      </c>
      <c r="AB401" s="43" t="s">
        <v>41</v>
      </c>
      <c r="AC401" s="43">
        <v>613</v>
      </c>
      <c r="AD401" s="43">
        <v>1</v>
      </c>
      <c r="AE401" s="43">
        <v>18</v>
      </c>
      <c r="AF401" s="43">
        <v>8828.0621081385707</v>
      </c>
    </row>
    <row r="402" spans="1:32">
      <c r="A402" s="68"/>
      <c r="B402" s="68"/>
      <c r="C402" s="43"/>
      <c r="D402" s="43"/>
      <c r="E402" s="43"/>
      <c r="F402" s="43"/>
      <c r="G402" s="43"/>
      <c r="H402" s="43"/>
      <c r="I402" s="43"/>
      <c r="J402" s="43"/>
      <c r="K402" s="43"/>
      <c r="L402" s="43"/>
      <c r="M402" s="43"/>
      <c r="N402" s="43"/>
      <c r="O402" s="43"/>
      <c r="P402" s="43"/>
      <c r="Q402" s="43"/>
      <c r="R402" s="43"/>
      <c r="S402" s="43"/>
      <c r="T402" s="43" t="s">
        <v>36</v>
      </c>
      <c r="U402" s="43" t="s">
        <v>37</v>
      </c>
      <c r="V402" s="43"/>
      <c r="W402" s="43" t="s">
        <v>38</v>
      </c>
      <c r="X402" s="43">
        <v>12.7226</v>
      </c>
      <c r="Y402" s="43">
        <v>-0.5413</v>
      </c>
      <c r="Z402" s="43" t="s">
        <v>148</v>
      </c>
      <c r="AA402" s="43" t="s">
        <v>40</v>
      </c>
      <c r="AB402" s="43" t="s">
        <v>41</v>
      </c>
      <c r="AC402" s="43">
        <v>613</v>
      </c>
      <c r="AD402" s="43">
        <v>2</v>
      </c>
      <c r="AE402" s="43">
        <v>301</v>
      </c>
      <c r="AF402" s="43">
        <v>9841.1745247871495</v>
      </c>
    </row>
    <row r="403" spans="1:32">
      <c r="A403" s="68"/>
      <c r="B403" s="68"/>
      <c r="C403" s="43"/>
      <c r="D403" s="43"/>
      <c r="E403" s="43"/>
      <c r="F403" s="43"/>
      <c r="G403" s="43"/>
      <c r="H403" s="43"/>
      <c r="I403" s="43"/>
      <c r="J403" s="43"/>
      <c r="K403" s="43"/>
      <c r="L403" s="43"/>
      <c r="M403" s="43"/>
      <c r="N403" s="43"/>
      <c r="O403" s="43"/>
      <c r="P403" s="43"/>
      <c r="Q403" s="43"/>
      <c r="R403" s="43"/>
      <c r="S403" s="43"/>
      <c r="T403" s="43" t="s">
        <v>36</v>
      </c>
      <c r="U403" s="43" t="s">
        <v>37</v>
      </c>
      <c r="V403" s="43"/>
      <c r="W403" s="43" t="s">
        <v>38</v>
      </c>
      <c r="X403" s="43">
        <v>12.7226</v>
      </c>
      <c r="Y403" s="43">
        <v>-0.5413</v>
      </c>
      <c r="Z403" s="43" t="s">
        <v>148</v>
      </c>
      <c r="AA403" s="43" t="s">
        <v>40</v>
      </c>
      <c r="AB403" s="43" t="s">
        <v>51</v>
      </c>
      <c r="AC403" s="43">
        <v>613</v>
      </c>
      <c r="AD403" s="43">
        <v>1</v>
      </c>
      <c r="AE403" s="43">
        <v>140</v>
      </c>
      <c r="AF403" s="43">
        <v>7271.31598861162</v>
      </c>
    </row>
    <row r="404" spans="1:32">
      <c r="A404" s="68"/>
      <c r="B404" s="68"/>
      <c r="C404" s="43"/>
      <c r="D404" s="43"/>
      <c r="E404" s="43"/>
      <c r="F404" s="43"/>
      <c r="G404" s="43"/>
      <c r="H404" s="43"/>
      <c r="I404" s="43"/>
      <c r="J404" s="43"/>
      <c r="K404" s="43"/>
      <c r="L404" s="43"/>
      <c r="M404" s="43"/>
      <c r="N404" s="43"/>
      <c r="O404" s="43"/>
      <c r="P404" s="43"/>
      <c r="Q404" s="43"/>
      <c r="R404" s="43"/>
      <c r="S404" s="43"/>
      <c r="T404" s="43" t="s">
        <v>36</v>
      </c>
      <c r="U404" s="43" t="s">
        <v>37</v>
      </c>
      <c r="V404" s="43"/>
      <c r="W404" s="43" t="s">
        <v>38</v>
      </c>
      <c r="X404" s="43">
        <v>12.7226</v>
      </c>
      <c r="Y404" s="43">
        <v>-0.5413</v>
      </c>
      <c r="Z404" s="43" t="s">
        <v>148</v>
      </c>
      <c r="AA404" s="43" t="s">
        <v>40</v>
      </c>
      <c r="AB404" s="43" t="s">
        <v>51</v>
      </c>
      <c r="AC404" s="43">
        <v>613</v>
      </c>
      <c r="AD404" s="43">
        <v>1</v>
      </c>
      <c r="AE404" s="43">
        <v>140</v>
      </c>
      <c r="AF404" s="43">
        <v>7331.6105192139903</v>
      </c>
    </row>
    <row r="405" spans="1:32">
      <c r="A405" s="68"/>
      <c r="B405" s="68"/>
      <c r="C405" s="43"/>
      <c r="D405" s="43"/>
      <c r="E405" s="43"/>
      <c r="F405" s="43"/>
      <c r="G405" s="43"/>
      <c r="H405" s="43"/>
      <c r="I405" s="43"/>
      <c r="J405" s="43"/>
      <c r="K405" s="43"/>
      <c r="L405" s="43"/>
      <c r="M405" s="43"/>
      <c r="N405" s="43"/>
      <c r="O405" s="43"/>
      <c r="P405" s="43"/>
      <c r="Q405" s="43"/>
      <c r="R405" s="43"/>
      <c r="S405" s="43"/>
      <c r="T405" s="43" t="s">
        <v>36</v>
      </c>
      <c r="U405" s="43" t="s">
        <v>37</v>
      </c>
      <c r="V405" s="43"/>
      <c r="W405" s="43" t="s">
        <v>38</v>
      </c>
      <c r="X405" s="43">
        <v>12.7226</v>
      </c>
      <c r="Y405" s="43">
        <v>-0.5413</v>
      </c>
      <c r="Z405" s="43" t="s">
        <v>148</v>
      </c>
      <c r="AA405" s="43" t="s">
        <v>40</v>
      </c>
      <c r="AB405" s="43" t="s">
        <v>51</v>
      </c>
      <c r="AC405" s="43">
        <v>613</v>
      </c>
      <c r="AD405" s="43">
        <v>2</v>
      </c>
      <c r="AE405" s="43">
        <v>3003</v>
      </c>
      <c r="AF405" s="43">
        <v>8502.7913692993006</v>
      </c>
    </row>
    <row r="406" spans="1:32">
      <c r="A406" s="68"/>
      <c r="B406" s="68"/>
      <c r="C406" s="43"/>
      <c r="D406" s="43"/>
      <c r="E406" s="43"/>
      <c r="F406" s="43"/>
      <c r="G406" s="43"/>
      <c r="H406" s="43"/>
      <c r="I406" s="43"/>
      <c r="J406" s="43"/>
      <c r="K406" s="43"/>
      <c r="L406" s="43"/>
      <c r="M406" s="43"/>
      <c r="N406" s="43"/>
      <c r="O406" s="43"/>
      <c r="P406" s="43"/>
      <c r="Q406" s="43"/>
      <c r="R406" s="43"/>
      <c r="S406" s="43"/>
      <c r="T406" s="43" t="s">
        <v>36</v>
      </c>
      <c r="U406" s="43" t="s">
        <v>37</v>
      </c>
      <c r="V406" s="43"/>
      <c r="W406" s="43" t="s">
        <v>38</v>
      </c>
      <c r="X406" s="43">
        <v>13.164199999999999</v>
      </c>
      <c r="Y406" s="43">
        <v>-0.82250000000000001</v>
      </c>
      <c r="Z406" s="43" t="s">
        <v>543</v>
      </c>
      <c r="AA406" s="43" t="s">
        <v>40</v>
      </c>
      <c r="AB406" s="43" t="s">
        <v>41</v>
      </c>
      <c r="AC406" s="43">
        <v>613</v>
      </c>
      <c r="AD406" s="43">
        <v>2</v>
      </c>
      <c r="AE406" s="43">
        <v>301</v>
      </c>
      <c r="AF406" s="43">
        <v>4657.3481598868302</v>
      </c>
    </row>
    <row r="407" spans="1:32">
      <c r="A407" s="68"/>
      <c r="B407" s="68"/>
      <c r="C407" s="43"/>
      <c r="D407" s="43"/>
      <c r="E407" s="43"/>
      <c r="F407" s="43"/>
      <c r="G407" s="43"/>
      <c r="H407" s="43"/>
      <c r="I407" s="43"/>
      <c r="J407" s="43"/>
      <c r="K407" s="43"/>
      <c r="L407" s="43"/>
      <c r="M407" s="43"/>
      <c r="N407" s="43"/>
      <c r="O407" s="43"/>
      <c r="P407" s="43"/>
      <c r="Q407" s="43"/>
      <c r="R407" s="43"/>
      <c r="S407" s="43"/>
      <c r="T407" s="43" t="s">
        <v>36</v>
      </c>
      <c r="U407" s="43" t="s">
        <v>37</v>
      </c>
      <c r="V407" s="43"/>
      <c r="W407" s="43" t="s">
        <v>38</v>
      </c>
      <c r="X407" s="43">
        <v>13.164199999999999</v>
      </c>
      <c r="Y407" s="43">
        <v>-0.82250000000000001</v>
      </c>
      <c r="Z407" s="43" t="s">
        <v>543</v>
      </c>
      <c r="AA407" s="43" t="s">
        <v>40</v>
      </c>
      <c r="AB407" s="43" t="s">
        <v>41</v>
      </c>
      <c r="AC407" s="43">
        <v>613</v>
      </c>
      <c r="AD407" s="43">
        <v>2</v>
      </c>
      <c r="AE407" s="43">
        <v>301</v>
      </c>
      <c r="AF407" s="43">
        <v>4657.3481598868302</v>
      </c>
    </row>
    <row r="408" spans="1:32">
      <c r="A408" s="68"/>
      <c r="B408" s="68"/>
      <c r="C408" s="43"/>
      <c r="D408" s="43"/>
      <c r="E408" s="43"/>
      <c r="F408" s="43"/>
      <c r="G408" s="43"/>
      <c r="H408" s="43"/>
      <c r="I408" s="43"/>
      <c r="J408" s="43"/>
      <c r="K408" s="43"/>
      <c r="L408" s="43"/>
      <c r="M408" s="43"/>
      <c r="N408" s="43"/>
      <c r="O408" s="43"/>
      <c r="P408" s="43"/>
      <c r="Q408" s="43"/>
      <c r="R408" s="43"/>
      <c r="S408" s="43"/>
      <c r="T408" s="43" t="s">
        <v>183</v>
      </c>
      <c r="U408" s="43" t="s">
        <v>366</v>
      </c>
      <c r="V408" s="43"/>
      <c r="W408" s="43" t="s">
        <v>367</v>
      </c>
      <c r="X408" s="43">
        <v>13.164199999999999</v>
      </c>
      <c r="Y408" s="43">
        <v>-0.82250000000000001</v>
      </c>
      <c r="Z408" s="43" t="s">
        <v>543</v>
      </c>
      <c r="AA408" s="43" t="s">
        <v>40</v>
      </c>
      <c r="AB408" s="43" t="s">
        <v>41</v>
      </c>
      <c r="AC408" s="43">
        <v>613</v>
      </c>
      <c r="AD408" s="43">
        <v>2</v>
      </c>
      <c r="AE408" s="43">
        <v>301</v>
      </c>
      <c r="AF408" s="43">
        <v>4657.3481598868302</v>
      </c>
    </row>
    <row r="409" spans="1:32">
      <c r="A409" s="68"/>
      <c r="B409" s="68"/>
      <c r="C409" s="43"/>
      <c r="D409" s="43"/>
      <c r="E409" s="43"/>
      <c r="F409" s="43"/>
      <c r="G409" s="43"/>
      <c r="H409" s="43"/>
      <c r="I409" s="43"/>
      <c r="J409" s="43"/>
      <c r="K409" s="43"/>
      <c r="L409" s="43"/>
      <c r="M409" s="43"/>
      <c r="N409" s="43"/>
      <c r="O409" s="43"/>
      <c r="P409" s="43"/>
      <c r="Q409" s="43"/>
      <c r="R409" s="43"/>
      <c r="S409" s="43"/>
      <c r="T409" s="43" t="s">
        <v>36</v>
      </c>
      <c r="U409" s="43" t="s">
        <v>37</v>
      </c>
      <c r="V409" s="43"/>
      <c r="W409" s="43" t="s">
        <v>38</v>
      </c>
      <c r="X409" s="43">
        <v>12.8424</v>
      </c>
      <c r="Y409" s="43">
        <v>-0.28199999999999997</v>
      </c>
      <c r="Z409" s="43" t="s">
        <v>416</v>
      </c>
      <c r="AA409" s="43" t="s">
        <v>40</v>
      </c>
      <c r="AB409" s="43"/>
      <c r="AC409" s="43"/>
      <c r="AD409" s="43"/>
      <c r="AE409" s="43"/>
      <c r="AF409" s="43"/>
    </row>
    <row r="410" spans="1:32">
      <c r="A410" s="68"/>
      <c r="B410" s="68"/>
      <c r="C410" s="43"/>
      <c r="D410" s="43"/>
      <c r="E410" s="43"/>
      <c r="F410" s="43"/>
      <c r="G410" s="43"/>
      <c r="H410" s="43"/>
      <c r="I410" s="43"/>
      <c r="J410" s="43"/>
      <c r="K410" s="43"/>
      <c r="L410" s="43"/>
      <c r="M410" s="43"/>
      <c r="N410" s="43"/>
      <c r="O410" s="43"/>
      <c r="P410" s="43"/>
      <c r="Q410" s="43"/>
      <c r="R410" s="43"/>
      <c r="S410" s="43"/>
      <c r="T410" s="43" t="s">
        <v>36</v>
      </c>
      <c r="U410" s="43" t="s">
        <v>37</v>
      </c>
      <c r="V410" s="43"/>
      <c r="W410" s="43" t="s">
        <v>38</v>
      </c>
      <c r="X410" s="43">
        <v>12.8424</v>
      </c>
      <c r="Y410" s="43">
        <v>-0.28199999999999997</v>
      </c>
      <c r="Z410" s="43" t="s">
        <v>416</v>
      </c>
      <c r="AA410" s="43" t="s">
        <v>40</v>
      </c>
      <c r="AB410" s="43"/>
      <c r="AC410" s="43"/>
      <c r="AD410" s="43"/>
      <c r="AE410" s="43"/>
      <c r="AF410" s="43"/>
    </row>
    <row r="411" spans="1:32">
      <c r="A411" s="68"/>
      <c r="B411" s="68"/>
      <c r="C411" s="43"/>
      <c r="D411" s="43"/>
      <c r="E411" s="43"/>
      <c r="F411" s="43"/>
      <c r="G411" s="43"/>
      <c r="H411" s="43"/>
      <c r="I411" s="43"/>
      <c r="J411" s="43"/>
      <c r="K411" s="43"/>
      <c r="L411" s="43"/>
      <c r="M411" s="43"/>
      <c r="N411" s="43"/>
      <c r="O411" s="43"/>
      <c r="P411" s="43"/>
      <c r="Q411" s="43"/>
      <c r="R411" s="43"/>
      <c r="S411" s="43"/>
      <c r="T411" s="43" t="s">
        <v>36</v>
      </c>
      <c r="U411" s="43" t="s">
        <v>37</v>
      </c>
      <c r="V411" s="43"/>
      <c r="W411" s="43" t="s">
        <v>38</v>
      </c>
      <c r="X411" s="43">
        <v>12.8424</v>
      </c>
      <c r="Y411" s="43">
        <v>-0.28199999999999997</v>
      </c>
      <c r="Z411" s="43" t="s">
        <v>416</v>
      </c>
      <c r="AA411" s="43" t="s">
        <v>40</v>
      </c>
      <c r="AB411" s="43"/>
      <c r="AC411" s="43"/>
      <c r="AD411" s="43"/>
      <c r="AE411" s="43"/>
      <c r="AF411" s="43"/>
    </row>
    <row r="412" spans="1:32">
      <c r="A412" s="68"/>
      <c r="B412" s="68"/>
      <c r="C412" s="43"/>
      <c r="D412" s="43"/>
      <c r="E412" s="43"/>
      <c r="F412" s="43"/>
      <c r="G412" s="43"/>
      <c r="H412" s="43"/>
      <c r="I412" s="43"/>
      <c r="J412" s="43"/>
      <c r="K412" s="43"/>
      <c r="L412" s="43"/>
      <c r="M412" s="43"/>
      <c r="N412" s="43"/>
      <c r="O412" s="43"/>
      <c r="P412" s="43"/>
      <c r="Q412" s="43"/>
      <c r="R412" s="43"/>
      <c r="S412" s="43"/>
      <c r="T412" s="43" t="s">
        <v>36</v>
      </c>
      <c r="U412" s="43" t="s">
        <v>37</v>
      </c>
      <c r="V412" s="43"/>
      <c r="W412" s="43" t="s">
        <v>38</v>
      </c>
      <c r="X412" s="43">
        <v>13.502000000000001</v>
      </c>
      <c r="Y412" s="43">
        <v>-2.4641000000000002</v>
      </c>
      <c r="Z412" s="43" t="s">
        <v>87</v>
      </c>
      <c r="AA412" s="43" t="s">
        <v>40</v>
      </c>
      <c r="AB412" s="43" t="s">
        <v>41</v>
      </c>
      <c r="AC412" s="43">
        <v>613</v>
      </c>
      <c r="AD412" s="43">
        <v>1</v>
      </c>
      <c r="AE412" s="43">
        <v>30</v>
      </c>
      <c r="AF412" s="43">
        <v>7631.8297774657303</v>
      </c>
    </row>
    <row r="413" spans="1:32">
      <c r="A413" s="68"/>
      <c r="B413" s="68"/>
      <c r="C413" s="43"/>
      <c r="D413" s="43"/>
      <c r="E413" s="43"/>
      <c r="F413" s="43"/>
      <c r="G413" s="43"/>
      <c r="H413" s="43"/>
      <c r="I413" s="43"/>
      <c r="J413" s="43"/>
      <c r="K413" s="43"/>
      <c r="L413" s="43"/>
      <c r="M413" s="43"/>
      <c r="N413" s="43"/>
      <c r="O413" s="43"/>
      <c r="P413" s="43"/>
      <c r="Q413" s="43"/>
      <c r="R413" s="43"/>
      <c r="S413" s="43"/>
      <c r="T413" s="43" t="s">
        <v>36</v>
      </c>
      <c r="U413" s="43" t="s">
        <v>37</v>
      </c>
      <c r="V413" s="43"/>
      <c r="W413" s="43" t="s">
        <v>38</v>
      </c>
      <c r="X413" s="43">
        <v>13.502000000000001</v>
      </c>
      <c r="Y413" s="43">
        <v>-2.4641000000000002</v>
      </c>
      <c r="Z413" s="43" t="s">
        <v>87</v>
      </c>
      <c r="AA413" s="43" t="s">
        <v>40</v>
      </c>
      <c r="AB413" s="43" t="s">
        <v>41</v>
      </c>
      <c r="AC413" s="43">
        <v>613</v>
      </c>
      <c r="AD413" s="43">
        <v>2</v>
      </c>
      <c r="AE413" s="43">
        <v>302</v>
      </c>
      <c r="AF413" s="43">
        <v>7938.85710629605</v>
      </c>
    </row>
    <row r="414" spans="1:32">
      <c r="A414" s="68"/>
      <c r="B414" s="68"/>
      <c r="C414" s="43"/>
      <c r="D414" s="43"/>
      <c r="E414" s="43"/>
      <c r="F414" s="43"/>
      <c r="G414" s="43"/>
      <c r="H414" s="43"/>
      <c r="I414" s="43"/>
      <c r="J414" s="43"/>
      <c r="K414" s="43"/>
      <c r="L414" s="43"/>
      <c r="M414" s="43"/>
      <c r="N414" s="43"/>
      <c r="O414" s="43"/>
      <c r="P414" s="43"/>
      <c r="Q414" s="43"/>
      <c r="R414" s="43"/>
      <c r="S414" s="43"/>
      <c r="T414" s="43" t="s">
        <v>36</v>
      </c>
      <c r="U414" s="43" t="s">
        <v>37</v>
      </c>
      <c r="V414" s="43"/>
      <c r="W414" s="43" t="s">
        <v>38</v>
      </c>
      <c r="X414" s="43">
        <v>13.502000000000001</v>
      </c>
      <c r="Y414" s="43">
        <v>-2.4641000000000002</v>
      </c>
      <c r="Z414" s="43" t="s">
        <v>87</v>
      </c>
      <c r="AA414" s="43" t="s">
        <v>40</v>
      </c>
      <c r="AB414" s="43" t="s">
        <v>41</v>
      </c>
      <c r="AC414" s="43">
        <v>613</v>
      </c>
      <c r="AD414" s="43">
        <v>1</v>
      </c>
      <c r="AE414" s="43">
        <v>30</v>
      </c>
      <c r="AF414" s="43">
        <v>7948.8747652251304</v>
      </c>
    </row>
    <row r="415" spans="1:32">
      <c r="A415" s="68"/>
      <c r="B415" s="68"/>
      <c r="C415" s="43"/>
      <c r="D415" s="43"/>
      <c r="E415" s="43"/>
      <c r="F415" s="43"/>
      <c r="G415" s="43"/>
      <c r="H415" s="43"/>
      <c r="I415" s="43"/>
      <c r="J415" s="43"/>
      <c r="K415" s="43"/>
      <c r="L415" s="43"/>
      <c r="M415" s="43"/>
      <c r="N415" s="43"/>
      <c r="O415" s="43"/>
      <c r="P415" s="43"/>
      <c r="Q415" s="43"/>
      <c r="R415" s="43"/>
      <c r="S415" s="43"/>
      <c r="T415" s="43" t="s">
        <v>36</v>
      </c>
      <c r="U415" s="43" t="s">
        <v>37</v>
      </c>
      <c r="V415" s="43"/>
      <c r="W415" s="43" t="s">
        <v>38</v>
      </c>
      <c r="X415" s="43">
        <v>13.502000000000001</v>
      </c>
      <c r="Y415" s="43">
        <v>-2.4641000000000002</v>
      </c>
      <c r="Z415" s="43" t="s">
        <v>87</v>
      </c>
      <c r="AA415" s="43" t="s">
        <v>40</v>
      </c>
      <c r="AB415" s="43" t="s">
        <v>51</v>
      </c>
      <c r="AC415" s="43">
        <v>613</v>
      </c>
      <c r="AD415" s="43">
        <v>2</v>
      </c>
      <c r="AE415" s="43">
        <v>3004</v>
      </c>
      <c r="AF415" s="43">
        <v>6941.9496156093801</v>
      </c>
    </row>
    <row r="416" spans="1:32">
      <c r="A416" s="68"/>
      <c r="B416" s="68"/>
      <c r="C416" s="43"/>
      <c r="D416" s="43"/>
      <c r="E416" s="43"/>
      <c r="F416" s="43"/>
      <c r="G416" s="43"/>
      <c r="H416" s="43"/>
      <c r="I416" s="43"/>
      <c r="J416" s="43"/>
      <c r="K416" s="43"/>
      <c r="L416" s="43"/>
      <c r="M416" s="43"/>
      <c r="N416" s="43"/>
      <c r="O416" s="43"/>
      <c r="P416" s="43"/>
      <c r="Q416" s="43"/>
      <c r="R416" s="43"/>
      <c r="S416" s="43"/>
      <c r="T416" s="43" t="s">
        <v>36</v>
      </c>
      <c r="U416" s="43" t="s">
        <v>37</v>
      </c>
      <c r="V416" s="43"/>
      <c r="W416" s="43" t="s">
        <v>38</v>
      </c>
      <c r="X416" s="43">
        <v>13.502000000000001</v>
      </c>
      <c r="Y416" s="43">
        <v>-2.4641000000000002</v>
      </c>
      <c r="Z416" s="43" t="s">
        <v>87</v>
      </c>
      <c r="AA416" s="43" t="s">
        <v>40</v>
      </c>
      <c r="AB416" s="43" t="s">
        <v>51</v>
      </c>
      <c r="AC416" s="43">
        <v>613</v>
      </c>
      <c r="AD416" s="43">
        <v>1</v>
      </c>
      <c r="AE416" s="43">
        <v>140</v>
      </c>
      <c r="AF416" s="43">
        <v>7938.85710629605</v>
      </c>
    </row>
    <row r="417" spans="1:32">
      <c r="A417" s="68"/>
      <c r="B417" s="68"/>
      <c r="C417" s="43"/>
      <c r="D417" s="43"/>
      <c r="E417" s="43"/>
      <c r="F417" s="43"/>
      <c r="G417" s="43"/>
      <c r="H417" s="43"/>
      <c r="I417" s="43"/>
      <c r="J417" s="43"/>
      <c r="K417" s="43"/>
      <c r="L417" s="43"/>
      <c r="M417" s="43"/>
      <c r="N417" s="43"/>
      <c r="O417" s="43"/>
      <c r="P417" s="43"/>
      <c r="Q417" s="43"/>
      <c r="R417" s="43"/>
      <c r="S417" s="43"/>
      <c r="T417" s="43" t="s">
        <v>36</v>
      </c>
      <c r="U417" s="43" t="s">
        <v>37</v>
      </c>
      <c r="V417" s="43"/>
      <c r="W417" s="43" t="s">
        <v>38</v>
      </c>
      <c r="X417" s="43">
        <v>13.502000000000001</v>
      </c>
      <c r="Y417" s="43">
        <v>-2.4641000000000002</v>
      </c>
      <c r="Z417" s="43" t="s">
        <v>87</v>
      </c>
      <c r="AA417" s="43" t="s">
        <v>40</v>
      </c>
      <c r="AB417" s="43" t="s">
        <v>51</v>
      </c>
      <c r="AC417" s="43">
        <v>613</v>
      </c>
      <c r="AD417" s="43">
        <v>1</v>
      </c>
      <c r="AE417" s="43">
        <v>140</v>
      </c>
      <c r="AF417" s="43">
        <v>8011.4484522681796</v>
      </c>
    </row>
    <row r="418" spans="1:32">
      <c r="A418" s="68"/>
      <c r="B418" s="68"/>
      <c r="C418" s="43"/>
      <c r="D418" s="43"/>
      <c r="E418" s="43"/>
      <c r="F418" s="43"/>
      <c r="G418" s="43"/>
      <c r="H418" s="43"/>
      <c r="I418" s="43"/>
      <c r="J418" s="43"/>
      <c r="K418" s="43"/>
      <c r="L418" s="43"/>
      <c r="M418" s="43"/>
      <c r="N418" s="43"/>
      <c r="O418" s="43"/>
      <c r="P418" s="43"/>
      <c r="Q418" s="43"/>
      <c r="R418" s="43"/>
      <c r="S418" s="43"/>
      <c r="T418" s="43" t="s">
        <v>36</v>
      </c>
      <c r="U418" s="43" t="s">
        <v>37</v>
      </c>
      <c r="V418" s="43"/>
      <c r="W418" s="43" t="s">
        <v>38</v>
      </c>
      <c r="X418" s="43">
        <v>12.6004</v>
      </c>
      <c r="Y418" s="43">
        <v>-3.472</v>
      </c>
      <c r="Z418" s="43" t="s">
        <v>121</v>
      </c>
      <c r="AA418" s="43" t="s">
        <v>40</v>
      </c>
      <c r="AB418" s="43"/>
      <c r="AC418" s="43"/>
      <c r="AD418" s="43"/>
      <c r="AE418" s="43"/>
      <c r="AF418" s="43"/>
    </row>
    <row r="419" spans="1:32">
      <c r="A419" s="68"/>
      <c r="B419" s="68"/>
      <c r="C419" s="43"/>
      <c r="D419" s="43"/>
      <c r="E419" s="43"/>
      <c r="F419" s="43"/>
      <c r="G419" s="43"/>
      <c r="H419" s="43"/>
      <c r="I419" s="43"/>
      <c r="J419" s="43"/>
      <c r="K419" s="43"/>
      <c r="L419" s="43"/>
      <c r="M419" s="43"/>
      <c r="N419" s="43"/>
      <c r="O419" s="43"/>
      <c r="P419" s="43"/>
      <c r="Q419" s="43"/>
      <c r="R419" s="43"/>
      <c r="S419" s="43"/>
      <c r="T419" s="43" t="s">
        <v>36</v>
      </c>
      <c r="U419" s="43" t="s">
        <v>37</v>
      </c>
      <c r="V419" s="43"/>
      <c r="W419" s="43" t="s">
        <v>38</v>
      </c>
      <c r="X419" s="43">
        <v>12.6004</v>
      </c>
      <c r="Y419" s="43">
        <v>-3.472</v>
      </c>
      <c r="Z419" s="43" t="s">
        <v>121</v>
      </c>
      <c r="AA419" s="43" t="s">
        <v>40</v>
      </c>
      <c r="AB419" s="43"/>
      <c r="AC419" s="43"/>
      <c r="AD419" s="43"/>
      <c r="AE419" s="43"/>
      <c r="AF419" s="43"/>
    </row>
    <row r="420" spans="1:32">
      <c r="A420" s="68"/>
      <c r="B420" s="68"/>
      <c r="C420" s="43"/>
      <c r="D420" s="43"/>
      <c r="E420" s="43"/>
      <c r="F420" s="43"/>
      <c r="G420" s="43"/>
      <c r="H420" s="43"/>
      <c r="I420" s="43"/>
      <c r="J420" s="43"/>
      <c r="K420" s="43"/>
      <c r="L420" s="43"/>
      <c r="M420" s="43"/>
      <c r="N420" s="43"/>
      <c r="O420" s="43"/>
      <c r="P420" s="43"/>
      <c r="Q420" s="43"/>
      <c r="R420" s="43"/>
      <c r="S420" s="43"/>
      <c r="T420" s="43" t="s">
        <v>36</v>
      </c>
      <c r="U420" s="43" t="s">
        <v>37</v>
      </c>
      <c r="V420" s="43"/>
      <c r="W420" s="43" t="s">
        <v>38</v>
      </c>
      <c r="X420" s="43">
        <v>12.6004</v>
      </c>
      <c r="Y420" s="43">
        <v>-3.472</v>
      </c>
      <c r="Z420" s="43" t="s">
        <v>121</v>
      </c>
      <c r="AA420" s="43" t="s">
        <v>40</v>
      </c>
      <c r="AB420" s="43"/>
      <c r="AC420" s="43"/>
      <c r="AD420" s="43"/>
      <c r="AE420" s="43"/>
      <c r="AF420" s="43"/>
    </row>
    <row r="421" spans="1:32">
      <c r="A421" s="68"/>
      <c r="B421" s="68"/>
      <c r="C421" s="43"/>
      <c r="D421" s="43"/>
      <c r="E421" s="43"/>
      <c r="F421" s="43"/>
      <c r="G421" s="43"/>
      <c r="H421" s="43"/>
      <c r="I421" s="43"/>
      <c r="J421" s="43"/>
      <c r="K421" s="43"/>
      <c r="L421" s="43"/>
      <c r="M421" s="43"/>
      <c r="N421" s="43"/>
      <c r="O421" s="43"/>
      <c r="P421" s="43"/>
      <c r="Q421" s="43"/>
      <c r="R421" s="43"/>
      <c r="S421" s="43"/>
      <c r="T421" s="43" t="s">
        <v>36</v>
      </c>
      <c r="U421" s="43" t="s">
        <v>37</v>
      </c>
      <c r="V421" s="43" t="s">
        <v>102</v>
      </c>
      <c r="W421" s="43" t="s">
        <v>38</v>
      </c>
      <c r="X421" s="43">
        <v>12.062099999999999</v>
      </c>
      <c r="Y421" s="43">
        <v>0.43309999999999998</v>
      </c>
      <c r="Z421" s="43" t="s">
        <v>103</v>
      </c>
      <c r="AA421" s="43" t="s">
        <v>40</v>
      </c>
      <c r="AB421" s="43" t="s">
        <v>41</v>
      </c>
      <c r="AC421" s="43">
        <v>613</v>
      </c>
      <c r="AD421" s="43">
        <v>1</v>
      </c>
      <c r="AE421" s="43">
        <v>26</v>
      </c>
      <c r="AF421" s="43">
        <v>747.10403031343299</v>
      </c>
    </row>
    <row r="422" spans="1:32">
      <c r="A422" s="68"/>
      <c r="B422" s="68"/>
      <c r="C422" s="43"/>
      <c r="D422" s="43"/>
      <c r="E422" s="43"/>
      <c r="F422" s="43"/>
      <c r="G422" s="43"/>
      <c r="H422" s="43"/>
      <c r="I422" s="43"/>
      <c r="J422" s="43"/>
      <c r="K422" s="43"/>
      <c r="L422" s="43"/>
      <c r="M422" s="43"/>
      <c r="N422" s="43"/>
      <c r="O422" s="43"/>
      <c r="P422" s="43"/>
      <c r="Q422" s="43"/>
      <c r="R422" s="43"/>
      <c r="S422" s="43"/>
      <c r="T422" s="43" t="s">
        <v>36</v>
      </c>
      <c r="U422" s="43" t="s">
        <v>37</v>
      </c>
      <c r="V422" s="43" t="s">
        <v>102</v>
      </c>
      <c r="W422" s="43" t="s">
        <v>38</v>
      </c>
      <c r="X422" s="43">
        <v>12.062099999999999</v>
      </c>
      <c r="Y422" s="43">
        <v>0.43309999999999998</v>
      </c>
      <c r="Z422" s="43" t="s">
        <v>103</v>
      </c>
      <c r="AA422" s="43" t="s">
        <v>40</v>
      </c>
      <c r="AB422" s="43" t="s">
        <v>41</v>
      </c>
      <c r="AC422" s="43">
        <v>613</v>
      </c>
      <c r="AD422" s="43">
        <v>1</v>
      </c>
      <c r="AE422" s="43">
        <v>26</v>
      </c>
      <c r="AF422" s="43">
        <v>2147.3718052703498</v>
      </c>
    </row>
    <row r="423" spans="1:32">
      <c r="A423" s="68"/>
      <c r="B423" s="68"/>
      <c r="C423" s="43"/>
      <c r="D423" s="43"/>
      <c r="E423" s="43"/>
      <c r="F423" s="43"/>
      <c r="G423" s="43"/>
      <c r="H423" s="43"/>
      <c r="I423" s="43"/>
      <c r="J423" s="43"/>
      <c r="K423" s="43"/>
      <c r="L423" s="43"/>
      <c r="M423" s="43"/>
      <c r="N423" s="43"/>
      <c r="O423" s="43"/>
      <c r="P423" s="43"/>
      <c r="Q423" s="43"/>
      <c r="R423" s="43"/>
      <c r="S423" s="43"/>
      <c r="T423" s="43" t="s">
        <v>36</v>
      </c>
      <c r="U423" s="43" t="s">
        <v>37</v>
      </c>
      <c r="V423" s="43" t="s">
        <v>102</v>
      </c>
      <c r="W423" s="43" t="s">
        <v>38</v>
      </c>
      <c r="X423" s="43">
        <v>12.062099999999999</v>
      </c>
      <c r="Y423" s="43">
        <v>0.43309999999999998</v>
      </c>
      <c r="Z423" s="43" t="s">
        <v>103</v>
      </c>
      <c r="AA423" s="43" t="s">
        <v>40</v>
      </c>
      <c r="AB423" s="43" t="s">
        <v>41</v>
      </c>
      <c r="AC423" s="43">
        <v>613</v>
      </c>
      <c r="AD423" s="43">
        <v>1</v>
      </c>
      <c r="AE423" s="43">
        <v>26</v>
      </c>
      <c r="AF423" s="43">
        <v>4461.4031315900802</v>
      </c>
    </row>
    <row r="424" spans="1:32">
      <c r="A424" s="68"/>
      <c r="B424" s="68"/>
      <c r="C424" s="43"/>
      <c r="D424" s="43"/>
      <c r="E424" s="43"/>
      <c r="F424" s="43"/>
      <c r="G424" s="43"/>
      <c r="H424" s="43"/>
      <c r="I424" s="43"/>
      <c r="J424" s="43"/>
      <c r="K424" s="43"/>
      <c r="L424" s="43"/>
      <c r="M424" s="43"/>
      <c r="N424" s="43"/>
      <c r="O424" s="43"/>
      <c r="P424" s="43"/>
      <c r="Q424" s="43"/>
      <c r="R424" s="43"/>
      <c r="S424" s="43"/>
      <c r="T424" s="43" t="s">
        <v>36</v>
      </c>
      <c r="U424" s="43" t="s">
        <v>37</v>
      </c>
      <c r="V424" s="43" t="s">
        <v>102</v>
      </c>
      <c r="W424" s="43" t="s">
        <v>38</v>
      </c>
      <c r="X424" s="43">
        <v>12.062099999999999</v>
      </c>
      <c r="Y424" s="43">
        <v>0.43309999999999998</v>
      </c>
      <c r="Z424" s="43" t="s">
        <v>103</v>
      </c>
      <c r="AA424" s="43" t="s">
        <v>40</v>
      </c>
      <c r="AB424" s="43" t="s">
        <v>51</v>
      </c>
      <c r="AC424" s="43">
        <v>613</v>
      </c>
      <c r="AD424" s="43">
        <v>2</v>
      </c>
      <c r="AE424" s="43">
        <v>3003</v>
      </c>
      <c r="AF424" s="43">
        <v>5042.5244807541403</v>
      </c>
    </row>
    <row r="425" spans="1:32">
      <c r="A425" s="68"/>
      <c r="B425" s="68"/>
      <c r="C425" s="43"/>
      <c r="D425" s="43"/>
      <c r="E425" s="43"/>
      <c r="F425" s="43"/>
      <c r="G425" s="43"/>
      <c r="H425" s="43"/>
      <c r="I425" s="43"/>
      <c r="J425" s="43"/>
      <c r="K425" s="43"/>
      <c r="L425" s="43"/>
      <c r="M425" s="43"/>
      <c r="N425" s="43"/>
      <c r="O425" s="43"/>
      <c r="P425" s="43"/>
      <c r="Q425" s="43"/>
      <c r="R425" s="43"/>
      <c r="S425" s="43"/>
      <c r="T425" s="43" t="s">
        <v>36</v>
      </c>
      <c r="U425" s="43" t="s">
        <v>37</v>
      </c>
      <c r="V425" s="43" t="s">
        <v>102</v>
      </c>
      <c r="W425" s="43" t="s">
        <v>38</v>
      </c>
      <c r="X425" s="43">
        <v>12.062099999999999</v>
      </c>
      <c r="Y425" s="43">
        <v>0.43309999999999998</v>
      </c>
      <c r="Z425" s="43" t="s">
        <v>103</v>
      </c>
      <c r="AA425" s="43" t="s">
        <v>40</v>
      </c>
      <c r="AB425" s="43" t="s">
        <v>51</v>
      </c>
      <c r="AC425" s="43">
        <v>613</v>
      </c>
      <c r="AD425" s="43">
        <v>2</v>
      </c>
      <c r="AE425" s="43">
        <v>3001</v>
      </c>
      <c r="AF425" s="43">
        <v>6097.1277882575196</v>
      </c>
    </row>
    <row r="426" spans="1:32">
      <c r="A426" s="68"/>
      <c r="B426" s="68"/>
      <c r="C426" s="43"/>
      <c r="D426" s="43"/>
      <c r="E426" s="43"/>
      <c r="F426" s="43"/>
      <c r="G426" s="43"/>
      <c r="H426" s="43"/>
      <c r="I426" s="43"/>
      <c r="J426" s="43"/>
      <c r="K426" s="43"/>
      <c r="L426" s="43"/>
      <c r="M426" s="43"/>
      <c r="N426" s="43"/>
      <c r="O426" s="43"/>
      <c r="P426" s="43"/>
      <c r="Q426" s="43"/>
      <c r="R426" s="43"/>
      <c r="S426" s="43"/>
      <c r="T426" s="43" t="s">
        <v>36</v>
      </c>
      <c r="U426" s="43" t="s">
        <v>37</v>
      </c>
      <c r="V426" s="43" t="s">
        <v>102</v>
      </c>
      <c r="W426" s="43" t="s">
        <v>38</v>
      </c>
      <c r="X426" s="43">
        <v>12.062099999999999</v>
      </c>
      <c r="Y426" s="43">
        <v>0.43309999999999998</v>
      </c>
      <c r="Z426" s="43" t="s">
        <v>103</v>
      </c>
      <c r="AA426" s="43" t="s">
        <v>40</v>
      </c>
      <c r="AB426" s="43" t="s">
        <v>51</v>
      </c>
      <c r="AC426" s="43">
        <v>613</v>
      </c>
      <c r="AD426" s="43">
        <v>1</v>
      </c>
      <c r="AE426" s="43">
        <v>140</v>
      </c>
      <c r="AF426" s="43">
        <v>6347.4892069508796</v>
      </c>
    </row>
    <row r="427" spans="1:32">
      <c r="A427" s="68"/>
      <c r="B427" s="68"/>
      <c r="C427" s="43"/>
      <c r="D427" s="43"/>
      <c r="E427" s="43"/>
      <c r="F427" s="43"/>
      <c r="G427" s="43"/>
      <c r="H427" s="43"/>
      <c r="I427" s="43"/>
      <c r="J427" s="43"/>
      <c r="K427" s="43"/>
      <c r="L427" s="43"/>
      <c r="M427" s="43"/>
      <c r="N427" s="43"/>
      <c r="O427" s="43"/>
      <c r="P427" s="43"/>
      <c r="Q427" s="43"/>
      <c r="R427" s="43"/>
      <c r="S427" s="43"/>
      <c r="T427" s="43" t="s">
        <v>36</v>
      </c>
      <c r="U427" s="43" t="s">
        <v>37</v>
      </c>
      <c r="V427" s="43" t="s">
        <v>46</v>
      </c>
      <c r="W427" s="43" t="s">
        <v>38</v>
      </c>
      <c r="X427" s="43">
        <v>11.501300000000001</v>
      </c>
      <c r="Y427" s="43">
        <v>0.14030000000000001</v>
      </c>
      <c r="Z427" s="43" t="s">
        <v>47</v>
      </c>
      <c r="AA427" s="43" t="s">
        <v>40</v>
      </c>
      <c r="AB427" s="43" t="s">
        <v>41</v>
      </c>
      <c r="AC427" s="43">
        <v>613</v>
      </c>
      <c r="AD427" s="43">
        <v>3</v>
      </c>
      <c r="AE427" s="43">
        <v>139</v>
      </c>
      <c r="AF427" s="43">
        <v>8971.1921051385198</v>
      </c>
    </row>
    <row r="428" spans="1:32">
      <c r="A428" s="68"/>
      <c r="B428" s="68"/>
      <c r="C428" s="43"/>
      <c r="D428" s="43"/>
      <c r="E428" s="43"/>
      <c r="F428" s="43"/>
      <c r="G428" s="43"/>
      <c r="H428" s="43"/>
      <c r="I428" s="43"/>
      <c r="J428" s="43"/>
      <c r="K428" s="43"/>
      <c r="L428" s="43"/>
      <c r="M428" s="43"/>
      <c r="N428" s="43"/>
      <c r="O428" s="43"/>
      <c r="P428" s="43"/>
      <c r="Q428" s="43"/>
      <c r="R428" s="43"/>
      <c r="S428" s="43"/>
      <c r="T428" s="43" t="s">
        <v>36</v>
      </c>
      <c r="U428" s="43" t="s">
        <v>37</v>
      </c>
      <c r="V428" s="43"/>
      <c r="W428" s="43" t="s">
        <v>38</v>
      </c>
      <c r="X428" s="43">
        <v>11.501300000000001</v>
      </c>
      <c r="Y428" s="43">
        <v>0.14030000000000001</v>
      </c>
      <c r="Z428" s="43" t="s">
        <v>47</v>
      </c>
      <c r="AA428" s="43" t="s">
        <v>40</v>
      </c>
      <c r="AB428" s="43" t="s">
        <v>41</v>
      </c>
      <c r="AC428" s="43">
        <v>613</v>
      </c>
      <c r="AD428" s="43">
        <v>3</v>
      </c>
      <c r="AE428" s="43">
        <v>139</v>
      </c>
      <c r="AF428" s="43">
        <v>8971.1921051385198</v>
      </c>
    </row>
    <row r="429" spans="1:32">
      <c r="A429" s="68"/>
      <c r="B429" s="68"/>
      <c r="C429" s="43"/>
      <c r="D429" s="43"/>
      <c r="E429" s="43"/>
      <c r="F429" s="43"/>
      <c r="G429" s="43"/>
      <c r="H429" s="43"/>
      <c r="I429" s="43"/>
      <c r="J429" s="43"/>
      <c r="K429" s="43"/>
      <c r="L429" s="43"/>
      <c r="M429" s="43"/>
      <c r="N429" s="43"/>
      <c r="O429" s="43"/>
      <c r="P429" s="43"/>
      <c r="Q429" s="43"/>
      <c r="R429" s="43"/>
      <c r="S429" s="43"/>
      <c r="T429" s="43" t="s">
        <v>36</v>
      </c>
      <c r="U429" s="43" t="s">
        <v>37</v>
      </c>
      <c r="V429" s="43" t="s">
        <v>46</v>
      </c>
      <c r="W429" s="43" t="s">
        <v>38</v>
      </c>
      <c r="X429" s="43">
        <v>11.501300000000001</v>
      </c>
      <c r="Y429" s="43">
        <v>0.14030000000000001</v>
      </c>
      <c r="Z429" s="43" t="s">
        <v>47</v>
      </c>
      <c r="AA429" s="43" t="s">
        <v>40</v>
      </c>
      <c r="AB429" s="43" t="s">
        <v>51</v>
      </c>
      <c r="AC429" s="43">
        <v>613</v>
      </c>
      <c r="AD429" s="43">
        <v>2</v>
      </c>
      <c r="AE429" s="43">
        <v>3003</v>
      </c>
      <c r="AF429" s="43">
        <v>9276.8384106334397</v>
      </c>
    </row>
    <row r="430" spans="1:32">
      <c r="A430" s="68"/>
      <c r="B430" s="68"/>
      <c r="C430" s="43"/>
      <c r="D430" s="43"/>
      <c r="E430" s="43"/>
      <c r="F430" s="43"/>
      <c r="G430" s="43"/>
      <c r="H430" s="43"/>
      <c r="I430" s="43"/>
      <c r="J430" s="43"/>
      <c r="K430" s="43"/>
      <c r="L430" s="43"/>
      <c r="M430" s="43"/>
      <c r="N430" s="43"/>
      <c r="O430" s="43"/>
      <c r="P430" s="43"/>
      <c r="Q430" s="43"/>
      <c r="R430" s="43"/>
      <c r="S430" s="43"/>
      <c r="T430" s="43" t="s">
        <v>36</v>
      </c>
      <c r="U430" s="43" t="s">
        <v>37</v>
      </c>
      <c r="V430" s="43"/>
      <c r="W430" s="43" t="s">
        <v>38</v>
      </c>
      <c r="X430" s="43">
        <v>11.501300000000001</v>
      </c>
      <c r="Y430" s="43">
        <v>0.14030000000000001</v>
      </c>
      <c r="Z430" s="43" t="s">
        <v>47</v>
      </c>
      <c r="AA430" s="43" t="s">
        <v>40</v>
      </c>
      <c r="AB430" s="43" t="s">
        <v>51</v>
      </c>
      <c r="AC430" s="43">
        <v>613</v>
      </c>
      <c r="AD430" s="43">
        <v>2</v>
      </c>
      <c r="AE430" s="43">
        <v>3003</v>
      </c>
      <c r="AF430" s="43">
        <v>9276.8384106334397</v>
      </c>
    </row>
    <row r="431" spans="1:32">
      <c r="A431" s="68"/>
      <c r="B431" s="68"/>
      <c r="C431" s="43"/>
      <c r="D431" s="43"/>
      <c r="E431" s="43"/>
      <c r="F431" s="43"/>
      <c r="G431" s="43"/>
      <c r="H431" s="43"/>
      <c r="I431" s="43"/>
      <c r="J431" s="43"/>
      <c r="K431" s="43"/>
      <c r="L431" s="43"/>
      <c r="M431" s="43"/>
      <c r="N431" s="43"/>
      <c r="O431" s="43"/>
      <c r="P431" s="43"/>
      <c r="Q431" s="43"/>
      <c r="R431" s="43"/>
      <c r="S431" s="43"/>
      <c r="T431" s="43" t="s">
        <v>36</v>
      </c>
      <c r="U431" s="43" t="s">
        <v>37</v>
      </c>
      <c r="V431" s="43"/>
      <c r="W431" s="43" t="s">
        <v>38</v>
      </c>
      <c r="X431" s="43">
        <v>11.555</v>
      </c>
      <c r="Y431" s="43">
        <v>-3.3927999999999998</v>
      </c>
      <c r="Z431" s="43" t="s">
        <v>390</v>
      </c>
      <c r="AA431" s="43" t="s">
        <v>40</v>
      </c>
      <c r="AB431" s="43" t="s">
        <v>41</v>
      </c>
      <c r="AC431" s="43">
        <v>613</v>
      </c>
      <c r="AD431" s="43">
        <v>1</v>
      </c>
      <c r="AE431" s="43">
        <v>20</v>
      </c>
      <c r="AF431" s="43">
        <v>2017.0942973077999</v>
      </c>
    </row>
    <row r="432" spans="1:32">
      <c r="A432" s="68"/>
      <c r="B432" s="68"/>
      <c r="C432" s="43"/>
      <c r="D432" s="43"/>
      <c r="E432" s="43"/>
      <c r="F432" s="43"/>
      <c r="G432" s="43"/>
      <c r="H432" s="43"/>
      <c r="I432" s="43"/>
      <c r="J432" s="43"/>
      <c r="K432" s="43"/>
      <c r="L432" s="43"/>
      <c r="M432" s="43"/>
      <c r="N432" s="43"/>
      <c r="O432" s="43"/>
      <c r="P432" s="43"/>
      <c r="Q432" s="43"/>
      <c r="R432" s="43"/>
      <c r="S432" s="43"/>
      <c r="T432" s="43" t="s">
        <v>36</v>
      </c>
      <c r="U432" s="43" t="s">
        <v>37</v>
      </c>
      <c r="V432" s="43"/>
      <c r="W432" s="43" t="s">
        <v>38</v>
      </c>
      <c r="X432" s="43">
        <v>11.555</v>
      </c>
      <c r="Y432" s="43">
        <v>-3.3927999999999998</v>
      </c>
      <c r="Z432" s="43" t="s">
        <v>390</v>
      </c>
      <c r="AA432" s="43" t="s">
        <v>40</v>
      </c>
      <c r="AB432" s="43" t="s">
        <v>41</v>
      </c>
      <c r="AC432" s="43">
        <v>613</v>
      </c>
      <c r="AD432" s="43">
        <v>2</v>
      </c>
      <c r="AE432" s="43">
        <v>802</v>
      </c>
      <c r="AF432" s="43">
        <v>3259.3259755338099</v>
      </c>
    </row>
    <row r="433" spans="1:32">
      <c r="A433" s="68"/>
      <c r="B433" s="68"/>
      <c r="C433" s="43"/>
      <c r="D433" s="43"/>
      <c r="E433" s="43"/>
      <c r="F433" s="43"/>
      <c r="G433" s="43"/>
      <c r="H433" s="43"/>
      <c r="I433" s="43"/>
      <c r="J433" s="43"/>
      <c r="K433" s="43"/>
      <c r="L433" s="43"/>
      <c r="M433" s="43"/>
      <c r="N433" s="43"/>
      <c r="O433" s="43"/>
      <c r="P433" s="43"/>
      <c r="Q433" s="43"/>
      <c r="R433" s="43"/>
      <c r="S433" s="43"/>
      <c r="T433" s="43" t="s">
        <v>36</v>
      </c>
      <c r="U433" s="43" t="s">
        <v>37</v>
      </c>
      <c r="V433" s="43"/>
      <c r="W433" s="43" t="s">
        <v>38</v>
      </c>
      <c r="X433" s="43">
        <v>11.555</v>
      </c>
      <c r="Y433" s="43">
        <v>-3.3927999999999998</v>
      </c>
      <c r="Z433" s="43" t="s">
        <v>390</v>
      </c>
      <c r="AA433" s="43" t="s">
        <v>40</v>
      </c>
      <c r="AB433" s="43" t="s">
        <v>41</v>
      </c>
      <c r="AC433" s="43">
        <v>613</v>
      </c>
      <c r="AD433" s="43">
        <v>3</v>
      </c>
      <c r="AE433" s="43">
        <v>20</v>
      </c>
      <c r="AF433" s="43">
        <v>4144.4831505141001</v>
      </c>
    </row>
    <row r="434" spans="1:32">
      <c r="A434" s="68"/>
      <c r="B434" s="68"/>
      <c r="C434" s="43"/>
      <c r="D434" s="43"/>
      <c r="E434" s="43"/>
      <c r="F434" s="43"/>
      <c r="G434" s="43"/>
      <c r="H434" s="43"/>
      <c r="I434" s="43"/>
      <c r="J434" s="43"/>
      <c r="K434" s="43"/>
      <c r="L434" s="43"/>
      <c r="M434" s="43"/>
      <c r="N434" s="43"/>
      <c r="O434" s="43"/>
      <c r="P434" s="43"/>
      <c r="Q434" s="43"/>
      <c r="R434" s="43"/>
      <c r="S434" s="43"/>
      <c r="T434" s="43" t="s">
        <v>36</v>
      </c>
      <c r="U434" s="43" t="s">
        <v>37</v>
      </c>
      <c r="V434" s="43" t="s">
        <v>466</v>
      </c>
      <c r="W434" s="43" t="s">
        <v>38</v>
      </c>
      <c r="X434" s="43">
        <v>12.7193</v>
      </c>
      <c r="Y434" s="43">
        <v>-0.28339999999999999</v>
      </c>
      <c r="Z434" s="43" t="s">
        <v>467</v>
      </c>
      <c r="AA434" s="43" t="s">
        <v>40</v>
      </c>
      <c r="AB434" s="43" t="s">
        <v>41</v>
      </c>
      <c r="AC434" s="43">
        <v>613</v>
      </c>
      <c r="AD434" s="43">
        <v>2</v>
      </c>
      <c r="AE434" s="43">
        <v>301</v>
      </c>
      <c r="AF434" s="43">
        <v>1379.6672667770499</v>
      </c>
    </row>
    <row r="435" spans="1:32">
      <c r="A435" s="68"/>
      <c r="B435" s="68"/>
      <c r="C435" s="43"/>
      <c r="D435" s="43"/>
      <c r="E435" s="43"/>
      <c r="F435" s="43"/>
      <c r="G435" s="43"/>
      <c r="H435" s="43"/>
      <c r="I435" s="43"/>
      <c r="J435" s="43"/>
      <c r="K435" s="43"/>
      <c r="L435" s="43"/>
      <c r="M435" s="43"/>
      <c r="N435" s="43"/>
      <c r="O435" s="43"/>
      <c r="P435" s="43"/>
      <c r="Q435" s="43"/>
      <c r="R435" s="43"/>
      <c r="S435" s="43"/>
      <c r="T435" s="43" t="s">
        <v>36</v>
      </c>
      <c r="U435" s="43" t="s">
        <v>37</v>
      </c>
      <c r="V435" s="43" t="s">
        <v>466</v>
      </c>
      <c r="W435" s="43" t="s">
        <v>38</v>
      </c>
      <c r="X435" s="43">
        <v>12.7193</v>
      </c>
      <c r="Y435" s="43">
        <v>-0.28339999999999999</v>
      </c>
      <c r="Z435" s="43" t="s">
        <v>467</v>
      </c>
      <c r="AA435" s="43" t="s">
        <v>40</v>
      </c>
      <c r="AB435" s="43" t="s">
        <v>41</v>
      </c>
      <c r="AC435" s="43">
        <v>613</v>
      </c>
      <c r="AD435" s="43">
        <v>2</v>
      </c>
      <c r="AE435" s="43">
        <v>503</v>
      </c>
      <c r="AF435" s="43">
        <v>1579.97035642943</v>
      </c>
    </row>
    <row r="436" spans="1:32">
      <c r="A436" s="68"/>
      <c r="B436" s="68"/>
      <c r="C436" s="43"/>
      <c r="D436" s="43"/>
      <c r="E436" s="43"/>
      <c r="F436" s="43"/>
      <c r="G436" s="43"/>
      <c r="H436" s="43"/>
      <c r="I436" s="43"/>
      <c r="J436" s="43"/>
      <c r="K436" s="43"/>
      <c r="L436" s="43"/>
      <c r="M436" s="43"/>
      <c r="N436" s="43"/>
      <c r="O436" s="43"/>
      <c r="P436" s="43"/>
      <c r="Q436" s="43"/>
      <c r="R436" s="43"/>
      <c r="S436" s="43"/>
      <c r="T436" s="43" t="s">
        <v>36</v>
      </c>
      <c r="U436" s="43" t="s">
        <v>37</v>
      </c>
      <c r="V436" s="43" t="s">
        <v>466</v>
      </c>
      <c r="W436" s="43" t="s">
        <v>38</v>
      </c>
      <c r="X436" s="43">
        <v>12.7193</v>
      </c>
      <c r="Y436" s="43">
        <v>-0.28339999999999999</v>
      </c>
      <c r="Z436" s="43" t="s">
        <v>467</v>
      </c>
      <c r="AA436" s="43" t="s">
        <v>40</v>
      </c>
      <c r="AB436" s="43" t="s">
        <v>41</v>
      </c>
      <c r="AC436" s="43">
        <v>613</v>
      </c>
      <c r="AD436" s="43">
        <v>2</v>
      </c>
      <c r="AE436" s="43">
        <v>301</v>
      </c>
      <c r="AF436" s="43">
        <v>3309.8252626480598</v>
      </c>
    </row>
    <row r="437" spans="1:32">
      <c r="A437" s="68"/>
      <c r="B437" s="68"/>
      <c r="C437" s="43"/>
      <c r="D437" s="43"/>
      <c r="E437" s="43"/>
      <c r="F437" s="43"/>
      <c r="G437" s="43"/>
      <c r="H437" s="43"/>
      <c r="I437" s="43"/>
      <c r="J437" s="43"/>
      <c r="K437" s="43"/>
      <c r="L437" s="43"/>
      <c r="M437" s="43"/>
      <c r="N437" s="43"/>
      <c r="O437" s="43"/>
      <c r="P437" s="43"/>
      <c r="Q437" s="43"/>
      <c r="R437" s="43"/>
      <c r="S437" s="43"/>
      <c r="T437" s="43" t="s">
        <v>36</v>
      </c>
      <c r="U437" s="43" t="s">
        <v>37</v>
      </c>
      <c r="V437" s="43" t="s">
        <v>466</v>
      </c>
      <c r="W437" s="43" t="s">
        <v>38</v>
      </c>
      <c r="X437" s="43">
        <v>12.7193</v>
      </c>
      <c r="Y437" s="43">
        <v>-0.28339999999999999</v>
      </c>
      <c r="Z437" s="43" t="s">
        <v>467</v>
      </c>
      <c r="AA437" s="43" t="s">
        <v>40</v>
      </c>
      <c r="AB437" s="43" t="s">
        <v>51</v>
      </c>
      <c r="AC437" s="43">
        <v>613</v>
      </c>
      <c r="AD437" s="43">
        <v>2</v>
      </c>
      <c r="AE437" s="43">
        <v>3004</v>
      </c>
      <c r="AF437" s="43">
        <v>1926.1500900426199</v>
      </c>
    </row>
    <row r="438" spans="1:32">
      <c r="A438" s="68"/>
      <c r="B438" s="68"/>
      <c r="C438" s="43"/>
      <c r="D438" s="43"/>
      <c r="E438" s="43"/>
      <c r="F438" s="43"/>
      <c r="G438" s="43"/>
      <c r="H438" s="43"/>
      <c r="I438" s="43"/>
      <c r="J438" s="43"/>
      <c r="K438" s="43"/>
      <c r="L438" s="43"/>
      <c r="M438" s="43"/>
      <c r="N438" s="43"/>
      <c r="O438" s="43"/>
      <c r="P438" s="43"/>
      <c r="Q438" s="43"/>
      <c r="R438" s="43"/>
      <c r="S438" s="43"/>
      <c r="T438" s="43" t="s">
        <v>36</v>
      </c>
      <c r="U438" s="43" t="s">
        <v>37</v>
      </c>
      <c r="V438" s="43" t="s">
        <v>466</v>
      </c>
      <c r="W438" s="43" t="s">
        <v>38</v>
      </c>
      <c r="X438" s="43">
        <v>12.7193</v>
      </c>
      <c r="Y438" s="43">
        <v>-0.28339999999999999</v>
      </c>
      <c r="Z438" s="43" t="s">
        <v>467</v>
      </c>
      <c r="AA438" s="43" t="s">
        <v>40</v>
      </c>
      <c r="AB438" s="43" t="s">
        <v>51</v>
      </c>
      <c r="AC438" s="43">
        <v>613</v>
      </c>
      <c r="AD438" s="43">
        <v>2</v>
      </c>
      <c r="AE438" s="43">
        <v>3001</v>
      </c>
      <c r="AF438" s="43">
        <v>2048.8892691841602</v>
      </c>
    </row>
    <row r="439" spans="1:32">
      <c r="A439" s="68"/>
      <c r="B439" s="68"/>
      <c r="C439" s="43"/>
      <c r="D439" s="43"/>
      <c r="E439" s="43"/>
      <c r="F439" s="43"/>
      <c r="G439" s="43"/>
      <c r="H439" s="43"/>
      <c r="I439" s="43"/>
      <c r="J439" s="43"/>
      <c r="K439" s="43"/>
      <c r="L439" s="43"/>
      <c r="M439" s="43"/>
      <c r="N439" s="43"/>
      <c r="O439" s="43"/>
      <c r="P439" s="43"/>
      <c r="Q439" s="43"/>
      <c r="R439" s="43"/>
      <c r="S439" s="43"/>
      <c r="T439" s="43" t="s">
        <v>36</v>
      </c>
      <c r="U439" s="43" t="s">
        <v>37</v>
      </c>
      <c r="V439" s="43" t="s">
        <v>466</v>
      </c>
      <c r="W439" s="43" t="s">
        <v>38</v>
      </c>
      <c r="X439" s="43">
        <v>12.7193</v>
      </c>
      <c r="Y439" s="43">
        <v>-0.28339999999999999</v>
      </c>
      <c r="Z439" s="43" t="s">
        <v>467</v>
      </c>
      <c r="AA439" s="43" t="s">
        <v>40</v>
      </c>
      <c r="AB439" s="43" t="s">
        <v>51</v>
      </c>
      <c r="AC439" s="43">
        <v>613</v>
      </c>
      <c r="AD439" s="43">
        <v>2</v>
      </c>
      <c r="AE439" s="43">
        <v>3003</v>
      </c>
      <c r="AF439" s="43">
        <v>3543.10811968491</v>
      </c>
    </row>
    <row r="440" spans="1:32">
      <c r="A440" s="68"/>
      <c r="B440" s="68"/>
      <c r="C440" s="43"/>
      <c r="D440" s="43"/>
      <c r="E440" s="43"/>
      <c r="F440" s="43"/>
      <c r="G440" s="43"/>
      <c r="H440" s="43"/>
      <c r="I440" s="43"/>
      <c r="J440" s="43"/>
      <c r="K440" s="43"/>
      <c r="L440" s="43"/>
      <c r="M440" s="43"/>
      <c r="N440" s="43"/>
      <c r="O440" s="43"/>
      <c r="P440" s="43"/>
      <c r="Q440" s="43"/>
      <c r="R440" s="43"/>
      <c r="S440" s="43"/>
      <c r="T440" s="43" t="s">
        <v>36</v>
      </c>
      <c r="U440" s="43" t="s">
        <v>37</v>
      </c>
      <c r="V440" s="43"/>
      <c r="W440" s="43" t="s">
        <v>38</v>
      </c>
      <c r="X440" s="43">
        <v>12.288</v>
      </c>
      <c r="Y440" s="43">
        <v>-0.20169999999999999</v>
      </c>
      <c r="Z440" s="43" t="s">
        <v>547</v>
      </c>
      <c r="AA440" s="43" t="s">
        <v>40</v>
      </c>
      <c r="AB440" s="43" t="s">
        <v>41</v>
      </c>
      <c r="AC440" s="43">
        <v>613</v>
      </c>
      <c r="AD440" s="43">
        <v>2</v>
      </c>
      <c r="AE440" s="43">
        <v>503</v>
      </c>
      <c r="AF440" s="43">
        <v>6498.8658289455298</v>
      </c>
    </row>
    <row r="441" spans="1:32">
      <c r="A441" s="68"/>
      <c r="B441" s="68"/>
      <c r="C441" s="43"/>
      <c r="D441" s="43"/>
      <c r="E441" s="43"/>
      <c r="F441" s="43"/>
      <c r="G441" s="43"/>
      <c r="H441" s="43"/>
      <c r="I441" s="43"/>
      <c r="J441" s="43"/>
      <c r="K441" s="43"/>
      <c r="L441" s="43"/>
      <c r="M441" s="43"/>
      <c r="N441" s="43"/>
      <c r="O441" s="43"/>
      <c r="P441" s="43"/>
      <c r="Q441" s="43"/>
      <c r="R441" s="43"/>
      <c r="S441" s="43"/>
      <c r="T441" s="43" t="s">
        <v>36</v>
      </c>
      <c r="U441" s="43" t="s">
        <v>37</v>
      </c>
      <c r="V441" s="43"/>
      <c r="W441" s="43" t="s">
        <v>38</v>
      </c>
      <c r="X441" s="43">
        <v>13.169</v>
      </c>
      <c r="Y441" s="43">
        <v>-3.4150999999999998</v>
      </c>
      <c r="Z441" s="43" t="s">
        <v>304</v>
      </c>
      <c r="AA441" s="43" t="s">
        <v>40</v>
      </c>
      <c r="AB441" s="43" t="s">
        <v>51</v>
      </c>
      <c r="AC441" s="43">
        <v>613</v>
      </c>
      <c r="AD441" s="43">
        <v>2</v>
      </c>
      <c r="AE441" s="43">
        <v>3002</v>
      </c>
      <c r="AF441" s="43">
        <v>949.95964108897294</v>
      </c>
    </row>
    <row r="442" spans="1:32">
      <c r="A442" s="68"/>
      <c r="B442" s="68"/>
      <c r="C442" s="43"/>
      <c r="D442" s="43"/>
      <c r="E442" s="43"/>
      <c r="F442" s="43"/>
      <c r="G442" s="43"/>
      <c r="H442" s="43"/>
      <c r="I442" s="43"/>
      <c r="J442" s="43"/>
      <c r="K442" s="43"/>
      <c r="L442" s="43"/>
      <c r="M442" s="43"/>
      <c r="N442" s="43"/>
      <c r="O442" s="43"/>
      <c r="P442" s="43"/>
      <c r="Q442" s="43"/>
      <c r="R442" s="43"/>
      <c r="S442" s="43"/>
      <c r="T442" s="43" t="s">
        <v>36</v>
      </c>
      <c r="U442" s="43" t="s">
        <v>37</v>
      </c>
      <c r="V442" s="43"/>
      <c r="W442" s="43" t="s">
        <v>38</v>
      </c>
      <c r="X442" s="43">
        <v>13.169</v>
      </c>
      <c r="Y442" s="43">
        <v>-3.4150999999999998</v>
      </c>
      <c r="Z442" s="43" t="s">
        <v>304</v>
      </c>
      <c r="AA442" s="43" t="s">
        <v>40</v>
      </c>
      <c r="AB442" s="43" t="s">
        <v>51</v>
      </c>
      <c r="AC442" s="43">
        <v>613</v>
      </c>
      <c r="AD442" s="43">
        <v>2</v>
      </c>
      <c r="AE442" s="43">
        <v>3002</v>
      </c>
      <c r="AF442" s="43">
        <v>949.95964108897294</v>
      </c>
    </row>
    <row r="443" spans="1:32">
      <c r="A443" s="68"/>
      <c r="B443" s="68"/>
      <c r="C443" s="43"/>
      <c r="D443" s="43"/>
      <c r="E443" s="43"/>
      <c r="F443" s="43"/>
      <c r="G443" s="43"/>
      <c r="H443" s="43"/>
      <c r="I443" s="43"/>
      <c r="J443" s="43"/>
      <c r="K443" s="43"/>
      <c r="L443" s="43"/>
      <c r="M443" s="43"/>
      <c r="N443" s="43"/>
      <c r="O443" s="43"/>
      <c r="P443" s="43"/>
      <c r="Q443" s="43"/>
      <c r="R443" s="43"/>
      <c r="S443" s="43"/>
      <c r="T443" s="43" t="s">
        <v>36</v>
      </c>
      <c r="U443" s="43" t="s">
        <v>37</v>
      </c>
      <c r="V443" s="43" t="s">
        <v>330</v>
      </c>
      <c r="W443" s="43" t="s">
        <v>38</v>
      </c>
      <c r="X443" s="43">
        <v>11.5747</v>
      </c>
      <c r="Y443" s="43">
        <v>-0.33229999999999998</v>
      </c>
      <c r="Z443" s="43" t="s">
        <v>331</v>
      </c>
      <c r="AA443" s="43" t="s">
        <v>40</v>
      </c>
      <c r="AB443" s="43" t="s">
        <v>41</v>
      </c>
      <c r="AC443" s="43">
        <v>613</v>
      </c>
      <c r="AD443" s="43">
        <v>2</v>
      </c>
      <c r="AE443" s="43">
        <v>303</v>
      </c>
      <c r="AF443" s="43">
        <v>707.82969719653897</v>
      </c>
    </row>
    <row r="444" spans="1:32">
      <c r="A444" s="68"/>
      <c r="B444" s="68"/>
      <c r="C444" s="43"/>
      <c r="D444" s="43"/>
      <c r="E444" s="43"/>
      <c r="F444" s="43"/>
      <c r="G444" s="43"/>
      <c r="H444" s="43"/>
      <c r="I444" s="43"/>
      <c r="J444" s="43"/>
      <c r="K444" s="43"/>
      <c r="L444" s="43"/>
      <c r="M444" s="43"/>
      <c r="N444" s="43"/>
      <c r="O444" s="43"/>
      <c r="P444" s="43"/>
      <c r="Q444" s="43"/>
      <c r="R444" s="43"/>
      <c r="S444" s="43"/>
      <c r="T444" s="43" t="s">
        <v>36</v>
      </c>
      <c r="U444" s="43" t="s">
        <v>37</v>
      </c>
      <c r="V444" s="43" t="s">
        <v>330</v>
      </c>
      <c r="W444" s="43" t="s">
        <v>38</v>
      </c>
      <c r="X444" s="43">
        <v>11.5747</v>
      </c>
      <c r="Y444" s="43">
        <v>-0.33229999999999998</v>
      </c>
      <c r="Z444" s="43" t="s">
        <v>331</v>
      </c>
      <c r="AA444" s="43" t="s">
        <v>40</v>
      </c>
      <c r="AB444" s="43" t="s">
        <v>41</v>
      </c>
      <c r="AC444" s="43">
        <v>613</v>
      </c>
      <c r="AD444" s="43">
        <v>2</v>
      </c>
      <c r="AE444" s="43">
        <v>303</v>
      </c>
      <c r="AF444" s="43">
        <v>707.82969719653897</v>
      </c>
    </row>
    <row r="445" spans="1:32">
      <c r="A445" s="68"/>
      <c r="B445" s="68"/>
      <c r="C445" s="43"/>
      <c r="D445" s="43"/>
      <c r="E445" s="43"/>
      <c r="F445" s="43"/>
      <c r="G445" s="43"/>
      <c r="H445" s="43"/>
      <c r="I445" s="43"/>
      <c r="J445" s="43"/>
      <c r="K445" s="43"/>
      <c r="L445" s="43"/>
      <c r="M445" s="43"/>
      <c r="N445" s="43"/>
      <c r="O445" s="43"/>
      <c r="P445" s="43"/>
      <c r="Q445" s="43"/>
      <c r="R445" s="43"/>
      <c r="S445" s="43"/>
      <c r="T445" s="43" t="s">
        <v>36</v>
      </c>
      <c r="U445" s="43" t="s">
        <v>37</v>
      </c>
      <c r="V445" s="43" t="s">
        <v>330</v>
      </c>
      <c r="W445" s="43" t="s">
        <v>38</v>
      </c>
      <c r="X445" s="43">
        <v>11.5747</v>
      </c>
      <c r="Y445" s="43">
        <v>-0.33229999999999998</v>
      </c>
      <c r="Z445" s="43" t="s">
        <v>331</v>
      </c>
      <c r="AA445" s="43" t="s">
        <v>40</v>
      </c>
      <c r="AB445" s="43" t="s">
        <v>41</v>
      </c>
      <c r="AC445" s="43">
        <v>613</v>
      </c>
      <c r="AD445" s="43">
        <v>1</v>
      </c>
      <c r="AE445" s="43">
        <v>14</v>
      </c>
      <c r="AF445" s="43">
        <v>8637.7241216227594</v>
      </c>
    </row>
    <row r="446" spans="1:32">
      <c r="A446" s="68"/>
      <c r="B446" s="68"/>
      <c r="C446" s="43"/>
      <c r="D446" s="43"/>
      <c r="E446" s="43"/>
      <c r="F446" s="43"/>
      <c r="G446" s="43"/>
      <c r="H446" s="43"/>
      <c r="I446" s="43"/>
      <c r="J446" s="43"/>
      <c r="K446" s="43"/>
      <c r="L446" s="43"/>
      <c r="M446" s="43"/>
      <c r="N446" s="43"/>
      <c r="O446" s="43"/>
      <c r="P446" s="43"/>
      <c r="Q446" s="43"/>
      <c r="R446" s="43"/>
      <c r="S446" s="43"/>
      <c r="T446" s="43" t="s">
        <v>36</v>
      </c>
      <c r="U446" s="43" t="s">
        <v>37</v>
      </c>
      <c r="V446" s="43"/>
      <c r="W446" s="43" t="s">
        <v>38</v>
      </c>
      <c r="X446" s="43">
        <v>10.0524</v>
      </c>
      <c r="Y446" s="43">
        <v>-3.8195000000000001</v>
      </c>
      <c r="Z446" s="43" t="s">
        <v>541</v>
      </c>
      <c r="AA446" s="43" t="s">
        <v>40</v>
      </c>
      <c r="AB446" s="43"/>
      <c r="AC446" s="43"/>
      <c r="AD446" s="43"/>
      <c r="AE446" s="43"/>
      <c r="AF446" s="43"/>
    </row>
    <row r="447" spans="1:32">
      <c r="A447" s="68"/>
      <c r="B447" s="68"/>
      <c r="C447" s="43"/>
      <c r="D447" s="43"/>
      <c r="E447" s="43"/>
      <c r="F447" s="43"/>
      <c r="G447" s="43"/>
      <c r="H447" s="43"/>
      <c r="I447" s="43"/>
      <c r="J447" s="43"/>
      <c r="K447" s="43"/>
      <c r="L447" s="43"/>
      <c r="M447" s="43"/>
      <c r="N447" s="43"/>
      <c r="O447" s="43"/>
      <c r="P447" s="43"/>
      <c r="Q447" s="43"/>
      <c r="R447" s="43"/>
      <c r="S447" s="43"/>
      <c r="T447" s="43" t="s">
        <v>36</v>
      </c>
      <c r="U447" s="43" t="s">
        <v>37</v>
      </c>
      <c r="V447" s="43"/>
      <c r="W447" s="43" t="s">
        <v>38</v>
      </c>
      <c r="X447" s="43">
        <v>10.0524</v>
      </c>
      <c r="Y447" s="43">
        <v>-3.8195000000000001</v>
      </c>
      <c r="Z447" s="43" t="s">
        <v>541</v>
      </c>
      <c r="AA447" s="43" t="s">
        <v>40</v>
      </c>
      <c r="AB447" s="43"/>
      <c r="AC447" s="43"/>
      <c r="AD447" s="43"/>
      <c r="AE447" s="43"/>
      <c r="AF447" s="43"/>
    </row>
    <row r="448" spans="1:32">
      <c r="A448" s="68"/>
      <c r="B448" s="68"/>
      <c r="C448" s="43"/>
      <c r="D448" s="43"/>
      <c r="E448" s="43"/>
      <c r="F448" s="43"/>
      <c r="G448" s="43"/>
      <c r="H448" s="43"/>
      <c r="I448" s="43"/>
      <c r="J448" s="43"/>
      <c r="K448" s="43"/>
      <c r="L448" s="43"/>
      <c r="M448" s="43"/>
      <c r="N448" s="43"/>
      <c r="O448" s="43"/>
      <c r="P448" s="43"/>
      <c r="Q448" s="43"/>
      <c r="R448" s="43"/>
      <c r="S448" s="43"/>
      <c r="T448" s="43" t="s">
        <v>36</v>
      </c>
      <c r="U448" s="43" t="s">
        <v>37</v>
      </c>
      <c r="V448" s="43"/>
      <c r="W448" s="43" t="s">
        <v>38</v>
      </c>
      <c r="X448" s="43">
        <v>10.0524</v>
      </c>
      <c r="Y448" s="43">
        <v>-3.8195000000000001</v>
      </c>
      <c r="Z448" s="43" t="s">
        <v>541</v>
      </c>
      <c r="AA448" s="43" t="s">
        <v>40</v>
      </c>
      <c r="AB448" s="43"/>
      <c r="AC448" s="43"/>
      <c r="AD448" s="43"/>
      <c r="AE448" s="43"/>
      <c r="AF448" s="43"/>
    </row>
    <row r="449" spans="1:32">
      <c r="A449" s="68"/>
      <c r="B449" s="68"/>
      <c r="C449" s="43"/>
      <c r="D449" s="43"/>
      <c r="E449" s="43"/>
      <c r="F449" s="43"/>
      <c r="G449" s="43"/>
      <c r="H449" s="43"/>
      <c r="I449" s="43"/>
      <c r="J449" s="43"/>
      <c r="K449" s="43"/>
      <c r="L449" s="43"/>
      <c r="M449" s="43"/>
      <c r="N449" s="43"/>
      <c r="O449" s="43"/>
      <c r="P449" s="43"/>
      <c r="Q449" s="43"/>
      <c r="R449" s="43"/>
      <c r="S449" s="43"/>
      <c r="T449" s="43" t="s">
        <v>36</v>
      </c>
      <c r="U449" s="43"/>
      <c r="V449" s="43"/>
      <c r="W449" s="43"/>
      <c r="X449" s="43">
        <v>13.8826</v>
      </c>
      <c r="Y449" s="43">
        <v>-1.9551000000000001</v>
      </c>
      <c r="Z449" s="43" t="s">
        <v>138</v>
      </c>
      <c r="AA449" s="43" t="s">
        <v>40</v>
      </c>
      <c r="AB449" s="43"/>
      <c r="AC449" s="43"/>
      <c r="AD449" s="43"/>
      <c r="AE449" s="43"/>
      <c r="AF449" s="43"/>
    </row>
    <row r="450" spans="1:32">
      <c r="A450" s="68"/>
      <c r="B450" s="68"/>
      <c r="C450" s="43"/>
      <c r="D450" s="43"/>
      <c r="E450" s="43"/>
      <c r="F450" s="43"/>
      <c r="G450" s="43"/>
      <c r="H450" s="43"/>
      <c r="I450" s="43"/>
      <c r="J450" s="43"/>
      <c r="K450" s="43"/>
      <c r="L450" s="43"/>
      <c r="M450" s="43"/>
      <c r="N450" s="43"/>
      <c r="O450" s="43"/>
      <c r="P450" s="43"/>
      <c r="Q450" s="43"/>
      <c r="R450" s="43"/>
      <c r="S450" s="43"/>
      <c r="T450" s="43" t="s">
        <v>36</v>
      </c>
      <c r="U450" s="43"/>
      <c r="V450" s="43"/>
      <c r="W450" s="43"/>
      <c r="X450" s="43">
        <v>13.8826</v>
      </c>
      <c r="Y450" s="43">
        <v>-1.9551000000000001</v>
      </c>
      <c r="Z450" s="43" t="s">
        <v>138</v>
      </c>
      <c r="AA450" s="43" t="s">
        <v>40</v>
      </c>
      <c r="AB450" s="43"/>
      <c r="AC450" s="43"/>
      <c r="AD450" s="43"/>
      <c r="AE450" s="43"/>
      <c r="AF450" s="43"/>
    </row>
    <row r="451" spans="1:32">
      <c r="A451" s="68"/>
      <c r="B451" s="68"/>
      <c r="C451" s="43"/>
      <c r="D451" s="43"/>
      <c r="E451" s="43"/>
      <c r="F451" s="43"/>
      <c r="G451" s="43"/>
      <c r="H451" s="43"/>
      <c r="I451" s="43"/>
      <c r="J451" s="43"/>
      <c r="K451" s="43"/>
      <c r="L451" s="43"/>
      <c r="M451" s="43"/>
      <c r="N451" s="43"/>
      <c r="O451" s="43"/>
      <c r="P451" s="43"/>
      <c r="Q451" s="43"/>
      <c r="R451" s="43"/>
      <c r="S451" s="43"/>
      <c r="T451" s="43" t="s">
        <v>36</v>
      </c>
      <c r="U451" s="43"/>
      <c r="V451" s="43"/>
      <c r="W451" s="43"/>
      <c r="X451" s="43">
        <v>13.8826</v>
      </c>
      <c r="Y451" s="43">
        <v>-1.9551000000000001</v>
      </c>
      <c r="Z451" s="43" t="s">
        <v>138</v>
      </c>
      <c r="AA451" s="43" t="s">
        <v>40</v>
      </c>
      <c r="AB451" s="43"/>
      <c r="AC451" s="43"/>
      <c r="AD451" s="43"/>
      <c r="AE451" s="43"/>
      <c r="AF451" s="43"/>
    </row>
    <row r="452" spans="1:32">
      <c r="A452" s="68"/>
      <c r="B452" s="68"/>
      <c r="C452" s="43"/>
      <c r="D452" s="43"/>
      <c r="E452" s="43"/>
      <c r="F452" s="43"/>
      <c r="G452" s="43"/>
      <c r="H452" s="43"/>
      <c r="I452" s="43"/>
      <c r="J452" s="43"/>
      <c r="K452" s="43"/>
      <c r="L452" s="43"/>
      <c r="M452" s="43"/>
      <c r="N452" s="43"/>
      <c r="O452" s="43"/>
      <c r="P452" s="43"/>
      <c r="Q452" s="43"/>
      <c r="R452" s="43"/>
      <c r="S452" s="43"/>
      <c r="T452" s="43" t="s">
        <v>36</v>
      </c>
      <c r="U452" s="43" t="s">
        <v>37</v>
      </c>
      <c r="V452" s="43"/>
      <c r="W452" s="43" t="s">
        <v>38</v>
      </c>
      <c r="X452" s="43">
        <v>11.866899999999999</v>
      </c>
      <c r="Y452" s="43">
        <v>-3.7519999999999998</v>
      </c>
      <c r="Z452" s="43" t="s">
        <v>439</v>
      </c>
      <c r="AA452" s="43" t="s">
        <v>40</v>
      </c>
      <c r="AB452" s="43" t="s">
        <v>41</v>
      </c>
      <c r="AC452" s="43">
        <v>613</v>
      </c>
      <c r="AD452" s="43">
        <v>2</v>
      </c>
      <c r="AE452" s="43">
        <v>802</v>
      </c>
      <c r="AF452" s="43">
        <v>434.352941871089</v>
      </c>
    </row>
    <row r="453" spans="1:32">
      <c r="A453" s="68"/>
      <c r="B453" s="68"/>
      <c r="C453" s="43"/>
      <c r="D453" s="43"/>
      <c r="E453" s="43"/>
      <c r="F453" s="43"/>
      <c r="G453" s="43"/>
      <c r="H453" s="43"/>
      <c r="I453" s="43"/>
      <c r="J453" s="43"/>
      <c r="K453" s="43"/>
      <c r="L453" s="43"/>
      <c r="M453" s="43"/>
      <c r="N453" s="43"/>
      <c r="O453" s="43"/>
      <c r="P453" s="43"/>
      <c r="Q453" s="43"/>
      <c r="R453" s="43"/>
      <c r="S453" s="43"/>
      <c r="T453" s="43" t="s">
        <v>36</v>
      </c>
      <c r="U453" s="43" t="s">
        <v>37</v>
      </c>
      <c r="V453" s="43"/>
      <c r="W453" s="43" t="s">
        <v>38</v>
      </c>
      <c r="X453" s="43">
        <v>11.866899999999999</v>
      </c>
      <c r="Y453" s="43">
        <v>-3.7519999999999998</v>
      </c>
      <c r="Z453" s="43" t="s">
        <v>439</v>
      </c>
      <c r="AA453" s="43" t="s">
        <v>40</v>
      </c>
      <c r="AB453" s="43" t="s">
        <v>41</v>
      </c>
      <c r="AC453" s="43">
        <v>613</v>
      </c>
      <c r="AD453" s="43">
        <v>2</v>
      </c>
      <c r="AE453" s="43">
        <v>802</v>
      </c>
      <c r="AF453" s="43">
        <v>1109.7939564600099</v>
      </c>
    </row>
    <row r="454" spans="1:32">
      <c r="A454" s="68"/>
      <c r="B454" s="68"/>
      <c r="C454" s="43"/>
      <c r="D454" s="43"/>
      <c r="E454" s="43"/>
      <c r="F454" s="43"/>
      <c r="G454" s="43"/>
      <c r="H454" s="43"/>
      <c r="I454" s="43"/>
      <c r="J454" s="43"/>
      <c r="K454" s="43"/>
      <c r="L454" s="43"/>
      <c r="M454" s="43"/>
      <c r="N454" s="43"/>
      <c r="O454" s="43"/>
      <c r="P454" s="43"/>
      <c r="Q454" s="43"/>
      <c r="R454" s="43"/>
      <c r="S454" s="43"/>
      <c r="T454" s="43" t="s">
        <v>36</v>
      </c>
      <c r="U454" s="43" t="s">
        <v>37</v>
      </c>
      <c r="V454" s="43"/>
      <c r="W454" s="43" t="s">
        <v>38</v>
      </c>
      <c r="X454" s="43">
        <v>11.866899999999999</v>
      </c>
      <c r="Y454" s="43">
        <v>-3.7519999999999998</v>
      </c>
      <c r="Z454" s="43" t="s">
        <v>439</v>
      </c>
      <c r="AA454" s="43" t="s">
        <v>40</v>
      </c>
      <c r="AB454" s="43" t="s">
        <v>41</v>
      </c>
      <c r="AC454" s="43">
        <v>613</v>
      </c>
      <c r="AD454" s="43">
        <v>2</v>
      </c>
      <c r="AE454" s="43">
        <v>802</v>
      </c>
      <c r="AF454" s="43">
        <v>1523.4834412206201</v>
      </c>
    </row>
    <row r="455" spans="1:32">
      <c r="A455" s="68"/>
      <c r="B455" s="68"/>
      <c r="C455" s="43"/>
      <c r="D455" s="43"/>
      <c r="E455" s="43"/>
      <c r="F455" s="43"/>
      <c r="G455" s="43"/>
      <c r="H455" s="43"/>
      <c r="I455" s="43"/>
      <c r="J455" s="43"/>
      <c r="K455" s="43"/>
      <c r="L455" s="43"/>
      <c r="M455" s="43"/>
      <c r="N455" s="43"/>
      <c r="O455" s="43"/>
      <c r="P455" s="43"/>
      <c r="Q455" s="43"/>
      <c r="R455" s="43"/>
      <c r="S455" s="43"/>
      <c r="T455" s="43" t="s">
        <v>36</v>
      </c>
      <c r="U455" s="43" t="s">
        <v>37</v>
      </c>
      <c r="V455" s="43" t="s">
        <v>46</v>
      </c>
      <c r="W455" s="43" t="s">
        <v>38</v>
      </c>
      <c r="X455" s="43">
        <v>13.0281</v>
      </c>
      <c r="Y455" s="43">
        <v>-2.5621999999999998</v>
      </c>
      <c r="Z455" s="43" t="s">
        <v>210</v>
      </c>
      <c r="AA455" s="43" t="s">
        <v>40</v>
      </c>
      <c r="AB455" s="43" t="s">
        <v>41</v>
      </c>
      <c r="AC455" s="43">
        <v>613</v>
      </c>
      <c r="AD455" s="43">
        <v>1</v>
      </c>
      <c r="AE455" s="43">
        <v>30</v>
      </c>
      <c r="AF455" s="43">
        <v>9752.68566817393</v>
      </c>
    </row>
    <row r="456" spans="1:32">
      <c r="A456" s="68"/>
      <c r="B456" s="68"/>
      <c r="C456" s="43"/>
      <c r="D456" s="43"/>
      <c r="E456" s="43"/>
      <c r="F456" s="43"/>
      <c r="G456" s="43"/>
      <c r="H456" s="43"/>
      <c r="I456" s="43"/>
      <c r="J456" s="43"/>
      <c r="K456" s="43"/>
      <c r="L456" s="43"/>
      <c r="M456" s="43"/>
      <c r="N456" s="43"/>
      <c r="O456" s="43"/>
      <c r="P456" s="43"/>
      <c r="Q456" s="43"/>
      <c r="R456" s="43"/>
      <c r="S456" s="43"/>
      <c r="T456" s="43" t="s">
        <v>36</v>
      </c>
      <c r="U456" s="43" t="s">
        <v>37</v>
      </c>
      <c r="V456" s="43"/>
      <c r="W456" s="43" t="s">
        <v>38</v>
      </c>
      <c r="X456" s="43">
        <v>13.0281</v>
      </c>
      <c r="Y456" s="43">
        <v>-2.5621999999999998</v>
      </c>
      <c r="Z456" s="43" t="s">
        <v>210</v>
      </c>
      <c r="AA456" s="43" t="s">
        <v>40</v>
      </c>
      <c r="AB456" s="43" t="s">
        <v>41</v>
      </c>
      <c r="AC456" s="43">
        <v>613</v>
      </c>
      <c r="AD456" s="43">
        <v>1</v>
      </c>
      <c r="AE456" s="43">
        <v>30</v>
      </c>
      <c r="AF456" s="43">
        <v>9752.68566817393</v>
      </c>
    </row>
    <row r="457" spans="1:32">
      <c r="A457" s="68"/>
      <c r="B457" s="68"/>
      <c r="C457" s="43"/>
      <c r="D457" s="43"/>
      <c r="E457" s="43"/>
      <c r="F457" s="43"/>
      <c r="G457" s="43"/>
      <c r="H457" s="43"/>
      <c r="I457" s="43"/>
      <c r="J457" s="43"/>
      <c r="K457" s="43"/>
      <c r="L457" s="43"/>
      <c r="M457" s="43"/>
      <c r="N457" s="43"/>
      <c r="O457" s="43"/>
      <c r="P457" s="43"/>
      <c r="Q457" s="43"/>
      <c r="R457" s="43"/>
      <c r="S457" s="43"/>
      <c r="T457" s="43" t="s">
        <v>36</v>
      </c>
      <c r="U457" s="43" t="s">
        <v>37</v>
      </c>
      <c r="V457" s="43"/>
      <c r="W457" s="43" t="s">
        <v>38</v>
      </c>
      <c r="X457" s="43">
        <v>11.1877</v>
      </c>
      <c r="Y457" s="43">
        <v>-3.5552999999999999</v>
      </c>
      <c r="Z457" s="43" t="s">
        <v>324</v>
      </c>
      <c r="AA457" s="43" t="s">
        <v>40</v>
      </c>
      <c r="AB457" s="43"/>
      <c r="AC457" s="43"/>
      <c r="AD457" s="43"/>
      <c r="AE457" s="43"/>
      <c r="AF457" s="43"/>
    </row>
    <row r="458" spans="1:32">
      <c r="A458" s="68"/>
      <c r="B458" s="68"/>
      <c r="C458" s="43"/>
      <c r="D458" s="43"/>
      <c r="E458" s="43"/>
      <c r="F458" s="43"/>
      <c r="G458" s="43"/>
      <c r="H458" s="43"/>
      <c r="I458" s="43"/>
      <c r="J458" s="43"/>
      <c r="K458" s="43"/>
      <c r="L458" s="43"/>
      <c r="M458" s="43"/>
      <c r="N458" s="43"/>
      <c r="O458" s="43"/>
      <c r="P458" s="43"/>
      <c r="Q458" s="43"/>
      <c r="R458" s="43"/>
      <c r="S458" s="43"/>
      <c r="T458" s="43" t="s">
        <v>36</v>
      </c>
      <c r="U458" s="43" t="s">
        <v>37</v>
      </c>
      <c r="V458" s="43"/>
      <c r="W458" s="43" t="s">
        <v>38</v>
      </c>
      <c r="X458" s="43">
        <v>11.1877</v>
      </c>
      <c r="Y458" s="43">
        <v>-3.5552999999999999</v>
      </c>
      <c r="Z458" s="43" t="s">
        <v>324</v>
      </c>
      <c r="AA458" s="43" t="s">
        <v>40</v>
      </c>
      <c r="AB458" s="43"/>
      <c r="AC458" s="43"/>
      <c r="AD458" s="43"/>
      <c r="AE458" s="43"/>
      <c r="AF458" s="43"/>
    </row>
    <row r="459" spans="1:32">
      <c r="A459" s="68"/>
      <c r="B459" s="68"/>
      <c r="C459" s="43"/>
      <c r="D459" s="43"/>
      <c r="E459" s="43"/>
      <c r="F459" s="43"/>
      <c r="G459" s="43"/>
      <c r="H459" s="43"/>
      <c r="I459" s="43"/>
      <c r="J459" s="43"/>
      <c r="K459" s="43"/>
      <c r="L459" s="43"/>
      <c r="M459" s="43"/>
      <c r="N459" s="43"/>
      <c r="O459" s="43"/>
      <c r="P459" s="43"/>
      <c r="Q459" s="43"/>
      <c r="R459" s="43"/>
      <c r="S459" s="43"/>
      <c r="T459" s="43" t="s">
        <v>36</v>
      </c>
      <c r="U459" s="43" t="s">
        <v>37</v>
      </c>
      <c r="V459" s="43"/>
      <c r="W459" s="43" t="s">
        <v>38</v>
      </c>
      <c r="X459" s="43">
        <v>11.1877</v>
      </c>
      <c r="Y459" s="43">
        <v>-3.5552999999999999</v>
      </c>
      <c r="Z459" s="43" t="s">
        <v>324</v>
      </c>
      <c r="AA459" s="43" t="s">
        <v>40</v>
      </c>
      <c r="AB459" s="43"/>
      <c r="AC459" s="43"/>
      <c r="AD459" s="43"/>
      <c r="AE459" s="43"/>
      <c r="AF459" s="43"/>
    </row>
    <row r="460" spans="1:32">
      <c r="A460" s="68"/>
      <c r="B460" s="68"/>
      <c r="C460" s="43"/>
      <c r="D460" s="43"/>
      <c r="E460" s="43"/>
      <c r="F460" s="43"/>
      <c r="G460" s="43"/>
      <c r="H460" s="43"/>
      <c r="I460" s="43"/>
      <c r="J460" s="43"/>
      <c r="K460" s="43"/>
      <c r="L460" s="43"/>
      <c r="M460" s="43"/>
      <c r="N460" s="43"/>
      <c r="O460" s="43"/>
      <c r="P460" s="43"/>
      <c r="Q460" s="43"/>
      <c r="R460" s="43"/>
      <c r="S460" s="43"/>
      <c r="T460" s="43" t="s">
        <v>36</v>
      </c>
      <c r="U460" s="43" t="s">
        <v>37</v>
      </c>
      <c r="V460" s="43" t="s">
        <v>396</v>
      </c>
      <c r="W460" s="43" t="s">
        <v>38</v>
      </c>
      <c r="X460" s="43">
        <v>11.6431</v>
      </c>
      <c r="Y460" s="43">
        <v>-2.1806000000000001</v>
      </c>
      <c r="Z460" s="43" t="s">
        <v>397</v>
      </c>
      <c r="AA460" s="43" t="s">
        <v>40</v>
      </c>
      <c r="AB460" s="43" t="s">
        <v>41</v>
      </c>
      <c r="AC460" s="43">
        <v>613</v>
      </c>
      <c r="AD460" s="43">
        <v>2</v>
      </c>
      <c r="AE460" s="43">
        <v>304</v>
      </c>
      <c r="AF460" s="43">
        <v>2545.5730017697001</v>
      </c>
    </row>
    <row r="461" spans="1:32">
      <c r="A461" s="68"/>
      <c r="B461" s="68"/>
      <c r="C461" s="43"/>
      <c r="D461" s="43"/>
      <c r="E461" s="43"/>
      <c r="F461" s="43"/>
      <c r="G461" s="43"/>
      <c r="H461" s="43"/>
      <c r="I461" s="43"/>
      <c r="J461" s="43"/>
      <c r="K461" s="43"/>
      <c r="L461" s="43"/>
      <c r="M461" s="43"/>
      <c r="N461" s="43"/>
      <c r="O461" s="43"/>
      <c r="P461" s="43"/>
      <c r="Q461" s="43"/>
      <c r="R461" s="43"/>
      <c r="S461" s="43"/>
      <c r="T461" s="43" t="s">
        <v>36</v>
      </c>
      <c r="U461" s="43" t="s">
        <v>37</v>
      </c>
      <c r="V461" s="43" t="s">
        <v>396</v>
      </c>
      <c r="W461" s="43" t="s">
        <v>38</v>
      </c>
      <c r="X461" s="43">
        <v>12.8935</v>
      </c>
      <c r="Y461" s="43">
        <v>-0.81410000000000005</v>
      </c>
      <c r="Z461" s="43" t="s">
        <v>481</v>
      </c>
      <c r="AA461" s="43" t="s">
        <v>40</v>
      </c>
      <c r="AB461" s="43"/>
      <c r="AC461" s="43"/>
      <c r="AD461" s="43"/>
      <c r="AE461" s="43"/>
      <c r="AF461" s="43"/>
    </row>
    <row r="462" spans="1:32">
      <c r="A462" s="68"/>
      <c r="B462" s="68"/>
      <c r="C462" s="43"/>
      <c r="D462" s="43"/>
      <c r="E462" s="43"/>
      <c r="F462" s="43"/>
      <c r="G462" s="43"/>
      <c r="H462" s="43"/>
      <c r="I462" s="43"/>
      <c r="J462" s="43"/>
      <c r="K462" s="43"/>
      <c r="L462" s="43"/>
      <c r="M462" s="43"/>
      <c r="N462" s="43"/>
      <c r="O462" s="43"/>
      <c r="P462" s="43"/>
      <c r="Q462" s="43"/>
      <c r="R462" s="43"/>
      <c r="S462" s="43"/>
      <c r="T462" s="43" t="s">
        <v>36</v>
      </c>
      <c r="U462" s="43" t="s">
        <v>37</v>
      </c>
      <c r="V462" s="43" t="s">
        <v>396</v>
      </c>
      <c r="W462" s="43" t="s">
        <v>38</v>
      </c>
      <c r="X462" s="43">
        <v>12.8935</v>
      </c>
      <c r="Y462" s="43">
        <v>-0.81410000000000005</v>
      </c>
      <c r="Z462" s="43" t="s">
        <v>481</v>
      </c>
      <c r="AA462" s="43" t="s">
        <v>40</v>
      </c>
      <c r="AB462" s="43"/>
      <c r="AC462" s="43"/>
      <c r="AD462" s="43"/>
      <c r="AE462" s="43"/>
      <c r="AF462" s="43"/>
    </row>
    <row r="463" spans="1:32">
      <c r="A463" s="68"/>
      <c r="B463" s="68"/>
      <c r="C463" s="43"/>
      <c r="D463" s="43"/>
      <c r="E463" s="43"/>
      <c r="F463" s="43"/>
      <c r="G463" s="43"/>
      <c r="H463" s="43"/>
      <c r="I463" s="43"/>
      <c r="J463" s="43"/>
      <c r="K463" s="43"/>
      <c r="L463" s="43"/>
      <c r="M463" s="43"/>
      <c r="N463" s="43"/>
      <c r="O463" s="43"/>
      <c r="P463" s="43"/>
      <c r="Q463" s="43"/>
      <c r="R463" s="43"/>
      <c r="S463" s="43"/>
      <c r="T463" s="43" t="s">
        <v>36</v>
      </c>
      <c r="U463" s="43" t="s">
        <v>37</v>
      </c>
      <c r="V463" s="43" t="s">
        <v>396</v>
      </c>
      <c r="W463" s="43" t="s">
        <v>38</v>
      </c>
      <c r="X463" s="43">
        <v>12.8935</v>
      </c>
      <c r="Y463" s="43">
        <v>-0.81410000000000005</v>
      </c>
      <c r="Z463" s="43" t="s">
        <v>481</v>
      </c>
      <c r="AA463" s="43" t="s">
        <v>40</v>
      </c>
      <c r="AB463" s="43"/>
      <c r="AC463" s="43"/>
      <c r="AD463" s="43"/>
      <c r="AE463" s="43"/>
      <c r="AF463" s="43"/>
    </row>
    <row r="464" spans="1:32">
      <c r="A464" s="68"/>
      <c r="B464" s="68"/>
      <c r="C464" s="43"/>
      <c r="D464" s="43"/>
      <c r="E464" s="43"/>
      <c r="F464" s="43"/>
      <c r="G464" s="43"/>
      <c r="H464" s="43"/>
      <c r="I464" s="43"/>
      <c r="J464" s="43"/>
      <c r="K464" s="43"/>
      <c r="L464" s="43"/>
      <c r="M464" s="43"/>
      <c r="N464" s="43"/>
      <c r="O464" s="43"/>
      <c r="P464" s="43"/>
      <c r="Q464" s="43"/>
      <c r="R464" s="43"/>
      <c r="S464" s="43"/>
      <c r="T464" s="43" t="s">
        <v>36</v>
      </c>
      <c r="U464" s="43" t="s">
        <v>37</v>
      </c>
      <c r="V464" s="43"/>
      <c r="W464" s="43" t="s">
        <v>38</v>
      </c>
      <c r="X464" s="43">
        <v>12.8935</v>
      </c>
      <c r="Y464" s="43">
        <v>-0.81410000000000005</v>
      </c>
      <c r="Z464" s="43" t="s">
        <v>481</v>
      </c>
      <c r="AA464" s="43" t="s">
        <v>40</v>
      </c>
      <c r="AB464" s="43"/>
      <c r="AC464" s="43"/>
      <c r="AD464" s="43"/>
      <c r="AE464" s="43"/>
      <c r="AF464" s="43"/>
    </row>
    <row r="465" spans="1:32">
      <c r="A465" s="68"/>
      <c r="B465" s="68"/>
      <c r="C465" s="43"/>
      <c r="D465" s="43"/>
      <c r="E465" s="43"/>
      <c r="F465" s="43"/>
      <c r="G465" s="43"/>
      <c r="H465" s="43"/>
      <c r="I465" s="43"/>
      <c r="J465" s="43"/>
      <c r="K465" s="43"/>
      <c r="L465" s="43"/>
      <c r="M465" s="43"/>
      <c r="N465" s="43"/>
      <c r="O465" s="43"/>
      <c r="P465" s="43"/>
      <c r="Q465" s="43"/>
      <c r="R465" s="43"/>
      <c r="S465" s="43"/>
      <c r="T465" s="43" t="s">
        <v>36</v>
      </c>
      <c r="U465" s="43" t="s">
        <v>37</v>
      </c>
      <c r="V465" s="43"/>
      <c r="W465" s="43" t="s">
        <v>38</v>
      </c>
      <c r="X465" s="43">
        <v>12.8935</v>
      </c>
      <c r="Y465" s="43">
        <v>-0.81410000000000005</v>
      </c>
      <c r="Z465" s="43" t="s">
        <v>481</v>
      </c>
      <c r="AA465" s="43" t="s">
        <v>40</v>
      </c>
      <c r="AB465" s="43"/>
      <c r="AC465" s="43"/>
      <c r="AD465" s="43"/>
      <c r="AE465" s="43"/>
      <c r="AF465" s="43"/>
    </row>
    <row r="466" spans="1:32">
      <c r="A466" s="68"/>
      <c r="B466" s="68"/>
      <c r="C466" s="43"/>
      <c r="D466" s="43"/>
      <c r="E466" s="43"/>
      <c r="F466" s="43"/>
      <c r="G466" s="43"/>
      <c r="H466" s="43"/>
      <c r="I466" s="43"/>
      <c r="J466" s="43"/>
      <c r="K466" s="43"/>
      <c r="L466" s="43"/>
      <c r="M466" s="43"/>
      <c r="N466" s="43"/>
      <c r="O466" s="43"/>
      <c r="P466" s="43"/>
      <c r="Q466" s="43"/>
      <c r="R466" s="43"/>
      <c r="S466" s="43"/>
      <c r="T466" s="43" t="s">
        <v>36</v>
      </c>
      <c r="U466" s="43" t="s">
        <v>37</v>
      </c>
      <c r="V466" s="43"/>
      <c r="W466" s="43" t="s">
        <v>38</v>
      </c>
      <c r="X466" s="43">
        <v>12.8935</v>
      </c>
      <c r="Y466" s="43">
        <v>-0.81410000000000005</v>
      </c>
      <c r="Z466" s="43" t="s">
        <v>481</v>
      </c>
      <c r="AA466" s="43" t="s">
        <v>40</v>
      </c>
      <c r="AB466" s="43"/>
      <c r="AC466" s="43"/>
      <c r="AD466" s="43"/>
      <c r="AE466" s="43"/>
      <c r="AF466" s="43"/>
    </row>
    <row r="467" spans="1:32">
      <c r="A467" s="68"/>
      <c r="B467" s="68"/>
      <c r="C467" s="43"/>
      <c r="D467" s="43"/>
      <c r="E467" s="43"/>
      <c r="F467" s="43"/>
      <c r="G467" s="43"/>
      <c r="H467" s="43"/>
      <c r="I467" s="43"/>
      <c r="J467" s="43"/>
      <c r="K467" s="43"/>
      <c r="L467" s="43"/>
      <c r="M467" s="43"/>
      <c r="N467" s="43"/>
      <c r="O467" s="43"/>
      <c r="P467" s="43"/>
      <c r="Q467" s="43"/>
      <c r="R467" s="43"/>
      <c r="S467" s="43"/>
      <c r="T467" s="43" t="s">
        <v>36</v>
      </c>
      <c r="U467" s="43" t="s">
        <v>37</v>
      </c>
      <c r="V467" s="43"/>
      <c r="W467" s="43" t="s">
        <v>38</v>
      </c>
      <c r="X467" s="43">
        <v>11.8752</v>
      </c>
      <c r="Y467" s="43">
        <v>1.8669</v>
      </c>
      <c r="Z467" s="43" t="s">
        <v>360</v>
      </c>
      <c r="AA467" s="43" t="s">
        <v>40</v>
      </c>
      <c r="AB467" s="43"/>
      <c r="AC467" s="43"/>
      <c r="AD467" s="43"/>
      <c r="AE467" s="43"/>
      <c r="AF467" s="43"/>
    </row>
    <row r="468" spans="1:32">
      <c r="A468" s="68"/>
      <c r="B468" s="68"/>
      <c r="C468" s="43"/>
      <c r="D468" s="43"/>
      <c r="E468" s="43"/>
      <c r="F468" s="43"/>
      <c r="G468" s="43"/>
      <c r="H468" s="43"/>
      <c r="I468" s="43"/>
      <c r="J468" s="43"/>
      <c r="K468" s="43"/>
      <c r="L468" s="43"/>
      <c r="M468" s="43"/>
      <c r="N468" s="43"/>
      <c r="O468" s="43"/>
      <c r="P468" s="43"/>
      <c r="Q468" s="43"/>
      <c r="R468" s="43"/>
      <c r="S468" s="43"/>
      <c r="T468" s="43" t="s">
        <v>36</v>
      </c>
      <c r="U468" s="43" t="s">
        <v>37</v>
      </c>
      <c r="V468" s="43"/>
      <c r="W468" s="43" t="s">
        <v>38</v>
      </c>
      <c r="X468" s="43">
        <v>11.8752</v>
      </c>
      <c r="Y468" s="43">
        <v>1.8669</v>
      </c>
      <c r="Z468" s="43" t="s">
        <v>360</v>
      </c>
      <c r="AA468" s="43" t="s">
        <v>40</v>
      </c>
      <c r="AB468" s="43"/>
      <c r="AC468" s="43"/>
      <c r="AD468" s="43"/>
      <c r="AE468" s="43"/>
      <c r="AF468" s="43"/>
    </row>
    <row r="469" spans="1:32">
      <c r="A469" s="68"/>
      <c r="B469" s="68"/>
      <c r="C469" s="43"/>
      <c r="D469" s="43"/>
      <c r="E469" s="43"/>
      <c r="F469" s="43"/>
      <c r="G469" s="43"/>
      <c r="H469" s="43"/>
      <c r="I469" s="43"/>
      <c r="J469" s="43"/>
      <c r="K469" s="43"/>
      <c r="L469" s="43"/>
      <c r="M469" s="43"/>
      <c r="N469" s="43"/>
      <c r="O469" s="43"/>
      <c r="P469" s="43"/>
      <c r="Q469" s="43"/>
      <c r="R469" s="43"/>
      <c r="S469" s="43"/>
      <c r="T469" s="43" t="s">
        <v>36</v>
      </c>
      <c r="U469" s="43" t="s">
        <v>37</v>
      </c>
      <c r="V469" s="43"/>
      <c r="W469" s="43" t="s">
        <v>38</v>
      </c>
      <c r="X469" s="43">
        <v>11.8752</v>
      </c>
      <c r="Y469" s="43">
        <v>1.8669</v>
      </c>
      <c r="Z469" s="43" t="s">
        <v>360</v>
      </c>
      <c r="AA469" s="43" t="s">
        <v>40</v>
      </c>
      <c r="AB469" s="43"/>
      <c r="AC469" s="43"/>
      <c r="AD469" s="43"/>
      <c r="AE469" s="43"/>
      <c r="AF469" s="43"/>
    </row>
    <row r="470" spans="1:32">
      <c r="A470" s="68"/>
      <c r="B470" s="68"/>
      <c r="C470" s="43"/>
      <c r="D470" s="43"/>
      <c r="E470" s="43"/>
      <c r="F470" s="43"/>
      <c r="G470" s="43"/>
      <c r="H470" s="43"/>
      <c r="I470" s="43"/>
      <c r="J470" s="43"/>
      <c r="K470" s="43"/>
      <c r="L470" s="43"/>
      <c r="M470" s="43"/>
      <c r="N470" s="43"/>
      <c r="O470" s="43"/>
      <c r="P470" s="43"/>
      <c r="Q470" s="43"/>
      <c r="R470" s="43"/>
      <c r="S470" s="43"/>
      <c r="T470" s="43" t="s">
        <v>36</v>
      </c>
      <c r="U470" s="43" t="s">
        <v>37</v>
      </c>
      <c r="V470" s="43" t="s">
        <v>441</v>
      </c>
      <c r="W470" s="43" t="s">
        <v>38</v>
      </c>
      <c r="X470" s="43">
        <v>13.8543</v>
      </c>
      <c r="Y470" s="43">
        <v>-0.93149999999999999</v>
      </c>
      <c r="Z470" s="43" t="s">
        <v>442</v>
      </c>
      <c r="AA470" s="43" t="s">
        <v>40</v>
      </c>
      <c r="AB470" s="43"/>
      <c r="AC470" s="43"/>
      <c r="AD470" s="43"/>
      <c r="AE470" s="43"/>
      <c r="AF470" s="43"/>
    </row>
    <row r="471" spans="1:32">
      <c r="A471" s="68"/>
      <c r="B471" s="68"/>
      <c r="C471" s="43"/>
      <c r="D471" s="43"/>
      <c r="E471" s="43"/>
      <c r="F471" s="43"/>
      <c r="G471" s="43"/>
      <c r="H471" s="43"/>
      <c r="I471" s="43"/>
      <c r="J471" s="43"/>
      <c r="K471" s="43"/>
      <c r="L471" s="43"/>
      <c r="M471" s="43"/>
      <c r="N471" s="43"/>
      <c r="O471" s="43"/>
      <c r="P471" s="43"/>
      <c r="Q471" s="43"/>
      <c r="R471" s="43"/>
      <c r="S471" s="43"/>
      <c r="T471" s="43" t="s">
        <v>36</v>
      </c>
      <c r="U471" s="43" t="s">
        <v>37</v>
      </c>
      <c r="V471" s="43" t="s">
        <v>441</v>
      </c>
      <c r="W471" s="43" t="s">
        <v>38</v>
      </c>
      <c r="X471" s="43">
        <v>13.8543</v>
      </c>
      <c r="Y471" s="43">
        <v>-0.93149999999999999</v>
      </c>
      <c r="Z471" s="43" t="s">
        <v>442</v>
      </c>
      <c r="AA471" s="43" t="s">
        <v>40</v>
      </c>
      <c r="AB471" s="43"/>
      <c r="AC471" s="43"/>
      <c r="AD471" s="43"/>
      <c r="AE471" s="43"/>
      <c r="AF471" s="43"/>
    </row>
    <row r="472" spans="1:32">
      <c r="A472" s="68"/>
      <c r="B472" s="68"/>
      <c r="C472" s="43"/>
      <c r="D472" s="43"/>
      <c r="E472" s="43"/>
      <c r="F472" s="43"/>
      <c r="G472" s="43"/>
      <c r="H472" s="43"/>
      <c r="I472" s="43"/>
      <c r="J472" s="43"/>
      <c r="K472" s="43"/>
      <c r="L472" s="43"/>
      <c r="M472" s="43"/>
      <c r="N472" s="43"/>
      <c r="O472" s="43"/>
      <c r="P472" s="43"/>
      <c r="Q472" s="43"/>
      <c r="R472" s="43"/>
      <c r="S472" s="43"/>
      <c r="T472" s="43" t="s">
        <v>36</v>
      </c>
      <c r="U472" s="43" t="s">
        <v>37</v>
      </c>
      <c r="V472" s="43" t="s">
        <v>441</v>
      </c>
      <c r="W472" s="43" t="s">
        <v>38</v>
      </c>
      <c r="X472" s="43">
        <v>13.8543</v>
      </c>
      <c r="Y472" s="43">
        <v>-0.93149999999999999</v>
      </c>
      <c r="Z472" s="43" t="s">
        <v>442</v>
      </c>
      <c r="AA472" s="43" t="s">
        <v>40</v>
      </c>
      <c r="AB472" s="43"/>
      <c r="AC472" s="43"/>
      <c r="AD472" s="43"/>
      <c r="AE472" s="43"/>
      <c r="AF472" s="43"/>
    </row>
    <row r="473" spans="1:32">
      <c r="A473" s="68"/>
      <c r="B473" s="68"/>
      <c r="C473" s="43"/>
      <c r="D473" s="43"/>
      <c r="E473" s="43"/>
      <c r="F473" s="43"/>
      <c r="G473" s="43"/>
      <c r="H473" s="43"/>
      <c r="I473" s="43"/>
      <c r="J473" s="43"/>
      <c r="K473" s="43"/>
      <c r="L473" s="43"/>
      <c r="M473" s="43"/>
      <c r="N473" s="43"/>
      <c r="O473" s="43"/>
      <c r="P473" s="43"/>
      <c r="Q473" s="43"/>
      <c r="R473" s="43"/>
      <c r="S473" s="43"/>
      <c r="T473" s="43" t="s">
        <v>36</v>
      </c>
      <c r="U473" s="43" t="s">
        <v>444</v>
      </c>
      <c r="V473" s="43"/>
      <c r="W473" s="43" t="s">
        <v>72</v>
      </c>
      <c r="X473" s="43">
        <v>13.8543</v>
      </c>
      <c r="Y473" s="43">
        <v>-0.93149999999999999</v>
      </c>
      <c r="Z473" s="43" t="s">
        <v>442</v>
      </c>
      <c r="AA473" s="43" t="s">
        <v>40</v>
      </c>
      <c r="AB473" s="43"/>
      <c r="AC473" s="43"/>
      <c r="AD473" s="43"/>
      <c r="AE473" s="43"/>
      <c r="AF473" s="43"/>
    </row>
    <row r="474" spans="1:32">
      <c r="A474" s="68"/>
      <c r="B474" s="68"/>
      <c r="C474" s="43"/>
      <c r="D474" s="43"/>
      <c r="E474" s="43"/>
      <c r="F474" s="43"/>
      <c r="G474" s="43"/>
      <c r="H474" s="43"/>
      <c r="I474" s="43"/>
      <c r="J474" s="43"/>
      <c r="K474" s="43"/>
      <c r="L474" s="43"/>
      <c r="M474" s="43"/>
      <c r="N474" s="43"/>
      <c r="O474" s="43"/>
      <c r="P474" s="43"/>
      <c r="Q474" s="43"/>
      <c r="R474" s="43"/>
      <c r="S474" s="43"/>
      <c r="T474" s="43" t="s">
        <v>36</v>
      </c>
      <c r="U474" s="43" t="s">
        <v>444</v>
      </c>
      <c r="V474" s="43"/>
      <c r="W474" s="43" t="s">
        <v>72</v>
      </c>
      <c r="X474" s="43">
        <v>13.8543</v>
      </c>
      <c r="Y474" s="43">
        <v>-0.93149999999999999</v>
      </c>
      <c r="Z474" s="43" t="s">
        <v>442</v>
      </c>
      <c r="AA474" s="43" t="s">
        <v>40</v>
      </c>
      <c r="AB474" s="43"/>
      <c r="AC474" s="43"/>
      <c r="AD474" s="43"/>
      <c r="AE474" s="43"/>
      <c r="AF474" s="43"/>
    </row>
    <row r="475" spans="1:32">
      <c r="A475" s="68"/>
      <c r="B475" s="68"/>
      <c r="C475" s="43"/>
      <c r="D475" s="43"/>
      <c r="E475" s="43"/>
      <c r="F475" s="43"/>
      <c r="G475" s="43"/>
      <c r="H475" s="43"/>
      <c r="I475" s="43"/>
      <c r="J475" s="43"/>
      <c r="K475" s="43"/>
      <c r="L475" s="43"/>
      <c r="M475" s="43"/>
      <c r="N475" s="43"/>
      <c r="O475" s="43"/>
      <c r="P475" s="43"/>
      <c r="Q475" s="43"/>
      <c r="R475" s="43"/>
      <c r="S475" s="43"/>
      <c r="T475" s="43" t="s">
        <v>36</v>
      </c>
      <c r="U475" s="43" t="s">
        <v>444</v>
      </c>
      <c r="V475" s="43"/>
      <c r="W475" s="43" t="s">
        <v>72</v>
      </c>
      <c r="X475" s="43">
        <v>13.8543</v>
      </c>
      <c r="Y475" s="43">
        <v>-0.93149999999999999</v>
      </c>
      <c r="Z475" s="43" t="s">
        <v>442</v>
      </c>
      <c r="AA475" s="43" t="s">
        <v>40</v>
      </c>
      <c r="AB475" s="43"/>
      <c r="AC475" s="43"/>
      <c r="AD475" s="43"/>
      <c r="AE475" s="43"/>
      <c r="AF475" s="43"/>
    </row>
    <row r="476" spans="1:32">
      <c r="A476" s="68"/>
      <c r="B476" s="68"/>
      <c r="C476" s="43"/>
      <c r="D476" s="43"/>
      <c r="E476" s="43"/>
      <c r="F476" s="43"/>
      <c r="G476" s="43"/>
      <c r="H476" s="43"/>
      <c r="I476" s="43"/>
      <c r="J476" s="43"/>
      <c r="K476" s="43"/>
      <c r="L476" s="43"/>
      <c r="M476" s="43"/>
      <c r="N476" s="43"/>
      <c r="O476" s="43"/>
      <c r="P476" s="43"/>
      <c r="Q476" s="43"/>
      <c r="R476" s="43"/>
      <c r="S476" s="43"/>
      <c r="T476" s="43" t="s">
        <v>36</v>
      </c>
      <c r="U476" s="43" t="s">
        <v>37</v>
      </c>
      <c r="V476" s="43"/>
      <c r="W476" s="43" t="s">
        <v>38</v>
      </c>
      <c r="X476" s="43">
        <v>13.7677</v>
      </c>
      <c r="Y476" s="43">
        <v>-2.0710000000000002</v>
      </c>
      <c r="Z476" s="43" t="s">
        <v>76</v>
      </c>
      <c r="AA476" s="43" t="s">
        <v>40</v>
      </c>
      <c r="AB476" s="43" t="s">
        <v>41</v>
      </c>
      <c r="AC476" s="43">
        <v>613</v>
      </c>
      <c r="AD476" s="43">
        <v>2</v>
      </c>
      <c r="AE476" s="43">
        <v>305</v>
      </c>
      <c r="AF476" s="43">
        <v>7821.5452515899296</v>
      </c>
    </row>
    <row r="477" spans="1:32">
      <c r="A477" s="68"/>
      <c r="B477" s="68"/>
      <c r="C477" s="43"/>
      <c r="D477" s="43"/>
      <c r="E477" s="43"/>
      <c r="F477" s="43"/>
      <c r="G477" s="43"/>
      <c r="H477" s="43"/>
      <c r="I477" s="43"/>
      <c r="J477" s="43"/>
      <c r="K477" s="43"/>
      <c r="L477" s="43"/>
      <c r="M477" s="43"/>
      <c r="N477" s="43"/>
      <c r="O477" s="43"/>
      <c r="P477" s="43"/>
      <c r="Q477" s="43"/>
      <c r="R477" s="43"/>
      <c r="S477" s="43"/>
      <c r="T477" s="43" t="s">
        <v>36</v>
      </c>
      <c r="U477" s="43" t="s">
        <v>37</v>
      </c>
      <c r="V477" s="43"/>
      <c r="W477" s="43" t="s">
        <v>38</v>
      </c>
      <c r="X477" s="43">
        <v>13.7677</v>
      </c>
      <c r="Y477" s="43">
        <v>-2.0710000000000002</v>
      </c>
      <c r="Z477" s="43" t="s">
        <v>76</v>
      </c>
      <c r="AA477" s="43" t="s">
        <v>40</v>
      </c>
      <c r="AB477" s="43" t="s">
        <v>51</v>
      </c>
      <c r="AC477" s="43">
        <v>613</v>
      </c>
      <c r="AD477" s="43">
        <v>2</v>
      </c>
      <c r="AE477" s="43">
        <v>3004</v>
      </c>
      <c r="AF477" s="43">
        <v>143.14285738179001</v>
      </c>
    </row>
    <row r="478" spans="1:32">
      <c r="A478" s="68"/>
      <c r="B478" s="68"/>
      <c r="C478" s="43"/>
      <c r="D478" s="43"/>
      <c r="E478" s="43"/>
      <c r="F478" s="43"/>
      <c r="G478" s="43"/>
      <c r="H478" s="43"/>
      <c r="I478" s="43"/>
      <c r="J478" s="43"/>
      <c r="K478" s="43"/>
      <c r="L478" s="43"/>
      <c r="M478" s="43"/>
      <c r="N478" s="43"/>
      <c r="O478" s="43"/>
      <c r="P478" s="43"/>
      <c r="Q478" s="43"/>
      <c r="R478" s="43"/>
      <c r="S478" s="43"/>
      <c r="T478" s="43" t="s">
        <v>36</v>
      </c>
      <c r="U478" s="43" t="s">
        <v>37</v>
      </c>
      <c r="V478" s="43"/>
      <c r="W478" s="43" t="s">
        <v>38</v>
      </c>
      <c r="X478" s="43">
        <v>13.7677</v>
      </c>
      <c r="Y478" s="43">
        <v>-2.0710000000000002</v>
      </c>
      <c r="Z478" s="43" t="s">
        <v>76</v>
      </c>
      <c r="AA478" s="43" t="s">
        <v>40</v>
      </c>
      <c r="AB478" s="43" t="s">
        <v>51</v>
      </c>
      <c r="AC478" s="43">
        <v>613</v>
      </c>
      <c r="AD478" s="43">
        <v>2</v>
      </c>
      <c r="AE478" s="43">
        <v>3004</v>
      </c>
      <c r="AF478" s="43">
        <v>437.24947713533999</v>
      </c>
    </row>
    <row r="479" spans="1:32">
      <c r="A479" s="68"/>
      <c r="B479" s="68"/>
      <c r="C479" s="43"/>
      <c r="D479" s="43"/>
      <c r="E479" s="43"/>
      <c r="F479" s="43"/>
      <c r="G479" s="43"/>
      <c r="H479" s="43"/>
      <c r="I479" s="43"/>
      <c r="J479" s="43"/>
      <c r="K479" s="43"/>
      <c r="L479" s="43"/>
      <c r="M479" s="43"/>
      <c r="N479" s="43"/>
      <c r="O479" s="43"/>
      <c r="P479" s="43"/>
      <c r="Q479" s="43"/>
      <c r="R479" s="43"/>
      <c r="S479" s="43"/>
      <c r="T479" s="43" t="s">
        <v>36</v>
      </c>
      <c r="U479" s="43" t="s">
        <v>37</v>
      </c>
      <c r="V479" s="43" t="s">
        <v>429</v>
      </c>
      <c r="W479" s="43" t="s">
        <v>38</v>
      </c>
      <c r="X479" s="43">
        <v>13.253500000000001</v>
      </c>
      <c r="Y479" s="43">
        <v>0.98529999999999995</v>
      </c>
      <c r="Z479" s="43" t="s">
        <v>532</v>
      </c>
      <c r="AA479" s="43" t="s">
        <v>40</v>
      </c>
      <c r="AB479" s="43"/>
      <c r="AC479" s="43"/>
      <c r="AD479" s="43"/>
      <c r="AE479" s="43"/>
      <c r="AF479" s="43"/>
    </row>
    <row r="480" spans="1:32">
      <c r="A480" s="68"/>
      <c r="B480" s="68"/>
      <c r="C480" s="43"/>
      <c r="D480" s="43"/>
      <c r="E480" s="43"/>
      <c r="F480" s="43"/>
      <c r="G480" s="43"/>
      <c r="H480" s="43"/>
      <c r="I480" s="43"/>
      <c r="J480" s="43"/>
      <c r="K480" s="43"/>
      <c r="L480" s="43"/>
      <c r="M480" s="43"/>
      <c r="N480" s="43"/>
      <c r="O480" s="43"/>
      <c r="P480" s="43"/>
      <c r="Q480" s="43"/>
      <c r="R480" s="43"/>
      <c r="S480" s="43"/>
      <c r="T480" s="43" t="s">
        <v>36</v>
      </c>
      <c r="U480" s="43" t="s">
        <v>37</v>
      </c>
      <c r="V480" s="43" t="s">
        <v>429</v>
      </c>
      <c r="W480" s="43" t="s">
        <v>38</v>
      </c>
      <c r="X480" s="43">
        <v>13.253500000000001</v>
      </c>
      <c r="Y480" s="43">
        <v>0.98529999999999995</v>
      </c>
      <c r="Z480" s="43" t="s">
        <v>532</v>
      </c>
      <c r="AA480" s="43" t="s">
        <v>40</v>
      </c>
      <c r="AB480" s="43"/>
      <c r="AC480" s="43"/>
      <c r="AD480" s="43"/>
      <c r="AE480" s="43"/>
      <c r="AF480" s="43"/>
    </row>
    <row r="481" spans="1:32">
      <c r="A481" s="68"/>
      <c r="B481" s="68"/>
      <c r="C481" s="43"/>
      <c r="D481" s="43"/>
      <c r="E481" s="43"/>
      <c r="F481" s="43"/>
      <c r="G481" s="43"/>
      <c r="H481" s="43"/>
      <c r="I481" s="43"/>
      <c r="J481" s="43"/>
      <c r="K481" s="43"/>
      <c r="L481" s="43"/>
      <c r="M481" s="43"/>
      <c r="N481" s="43"/>
      <c r="O481" s="43"/>
      <c r="P481" s="43"/>
      <c r="Q481" s="43"/>
      <c r="R481" s="43"/>
      <c r="S481" s="43"/>
      <c r="T481" s="43" t="s">
        <v>36</v>
      </c>
      <c r="U481" s="43" t="s">
        <v>37</v>
      </c>
      <c r="V481" s="43" t="s">
        <v>429</v>
      </c>
      <c r="W481" s="43" t="s">
        <v>38</v>
      </c>
      <c r="X481" s="43">
        <v>13.253500000000001</v>
      </c>
      <c r="Y481" s="43">
        <v>0.98529999999999995</v>
      </c>
      <c r="Z481" s="43" t="s">
        <v>532</v>
      </c>
      <c r="AA481" s="43" t="s">
        <v>40</v>
      </c>
      <c r="AB481" s="43"/>
      <c r="AC481" s="43"/>
      <c r="AD481" s="43"/>
      <c r="AE481" s="43"/>
      <c r="AF481" s="43"/>
    </row>
    <row r="482" spans="1:32">
      <c r="A482" s="68"/>
      <c r="B482" s="68"/>
      <c r="C482" s="43"/>
      <c r="D482" s="43"/>
      <c r="E482" s="43"/>
      <c r="F482" s="43"/>
      <c r="G482" s="43"/>
      <c r="H482" s="43"/>
      <c r="I482" s="43"/>
      <c r="J482" s="43"/>
      <c r="K482" s="43"/>
      <c r="L482" s="43"/>
      <c r="M482" s="43"/>
      <c r="N482" s="43"/>
      <c r="O482" s="43"/>
      <c r="P482" s="43"/>
      <c r="Q482" s="43"/>
      <c r="R482" s="43"/>
      <c r="S482" s="43"/>
      <c r="T482" s="43" t="s">
        <v>36</v>
      </c>
      <c r="U482" s="43" t="s">
        <v>37</v>
      </c>
      <c r="V482" s="43"/>
      <c r="W482" s="43" t="s">
        <v>38</v>
      </c>
      <c r="X482" s="43">
        <v>11.509600000000001</v>
      </c>
      <c r="Y482" s="43">
        <v>-3.3957999999999999</v>
      </c>
      <c r="Z482" s="43" t="s">
        <v>269</v>
      </c>
      <c r="AA482" s="43" t="s">
        <v>40</v>
      </c>
      <c r="AB482" s="43" t="s">
        <v>41</v>
      </c>
      <c r="AC482" s="43">
        <v>613</v>
      </c>
      <c r="AD482" s="43">
        <v>1</v>
      </c>
      <c r="AE482" s="43">
        <v>20</v>
      </c>
      <c r="AF482" s="43">
        <v>3159.6682641826701</v>
      </c>
    </row>
    <row r="483" spans="1:32">
      <c r="A483" s="68"/>
      <c r="B483" s="68"/>
      <c r="C483" s="43"/>
      <c r="D483" s="43"/>
      <c r="E483" s="43"/>
      <c r="F483" s="43"/>
      <c r="G483" s="43"/>
      <c r="H483" s="43"/>
      <c r="I483" s="43"/>
      <c r="J483" s="43"/>
      <c r="K483" s="43"/>
      <c r="L483" s="43"/>
      <c r="M483" s="43"/>
      <c r="N483" s="43"/>
      <c r="O483" s="43"/>
      <c r="P483" s="43"/>
      <c r="Q483" s="43"/>
      <c r="R483" s="43"/>
      <c r="S483" s="43"/>
      <c r="T483" s="43" t="s">
        <v>36</v>
      </c>
      <c r="U483" s="43" t="s">
        <v>37</v>
      </c>
      <c r="V483" s="43"/>
      <c r="W483" s="43" t="s">
        <v>38</v>
      </c>
      <c r="X483" s="43">
        <v>11.509600000000001</v>
      </c>
      <c r="Y483" s="43">
        <v>-3.3957999999999999</v>
      </c>
      <c r="Z483" s="43" t="s">
        <v>269</v>
      </c>
      <c r="AA483" s="43" t="s">
        <v>40</v>
      </c>
      <c r="AB483" s="43" t="s">
        <v>41</v>
      </c>
      <c r="AC483" s="43">
        <v>613</v>
      </c>
      <c r="AD483" s="43">
        <v>2</v>
      </c>
      <c r="AE483" s="43">
        <v>802</v>
      </c>
      <c r="AF483" s="43">
        <v>4467.9986090666698</v>
      </c>
    </row>
    <row r="484" spans="1:32">
      <c r="A484" s="68"/>
      <c r="B484" s="68"/>
      <c r="C484" s="43"/>
      <c r="D484" s="43"/>
      <c r="E484" s="43"/>
      <c r="F484" s="43"/>
      <c r="G484" s="43"/>
      <c r="H484" s="43"/>
      <c r="I484" s="43"/>
      <c r="J484" s="43"/>
      <c r="K484" s="43"/>
      <c r="L484" s="43"/>
      <c r="M484" s="43"/>
      <c r="N484" s="43"/>
      <c r="O484" s="43"/>
      <c r="P484" s="43"/>
      <c r="Q484" s="43"/>
      <c r="R484" s="43"/>
      <c r="S484" s="43"/>
      <c r="T484" s="43" t="s">
        <v>36</v>
      </c>
      <c r="U484" s="43" t="s">
        <v>37</v>
      </c>
      <c r="V484" s="43"/>
      <c r="W484" s="43" t="s">
        <v>38</v>
      </c>
      <c r="X484" s="43">
        <v>11.509600000000001</v>
      </c>
      <c r="Y484" s="43">
        <v>-3.3957999999999999</v>
      </c>
      <c r="Z484" s="43" t="s">
        <v>269</v>
      </c>
      <c r="AA484" s="43" t="s">
        <v>40</v>
      </c>
      <c r="AB484" s="43" t="s">
        <v>41</v>
      </c>
      <c r="AC484" s="43">
        <v>613</v>
      </c>
      <c r="AD484" s="43">
        <v>2</v>
      </c>
      <c r="AE484" s="43">
        <v>802</v>
      </c>
      <c r="AF484" s="43">
        <v>5103.3755277808204</v>
      </c>
    </row>
    <row r="485" spans="1:32">
      <c r="A485" s="68"/>
      <c r="B485" s="68"/>
      <c r="C485" s="43"/>
      <c r="D485" s="43"/>
      <c r="E485" s="43"/>
      <c r="F485" s="43"/>
      <c r="G485" s="43"/>
      <c r="H485" s="43"/>
      <c r="I485" s="43"/>
      <c r="J485" s="43"/>
      <c r="K485" s="43"/>
      <c r="L485" s="43"/>
      <c r="M485" s="43"/>
      <c r="N485" s="43"/>
      <c r="O485" s="43"/>
      <c r="P485" s="43"/>
      <c r="Q485" s="43"/>
      <c r="R485" s="43"/>
      <c r="S485" s="43"/>
      <c r="T485" s="43" t="s">
        <v>36</v>
      </c>
      <c r="U485" s="43" t="s">
        <v>37</v>
      </c>
      <c r="V485" s="43"/>
      <c r="W485" s="43" t="s">
        <v>38</v>
      </c>
      <c r="X485" s="43">
        <v>13.1271</v>
      </c>
      <c r="Y485" s="43">
        <v>-2.8146</v>
      </c>
      <c r="Z485" s="43" t="s">
        <v>198</v>
      </c>
      <c r="AA485" s="43" t="s">
        <v>40</v>
      </c>
      <c r="AB485" s="43"/>
      <c r="AC485" s="43"/>
      <c r="AD485" s="43"/>
      <c r="AE485" s="43"/>
      <c r="AF485" s="43"/>
    </row>
    <row r="486" spans="1:32">
      <c r="A486" s="68"/>
      <c r="B486" s="68"/>
      <c r="C486" s="43"/>
      <c r="D486" s="43"/>
      <c r="E486" s="43"/>
      <c r="F486" s="43"/>
      <c r="G486" s="43"/>
      <c r="H486" s="43"/>
      <c r="I486" s="43"/>
      <c r="J486" s="43"/>
      <c r="K486" s="43"/>
      <c r="L486" s="43"/>
      <c r="M486" s="43"/>
      <c r="N486" s="43"/>
      <c r="O486" s="43"/>
      <c r="P486" s="43"/>
      <c r="Q486" s="43"/>
      <c r="R486" s="43"/>
      <c r="S486" s="43"/>
      <c r="T486" s="43" t="s">
        <v>36</v>
      </c>
      <c r="U486" s="43" t="s">
        <v>37</v>
      </c>
      <c r="V486" s="43"/>
      <c r="W486" s="43" t="s">
        <v>38</v>
      </c>
      <c r="X486" s="43">
        <v>13.1271</v>
      </c>
      <c r="Y486" s="43">
        <v>-2.8146</v>
      </c>
      <c r="Z486" s="43" t="s">
        <v>198</v>
      </c>
      <c r="AA486" s="43" t="s">
        <v>40</v>
      </c>
      <c r="AB486" s="43"/>
      <c r="AC486" s="43"/>
      <c r="AD486" s="43"/>
      <c r="AE486" s="43"/>
      <c r="AF486" s="43"/>
    </row>
    <row r="487" spans="1:32">
      <c r="A487" s="68"/>
      <c r="B487" s="68"/>
      <c r="C487" s="43"/>
      <c r="D487" s="43"/>
      <c r="E487" s="43"/>
      <c r="F487" s="43"/>
      <c r="G487" s="43"/>
      <c r="H487" s="43"/>
      <c r="I487" s="43"/>
      <c r="J487" s="43"/>
      <c r="K487" s="43"/>
      <c r="L487" s="43"/>
      <c r="M487" s="43"/>
      <c r="N487" s="43"/>
      <c r="O487" s="43"/>
      <c r="P487" s="43"/>
      <c r="Q487" s="43"/>
      <c r="R487" s="43"/>
      <c r="S487" s="43"/>
      <c r="T487" s="43" t="s">
        <v>36</v>
      </c>
      <c r="U487" s="43" t="s">
        <v>37</v>
      </c>
      <c r="V487" s="43"/>
      <c r="W487" s="43" t="s">
        <v>38</v>
      </c>
      <c r="X487" s="43">
        <v>13.1271</v>
      </c>
      <c r="Y487" s="43">
        <v>-2.8146</v>
      </c>
      <c r="Z487" s="43" t="s">
        <v>198</v>
      </c>
      <c r="AA487" s="43" t="s">
        <v>40</v>
      </c>
      <c r="AB487" s="43"/>
      <c r="AC487" s="43"/>
      <c r="AD487" s="43"/>
      <c r="AE487" s="43"/>
      <c r="AF487" s="43"/>
    </row>
    <row r="488" spans="1:32">
      <c r="A488" s="68"/>
      <c r="B488" s="68"/>
      <c r="C488" s="43"/>
      <c r="D488" s="43"/>
      <c r="E488" s="43"/>
      <c r="F488" s="43"/>
      <c r="G488" s="43"/>
      <c r="H488" s="43"/>
      <c r="I488" s="43"/>
      <c r="J488" s="43"/>
      <c r="K488" s="43"/>
      <c r="L488" s="43"/>
      <c r="M488" s="43"/>
      <c r="N488" s="43"/>
      <c r="O488" s="43"/>
      <c r="P488" s="43"/>
      <c r="Q488" s="43"/>
      <c r="R488" s="43"/>
      <c r="S488" s="43"/>
      <c r="T488" s="43" t="s">
        <v>36</v>
      </c>
      <c r="U488" s="43" t="s">
        <v>37</v>
      </c>
      <c r="V488" s="43"/>
      <c r="W488" s="43" t="s">
        <v>38</v>
      </c>
      <c r="X488" s="43">
        <v>12.6256</v>
      </c>
      <c r="Y488" s="43">
        <v>-0.2646</v>
      </c>
      <c r="Z488" s="43" t="s">
        <v>302</v>
      </c>
      <c r="AA488" s="43" t="s">
        <v>40</v>
      </c>
      <c r="AB488" s="43" t="s">
        <v>41</v>
      </c>
      <c r="AC488" s="43">
        <v>613</v>
      </c>
      <c r="AD488" s="43">
        <v>2</v>
      </c>
      <c r="AE488" s="43">
        <v>201</v>
      </c>
      <c r="AF488" s="43">
        <v>3221.62213591818</v>
      </c>
    </row>
    <row r="489" spans="1:32">
      <c r="A489" s="68"/>
      <c r="B489" s="68"/>
      <c r="C489" s="43"/>
      <c r="D489" s="43"/>
      <c r="E489" s="43"/>
      <c r="F489" s="43"/>
      <c r="G489" s="43"/>
      <c r="H489" s="43"/>
      <c r="I489" s="43"/>
      <c r="J489" s="43"/>
      <c r="K489" s="43"/>
      <c r="L489" s="43"/>
      <c r="M489" s="43"/>
      <c r="N489" s="43"/>
      <c r="O489" s="43"/>
      <c r="P489" s="43"/>
      <c r="Q489" s="43"/>
      <c r="R489" s="43"/>
      <c r="S489" s="43"/>
      <c r="T489" s="43" t="s">
        <v>36</v>
      </c>
      <c r="U489" s="43" t="s">
        <v>37</v>
      </c>
      <c r="V489" s="43"/>
      <c r="W489" s="43" t="s">
        <v>38</v>
      </c>
      <c r="X489" s="43">
        <v>12.6256</v>
      </c>
      <c r="Y489" s="43">
        <v>-0.2646</v>
      </c>
      <c r="Z489" s="43" t="s">
        <v>302</v>
      </c>
      <c r="AA489" s="43" t="s">
        <v>40</v>
      </c>
      <c r="AB489" s="43" t="s">
        <v>41</v>
      </c>
      <c r="AC489" s="43">
        <v>613</v>
      </c>
      <c r="AD489" s="43">
        <v>2</v>
      </c>
      <c r="AE489" s="43">
        <v>503</v>
      </c>
      <c r="AF489" s="43">
        <v>4792.5850529771296</v>
      </c>
    </row>
    <row r="490" spans="1:32">
      <c r="A490" s="68"/>
      <c r="B490" s="68"/>
      <c r="C490" s="43"/>
      <c r="D490" s="43"/>
      <c r="E490" s="43"/>
      <c r="F490" s="43"/>
      <c r="G490" s="43"/>
      <c r="H490" s="43"/>
      <c r="I490" s="43"/>
      <c r="J490" s="43"/>
      <c r="K490" s="43"/>
      <c r="L490" s="43"/>
      <c r="M490" s="43"/>
      <c r="N490" s="43"/>
      <c r="O490" s="43"/>
      <c r="P490" s="43"/>
      <c r="Q490" s="43"/>
      <c r="R490" s="43"/>
      <c r="S490" s="43"/>
      <c r="T490" s="43" t="s">
        <v>36</v>
      </c>
      <c r="U490" s="43" t="s">
        <v>37</v>
      </c>
      <c r="V490" s="43"/>
      <c r="W490" s="43" t="s">
        <v>38</v>
      </c>
      <c r="X490" s="43">
        <v>12.6256</v>
      </c>
      <c r="Y490" s="43">
        <v>-0.2646</v>
      </c>
      <c r="Z490" s="43" t="s">
        <v>302</v>
      </c>
      <c r="AA490" s="43" t="s">
        <v>40</v>
      </c>
      <c r="AB490" s="43" t="s">
        <v>41</v>
      </c>
      <c r="AC490" s="43">
        <v>613</v>
      </c>
      <c r="AD490" s="43">
        <v>2</v>
      </c>
      <c r="AE490" s="43">
        <v>503</v>
      </c>
      <c r="AF490" s="43">
        <v>5838.5672825729998</v>
      </c>
    </row>
    <row r="491" spans="1:32">
      <c r="A491" s="68"/>
      <c r="B491" s="68"/>
      <c r="C491" s="43"/>
      <c r="D491" s="43"/>
      <c r="E491" s="43"/>
      <c r="F491" s="43"/>
      <c r="G491" s="43"/>
      <c r="H491" s="43"/>
      <c r="I491" s="43"/>
      <c r="J491" s="43"/>
      <c r="K491" s="43"/>
      <c r="L491" s="43"/>
      <c r="M491" s="43"/>
      <c r="N491" s="43"/>
      <c r="O491" s="43"/>
      <c r="P491" s="43"/>
      <c r="Q491" s="43"/>
      <c r="R491" s="43"/>
      <c r="S491" s="43"/>
      <c r="T491" s="43" t="s">
        <v>367</v>
      </c>
      <c r="U491" s="43" t="s">
        <v>560</v>
      </c>
      <c r="V491" s="43" t="s">
        <v>561</v>
      </c>
      <c r="W491" s="43" t="s">
        <v>38</v>
      </c>
      <c r="X491" s="43">
        <v>14.982200000000001</v>
      </c>
      <c r="Y491" s="43">
        <v>-5.6052</v>
      </c>
      <c r="Z491" s="43" t="s">
        <v>562</v>
      </c>
      <c r="AA491" s="43" t="s">
        <v>40</v>
      </c>
      <c r="AB491" s="43"/>
      <c r="AC491" s="43"/>
      <c r="AD491" s="43"/>
      <c r="AE491" s="43"/>
      <c r="AF491" s="43"/>
    </row>
    <row r="492" spans="1:32">
      <c r="A492" s="68"/>
      <c r="B492" s="68"/>
      <c r="C492" s="43"/>
      <c r="D492" s="43"/>
      <c r="E492" s="43"/>
      <c r="F492" s="43"/>
      <c r="G492" s="43"/>
      <c r="H492" s="43"/>
      <c r="I492" s="43"/>
      <c r="J492" s="43"/>
      <c r="K492" s="43"/>
      <c r="L492" s="43"/>
      <c r="M492" s="43"/>
      <c r="N492" s="43"/>
      <c r="O492" s="43"/>
      <c r="P492" s="43"/>
      <c r="Q492" s="43"/>
      <c r="R492" s="43"/>
      <c r="S492" s="43"/>
      <c r="T492" s="43" t="s">
        <v>367</v>
      </c>
      <c r="U492" s="43" t="s">
        <v>560</v>
      </c>
      <c r="V492" s="43" t="s">
        <v>561</v>
      </c>
      <c r="W492" s="43" t="s">
        <v>38</v>
      </c>
      <c r="X492" s="43">
        <v>14.982200000000001</v>
      </c>
      <c r="Y492" s="43">
        <v>-5.6052</v>
      </c>
      <c r="Z492" s="43" t="s">
        <v>562</v>
      </c>
      <c r="AA492" s="43" t="s">
        <v>40</v>
      </c>
      <c r="AB492" s="43"/>
      <c r="AC492" s="43"/>
      <c r="AD492" s="43"/>
      <c r="AE492" s="43"/>
      <c r="AF492" s="43"/>
    </row>
    <row r="493" spans="1:32">
      <c r="A493" s="68"/>
      <c r="B493" s="68"/>
      <c r="C493" s="43"/>
      <c r="D493" s="43"/>
      <c r="E493" s="43"/>
      <c r="F493" s="43"/>
      <c r="G493" s="43"/>
      <c r="H493" s="43"/>
      <c r="I493" s="43"/>
      <c r="J493" s="43"/>
      <c r="K493" s="43"/>
      <c r="L493" s="43"/>
      <c r="M493" s="43"/>
      <c r="N493" s="43"/>
      <c r="O493" s="43"/>
      <c r="P493" s="43"/>
      <c r="Q493" s="43"/>
      <c r="R493" s="43"/>
      <c r="S493" s="43"/>
      <c r="T493" s="43" t="s">
        <v>367</v>
      </c>
      <c r="U493" s="43" t="s">
        <v>560</v>
      </c>
      <c r="V493" s="43" t="s">
        <v>561</v>
      </c>
      <c r="W493" s="43" t="s">
        <v>38</v>
      </c>
      <c r="X493" s="43">
        <v>14.982200000000001</v>
      </c>
      <c r="Y493" s="43">
        <v>-5.6052</v>
      </c>
      <c r="Z493" s="43" t="s">
        <v>562</v>
      </c>
      <c r="AA493" s="43" t="s">
        <v>40</v>
      </c>
      <c r="AB493" s="43"/>
      <c r="AC493" s="43"/>
      <c r="AD493" s="43"/>
      <c r="AE493" s="43"/>
      <c r="AF493" s="43"/>
    </row>
    <row r="494" spans="1:32">
      <c r="A494" s="68"/>
      <c r="B494" s="68"/>
      <c r="C494" s="43"/>
      <c r="D494" s="43"/>
      <c r="E494" s="43"/>
      <c r="F494" s="43"/>
      <c r="G494" s="43"/>
      <c r="H494" s="43"/>
      <c r="I494" s="43"/>
      <c r="J494" s="43"/>
      <c r="K494" s="43"/>
      <c r="L494" s="43"/>
      <c r="M494" s="43"/>
      <c r="N494" s="43"/>
      <c r="O494" s="43"/>
      <c r="P494" s="43"/>
      <c r="Q494" s="43"/>
      <c r="R494" s="43"/>
      <c r="S494" s="43" t="s">
        <v>35</v>
      </c>
      <c r="T494" s="43" t="s">
        <v>36</v>
      </c>
      <c r="U494" s="43" t="s">
        <v>560</v>
      </c>
      <c r="V494" s="43"/>
      <c r="W494" s="43" t="s">
        <v>38</v>
      </c>
      <c r="X494" s="43">
        <v>13.5025</v>
      </c>
      <c r="Y494" s="43">
        <v>-3.766</v>
      </c>
      <c r="Z494" s="43" t="s">
        <v>617</v>
      </c>
      <c r="AA494" s="43" t="s">
        <v>40</v>
      </c>
      <c r="AB494" s="43" t="s">
        <v>41</v>
      </c>
      <c r="AC494" s="43">
        <v>610</v>
      </c>
      <c r="AD494" s="43">
        <v>2</v>
      </c>
      <c r="AE494" s="43">
        <v>50012</v>
      </c>
      <c r="AF494" s="43">
        <v>893.94351754134698</v>
      </c>
    </row>
    <row r="495" spans="1:32">
      <c r="A495" s="68"/>
      <c r="B495" s="68"/>
      <c r="C495" s="43"/>
      <c r="D495" s="43"/>
      <c r="E495" s="43"/>
      <c r="F495" s="43"/>
      <c r="G495" s="43"/>
      <c r="H495" s="43"/>
      <c r="I495" s="43"/>
      <c r="J495" s="43"/>
      <c r="K495" s="43"/>
      <c r="L495" s="43"/>
      <c r="M495" s="43"/>
      <c r="N495" s="43"/>
      <c r="O495" s="43"/>
      <c r="P495" s="43"/>
      <c r="Q495" s="43"/>
      <c r="R495" s="43"/>
      <c r="S495" s="43" t="s">
        <v>35</v>
      </c>
      <c r="T495" s="43" t="s">
        <v>36</v>
      </c>
      <c r="U495" s="43" t="s">
        <v>560</v>
      </c>
      <c r="V495" s="43"/>
      <c r="W495" s="43" t="s">
        <v>38</v>
      </c>
      <c r="X495" s="43">
        <v>13.5025</v>
      </c>
      <c r="Y495" s="43">
        <v>-3.766</v>
      </c>
      <c r="Z495" s="43" t="s">
        <v>617</v>
      </c>
      <c r="AA495" s="43" t="s">
        <v>40</v>
      </c>
      <c r="AB495" s="43" t="s">
        <v>41</v>
      </c>
      <c r="AC495" s="43">
        <v>610</v>
      </c>
      <c r="AD495" s="43">
        <v>2</v>
      </c>
      <c r="AE495" s="43">
        <v>50012</v>
      </c>
      <c r="AF495" s="43">
        <v>907.99346105337395</v>
      </c>
    </row>
    <row r="496" spans="1:32">
      <c r="A496" s="68"/>
      <c r="B496" s="68"/>
      <c r="C496" s="43"/>
      <c r="D496" s="43"/>
      <c r="E496" s="43"/>
      <c r="F496" s="43"/>
      <c r="G496" s="43"/>
      <c r="H496" s="43"/>
      <c r="I496" s="43"/>
      <c r="J496" s="43"/>
      <c r="K496" s="43"/>
      <c r="L496" s="43"/>
      <c r="M496" s="43"/>
      <c r="N496" s="43"/>
      <c r="O496" s="43"/>
      <c r="P496" s="43"/>
      <c r="Q496" s="43"/>
      <c r="R496" s="43"/>
      <c r="S496" s="43" t="s">
        <v>35</v>
      </c>
      <c r="T496" s="43" t="s">
        <v>36</v>
      </c>
      <c r="U496" s="43" t="s">
        <v>560</v>
      </c>
      <c r="V496" s="43"/>
      <c r="W496" s="43" t="s">
        <v>38</v>
      </c>
      <c r="X496" s="43">
        <v>13.5025</v>
      </c>
      <c r="Y496" s="43">
        <v>-3.766</v>
      </c>
      <c r="Z496" s="43" t="s">
        <v>617</v>
      </c>
      <c r="AA496" s="43" t="s">
        <v>40</v>
      </c>
      <c r="AB496" s="43" t="s">
        <v>41</v>
      </c>
      <c r="AC496" s="43">
        <v>610</v>
      </c>
      <c r="AD496" s="43">
        <v>2</v>
      </c>
      <c r="AE496" s="43">
        <v>50012</v>
      </c>
      <c r="AF496" s="43">
        <v>2315.56670061059</v>
      </c>
    </row>
    <row r="497" spans="1:32">
      <c r="A497" s="68"/>
      <c r="B497" s="68"/>
      <c r="C497" s="43"/>
      <c r="D497" s="43"/>
      <c r="E497" s="43"/>
      <c r="F497" s="43"/>
      <c r="G497" s="43"/>
      <c r="H497" s="43"/>
      <c r="I497" s="43"/>
      <c r="J497" s="43"/>
      <c r="K497" s="43"/>
      <c r="L497" s="43"/>
      <c r="M497" s="43"/>
      <c r="N497" s="43"/>
      <c r="O497" s="43"/>
      <c r="P497" s="43"/>
      <c r="Q497" s="43"/>
      <c r="R497" s="43"/>
      <c r="S497" s="43" t="s">
        <v>35</v>
      </c>
      <c r="T497" s="43" t="s">
        <v>36</v>
      </c>
      <c r="U497" s="43" t="s">
        <v>560</v>
      </c>
      <c r="V497" s="43"/>
      <c r="W497" s="43" t="s">
        <v>38</v>
      </c>
      <c r="X497" s="43">
        <v>16.6053</v>
      </c>
      <c r="Y497" s="43">
        <v>-0.1061</v>
      </c>
      <c r="Z497" s="43" t="s">
        <v>643</v>
      </c>
      <c r="AA497" s="43" t="s">
        <v>40</v>
      </c>
      <c r="AB497" s="43"/>
      <c r="AC497" s="43"/>
      <c r="AD497" s="43"/>
      <c r="AE497" s="43"/>
      <c r="AF497" s="43"/>
    </row>
    <row r="498" spans="1:32">
      <c r="A498" s="68"/>
      <c r="B498" s="68"/>
      <c r="C498" s="43"/>
      <c r="D498" s="43"/>
      <c r="E498" s="43"/>
      <c r="F498" s="43"/>
      <c r="G498" s="43"/>
      <c r="H498" s="43"/>
      <c r="I498" s="43"/>
      <c r="J498" s="43"/>
      <c r="K498" s="43"/>
      <c r="L498" s="43"/>
      <c r="M498" s="43"/>
      <c r="N498" s="43"/>
      <c r="O498" s="43"/>
      <c r="P498" s="43"/>
      <c r="Q498" s="43"/>
      <c r="R498" s="43"/>
      <c r="S498" s="43" t="s">
        <v>35</v>
      </c>
      <c r="T498" s="43" t="s">
        <v>36</v>
      </c>
      <c r="U498" s="43" t="s">
        <v>560</v>
      </c>
      <c r="V498" s="43"/>
      <c r="W498" s="43" t="s">
        <v>38</v>
      </c>
      <c r="X498" s="43">
        <v>16.6053</v>
      </c>
      <c r="Y498" s="43">
        <v>-0.1061</v>
      </c>
      <c r="Z498" s="43" t="s">
        <v>643</v>
      </c>
      <c r="AA498" s="43" t="s">
        <v>40</v>
      </c>
      <c r="AB498" s="43"/>
      <c r="AC498" s="43"/>
      <c r="AD498" s="43"/>
      <c r="AE498" s="43"/>
      <c r="AF498" s="43"/>
    </row>
    <row r="499" spans="1:32">
      <c r="A499" s="68"/>
      <c r="B499" s="68"/>
      <c r="C499" s="43"/>
      <c r="D499" s="43"/>
      <c r="E499" s="43"/>
      <c r="F499" s="43"/>
      <c r="G499" s="43"/>
      <c r="H499" s="43"/>
      <c r="I499" s="43"/>
      <c r="J499" s="43"/>
      <c r="K499" s="43"/>
      <c r="L499" s="43"/>
      <c r="M499" s="43"/>
      <c r="N499" s="43"/>
      <c r="O499" s="43"/>
      <c r="P499" s="43"/>
      <c r="Q499" s="43"/>
      <c r="R499" s="43"/>
      <c r="S499" s="43" t="s">
        <v>35</v>
      </c>
      <c r="T499" s="43" t="s">
        <v>36</v>
      </c>
      <c r="U499" s="43" t="s">
        <v>560</v>
      </c>
      <c r="V499" s="43"/>
      <c r="W499" s="43" t="s">
        <v>38</v>
      </c>
      <c r="X499" s="43">
        <v>16.6053</v>
      </c>
      <c r="Y499" s="43">
        <v>-0.1061</v>
      </c>
      <c r="Z499" s="43" t="s">
        <v>643</v>
      </c>
      <c r="AA499" s="43" t="s">
        <v>40</v>
      </c>
      <c r="AB499" s="43"/>
      <c r="AC499" s="43"/>
      <c r="AD499" s="43"/>
      <c r="AE499" s="43"/>
      <c r="AF499" s="43"/>
    </row>
    <row r="500" spans="1:32">
      <c r="A500" s="68"/>
      <c r="B500" s="68"/>
      <c r="C500" s="43"/>
      <c r="D500" s="43"/>
      <c r="E500" s="43"/>
      <c r="F500" s="43"/>
      <c r="G500" s="43"/>
      <c r="H500" s="43"/>
      <c r="I500" s="43"/>
      <c r="J500" s="43"/>
      <c r="K500" s="43"/>
      <c r="L500" s="43"/>
      <c r="M500" s="43"/>
      <c r="N500" s="43"/>
      <c r="O500" s="43"/>
      <c r="P500" s="43"/>
      <c r="Q500" s="43"/>
      <c r="R500" s="43"/>
      <c r="S500" s="43"/>
      <c r="T500" s="43" t="s">
        <v>36</v>
      </c>
      <c r="U500" s="43" t="s">
        <v>560</v>
      </c>
      <c r="V500" s="43"/>
      <c r="W500" s="43" t="s">
        <v>38</v>
      </c>
      <c r="X500" s="43">
        <v>15.4992</v>
      </c>
      <c r="Y500" s="43">
        <v>0.54900000000000004</v>
      </c>
      <c r="Z500" s="43" t="s">
        <v>598</v>
      </c>
      <c r="AA500" s="43" t="s">
        <v>40</v>
      </c>
      <c r="AB500" s="43"/>
      <c r="AC500" s="43"/>
      <c r="AD500" s="43"/>
      <c r="AE500" s="43"/>
      <c r="AF500" s="43"/>
    </row>
    <row r="501" spans="1:32">
      <c r="A501" s="68"/>
      <c r="B501" s="68"/>
      <c r="C501" s="43"/>
      <c r="D501" s="43"/>
      <c r="E501" s="43"/>
      <c r="F501" s="43"/>
      <c r="G501" s="43"/>
      <c r="H501" s="43"/>
      <c r="I501" s="43"/>
      <c r="J501" s="43"/>
      <c r="K501" s="43"/>
      <c r="L501" s="43"/>
      <c r="M501" s="43"/>
      <c r="N501" s="43"/>
      <c r="O501" s="43"/>
      <c r="P501" s="43"/>
      <c r="Q501" s="43"/>
      <c r="R501" s="43"/>
      <c r="S501" s="43"/>
      <c r="T501" s="43" t="s">
        <v>36</v>
      </c>
      <c r="U501" s="43" t="s">
        <v>560</v>
      </c>
      <c r="V501" s="43"/>
      <c r="W501" s="43" t="s">
        <v>38</v>
      </c>
      <c r="X501" s="43">
        <v>15.4992</v>
      </c>
      <c r="Y501" s="43">
        <v>0.54900000000000004</v>
      </c>
      <c r="Z501" s="43" t="s">
        <v>598</v>
      </c>
      <c r="AA501" s="43" t="s">
        <v>40</v>
      </c>
      <c r="AB501" s="43"/>
      <c r="AC501" s="43"/>
      <c r="AD501" s="43"/>
      <c r="AE501" s="43"/>
      <c r="AF501" s="43"/>
    </row>
    <row r="502" spans="1:32">
      <c r="A502" s="68"/>
      <c r="B502" s="68"/>
      <c r="C502" s="43"/>
      <c r="D502" s="43"/>
      <c r="E502" s="43"/>
      <c r="F502" s="43"/>
      <c r="G502" s="43"/>
      <c r="H502" s="43"/>
      <c r="I502" s="43"/>
      <c r="J502" s="43"/>
      <c r="K502" s="43"/>
      <c r="L502" s="43"/>
      <c r="M502" s="43"/>
      <c r="N502" s="43"/>
      <c r="O502" s="43"/>
      <c r="P502" s="43"/>
      <c r="Q502" s="43"/>
      <c r="R502" s="43"/>
      <c r="S502" s="43"/>
      <c r="T502" s="43" t="s">
        <v>36</v>
      </c>
      <c r="U502" s="43" t="s">
        <v>560</v>
      </c>
      <c r="V502" s="43"/>
      <c r="W502" s="43" t="s">
        <v>38</v>
      </c>
      <c r="X502" s="43">
        <v>15.4992</v>
      </c>
      <c r="Y502" s="43">
        <v>0.54900000000000004</v>
      </c>
      <c r="Z502" s="43" t="s">
        <v>598</v>
      </c>
      <c r="AA502" s="43" t="s">
        <v>40</v>
      </c>
      <c r="AB502" s="43"/>
      <c r="AC502" s="43"/>
      <c r="AD502" s="43"/>
      <c r="AE502" s="43"/>
      <c r="AF502" s="43"/>
    </row>
    <row r="503" spans="1:32">
      <c r="A503" s="68"/>
      <c r="B503" s="68"/>
      <c r="C503" s="43"/>
      <c r="D503" s="43"/>
      <c r="E503" s="43"/>
      <c r="F503" s="43"/>
      <c r="G503" s="43"/>
      <c r="H503" s="43"/>
      <c r="I503" s="43"/>
      <c r="J503" s="43"/>
      <c r="K503" s="43"/>
      <c r="L503" s="43"/>
      <c r="M503" s="43"/>
      <c r="N503" s="43"/>
      <c r="O503" s="43"/>
      <c r="P503" s="43"/>
      <c r="Q503" s="43"/>
      <c r="R503" s="43"/>
      <c r="S503" s="43"/>
      <c r="T503" s="43" t="s">
        <v>36</v>
      </c>
      <c r="U503" s="43" t="s">
        <v>560</v>
      </c>
      <c r="V503" s="43"/>
      <c r="W503" s="43" t="s">
        <v>38</v>
      </c>
      <c r="X503" s="43">
        <v>14.2333</v>
      </c>
      <c r="Y503" s="43">
        <v>-2.9725000000000001</v>
      </c>
      <c r="Z503" s="43" t="s">
        <v>717</v>
      </c>
      <c r="AA503" s="43" t="s">
        <v>40</v>
      </c>
      <c r="AB503" s="43"/>
      <c r="AC503" s="43"/>
      <c r="AD503" s="43"/>
      <c r="AE503" s="43"/>
      <c r="AF503" s="43"/>
    </row>
    <row r="504" spans="1:32">
      <c r="A504" s="68"/>
      <c r="B504" s="68"/>
      <c r="C504" s="43"/>
      <c r="D504" s="43"/>
      <c r="E504" s="43"/>
      <c r="F504" s="43"/>
      <c r="G504" s="43"/>
      <c r="H504" s="43"/>
      <c r="I504" s="43"/>
      <c r="J504" s="43"/>
      <c r="K504" s="43"/>
      <c r="L504" s="43"/>
      <c r="M504" s="43"/>
      <c r="N504" s="43"/>
      <c r="O504" s="43"/>
      <c r="P504" s="43"/>
      <c r="Q504" s="43"/>
      <c r="R504" s="43"/>
      <c r="S504" s="43"/>
      <c r="T504" s="43" t="s">
        <v>36</v>
      </c>
      <c r="U504" s="43" t="s">
        <v>560</v>
      </c>
      <c r="V504" s="43"/>
      <c r="W504" s="43" t="s">
        <v>38</v>
      </c>
      <c r="X504" s="43">
        <v>14.2333</v>
      </c>
      <c r="Y504" s="43">
        <v>-2.9725000000000001</v>
      </c>
      <c r="Z504" s="43" t="s">
        <v>717</v>
      </c>
      <c r="AA504" s="43" t="s">
        <v>40</v>
      </c>
      <c r="AB504" s="43"/>
      <c r="AC504" s="43"/>
      <c r="AD504" s="43"/>
      <c r="AE504" s="43"/>
      <c r="AF504" s="43"/>
    </row>
    <row r="505" spans="1:32">
      <c r="A505" s="68"/>
      <c r="B505" s="68"/>
      <c r="C505" s="43"/>
      <c r="D505" s="43"/>
      <c r="E505" s="43"/>
      <c r="F505" s="43"/>
      <c r="G505" s="43"/>
      <c r="H505" s="43"/>
      <c r="I505" s="43"/>
      <c r="J505" s="43"/>
      <c r="K505" s="43"/>
      <c r="L505" s="43"/>
      <c r="M505" s="43"/>
      <c r="N505" s="43"/>
      <c r="O505" s="43"/>
      <c r="P505" s="43"/>
      <c r="Q505" s="43"/>
      <c r="R505" s="43"/>
      <c r="S505" s="43"/>
      <c r="T505" s="43" t="s">
        <v>36</v>
      </c>
      <c r="U505" s="43" t="s">
        <v>560</v>
      </c>
      <c r="V505" s="43"/>
      <c r="W505" s="43" t="s">
        <v>38</v>
      </c>
      <c r="X505" s="43">
        <v>14.2333</v>
      </c>
      <c r="Y505" s="43">
        <v>-2.9725000000000001</v>
      </c>
      <c r="Z505" s="43" t="s">
        <v>717</v>
      </c>
      <c r="AA505" s="43" t="s">
        <v>40</v>
      </c>
      <c r="AB505" s="43"/>
      <c r="AC505" s="43"/>
      <c r="AD505" s="43"/>
      <c r="AE505" s="43"/>
      <c r="AF505" s="43"/>
    </row>
    <row r="506" spans="1:32">
      <c r="A506" s="68"/>
      <c r="B506" s="68"/>
      <c r="C506" s="43"/>
      <c r="D506" s="43"/>
      <c r="E506" s="43"/>
      <c r="F506" s="43"/>
      <c r="G506" s="43"/>
      <c r="H506" s="43"/>
      <c r="I506" s="43"/>
      <c r="J506" s="43"/>
      <c r="K506" s="43"/>
      <c r="L506" s="43"/>
      <c r="M506" s="43"/>
      <c r="N506" s="43"/>
      <c r="O506" s="43"/>
      <c r="P506" s="43"/>
      <c r="Q506" s="43"/>
      <c r="R506" s="43"/>
      <c r="S506" s="43" t="s">
        <v>35</v>
      </c>
      <c r="T506" s="43" t="s">
        <v>36</v>
      </c>
      <c r="U506" s="43" t="s">
        <v>560</v>
      </c>
      <c r="V506" s="43"/>
      <c r="W506" s="43" t="s">
        <v>38</v>
      </c>
      <c r="X506" s="43">
        <v>14.349299999999999</v>
      </c>
      <c r="Y506" s="43">
        <v>-3.6101999999999999</v>
      </c>
      <c r="Z506" s="43" t="s">
        <v>632</v>
      </c>
      <c r="AA506" s="43" t="s">
        <v>40</v>
      </c>
      <c r="AB506" s="43" t="s">
        <v>41</v>
      </c>
      <c r="AC506" s="43">
        <v>610</v>
      </c>
      <c r="AD506" s="43">
        <v>1</v>
      </c>
      <c r="AE506" s="43">
        <v>3025</v>
      </c>
      <c r="AF506" s="43">
        <v>215.871515304642</v>
      </c>
    </row>
    <row r="507" spans="1:32">
      <c r="A507" s="68"/>
      <c r="B507" s="68"/>
      <c r="C507" s="43"/>
      <c r="D507" s="43"/>
      <c r="E507" s="43"/>
      <c r="F507" s="43"/>
      <c r="G507" s="43"/>
      <c r="H507" s="43"/>
      <c r="I507" s="43"/>
      <c r="J507" s="43"/>
      <c r="K507" s="43"/>
      <c r="L507" s="43"/>
      <c r="M507" s="43"/>
      <c r="N507" s="43"/>
      <c r="O507" s="43"/>
      <c r="P507" s="43"/>
      <c r="Q507" s="43"/>
      <c r="R507" s="43"/>
      <c r="S507" s="43" t="s">
        <v>35</v>
      </c>
      <c r="T507" s="43" t="s">
        <v>36</v>
      </c>
      <c r="U507" s="43" t="s">
        <v>560</v>
      </c>
      <c r="V507" s="43"/>
      <c r="W507" s="43" t="s">
        <v>38</v>
      </c>
      <c r="X507" s="43">
        <v>14.349299999999999</v>
      </c>
      <c r="Y507" s="43">
        <v>-3.6101999999999999</v>
      </c>
      <c r="Z507" s="43" t="s">
        <v>632</v>
      </c>
      <c r="AA507" s="43" t="s">
        <v>40</v>
      </c>
      <c r="AB507" s="43" t="s">
        <v>41</v>
      </c>
      <c r="AC507" s="43">
        <v>610</v>
      </c>
      <c r="AD507" s="43">
        <v>1</v>
      </c>
      <c r="AE507" s="43">
        <v>3025</v>
      </c>
      <c r="AF507" s="43">
        <v>233.451189633079</v>
      </c>
    </row>
    <row r="508" spans="1:32">
      <c r="A508" s="68"/>
      <c r="B508" s="68"/>
      <c r="C508" s="43"/>
      <c r="D508" s="43"/>
      <c r="E508" s="43"/>
      <c r="F508" s="43"/>
      <c r="G508" s="43"/>
      <c r="H508" s="43"/>
      <c r="I508" s="43"/>
      <c r="J508" s="43"/>
      <c r="K508" s="43"/>
      <c r="L508" s="43"/>
      <c r="M508" s="43"/>
      <c r="N508" s="43"/>
      <c r="O508" s="43"/>
      <c r="P508" s="43"/>
      <c r="Q508" s="43"/>
      <c r="R508" s="43"/>
      <c r="S508" s="43" t="s">
        <v>35</v>
      </c>
      <c r="T508" s="43" t="s">
        <v>36</v>
      </c>
      <c r="U508" s="43" t="s">
        <v>560</v>
      </c>
      <c r="V508" s="43"/>
      <c r="W508" s="43" t="s">
        <v>38</v>
      </c>
      <c r="X508" s="43">
        <v>14.349299999999999</v>
      </c>
      <c r="Y508" s="43">
        <v>-3.6101999999999999</v>
      </c>
      <c r="Z508" s="43" t="s">
        <v>632</v>
      </c>
      <c r="AA508" s="43" t="s">
        <v>40</v>
      </c>
      <c r="AB508" s="43" t="s">
        <v>41</v>
      </c>
      <c r="AC508" s="43">
        <v>610</v>
      </c>
      <c r="AD508" s="43">
        <v>1</v>
      </c>
      <c r="AE508" s="43">
        <v>3020</v>
      </c>
      <c r="AF508" s="43">
        <v>297.49110263810599</v>
      </c>
    </row>
    <row r="509" spans="1:32">
      <c r="A509" s="68"/>
      <c r="B509" s="68"/>
      <c r="C509" s="43"/>
      <c r="D509" s="43"/>
      <c r="E509" s="43"/>
      <c r="F509" s="43"/>
      <c r="G509" s="43"/>
      <c r="H509" s="43"/>
      <c r="I509" s="43"/>
      <c r="J509" s="43"/>
      <c r="K509" s="43"/>
      <c r="L509" s="43"/>
      <c r="M509" s="43"/>
      <c r="N509" s="43"/>
      <c r="O509" s="43"/>
      <c r="P509" s="43"/>
      <c r="Q509" s="43"/>
      <c r="R509" s="43"/>
      <c r="S509" s="43" t="s">
        <v>35</v>
      </c>
      <c r="T509" s="43" t="s">
        <v>36</v>
      </c>
      <c r="U509" s="43" t="s">
        <v>560</v>
      </c>
      <c r="V509" s="43"/>
      <c r="W509" s="43" t="s">
        <v>38</v>
      </c>
      <c r="X509" s="43">
        <v>14.349299999999999</v>
      </c>
      <c r="Y509" s="43">
        <v>-3.6101999999999999</v>
      </c>
      <c r="Z509" s="43" t="s">
        <v>632</v>
      </c>
      <c r="AA509" s="43" t="s">
        <v>40</v>
      </c>
      <c r="AB509" s="43" t="s">
        <v>51</v>
      </c>
      <c r="AC509" s="43">
        <v>610</v>
      </c>
      <c r="AD509" s="43">
        <v>2</v>
      </c>
      <c r="AE509" s="43">
        <v>73</v>
      </c>
      <c r="AF509" s="43">
        <v>376.54172385292901</v>
      </c>
    </row>
    <row r="510" spans="1:32">
      <c r="A510" s="68"/>
      <c r="B510" s="68"/>
      <c r="C510" s="43"/>
      <c r="D510" s="43"/>
      <c r="E510" s="43"/>
      <c r="F510" s="43"/>
      <c r="G510" s="43"/>
      <c r="H510" s="43"/>
      <c r="I510" s="43"/>
      <c r="J510" s="43"/>
      <c r="K510" s="43"/>
      <c r="L510" s="43"/>
      <c r="M510" s="43"/>
      <c r="N510" s="43"/>
      <c r="O510" s="43"/>
      <c r="P510" s="43"/>
      <c r="Q510" s="43"/>
      <c r="R510" s="43"/>
      <c r="S510" s="43" t="s">
        <v>35</v>
      </c>
      <c r="T510" s="43" t="s">
        <v>36</v>
      </c>
      <c r="U510" s="43" t="s">
        <v>560</v>
      </c>
      <c r="V510" s="43"/>
      <c r="W510" s="43" t="s">
        <v>38</v>
      </c>
      <c r="X510" s="43">
        <v>14.349299999999999</v>
      </c>
      <c r="Y510" s="43">
        <v>-3.6101999999999999</v>
      </c>
      <c r="Z510" s="43" t="s">
        <v>632</v>
      </c>
      <c r="AA510" s="43" t="s">
        <v>40</v>
      </c>
      <c r="AB510" s="43" t="s">
        <v>51</v>
      </c>
      <c r="AC510" s="43">
        <v>610</v>
      </c>
      <c r="AD510" s="43">
        <v>2</v>
      </c>
      <c r="AE510" s="43">
        <v>73</v>
      </c>
      <c r="AF510" s="43">
        <v>385.49115496539599</v>
      </c>
    </row>
    <row r="511" spans="1:32">
      <c r="A511" s="68"/>
      <c r="B511" s="68"/>
      <c r="C511" s="43"/>
      <c r="D511" s="43"/>
      <c r="E511" s="43"/>
      <c r="F511" s="43"/>
      <c r="G511" s="43"/>
      <c r="H511" s="43"/>
      <c r="I511" s="43"/>
      <c r="J511" s="43"/>
      <c r="K511" s="43"/>
      <c r="L511" s="43"/>
      <c r="M511" s="43"/>
      <c r="N511" s="43"/>
      <c r="O511" s="43"/>
      <c r="P511" s="43"/>
      <c r="Q511" s="43"/>
      <c r="R511" s="43"/>
      <c r="S511" s="43" t="s">
        <v>35</v>
      </c>
      <c r="T511" s="43" t="s">
        <v>36</v>
      </c>
      <c r="U511" s="43" t="s">
        <v>560</v>
      </c>
      <c r="V511" s="43"/>
      <c r="W511" s="43" t="s">
        <v>38</v>
      </c>
      <c r="X511" s="43">
        <v>14.349299999999999</v>
      </c>
      <c r="Y511" s="43">
        <v>-3.6101999999999999</v>
      </c>
      <c r="Z511" s="43" t="s">
        <v>632</v>
      </c>
      <c r="AA511" s="43" t="s">
        <v>40</v>
      </c>
      <c r="AB511" s="43" t="s">
        <v>51</v>
      </c>
      <c r="AC511" s="43">
        <v>610</v>
      </c>
      <c r="AD511" s="43">
        <v>2</v>
      </c>
      <c r="AE511" s="43">
        <v>73</v>
      </c>
      <c r="AF511" s="43">
        <v>405.29572252166901</v>
      </c>
    </row>
    <row r="512" spans="1:32">
      <c r="A512" s="68"/>
      <c r="B512" s="68"/>
      <c r="C512" s="43"/>
      <c r="D512" s="43"/>
      <c r="E512" s="43"/>
      <c r="F512" s="43"/>
      <c r="G512" s="43"/>
      <c r="H512" s="43"/>
      <c r="I512" s="43"/>
      <c r="J512" s="43"/>
      <c r="K512" s="43"/>
      <c r="L512" s="43"/>
      <c r="M512" s="43"/>
      <c r="N512" s="43"/>
      <c r="O512" s="43"/>
      <c r="P512" s="43"/>
      <c r="Q512" s="43"/>
      <c r="R512" s="43"/>
      <c r="S512" s="43"/>
      <c r="T512" s="43" t="s">
        <v>36</v>
      </c>
      <c r="U512" s="43"/>
      <c r="V512" s="43"/>
      <c r="W512" s="43"/>
      <c r="X512" s="43">
        <v>15.076599999999999</v>
      </c>
      <c r="Y512" s="43">
        <v>-2.2198000000000002</v>
      </c>
      <c r="Z512" s="43" t="s">
        <v>733</v>
      </c>
      <c r="AA512" s="43" t="s">
        <v>40</v>
      </c>
      <c r="AB512" s="43"/>
      <c r="AC512" s="43"/>
      <c r="AD512" s="43"/>
      <c r="AE512" s="43"/>
      <c r="AF512" s="43"/>
    </row>
    <row r="513" spans="1:32">
      <c r="A513" s="68"/>
      <c r="B513" s="68"/>
      <c r="C513" s="43"/>
      <c r="D513" s="43"/>
      <c r="E513" s="43"/>
      <c r="F513" s="43"/>
      <c r="G513" s="43"/>
      <c r="H513" s="43"/>
      <c r="I513" s="43"/>
      <c r="J513" s="43"/>
      <c r="K513" s="43"/>
      <c r="L513" s="43"/>
      <c r="M513" s="43"/>
      <c r="N513" s="43"/>
      <c r="O513" s="43"/>
      <c r="P513" s="43"/>
      <c r="Q513" s="43"/>
      <c r="R513" s="43"/>
      <c r="S513" s="43"/>
      <c r="T513" s="43" t="s">
        <v>36</v>
      </c>
      <c r="U513" s="43"/>
      <c r="V513" s="43"/>
      <c r="W513" s="43"/>
      <c r="X513" s="43">
        <v>15.076599999999999</v>
      </c>
      <c r="Y513" s="43">
        <v>-2.2198000000000002</v>
      </c>
      <c r="Z513" s="43" t="s">
        <v>733</v>
      </c>
      <c r="AA513" s="43" t="s">
        <v>40</v>
      </c>
      <c r="AB513" s="43"/>
      <c r="AC513" s="43"/>
      <c r="AD513" s="43"/>
      <c r="AE513" s="43"/>
      <c r="AF513" s="43"/>
    </row>
    <row r="514" spans="1:32">
      <c r="A514" s="68"/>
      <c r="B514" s="68"/>
      <c r="C514" s="43"/>
      <c r="D514" s="43"/>
      <c r="E514" s="43"/>
      <c r="F514" s="43"/>
      <c r="G514" s="43"/>
      <c r="H514" s="43"/>
      <c r="I514" s="43"/>
      <c r="J514" s="43"/>
      <c r="K514" s="43"/>
      <c r="L514" s="43"/>
      <c r="M514" s="43"/>
      <c r="N514" s="43"/>
      <c r="O514" s="43"/>
      <c r="P514" s="43"/>
      <c r="Q514" s="43"/>
      <c r="R514" s="43"/>
      <c r="S514" s="43"/>
      <c r="T514" s="43" t="s">
        <v>36</v>
      </c>
      <c r="U514" s="43"/>
      <c r="V514" s="43"/>
      <c r="W514" s="43"/>
      <c r="X514" s="43">
        <v>15.076599999999999</v>
      </c>
      <c r="Y514" s="43">
        <v>-2.2198000000000002</v>
      </c>
      <c r="Z514" s="43" t="s">
        <v>733</v>
      </c>
      <c r="AA514" s="43" t="s">
        <v>40</v>
      </c>
      <c r="AB514" s="43"/>
      <c r="AC514" s="43"/>
      <c r="AD514" s="43"/>
      <c r="AE514" s="43"/>
      <c r="AF514" s="43"/>
    </row>
    <row r="515" spans="1:32">
      <c r="A515" s="68"/>
      <c r="B515" s="68"/>
      <c r="C515" s="43"/>
      <c r="D515" s="43"/>
      <c r="E515" s="43"/>
      <c r="F515" s="43"/>
      <c r="G515" s="43"/>
      <c r="H515" s="43"/>
      <c r="I515" s="43"/>
      <c r="J515" s="43"/>
      <c r="K515" s="43"/>
      <c r="L515" s="43"/>
      <c r="M515" s="43"/>
      <c r="N515" s="43"/>
      <c r="O515" s="43"/>
      <c r="P515" s="43"/>
      <c r="Q515" s="43"/>
      <c r="R515" s="43"/>
      <c r="S515" s="43"/>
      <c r="T515" s="43" t="s">
        <v>36</v>
      </c>
      <c r="U515" s="43" t="s">
        <v>560</v>
      </c>
      <c r="V515" s="43"/>
      <c r="W515" s="43" t="s">
        <v>38</v>
      </c>
      <c r="X515" s="43">
        <v>15.472899999999999</v>
      </c>
      <c r="Y515" s="43">
        <v>0.69410000000000005</v>
      </c>
      <c r="Z515" s="43" t="s">
        <v>658</v>
      </c>
      <c r="AA515" s="43" t="s">
        <v>40</v>
      </c>
      <c r="AB515" s="43"/>
      <c r="AC515" s="43"/>
      <c r="AD515" s="43"/>
      <c r="AE515" s="43"/>
      <c r="AF515" s="43"/>
    </row>
    <row r="516" spans="1:32">
      <c r="A516" s="68"/>
      <c r="B516" s="68"/>
      <c r="C516" s="43"/>
      <c r="D516" s="43"/>
      <c r="E516" s="43"/>
      <c r="F516" s="43"/>
      <c r="G516" s="43"/>
      <c r="H516" s="43"/>
      <c r="I516" s="43"/>
      <c r="J516" s="43"/>
      <c r="K516" s="43"/>
      <c r="L516" s="43"/>
      <c r="M516" s="43"/>
      <c r="N516" s="43"/>
      <c r="O516" s="43"/>
      <c r="P516" s="43"/>
      <c r="Q516" s="43"/>
      <c r="R516" s="43"/>
      <c r="S516" s="43"/>
      <c r="T516" s="43" t="s">
        <v>36</v>
      </c>
      <c r="U516" s="43" t="s">
        <v>560</v>
      </c>
      <c r="V516" s="43"/>
      <c r="W516" s="43" t="s">
        <v>38</v>
      </c>
      <c r="X516" s="43">
        <v>15.472899999999999</v>
      </c>
      <c r="Y516" s="43">
        <v>0.69410000000000005</v>
      </c>
      <c r="Z516" s="43" t="s">
        <v>658</v>
      </c>
      <c r="AA516" s="43" t="s">
        <v>40</v>
      </c>
      <c r="AB516" s="43"/>
      <c r="AC516" s="43"/>
      <c r="AD516" s="43"/>
      <c r="AE516" s="43"/>
      <c r="AF516" s="43"/>
    </row>
    <row r="517" spans="1:32">
      <c r="A517" s="68"/>
      <c r="B517" s="68"/>
      <c r="C517" s="43"/>
      <c r="D517" s="43"/>
      <c r="E517" s="43"/>
      <c r="F517" s="43"/>
      <c r="G517" s="43"/>
      <c r="H517" s="43"/>
      <c r="I517" s="43"/>
      <c r="J517" s="43"/>
      <c r="K517" s="43"/>
      <c r="L517" s="43"/>
      <c r="M517" s="43"/>
      <c r="N517" s="43"/>
      <c r="O517" s="43"/>
      <c r="P517" s="43"/>
      <c r="Q517" s="43"/>
      <c r="R517" s="43"/>
      <c r="S517" s="43"/>
      <c r="T517" s="43" t="s">
        <v>36</v>
      </c>
      <c r="U517" s="43" t="s">
        <v>560</v>
      </c>
      <c r="V517" s="43"/>
      <c r="W517" s="43" t="s">
        <v>38</v>
      </c>
      <c r="X517" s="43">
        <v>15.472899999999999</v>
      </c>
      <c r="Y517" s="43">
        <v>0.69410000000000005</v>
      </c>
      <c r="Z517" s="43" t="s">
        <v>658</v>
      </c>
      <c r="AA517" s="43" t="s">
        <v>40</v>
      </c>
      <c r="AB517" s="43"/>
      <c r="AC517" s="43"/>
      <c r="AD517" s="43"/>
      <c r="AE517" s="43"/>
      <c r="AF517" s="43"/>
    </row>
    <row r="518" spans="1:32">
      <c r="A518" s="68"/>
      <c r="B518" s="68"/>
      <c r="C518" s="43"/>
      <c r="D518" s="43"/>
      <c r="E518" s="43"/>
      <c r="F518" s="43"/>
      <c r="G518" s="43"/>
      <c r="H518" s="43"/>
      <c r="I518" s="43"/>
      <c r="J518" s="43"/>
      <c r="K518" s="43"/>
      <c r="L518" s="43"/>
      <c r="M518" s="43"/>
      <c r="N518" s="43"/>
      <c r="O518" s="43"/>
      <c r="P518" s="43"/>
      <c r="Q518" s="43"/>
      <c r="R518" s="43"/>
      <c r="S518" s="43"/>
      <c r="T518" s="43" t="s">
        <v>36</v>
      </c>
      <c r="U518" s="43" t="s">
        <v>594</v>
      </c>
      <c r="V518" s="43"/>
      <c r="W518" s="43" t="s">
        <v>72</v>
      </c>
      <c r="X518" s="43">
        <v>13.693300000000001</v>
      </c>
      <c r="Y518" s="43">
        <v>-4.4005000000000001</v>
      </c>
      <c r="Z518" s="43" t="s">
        <v>595</v>
      </c>
      <c r="AA518" s="43" t="s">
        <v>40</v>
      </c>
      <c r="AB518" s="43" t="s">
        <v>41</v>
      </c>
      <c r="AC518" s="43">
        <v>610</v>
      </c>
      <c r="AD518" s="43">
        <v>1</v>
      </c>
      <c r="AE518" s="43">
        <v>3020</v>
      </c>
      <c r="AF518" s="43">
        <v>2592.8579308038402</v>
      </c>
    </row>
    <row r="519" spans="1:32">
      <c r="A519" s="68"/>
      <c r="B519" s="68"/>
      <c r="C519" s="43"/>
      <c r="D519" s="43"/>
      <c r="E519" s="43"/>
      <c r="F519" s="43"/>
      <c r="G519" s="43"/>
      <c r="H519" s="43"/>
      <c r="I519" s="43"/>
      <c r="J519" s="43"/>
      <c r="K519" s="43"/>
      <c r="L519" s="43"/>
      <c r="M519" s="43"/>
      <c r="N519" s="43"/>
      <c r="O519" s="43"/>
      <c r="P519" s="43"/>
      <c r="Q519" s="43"/>
      <c r="R519" s="43"/>
      <c r="S519" s="43"/>
      <c r="T519" s="43" t="s">
        <v>36</v>
      </c>
      <c r="U519" s="43" t="s">
        <v>594</v>
      </c>
      <c r="V519" s="43"/>
      <c r="W519" s="43" t="s">
        <v>72</v>
      </c>
      <c r="X519" s="43">
        <v>13.693300000000001</v>
      </c>
      <c r="Y519" s="43">
        <v>-4.4005000000000001</v>
      </c>
      <c r="Z519" s="43" t="s">
        <v>595</v>
      </c>
      <c r="AA519" s="43" t="s">
        <v>40</v>
      </c>
      <c r="AB519" s="43" t="s">
        <v>41</v>
      </c>
      <c r="AC519" s="43">
        <v>610</v>
      </c>
      <c r="AD519" s="43">
        <v>1</v>
      </c>
      <c r="AE519" s="43">
        <v>3020</v>
      </c>
      <c r="AF519" s="43">
        <v>5254.1648929002204</v>
      </c>
    </row>
    <row r="520" spans="1:32">
      <c r="A520" s="68"/>
      <c r="B520" s="68"/>
      <c r="C520" s="43"/>
      <c r="D520" s="43"/>
      <c r="E520" s="43"/>
      <c r="F520" s="43"/>
      <c r="G520" s="43"/>
      <c r="H520" s="43"/>
      <c r="I520" s="43"/>
      <c r="J520" s="43"/>
      <c r="K520" s="43"/>
      <c r="L520" s="43"/>
      <c r="M520" s="43"/>
      <c r="N520" s="43"/>
      <c r="O520" s="43"/>
      <c r="P520" s="43"/>
      <c r="Q520" s="43"/>
      <c r="R520" s="43"/>
      <c r="S520" s="43"/>
      <c r="T520" s="43" t="s">
        <v>36</v>
      </c>
      <c r="U520" s="43" t="s">
        <v>594</v>
      </c>
      <c r="V520" s="43"/>
      <c r="W520" s="43" t="s">
        <v>72</v>
      </c>
      <c r="X520" s="43">
        <v>13.693300000000001</v>
      </c>
      <c r="Y520" s="43">
        <v>-4.4005000000000001</v>
      </c>
      <c r="Z520" s="43" t="s">
        <v>595</v>
      </c>
      <c r="AA520" s="43" t="s">
        <v>40</v>
      </c>
      <c r="AB520" s="43" t="s">
        <v>41</v>
      </c>
      <c r="AC520" s="43">
        <v>610</v>
      </c>
      <c r="AD520" s="43">
        <v>1</v>
      </c>
      <c r="AE520" s="43">
        <v>3020</v>
      </c>
      <c r="AF520" s="43">
        <v>8576.2906626241402</v>
      </c>
    </row>
    <row r="521" spans="1:32">
      <c r="A521" s="68"/>
      <c r="B521" s="68"/>
      <c r="C521" s="43"/>
      <c r="D521" s="43"/>
      <c r="E521" s="43"/>
      <c r="F521" s="43"/>
      <c r="G521" s="43"/>
      <c r="H521" s="43"/>
      <c r="I521" s="43"/>
      <c r="J521" s="43"/>
      <c r="K521" s="43"/>
      <c r="L521" s="43"/>
      <c r="M521" s="43"/>
      <c r="N521" s="43"/>
      <c r="O521" s="43"/>
      <c r="P521" s="43"/>
      <c r="Q521" s="43"/>
      <c r="R521" s="43"/>
      <c r="S521" s="43" t="s">
        <v>35</v>
      </c>
      <c r="T521" s="43" t="s">
        <v>36</v>
      </c>
      <c r="U521" s="43" t="s">
        <v>560</v>
      </c>
      <c r="V521" s="43"/>
      <c r="W521" s="43" t="s">
        <v>38</v>
      </c>
      <c r="X521" s="43">
        <v>15.7118</v>
      </c>
      <c r="Y521" s="43">
        <v>-4.9118000000000004</v>
      </c>
      <c r="Z521" s="43" t="s">
        <v>655</v>
      </c>
      <c r="AA521" s="43" t="s">
        <v>40</v>
      </c>
      <c r="AB521" s="43"/>
      <c r="AC521" s="43"/>
      <c r="AD521" s="43"/>
      <c r="AE521" s="43"/>
      <c r="AF521" s="43"/>
    </row>
    <row r="522" spans="1:32">
      <c r="A522" s="68"/>
      <c r="B522" s="68"/>
      <c r="C522" s="43"/>
      <c r="D522" s="43"/>
      <c r="E522" s="43"/>
      <c r="F522" s="43"/>
      <c r="G522" s="43"/>
      <c r="H522" s="43"/>
      <c r="I522" s="43"/>
      <c r="J522" s="43"/>
      <c r="K522" s="43"/>
      <c r="L522" s="43"/>
      <c r="M522" s="43"/>
      <c r="N522" s="43"/>
      <c r="O522" s="43"/>
      <c r="P522" s="43"/>
      <c r="Q522" s="43"/>
      <c r="R522" s="43"/>
      <c r="S522" s="43" t="s">
        <v>35</v>
      </c>
      <c r="T522" s="43" t="s">
        <v>36</v>
      </c>
      <c r="U522" s="43" t="s">
        <v>560</v>
      </c>
      <c r="V522" s="43"/>
      <c r="W522" s="43" t="s">
        <v>38</v>
      </c>
      <c r="X522" s="43">
        <v>15.7118</v>
      </c>
      <c r="Y522" s="43">
        <v>-4.9118000000000004</v>
      </c>
      <c r="Z522" s="43" t="s">
        <v>655</v>
      </c>
      <c r="AA522" s="43" t="s">
        <v>40</v>
      </c>
      <c r="AB522" s="43"/>
      <c r="AC522" s="43"/>
      <c r="AD522" s="43"/>
      <c r="AE522" s="43"/>
      <c r="AF522" s="43"/>
    </row>
    <row r="523" spans="1:32">
      <c r="A523" s="68"/>
      <c r="B523" s="68"/>
      <c r="C523" s="43"/>
      <c r="D523" s="43"/>
      <c r="E523" s="43"/>
      <c r="F523" s="43"/>
      <c r="G523" s="43"/>
      <c r="H523" s="43"/>
      <c r="I523" s="43"/>
      <c r="J523" s="43"/>
      <c r="K523" s="43"/>
      <c r="L523" s="43"/>
      <c r="M523" s="43"/>
      <c r="N523" s="43"/>
      <c r="O523" s="43"/>
      <c r="P523" s="43"/>
      <c r="Q523" s="43"/>
      <c r="R523" s="43"/>
      <c r="S523" s="43" t="s">
        <v>35</v>
      </c>
      <c r="T523" s="43" t="s">
        <v>36</v>
      </c>
      <c r="U523" s="43" t="s">
        <v>560</v>
      </c>
      <c r="V523" s="43"/>
      <c r="W523" s="43" t="s">
        <v>38</v>
      </c>
      <c r="X523" s="43">
        <v>15.7118</v>
      </c>
      <c r="Y523" s="43">
        <v>-4.9118000000000004</v>
      </c>
      <c r="Z523" s="43" t="s">
        <v>655</v>
      </c>
      <c r="AA523" s="43" t="s">
        <v>40</v>
      </c>
      <c r="AB523" s="43"/>
      <c r="AC523" s="43"/>
      <c r="AD523" s="43"/>
      <c r="AE523" s="43"/>
      <c r="AF523" s="43"/>
    </row>
    <row r="524" spans="1:32">
      <c r="A524" s="68"/>
      <c r="B524" s="68"/>
      <c r="C524" s="43"/>
      <c r="D524" s="43"/>
      <c r="E524" s="43"/>
      <c r="F524" s="43"/>
      <c r="G524" s="43"/>
      <c r="H524" s="43"/>
      <c r="I524" s="43"/>
      <c r="J524" s="43"/>
      <c r="K524" s="43"/>
      <c r="L524" s="43"/>
      <c r="M524" s="43"/>
      <c r="N524" s="43"/>
      <c r="O524" s="43"/>
      <c r="P524" s="43"/>
      <c r="Q524" s="43"/>
      <c r="R524" s="43"/>
      <c r="S524" s="43"/>
      <c r="T524" s="43" t="s">
        <v>36</v>
      </c>
      <c r="U524" s="43" t="s">
        <v>560</v>
      </c>
      <c r="V524" s="43"/>
      <c r="W524" s="43" t="s">
        <v>38</v>
      </c>
      <c r="X524" s="43">
        <v>14.995100000000001</v>
      </c>
      <c r="Y524" s="43">
        <v>-2.9517000000000002</v>
      </c>
      <c r="Z524" s="43" t="s">
        <v>601</v>
      </c>
      <c r="AA524" s="43" t="s">
        <v>40</v>
      </c>
      <c r="AB524" s="43" t="s">
        <v>41</v>
      </c>
      <c r="AC524" s="43">
        <v>610</v>
      </c>
      <c r="AD524" s="43">
        <v>1</v>
      </c>
      <c r="AE524" s="43">
        <v>3025</v>
      </c>
      <c r="AF524" s="43">
        <v>1295.2297917380199</v>
      </c>
    </row>
    <row r="525" spans="1:32">
      <c r="A525" s="68"/>
      <c r="B525" s="68"/>
      <c r="C525" s="43"/>
      <c r="D525" s="43"/>
      <c r="E525" s="43"/>
      <c r="F525" s="43"/>
      <c r="G525" s="43"/>
      <c r="H525" s="43"/>
      <c r="I525" s="43"/>
      <c r="J525" s="43"/>
      <c r="K525" s="43"/>
      <c r="L525" s="43"/>
      <c r="M525" s="43"/>
      <c r="N525" s="43"/>
      <c r="O525" s="43"/>
      <c r="P525" s="43"/>
      <c r="Q525" s="43"/>
      <c r="R525" s="43"/>
      <c r="S525" s="43"/>
      <c r="T525" s="43" t="s">
        <v>36</v>
      </c>
      <c r="U525" s="43" t="s">
        <v>560</v>
      </c>
      <c r="V525" s="43"/>
      <c r="W525" s="43" t="s">
        <v>38</v>
      </c>
      <c r="X525" s="43">
        <v>14.995100000000001</v>
      </c>
      <c r="Y525" s="43">
        <v>-2.9517000000000002</v>
      </c>
      <c r="Z525" s="43" t="s">
        <v>601</v>
      </c>
      <c r="AA525" s="43" t="s">
        <v>40</v>
      </c>
      <c r="AB525" s="43" t="s">
        <v>41</v>
      </c>
      <c r="AC525" s="43">
        <v>610</v>
      </c>
      <c r="AD525" s="43">
        <v>2</v>
      </c>
      <c r="AE525" s="43">
        <v>50012</v>
      </c>
      <c r="AF525" s="43">
        <v>1331.27014297048</v>
      </c>
    </row>
    <row r="526" spans="1:32">
      <c r="A526" s="68"/>
      <c r="B526" s="68"/>
      <c r="C526" s="43"/>
      <c r="D526" s="43"/>
      <c r="E526" s="43"/>
      <c r="F526" s="43"/>
      <c r="G526" s="43"/>
      <c r="H526" s="43"/>
      <c r="I526" s="43"/>
      <c r="J526" s="43"/>
      <c r="K526" s="43"/>
      <c r="L526" s="43"/>
      <c r="M526" s="43"/>
      <c r="N526" s="43"/>
      <c r="O526" s="43"/>
      <c r="P526" s="43"/>
      <c r="Q526" s="43"/>
      <c r="R526" s="43"/>
      <c r="S526" s="43"/>
      <c r="T526" s="43" t="s">
        <v>36</v>
      </c>
      <c r="U526" s="43" t="s">
        <v>560</v>
      </c>
      <c r="V526" s="43"/>
      <c r="W526" s="43" t="s">
        <v>38</v>
      </c>
      <c r="X526" s="43">
        <v>14.995100000000001</v>
      </c>
      <c r="Y526" s="43">
        <v>-2.9517000000000002</v>
      </c>
      <c r="Z526" s="43" t="s">
        <v>601</v>
      </c>
      <c r="AA526" s="43" t="s">
        <v>40</v>
      </c>
      <c r="AB526" s="43" t="s">
        <v>41</v>
      </c>
      <c r="AC526" s="43">
        <v>610</v>
      </c>
      <c r="AD526" s="43">
        <v>1</v>
      </c>
      <c r="AE526" s="43">
        <v>3025</v>
      </c>
      <c r="AF526" s="43">
        <v>1339.2720384051299</v>
      </c>
    </row>
    <row r="527" spans="1:32">
      <c r="A527" s="68"/>
      <c r="B527" s="68"/>
      <c r="C527" s="43"/>
      <c r="D527" s="43"/>
      <c r="E527" s="43"/>
      <c r="F527" s="43"/>
      <c r="G527" s="43"/>
      <c r="H527" s="43"/>
      <c r="I527" s="43"/>
      <c r="J527" s="43"/>
      <c r="K527" s="43"/>
      <c r="L527" s="43"/>
      <c r="M527" s="43"/>
      <c r="N527" s="43"/>
      <c r="O527" s="43"/>
      <c r="P527" s="43"/>
      <c r="Q527" s="43"/>
      <c r="R527" s="43"/>
      <c r="S527" s="43"/>
      <c r="T527" s="43" t="s">
        <v>36</v>
      </c>
      <c r="U527" s="43" t="s">
        <v>560</v>
      </c>
      <c r="V527" s="43"/>
      <c r="W527" s="43" t="s">
        <v>38</v>
      </c>
      <c r="X527" s="43">
        <v>14.995100000000001</v>
      </c>
      <c r="Y527" s="43">
        <v>-2.9517000000000002</v>
      </c>
      <c r="Z527" s="43" t="s">
        <v>601</v>
      </c>
      <c r="AA527" s="43" t="s">
        <v>40</v>
      </c>
      <c r="AB527" s="43" t="s">
        <v>51</v>
      </c>
      <c r="AC527" s="43">
        <v>610</v>
      </c>
      <c r="AD527" s="43">
        <v>2</v>
      </c>
      <c r="AE527" s="43">
        <v>72</v>
      </c>
      <c r="AF527" s="43">
        <v>1302.22957476946</v>
      </c>
    </row>
    <row r="528" spans="1:32">
      <c r="A528" s="68"/>
      <c r="B528" s="68"/>
      <c r="C528" s="43"/>
      <c r="D528" s="43"/>
      <c r="E528" s="43"/>
      <c r="F528" s="43"/>
      <c r="G528" s="43"/>
      <c r="H528" s="43"/>
      <c r="I528" s="43"/>
      <c r="J528" s="43"/>
      <c r="K528" s="43"/>
      <c r="L528" s="43"/>
      <c r="M528" s="43"/>
      <c r="N528" s="43"/>
      <c r="O528" s="43"/>
      <c r="P528" s="43"/>
      <c r="Q528" s="43"/>
      <c r="R528" s="43"/>
      <c r="S528" s="43"/>
      <c r="T528" s="43" t="s">
        <v>36</v>
      </c>
      <c r="U528" s="43" t="s">
        <v>560</v>
      </c>
      <c r="V528" s="43"/>
      <c r="W528" s="43" t="s">
        <v>38</v>
      </c>
      <c r="X528" s="43">
        <v>14.995100000000001</v>
      </c>
      <c r="Y528" s="43">
        <v>-2.9517000000000002</v>
      </c>
      <c r="Z528" s="43" t="s">
        <v>601</v>
      </c>
      <c r="AA528" s="43" t="s">
        <v>40</v>
      </c>
      <c r="AB528" s="43" t="s">
        <v>51</v>
      </c>
      <c r="AC528" s="43">
        <v>610</v>
      </c>
      <c r="AD528" s="43">
        <v>2</v>
      </c>
      <c r="AE528" s="43">
        <v>72</v>
      </c>
      <c r="AF528" s="43">
        <v>1336.1885855120499</v>
      </c>
    </row>
    <row r="529" spans="1:32">
      <c r="A529" s="68"/>
      <c r="B529" s="68"/>
      <c r="C529" s="43"/>
      <c r="D529" s="43"/>
      <c r="E529" s="43"/>
      <c r="F529" s="43"/>
      <c r="G529" s="43"/>
      <c r="H529" s="43"/>
      <c r="I529" s="43"/>
      <c r="J529" s="43"/>
      <c r="K529" s="43"/>
      <c r="L529" s="43"/>
      <c r="M529" s="43"/>
      <c r="N529" s="43"/>
      <c r="O529" s="43"/>
      <c r="P529" s="43"/>
      <c r="Q529" s="43"/>
      <c r="R529" s="43"/>
      <c r="S529" s="43"/>
      <c r="T529" s="43" t="s">
        <v>36</v>
      </c>
      <c r="U529" s="43" t="s">
        <v>560</v>
      </c>
      <c r="V529" s="43"/>
      <c r="W529" s="43" t="s">
        <v>38</v>
      </c>
      <c r="X529" s="43">
        <v>14.995100000000001</v>
      </c>
      <c r="Y529" s="43">
        <v>-2.9517000000000002</v>
      </c>
      <c r="Z529" s="43" t="s">
        <v>601</v>
      </c>
      <c r="AA529" s="43" t="s">
        <v>40</v>
      </c>
      <c r="AB529" s="43" t="s">
        <v>51</v>
      </c>
      <c r="AC529" s="43">
        <v>610</v>
      </c>
      <c r="AD529" s="43">
        <v>2</v>
      </c>
      <c r="AE529" s="43">
        <v>72</v>
      </c>
      <c r="AF529" s="43">
        <v>1386.15215490832</v>
      </c>
    </row>
    <row r="530" spans="1:32">
      <c r="A530" s="68"/>
      <c r="B530" s="68"/>
      <c r="C530" s="43"/>
      <c r="D530" s="43"/>
      <c r="E530" s="43"/>
      <c r="F530" s="43"/>
      <c r="G530" s="43"/>
      <c r="H530" s="43"/>
      <c r="I530" s="43"/>
      <c r="J530" s="43"/>
      <c r="K530" s="43"/>
      <c r="L530" s="43"/>
      <c r="M530" s="43"/>
      <c r="N530" s="43"/>
      <c r="O530" s="43"/>
      <c r="P530" s="43"/>
      <c r="Q530" s="43"/>
      <c r="R530" s="43"/>
      <c r="S530" s="43"/>
      <c r="T530" s="43" t="s">
        <v>36</v>
      </c>
      <c r="U530" s="43" t="s">
        <v>560</v>
      </c>
      <c r="V530" s="43"/>
      <c r="W530" s="43" t="s">
        <v>38</v>
      </c>
      <c r="X530" s="43">
        <v>13.382099999999999</v>
      </c>
      <c r="Y530" s="43">
        <v>-3.8308</v>
      </c>
      <c r="Z530" s="43" t="s">
        <v>687</v>
      </c>
      <c r="AA530" s="43" t="s">
        <v>40</v>
      </c>
      <c r="AB530" s="43"/>
      <c r="AC530" s="43"/>
      <c r="AD530" s="43"/>
      <c r="AE530" s="43"/>
      <c r="AF530" s="43"/>
    </row>
    <row r="531" spans="1:32">
      <c r="A531" s="68"/>
      <c r="B531" s="68"/>
      <c r="C531" s="43"/>
      <c r="D531" s="43"/>
      <c r="E531" s="43"/>
      <c r="F531" s="43"/>
      <c r="G531" s="43"/>
      <c r="H531" s="43"/>
      <c r="I531" s="43"/>
      <c r="J531" s="43"/>
      <c r="K531" s="43"/>
      <c r="L531" s="43"/>
      <c r="M531" s="43"/>
      <c r="N531" s="43"/>
      <c r="O531" s="43"/>
      <c r="P531" s="43"/>
      <c r="Q531" s="43"/>
      <c r="R531" s="43"/>
      <c r="S531" s="43"/>
      <c r="T531" s="43" t="s">
        <v>36</v>
      </c>
      <c r="U531" s="43" t="s">
        <v>560</v>
      </c>
      <c r="V531" s="43"/>
      <c r="W531" s="43" t="s">
        <v>38</v>
      </c>
      <c r="X531" s="43">
        <v>13.382099999999999</v>
      </c>
      <c r="Y531" s="43">
        <v>-3.8308</v>
      </c>
      <c r="Z531" s="43" t="s">
        <v>687</v>
      </c>
      <c r="AA531" s="43" t="s">
        <v>40</v>
      </c>
      <c r="AB531" s="43"/>
      <c r="AC531" s="43"/>
      <c r="AD531" s="43"/>
      <c r="AE531" s="43"/>
      <c r="AF531" s="43"/>
    </row>
    <row r="532" spans="1:32">
      <c r="A532" s="68"/>
      <c r="B532" s="68"/>
      <c r="C532" s="43"/>
      <c r="D532" s="43"/>
      <c r="E532" s="43"/>
      <c r="F532" s="43"/>
      <c r="G532" s="43"/>
      <c r="H532" s="43"/>
      <c r="I532" s="43"/>
      <c r="J532" s="43"/>
      <c r="K532" s="43"/>
      <c r="L532" s="43"/>
      <c r="M532" s="43"/>
      <c r="N532" s="43"/>
      <c r="O532" s="43"/>
      <c r="P532" s="43"/>
      <c r="Q532" s="43"/>
      <c r="R532" s="43"/>
      <c r="S532" s="43"/>
      <c r="T532" s="43" t="s">
        <v>36</v>
      </c>
      <c r="U532" s="43" t="s">
        <v>560</v>
      </c>
      <c r="V532" s="43"/>
      <c r="W532" s="43" t="s">
        <v>38</v>
      </c>
      <c r="X532" s="43">
        <v>13.382099999999999</v>
      </c>
      <c r="Y532" s="43">
        <v>-3.8308</v>
      </c>
      <c r="Z532" s="43" t="s">
        <v>687</v>
      </c>
      <c r="AA532" s="43" t="s">
        <v>40</v>
      </c>
      <c r="AB532" s="43"/>
      <c r="AC532" s="43"/>
      <c r="AD532" s="43"/>
      <c r="AE532" s="43"/>
      <c r="AF532" s="43"/>
    </row>
    <row r="533" spans="1:32">
      <c r="A533" s="68"/>
      <c r="B533" s="68"/>
      <c r="C533" s="43"/>
      <c r="D533" s="43"/>
      <c r="E533" s="43"/>
      <c r="F533" s="43"/>
      <c r="G533" s="43"/>
      <c r="H533" s="43"/>
      <c r="I533" s="43"/>
      <c r="J533" s="43"/>
      <c r="K533" s="43"/>
      <c r="L533" s="43"/>
      <c r="M533" s="43"/>
      <c r="N533" s="43"/>
      <c r="O533" s="43"/>
      <c r="P533" s="43"/>
      <c r="Q533" s="43"/>
      <c r="R533" s="43"/>
      <c r="S533" s="43"/>
      <c r="T533" s="43" t="s">
        <v>36</v>
      </c>
      <c r="U533" s="43" t="s">
        <v>560</v>
      </c>
      <c r="V533" s="43"/>
      <c r="W533" s="43" t="s">
        <v>38</v>
      </c>
      <c r="X533" s="43">
        <v>17.000800000000002</v>
      </c>
      <c r="Y533" s="43">
        <v>-0.93830000000000002</v>
      </c>
      <c r="Z533" s="43" t="s">
        <v>742</v>
      </c>
      <c r="AA533" s="43" t="s">
        <v>40</v>
      </c>
      <c r="AB533" s="43"/>
      <c r="AC533" s="43"/>
      <c r="AD533" s="43"/>
      <c r="AE533" s="43"/>
      <c r="AF533" s="43"/>
    </row>
    <row r="534" spans="1:32">
      <c r="A534" s="68"/>
      <c r="B534" s="68"/>
      <c r="C534" s="43"/>
      <c r="D534" s="43"/>
      <c r="E534" s="43"/>
      <c r="F534" s="43"/>
      <c r="G534" s="43"/>
      <c r="H534" s="43"/>
      <c r="I534" s="43"/>
      <c r="J534" s="43"/>
      <c r="K534" s="43"/>
      <c r="L534" s="43"/>
      <c r="M534" s="43"/>
      <c r="N534" s="43"/>
      <c r="O534" s="43"/>
      <c r="P534" s="43"/>
      <c r="Q534" s="43"/>
      <c r="R534" s="43"/>
      <c r="S534" s="43"/>
      <c r="T534" s="43" t="s">
        <v>36</v>
      </c>
      <c r="U534" s="43" t="s">
        <v>560</v>
      </c>
      <c r="V534" s="43"/>
      <c r="W534" s="43" t="s">
        <v>38</v>
      </c>
      <c r="X534" s="43">
        <v>17.000800000000002</v>
      </c>
      <c r="Y534" s="43">
        <v>-0.93830000000000002</v>
      </c>
      <c r="Z534" s="43" t="s">
        <v>742</v>
      </c>
      <c r="AA534" s="43" t="s">
        <v>40</v>
      </c>
      <c r="AB534" s="43"/>
      <c r="AC534" s="43"/>
      <c r="AD534" s="43"/>
      <c r="AE534" s="43"/>
      <c r="AF534" s="43"/>
    </row>
    <row r="535" spans="1:32">
      <c r="A535" s="68"/>
      <c r="B535" s="68"/>
      <c r="C535" s="43"/>
      <c r="D535" s="43"/>
      <c r="E535" s="43"/>
      <c r="F535" s="43"/>
      <c r="G535" s="43"/>
      <c r="H535" s="43"/>
      <c r="I535" s="43"/>
      <c r="J535" s="43"/>
      <c r="K535" s="43"/>
      <c r="L535" s="43"/>
      <c r="M535" s="43"/>
      <c r="N535" s="43"/>
      <c r="O535" s="43"/>
      <c r="P535" s="43"/>
      <c r="Q535" s="43"/>
      <c r="R535" s="43"/>
      <c r="S535" s="43"/>
      <c r="T535" s="43" t="s">
        <v>36</v>
      </c>
      <c r="U535" s="43" t="s">
        <v>560</v>
      </c>
      <c r="V535" s="43"/>
      <c r="W535" s="43" t="s">
        <v>38</v>
      </c>
      <c r="X535" s="43">
        <v>17.000800000000002</v>
      </c>
      <c r="Y535" s="43">
        <v>-0.93830000000000002</v>
      </c>
      <c r="Z535" s="43" t="s">
        <v>742</v>
      </c>
      <c r="AA535" s="43" t="s">
        <v>40</v>
      </c>
      <c r="AB535" s="43"/>
      <c r="AC535" s="43"/>
      <c r="AD535" s="43"/>
      <c r="AE535" s="43"/>
      <c r="AF535" s="43"/>
    </row>
    <row r="536" spans="1:32">
      <c r="A536" s="68"/>
      <c r="B536" s="68"/>
      <c r="C536" s="43"/>
      <c r="D536" s="43"/>
      <c r="E536" s="43"/>
      <c r="F536" s="43"/>
      <c r="G536" s="43"/>
      <c r="H536" s="43"/>
      <c r="I536" s="43"/>
      <c r="J536" s="43"/>
      <c r="K536" s="43"/>
      <c r="L536" s="43"/>
      <c r="M536" s="43"/>
      <c r="N536" s="43"/>
      <c r="O536" s="43"/>
      <c r="P536" s="43"/>
      <c r="Q536" s="43"/>
      <c r="R536" s="43"/>
      <c r="S536" s="43"/>
      <c r="T536" s="43" t="s">
        <v>183</v>
      </c>
      <c r="U536" s="43" t="s">
        <v>560</v>
      </c>
      <c r="V536" s="43" t="s">
        <v>674</v>
      </c>
      <c r="W536" s="43" t="s">
        <v>38</v>
      </c>
      <c r="X536" s="43">
        <v>15.3217</v>
      </c>
      <c r="Y536" s="43">
        <v>0.74639999999999995</v>
      </c>
      <c r="Z536" s="43" t="s">
        <v>675</v>
      </c>
      <c r="AA536" s="43" t="s">
        <v>40</v>
      </c>
      <c r="AB536" s="43"/>
      <c r="AC536" s="43"/>
      <c r="AD536" s="43"/>
      <c r="AE536" s="43"/>
      <c r="AF536" s="43"/>
    </row>
    <row r="537" spans="1:32">
      <c r="A537" s="68"/>
      <c r="B537" s="68"/>
      <c r="C537" s="43"/>
      <c r="D537" s="43"/>
      <c r="E537" s="43"/>
      <c r="F537" s="43"/>
      <c r="G537" s="43"/>
      <c r="H537" s="43"/>
      <c r="I537" s="43"/>
      <c r="J537" s="43"/>
      <c r="K537" s="43"/>
      <c r="L537" s="43"/>
      <c r="M537" s="43"/>
      <c r="N537" s="43"/>
      <c r="O537" s="43"/>
      <c r="P537" s="43"/>
      <c r="Q537" s="43"/>
      <c r="R537" s="43"/>
      <c r="S537" s="43"/>
      <c r="T537" s="43" t="s">
        <v>183</v>
      </c>
      <c r="U537" s="43" t="s">
        <v>560</v>
      </c>
      <c r="V537" s="43" t="s">
        <v>674</v>
      </c>
      <c r="W537" s="43" t="s">
        <v>38</v>
      </c>
      <c r="X537" s="43">
        <v>15.3217</v>
      </c>
      <c r="Y537" s="43">
        <v>0.74639999999999995</v>
      </c>
      <c r="Z537" s="43" t="s">
        <v>675</v>
      </c>
      <c r="AA537" s="43" t="s">
        <v>40</v>
      </c>
      <c r="AB537" s="43"/>
      <c r="AC537" s="43"/>
      <c r="AD537" s="43"/>
      <c r="AE537" s="43"/>
      <c r="AF537" s="43"/>
    </row>
    <row r="538" spans="1:32">
      <c r="A538" s="68"/>
      <c r="B538" s="68"/>
      <c r="C538" s="43"/>
      <c r="D538" s="43"/>
      <c r="E538" s="43"/>
      <c r="F538" s="43"/>
      <c r="G538" s="43"/>
      <c r="H538" s="43"/>
      <c r="I538" s="43"/>
      <c r="J538" s="43"/>
      <c r="K538" s="43"/>
      <c r="L538" s="43"/>
      <c r="M538" s="43"/>
      <c r="N538" s="43"/>
      <c r="O538" s="43"/>
      <c r="P538" s="43"/>
      <c r="Q538" s="43"/>
      <c r="R538" s="43"/>
      <c r="S538" s="43"/>
      <c r="T538" s="43" t="s">
        <v>183</v>
      </c>
      <c r="U538" s="43" t="s">
        <v>560</v>
      </c>
      <c r="V538" s="43" t="s">
        <v>674</v>
      </c>
      <c r="W538" s="43" t="s">
        <v>38</v>
      </c>
      <c r="X538" s="43">
        <v>15.3217</v>
      </c>
      <c r="Y538" s="43">
        <v>0.74639999999999995</v>
      </c>
      <c r="Z538" s="43" t="s">
        <v>675</v>
      </c>
      <c r="AA538" s="43" t="s">
        <v>40</v>
      </c>
      <c r="AB538" s="43"/>
      <c r="AC538" s="43"/>
      <c r="AD538" s="43"/>
      <c r="AE538" s="43"/>
      <c r="AF538" s="43"/>
    </row>
    <row r="539" spans="1:32">
      <c r="A539" s="68"/>
      <c r="B539" s="68"/>
      <c r="C539" s="43"/>
      <c r="D539" s="43"/>
      <c r="E539" s="43"/>
      <c r="F539" s="43"/>
      <c r="G539" s="43"/>
      <c r="H539" s="43"/>
      <c r="I539" s="43"/>
      <c r="J539" s="43"/>
      <c r="K539" s="43"/>
      <c r="L539" s="43"/>
      <c r="M539" s="43"/>
      <c r="N539" s="43"/>
      <c r="O539" s="43"/>
      <c r="P539" s="43"/>
      <c r="Q539" s="43"/>
      <c r="R539" s="43"/>
      <c r="S539" s="43" t="s">
        <v>559</v>
      </c>
      <c r="T539" s="43" t="s">
        <v>72</v>
      </c>
      <c r="U539" s="43" t="s">
        <v>560</v>
      </c>
      <c r="V539" s="43"/>
      <c r="W539" s="43" t="s">
        <v>38</v>
      </c>
      <c r="X539" s="43">
        <v>14.1137</v>
      </c>
      <c r="Y539" s="43">
        <v>-6.7275</v>
      </c>
      <c r="Z539" s="43" t="s">
        <v>668</v>
      </c>
      <c r="AA539" s="43" t="s">
        <v>40</v>
      </c>
      <c r="AB539" s="43"/>
      <c r="AC539" s="43"/>
      <c r="AD539" s="43"/>
      <c r="AE539" s="43"/>
      <c r="AF539" s="43"/>
    </row>
    <row r="540" spans="1:32">
      <c r="A540" s="68"/>
      <c r="B540" s="68"/>
      <c r="C540" s="43"/>
      <c r="D540" s="43"/>
      <c r="E540" s="43"/>
      <c r="F540" s="43"/>
      <c r="G540" s="43"/>
      <c r="H540" s="43"/>
      <c r="I540" s="43"/>
      <c r="J540" s="43"/>
      <c r="K540" s="43"/>
      <c r="L540" s="43"/>
      <c r="M540" s="43"/>
      <c r="N540" s="43"/>
      <c r="O540" s="43"/>
      <c r="P540" s="43"/>
      <c r="Q540" s="43"/>
      <c r="R540" s="43"/>
      <c r="S540" s="43" t="s">
        <v>559</v>
      </c>
      <c r="T540" s="43" t="s">
        <v>72</v>
      </c>
      <c r="U540" s="43" t="s">
        <v>560</v>
      </c>
      <c r="V540" s="43"/>
      <c r="W540" s="43" t="s">
        <v>38</v>
      </c>
      <c r="X540" s="43">
        <v>14.1137</v>
      </c>
      <c r="Y540" s="43">
        <v>-6.7275</v>
      </c>
      <c r="Z540" s="43" t="s">
        <v>668</v>
      </c>
      <c r="AA540" s="43" t="s">
        <v>40</v>
      </c>
      <c r="AB540" s="43"/>
      <c r="AC540" s="43"/>
      <c r="AD540" s="43"/>
      <c r="AE540" s="43"/>
      <c r="AF540" s="43"/>
    </row>
    <row r="541" spans="1:32">
      <c r="A541" s="68"/>
      <c r="B541" s="68"/>
      <c r="C541" s="43"/>
      <c r="D541" s="43"/>
      <c r="E541" s="43"/>
      <c r="F541" s="43"/>
      <c r="G541" s="43"/>
      <c r="H541" s="43"/>
      <c r="I541" s="43"/>
      <c r="J541" s="43"/>
      <c r="K541" s="43"/>
      <c r="L541" s="43"/>
      <c r="M541" s="43"/>
      <c r="N541" s="43"/>
      <c r="O541" s="43"/>
      <c r="P541" s="43"/>
      <c r="Q541" s="43"/>
      <c r="R541" s="43"/>
      <c r="S541" s="43" t="s">
        <v>559</v>
      </c>
      <c r="T541" s="43" t="s">
        <v>72</v>
      </c>
      <c r="U541" s="43" t="s">
        <v>560</v>
      </c>
      <c r="V541" s="43"/>
      <c r="W541" s="43" t="s">
        <v>38</v>
      </c>
      <c r="X541" s="43">
        <v>14.1137</v>
      </c>
      <c r="Y541" s="43">
        <v>-6.7275</v>
      </c>
      <c r="Z541" s="43" t="s">
        <v>668</v>
      </c>
      <c r="AA541" s="43" t="s">
        <v>40</v>
      </c>
      <c r="AB541" s="43"/>
      <c r="AC541" s="43"/>
      <c r="AD541" s="43"/>
      <c r="AE541" s="43"/>
      <c r="AF541" s="43"/>
    </row>
    <row r="542" spans="1:32">
      <c r="A542" s="68"/>
      <c r="B542" s="68"/>
      <c r="C542" s="43"/>
      <c r="D542" s="43"/>
      <c r="E542" s="43"/>
      <c r="F542" s="43"/>
      <c r="G542" s="43"/>
      <c r="H542" s="43"/>
      <c r="I542" s="43"/>
      <c r="J542" s="43"/>
      <c r="K542" s="43"/>
      <c r="L542" s="43"/>
      <c r="M542" s="43"/>
      <c r="N542" s="43"/>
      <c r="O542" s="43"/>
      <c r="P542" s="43"/>
      <c r="Q542" s="43"/>
      <c r="R542" s="43"/>
      <c r="S542" s="43" t="s">
        <v>381</v>
      </c>
      <c r="T542" s="43" t="s">
        <v>36</v>
      </c>
      <c r="U542" s="43" t="s">
        <v>560</v>
      </c>
      <c r="V542" s="43" t="s">
        <v>576</v>
      </c>
      <c r="W542" s="43" t="s">
        <v>38</v>
      </c>
      <c r="X542" s="43">
        <v>14.279299999999999</v>
      </c>
      <c r="Y542" s="43">
        <v>-2.1354000000000002</v>
      </c>
      <c r="Z542" s="43" t="s">
        <v>577</v>
      </c>
      <c r="AA542" s="43" t="s">
        <v>40</v>
      </c>
      <c r="AB542" s="43"/>
      <c r="AC542" s="43"/>
      <c r="AD542" s="43"/>
      <c r="AE542" s="43"/>
      <c r="AF542" s="43"/>
    </row>
    <row r="543" spans="1:32">
      <c r="A543" s="68"/>
      <c r="B543" s="68"/>
      <c r="C543" s="43"/>
      <c r="D543" s="43"/>
      <c r="E543" s="43"/>
      <c r="F543" s="43"/>
      <c r="G543" s="43"/>
      <c r="H543" s="43"/>
      <c r="I543" s="43"/>
      <c r="J543" s="43"/>
      <c r="K543" s="43"/>
      <c r="L543" s="43"/>
      <c r="M543" s="43"/>
      <c r="N543" s="43"/>
      <c r="O543" s="43"/>
      <c r="P543" s="43"/>
      <c r="Q543" s="43"/>
      <c r="R543" s="43"/>
      <c r="S543" s="43" t="s">
        <v>381</v>
      </c>
      <c r="T543" s="43" t="s">
        <v>36</v>
      </c>
      <c r="U543" s="43" t="s">
        <v>560</v>
      </c>
      <c r="V543" s="43" t="s">
        <v>576</v>
      </c>
      <c r="W543" s="43" t="s">
        <v>38</v>
      </c>
      <c r="X543" s="43">
        <v>14.279299999999999</v>
      </c>
      <c r="Y543" s="43">
        <v>-2.1354000000000002</v>
      </c>
      <c r="Z543" s="43" t="s">
        <v>577</v>
      </c>
      <c r="AA543" s="43" t="s">
        <v>40</v>
      </c>
      <c r="AB543" s="43"/>
      <c r="AC543" s="43"/>
      <c r="AD543" s="43"/>
      <c r="AE543" s="43"/>
      <c r="AF543" s="43"/>
    </row>
    <row r="544" spans="1:32">
      <c r="A544" s="68"/>
      <c r="B544" s="68"/>
      <c r="C544" s="43"/>
      <c r="D544" s="43"/>
      <c r="E544" s="43"/>
      <c r="F544" s="43"/>
      <c r="G544" s="43"/>
      <c r="H544" s="43"/>
      <c r="I544" s="43"/>
      <c r="J544" s="43"/>
      <c r="K544" s="43"/>
      <c r="L544" s="43"/>
      <c r="M544" s="43"/>
      <c r="N544" s="43"/>
      <c r="O544" s="43"/>
      <c r="P544" s="43"/>
      <c r="Q544" s="43"/>
      <c r="R544" s="43"/>
      <c r="S544" s="43" t="s">
        <v>381</v>
      </c>
      <c r="T544" s="43" t="s">
        <v>36</v>
      </c>
      <c r="U544" s="43" t="s">
        <v>560</v>
      </c>
      <c r="V544" s="43" t="s">
        <v>576</v>
      </c>
      <c r="W544" s="43" t="s">
        <v>38</v>
      </c>
      <c r="X544" s="43">
        <v>14.279299999999999</v>
      </c>
      <c r="Y544" s="43">
        <v>-2.1354000000000002</v>
      </c>
      <c r="Z544" s="43" t="s">
        <v>577</v>
      </c>
      <c r="AA544" s="43" t="s">
        <v>40</v>
      </c>
      <c r="AB544" s="43"/>
      <c r="AC544" s="43"/>
      <c r="AD544" s="43"/>
      <c r="AE544" s="43"/>
      <c r="AF544" s="43"/>
    </row>
    <row r="545" spans="1:32">
      <c r="A545" s="68"/>
      <c r="B545" s="68"/>
      <c r="C545" s="43"/>
      <c r="D545" s="43"/>
      <c r="E545" s="43"/>
      <c r="F545" s="43"/>
      <c r="G545" s="43"/>
      <c r="H545" s="43"/>
      <c r="I545" s="43"/>
      <c r="J545" s="43"/>
      <c r="K545" s="43"/>
      <c r="L545" s="43"/>
      <c r="M545" s="43"/>
      <c r="N545" s="43"/>
      <c r="O545" s="43"/>
      <c r="P545" s="43"/>
      <c r="Q545" s="43"/>
      <c r="R545" s="43"/>
      <c r="S545" s="43" t="s">
        <v>35</v>
      </c>
      <c r="T545" s="43" t="s">
        <v>36</v>
      </c>
      <c r="U545" s="43" t="s">
        <v>560</v>
      </c>
      <c r="V545" s="43" t="s">
        <v>651</v>
      </c>
      <c r="W545" s="43" t="s">
        <v>38</v>
      </c>
      <c r="X545" s="43">
        <v>12.7903</v>
      </c>
      <c r="Y545" s="43">
        <v>-4.3617999999999997</v>
      </c>
      <c r="Z545" s="43" t="s">
        <v>652</v>
      </c>
      <c r="AA545" s="43" t="s">
        <v>40</v>
      </c>
      <c r="AB545" s="43"/>
      <c r="AC545" s="43"/>
      <c r="AD545" s="43"/>
      <c r="AE545" s="43"/>
      <c r="AF545" s="43"/>
    </row>
    <row r="546" spans="1:32">
      <c r="A546" s="68"/>
      <c r="B546" s="68"/>
      <c r="C546" s="43"/>
      <c r="D546" s="43"/>
      <c r="E546" s="43"/>
      <c r="F546" s="43"/>
      <c r="G546" s="43"/>
      <c r="H546" s="43"/>
      <c r="I546" s="43"/>
      <c r="J546" s="43"/>
      <c r="K546" s="43"/>
      <c r="L546" s="43"/>
      <c r="M546" s="43"/>
      <c r="N546" s="43"/>
      <c r="O546" s="43"/>
      <c r="P546" s="43"/>
      <c r="Q546" s="43"/>
      <c r="R546" s="43"/>
      <c r="S546" s="43" t="s">
        <v>35</v>
      </c>
      <c r="T546" s="43" t="s">
        <v>36</v>
      </c>
      <c r="U546" s="43" t="s">
        <v>560</v>
      </c>
      <c r="V546" s="43" t="s">
        <v>651</v>
      </c>
      <c r="W546" s="43" t="s">
        <v>38</v>
      </c>
      <c r="X546" s="43">
        <v>12.7903</v>
      </c>
      <c r="Y546" s="43">
        <v>-4.3617999999999997</v>
      </c>
      <c r="Z546" s="43" t="s">
        <v>652</v>
      </c>
      <c r="AA546" s="43" t="s">
        <v>40</v>
      </c>
      <c r="AB546" s="43"/>
      <c r="AC546" s="43"/>
      <c r="AD546" s="43"/>
      <c r="AE546" s="43"/>
      <c r="AF546" s="43"/>
    </row>
    <row r="547" spans="1:32">
      <c r="A547" s="68"/>
      <c r="B547" s="68"/>
      <c r="C547" s="43"/>
      <c r="D547" s="43"/>
      <c r="E547" s="43"/>
      <c r="F547" s="43"/>
      <c r="G547" s="43"/>
      <c r="H547" s="43"/>
      <c r="I547" s="43"/>
      <c r="J547" s="43"/>
      <c r="K547" s="43"/>
      <c r="L547" s="43"/>
      <c r="M547" s="43"/>
      <c r="N547" s="43"/>
      <c r="O547" s="43"/>
      <c r="P547" s="43"/>
      <c r="Q547" s="43"/>
      <c r="R547" s="43"/>
      <c r="S547" s="43" t="s">
        <v>35</v>
      </c>
      <c r="T547" s="43" t="s">
        <v>36</v>
      </c>
      <c r="U547" s="43" t="s">
        <v>560</v>
      </c>
      <c r="V547" s="43" t="s">
        <v>651</v>
      </c>
      <c r="W547" s="43" t="s">
        <v>38</v>
      </c>
      <c r="X547" s="43">
        <v>12.7903</v>
      </c>
      <c r="Y547" s="43">
        <v>-4.3617999999999997</v>
      </c>
      <c r="Z547" s="43" t="s">
        <v>652</v>
      </c>
      <c r="AA547" s="43" t="s">
        <v>40</v>
      </c>
      <c r="AB547" s="43"/>
      <c r="AC547" s="43"/>
      <c r="AD547" s="43"/>
      <c r="AE547" s="43"/>
      <c r="AF547" s="43"/>
    </row>
    <row r="548" spans="1:32">
      <c r="A548" s="68"/>
      <c r="B548" s="68"/>
      <c r="C548" s="43"/>
      <c r="D548" s="43"/>
      <c r="E548" s="43"/>
      <c r="F548" s="43"/>
      <c r="G548" s="43"/>
      <c r="H548" s="43"/>
      <c r="I548" s="43"/>
      <c r="J548" s="43"/>
      <c r="K548" s="43"/>
      <c r="L548" s="43"/>
      <c r="M548" s="43"/>
      <c r="N548" s="43"/>
      <c r="O548" s="43"/>
      <c r="P548" s="43"/>
      <c r="Q548" s="43"/>
      <c r="R548" s="43"/>
      <c r="S548" s="43"/>
      <c r="T548" s="43" t="s">
        <v>36</v>
      </c>
      <c r="U548" s="43" t="s">
        <v>605</v>
      </c>
      <c r="V548" s="43"/>
      <c r="W548" s="43" t="s">
        <v>183</v>
      </c>
      <c r="X548" s="43">
        <v>16.720099999999999</v>
      </c>
      <c r="Y548" s="43">
        <v>-2.4436</v>
      </c>
      <c r="Z548" s="43" t="s">
        <v>606</v>
      </c>
      <c r="AA548" s="43" t="s">
        <v>40</v>
      </c>
      <c r="AB548" s="43"/>
      <c r="AC548" s="43"/>
      <c r="AD548" s="43"/>
      <c r="AE548" s="43"/>
      <c r="AF548" s="43"/>
    </row>
    <row r="549" spans="1:32">
      <c r="A549" s="68"/>
      <c r="B549" s="68"/>
      <c r="C549" s="43"/>
      <c r="D549" s="43"/>
      <c r="E549" s="43"/>
      <c r="F549" s="43"/>
      <c r="G549" s="43"/>
      <c r="H549" s="43"/>
      <c r="I549" s="43"/>
      <c r="J549" s="43"/>
      <c r="K549" s="43"/>
      <c r="L549" s="43"/>
      <c r="M549" s="43"/>
      <c r="N549" s="43"/>
      <c r="O549" s="43"/>
      <c r="P549" s="43"/>
      <c r="Q549" s="43"/>
      <c r="R549" s="43"/>
      <c r="S549" s="43"/>
      <c r="T549" s="43" t="s">
        <v>36</v>
      </c>
      <c r="U549" s="43" t="s">
        <v>605</v>
      </c>
      <c r="V549" s="43"/>
      <c r="W549" s="43" t="s">
        <v>183</v>
      </c>
      <c r="X549" s="43">
        <v>16.720099999999999</v>
      </c>
      <c r="Y549" s="43">
        <v>-2.4436</v>
      </c>
      <c r="Z549" s="43" t="s">
        <v>606</v>
      </c>
      <c r="AA549" s="43" t="s">
        <v>40</v>
      </c>
      <c r="AB549" s="43"/>
      <c r="AC549" s="43"/>
      <c r="AD549" s="43"/>
      <c r="AE549" s="43"/>
      <c r="AF549" s="43"/>
    </row>
    <row r="550" spans="1:32">
      <c r="A550" s="68"/>
      <c r="B550" s="68"/>
      <c r="C550" s="43"/>
      <c r="D550" s="43"/>
      <c r="E550" s="43"/>
      <c r="F550" s="43"/>
      <c r="G550" s="43"/>
      <c r="H550" s="43"/>
      <c r="I550" s="43"/>
      <c r="J550" s="43"/>
      <c r="K550" s="43"/>
      <c r="L550" s="43"/>
      <c r="M550" s="43"/>
      <c r="N550" s="43"/>
      <c r="O550" s="43"/>
      <c r="P550" s="43"/>
      <c r="Q550" s="43"/>
      <c r="R550" s="43"/>
      <c r="S550" s="43"/>
      <c r="T550" s="43" t="s">
        <v>36</v>
      </c>
      <c r="U550" s="43" t="s">
        <v>605</v>
      </c>
      <c r="V550" s="43"/>
      <c r="W550" s="43" t="s">
        <v>183</v>
      </c>
      <c r="X550" s="43">
        <v>16.720099999999999</v>
      </c>
      <c r="Y550" s="43">
        <v>-2.4436</v>
      </c>
      <c r="Z550" s="43" t="s">
        <v>606</v>
      </c>
      <c r="AA550" s="43" t="s">
        <v>40</v>
      </c>
      <c r="AB550" s="43"/>
      <c r="AC550" s="43"/>
      <c r="AD550" s="43"/>
      <c r="AE550" s="43"/>
      <c r="AF550" s="43"/>
    </row>
    <row r="551" spans="1:32">
      <c r="A551" s="68"/>
      <c r="B551" s="68"/>
      <c r="C551" s="43"/>
      <c r="D551" s="43"/>
      <c r="E551" s="43"/>
      <c r="F551" s="43"/>
      <c r="G551" s="43"/>
      <c r="H551" s="43"/>
      <c r="I551" s="43"/>
      <c r="J551" s="43"/>
      <c r="K551" s="43"/>
      <c r="L551" s="43"/>
      <c r="M551" s="43"/>
      <c r="N551" s="43"/>
      <c r="O551" s="43"/>
      <c r="P551" s="43"/>
      <c r="Q551" s="43"/>
      <c r="R551" s="43"/>
      <c r="S551" s="43"/>
      <c r="T551" s="43" t="s">
        <v>36</v>
      </c>
      <c r="U551" s="43" t="s">
        <v>560</v>
      </c>
      <c r="V551" s="43"/>
      <c r="W551" s="43" t="s">
        <v>38</v>
      </c>
      <c r="X551" s="43">
        <v>14.0914</v>
      </c>
      <c r="Y551" s="43">
        <v>-3.7892999999999999</v>
      </c>
      <c r="Z551" s="43" t="s">
        <v>573</v>
      </c>
      <c r="AA551" s="43" t="s">
        <v>40</v>
      </c>
      <c r="AB551" s="43" t="s">
        <v>41</v>
      </c>
      <c r="AC551" s="43">
        <v>610</v>
      </c>
      <c r="AD551" s="43">
        <v>1</v>
      </c>
      <c r="AE551" s="43">
        <v>3025</v>
      </c>
      <c r="AF551" s="43">
        <v>2431.9502401138002</v>
      </c>
    </row>
    <row r="552" spans="1:32">
      <c r="A552" s="68"/>
      <c r="B552" s="68"/>
      <c r="C552" s="43"/>
      <c r="D552" s="43"/>
      <c r="E552" s="43"/>
      <c r="F552" s="43"/>
      <c r="G552" s="43"/>
      <c r="H552" s="43"/>
      <c r="I552" s="43"/>
      <c r="J552" s="43"/>
      <c r="K552" s="43"/>
      <c r="L552" s="43"/>
      <c r="M552" s="43"/>
      <c r="N552" s="43"/>
      <c r="O552" s="43"/>
      <c r="P552" s="43"/>
      <c r="Q552" s="43"/>
      <c r="R552" s="43"/>
      <c r="S552" s="43"/>
      <c r="T552" s="43" t="s">
        <v>36</v>
      </c>
      <c r="U552" s="43" t="s">
        <v>560</v>
      </c>
      <c r="V552" s="43"/>
      <c r="W552" s="43" t="s">
        <v>38</v>
      </c>
      <c r="X552" s="43">
        <v>14.0914</v>
      </c>
      <c r="Y552" s="43">
        <v>-3.7892999999999999</v>
      </c>
      <c r="Z552" s="43" t="s">
        <v>573</v>
      </c>
      <c r="AA552" s="43" t="s">
        <v>40</v>
      </c>
      <c r="AB552" s="43" t="s">
        <v>41</v>
      </c>
      <c r="AC552" s="43">
        <v>610</v>
      </c>
      <c r="AD552" s="43">
        <v>1</v>
      </c>
      <c r="AE552" s="43">
        <v>3025</v>
      </c>
      <c r="AF552" s="43">
        <v>5493.1134343076801</v>
      </c>
    </row>
    <row r="553" spans="1:32">
      <c r="A553" s="68"/>
      <c r="B553" s="68"/>
      <c r="C553" s="43"/>
      <c r="D553" s="43"/>
      <c r="E553" s="43"/>
      <c r="F553" s="43"/>
      <c r="G553" s="43"/>
      <c r="H553" s="43"/>
      <c r="I553" s="43"/>
      <c r="J553" s="43"/>
      <c r="K553" s="43"/>
      <c r="L553" s="43"/>
      <c r="M553" s="43"/>
      <c r="N553" s="43"/>
      <c r="O553" s="43"/>
      <c r="P553" s="43"/>
      <c r="Q553" s="43"/>
      <c r="R553" s="43"/>
      <c r="S553" s="43"/>
      <c r="T553" s="43" t="s">
        <v>36</v>
      </c>
      <c r="U553" s="43" t="s">
        <v>560</v>
      </c>
      <c r="V553" s="43"/>
      <c r="W553" s="43" t="s">
        <v>38</v>
      </c>
      <c r="X553" s="43">
        <v>14.0914</v>
      </c>
      <c r="Y553" s="43">
        <v>-3.7892999999999999</v>
      </c>
      <c r="Z553" s="43" t="s">
        <v>573</v>
      </c>
      <c r="AA553" s="43" t="s">
        <v>40</v>
      </c>
      <c r="AB553" s="43" t="s">
        <v>41</v>
      </c>
      <c r="AC553" s="43">
        <v>610</v>
      </c>
      <c r="AD553" s="43">
        <v>1</v>
      </c>
      <c r="AE553" s="43">
        <v>3025</v>
      </c>
      <c r="AF553" s="43">
        <v>5493.1134343076801</v>
      </c>
    </row>
    <row r="554" spans="1:32">
      <c r="A554" s="68"/>
      <c r="B554" s="68"/>
      <c r="C554" s="43"/>
      <c r="D554" s="43"/>
      <c r="E554" s="43"/>
      <c r="F554" s="43"/>
      <c r="G554" s="43"/>
      <c r="H554" s="43"/>
      <c r="I554" s="43"/>
      <c r="J554" s="43"/>
      <c r="K554" s="43"/>
      <c r="L554" s="43"/>
      <c r="M554" s="43"/>
      <c r="N554" s="43"/>
      <c r="O554" s="43"/>
      <c r="P554" s="43"/>
      <c r="Q554" s="43"/>
      <c r="R554" s="43"/>
      <c r="S554" s="43"/>
      <c r="T554" s="43" t="s">
        <v>183</v>
      </c>
      <c r="U554" s="43" t="s">
        <v>560</v>
      </c>
      <c r="V554" s="43"/>
      <c r="W554" s="43" t="s">
        <v>38</v>
      </c>
      <c r="X554" s="43">
        <v>15.930099999999999</v>
      </c>
      <c r="Y554" s="43">
        <v>0.21510000000000001</v>
      </c>
      <c r="Z554" s="43" t="s">
        <v>706</v>
      </c>
      <c r="AA554" s="43" t="s">
        <v>40</v>
      </c>
      <c r="AB554" s="43"/>
      <c r="AC554" s="43"/>
      <c r="AD554" s="43"/>
      <c r="AE554" s="43"/>
      <c r="AF554" s="43"/>
    </row>
    <row r="555" spans="1:32">
      <c r="A555" s="68"/>
      <c r="B555" s="68"/>
      <c r="C555" s="43"/>
      <c r="D555" s="43"/>
      <c r="E555" s="43"/>
      <c r="F555" s="43"/>
      <c r="G555" s="43"/>
      <c r="H555" s="43"/>
      <c r="I555" s="43"/>
      <c r="J555" s="43"/>
      <c r="K555" s="43"/>
      <c r="L555" s="43"/>
      <c r="M555" s="43"/>
      <c r="N555" s="43"/>
      <c r="O555" s="43"/>
      <c r="P555" s="43"/>
      <c r="Q555" s="43"/>
      <c r="R555" s="43"/>
      <c r="S555" s="43"/>
      <c r="T555" s="43" t="s">
        <v>183</v>
      </c>
      <c r="U555" s="43" t="s">
        <v>560</v>
      </c>
      <c r="V555" s="43"/>
      <c r="W555" s="43" t="s">
        <v>38</v>
      </c>
      <c r="X555" s="43">
        <v>15.930099999999999</v>
      </c>
      <c r="Y555" s="43">
        <v>0.21510000000000001</v>
      </c>
      <c r="Z555" s="43" t="s">
        <v>706</v>
      </c>
      <c r="AA555" s="43" t="s">
        <v>40</v>
      </c>
      <c r="AB555" s="43"/>
      <c r="AC555" s="43"/>
      <c r="AD555" s="43"/>
      <c r="AE555" s="43"/>
      <c r="AF555" s="43"/>
    </row>
    <row r="556" spans="1:32">
      <c r="A556" s="68"/>
      <c r="B556" s="68"/>
      <c r="C556" s="43"/>
      <c r="D556" s="43"/>
      <c r="E556" s="43"/>
      <c r="F556" s="43"/>
      <c r="G556" s="43"/>
      <c r="H556" s="43"/>
      <c r="I556" s="43"/>
      <c r="J556" s="43"/>
      <c r="K556" s="43"/>
      <c r="L556" s="43"/>
      <c r="M556" s="43"/>
      <c r="N556" s="43"/>
      <c r="O556" s="43"/>
      <c r="P556" s="43"/>
      <c r="Q556" s="43"/>
      <c r="R556" s="43"/>
      <c r="S556" s="43"/>
      <c r="T556" s="43" t="s">
        <v>183</v>
      </c>
      <c r="U556" s="43" t="s">
        <v>560</v>
      </c>
      <c r="V556" s="43"/>
      <c r="W556" s="43" t="s">
        <v>38</v>
      </c>
      <c r="X556" s="43">
        <v>15.930099999999999</v>
      </c>
      <c r="Y556" s="43">
        <v>0.21510000000000001</v>
      </c>
      <c r="Z556" s="43" t="s">
        <v>706</v>
      </c>
      <c r="AA556" s="43" t="s">
        <v>40</v>
      </c>
      <c r="AB556" s="43"/>
      <c r="AC556" s="43"/>
      <c r="AD556" s="43"/>
      <c r="AE556" s="43"/>
      <c r="AF556" s="43"/>
    </row>
    <row r="557" spans="1:32">
      <c r="A557" s="68"/>
      <c r="B557" s="68"/>
      <c r="C557" s="43"/>
      <c r="D557" s="43"/>
      <c r="E557" s="43"/>
      <c r="F557" s="43"/>
      <c r="G557" s="43"/>
      <c r="H557" s="43"/>
      <c r="I557" s="43"/>
      <c r="J557" s="43"/>
      <c r="K557" s="43"/>
      <c r="L557" s="43"/>
      <c r="M557" s="43"/>
      <c r="N557" s="43"/>
      <c r="O557" s="43"/>
      <c r="P557" s="43"/>
      <c r="Q557" s="43"/>
      <c r="R557" s="43"/>
      <c r="S557" s="43"/>
      <c r="T557" s="43" t="s">
        <v>36</v>
      </c>
      <c r="U557" s="43" t="s">
        <v>560</v>
      </c>
      <c r="V557" s="43"/>
      <c r="W557" s="43" t="s">
        <v>38</v>
      </c>
      <c r="X557" s="43">
        <v>15.930099999999999</v>
      </c>
      <c r="Y557" s="43">
        <v>0.21510000000000001</v>
      </c>
      <c r="Z557" s="43" t="s">
        <v>706</v>
      </c>
      <c r="AA557" s="43" t="s">
        <v>40</v>
      </c>
      <c r="AB557" s="43"/>
      <c r="AC557" s="43"/>
      <c r="AD557" s="43"/>
      <c r="AE557" s="43"/>
      <c r="AF557" s="43"/>
    </row>
    <row r="558" spans="1:32">
      <c r="A558" s="68"/>
      <c r="B558" s="68"/>
      <c r="C558" s="43"/>
      <c r="D558" s="43"/>
      <c r="E558" s="43"/>
      <c r="F558" s="43"/>
      <c r="G558" s="43"/>
      <c r="H558" s="43"/>
      <c r="I558" s="43"/>
      <c r="J558" s="43"/>
      <c r="K558" s="43"/>
      <c r="L558" s="43"/>
      <c r="M558" s="43"/>
      <c r="N558" s="43"/>
      <c r="O558" s="43"/>
      <c r="P558" s="43"/>
      <c r="Q558" s="43"/>
      <c r="R558" s="43"/>
      <c r="S558" s="43"/>
      <c r="T558" s="43" t="s">
        <v>36</v>
      </c>
      <c r="U558" s="43" t="s">
        <v>560</v>
      </c>
      <c r="V558" s="43"/>
      <c r="W558" s="43" t="s">
        <v>38</v>
      </c>
      <c r="X558" s="43">
        <v>15.930099999999999</v>
      </c>
      <c r="Y558" s="43">
        <v>0.21510000000000001</v>
      </c>
      <c r="Z558" s="43" t="s">
        <v>706</v>
      </c>
      <c r="AA558" s="43" t="s">
        <v>40</v>
      </c>
      <c r="AB558" s="43"/>
      <c r="AC558" s="43"/>
      <c r="AD558" s="43"/>
      <c r="AE558" s="43"/>
      <c r="AF558" s="43"/>
    </row>
    <row r="559" spans="1:32">
      <c r="A559" s="68"/>
      <c r="B559" s="68"/>
      <c r="C559" s="43"/>
      <c r="D559" s="43"/>
      <c r="E559" s="43"/>
      <c r="F559" s="43"/>
      <c r="G559" s="43"/>
      <c r="H559" s="43"/>
      <c r="I559" s="43"/>
      <c r="J559" s="43"/>
      <c r="K559" s="43"/>
      <c r="L559" s="43"/>
      <c r="M559" s="43"/>
      <c r="N559" s="43"/>
      <c r="O559" s="43"/>
      <c r="P559" s="43"/>
      <c r="Q559" s="43"/>
      <c r="R559" s="43"/>
      <c r="S559" s="43"/>
      <c r="T559" s="43" t="s">
        <v>36</v>
      </c>
      <c r="U559" s="43" t="s">
        <v>560</v>
      </c>
      <c r="V559" s="43"/>
      <c r="W559" s="43" t="s">
        <v>38</v>
      </c>
      <c r="X559" s="43">
        <v>15.930099999999999</v>
      </c>
      <c r="Y559" s="43">
        <v>0.21510000000000001</v>
      </c>
      <c r="Z559" s="43" t="s">
        <v>706</v>
      </c>
      <c r="AA559" s="43" t="s">
        <v>40</v>
      </c>
      <c r="AB559" s="43"/>
      <c r="AC559" s="43"/>
      <c r="AD559" s="43"/>
      <c r="AE559" s="43"/>
      <c r="AF559" s="43"/>
    </row>
    <row r="560" spans="1:32">
      <c r="A560" s="68"/>
      <c r="B560" s="68"/>
      <c r="C560" s="43"/>
      <c r="D560" s="43"/>
      <c r="E560" s="43"/>
      <c r="F560" s="43"/>
      <c r="G560" s="43"/>
      <c r="H560" s="43"/>
      <c r="I560" s="43"/>
      <c r="J560" s="43"/>
      <c r="K560" s="43"/>
      <c r="L560" s="43"/>
      <c r="M560" s="43"/>
      <c r="N560" s="43"/>
      <c r="O560" s="43"/>
      <c r="P560" s="43"/>
      <c r="Q560" s="43"/>
      <c r="R560" s="43"/>
      <c r="S560" s="43"/>
      <c r="T560" s="43" t="s">
        <v>36</v>
      </c>
      <c r="U560" s="43" t="s">
        <v>560</v>
      </c>
      <c r="V560" s="43"/>
      <c r="W560" s="43" t="s">
        <v>38</v>
      </c>
      <c r="X560" s="43">
        <v>16.920000000000002</v>
      </c>
      <c r="Y560" s="43">
        <v>-0.63539999999999996</v>
      </c>
      <c r="Z560" s="43" t="s">
        <v>620</v>
      </c>
      <c r="AA560" s="43" t="s">
        <v>40</v>
      </c>
      <c r="AB560" s="43"/>
      <c r="AC560" s="43"/>
      <c r="AD560" s="43"/>
      <c r="AE560" s="43"/>
      <c r="AF560" s="43"/>
    </row>
    <row r="561" spans="1:32">
      <c r="A561" s="68"/>
      <c r="B561" s="68"/>
      <c r="C561" s="43"/>
      <c r="D561" s="43"/>
      <c r="E561" s="43"/>
      <c r="F561" s="43"/>
      <c r="G561" s="43"/>
      <c r="H561" s="43"/>
      <c r="I561" s="43"/>
      <c r="J561" s="43"/>
      <c r="K561" s="43"/>
      <c r="L561" s="43"/>
      <c r="M561" s="43"/>
      <c r="N561" s="43"/>
      <c r="O561" s="43"/>
      <c r="P561" s="43"/>
      <c r="Q561" s="43"/>
      <c r="R561" s="43"/>
      <c r="S561" s="43"/>
      <c r="T561" s="43" t="s">
        <v>36</v>
      </c>
      <c r="U561" s="43" t="s">
        <v>560</v>
      </c>
      <c r="V561" s="43"/>
      <c r="W561" s="43" t="s">
        <v>38</v>
      </c>
      <c r="X561" s="43">
        <v>16.920000000000002</v>
      </c>
      <c r="Y561" s="43">
        <v>-0.63539999999999996</v>
      </c>
      <c r="Z561" s="43" t="s">
        <v>620</v>
      </c>
      <c r="AA561" s="43" t="s">
        <v>40</v>
      </c>
      <c r="AB561" s="43"/>
      <c r="AC561" s="43"/>
      <c r="AD561" s="43"/>
      <c r="AE561" s="43"/>
      <c r="AF561" s="43"/>
    </row>
    <row r="562" spans="1:32">
      <c r="A562" s="68"/>
      <c r="B562" s="68"/>
      <c r="C562" s="43"/>
      <c r="D562" s="43"/>
      <c r="E562" s="43"/>
      <c r="F562" s="43"/>
      <c r="G562" s="43"/>
      <c r="H562" s="43"/>
      <c r="I562" s="43"/>
      <c r="J562" s="43"/>
      <c r="K562" s="43"/>
      <c r="L562" s="43"/>
      <c r="M562" s="43"/>
      <c r="N562" s="43"/>
      <c r="O562" s="43"/>
      <c r="P562" s="43"/>
      <c r="Q562" s="43"/>
      <c r="R562" s="43"/>
      <c r="S562" s="43"/>
      <c r="T562" s="43" t="s">
        <v>36</v>
      </c>
      <c r="U562" s="43" t="s">
        <v>560</v>
      </c>
      <c r="V562" s="43"/>
      <c r="W562" s="43" t="s">
        <v>38</v>
      </c>
      <c r="X562" s="43">
        <v>16.920000000000002</v>
      </c>
      <c r="Y562" s="43">
        <v>-0.63539999999999996</v>
      </c>
      <c r="Z562" s="43" t="s">
        <v>620</v>
      </c>
      <c r="AA562" s="43" t="s">
        <v>40</v>
      </c>
      <c r="AB562" s="43"/>
      <c r="AC562" s="43"/>
      <c r="AD562" s="43"/>
      <c r="AE562" s="43"/>
      <c r="AF562" s="43"/>
    </row>
    <row r="563" spans="1:32">
      <c r="A563" s="68"/>
      <c r="B563" s="68"/>
      <c r="C563" s="43"/>
      <c r="D563" s="43"/>
      <c r="E563" s="43"/>
      <c r="F563" s="43"/>
      <c r="G563" s="43"/>
      <c r="H563" s="43"/>
      <c r="I563" s="43"/>
      <c r="J563" s="43"/>
      <c r="K563" s="43"/>
      <c r="L563" s="43"/>
      <c r="M563" s="43"/>
      <c r="N563" s="43"/>
      <c r="O563" s="43"/>
      <c r="P563" s="43"/>
      <c r="Q563" s="43"/>
      <c r="R563" s="43"/>
      <c r="S563" s="43"/>
      <c r="T563" s="43" t="s">
        <v>36</v>
      </c>
      <c r="U563" s="43" t="s">
        <v>560</v>
      </c>
      <c r="V563" s="43"/>
      <c r="W563" s="43" t="s">
        <v>38</v>
      </c>
      <c r="X563" s="43">
        <v>16.6877</v>
      </c>
      <c r="Y563" s="43">
        <v>-3.9727999999999999</v>
      </c>
      <c r="Z563" s="43" t="s">
        <v>664</v>
      </c>
      <c r="AA563" s="43" t="s">
        <v>40</v>
      </c>
      <c r="AB563" s="43"/>
      <c r="AC563" s="43"/>
      <c r="AD563" s="43"/>
      <c r="AE563" s="43"/>
      <c r="AF563" s="43"/>
    </row>
    <row r="564" spans="1:32">
      <c r="A564" s="68"/>
      <c r="B564" s="68"/>
      <c r="C564" s="43"/>
      <c r="D564" s="43"/>
      <c r="E564" s="43"/>
      <c r="F564" s="43"/>
      <c r="G564" s="43"/>
      <c r="H564" s="43"/>
      <c r="I564" s="43"/>
      <c r="J564" s="43"/>
      <c r="K564" s="43"/>
      <c r="L564" s="43"/>
      <c r="M564" s="43"/>
      <c r="N564" s="43"/>
      <c r="O564" s="43"/>
      <c r="P564" s="43"/>
      <c r="Q564" s="43"/>
      <c r="R564" s="43"/>
      <c r="S564" s="43"/>
      <c r="T564" s="43" t="s">
        <v>36</v>
      </c>
      <c r="U564" s="43" t="s">
        <v>560</v>
      </c>
      <c r="V564" s="43"/>
      <c r="W564" s="43" t="s">
        <v>38</v>
      </c>
      <c r="X564" s="43">
        <v>16.6877</v>
      </c>
      <c r="Y564" s="43">
        <v>-3.9727999999999999</v>
      </c>
      <c r="Z564" s="43" t="s">
        <v>664</v>
      </c>
      <c r="AA564" s="43" t="s">
        <v>40</v>
      </c>
      <c r="AB564" s="43"/>
      <c r="AC564" s="43"/>
      <c r="AD564" s="43"/>
      <c r="AE564" s="43"/>
      <c r="AF564" s="43"/>
    </row>
    <row r="565" spans="1:32">
      <c r="A565" s="68"/>
      <c r="B565" s="68"/>
      <c r="C565" s="43"/>
      <c r="D565" s="43"/>
      <c r="E565" s="43"/>
      <c r="F565" s="43"/>
      <c r="G565" s="43"/>
      <c r="H565" s="43"/>
      <c r="I565" s="43"/>
      <c r="J565" s="43"/>
      <c r="K565" s="43"/>
      <c r="L565" s="43"/>
      <c r="M565" s="43"/>
      <c r="N565" s="43"/>
      <c r="O565" s="43"/>
      <c r="P565" s="43"/>
      <c r="Q565" s="43"/>
      <c r="R565" s="43"/>
      <c r="S565" s="43"/>
      <c r="T565" s="43" t="s">
        <v>36</v>
      </c>
      <c r="U565" s="43" t="s">
        <v>560</v>
      </c>
      <c r="V565" s="43"/>
      <c r="W565" s="43" t="s">
        <v>38</v>
      </c>
      <c r="X565" s="43">
        <v>16.6877</v>
      </c>
      <c r="Y565" s="43">
        <v>-3.9727999999999999</v>
      </c>
      <c r="Z565" s="43" t="s">
        <v>664</v>
      </c>
      <c r="AA565" s="43" t="s">
        <v>40</v>
      </c>
      <c r="AB565" s="43"/>
      <c r="AC565" s="43"/>
      <c r="AD565" s="43"/>
      <c r="AE565" s="43"/>
      <c r="AF565" s="43"/>
    </row>
    <row r="566" spans="1:32">
      <c r="A566" s="68"/>
      <c r="B566" s="68"/>
      <c r="C566" s="43"/>
      <c r="D566" s="43"/>
      <c r="E566" s="43"/>
      <c r="F566" s="43"/>
      <c r="G566" s="43"/>
      <c r="H566" s="43"/>
      <c r="I566" s="43"/>
      <c r="J566" s="43"/>
      <c r="K566" s="43"/>
      <c r="L566" s="43"/>
      <c r="M566" s="43"/>
      <c r="N566" s="43"/>
      <c r="O566" s="43"/>
      <c r="P566" s="43"/>
      <c r="Q566" s="43"/>
      <c r="R566" s="43"/>
      <c r="S566" s="43"/>
      <c r="T566" s="43" t="s">
        <v>36</v>
      </c>
      <c r="U566" s="43"/>
      <c r="V566" s="43"/>
      <c r="W566" s="43"/>
      <c r="X566" s="43">
        <v>14.1333</v>
      </c>
      <c r="Y566" s="43">
        <v>-3.0063</v>
      </c>
      <c r="Z566" s="43" t="s">
        <v>661</v>
      </c>
      <c r="AA566" s="43" t="s">
        <v>40</v>
      </c>
      <c r="AB566" s="43"/>
      <c r="AC566" s="43"/>
      <c r="AD566" s="43"/>
      <c r="AE566" s="43"/>
      <c r="AF566" s="43"/>
    </row>
    <row r="567" spans="1:32">
      <c r="A567" s="68"/>
      <c r="B567" s="68"/>
      <c r="C567" s="43"/>
      <c r="D567" s="43"/>
      <c r="E567" s="43"/>
      <c r="F567" s="43"/>
      <c r="G567" s="43"/>
      <c r="H567" s="43"/>
      <c r="I567" s="43"/>
      <c r="J567" s="43"/>
      <c r="K567" s="43"/>
      <c r="L567" s="43"/>
      <c r="M567" s="43"/>
      <c r="N567" s="43"/>
      <c r="O567" s="43"/>
      <c r="P567" s="43"/>
      <c r="Q567" s="43"/>
      <c r="R567" s="43"/>
      <c r="S567" s="43"/>
      <c r="T567" s="43" t="s">
        <v>36</v>
      </c>
      <c r="U567" s="43"/>
      <c r="V567" s="43"/>
      <c r="W567" s="43"/>
      <c r="X567" s="43">
        <v>14.1333</v>
      </c>
      <c r="Y567" s="43">
        <v>-3.0063</v>
      </c>
      <c r="Z567" s="43" t="s">
        <v>661</v>
      </c>
      <c r="AA567" s="43" t="s">
        <v>40</v>
      </c>
      <c r="AB567" s="43"/>
      <c r="AC567" s="43"/>
      <c r="AD567" s="43"/>
      <c r="AE567" s="43"/>
      <c r="AF567" s="43"/>
    </row>
    <row r="568" spans="1:32">
      <c r="A568" s="68"/>
      <c r="B568" s="68"/>
      <c r="C568" s="43"/>
      <c r="D568" s="43"/>
      <c r="E568" s="43"/>
      <c r="F568" s="43"/>
      <c r="G568" s="43"/>
      <c r="H568" s="43"/>
      <c r="I568" s="43"/>
      <c r="J568" s="43"/>
      <c r="K568" s="43"/>
      <c r="L568" s="43"/>
      <c r="M568" s="43"/>
      <c r="N568" s="43"/>
      <c r="O568" s="43"/>
      <c r="P568" s="43"/>
      <c r="Q568" s="43"/>
      <c r="R568" s="43"/>
      <c r="S568" s="43"/>
      <c r="T568" s="43" t="s">
        <v>36</v>
      </c>
      <c r="U568" s="43"/>
      <c r="V568" s="43"/>
      <c r="W568" s="43"/>
      <c r="X568" s="43">
        <v>14.1333</v>
      </c>
      <c r="Y568" s="43">
        <v>-3.0063</v>
      </c>
      <c r="Z568" s="43" t="s">
        <v>661</v>
      </c>
      <c r="AA568" s="43" t="s">
        <v>40</v>
      </c>
      <c r="AB568" s="43"/>
      <c r="AC568" s="43"/>
      <c r="AD568" s="43"/>
      <c r="AE568" s="43"/>
      <c r="AF568" s="43"/>
    </row>
    <row r="569" spans="1:32">
      <c r="A569" s="68"/>
      <c r="B569" s="68"/>
      <c r="C569" s="43"/>
      <c r="D569" s="43"/>
      <c r="E569" s="43"/>
      <c r="F569" s="43"/>
      <c r="G569" s="43"/>
      <c r="H569" s="43"/>
      <c r="I569" s="43"/>
      <c r="J569" s="43"/>
      <c r="K569" s="43"/>
      <c r="L569" s="43"/>
      <c r="M569" s="43"/>
      <c r="N569" s="43"/>
      <c r="O569" s="43"/>
      <c r="P569" s="43"/>
      <c r="Q569" s="43"/>
      <c r="R569" s="43"/>
      <c r="S569" s="43"/>
      <c r="T569" s="43" t="s">
        <v>183</v>
      </c>
      <c r="U569" s="43" t="s">
        <v>594</v>
      </c>
      <c r="V569" s="43"/>
      <c r="W569" s="43" t="s">
        <v>72</v>
      </c>
      <c r="X569" s="43">
        <v>16.128900000000002</v>
      </c>
      <c r="Y569" s="43">
        <v>-3.7477999999999998</v>
      </c>
      <c r="Z569" s="43" t="s">
        <v>678</v>
      </c>
      <c r="AA569" s="43" t="s">
        <v>40</v>
      </c>
      <c r="AB569" s="43"/>
      <c r="AC569" s="43"/>
      <c r="AD569" s="43"/>
      <c r="AE569" s="43"/>
      <c r="AF569" s="43"/>
    </row>
    <row r="570" spans="1:32">
      <c r="A570" s="68"/>
      <c r="B570" s="68"/>
      <c r="C570" s="43"/>
      <c r="D570" s="43"/>
      <c r="E570" s="43"/>
      <c r="F570" s="43"/>
      <c r="G570" s="43"/>
      <c r="H570" s="43"/>
      <c r="I570" s="43"/>
      <c r="J570" s="43"/>
      <c r="K570" s="43"/>
      <c r="L570" s="43"/>
      <c r="M570" s="43"/>
      <c r="N570" s="43"/>
      <c r="O570" s="43"/>
      <c r="P570" s="43"/>
      <c r="Q570" s="43"/>
      <c r="R570" s="43"/>
      <c r="S570" s="43"/>
      <c r="T570" s="43" t="s">
        <v>183</v>
      </c>
      <c r="U570" s="43" t="s">
        <v>594</v>
      </c>
      <c r="V570" s="43"/>
      <c r="W570" s="43" t="s">
        <v>72</v>
      </c>
      <c r="X570" s="43">
        <v>16.128900000000002</v>
      </c>
      <c r="Y570" s="43">
        <v>-3.7477999999999998</v>
      </c>
      <c r="Z570" s="43" t="s">
        <v>678</v>
      </c>
      <c r="AA570" s="43" t="s">
        <v>40</v>
      </c>
      <c r="AB570" s="43"/>
      <c r="AC570" s="43"/>
      <c r="AD570" s="43"/>
      <c r="AE570" s="43"/>
      <c r="AF570" s="43"/>
    </row>
    <row r="571" spans="1:32">
      <c r="A571" s="68"/>
      <c r="B571" s="68"/>
      <c r="C571" s="43"/>
      <c r="D571" s="43"/>
      <c r="E571" s="43"/>
      <c r="F571" s="43"/>
      <c r="G571" s="43"/>
      <c r="H571" s="43"/>
      <c r="I571" s="43"/>
      <c r="J571" s="43"/>
      <c r="K571" s="43"/>
      <c r="L571" s="43"/>
      <c r="M571" s="43"/>
      <c r="N571" s="43"/>
      <c r="O571" s="43"/>
      <c r="P571" s="43"/>
      <c r="Q571" s="43"/>
      <c r="R571" s="43"/>
      <c r="S571" s="43"/>
      <c r="T571" s="43" t="s">
        <v>183</v>
      </c>
      <c r="U571" s="43" t="s">
        <v>594</v>
      </c>
      <c r="V571" s="43"/>
      <c r="W571" s="43" t="s">
        <v>72</v>
      </c>
      <c r="X571" s="43">
        <v>16.128900000000002</v>
      </c>
      <c r="Y571" s="43">
        <v>-3.7477999999999998</v>
      </c>
      <c r="Z571" s="43" t="s">
        <v>678</v>
      </c>
      <c r="AA571" s="43" t="s">
        <v>40</v>
      </c>
      <c r="AB571" s="43"/>
      <c r="AC571" s="43"/>
      <c r="AD571" s="43"/>
      <c r="AE571" s="43"/>
      <c r="AF571" s="43"/>
    </row>
    <row r="572" spans="1:32">
      <c r="A572" s="68"/>
      <c r="B572" s="68"/>
      <c r="C572" s="43"/>
      <c r="D572" s="43"/>
      <c r="E572" s="43"/>
      <c r="F572" s="43"/>
      <c r="G572" s="43"/>
      <c r="H572" s="43"/>
      <c r="I572" s="43"/>
      <c r="J572" s="43"/>
      <c r="K572" s="43"/>
      <c r="L572" s="43"/>
      <c r="M572" s="43"/>
      <c r="N572" s="43"/>
      <c r="O572" s="43"/>
      <c r="P572" s="43"/>
      <c r="Q572" s="43"/>
      <c r="R572" s="43"/>
      <c r="S572" s="43" t="s">
        <v>35</v>
      </c>
      <c r="T572" s="43" t="s">
        <v>36</v>
      </c>
      <c r="U572" s="43" t="s">
        <v>560</v>
      </c>
      <c r="V572" s="43"/>
      <c r="W572" s="43" t="s">
        <v>38</v>
      </c>
      <c r="X572" s="43">
        <v>14.3467</v>
      </c>
      <c r="Y572" s="43">
        <v>-2.8058999999999998</v>
      </c>
      <c r="Z572" s="43" t="s">
        <v>639</v>
      </c>
      <c r="AA572" s="43" t="s">
        <v>40</v>
      </c>
      <c r="AB572" s="43"/>
      <c r="AC572" s="43"/>
      <c r="AD572" s="43"/>
      <c r="AE572" s="43"/>
      <c r="AF572" s="43"/>
    </row>
    <row r="573" spans="1:32">
      <c r="A573" s="68"/>
      <c r="B573" s="68"/>
      <c r="C573" s="43"/>
      <c r="D573" s="43"/>
      <c r="E573" s="43"/>
      <c r="F573" s="43"/>
      <c r="G573" s="43"/>
      <c r="H573" s="43"/>
      <c r="I573" s="43"/>
      <c r="J573" s="43"/>
      <c r="K573" s="43"/>
      <c r="L573" s="43"/>
      <c r="M573" s="43"/>
      <c r="N573" s="43"/>
      <c r="O573" s="43"/>
      <c r="P573" s="43"/>
      <c r="Q573" s="43"/>
      <c r="R573" s="43"/>
      <c r="S573" s="43" t="s">
        <v>35</v>
      </c>
      <c r="T573" s="43" t="s">
        <v>36</v>
      </c>
      <c r="U573" s="43" t="s">
        <v>560</v>
      </c>
      <c r="V573" s="43"/>
      <c r="W573" s="43" t="s">
        <v>38</v>
      </c>
      <c r="X573" s="43">
        <v>14.3467</v>
      </c>
      <c r="Y573" s="43">
        <v>-2.8058999999999998</v>
      </c>
      <c r="Z573" s="43" t="s">
        <v>639</v>
      </c>
      <c r="AA573" s="43" t="s">
        <v>40</v>
      </c>
      <c r="AB573" s="43"/>
      <c r="AC573" s="43"/>
      <c r="AD573" s="43"/>
      <c r="AE573" s="43"/>
      <c r="AF573" s="43"/>
    </row>
    <row r="574" spans="1:32">
      <c r="A574" s="68"/>
      <c r="B574" s="68"/>
      <c r="C574" s="43"/>
      <c r="D574" s="43"/>
      <c r="E574" s="43"/>
      <c r="F574" s="43"/>
      <c r="G574" s="43"/>
      <c r="H574" s="43"/>
      <c r="I574" s="43"/>
      <c r="J574" s="43"/>
      <c r="K574" s="43"/>
      <c r="L574" s="43"/>
      <c r="M574" s="43"/>
      <c r="N574" s="43"/>
      <c r="O574" s="43"/>
      <c r="P574" s="43"/>
      <c r="Q574" s="43"/>
      <c r="R574" s="43"/>
      <c r="S574" s="43" t="s">
        <v>35</v>
      </c>
      <c r="T574" s="43" t="s">
        <v>36</v>
      </c>
      <c r="U574" s="43" t="s">
        <v>560</v>
      </c>
      <c r="V574" s="43"/>
      <c r="W574" s="43" t="s">
        <v>38</v>
      </c>
      <c r="X574" s="43">
        <v>14.3467</v>
      </c>
      <c r="Y574" s="43">
        <v>-2.8058999999999998</v>
      </c>
      <c r="Z574" s="43" t="s">
        <v>639</v>
      </c>
      <c r="AA574" s="43" t="s">
        <v>40</v>
      </c>
      <c r="AB574" s="43"/>
      <c r="AC574" s="43"/>
      <c r="AD574" s="43"/>
      <c r="AE574" s="43"/>
      <c r="AF574" s="43"/>
    </row>
    <row r="575" spans="1:32">
      <c r="A575" s="68"/>
      <c r="B575" s="68"/>
      <c r="C575" s="43"/>
      <c r="D575" s="43"/>
      <c r="E575" s="43"/>
      <c r="F575" s="43"/>
      <c r="G575" s="43"/>
      <c r="H575" s="43"/>
      <c r="I575" s="43"/>
      <c r="J575" s="43"/>
      <c r="K575" s="43"/>
      <c r="L575" s="43"/>
      <c r="M575" s="43"/>
      <c r="N575" s="43"/>
      <c r="O575" s="43"/>
      <c r="P575" s="43"/>
      <c r="Q575" s="43"/>
      <c r="R575" s="43"/>
      <c r="S575" s="43" t="s">
        <v>35</v>
      </c>
      <c r="T575" s="43" t="s">
        <v>36</v>
      </c>
      <c r="U575" s="43" t="s">
        <v>560</v>
      </c>
      <c r="V575" s="43"/>
      <c r="W575" s="43" t="s">
        <v>38</v>
      </c>
      <c r="X575" s="43">
        <v>13.618499999999999</v>
      </c>
      <c r="Y575" s="43">
        <v>-3.7090000000000001</v>
      </c>
      <c r="Z575" s="43" t="s">
        <v>736</v>
      </c>
      <c r="AA575" s="43" t="s">
        <v>40</v>
      </c>
      <c r="AB575" s="43"/>
      <c r="AC575" s="43"/>
      <c r="AD575" s="43"/>
      <c r="AE575" s="43"/>
      <c r="AF575" s="43"/>
    </row>
    <row r="576" spans="1:32">
      <c r="A576" s="68"/>
      <c r="B576" s="68"/>
      <c r="C576" s="43"/>
      <c r="D576" s="43"/>
      <c r="E576" s="43"/>
      <c r="F576" s="43"/>
      <c r="G576" s="43"/>
      <c r="H576" s="43"/>
      <c r="I576" s="43"/>
      <c r="J576" s="43"/>
      <c r="K576" s="43"/>
      <c r="L576" s="43"/>
      <c r="M576" s="43"/>
      <c r="N576" s="43"/>
      <c r="O576" s="43"/>
      <c r="P576" s="43"/>
      <c r="Q576" s="43"/>
      <c r="R576" s="43"/>
      <c r="S576" s="43" t="s">
        <v>35</v>
      </c>
      <c r="T576" s="43" t="s">
        <v>36</v>
      </c>
      <c r="U576" s="43" t="s">
        <v>560</v>
      </c>
      <c r="V576" s="43"/>
      <c r="W576" s="43" t="s">
        <v>38</v>
      </c>
      <c r="X576" s="43">
        <v>13.618499999999999</v>
      </c>
      <c r="Y576" s="43">
        <v>-3.7090000000000001</v>
      </c>
      <c r="Z576" s="43" t="s">
        <v>736</v>
      </c>
      <c r="AA576" s="43" t="s">
        <v>40</v>
      </c>
      <c r="AB576" s="43"/>
      <c r="AC576" s="43"/>
      <c r="AD576" s="43"/>
      <c r="AE576" s="43"/>
      <c r="AF576" s="43"/>
    </row>
    <row r="577" spans="1:32">
      <c r="A577" s="68"/>
      <c r="B577" s="68"/>
      <c r="C577" s="43"/>
      <c r="D577" s="43"/>
      <c r="E577" s="43"/>
      <c r="F577" s="43"/>
      <c r="G577" s="43"/>
      <c r="H577" s="43"/>
      <c r="I577" s="43"/>
      <c r="J577" s="43"/>
      <c r="K577" s="43"/>
      <c r="L577" s="43"/>
      <c r="M577" s="43"/>
      <c r="N577" s="43"/>
      <c r="O577" s="43"/>
      <c r="P577" s="43"/>
      <c r="Q577" s="43"/>
      <c r="R577" s="43"/>
      <c r="S577" s="43" t="s">
        <v>35</v>
      </c>
      <c r="T577" s="43" t="s">
        <v>36</v>
      </c>
      <c r="U577" s="43" t="s">
        <v>560</v>
      </c>
      <c r="V577" s="43"/>
      <c r="W577" s="43" t="s">
        <v>38</v>
      </c>
      <c r="X577" s="43">
        <v>13.618499999999999</v>
      </c>
      <c r="Y577" s="43">
        <v>-3.7090000000000001</v>
      </c>
      <c r="Z577" s="43" t="s">
        <v>736</v>
      </c>
      <c r="AA577" s="43" t="s">
        <v>40</v>
      </c>
      <c r="AB577" s="43"/>
      <c r="AC577" s="43"/>
      <c r="AD577" s="43"/>
      <c r="AE577" s="43"/>
      <c r="AF577" s="43"/>
    </row>
    <row r="578" spans="1:32">
      <c r="A578" s="68"/>
      <c r="B578" s="68"/>
      <c r="C578" s="43"/>
      <c r="D578" s="43"/>
      <c r="E578" s="43"/>
      <c r="F578" s="43"/>
      <c r="G578" s="43"/>
      <c r="H578" s="43"/>
      <c r="I578" s="43"/>
      <c r="J578" s="43"/>
      <c r="K578" s="43"/>
      <c r="L578" s="43"/>
      <c r="M578" s="43"/>
      <c r="N578" s="43"/>
      <c r="O578" s="43"/>
      <c r="P578" s="43"/>
      <c r="Q578" s="43"/>
      <c r="R578" s="43"/>
      <c r="S578" s="43"/>
      <c r="T578" s="43" t="s">
        <v>36</v>
      </c>
      <c r="U578" s="43" t="s">
        <v>560</v>
      </c>
      <c r="V578" s="43"/>
      <c r="W578" s="43" t="s">
        <v>38</v>
      </c>
      <c r="X578" s="43">
        <v>16.877800000000001</v>
      </c>
      <c r="Y578" s="43">
        <v>-1.9231</v>
      </c>
      <c r="Z578" s="43" t="s">
        <v>623</v>
      </c>
      <c r="AA578" s="43" t="s">
        <v>40</v>
      </c>
      <c r="AB578" s="43"/>
      <c r="AC578" s="43"/>
      <c r="AD578" s="43"/>
      <c r="AE578" s="43"/>
      <c r="AF578" s="43"/>
    </row>
    <row r="579" spans="1:32">
      <c r="A579" s="68"/>
      <c r="B579" s="68"/>
      <c r="C579" s="43"/>
      <c r="D579" s="43"/>
      <c r="E579" s="43"/>
      <c r="F579" s="43"/>
      <c r="G579" s="43"/>
      <c r="H579" s="43"/>
      <c r="I579" s="43"/>
      <c r="J579" s="43"/>
      <c r="K579" s="43"/>
      <c r="L579" s="43"/>
      <c r="M579" s="43"/>
      <c r="N579" s="43"/>
      <c r="O579" s="43"/>
      <c r="P579" s="43"/>
      <c r="Q579" s="43"/>
      <c r="R579" s="43"/>
      <c r="S579" s="43"/>
      <c r="T579" s="43" t="s">
        <v>36</v>
      </c>
      <c r="U579" s="43" t="s">
        <v>560</v>
      </c>
      <c r="V579" s="43"/>
      <c r="W579" s="43" t="s">
        <v>38</v>
      </c>
      <c r="X579" s="43">
        <v>16.877800000000001</v>
      </c>
      <c r="Y579" s="43">
        <v>-1.9231</v>
      </c>
      <c r="Z579" s="43" t="s">
        <v>623</v>
      </c>
      <c r="AA579" s="43" t="s">
        <v>40</v>
      </c>
      <c r="AB579" s="43"/>
      <c r="AC579" s="43"/>
      <c r="AD579" s="43"/>
      <c r="AE579" s="43"/>
      <c r="AF579" s="43"/>
    </row>
    <row r="580" spans="1:32">
      <c r="A580" s="68"/>
      <c r="B580" s="68"/>
      <c r="C580" s="43"/>
      <c r="D580" s="43"/>
      <c r="E580" s="43"/>
      <c r="F580" s="43"/>
      <c r="G580" s="43"/>
      <c r="H580" s="43"/>
      <c r="I580" s="43"/>
      <c r="J580" s="43"/>
      <c r="K580" s="43"/>
      <c r="L580" s="43"/>
      <c r="M580" s="43"/>
      <c r="N580" s="43"/>
      <c r="O580" s="43"/>
      <c r="P580" s="43"/>
      <c r="Q580" s="43"/>
      <c r="R580" s="43"/>
      <c r="S580" s="43"/>
      <c r="T580" s="43" t="s">
        <v>36</v>
      </c>
      <c r="U580" s="43" t="s">
        <v>560</v>
      </c>
      <c r="V580" s="43"/>
      <c r="W580" s="43" t="s">
        <v>38</v>
      </c>
      <c r="X580" s="43">
        <v>16.877800000000001</v>
      </c>
      <c r="Y580" s="43">
        <v>-1.9231</v>
      </c>
      <c r="Z580" s="43" t="s">
        <v>623</v>
      </c>
      <c r="AA580" s="43" t="s">
        <v>40</v>
      </c>
      <c r="AB580" s="43"/>
      <c r="AC580" s="43"/>
      <c r="AD580" s="43"/>
      <c r="AE580" s="43"/>
      <c r="AF580" s="43"/>
    </row>
    <row r="581" spans="1:32">
      <c r="A581" s="68"/>
      <c r="B581" s="68"/>
      <c r="C581" s="43"/>
      <c r="D581" s="43"/>
      <c r="E581" s="43"/>
      <c r="F581" s="43"/>
      <c r="G581" s="43"/>
      <c r="H581" s="43"/>
      <c r="I581" s="43"/>
      <c r="J581" s="43"/>
      <c r="K581" s="43"/>
      <c r="L581" s="43"/>
      <c r="M581" s="43"/>
      <c r="N581" s="43"/>
      <c r="O581" s="43"/>
      <c r="P581" s="43"/>
      <c r="Q581" s="43"/>
      <c r="R581" s="43"/>
      <c r="S581" s="43"/>
      <c r="T581" s="43" t="s">
        <v>36</v>
      </c>
      <c r="U581" s="43" t="s">
        <v>560</v>
      </c>
      <c r="V581" s="43"/>
      <c r="W581" s="43" t="s">
        <v>38</v>
      </c>
      <c r="X581" s="43">
        <v>13.017899999999999</v>
      </c>
      <c r="Y581" s="43">
        <v>-4.4660000000000002</v>
      </c>
      <c r="Z581" s="43" t="s">
        <v>587</v>
      </c>
      <c r="AA581" s="43" t="s">
        <v>40</v>
      </c>
      <c r="AB581" s="43"/>
      <c r="AC581" s="43"/>
      <c r="AD581" s="43"/>
      <c r="AE581" s="43"/>
      <c r="AF581" s="43"/>
    </row>
    <row r="582" spans="1:32">
      <c r="A582" s="68"/>
      <c r="B582" s="68"/>
      <c r="C582" s="43"/>
      <c r="D582" s="43"/>
      <c r="E582" s="43"/>
      <c r="F582" s="43"/>
      <c r="G582" s="43"/>
      <c r="H582" s="43"/>
      <c r="I582" s="43"/>
      <c r="J582" s="43"/>
      <c r="K582" s="43"/>
      <c r="L582" s="43"/>
      <c r="M582" s="43"/>
      <c r="N582" s="43"/>
      <c r="O582" s="43"/>
      <c r="P582" s="43"/>
      <c r="Q582" s="43"/>
      <c r="R582" s="43"/>
      <c r="S582" s="43"/>
      <c r="T582" s="43" t="s">
        <v>36</v>
      </c>
      <c r="U582" s="43" t="s">
        <v>560</v>
      </c>
      <c r="V582" s="43"/>
      <c r="W582" s="43" t="s">
        <v>38</v>
      </c>
      <c r="X582" s="43">
        <v>13.017899999999999</v>
      </c>
      <c r="Y582" s="43">
        <v>-4.4660000000000002</v>
      </c>
      <c r="Z582" s="43" t="s">
        <v>587</v>
      </c>
      <c r="AA582" s="43" t="s">
        <v>40</v>
      </c>
      <c r="AB582" s="43"/>
      <c r="AC582" s="43"/>
      <c r="AD582" s="43"/>
      <c r="AE582" s="43"/>
      <c r="AF582" s="43"/>
    </row>
    <row r="583" spans="1:32">
      <c r="A583" s="68"/>
      <c r="B583" s="68"/>
      <c r="C583" s="43"/>
      <c r="D583" s="43"/>
      <c r="E583" s="43"/>
      <c r="F583" s="43"/>
      <c r="G583" s="43"/>
      <c r="H583" s="43"/>
      <c r="I583" s="43"/>
      <c r="J583" s="43"/>
      <c r="K583" s="43"/>
      <c r="L583" s="43"/>
      <c r="M583" s="43"/>
      <c r="N583" s="43"/>
      <c r="O583" s="43"/>
      <c r="P583" s="43"/>
      <c r="Q583" s="43"/>
      <c r="R583" s="43"/>
      <c r="S583" s="43"/>
      <c r="T583" s="43" t="s">
        <v>36</v>
      </c>
      <c r="U583" s="43" t="s">
        <v>560</v>
      </c>
      <c r="V583" s="43"/>
      <c r="W583" s="43" t="s">
        <v>38</v>
      </c>
      <c r="X583" s="43">
        <v>13.017899999999999</v>
      </c>
      <c r="Y583" s="43">
        <v>-4.4660000000000002</v>
      </c>
      <c r="Z583" s="43" t="s">
        <v>587</v>
      </c>
      <c r="AA583" s="43" t="s">
        <v>40</v>
      </c>
      <c r="AB583" s="43"/>
      <c r="AC583" s="43"/>
      <c r="AD583" s="43"/>
      <c r="AE583" s="43"/>
      <c r="AF583" s="43"/>
    </row>
    <row r="584" spans="1:32">
      <c r="A584" s="68"/>
      <c r="B584" s="68"/>
      <c r="C584" s="43"/>
      <c r="D584" s="43"/>
      <c r="E584" s="43"/>
      <c r="F584" s="43"/>
      <c r="G584" s="43"/>
      <c r="H584" s="43"/>
      <c r="I584" s="43"/>
      <c r="J584" s="43"/>
      <c r="K584" s="43"/>
      <c r="L584" s="43"/>
      <c r="M584" s="43"/>
      <c r="N584" s="43"/>
      <c r="O584" s="43"/>
      <c r="P584" s="43"/>
      <c r="Q584" s="43"/>
      <c r="R584" s="43"/>
      <c r="S584" s="43"/>
      <c r="T584" s="43" t="s">
        <v>183</v>
      </c>
      <c r="U584" s="43" t="s">
        <v>560</v>
      </c>
      <c r="V584" s="43"/>
      <c r="W584" s="43" t="s">
        <v>38</v>
      </c>
      <c r="X584" s="43">
        <v>16.151499999999999</v>
      </c>
      <c r="Y584" s="43">
        <v>7.0800000000000002E-2</v>
      </c>
      <c r="Z584" s="43" t="s">
        <v>671</v>
      </c>
      <c r="AA584" s="43" t="s">
        <v>40</v>
      </c>
      <c r="AB584" s="43"/>
      <c r="AC584" s="43"/>
      <c r="AD584" s="43"/>
      <c r="AE584" s="43"/>
      <c r="AF584" s="43"/>
    </row>
    <row r="585" spans="1:32">
      <c r="A585" s="68"/>
      <c r="B585" s="68"/>
      <c r="C585" s="43"/>
      <c r="D585" s="43"/>
      <c r="E585" s="43"/>
      <c r="F585" s="43"/>
      <c r="G585" s="43"/>
      <c r="H585" s="43"/>
      <c r="I585" s="43"/>
      <c r="J585" s="43"/>
      <c r="K585" s="43"/>
      <c r="L585" s="43"/>
      <c r="M585" s="43"/>
      <c r="N585" s="43"/>
      <c r="O585" s="43"/>
      <c r="P585" s="43"/>
      <c r="Q585" s="43"/>
      <c r="R585" s="43"/>
      <c r="S585" s="43"/>
      <c r="T585" s="43" t="s">
        <v>183</v>
      </c>
      <c r="U585" s="43" t="s">
        <v>560</v>
      </c>
      <c r="V585" s="43"/>
      <c r="W585" s="43" t="s">
        <v>38</v>
      </c>
      <c r="X585" s="43">
        <v>16.151499999999999</v>
      </c>
      <c r="Y585" s="43">
        <v>7.0800000000000002E-2</v>
      </c>
      <c r="Z585" s="43" t="s">
        <v>671</v>
      </c>
      <c r="AA585" s="43" t="s">
        <v>40</v>
      </c>
      <c r="AB585" s="43"/>
      <c r="AC585" s="43"/>
      <c r="AD585" s="43"/>
      <c r="AE585" s="43"/>
      <c r="AF585" s="43"/>
    </row>
    <row r="586" spans="1:32">
      <c r="A586" s="68"/>
      <c r="B586" s="68"/>
      <c r="C586" s="43"/>
      <c r="D586" s="43"/>
      <c r="E586" s="43"/>
      <c r="F586" s="43"/>
      <c r="G586" s="43"/>
      <c r="H586" s="43"/>
      <c r="I586" s="43"/>
      <c r="J586" s="43"/>
      <c r="K586" s="43"/>
      <c r="L586" s="43"/>
      <c r="M586" s="43"/>
      <c r="N586" s="43"/>
      <c r="O586" s="43"/>
      <c r="P586" s="43"/>
      <c r="Q586" s="43"/>
      <c r="R586" s="43"/>
      <c r="S586" s="43"/>
      <c r="T586" s="43" t="s">
        <v>183</v>
      </c>
      <c r="U586" s="43" t="s">
        <v>560</v>
      </c>
      <c r="V586" s="43"/>
      <c r="W586" s="43" t="s">
        <v>38</v>
      </c>
      <c r="X586" s="43">
        <v>16.151499999999999</v>
      </c>
      <c r="Y586" s="43">
        <v>7.0800000000000002E-2</v>
      </c>
      <c r="Z586" s="43" t="s">
        <v>671</v>
      </c>
      <c r="AA586" s="43" t="s">
        <v>40</v>
      </c>
      <c r="AB586" s="43"/>
      <c r="AC586" s="43"/>
      <c r="AD586" s="43"/>
      <c r="AE586" s="43"/>
      <c r="AF586" s="43"/>
    </row>
    <row r="587" spans="1:32">
      <c r="A587" s="68"/>
      <c r="B587" s="68"/>
      <c r="C587" s="43"/>
      <c r="D587" s="43"/>
      <c r="E587" s="43"/>
      <c r="F587" s="43"/>
      <c r="G587" s="43"/>
      <c r="H587" s="43"/>
      <c r="I587" s="43"/>
      <c r="J587" s="43"/>
      <c r="K587" s="43"/>
      <c r="L587" s="43"/>
      <c r="M587" s="43"/>
      <c r="N587" s="43"/>
      <c r="O587" s="43"/>
      <c r="P587" s="43"/>
      <c r="Q587" s="43"/>
      <c r="R587" s="43"/>
      <c r="S587" s="43"/>
      <c r="T587" s="43" t="s">
        <v>183</v>
      </c>
      <c r="U587" s="43" t="s">
        <v>560</v>
      </c>
      <c r="V587" s="43"/>
      <c r="W587" s="43" t="s">
        <v>38</v>
      </c>
      <c r="X587" s="43">
        <v>16.151499999999999</v>
      </c>
      <c r="Y587" s="43">
        <v>7.0800000000000002E-2</v>
      </c>
      <c r="Z587" s="43" t="s">
        <v>671</v>
      </c>
      <c r="AA587" s="43" t="s">
        <v>40</v>
      </c>
      <c r="AB587" s="43"/>
      <c r="AC587" s="43"/>
      <c r="AD587" s="43"/>
      <c r="AE587" s="43"/>
      <c r="AF587" s="43"/>
    </row>
    <row r="588" spans="1:32">
      <c r="A588" s="68"/>
      <c r="B588" s="68"/>
      <c r="C588" s="43"/>
      <c r="D588" s="43"/>
      <c r="E588" s="43"/>
      <c r="F588" s="43"/>
      <c r="G588" s="43"/>
      <c r="H588" s="43"/>
      <c r="I588" s="43"/>
      <c r="J588" s="43"/>
      <c r="K588" s="43"/>
      <c r="L588" s="43"/>
      <c r="M588" s="43"/>
      <c r="N588" s="43"/>
      <c r="O588" s="43"/>
      <c r="P588" s="43"/>
      <c r="Q588" s="43"/>
      <c r="R588" s="43"/>
      <c r="S588" s="43"/>
      <c r="T588" s="43" t="s">
        <v>183</v>
      </c>
      <c r="U588" s="43" t="s">
        <v>560</v>
      </c>
      <c r="V588" s="43"/>
      <c r="W588" s="43" t="s">
        <v>38</v>
      </c>
      <c r="X588" s="43">
        <v>16.151499999999999</v>
      </c>
      <c r="Y588" s="43">
        <v>7.0800000000000002E-2</v>
      </c>
      <c r="Z588" s="43" t="s">
        <v>671</v>
      </c>
      <c r="AA588" s="43" t="s">
        <v>40</v>
      </c>
      <c r="AB588" s="43"/>
      <c r="AC588" s="43"/>
      <c r="AD588" s="43"/>
      <c r="AE588" s="43"/>
      <c r="AF588" s="43"/>
    </row>
    <row r="589" spans="1:32">
      <c r="A589" s="68"/>
      <c r="B589" s="68"/>
      <c r="C589" s="43"/>
      <c r="D589" s="43"/>
      <c r="E589" s="43"/>
      <c r="F589" s="43"/>
      <c r="G589" s="43"/>
      <c r="H589" s="43"/>
      <c r="I589" s="43"/>
      <c r="J589" s="43"/>
      <c r="K589" s="43"/>
      <c r="L589" s="43"/>
      <c r="M589" s="43"/>
      <c r="N589" s="43"/>
      <c r="O589" s="43"/>
      <c r="P589" s="43"/>
      <c r="Q589" s="43"/>
      <c r="R589" s="43"/>
      <c r="S589" s="43"/>
      <c r="T589" s="43" t="s">
        <v>183</v>
      </c>
      <c r="U589" s="43" t="s">
        <v>560</v>
      </c>
      <c r="V589" s="43"/>
      <c r="W589" s="43" t="s">
        <v>38</v>
      </c>
      <c r="X589" s="43">
        <v>16.151499999999999</v>
      </c>
      <c r="Y589" s="43">
        <v>7.0800000000000002E-2</v>
      </c>
      <c r="Z589" s="43" t="s">
        <v>671</v>
      </c>
      <c r="AA589" s="43" t="s">
        <v>40</v>
      </c>
      <c r="AB589" s="43"/>
      <c r="AC589" s="43"/>
      <c r="AD589" s="43"/>
      <c r="AE589" s="43"/>
      <c r="AF589" s="43"/>
    </row>
    <row r="590" spans="1:32">
      <c r="A590" s="68"/>
      <c r="B590" s="68"/>
      <c r="C590" s="43"/>
      <c r="D590" s="43"/>
      <c r="E590" s="43"/>
      <c r="F590" s="43"/>
      <c r="G590" s="43"/>
      <c r="H590" s="43"/>
      <c r="I590" s="43"/>
      <c r="J590" s="43"/>
      <c r="K590" s="43"/>
      <c r="L590" s="43"/>
      <c r="M590" s="43"/>
      <c r="N590" s="43"/>
      <c r="O590" s="43"/>
      <c r="P590" s="43"/>
      <c r="Q590" s="43"/>
      <c r="R590" s="43"/>
      <c r="S590" s="43"/>
      <c r="T590" s="43" t="s">
        <v>36</v>
      </c>
      <c r="U590" s="43" t="s">
        <v>560</v>
      </c>
      <c r="V590" s="43"/>
      <c r="W590" s="43" t="s">
        <v>38</v>
      </c>
      <c r="X590" s="43">
        <v>13.136100000000001</v>
      </c>
      <c r="Y590" s="43">
        <v>-4.6745000000000001</v>
      </c>
      <c r="Z590" s="43" t="s">
        <v>648</v>
      </c>
      <c r="AA590" s="43" t="s">
        <v>40</v>
      </c>
      <c r="AB590" s="43"/>
      <c r="AC590" s="43"/>
      <c r="AD590" s="43"/>
      <c r="AE590" s="43"/>
      <c r="AF590" s="43"/>
    </row>
    <row r="591" spans="1:32">
      <c r="A591" s="68"/>
      <c r="B591" s="68"/>
      <c r="C591" s="43"/>
      <c r="D591" s="43"/>
      <c r="E591" s="43"/>
      <c r="F591" s="43"/>
      <c r="G591" s="43"/>
      <c r="H591" s="43"/>
      <c r="I591" s="43"/>
      <c r="J591" s="43"/>
      <c r="K591" s="43"/>
      <c r="L591" s="43"/>
      <c r="M591" s="43"/>
      <c r="N591" s="43"/>
      <c r="O591" s="43"/>
      <c r="P591" s="43"/>
      <c r="Q591" s="43"/>
      <c r="R591" s="43"/>
      <c r="S591" s="43"/>
      <c r="T591" s="43" t="s">
        <v>36</v>
      </c>
      <c r="U591" s="43" t="s">
        <v>560</v>
      </c>
      <c r="V591" s="43"/>
      <c r="W591" s="43" t="s">
        <v>38</v>
      </c>
      <c r="X591" s="43">
        <v>13.136100000000001</v>
      </c>
      <c r="Y591" s="43">
        <v>-4.6745000000000001</v>
      </c>
      <c r="Z591" s="43" t="s">
        <v>648</v>
      </c>
      <c r="AA591" s="43" t="s">
        <v>40</v>
      </c>
      <c r="AB591" s="43"/>
      <c r="AC591" s="43"/>
      <c r="AD591" s="43"/>
      <c r="AE591" s="43"/>
      <c r="AF591" s="43"/>
    </row>
    <row r="592" spans="1:32">
      <c r="A592" s="68"/>
      <c r="B592" s="68"/>
      <c r="C592" s="43"/>
      <c r="D592" s="43"/>
      <c r="E592" s="43"/>
      <c r="F592" s="43"/>
      <c r="G592" s="43"/>
      <c r="H592" s="43"/>
      <c r="I592" s="43"/>
      <c r="J592" s="43"/>
      <c r="K592" s="43"/>
      <c r="L592" s="43"/>
      <c r="M592" s="43"/>
      <c r="N592" s="43"/>
      <c r="O592" s="43"/>
      <c r="P592" s="43"/>
      <c r="Q592" s="43"/>
      <c r="R592" s="43"/>
      <c r="S592" s="43"/>
      <c r="T592" s="43" t="s">
        <v>36</v>
      </c>
      <c r="U592" s="43" t="s">
        <v>560</v>
      </c>
      <c r="V592" s="43"/>
      <c r="W592" s="43" t="s">
        <v>38</v>
      </c>
      <c r="X592" s="43">
        <v>13.136100000000001</v>
      </c>
      <c r="Y592" s="43">
        <v>-4.6745000000000001</v>
      </c>
      <c r="Z592" s="43" t="s">
        <v>648</v>
      </c>
      <c r="AA592" s="43" t="s">
        <v>40</v>
      </c>
      <c r="AB592" s="43"/>
      <c r="AC592" s="43"/>
      <c r="AD592" s="43"/>
      <c r="AE592" s="43"/>
      <c r="AF592" s="43"/>
    </row>
    <row r="593" spans="1:32">
      <c r="A593" s="68"/>
      <c r="B593" s="68"/>
      <c r="C593" s="43"/>
      <c r="D593" s="43"/>
      <c r="E593" s="43"/>
      <c r="F593" s="43"/>
      <c r="G593" s="43"/>
      <c r="H593" s="43"/>
      <c r="I593" s="43"/>
      <c r="J593" s="43"/>
      <c r="K593" s="43"/>
      <c r="L593" s="43"/>
      <c r="M593" s="43"/>
      <c r="N593" s="43"/>
      <c r="O593" s="43"/>
      <c r="P593" s="43"/>
      <c r="Q593" s="43"/>
      <c r="R593" s="43"/>
      <c r="S593" s="43"/>
      <c r="T593" s="43" t="s">
        <v>36</v>
      </c>
      <c r="U593" s="43" t="s">
        <v>560</v>
      </c>
      <c r="V593" s="43"/>
      <c r="W593" s="43" t="s">
        <v>38</v>
      </c>
      <c r="X593" s="43">
        <v>16.949400000000001</v>
      </c>
      <c r="Y593" s="43">
        <v>-1.7481</v>
      </c>
      <c r="Z593" s="43" t="s">
        <v>704</v>
      </c>
      <c r="AA593" s="43" t="s">
        <v>40</v>
      </c>
      <c r="AB593" s="43"/>
      <c r="AC593" s="43"/>
      <c r="AD593" s="43"/>
      <c r="AE593" s="43"/>
      <c r="AF593" s="43"/>
    </row>
    <row r="594" spans="1:32">
      <c r="A594" s="68"/>
      <c r="B594" s="68"/>
      <c r="C594" s="43"/>
      <c r="D594" s="43"/>
      <c r="E594" s="43"/>
      <c r="F594" s="43"/>
      <c r="G594" s="43"/>
      <c r="H594" s="43"/>
      <c r="I594" s="43"/>
      <c r="J594" s="43"/>
      <c r="K594" s="43"/>
      <c r="L594" s="43"/>
      <c r="M594" s="43"/>
      <c r="N594" s="43"/>
      <c r="O594" s="43"/>
      <c r="P594" s="43"/>
      <c r="Q594" s="43"/>
      <c r="R594" s="43"/>
      <c r="S594" s="43"/>
      <c r="T594" s="43" t="s">
        <v>36</v>
      </c>
      <c r="U594" s="43" t="s">
        <v>560</v>
      </c>
      <c r="V594" s="43"/>
      <c r="W594" s="43" t="s">
        <v>38</v>
      </c>
      <c r="X594" s="43">
        <v>16.949400000000001</v>
      </c>
      <c r="Y594" s="43">
        <v>-1.7481</v>
      </c>
      <c r="Z594" s="43" t="s">
        <v>704</v>
      </c>
      <c r="AA594" s="43" t="s">
        <v>40</v>
      </c>
      <c r="AB594" s="43"/>
      <c r="AC594" s="43"/>
      <c r="AD594" s="43"/>
      <c r="AE594" s="43"/>
      <c r="AF594" s="43"/>
    </row>
    <row r="595" spans="1:32">
      <c r="A595" s="68"/>
      <c r="B595" s="68"/>
      <c r="C595" s="43"/>
      <c r="D595" s="43"/>
      <c r="E595" s="43"/>
      <c r="F595" s="43"/>
      <c r="G595" s="43"/>
      <c r="H595" s="43"/>
      <c r="I595" s="43"/>
      <c r="J595" s="43"/>
      <c r="K595" s="43"/>
      <c r="L595" s="43"/>
      <c r="M595" s="43"/>
      <c r="N595" s="43"/>
      <c r="O595" s="43"/>
      <c r="P595" s="43"/>
      <c r="Q595" s="43"/>
      <c r="R595" s="43"/>
      <c r="S595" s="43"/>
      <c r="T595" s="43" t="s">
        <v>36</v>
      </c>
      <c r="U595" s="43" t="s">
        <v>560</v>
      </c>
      <c r="V595" s="43"/>
      <c r="W595" s="43" t="s">
        <v>38</v>
      </c>
      <c r="X595" s="43">
        <v>16.949400000000001</v>
      </c>
      <c r="Y595" s="43">
        <v>-1.7481</v>
      </c>
      <c r="Z595" s="43" t="s">
        <v>704</v>
      </c>
      <c r="AA595" s="43" t="s">
        <v>40</v>
      </c>
      <c r="AB595" s="43"/>
      <c r="AC595" s="43"/>
      <c r="AD595" s="43"/>
      <c r="AE595" s="43"/>
      <c r="AF595" s="43"/>
    </row>
    <row r="596" spans="1:32">
      <c r="A596" s="68"/>
      <c r="B596" s="68"/>
      <c r="C596" s="43"/>
      <c r="D596" s="43"/>
      <c r="E596" s="43"/>
      <c r="F596" s="43"/>
      <c r="G596" s="43"/>
      <c r="H596" s="43"/>
      <c r="I596" s="43"/>
      <c r="J596" s="43"/>
      <c r="K596" s="43"/>
      <c r="L596" s="43"/>
      <c r="M596" s="43"/>
      <c r="N596" s="43"/>
      <c r="O596" s="43"/>
      <c r="P596" s="43"/>
      <c r="Q596" s="43"/>
      <c r="R596" s="43"/>
      <c r="S596" s="43"/>
      <c r="T596" s="43" t="s">
        <v>36</v>
      </c>
      <c r="U596" s="43"/>
      <c r="V596" s="43"/>
      <c r="W596" s="43"/>
      <c r="X596" s="43">
        <v>14.411099999999999</v>
      </c>
      <c r="Y596" s="43">
        <v>-2.9051</v>
      </c>
      <c r="Z596" s="43" t="s">
        <v>714</v>
      </c>
      <c r="AA596" s="43" t="s">
        <v>40</v>
      </c>
      <c r="AB596" s="43"/>
      <c r="AC596" s="43"/>
      <c r="AD596" s="43"/>
      <c r="AE596" s="43"/>
      <c r="AF596" s="43"/>
    </row>
    <row r="597" spans="1:32">
      <c r="A597" s="68"/>
      <c r="B597" s="68"/>
      <c r="C597" s="43"/>
      <c r="D597" s="43"/>
      <c r="E597" s="43"/>
      <c r="F597" s="43"/>
      <c r="G597" s="43"/>
      <c r="H597" s="43"/>
      <c r="I597" s="43"/>
      <c r="J597" s="43"/>
      <c r="K597" s="43"/>
      <c r="L597" s="43"/>
      <c r="M597" s="43"/>
      <c r="N597" s="43"/>
      <c r="O597" s="43"/>
      <c r="P597" s="43"/>
      <c r="Q597" s="43"/>
      <c r="R597" s="43"/>
      <c r="S597" s="43"/>
      <c r="T597" s="43" t="s">
        <v>36</v>
      </c>
      <c r="U597" s="43"/>
      <c r="V597" s="43"/>
      <c r="W597" s="43"/>
      <c r="X597" s="43">
        <v>14.411099999999999</v>
      </c>
      <c r="Y597" s="43">
        <v>-2.9051</v>
      </c>
      <c r="Z597" s="43" t="s">
        <v>714</v>
      </c>
      <c r="AA597" s="43" t="s">
        <v>40</v>
      </c>
      <c r="AB597" s="43"/>
      <c r="AC597" s="43"/>
      <c r="AD597" s="43"/>
      <c r="AE597" s="43"/>
      <c r="AF597" s="43"/>
    </row>
    <row r="598" spans="1:32">
      <c r="A598" s="68"/>
      <c r="B598" s="68"/>
      <c r="C598" s="43"/>
      <c r="D598" s="43"/>
      <c r="E598" s="43"/>
      <c r="F598" s="43"/>
      <c r="G598" s="43"/>
      <c r="H598" s="43"/>
      <c r="I598" s="43"/>
      <c r="J598" s="43"/>
      <c r="K598" s="43"/>
      <c r="L598" s="43"/>
      <c r="M598" s="43"/>
      <c r="N598" s="43"/>
      <c r="O598" s="43"/>
      <c r="P598" s="43"/>
      <c r="Q598" s="43"/>
      <c r="R598" s="43"/>
      <c r="S598" s="43"/>
      <c r="T598" s="43" t="s">
        <v>36</v>
      </c>
      <c r="U598" s="43"/>
      <c r="V598" s="43"/>
      <c r="W598" s="43"/>
      <c r="X598" s="43">
        <v>14.411099999999999</v>
      </c>
      <c r="Y598" s="43">
        <v>-2.9051</v>
      </c>
      <c r="Z598" s="43" t="s">
        <v>714</v>
      </c>
      <c r="AA598" s="43" t="s">
        <v>40</v>
      </c>
      <c r="AB598" s="43"/>
      <c r="AC598" s="43"/>
      <c r="AD598" s="43"/>
      <c r="AE598" s="43"/>
      <c r="AF598" s="43"/>
    </row>
    <row r="599" spans="1:32">
      <c r="A599" s="68"/>
      <c r="B599" s="68"/>
      <c r="C599" s="43"/>
      <c r="D599" s="43"/>
      <c r="E599" s="43"/>
      <c r="F599" s="43"/>
      <c r="G599" s="43"/>
      <c r="H599" s="43"/>
      <c r="I599" s="43"/>
      <c r="J599" s="43"/>
      <c r="K599" s="43"/>
      <c r="L599" s="43"/>
      <c r="M599" s="43"/>
      <c r="N599" s="43"/>
      <c r="O599" s="43"/>
      <c r="P599" s="43"/>
      <c r="Q599" s="43"/>
      <c r="R599" s="43"/>
      <c r="S599" s="43"/>
      <c r="T599" s="43" t="s">
        <v>36</v>
      </c>
      <c r="U599" s="43" t="s">
        <v>560</v>
      </c>
      <c r="V599" s="43"/>
      <c r="W599" s="43" t="s">
        <v>38</v>
      </c>
      <c r="X599" s="43">
        <v>16.648</v>
      </c>
      <c r="Y599" s="43">
        <v>-3.2444000000000002</v>
      </c>
      <c r="Z599" s="43" t="s">
        <v>566</v>
      </c>
      <c r="AA599" s="43" t="s">
        <v>40</v>
      </c>
      <c r="AB599" s="43"/>
      <c r="AC599" s="43"/>
      <c r="AD599" s="43"/>
      <c r="AE599" s="43"/>
      <c r="AF599" s="43"/>
    </row>
    <row r="600" spans="1:32">
      <c r="A600" s="68"/>
      <c r="B600" s="68"/>
      <c r="C600" s="43"/>
      <c r="D600" s="43"/>
      <c r="E600" s="43"/>
      <c r="F600" s="43"/>
      <c r="G600" s="43"/>
      <c r="H600" s="43"/>
      <c r="I600" s="43"/>
      <c r="J600" s="43"/>
      <c r="K600" s="43"/>
      <c r="L600" s="43"/>
      <c r="M600" s="43"/>
      <c r="N600" s="43"/>
      <c r="O600" s="43"/>
      <c r="P600" s="43"/>
      <c r="Q600" s="43"/>
      <c r="R600" s="43"/>
      <c r="S600" s="43"/>
      <c r="T600" s="43" t="s">
        <v>36</v>
      </c>
      <c r="U600" s="43" t="s">
        <v>560</v>
      </c>
      <c r="V600" s="43"/>
      <c r="W600" s="43" t="s">
        <v>38</v>
      </c>
      <c r="X600" s="43">
        <v>16.648</v>
      </c>
      <c r="Y600" s="43">
        <v>-3.2444000000000002</v>
      </c>
      <c r="Z600" s="43" t="s">
        <v>566</v>
      </c>
      <c r="AA600" s="43" t="s">
        <v>40</v>
      </c>
      <c r="AB600" s="43"/>
      <c r="AC600" s="43"/>
      <c r="AD600" s="43"/>
      <c r="AE600" s="43"/>
      <c r="AF600" s="43"/>
    </row>
    <row r="601" spans="1:32">
      <c r="A601" s="68"/>
      <c r="B601" s="68"/>
      <c r="C601" s="43"/>
      <c r="D601" s="43"/>
      <c r="E601" s="43"/>
      <c r="F601" s="43"/>
      <c r="G601" s="43"/>
      <c r="H601" s="43"/>
      <c r="I601" s="43"/>
      <c r="J601" s="43"/>
      <c r="K601" s="43"/>
      <c r="L601" s="43"/>
      <c r="M601" s="43"/>
      <c r="N601" s="43"/>
      <c r="O601" s="43"/>
      <c r="P601" s="43"/>
      <c r="Q601" s="43"/>
      <c r="R601" s="43"/>
      <c r="S601" s="43"/>
      <c r="T601" s="43" t="s">
        <v>36</v>
      </c>
      <c r="U601" s="43" t="s">
        <v>560</v>
      </c>
      <c r="V601" s="43"/>
      <c r="W601" s="43" t="s">
        <v>38</v>
      </c>
      <c r="X601" s="43">
        <v>16.648</v>
      </c>
      <c r="Y601" s="43">
        <v>-3.2444000000000002</v>
      </c>
      <c r="Z601" s="43" t="s">
        <v>566</v>
      </c>
      <c r="AA601" s="43" t="s">
        <v>40</v>
      </c>
      <c r="AB601" s="43"/>
      <c r="AC601" s="43"/>
      <c r="AD601" s="43"/>
      <c r="AE601" s="43"/>
      <c r="AF601" s="43"/>
    </row>
    <row r="602" spans="1:32">
      <c r="A602" s="68"/>
      <c r="B602" s="68"/>
      <c r="C602" s="43"/>
      <c r="D602" s="43"/>
      <c r="E602" s="43"/>
      <c r="F602" s="43"/>
      <c r="G602" s="43"/>
      <c r="H602" s="43"/>
      <c r="I602" s="43"/>
      <c r="J602" s="43"/>
      <c r="K602" s="43"/>
      <c r="L602" s="43"/>
      <c r="M602" s="43"/>
      <c r="N602" s="43"/>
      <c r="O602" s="43"/>
      <c r="P602" s="43"/>
      <c r="Q602" s="43"/>
      <c r="R602" s="43"/>
      <c r="S602" s="43"/>
      <c r="T602" s="43" t="s">
        <v>36</v>
      </c>
      <c r="U602" s="43" t="s">
        <v>560</v>
      </c>
      <c r="V602" s="43" t="s">
        <v>590</v>
      </c>
      <c r="W602" s="43" t="s">
        <v>38</v>
      </c>
      <c r="X602" s="43">
        <v>15.582100000000001</v>
      </c>
      <c r="Y602" s="43">
        <v>0.89080000000000004</v>
      </c>
      <c r="Z602" s="43" t="s">
        <v>591</v>
      </c>
      <c r="AA602" s="43" t="s">
        <v>40</v>
      </c>
      <c r="AB602" s="43"/>
      <c r="AC602" s="43"/>
      <c r="AD602" s="43"/>
      <c r="AE602" s="43"/>
      <c r="AF602" s="43"/>
    </row>
    <row r="603" spans="1:32">
      <c r="A603" s="68"/>
      <c r="B603" s="68"/>
      <c r="C603" s="43"/>
      <c r="D603" s="43"/>
      <c r="E603" s="43"/>
      <c r="F603" s="43"/>
      <c r="G603" s="43"/>
      <c r="H603" s="43"/>
      <c r="I603" s="43"/>
      <c r="J603" s="43"/>
      <c r="K603" s="43"/>
      <c r="L603" s="43"/>
      <c r="M603" s="43"/>
      <c r="N603" s="43"/>
      <c r="O603" s="43"/>
      <c r="P603" s="43"/>
      <c r="Q603" s="43"/>
      <c r="R603" s="43"/>
      <c r="S603" s="43"/>
      <c r="T603" s="43" t="s">
        <v>36</v>
      </c>
      <c r="U603" s="43" t="s">
        <v>560</v>
      </c>
      <c r="V603" s="43" t="s">
        <v>590</v>
      </c>
      <c r="W603" s="43" t="s">
        <v>38</v>
      </c>
      <c r="X603" s="43">
        <v>15.582100000000001</v>
      </c>
      <c r="Y603" s="43">
        <v>0.89080000000000004</v>
      </c>
      <c r="Z603" s="43" t="s">
        <v>591</v>
      </c>
      <c r="AA603" s="43" t="s">
        <v>40</v>
      </c>
      <c r="AB603" s="43"/>
      <c r="AC603" s="43"/>
      <c r="AD603" s="43"/>
      <c r="AE603" s="43"/>
      <c r="AF603" s="43"/>
    </row>
    <row r="604" spans="1:32">
      <c r="A604" s="68"/>
      <c r="B604" s="68"/>
      <c r="C604" s="43"/>
      <c r="D604" s="43"/>
      <c r="E604" s="43"/>
      <c r="F604" s="43"/>
      <c r="G604" s="43"/>
      <c r="H604" s="43"/>
      <c r="I604" s="43"/>
      <c r="J604" s="43"/>
      <c r="K604" s="43"/>
      <c r="L604" s="43"/>
      <c r="M604" s="43"/>
      <c r="N604" s="43"/>
      <c r="O604" s="43"/>
      <c r="P604" s="43"/>
      <c r="Q604" s="43"/>
      <c r="R604" s="43"/>
      <c r="S604" s="43"/>
      <c r="T604" s="43" t="s">
        <v>36</v>
      </c>
      <c r="U604" s="43" t="s">
        <v>560</v>
      </c>
      <c r="V604" s="43" t="s">
        <v>590</v>
      </c>
      <c r="W604" s="43" t="s">
        <v>38</v>
      </c>
      <c r="X604" s="43">
        <v>15.582100000000001</v>
      </c>
      <c r="Y604" s="43">
        <v>0.89080000000000004</v>
      </c>
      <c r="Z604" s="43" t="s">
        <v>591</v>
      </c>
      <c r="AA604" s="43" t="s">
        <v>40</v>
      </c>
      <c r="AB604" s="43"/>
      <c r="AC604" s="43"/>
      <c r="AD604" s="43"/>
      <c r="AE604" s="43"/>
      <c r="AF604" s="43"/>
    </row>
    <row r="605" spans="1:32">
      <c r="A605" s="68"/>
      <c r="B605" s="68"/>
      <c r="C605" s="43"/>
      <c r="D605" s="43"/>
      <c r="E605" s="43"/>
      <c r="F605" s="43"/>
      <c r="G605" s="43"/>
      <c r="H605" s="43"/>
      <c r="I605" s="43"/>
      <c r="J605" s="43"/>
      <c r="K605" s="43"/>
      <c r="L605" s="43"/>
      <c r="M605" s="43"/>
      <c r="N605" s="43"/>
      <c r="O605" s="43"/>
      <c r="P605" s="43"/>
      <c r="Q605" s="43"/>
      <c r="R605" s="43"/>
      <c r="S605" s="43"/>
      <c r="T605" s="43" t="s">
        <v>36</v>
      </c>
      <c r="U605" s="43" t="s">
        <v>560</v>
      </c>
      <c r="V605" s="43"/>
      <c r="W605" s="43" t="s">
        <v>38</v>
      </c>
      <c r="X605" s="43">
        <v>16.750399999999999</v>
      </c>
      <c r="Y605" s="43">
        <v>-2.3647999999999998</v>
      </c>
      <c r="Z605" s="43" t="s">
        <v>625</v>
      </c>
      <c r="AA605" s="43" t="s">
        <v>40</v>
      </c>
      <c r="AB605" s="43"/>
      <c r="AC605" s="43"/>
      <c r="AD605" s="43"/>
      <c r="AE605" s="43"/>
      <c r="AF605" s="43"/>
    </row>
    <row r="606" spans="1:32">
      <c r="A606" s="68"/>
      <c r="B606" s="68"/>
      <c r="C606" s="43"/>
      <c r="D606" s="43"/>
      <c r="E606" s="43"/>
      <c r="F606" s="43"/>
      <c r="G606" s="43"/>
      <c r="H606" s="43"/>
      <c r="I606" s="43"/>
      <c r="J606" s="43"/>
      <c r="K606" s="43"/>
      <c r="L606" s="43"/>
      <c r="M606" s="43"/>
      <c r="N606" s="43"/>
      <c r="O606" s="43"/>
      <c r="P606" s="43"/>
      <c r="Q606" s="43"/>
      <c r="R606" s="43"/>
      <c r="S606" s="43"/>
      <c r="T606" s="43" t="s">
        <v>36</v>
      </c>
      <c r="U606" s="43" t="s">
        <v>560</v>
      </c>
      <c r="V606" s="43"/>
      <c r="W606" s="43" t="s">
        <v>38</v>
      </c>
      <c r="X606" s="43">
        <v>16.750399999999999</v>
      </c>
      <c r="Y606" s="43">
        <v>-2.3647999999999998</v>
      </c>
      <c r="Z606" s="43" t="s">
        <v>625</v>
      </c>
      <c r="AA606" s="43" t="s">
        <v>40</v>
      </c>
      <c r="AB606" s="43"/>
      <c r="AC606" s="43"/>
      <c r="AD606" s="43"/>
      <c r="AE606" s="43"/>
      <c r="AF606" s="43"/>
    </row>
    <row r="607" spans="1:32">
      <c r="A607" s="68"/>
      <c r="B607" s="68"/>
      <c r="C607" s="43"/>
      <c r="D607" s="43"/>
      <c r="E607" s="43"/>
      <c r="F607" s="43"/>
      <c r="G607" s="43"/>
      <c r="H607" s="43"/>
      <c r="I607" s="43"/>
      <c r="J607" s="43"/>
      <c r="K607" s="43"/>
      <c r="L607" s="43"/>
      <c r="M607" s="43"/>
      <c r="N607" s="43"/>
      <c r="O607" s="43"/>
      <c r="P607" s="43"/>
      <c r="Q607" s="43"/>
      <c r="R607" s="43"/>
      <c r="S607" s="43"/>
      <c r="T607" s="43" t="s">
        <v>36</v>
      </c>
      <c r="U607" s="43" t="s">
        <v>560</v>
      </c>
      <c r="V607" s="43"/>
      <c r="W607" s="43" t="s">
        <v>38</v>
      </c>
      <c r="X607" s="43">
        <v>16.750399999999999</v>
      </c>
      <c r="Y607" s="43">
        <v>-2.3647999999999998</v>
      </c>
      <c r="Z607" s="43" t="s">
        <v>625</v>
      </c>
      <c r="AA607" s="43" t="s">
        <v>40</v>
      </c>
      <c r="AB607" s="43"/>
      <c r="AC607" s="43"/>
      <c r="AD607" s="43"/>
      <c r="AE607" s="43"/>
      <c r="AF607" s="43"/>
    </row>
    <row r="608" spans="1:32">
      <c r="A608" s="68"/>
      <c r="B608" s="68"/>
      <c r="C608" s="43"/>
      <c r="D608" s="43"/>
      <c r="E608" s="43"/>
      <c r="F608" s="43"/>
      <c r="G608" s="43"/>
      <c r="H608" s="43"/>
      <c r="I608" s="43"/>
      <c r="J608" s="43"/>
      <c r="K608" s="43"/>
      <c r="L608" s="43"/>
      <c r="M608" s="43"/>
      <c r="N608" s="43"/>
      <c r="O608" s="43"/>
      <c r="P608" s="43"/>
      <c r="Q608" s="43"/>
      <c r="R608" s="43"/>
      <c r="S608" s="43"/>
      <c r="T608" s="43" t="s">
        <v>36</v>
      </c>
      <c r="U608" s="43" t="s">
        <v>560</v>
      </c>
      <c r="V608" s="43"/>
      <c r="W608" s="43" t="s">
        <v>38</v>
      </c>
      <c r="X608" s="43">
        <v>16.750399999999999</v>
      </c>
      <c r="Y608" s="43">
        <v>-2.3647999999999998</v>
      </c>
      <c r="Z608" s="43" t="s">
        <v>625</v>
      </c>
      <c r="AA608" s="43" t="s">
        <v>40</v>
      </c>
      <c r="AB608" s="43"/>
      <c r="AC608" s="43"/>
      <c r="AD608" s="43"/>
      <c r="AE608" s="43"/>
      <c r="AF608" s="43"/>
    </row>
    <row r="609" spans="1:32">
      <c r="A609" s="68"/>
      <c r="B609" s="68"/>
      <c r="C609" s="43"/>
      <c r="D609" s="43"/>
      <c r="E609" s="43"/>
      <c r="F609" s="43"/>
      <c r="G609" s="43"/>
      <c r="H609" s="43"/>
      <c r="I609" s="43"/>
      <c r="J609" s="43"/>
      <c r="K609" s="43"/>
      <c r="L609" s="43"/>
      <c r="M609" s="43"/>
      <c r="N609" s="43"/>
      <c r="O609" s="43"/>
      <c r="P609" s="43"/>
      <c r="Q609" s="43"/>
      <c r="R609" s="43"/>
      <c r="S609" s="43"/>
      <c r="T609" s="43" t="s">
        <v>36</v>
      </c>
      <c r="U609" s="43" t="s">
        <v>560</v>
      </c>
      <c r="V609" s="43"/>
      <c r="W609" s="43" t="s">
        <v>38</v>
      </c>
      <c r="X609" s="43">
        <v>16.750399999999999</v>
      </c>
      <c r="Y609" s="43">
        <v>-2.3647999999999998</v>
      </c>
      <c r="Z609" s="43" t="s">
        <v>625</v>
      </c>
      <c r="AA609" s="43" t="s">
        <v>40</v>
      </c>
      <c r="AB609" s="43"/>
      <c r="AC609" s="43"/>
      <c r="AD609" s="43"/>
      <c r="AE609" s="43"/>
      <c r="AF609" s="43"/>
    </row>
    <row r="610" spans="1:32">
      <c r="A610" s="68"/>
      <c r="B610" s="68"/>
      <c r="C610" s="43"/>
      <c r="D610" s="43"/>
      <c r="E610" s="43"/>
      <c r="F610" s="43"/>
      <c r="G610" s="43"/>
      <c r="H610" s="43"/>
      <c r="I610" s="43"/>
      <c r="J610" s="43"/>
      <c r="K610" s="43"/>
      <c r="L610" s="43"/>
      <c r="M610" s="43"/>
      <c r="N610" s="43"/>
      <c r="O610" s="43"/>
      <c r="P610" s="43"/>
      <c r="Q610" s="43"/>
      <c r="R610" s="43"/>
      <c r="S610" s="43"/>
      <c r="T610" s="43" t="s">
        <v>36</v>
      </c>
      <c r="U610" s="43" t="s">
        <v>560</v>
      </c>
      <c r="V610" s="43"/>
      <c r="W610" s="43" t="s">
        <v>38</v>
      </c>
      <c r="X610" s="43">
        <v>16.750399999999999</v>
      </c>
      <c r="Y610" s="43">
        <v>-2.3647999999999998</v>
      </c>
      <c r="Z610" s="43" t="s">
        <v>625</v>
      </c>
      <c r="AA610" s="43" t="s">
        <v>40</v>
      </c>
      <c r="AB610" s="43"/>
      <c r="AC610" s="43"/>
      <c r="AD610" s="43"/>
      <c r="AE610" s="43"/>
      <c r="AF610" s="43"/>
    </row>
    <row r="611" spans="1:32">
      <c r="A611" s="68"/>
      <c r="B611" s="68"/>
      <c r="C611" s="43"/>
      <c r="D611" s="43"/>
      <c r="E611" s="43"/>
      <c r="F611" s="43"/>
      <c r="G611" s="43"/>
      <c r="H611" s="43"/>
      <c r="I611" s="43"/>
      <c r="J611" s="43"/>
      <c r="K611" s="43"/>
      <c r="L611" s="43"/>
      <c r="M611" s="43"/>
      <c r="N611" s="43"/>
      <c r="O611" s="43"/>
      <c r="P611" s="43"/>
      <c r="Q611" s="43"/>
      <c r="R611" s="43"/>
      <c r="S611" s="43"/>
      <c r="T611" s="43" t="s">
        <v>36</v>
      </c>
      <c r="U611" s="43" t="s">
        <v>560</v>
      </c>
      <c r="V611" s="43"/>
      <c r="W611" s="43" t="s">
        <v>38</v>
      </c>
      <c r="X611" s="43">
        <v>15.8171</v>
      </c>
      <c r="Y611" s="43">
        <v>0.32500000000000001</v>
      </c>
      <c r="Z611" s="43" t="s">
        <v>629</v>
      </c>
      <c r="AA611" s="43" t="s">
        <v>40</v>
      </c>
      <c r="AB611" s="43"/>
      <c r="AC611" s="43"/>
      <c r="AD611" s="43"/>
      <c r="AE611" s="43"/>
      <c r="AF611" s="43"/>
    </row>
    <row r="612" spans="1:32">
      <c r="A612" s="68"/>
      <c r="B612" s="68"/>
      <c r="C612" s="43"/>
      <c r="D612" s="43"/>
      <c r="E612" s="43"/>
      <c r="F612" s="43"/>
      <c r="G612" s="43"/>
      <c r="H612" s="43"/>
      <c r="I612" s="43"/>
      <c r="J612" s="43"/>
      <c r="K612" s="43"/>
      <c r="L612" s="43"/>
      <c r="M612" s="43"/>
      <c r="N612" s="43"/>
      <c r="O612" s="43"/>
      <c r="P612" s="43"/>
      <c r="Q612" s="43"/>
      <c r="R612" s="43"/>
      <c r="S612" s="43"/>
      <c r="T612" s="43" t="s">
        <v>36</v>
      </c>
      <c r="U612" s="43" t="s">
        <v>560</v>
      </c>
      <c r="V612" s="43"/>
      <c r="W612" s="43" t="s">
        <v>38</v>
      </c>
      <c r="X612" s="43">
        <v>15.8171</v>
      </c>
      <c r="Y612" s="43">
        <v>0.32500000000000001</v>
      </c>
      <c r="Z612" s="43" t="s">
        <v>629</v>
      </c>
      <c r="AA612" s="43" t="s">
        <v>40</v>
      </c>
      <c r="AB612" s="43"/>
      <c r="AC612" s="43"/>
      <c r="AD612" s="43"/>
      <c r="AE612" s="43"/>
      <c r="AF612" s="43"/>
    </row>
    <row r="613" spans="1:32">
      <c r="A613" s="68"/>
      <c r="B613" s="68"/>
      <c r="C613" s="43"/>
      <c r="D613" s="43"/>
      <c r="E613" s="43"/>
      <c r="F613" s="43"/>
      <c r="G613" s="43"/>
      <c r="H613" s="43"/>
      <c r="I613" s="43"/>
      <c r="J613" s="43"/>
      <c r="K613" s="43"/>
      <c r="L613" s="43"/>
      <c r="M613" s="43"/>
      <c r="N613" s="43"/>
      <c r="O613" s="43"/>
      <c r="P613" s="43"/>
      <c r="Q613" s="43"/>
      <c r="R613" s="43"/>
      <c r="S613" s="43"/>
      <c r="T613" s="43" t="s">
        <v>36</v>
      </c>
      <c r="U613" s="43" t="s">
        <v>560</v>
      </c>
      <c r="V613" s="43"/>
      <c r="W613" s="43" t="s">
        <v>38</v>
      </c>
      <c r="X613" s="43">
        <v>15.8171</v>
      </c>
      <c r="Y613" s="43">
        <v>0.32500000000000001</v>
      </c>
      <c r="Z613" s="43" t="s">
        <v>629</v>
      </c>
      <c r="AA613" s="43" t="s">
        <v>40</v>
      </c>
      <c r="AB613" s="43"/>
      <c r="AC613" s="43"/>
      <c r="AD613" s="43"/>
      <c r="AE613" s="43"/>
      <c r="AF613" s="43"/>
    </row>
    <row r="614" spans="1:32">
      <c r="A614" s="68"/>
      <c r="B614" s="68"/>
      <c r="C614" s="43"/>
      <c r="D614" s="43"/>
      <c r="E614" s="43"/>
      <c r="F614" s="43"/>
      <c r="G614" s="43"/>
      <c r="H614" s="43"/>
      <c r="I614" s="43"/>
      <c r="J614" s="43"/>
      <c r="K614" s="43"/>
      <c r="L614" s="43"/>
      <c r="M614" s="43"/>
      <c r="N614" s="43"/>
      <c r="O614" s="43"/>
      <c r="P614" s="43"/>
      <c r="Q614" s="43"/>
      <c r="R614" s="43"/>
      <c r="S614" s="43" t="s">
        <v>35</v>
      </c>
      <c r="T614" s="43" t="s">
        <v>36</v>
      </c>
      <c r="U614" s="43" t="s">
        <v>560</v>
      </c>
      <c r="V614" s="43" t="s">
        <v>725</v>
      </c>
      <c r="W614" s="43" t="s">
        <v>38</v>
      </c>
      <c r="X614" s="43">
        <v>15.368399999999999</v>
      </c>
      <c r="Y614" s="43">
        <v>-4.2628000000000004</v>
      </c>
      <c r="Z614" s="43" t="s">
        <v>726</v>
      </c>
      <c r="AA614" s="43" t="s">
        <v>40</v>
      </c>
      <c r="AB614" s="43" t="s">
        <v>41</v>
      </c>
      <c r="AC614" s="43">
        <v>610</v>
      </c>
      <c r="AD614" s="43">
        <v>2</v>
      </c>
      <c r="AE614" s="43">
        <v>50103</v>
      </c>
      <c r="AF614" s="43">
        <v>8991.7205326309904</v>
      </c>
    </row>
    <row r="615" spans="1:32">
      <c r="A615" s="68"/>
      <c r="B615" s="68"/>
      <c r="C615" s="43"/>
      <c r="D615" s="43"/>
      <c r="E615" s="43"/>
      <c r="F615" s="43"/>
      <c r="G615" s="43"/>
      <c r="H615" s="43"/>
      <c r="I615" s="43"/>
      <c r="J615" s="43"/>
      <c r="K615" s="43"/>
      <c r="L615" s="43"/>
      <c r="M615" s="43"/>
      <c r="N615" s="43"/>
      <c r="O615" s="43"/>
      <c r="P615" s="43"/>
      <c r="Q615" s="43"/>
      <c r="R615" s="43"/>
      <c r="S615" s="43" t="s">
        <v>35</v>
      </c>
      <c r="T615" s="43" t="s">
        <v>36</v>
      </c>
      <c r="U615" s="43" t="s">
        <v>560</v>
      </c>
      <c r="V615" s="43"/>
      <c r="W615" s="43" t="s">
        <v>38</v>
      </c>
      <c r="X615" s="43">
        <v>15.368399999999999</v>
      </c>
      <c r="Y615" s="43">
        <v>-4.2628000000000004</v>
      </c>
      <c r="Z615" s="43" t="s">
        <v>726</v>
      </c>
      <c r="AA615" s="43" t="s">
        <v>40</v>
      </c>
      <c r="AB615" s="43" t="s">
        <v>41</v>
      </c>
      <c r="AC615" s="43">
        <v>610</v>
      </c>
      <c r="AD615" s="43">
        <v>2</v>
      </c>
      <c r="AE615" s="43">
        <v>50103</v>
      </c>
      <c r="AF615" s="43">
        <v>8991.7205326309904</v>
      </c>
    </row>
    <row r="616" spans="1:32">
      <c r="A616" s="68"/>
      <c r="B616" s="68"/>
      <c r="C616" s="43"/>
      <c r="D616" s="43"/>
      <c r="E616" s="43"/>
      <c r="F616" s="43"/>
      <c r="G616" s="43"/>
      <c r="H616" s="43"/>
      <c r="I616" s="43"/>
      <c r="J616" s="43"/>
      <c r="K616" s="43"/>
      <c r="L616" s="43"/>
      <c r="M616" s="43"/>
      <c r="N616" s="43"/>
      <c r="O616" s="43"/>
      <c r="P616" s="43"/>
      <c r="Q616" s="43"/>
      <c r="R616" s="43"/>
      <c r="S616" s="43"/>
      <c r="T616" s="43" t="s">
        <v>36</v>
      </c>
      <c r="U616" s="43" t="s">
        <v>560</v>
      </c>
      <c r="V616" s="43"/>
      <c r="W616" s="43" t="s">
        <v>38</v>
      </c>
      <c r="X616" s="43">
        <v>16.573599999999999</v>
      </c>
      <c r="Y616" s="43">
        <v>-3.3719000000000001</v>
      </c>
      <c r="Z616" s="43" t="s">
        <v>646</v>
      </c>
      <c r="AA616" s="43" t="s">
        <v>40</v>
      </c>
      <c r="AB616" s="43"/>
      <c r="AC616" s="43"/>
      <c r="AD616" s="43"/>
      <c r="AE616" s="43"/>
      <c r="AF616" s="43"/>
    </row>
    <row r="617" spans="1:32">
      <c r="A617" s="68"/>
      <c r="B617" s="68"/>
      <c r="C617" s="43"/>
      <c r="D617" s="43"/>
      <c r="E617" s="43"/>
      <c r="F617" s="43"/>
      <c r="G617" s="43"/>
      <c r="H617" s="43"/>
      <c r="I617" s="43"/>
      <c r="J617" s="43"/>
      <c r="K617" s="43"/>
      <c r="L617" s="43"/>
      <c r="M617" s="43"/>
      <c r="N617" s="43"/>
      <c r="O617" s="43"/>
      <c r="P617" s="43"/>
      <c r="Q617" s="43"/>
      <c r="R617" s="43"/>
      <c r="S617" s="43"/>
      <c r="T617" s="43" t="s">
        <v>36</v>
      </c>
      <c r="U617" s="43" t="s">
        <v>560</v>
      </c>
      <c r="V617" s="43"/>
      <c r="W617" s="43" t="s">
        <v>38</v>
      </c>
      <c r="X617" s="43">
        <v>16.573599999999999</v>
      </c>
      <c r="Y617" s="43">
        <v>-3.3719000000000001</v>
      </c>
      <c r="Z617" s="43" t="s">
        <v>646</v>
      </c>
      <c r="AA617" s="43" t="s">
        <v>40</v>
      </c>
      <c r="AB617" s="43"/>
      <c r="AC617" s="43"/>
      <c r="AD617" s="43"/>
      <c r="AE617" s="43"/>
      <c r="AF617" s="43"/>
    </row>
    <row r="618" spans="1:32">
      <c r="A618" s="68"/>
      <c r="B618" s="68"/>
      <c r="C618" s="43"/>
      <c r="D618" s="43"/>
      <c r="E618" s="43"/>
      <c r="F618" s="43"/>
      <c r="G618" s="43"/>
      <c r="H618" s="43"/>
      <c r="I618" s="43"/>
      <c r="J618" s="43"/>
      <c r="K618" s="43"/>
      <c r="L618" s="43"/>
      <c r="M618" s="43"/>
      <c r="N618" s="43"/>
      <c r="O618" s="43"/>
      <c r="P618" s="43"/>
      <c r="Q618" s="43"/>
      <c r="R618" s="43"/>
      <c r="S618" s="43"/>
      <c r="T618" s="43" t="s">
        <v>36</v>
      </c>
      <c r="U618" s="43" t="s">
        <v>560</v>
      </c>
      <c r="V618" s="43"/>
      <c r="W618" s="43" t="s">
        <v>38</v>
      </c>
      <c r="X618" s="43">
        <v>16.573599999999999</v>
      </c>
      <c r="Y618" s="43">
        <v>-3.3719000000000001</v>
      </c>
      <c r="Z618" s="43" t="s">
        <v>646</v>
      </c>
      <c r="AA618" s="43" t="s">
        <v>40</v>
      </c>
      <c r="AB618" s="43"/>
      <c r="AC618" s="43"/>
      <c r="AD618" s="43"/>
      <c r="AE618" s="43"/>
      <c r="AF618" s="43"/>
    </row>
    <row r="619" spans="1:32">
      <c r="A619" s="68"/>
      <c r="B619" s="68"/>
      <c r="C619" s="43"/>
      <c r="D619" s="43"/>
      <c r="E619" s="43"/>
      <c r="F619" s="43"/>
      <c r="G619" s="43"/>
      <c r="H619" s="43"/>
      <c r="I619" s="43"/>
      <c r="J619" s="43"/>
      <c r="K619" s="43"/>
      <c r="L619" s="43"/>
      <c r="M619" s="43"/>
      <c r="N619" s="43"/>
      <c r="O619" s="43"/>
      <c r="P619" s="43"/>
      <c r="Q619" s="43"/>
      <c r="R619" s="43"/>
      <c r="S619" s="43"/>
      <c r="T619" s="43" t="s">
        <v>72</v>
      </c>
      <c r="U619" s="43" t="s">
        <v>683</v>
      </c>
      <c r="V619" s="43"/>
      <c r="W619" s="43" t="s">
        <v>72</v>
      </c>
      <c r="X619" s="43">
        <v>12.748200000000001</v>
      </c>
      <c r="Y619" s="43">
        <v>-8.0722000000000005</v>
      </c>
      <c r="Z619" s="43" t="s">
        <v>684</v>
      </c>
      <c r="AA619" s="43" t="s">
        <v>40</v>
      </c>
      <c r="AB619" s="43" t="s">
        <v>41</v>
      </c>
      <c r="AC619" s="43">
        <v>610</v>
      </c>
      <c r="AD619" s="43">
        <v>1</v>
      </c>
      <c r="AE619" s="43">
        <v>3030</v>
      </c>
      <c r="AF619" s="43">
        <v>114.177040029197</v>
      </c>
    </row>
    <row r="620" spans="1:32">
      <c r="A620" s="68"/>
      <c r="B620" s="68"/>
      <c r="C620" s="43"/>
      <c r="D620" s="43"/>
      <c r="E620" s="43"/>
      <c r="F620" s="43"/>
      <c r="G620" s="43"/>
      <c r="H620" s="43"/>
      <c r="I620" s="43"/>
      <c r="J620" s="43"/>
      <c r="K620" s="43"/>
      <c r="L620" s="43"/>
      <c r="M620" s="43"/>
      <c r="N620" s="43"/>
      <c r="O620" s="43"/>
      <c r="P620" s="43"/>
      <c r="Q620" s="43"/>
      <c r="R620" s="43"/>
      <c r="S620" s="43"/>
      <c r="T620" s="43" t="s">
        <v>72</v>
      </c>
      <c r="U620" s="43" t="s">
        <v>683</v>
      </c>
      <c r="V620" s="43"/>
      <c r="W620" s="43" t="s">
        <v>72</v>
      </c>
      <c r="X620" s="43">
        <v>12.748200000000001</v>
      </c>
      <c r="Y620" s="43">
        <v>-8.0722000000000005</v>
      </c>
      <c r="Z620" s="43" t="s">
        <v>684</v>
      </c>
      <c r="AA620" s="43" t="s">
        <v>40</v>
      </c>
      <c r="AB620" s="43" t="s">
        <v>41</v>
      </c>
      <c r="AC620" s="43">
        <v>610</v>
      </c>
      <c r="AD620" s="43">
        <v>2</v>
      </c>
      <c r="AE620" s="43">
        <v>7</v>
      </c>
      <c r="AF620" s="43">
        <v>702.52162484115797</v>
      </c>
    </row>
    <row r="621" spans="1:32">
      <c r="A621" s="68"/>
      <c r="B621" s="68"/>
      <c r="C621" s="43"/>
      <c r="D621" s="43"/>
      <c r="E621" s="43"/>
      <c r="F621" s="43"/>
      <c r="G621" s="43"/>
      <c r="H621" s="43"/>
      <c r="I621" s="43"/>
      <c r="J621" s="43"/>
      <c r="K621" s="43"/>
      <c r="L621" s="43"/>
      <c r="M621" s="43"/>
      <c r="N621" s="43"/>
      <c r="O621" s="43"/>
      <c r="P621" s="43"/>
      <c r="Q621" s="43"/>
      <c r="R621" s="43"/>
      <c r="S621" s="43"/>
      <c r="T621" s="43" t="s">
        <v>72</v>
      </c>
      <c r="U621" s="43" t="s">
        <v>683</v>
      </c>
      <c r="V621" s="43"/>
      <c r="W621" s="43" t="s">
        <v>72</v>
      </c>
      <c r="X621" s="43">
        <v>12.748200000000001</v>
      </c>
      <c r="Y621" s="43">
        <v>-8.0722000000000005</v>
      </c>
      <c r="Z621" s="43" t="s">
        <v>684</v>
      </c>
      <c r="AA621" s="43" t="s">
        <v>40</v>
      </c>
      <c r="AB621" s="43" t="s">
        <v>41</v>
      </c>
      <c r="AC621" s="43">
        <v>610</v>
      </c>
      <c r="AD621" s="43">
        <v>1</v>
      </c>
      <c r="AE621" s="43">
        <v>3030</v>
      </c>
      <c r="AF621" s="43">
        <v>724.310084568565</v>
      </c>
    </row>
    <row r="622" spans="1:32">
      <c r="A622" s="68"/>
      <c r="B622" s="68"/>
      <c r="C622" s="43"/>
      <c r="D622" s="43"/>
      <c r="E622" s="43"/>
      <c r="F622" s="43"/>
      <c r="G622" s="43"/>
      <c r="H622" s="43"/>
      <c r="I622" s="43"/>
      <c r="J622" s="43"/>
      <c r="K622" s="43"/>
      <c r="L622" s="43"/>
      <c r="M622" s="43"/>
      <c r="N622" s="43"/>
      <c r="O622" s="43"/>
      <c r="P622" s="43"/>
      <c r="Q622" s="43"/>
      <c r="R622" s="43"/>
      <c r="S622" s="43"/>
      <c r="T622" s="43" t="s">
        <v>72</v>
      </c>
      <c r="U622" s="43" t="s">
        <v>683</v>
      </c>
      <c r="V622" s="43"/>
      <c r="W622" s="43" t="s">
        <v>72</v>
      </c>
      <c r="X622" s="43">
        <v>12.748200000000001</v>
      </c>
      <c r="Y622" s="43">
        <v>-8.0722000000000005</v>
      </c>
      <c r="Z622" s="43" t="s">
        <v>684</v>
      </c>
      <c r="AA622" s="43" t="s">
        <v>40</v>
      </c>
      <c r="AB622" s="43" t="s">
        <v>51</v>
      </c>
      <c r="AC622" s="43">
        <v>610</v>
      </c>
      <c r="AD622" s="43">
        <v>1</v>
      </c>
      <c r="AE622" s="43">
        <v>7200</v>
      </c>
      <c r="AF622" s="43">
        <v>240.50037376678199</v>
      </c>
    </row>
    <row r="623" spans="1:32">
      <c r="A623" s="68"/>
      <c r="B623" s="68"/>
      <c r="C623" s="43"/>
      <c r="D623" s="43"/>
      <c r="E623" s="43"/>
      <c r="F623" s="43"/>
      <c r="G623" s="43"/>
      <c r="H623" s="43"/>
      <c r="I623" s="43"/>
      <c r="J623" s="43"/>
      <c r="K623" s="43"/>
      <c r="L623" s="43"/>
      <c r="M623" s="43"/>
      <c r="N623" s="43"/>
      <c r="O623" s="43"/>
      <c r="P623" s="43"/>
      <c r="Q623" s="43"/>
      <c r="R623" s="43"/>
      <c r="S623" s="43"/>
      <c r="T623" s="43" t="s">
        <v>72</v>
      </c>
      <c r="U623" s="43" t="s">
        <v>683</v>
      </c>
      <c r="V623" s="43"/>
      <c r="W623" s="43" t="s">
        <v>72</v>
      </c>
      <c r="X623" s="43">
        <v>12.748200000000001</v>
      </c>
      <c r="Y623" s="43">
        <v>-8.0722000000000005</v>
      </c>
      <c r="Z623" s="43" t="s">
        <v>684</v>
      </c>
      <c r="AA623" s="43" t="s">
        <v>40</v>
      </c>
      <c r="AB623" s="43" t="s">
        <v>51</v>
      </c>
      <c r="AC623" s="43">
        <v>610</v>
      </c>
      <c r="AD623" s="43">
        <v>1</v>
      </c>
      <c r="AE623" s="43">
        <v>7600</v>
      </c>
      <c r="AF623" s="43">
        <v>240.50037376678199</v>
      </c>
    </row>
    <row r="624" spans="1:32">
      <c r="A624" s="68"/>
      <c r="B624" s="68"/>
      <c r="C624" s="43"/>
      <c r="D624" s="43"/>
      <c r="E624" s="43"/>
      <c r="F624" s="43"/>
      <c r="G624" s="43"/>
      <c r="H624" s="43"/>
      <c r="I624" s="43"/>
      <c r="J624" s="43"/>
      <c r="K624" s="43"/>
      <c r="L624" s="43"/>
      <c r="M624" s="43"/>
      <c r="N624" s="43"/>
      <c r="O624" s="43"/>
      <c r="P624" s="43"/>
      <c r="Q624" s="43"/>
      <c r="R624" s="43"/>
      <c r="S624" s="43"/>
      <c r="T624" s="43" t="s">
        <v>72</v>
      </c>
      <c r="U624" s="43" t="s">
        <v>683</v>
      </c>
      <c r="V624" s="43"/>
      <c r="W624" s="43" t="s">
        <v>72</v>
      </c>
      <c r="X624" s="43">
        <v>12.748200000000001</v>
      </c>
      <c r="Y624" s="43">
        <v>-8.0722000000000005</v>
      </c>
      <c r="Z624" s="43" t="s">
        <v>684</v>
      </c>
      <c r="AA624" s="43" t="s">
        <v>40</v>
      </c>
      <c r="AB624" s="43" t="s">
        <v>51</v>
      </c>
      <c r="AC624" s="43">
        <v>610</v>
      </c>
      <c r="AD624" s="43">
        <v>2</v>
      </c>
      <c r="AE624" s="43">
        <v>74</v>
      </c>
      <c r="AF624" s="43">
        <v>270.25205371465103</v>
      </c>
    </row>
    <row r="625" spans="1:32">
      <c r="A625" s="68"/>
      <c r="B625" s="68"/>
      <c r="C625" s="43"/>
      <c r="D625" s="43"/>
      <c r="E625" s="43"/>
      <c r="F625" s="43"/>
      <c r="G625" s="43"/>
      <c r="H625" s="43"/>
      <c r="I625" s="43"/>
      <c r="J625" s="43"/>
      <c r="K625" s="43"/>
      <c r="L625" s="43"/>
      <c r="M625" s="43"/>
      <c r="N625" s="43"/>
      <c r="O625" s="43"/>
      <c r="P625" s="43"/>
      <c r="Q625" s="43"/>
      <c r="R625" s="43"/>
      <c r="S625" s="43"/>
      <c r="T625" s="43" t="s">
        <v>72</v>
      </c>
      <c r="U625" s="43" t="s">
        <v>683</v>
      </c>
      <c r="V625" s="43"/>
      <c r="W625" s="43" t="s">
        <v>72</v>
      </c>
      <c r="X625" s="43">
        <v>12.748200000000001</v>
      </c>
      <c r="Y625" s="43">
        <v>-8.0722000000000005</v>
      </c>
      <c r="Z625" s="43" t="s">
        <v>684</v>
      </c>
      <c r="AA625" s="43" t="s">
        <v>40</v>
      </c>
      <c r="AB625" s="43" t="s">
        <v>520</v>
      </c>
      <c r="AC625" s="43">
        <v>610</v>
      </c>
      <c r="AD625" s="43">
        <v>2</v>
      </c>
      <c r="AE625" s="43">
        <v>74</v>
      </c>
      <c r="AF625" s="43">
        <v>7173.1421148361496</v>
      </c>
    </row>
    <row r="626" spans="1:32">
      <c r="A626" s="68"/>
      <c r="B626" s="68"/>
      <c r="C626" s="43"/>
      <c r="D626" s="43"/>
      <c r="E626" s="43"/>
      <c r="F626" s="43"/>
      <c r="G626" s="43"/>
      <c r="H626" s="43"/>
      <c r="I626" s="43"/>
      <c r="J626" s="43"/>
      <c r="K626" s="43"/>
      <c r="L626" s="43"/>
      <c r="M626" s="43"/>
      <c r="N626" s="43"/>
      <c r="O626" s="43"/>
      <c r="P626" s="43"/>
      <c r="Q626" s="43"/>
      <c r="R626" s="43"/>
      <c r="S626" s="43"/>
      <c r="T626" s="43" t="s">
        <v>36</v>
      </c>
      <c r="U626" s="43" t="s">
        <v>560</v>
      </c>
      <c r="V626" s="43"/>
      <c r="W626" s="43" t="s">
        <v>38</v>
      </c>
      <c r="X626" s="43">
        <v>14.3992</v>
      </c>
      <c r="Y626" s="43">
        <v>-3.0788000000000002</v>
      </c>
      <c r="Z626" s="43" t="s">
        <v>739</v>
      </c>
      <c r="AA626" s="43" t="s">
        <v>40</v>
      </c>
      <c r="AB626" s="43"/>
      <c r="AC626" s="43"/>
      <c r="AD626" s="43"/>
      <c r="AE626" s="43"/>
      <c r="AF626" s="43"/>
    </row>
    <row r="627" spans="1:32">
      <c r="A627" s="68"/>
      <c r="B627" s="68"/>
      <c r="C627" s="43"/>
      <c r="D627" s="43"/>
      <c r="E627" s="43"/>
      <c r="F627" s="43"/>
      <c r="G627" s="43"/>
      <c r="H627" s="43"/>
      <c r="I627" s="43"/>
      <c r="J627" s="43"/>
      <c r="K627" s="43"/>
      <c r="L627" s="43"/>
      <c r="M627" s="43"/>
      <c r="N627" s="43"/>
      <c r="O627" s="43"/>
      <c r="P627" s="43"/>
      <c r="Q627" s="43"/>
      <c r="R627" s="43"/>
      <c r="S627" s="43"/>
      <c r="T627" s="43" t="s">
        <v>36</v>
      </c>
      <c r="U627" s="43" t="s">
        <v>560</v>
      </c>
      <c r="V627" s="43"/>
      <c r="W627" s="43" t="s">
        <v>38</v>
      </c>
      <c r="X627" s="43">
        <v>14.3992</v>
      </c>
      <c r="Y627" s="43">
        <v>-3.0788000000000002</v>
      </c>
      <c r="Z627" s="43" t="s">
        <v>739</v>
      </c>
      <c r="AA627" s="43" t="s">
        <v>40</v>
      </c>
      <c r="AB627" s="43"/>
      <c r="AC627" s="43"/>
      <c r="AD627" s="43"/>
      <c r="AE627" s="43"/>
      <c r="AF627" s="43"/>
    </row>
    <row r="628" spans="1:32">
      <c r="A628" s="68"/>
      <c r="B628" s="68"/>
      <c r="C628" s="43"/>
      <c r="D628" s="43"/>
      <c r="E628" s="43"/>
      <c r="F628" s="43"/>
      <c r="G628" s="43"/>
      <c r="H628" s="43"/>
      <c r="I628" s="43"/>
      <c r="J628" s="43"/>
      <c r="K628" s="43"/>
      <c r="L628" s="43"/>
      <c r="M628" s="43"/>
      <c r="N628" s="43"/>
      <c r="O628" s="43"/>
      <c r="P628" s="43"/>
      <c r="Q628" s="43"/>
      <c r="R628" s="43"/>
      <c r="S628" s="43"/>
      <c r="T628" s="43" t="s">
        <v>36</v>
      </c>
      <c r="U628" s="43" t="s">
        <v>560</v>
      </c>
      <c r="V628" s="43"/>
      <c r="W628" s="43" t="s">
        <v>38</v>
      </c>
      <c r="X628" s="43">
        <v>14.3992</v>
      </c>
      <c r="Y628" s="43">
        <v>-3.0788000000000002</v>
      </c>
      <c r="Z628" s="43" t="s">
        <v>739</v>
      </c>
      <c r="AA628" s="43" t="s">
        <v>40</v>
      </c>
      <c r="AB628" s="43"/>
      <c r="AC628" s="43"/>
      <c r="AD628" s="43"/>
      <c r="AE628" s="43"/>
      <c r="AF628" s="43"/>
    </row>
    <row r="629" spans="1:32">
      <c r="A629" s="68"/>
      <c r="B629" s="68"/>
      <c r="C629" s="43"/>
      <c r="D629" s="43"/>
      <c r="E629" s="43"/>
      <c r="F629" s="43"/>
      <c r="G629" s="43"/>
      <c r="H629" s="43"/>
      <c r="I629" s="43"/>
      <c r="J629" s="43"/>
      <c r="K629" s="43"/>
      <c r="L629" s="43"/>
      <c r="M629" s="43"/>
      <c r="N629" s="43"/>
      <c r="O629" s="43"/>
      <c r="P629" s="43"/>
      <c r="Q629" s="43"/>
      <c r="R629" s="43"/>
      <c r="S629" s="43"/>
      <c r="T629" s="43" t="s">
        <v>188</v>
      </c>
      <c r="U629" s="43" t="s">
        <v>560</v>
      </c>
      <c r="V629" s="43" t="s">
        <v>730</v>
      </c>
      <c r="W629" s="43" t="s">
        <v>38</v>
      </c>
      <c r="X629" s="43">
        <v>16.271699999999999</v>
      </c>
      <c r="Y629" s="43">
        <v>-4.4699999999999997E-2</v>
      </c>
      <c r="Z629" s="43" t="s">
        <v>731</v>
      </c>
      <c r="AA629" s="43" t="s">
        <v>40</v>
      </c>
      <c r="AB629" s="43" t="s">
        <v>41</v>
      </c>
      <c r="AC629" s="43">
        <v>610</v>
      </c>
      <c r="AD629" s="43">
        <v>2</v>
      </c>
      <c r="AE629" s="43">
        <v>60201</v>
      </c>
      <c r="AF629" s="43">
        <v>163.28687113569899</v>
      </c>
    </row>
    <row r="630" spans="1:32">
      <c r="A630" s="68"/>
      <c r="B630" s="68"/>
      <c r="C630" s="43"/>
      <c r="D630" s="43"/>
      <c r="E630" s="43"/>
      <c r="F630" s="43"/>
      <c r="G630" s="43"/>
      <c r="H630" s="43"/>
      <c r="I630" s="43"/>
      <c r="J630" s="43"/>
      <c r="K630" s="43"/>
      <c r="L630" s="43"/>
      <c r="M630" s="43"/>
      <c r="N630" s="43"/>
      <c r="O630" s="43"/>
      <c r="P630" s="43"/>
      <c r="Q630" s="43"/>
      <c r="R630" s="43"/>
      <c r="S630" s="43"/>
      <c r="T630" s="43" t="s">
        <v>36</v>
      </c>
      <c r="U630" s="43" t="s">
        <v>560</v>
      </c>
      <c r="V630" s="43" t="s">
        <v>730</v>
      </c>
      <c r="W630" s="43" t="s">
        <v>38</v>
      </c>
      <c r="X630" s="43">
        <v>16.271699999999999</v>
      </c>
      <c r="Y630" s="43">
        <v>-4.4699999999999997E-2</v>
      </c>
      <c r="Z630" s="43" t="s">
        <v>731</v>
      </c>
      <c r="AA630" s="43" t="s">
        <v>40</v>
      </c>
      <c r="AB630" s="43" t="s">
        <v>41</v>
      </c>
      <c r="AC630" s="43">
        <v>610</v>
      </c>
      <c r="AD630" s="43">
        <v>2</v>
      </c>
      <c r="AE630" s="43">
        <v>60201</v>
      </c>
      <c r="AF630" s="43">
        <v>163.28687113569899</v>
      </c>
    </row>
    <row r="631" spans="1:32">
      <c r="A631" s="68"/>
      <c r="B631" s="68"/>
      <c r="C631" s="43"/>
      <c r="D631" s="43"/>
      <c r="E631" s="43"/>
      <c r="F631" s="43"/>
      <c r="G631" s="43"/>
      <c r="H631" s="43"/>
      <c r="I631" s="43"/>
      <c r="J631" s="43"/>
      <c r="K631" s="43"/>
      <c r="L631" s="43"/>
      <c r="M631" s="43"/>
      <c r="N631" s="43"/>
      <c r="O631" s="43"/>
      <c r="P631" s="43"/>
      <c r="Q631" s="43"/>
      <c r="R631" s="43"/>
      <c r="S631" s="43"/>
      <c r="T631" s="43" t="s">
        <v>188</v>
      </c>
      <c r="U631" s="43" t="s">
        <v>560</v>
      </c>
      <c r="V631" s="43" t="s">
        <v>730</v>
      </c>
      <c r="W631" s="43" t="s">
        <v>38</v>
      </c>
      <c r="X631" s="43">
        <v>16.271699999999999</v>
      </c>
      <c r="Y631" s="43">
        <v>-4.4699999999999997E-2</v>
      </c>
      <c r="Z631" s="43" t="s">
        <v>731</v>
      </c>
      <c r="AA631" s="43" t="s">
        <v>40</v>
      </c>
      <c r="AB631" s="43" t="s">
        <v>41</v>
      </c>
      <c r="AC631" s="43">
        <v>610</v>
      </c>
      <c r="AD631" s="43">
        <v>2</v>
      </c>
      <c r="AE631" s="43">
        <v>60201</v>
      </c>
      <c r="AF631" s="43">
        <v>299.710624350096</v>
      </c>
    </row>
    <row r="632" spans="1:32">
      <c r="A632" s="68"/>
      <c r="B632" s="68"/>
      <c r="C632" s="43"/>
      <c r="D632" s="43"/>
      <c r="E632" s="43"/>
      <c r="F632" s="43"/>
      <c r="G632" s="43"/>
      <c r="H632" s="43"/>
      <c r="I632" s="43"/>
      <c r="J632" s="43"/>
      <c r="K632" s="43"/>
      <c r="L632" s="43"/>
      <c r="M632" s="43"/>
      <c r="N632" s="43"/>
      <c r="O632" s="43"/>
      <c r="P632" s="43"/>
      <c r="Q632" s="43"/>
      <c r="R632" s="43"/>
      <c r="S632" s="43"/>
      <c r="T632" s="43" t="s">
        <v>36</v>
      </c>
      <c r="U632" s="43" t="s">
        <v>560</v>
      </c>
      <c r="V632" s="43" t="s">
        <v>730</v>
      </c>
      <c r="W632" s="43" t="s">
        <v>38</v>
      </c>
      <c r="X632" s="43">
        <v>16.271699999999999</v>
      </c>
      <c r="Y632" s="43">
        <v>-4.4699999999999997E-2</v>
      </c>
      <c r="Z632" s="43" t="s">
        <v>731</v>
      </c>
      <c r="AA632" s="43" t="s">
        <v>40</v>
      </c>
      <c r="AB632" s="43" t="s">
        <v>51</v>
      </c>
      <c r="AC632" s="43">
        <v>610</v>
      </c>
      <c r="AD632" s="43">
        <v>1</v>
      </c>
      <c r="AE632" s="43">
        <v>7800</v>
      </c>
      <c r="AF632" s="43">
        <v>469.11583235984301</v>
      </c>
    </row>
    <row r="633" spans="1:32">
      <c r="A633" s="68"/>
      <c r="B633" s="68"/>
      <c r="C633" s="43"/>
      <c r="D633" s="43"/>
      <c r="E633" s="43"/>
      <c r="F633" s="43"/>
      <c r="G633" s="43"/>
      <c r="H633" s="43"/>
      <c r="I633" s="43"/>
      <c r="J633" s="43"/>
      <c r="K633" s="43"/>
      <c r="L633" s="43"/>
      <c r="M633" s="43"/>
      <c r="N633" s="43"/>
      <c r="O633" s="43"/>
      <c r="P633" s="43"/>
      <c r="Q633" s="43"/>
      <c r="R633" s="43"/>
      <c r="S633" s="43"/>
      <c r="T633" s="43" t="s">
        <v>188</v>
      </c>
      <c r="U633" s="43" t="s">
        <v>560</v>
      </c>
      <c r="V633" s="43" t="s">
        <v>730</v>
      </c>
      <c r="W633" s="43" t="s">
        <v>38</v>
      </c>
      <c r="X633" s="43">
        <v>16.271699999999999</v>
      </c>
      <c r="Y633" s="43">
        <v>-4.4699999999999997E-2</v>
      </c>
      <c r="Z633" s="43" t="s">
        <v>731</v>
      </c>
      <c r="AA633" s="43" t="s">
        <v>40</v>
      </c>
      <c r="AB633" s="43" t="s">
        <v>51</v>
      </c>
      <c r="AC633" s="43">
        <v>610</v>
      </c>
      <c r="AD633" s="43">
        <v>1</v>
      </c>
      <c r="AE633" s="43">
        <v>7800</v>
      </c>
      <c r="AF633" s="43">
        <v>469.11583235984301</v>
      </c>
    </row>
    <row r="634" spans="1:32">
      <c r="A634" s="68"/>
      <c r="B634" s="68"/>
      <c r="C634" s="43"/>
      <c r="D634" s="43"/>
      <c r="E634" s="43"/>
      <c r="F634" s="43"/>
      <c r="G634" s="43"/>
      <c r="H634" s="43"/>
      <c r="I634" s="43"/>
      <c r="J634" s="43"/>
      <c r="K634" s="43"/>
      <c r="L634" s="43"/>
      <c r="M634" s="43"/>
      <c r="N634" s="43"/>
      <c r="O634" s="43"/>
      <c r="P634" s="43"/>
      <c r="Q634" s="43"/>
      <c r="R634" s="43"/>
      <c r="S634" s="43"/>
      <c r="T634" s="43" t="s">
        <v>188</v>
      </c>
      <c r="U634" s="43" t="s">
        <v>560</v>
      </c>
      <c r="V634" s="43" t="s">
        <v>730</v>
      </c>
      <c r="W634" s="43" t="s">
        <v>38</v>
      </c>
      <c r="X634" s="43">
        <v>16.271699999999999</v>
      </c>
      <c r="Y634" s="43">
        <v>-4.4699999999999997E-2</v>
      </c>
      <c r="Z634" s="43" t="s">
        <v>731</v>
      </c>
      <c r="AA634" s="43" t="s">
        <v>40</v>
      </c>
      <c r="AB634" s="43" t="s">
        <v>51</v>
      </c>
      <c r="AC634" s="43">
        <v>610</v>
      </c>
      <c r="AD634" s="43">
        <v>2</v>
      </c>
      <c r="AE634" s="43">
        <v>37</v>
      </c>
      <c r="AF634" s="43">
        <v>475.34792228981399</v>
      </c>
    </row>
    <row r="635" spans="1:32">
      <c r="A635" s="68"/>
      <c r="B635" s="68"/>
      <c r="C635" s="43"/>
      <c r="D635" s="43"/>
      <c r="E635" s="43"/>
      <c r="F635" s="43"/>
      <c r="G635" s="43"/>
      <c r="H635" s="43"/>
      <c r="I635" s="43"/>
      <c r="J635" s="43"/>
      <c r="K635" s="43"/>
      <c r="L635" s="43"/>
      <c r="M635" s="43"/>
      <c r="N635" s="43"/>
      <c r="O635" s="43"/>
      <c r="P635" s="43"/>
      <c r="Q635" s="43"/>
      <c r="R635" s="43"/>
      <c r="S635" s="43"/>
      <c r="T635" s="43" t="s">
        <v>36</v>
      </c>
      <c r="U635" s="43" t="s">
        <v>560</v>
      </c>
      <c r="V635" s="43"/>
      <c r="W635" s="43" t="s">
        <v>38</v>
      </c>
      <c r="X635" s="43">
        <v>12.1623</v>
      </c>
      <c r="Y635" s="43">
        <v>-4.9588999999999999</v>
      </c>
      <c r="Z635" s="43" t="s">
        <v>584</v>
      </c>
      <c r="AA635" s="43" t="s">
        <v>40</v>
      </c>
      <c r="AB635" s="43" t="s">
        <v>41</v>
      </c>
      <c r="AC635" s="43">
        <v>610</v>
      </c>
      <c r="AD635" s="43">
        <v>1</v>
      </c>
      <c r="AE635" s="43">
        <v>4010</v>
      </c>
      <c r="AF635" s="43">
        <v>5908.84352249738</v>
      </c>
    </row>
    <row r="636" spans="1:32">
      <c r="A636" s="68"/>
      <c r="B636" s="68"/>
      <c r="C636" s="43"/>
      <c r="D636" s="43"/>
      <c r="E636" s="43"/>
      <c r="F636" s="43"/>
      <c r="G636" s="43"/>
      <c r="H636" s="43"/>
      <c r="I636" s="43"/>
      <c r="J636" s="43"/>
      <c r="K636" s="43"/>
      <c r="L636" s="43"/>
      <c r="M636" s="43"/>
      <c r="N636" s="43"/>
      <c r="O636" s="43"/>
      <c r="P636" s="43"/>
      <c r="Q636" s="43"/>
      <c r="R636" s="43"/>
      <c r="S636" s="43"/>
      <c r="T636" s="43" t="s">
        <v>36</v>
      </c>
      <c r="U636" s="43" t="s">
        <v>560</v>
      </c>
      <c r="V636" s="43"/>
      <c r="W636" s="43" t="s">
        <v>38</v>
      </c>
      <c r="X636" s="43">
        <v>12.1623</v>
      </c>
      <c r="Y636" s="43">
        <v>-4.9588999999999999</v>
      </c>
      <c r="Z636" s="43" t="s">
        <v>584</v>
      </c>
      <c r="AA636" s="43" t="s">
        <v>40</v>
      </c>
      <c r="AB636" s="43" t="s">
        <v>41</v>
      </c>
      <c r="AC636" s="43">
        <v>610</v>
      </c>
      <c r="AD636" s="43">
        <v>2</v>
      </c>
      <c r="AE636" s="43">
        <v>30021</v>
      </c>
      <c r="AF636" s="43">
        <v>7171.3227261585598</v>
      </c>
    </row>
    <row r="637" spans="1:32">
      <c r="A637" s="68"/>
      <c r="B637" s="68"/>
      <c r="C637" s="43"/>
      <c r="D637" s="43"/>
      <c r="E637" s="43"/>
      <c r="F637" s="43"/>
      <c r="G637" s="43"/>
      <c r="H637" s="43"/>
      <c r="I637" s="43"/>
      <c r="J637" s="43"/>
      <c r="K637" s="43"/>
      <c r="L637" s="43"/>
      <c r="M637" s="43"/>
      <c r="N637" s="43"/>
      <c r="O637" s="43"/>
      <c r="P637" s="43"/>
      <c r="Q637" s="43"/>
      <c r="R637" s="43"/>
      <c r="S637" s="43"/>
      <c r="T637" s="43" t="s">
        <v>36</v>
      </c>
      <c r="U637" s="43" t="s">
        <v>560</v>
      </c>
      <c r="V637" s="43"/>
      <c r="W637" s="43" t="s">
        <v>38</v>
      </c>
      <c r="X637" s="43">
        <v>13.7407</v>
      </c>
      <c r="Y637" s="43">
        <v>-3.6263999999999998</v>
      </c>
      <c r="Z637" s="43" t="s">
        <v>690</v>
      </c>
      <c r="AA637" s="43" t="s">
        <v>40</v>
      </c>
      <c r="AB637" s="43"/>
      <c r="AC637" s="43"/>
      <c r="AD637" s="43"/>
      <c r="AE637" s="43"/>
      <c r="AF637" s="43"/>
    </row>
    <row r="638" spans="1:32">
      <c r="A638" s="68"/>
      <c r="B638" s="68"/>
      <c r="C638" s="43"/>
      <c r="D638" s="43"/>
      <c r="E638" s="43"/>
      <c r="F638" s="43"/>
      <c r="G638" s="43"/>
      <c r="H638" s="43"/>
      <c r="I638" s="43"/>
      <c r="J638" s="43"/>
      <c r="K638" s="43"/>
      <c r="L638" s="43"/>
      <c r="M638" s="43"/>
      <c r="N638" s="43"/>
      <c r="O638" s="43"/>
      <c r="P638" s="43"/>
      <c r="Q638" s="43"/>
      <c r="R638" s="43"/>
      <c r="S638" s="43"/>
      <c r="T638" s="43" t="s">
        <v>36</v>
      </c>
      <c r="U638" s="43" t="s">
        <v>560</v>
      </c>
      <c r="V638" s="43"/>
      <c r="W638" s="43" t="s">
        <v>38</v>
      </c>
      <c r="X638" s="43">
        <v>13.7407</v>
      </c>
      <c r="Y638" s="43">
        <v>-3.6263999999999998</v>
      </c>
      <c r="Z638" s="43" t="s">
        <v>690</v>
      </c>
      <c r="AA638" s="43" t="s">
        <v>40</v>
      </c>
      <c r="AB638" s="43"/>
      <c r="AC638" s="43"/>
      <c r="AD638" s="43"/>
      <c r="AE638" s="43"/>
      <c r="AF638" s="43"/>
    </row>
    <row r="639" spans="1:32">
      <c r="A639" s="68"/>
      <c r="B639" s="68"/>
      <c r="C639" s="43"/>
      <c r="D639" s="43"/>
      <c r="E639" s="43"/>
      <c r="F639" s="43"/>
      <c r="G639" s="43"/>
      <c r="H639" s="43"/>
      <c r="I639" s="43"/>
      <c r="J639" s="43"/>
      <c r="K639" s="43"/>
      <c r="L639" s="43"/>
      <c r="M639" s="43"/>
      <c r="N639" s="43"/>
      <c r="O639" s="43"/>
      <c r="P639" s="43"/>
      <c r="Q639" s="43"/>
      <c r="R639" s="43"/>
      <c r="S639" s="43"/>
      <c r="T639" s="43" t="s">
        <v>36</v>
      </c>
      <c r="U639" s="43" t="s">
        <v>560</v>
      </c>
      <c r="V639" s="43"/>
      <c r="W639" s="43" t="s">
        <v>38</v>
      </c>
      <c r="X639" s="43">
        <v>13.7407</v>
      </c>
      <c r="Y639" s="43">
        <v>-3.6263999999999998</v>
      </c>
      <c r="Z639" s="43" t="s">
        <v>690</v>
      </c>
      <c r="AA639" s="43" t="s">
        <v>40</v>
      </c>
      <c r="AB639" s="43"/>
      <c r="AC639" s="43"/>
      <c r="AD639" s="43"/>
      <c r="AE639" s="43"/>
      <c r="AF639" s="43"/>
    </row>
    <row r="640" spans="1:32">
      <c r="A640" s="68"/>
      <c r="B640" s="68"/>
      <c r="C640" s="43"/>
      <c r="D640" s="43"/>
      <c r="E640" s="43"/>
      <c r="F640" s="43"/>
      <c r="G640" s="43"/>
      <c r="H640" s="43"/>
      <c r="I640" s="43"/>
      <c r="J640" s="43"/>
      <c r="K640" s="43"/>
      <c r="L640" s="43"/>
      <c r="M640" s="43"/>
      <c r="N640" s="43"/>
      <c r="O640" s="43"/>
      <c r="P640" s="43"/>
      <c r="Q640" s="43"/>
      <c r="R640" s="43"/>
      <c r="S640" s="43"/>
      <c r="T640" s="43" t="s">
        <v>36</v>
      </c>
      <c r="U640" s="43" t="s">
        <v>560</v>
      </c>
      <c r="V640" s="43" t="s">
        <v>651</v>
      </c>
      <c r="W640" s="43" t="s">
        <v>38</v>
      </c>
      <c r="X640" s="43">
        <v>15.422000000000001</v>
      </c>
      <c r="Y640" s="43">
        <v>3.0224000000000002</v>
      </c>
      <c r="Z640" s="43" t="s">
        <v>711</v>
      </c>
      <c r="AA640" s="43" t="s">
        <v>40</v>
      </c>
      <c r="AB640" s="43"/>
      <c r="AC640" s="43"/>
      <c r="AD640" s="43"/>
      <c r="AE640" s="43"/>
      <c r="AF640" s="43"/>
    </row>
    <row r="641" spans="1:32">
      <c r="A641" s="68"/>
      <c r="B641" s="68"/>
      <c r="C641" s="43"/>
      <c r="D641" s="43"/>
      <c r="E641" s="43"/>
      <c r="F641" s="43"/>
      <c r="G641" s="43"/>
      <c r="H641" s="43"/>
      <c r="I641" s="43"/>
      <c r="J641" s="43"/>
      <c r="K641" s="43"/>
      <c r="L641" s="43"/>
      <c r="M641" s="43"/>
      <c r="N641" s="43"/>
      <c r="O641" s="43"/>
      <c r="P641" s="43"/>
      <c r="Q641" s="43"/>
      <c r="R641" s="43"/>
      <c r="S641" s="43"/>
      <c r="T641" s="43" t="s">
        <v>36</v>
      </c>
      <c r="U641" s="43" t="s">
        <v>560</v>
      </c>
      <c r="V641" s="43" t="s">
        <v>651</v>
      </c>
      <c r="W641" s="43" t="s">
        <v>38</v>
      </c>
      <c r="X641" s="43">
        <v>15.422000000000001</v>
      </c>
      <c r="Y641" s="43">
        <v>3.0224000000000002</v>
      </c>
      <c r="Z641" s="43" t="s">
        <v>711</v>
      </c>
      <c r="AA641" s="43" t="s">
        <v>40</v>
      </c>
      <c r="AB641" s="43"/>
      <c r="AC641" s="43"/>
      <c r="AD641" s="43"/>
      <c r="AE641" s="43"/>
      <c r="AF641" s="43"/>
    </row>
    <row r="642" spans="1:32">
      <c r="A642" s="68"/>
      <c r="B642" s="68"/>
      <c r="C642" s="43"/>
      <c r="D642" s="43"/>
      <c r="E642" s="43"/>
      <c r="F642" s="43"/>
      <c r="G642" s="43"/>
      <c r="H642" s="43"/>
      <c r="I642" s="43"/>
      <c r="J642" s="43"/>
      <c r="K642" s="43"/>
      <c r="L642" s="43"/>
      <c r="M642" s="43"/>
      <c r="N642" s="43"/>
      <c r="O642" s="43"/>
      <c r="P642" s="43"/>
      <c r="Q642" s="43"/>
      <c r="R642" s="43"/>
      <c r="S642" s="43"/>
      <c r="T642" s="43" t="s">
        <v>36</v>
      </c>
      <c r="U642" s="43" t="s">
        <v>560</v>
      </c>
      <c r="V642" s="43" t="s">
        <v>651</v>
      </c>
      <c r="W642" s="43" t="s">
        <v>38</v>
      </c>
      <c r="X642" s="43">
        <v>15.422000000000001</v>
      </c>
      <c r="Y642" s="43">
        <v>3.0224000000000002</v>
      </c>
      <c r="Z642" s="43" t="s">
        <v>711</v>
      </c>
      <c r="AA642" s="43" t="s">
        <v>40</v>
      </c>
      <c r="AB642" s="43"/>
      <c r="AC642" s="43"/>
      <c r="AD642" s="43"/>
      <c r="AE642" s="43"/>
      <c r="AF642" s="43"/>
    </row>
    <row r="643" spans="1:32">
      <c r="A643" s="68"/>
      <c r="B643" s="68"/>
      <c r="C643" s="43"/>
      <c r="D643" s="43"/>
      <c r="E643" s="43"/>
      <c r="F643" s="43"/>
      <c r="G643" s="43"/>
      <c r="H643" s="43"/>
      <c r="I643" s="43"/>
      <c r="J643" s="43"/>
      <c r="K643" s="43"/>
      <c r="L643" s="43"/>
      <c r="M643" s="43"/>
      <c r="N643" s="43"/>
      <c r="O643" s="43"/>
      <c r="P643" s="43"/>
      <c r="Q643" s="43"/>
      <c r="R643" s="43"/>
      <c r="S643" s="43"/>
      <c r="T643" s="43" t="s">
        <v>36</v>
      </c>
      <c r="U643" s="43" t="s">
        <v>560</v>
      </c>
      <c r="V643" s="43" t="s">
        <v>635</v>
      </c>
      <c r="W643" s="43" t="s">
        <v>38</v>
      </c>
      <c r="X643" s="43">
        <v>16.533300000000001</v>
      </c>
      <c r="Y643" s="43">
        <v>1.5166999999999999</v>
      </c>
      <c r="Z643" s="43" t="s">
        <v>636</v>
      </c>
      <c r="AA643" s="43" t="s">
        <v>40</v>
      </c>
      <c r="AB643" s="43"/>
      <c r="AC643" s="43"/>
      <c r="AD643" s="43"/>
      <c r="AE643" s="43"/>
      <c r="AF643" s="43"/>
    </row>
    <row r="644" spans="1:32">
      <c r="A644" s="68"/>
      <c r="B644" s="68"/>
      <c r="C644" s="43"/>
      <c r="D644" s="43"/>
      <c r="E644" s="43"/>
      <c r="F644" s="43"/>
      <c r="G644" s="43"/>
      <c r="H644" s="43"/>
      <c r="I644" s="43"/>
      <c r="J644" s="43"/>
      <c r="K644" s="43"/>
      <c r="L644" s="43"/>
      <c r="M644" s="43"/>
      <c r="N644" s="43"/>
      <c r="O644" s="43"/>
      <c r="P644" s="43"/>
      <c r="Q644" s="43"/>
      <c r="R644" s="43"/>
      <c r="S644" s="43"/>
      <c r="T644" s="43" t="s">
        <v>36</v>
      </c>
      <c r="U644" s="43" t="s">
        <v>560</v>
      </c>
      <c r="V644" s="43" t="s">
        <v>635</v>
      </c>
      <c r="W644" s="43" t="s">
        <v>38</v>
      </c>
      <c r="X644" s="43">
        <v>16.533300000000001</v>
      </c>
      <c r="Y644" s="43">
        <v>1.5166999999999999</v>
      </c>
      <c r="Z644" s="43" t="s">
        <v>636</v>
      </c>
      <c r="AA644" s="43" t="s">
        <v>40</v>
      </c>
      <c r="AB644" s="43"/>
      <c r="AC644" s="43"/>
      <c r="AD644" s="43"/>
      <c r="AE644" s="43"/>
      <c r="AF644" s="43"/>
    </row>
    <row r="645" spans="1:32">
      <c r="A645" s="68"/>
      <c r="B645" s="68"/>
      <c r="C645" s="43"/>
      <c r="D645" s="43"/>
      <c r="E645" s="43"/>
      <c r="F645" s="43"/>
      <c r="G645" s="43"/>
      <c r="H645" s="43"/>
      <c r="I645" s="43"/>
      <c r="J645" s="43"/>
      <c r="K645" s="43"/>
      <c r="L645" s="43"/>
      <c r="M645" s="43"/>
      <c r="N645" s="43"/>
      <c r="O645" s="43"/>
      <c r="P645" s="43"/>
      <c r="Q645" s="43"/>
      <c r="R645" s="43"/>
      <c r="S645" s="43"/>
      <c r="T645" s="43" t="s">
        <v>36</v>
      </c>
      <c r="U645" s="43" t="s">
        <v>560</v>
      </c>
      <c r="V645" s="43" t="s">
        <v>635</v>
      </c>
      <c r="W645" s="43" t="s">
        <v>38</v>
      </c>
      <c r="X645" s="43">
        <v>16.533300000000001</v>
      </c>
      <c r="Y645" s="43">
        <v>1.5166999999999999</v>
      </c>
      <c r="Z645" s="43" t="s">
        <v>636</v>
      </c>
      <c r="AA645" s="43" t="s">
        <v>40</v>
      </c>
      <c r="AB645" s="43"/>
      <c r="AC645" s="43"/>
      <c r="AD645" s="43"/>
      <c r="AE645" s="43"/>
      <c r="AF645" s="43"/>
    </row>
    <row r="646" spans="1:32">
      <c r="A646" s="68"/>
      <c r="B646" s="68"/>
      <c r="C646" s="43"/>
      <c r="D646" s="43"/>
      <c r="E646" s="43"/>
      <c r="F646" s="43"/>
      <c r="G646" s="43"/>
      <c r="H646" s="43"/>
      <c r="I646" s="43"/>
      <c r="J646" s="43"/>
      <c r="K646" s="43"/>
      <c r="L646" s="43"/>
      <c r="M646" s="43"/>
      <c r="N646" s="43"/>
      <c r="O646" s="43"/>
      <c r="P646" s="43"/>
      <c r="Q646" s="43"/>
      <c r="R646" s="43"/>
      <c r="S646" s="43"/>
      <c r="T646" s="43" t="s">
        <v>183</v>
      </c>
      <c r="U646" s="43" t="s">
        <v>560</v>
      </c>
      <c r="V646" s="43" t="s">
        <v>700</v>
      </c>
      <c r="W646" s="43" t="s">
        <v>38</v>
      </c>
      <c r="X646" s="43">
        <v>16.770499999999998</v>
      </c>
      <c r="Y646" s="43">
        <v>-3.0055999999999998</v>
      </c>
      <c r="Z646" s="43" t="s">
        <v>701</v>
      </c>
      <c r="AA646" s="43" t="s">
        <v>40</v>
      </c>
      <c r="AB646" s="43" t="s">
        <v>41</v>
      </c>
      <c r="AC646" s="43">
        <v>610</v>
      </c>
      <c r="AD646" s="43">
        <v>1</v>
      </c>
      <c r="AE646" s="43">
        <v>1020</v>
      </c>
      <c r="AF646" s="43">
        <v>156.26450915644801</v>
      </c>
    </row>
    <row r="647" spans="1:32">
      <c r="A647" s="68"/>
      <c r="B647" s="68"/>
      <c r="C647" s="43"/>
      <c r="D647" s="43"/>
      <c r="E647" s="43"/>
      <c r="F647" s="43"/>
      <c r="G647" s="43"/>
      <c r="H647" s="43"/>
      <c r="I647" s="43"/>
      <c r="J647" s="43"/>
      <c r="K647" s="43"/>
      <c r="L647" s="43"/>
      <c r="M647" s="43"/>
      <c r="N647" s="43"/>
      <c r="O647" s="43"/>
      <c r="P647" s="43"/>
      <c r="Q647" s="43"/>
      <c r="R647" s="43"/>
      <c r="S647" s="43"/>
      <c r="T647" s="43" t="s">
        <v>183</v>
      </c>
      <c r="U647" s="43" t="s">
        <v>560</v>
      </c>
      <c r="V647" s="43" t="s">
        <v>700</v>
      </c>
      <c r="W647" s="43" t="s">
        <v>38</v>
      </c>
      <c r="X647" s="43">
        <v>16.770499999999998</v>
      </c>
      <c r="Y647" s="43">
        <v>-3.0055999999999998</v>
      </c>
      <c r="Z647" s="43" t="s">
        <v>701</v>
      </c>
      <c r="AA647" s="43" t="s">
        <v>40</v>
      </c>
      <c r="AB647" s="43" t="s">
        <v>41</v>
      </c>
      <c r="AC647" s="43">
        <v>610</v>
      </c>
      <c r="AD647" s="43">
        <v>1</v>
      </c>
      <c r="AE647" s="43">
        <v>1040</v>
      </c>
      <c r="AF647" s="43">
        <v>182.58241536467699</v>
      </c>
    </row>
    <row r="648" spans="1:32">
      <c r="A648" s="68"/>
      <c r="B648" s="68"/>
      <c r="C648" s="43"/>
      <c r="D648" s="43"/>
      <c r="E648" s="43"/>
      <c r="F648" s="43"/>
      <c r="G648" s="43"/>
      <c r="H648" s="43"/>
      <c r="I648" s="43"/>
      <c r="J648" s="43"/>
      <c r="K648" s="43"/>
      <c r="L648" s="43"/>
      <c r="M648" s="43"/>
      <c r="N648" s="43"/>
      <c r="O648" s="43"/>
      <c r="P648" s="43"/>
      <c r="Q648" s="43"/>
      <c r="R648" s="43"/>
      <c r="S648" s="43"/>
      <c r="T648" s="43" t="s">
        <v>183</v>
      </c>
      <c r="U648" s="43" t="s">
        <v>560</v>
      </c>
      <c r="V648" s="43" t="s">
        <v>700</v>
      </c>
      <c r="W648" s="43" t="s">
        <v>38</v>
      </c>
      <c r="X648" s="43">
        <v>16.770499999999998</v>
      </c>
      <c r="Y648" s="43">
        <v>-3.0055999999999998</v>
      </c>
      <c r="Z648" s="43" t="s">
        <v>701</v>
      </c>
      <c r="AA648" s="43" t="s">
        <v>40</v>
      </c>
      <c r="AB648" s="43" t="s">
        <v>41</v>
      </c>
      <c r="AC648" s="43">
        <v>610</v>
      </c>
      <c r="AD648" s="43">
        <v>1</v>
      </c>
      <c r="AE648" s="43">
        <v>1040</v>
      </c>
      <c r="AF648" s="43">
        <v>201.03354797666901</v>
      </c>
    </row>
    <row r="649" spans="1:32">
      <c r="A649" s="68"/>
      <c r="B649" s="68"/>
      <c r="C649" s="43"/>
      <c r="D649" s="43"/>
      <c r="E649" s="43"/>
      <c r="F649" s="43"/>
      <c r="G649" s="43"/>
      <c r="H649" s="43"/>
      <c r="I649" s="43"/>
      <c r="J649" s="43"/>
      <c r="K649" s="43"/>
      <c r="L649" s="43"/>
      <c r="M649" s="43"/>
      <c r="N649" s="43"/>
      <c r="O649" s="43"/>
      <c r="P649" s="43"/>
      <c r="Q649" s="43"/>
      <c r="R649" s="43"/>
      <c r="S649" s="43"/>
      <c r="T649" s="43" t="s">
        <v>183</v>
      </c>
      <c r="U649" s="43" t="s">
        <v>560</v>
      </c>
      <c r="V649" s="43" t="s">
        <v>700</v>
      </c>
      <c r="W649" s="43" t="s">
        <v>38</v>
      </c>
      <c r="X649" s="43">
        <v>16.770499999999998</v>
      </c>
      <c r="Y649" s="43">
        <v>-3.0055999999999998</v>
      </c>
      <c r="Z649" s="43" t="s">
        <v>701</v>
      </c>
      <c r="AA649" s="43" t="s">
        <v>40</v>
      </c>
      <c r="AB649" s="43" t="s">
        <v>51</v>
      </c>
      <c r="AC649" s="43">
        <v>610</v>
      </c>
      <c r="AD649" s="43">
        <v>2</v>
      </c>
      <c r="AE649" s="43">
        <v>72</v>
      </c>
      <c r="AF649" s="43">
        <v>172.06959306864999</v>
      </c>
    </row>
    <row r="650" spans="1:32">
      <c r="A650" s="68"/>
      <c r="B650" s="68"/>
      <c r="C650" s="43"/>
      <c r="D650" s="43"/>
      <c r="E650" s="43"/>
      <c r="F650" s="43"/>
      <c r="G650" s="43"/>
      <c r="H650" s="43"/>
      <c r="I650" s="43"/>
      <c r="J650" s="43"/>
      <c r="K650" s="43"/>
      <c r="L650" s="43"/>
      <c r="M650" s="43"/>
      <c r="N650" s="43"/>
      <c r="O650" s="43"/>
      <c r="P650" s="43"/>
      <c r="Q650" s="43"/>
      <c r="R650" s="43"/>
      <c r="S650" s="43"/>
      <c r="T650" s="43" t="s">
        <v>183</v>
      </c>
      <c r="U650" s="43" t="s">
        <v>560</v>
      </c>
      <c r="V650" s="43" t="s">
        <v>700</v>
      </c>
      <c r="W650" s="43" t="s">
        <v>38</v>
      </c>
      <c r="X650" s="43">
        <v>16.770499999999998</v>
      </c>
      <c r="Y650" s="43">
        <v>-3.0055999999999998</v>
      </c>
      <c r="Z650" s="43" t="s">
        <v>701</v>
      </c>
      <c r="AA650" s="43" t="s">
        <v>40</v>
      </c>
      <c r="AB650" s="43" t="s">
        <v>51</v>
      </c>
      <c r="AC650" s="43">
        <v>610</v>
      </c>
      <c r="AD650" s="43">
        <v>2</v>
      </c>
      <c r="AE650" s="43">
        <v>72</v>
      </c>
      <c r="AF650" s="43">
        <v>337.52057651619901</v>
      </c>
    </row>
    <row r="651" spans="1:32">
      <c r="A651" s="68"/>
      <c r="B651" s="68"/>
      <c r="C651" s="43"/>
      <c r="D651" s="43"/>
      <c r="E651" s="43"/>
      <c r="F651" s="43"/>
      <c r="G651" s="43"/>
      <c r="H651" s="43"/>
      <c r="I651" s="43"/>
      <c r="J651" s="43"/>
      <c r="K651" s="43"/>
      <c r="L651" s="43"/>
      <c r="M651" s="43"/>
      <c r="N651" s="43"/>
      <c r="O651" s="43"/>
      <c r="P651" s="43"/>
      <c r="Q651" s="43"/>
      <c r="R651" s="43"/>
      <c r="S651" s="43"/>
      <c r="T651" s="43" t="s">
        <v>183</v>
      </c>
      <c r="U651" s="43" t="s">
        <v>560</v>
      </c>
      <c r="V651" s="43" t="s">
        <v>700</v>
      </c>
      <c r="W651" s="43" t="s">
        <v>38</v>
      </c>
      <c r="X651" s="43">
        <v>16.770499999999998</v>
      </c>
      <c r="Y651" s="43">
        <v>-3.0055999999999998</v>
      </c>
      <c r="Z651" s="43" t="s">
        <v>701</v>
      </c>
      <c r="AA651" s="43" t="s">
        <v>40</v>
      </c>
      <c r="AB651" s="43" t="s">
        <v>51</v>
      </c>
      <c r="AC651" s="43">
        <v>610</v>
      </c>
      <c r="AD651" s="43">
        <v>2</v>
      </c>
      <c r="AE651" s="43">
        <v>72</v>
      </c>
      <c r="AF651" s="43">
        <v>362.59709616541898</v>
      </c>
    </row>
    <row r="652" spans="1:32">
      <c r="A652" s="68"/>
      <c r="B652" s="68"/>
      <c r="C652" s="43"/>
      <c r="D652" s="43"/>
      <c r="E652" s="43"/>
      <c r="F652" s="43"/>
      <c r="G652" s="43"/>
      <c r="H652" s="43"/>
      <c r="I652" s="43"/>
      <c r="J652" s="43"/>
      <c r="K652" s="43"/>
      <c r="L652" s="43"/>
      <c r="M652" s="43"/>
      <c r="N652" s="43"/>
      <c r="O652" s="43"/>
      <c r="P652" s="43"/>
      <c r="Q652" s="43"/>
      <c r="R652" s="43"/>
      <c r="S652" s="43"/>
      <c r="T652" s="43" t="s">
        <v>36</v>
      </c>
      <c r="U652" s="43" t="s">
        <v>560</v>
      </c>
      <c r="V652" s="43"/>
      <c r="W652" s="43" t="s">
        <v>38</v>
      </c>
      <c r="X652" s="43">
        <v>14.825200000000001</v>
      </c>
      <c r="Y652" s="43">
        <v>-5.2546999999999997</v>
      </c>
      <c r="Z652" s="43" t="s">
        <v>722</v>
      </c>
      <c r="AA652" s="43" t="s">
        <v>40</v>
      </c>
      <c r="AB652" s="43"/>
      <c r="AC652" s="43"/>
      <c r="AD652" s="43"/>
      <c r="AE652" s="43"/>
      <c r="AF652" s="43"/>
    </row>
    <row r="653" spans="1:32">
      <c r="A653" s="68"/>
      <c r="B653" s="68"/>
      <c r="C653" s="43"/>
      <c r="D653" s="43"/>
      <c r="E653" s="43"/>
      <c r="F653" s="43"/>
      <c r="G653" s="43"/>
      <c r="H653" s="43"/>
      <c r="I653" s="43"/>
      <c r="J653" s="43"/>
      <c r="K653" s="43"/>
      <c r="L653" s="43"/>
      <c r="M653" s="43"/>
      <c r="N653" s="43"/>
      <c r="O653" s="43"/>
      <c r="P653" s="43"/>
      <c r="Q653" s="43"/>
      <c r="R653" s="43"/>
      <c r="S653" s="43"/>
      <c r="T653" s="43" t="s">
        <v>36</v>
      </c>
      <c r="U653" s="43" t="s">
        <v>560</v>
      </c>
      <c r="V653" s="43"/>
      <c r="W653" s="43" t="s">
        <v>38</v>
      </c>
      <c r="X653" s="43">
        <v>14.825200000000001</v>
      </c>
      <c r="Y653" s="43">
        <v>-5.2546999999999997</v>
      </c>
      <c r="Z653" s="43" t="s">
        <v>722</v>
      </c>
      <c r="AA653" s="43" t="s">
        <v>40</v>
      </c>
      <c r="AB653" s="43"/>
      <c r="AC653" s="43"/>
      <c r="AD653" s="43"/>
      <c r="AE653" s="43"/>
      <c r="AF653" s="43"/>
    </row>
    <row r="654" spans="1:32">
      <c r="A654" s="68"/>
      <c r="B654" s="68"/>
      <c r="C654" s="43"/>
      <c r="D654" s="43"/>
      <c r="E654" s="43"/>
      <c r="F654" s="43"/>
      <c r="G654" s="43"/>
      <c r="H654" s="43"/>
      <c r="I654" s="43"/>
      <c r="J654" s="43"/>
      <c r="K654" s="43"/>
      <c r="L654" s="43"/>
      <c r="M654" s="43"/>
      <c r="N654" s="43"/>
      <c r="O654" s="43"/>
      <c r="P654" s="43"/>
      <c r="Q654" s="43"/>
      <c r="R654" s="43"/>
      <c r="S654" s="43"/>
      <c r="T654" s="43" t="s">
        <v>36</v>
      </c>
      <c r="U654" s="43" t="s">
        <v>560</v>
      </c>
      <c r="V654" s="43"/>
      <c r="W654" s="43" t="s">
        <v>38</v>
      </c>
      <c r="X654" s="43">
        <v>14.825200000000001</v>
      </c>
      <c r="Y654" s="43">
        <v>-5.2546999999999997</v>
      </c>
      <c r="Z654" s="43" t="s">
        <v>722</v>
      </c>
      <c r="AA654" s="43" t="s">
        <v>40</v>
      </c>
      <c r="AB654" s="43"/>
      <c r="AC654" s="43"/>
      <c r="AD654" s="43"/>
      <c r="AE654" s="43"/>
      <c r="AF654" s="43"/>
    </row>
    <row r="655" spans="1:32">
      <c r="A655" s="68"/>
      <c r="B655" s="68"/>
      <c r="C655" s="43"/>
      <c r="D655" s="43"/>
      <c r="E655" s="43"/>
      <c r="F655" s="43"/>
      <c r="G655" s="43"/>
      <c r="H655" s="43"/>
      <c r="I655" s="43"/>
      <c r="J655" s="43"/>
      <c r="K655" s="43"/>
      <c r="L655" s="43"/>
      <c r="M655" s="43"/>
      <c r="N655" s="43"/>
      <c r="O655" s="43"/>
      <c r="P655" s="43"/>
      <c r="Q655" s="43"/>
      <c r="R655" s="43"/>
      <c r="S655" s="43" t="s">
        <v>35</v>
      </c>
      <c r="T655" s="43" t="s">
        <v>36</v>
      </c>
      <c r="U655" s="43" t="s">
        <v>560</v>
      </c>
      <c r="V655" s="43"/>
      <c r="W655" s="43" t="s">
        <v>38</v>
      </c>
      <c r="X655" s="43">
        <v>14.825200000000001</v>
      </c>
      <c r="Y655" s="43">
        <v>-5.2546999999999997</v>
      </c>
      <c r="Z655" s="43" t="s">
        <v>722</v>
      </c>
      <c r="AA655" s="43" t="s">
        <v>40</v>
      </c>
      <c r="AB655" s="43"/>
      <c r="AC655" s="43"/>
      <c r="AD655" s="43"/>
      <c r="AE655" s="43"/>
      <c r="AF655" s="43"/>
    </row>
    <row r="656" spans="1:32">
      <c r="A656" s="68"/>
      <c r="B656" s="68"/>
      <c r="C656" s="43"/>
      <c r="D656" s="43"/>
      <c r="E656" s="43"/>
      <c r="F656" s="43"/>
      <c r="G656" s="43"/>
      <c r="H656" s="43"/>
      <c r="I656" s="43"/>
      <c r="J656" s="43"/>
      <c r="K656" s="43"/>
      <c r="L656" s="43"/>
      <c r="M656" s="43"/>
      <c r="N656" s="43"/>
      <c r="O656" s="43"/>
      <c r="P656" s="43"/>
      <c r="Q656" s="43"/>
      <c r="R656" s="43"/>
      <c r="S656" s="43" t="s">
        <v>35</v>
      </c>
      <c r="T656" s="43" t="s">
        <v>36</v>
      </c>
      <c r="U656" s="43" t="s">
        <v>560</v>
      </c>
      <c r="V656" s="43"/>
      <c r="W656" s="43" t="s">
        <v>38</v>
      </c>
      <c r="X656" s="43">
        <v>14.825200000000001</v>
      </c>
      <c r="Y656" s="43">
        <v>-5.2546999999999997</v>
      </c>
      <c r="Z656" s="43" t="s">
        <v>722</v>
      </c>
      <c r="AA656" s="43" t="s">
        <v>40</v>
      </c>
      <c r="AB656" s="43"/>
      <c r="AC656" s="43"/>
      <c r="AD656" s="43"/>
      <c r="AE656" s="43"/>
      <c r="AF656" s="43"/>
    </row>
    <row r="657" spans="1:32">
      <c r="A657" s="68"/>
      <c r="B657" s="68"/>
      <c r="C657" s="43"/>
      <c r="D657" s="43"/>
      <c r="E657" s="43"/>
      <c r="F657" s="43"/>
      <c r="G657" s="43"/>
      <c r="H657" s="43"/>
      <c r="I657" s="43"/>
      <c r="J657" s="43"/>
      <c r="K657" s="43"/>
      <c r="L657" s="43"/>
      <c r="M657" s="43"/>
      <c r="N657" s="43"/>
      <c r="O657" s="43"/>
      <c r="P657" s="43"/>
      <c r="Q657" s="43"/>
      <c r="R657" s="43"/>
      <c r="S657" s="43" t="s">
        <v>35</v>
      </c>
      <c r="T657" s="43" t="s">
        <v>36</v>
      </c>
      <c r="U657" s="43" t="s">
        <v>560</v>
      </c>
      <c r="V657" s="43"/>
      <c r="W657" s="43" t="s">
        <v>38</v>
      </c>
      <c r="X657" s="43">
        <v>14.825200000000001</v>
      </c>
      <c r="Y657" s="43">
        <v>-5.2546999999999997</v>
      </c>
      <c r="Z657" s="43" t="s">
        <v>722</v>
      </c>
      <c r="AA657" s="43" t="s">
        <v>40</v>
      </c>
      <c r="AB657" s="43"/>
      <c r="AC657" s="43"/>
      <c r="AD657" s="43"/>
      <c r="AE657" s="43"/>
      <c r="AF657" s="43"/>
    </row>
    <row r="658" spans="1:32">
      <c r="A658" s="68"/>
      <c r="B658" s="68"/>
      <c r="C658" s="43"/>
      <c r="D658" s="43"/>
      <c r="E658" s="43"/>
      <c r="F658" s="43"/>
      <c r="G658" s="43"/>
      <c r="H658" s="43"/>
      <c r="I658" s="43"/>
      <c r="J658" s="43"/>
      <c r="K658" s="43"/>
      <c r="L658" s="43"/>
      <c r="M658" s="43"/>
      <c r="N658" s="43"/>
      <c r="O658" s="43"/>
      <c r="P658" s="43"/>
      <c r="Q658" s="43"/>
      <c r="R658" s="43"/>
      <c r="S658" s="43"/>
      <c r="T658" s="43" t="s">
        <v>36</v>
      </c>
      <c r="U658" s="43" t="s">
        <v>560</v>
      </c>
      <c r="V658" s="43"/>
      <c r="W658" s="43" t="s">
        <v>38</v>
      </c>
      <c r="X658" s="43">
        <v>17.040900000000001</v>
      </c>
      <c r="Y658" s="43">
        <v>-1.0660000000000001</v>
      </c>
      <c r="Z658" s="43" t="s">
        <v>609</v>
      </c>
      <c r="AA658" s="43" t="s">
        <v>40</v>
      </c>
      <c r="AB658" s="43"/>
      <c r="AC658" s="43"/>
      <c r="AD658" s="43"/>
      <c r="AE658" s="43"/>
      <c r="AF658" s="43"/>
    </row>
    <row r="659" spans="1:32">
      <c r="A659" s="68"/>
      <c r="B659" s="68"/>
      <c r="C659" s="43"/>
      <c r="D659" s="43"/>
      <c r="E659" s="43"/>
      <c r="F659" s="43"/>
      <c r="G659" s="43"/>
      <c r="H659" s="43"/>
      <c r="I659" s="43"/>
      <c r="J659" s="43"/>
      <c r="K659" s="43"/>
      <c r="L659" s="43"/>
      <c r="M659" s="43"/>
      <c r="N659" s="43"/>
      <c r="O659" s="43"/>
      <c r="P659" s="43"/>
      <c r="Q659" s="43"/>
      <c r="R659" s="43"/>
      <c r="S659" s="43"/>
      <c r="T659" s="43" t="s">
        <v>36</v>
      </c>
      <c r="U659" s="43" t="s">
        <v>560</v>
      </c>
      <c r="V659" s="43"/>
      <c r="W659" s="43" t="s">
        <v>38</v>
      </c>
      <c r="X659" s="43">
        <v>17.040900000000001</v>
      </c>
      <c r="Y659" s="43">
        <v>-1.0660000000000001</v>
      </c>
      <c r="Z659" s="43" t="s">
        <v>609</v>
      </c>
      <c r="AA659" s="43" t="s">
        <v>40</v>
      </c>
      <c r="AB659" s="43"/>
      <c r="AC659" s="43"/>
      <c r="AD659" s="43"/>
      <c r="AE659" s="43"/>
      <c r="AF659" s="43"/>
    </row>
    <row r="660" spans="1:32">
      <c r="A660" s="68"/>
      <c r="B660" s="68"/>
      <c r="C660" s="43"/>
      <c r="D660" s="43"/>
      <c r="E660" s="43"/>
      <c r="F660" s="43"/>
      <c r="G660" s="43"/>
      <c r="H660" s="43"/>
      <c r="I660" s="43"/>
      <c r="J660" s="43"/>
      <c r="K660" s="43"/>
      <c r="L660" s="43"/>
      <c r="M660" s="43"/>
      <c r="N660" s="43"/>
      <c r="O660" s="43"/>
      <c r="P660" s="43"/>
      <c r="Q660" s="43"/>
      <c r="R660" s="43"/>
      <c r="S660" s="43"/>
      <c r="T660" s="43" t="s">
        <v>36</v>
      </c>
      <c r="U660" s="43" t="s">
        <v>560</v>
      </c>
      <c r="V660" s="43"/>
      <c r="W660" s="43" t="s">
        <v>38</v>
      </c>
      <c r="X660" s="43">
        <v>17.040900000000001</v>
      </c>
      <c r="Y660" s="43">
        <v>-1.0660000000000001</v>
      </c>
      <c r="Z660" s="43" t="s">
        <v>609</v>
      </c>
      <c r="AA660" s="43" t="s">
        <v>40</v>
      </c>
      <c r="AB660" s="43"/>
      <c r="AC660" s="43"/>
      <c r="AD660" s="43"/>
      <c r="AE660" s="43"/>
      <c r="AF660" s="43"/>
    </row>
    <row r="661" spans="1:32">
      <c r="A661" s="68"/>
      <c r="B661" s="68"/>
      <c r="C661" s="43"/>
      <c r="D661" s="43"/>
      <c r="E661" s="43"/>
      <c r="F661" s="43"/>
      <c r="G661" s="43"/>
      <c r="H661" s="43"/>
      <c r="I661" s="43"/>
      <c r="J661" s="43"/>
      <c r="K661" s="43"/>
      <c r="L661" s="43"/>
      <c r="M661" s="43"/>
      <c r="N661" s="43"/>
      <c r="O661" s="43"/>
      <c r="P661" s="43"/>
      <c r="Q661" s="43"/>
      <c r="R661" s="43"/>
      <c r="S661" s="43" t="s">
        <v>35</v>
      </c>
      <c r="T661" s="43" t="s">
        <v>36</v>
      </c>
      <c r="U661" s="43" t="s">
        <v>560</v>
      </c>
      <c r="V661" s="43"/>
      <c r="W661" s="43" t="s">
        <v>38</v>
      </c>
      <c r="X661" s="43">
        <v>15.2615</v>
      </c>
      <c r="Y661" s="43">
        <v>-3.9483999999999999</v>
      </c>
      <c r="Z661" s="43" t="s">
        <v>719</v>
      </c>
      <c r="AA661" s="43" t="s">
        <v>40</v>
      </c>
      <c r="AB661" s="43"/>
      <c r="AC661" s="43"/>
      <c r="AD661" s="43"/>
      <c r="AE661" s="43"/>
      <c r="AF661" s="43"/>
    </row>
    <row r="662" spans="1:32">
      <c r="A662" s="68"/>
      <c r="B662" s="68"/>
      <c r="C662" s="43"/>
      <c r="D662" s="43"/>
      <c r="E662" s="43"/>
      <c r="F662" s="43"/>
      <c r="G662" s="43"/>
      <c r="H662" s="43"/>
      <c r="I662" s="43"/>
      <c r="J662" s="43"/>
      <c r="K662" s="43"/>
      <c r="L662" s="43"/>
      <c r="M662" s="43"/>
      <c r="N662" s="43"/>
      <c r="O662" s="43"/>
      <c r="P662" s="43"/>
      <c r="Q662" s="43"/>
      <c r="R662" s="43"/>
      <c r="S662" s="43" t="s">
        <v>35</v>
      </c>
      <c r="T662" s="43" t="s">
        <v>36</v>
      </c>
      <c r="U662" s="43" t="s">
        <v>560</v>
      </c>
      <c r="V662" s="43"/>
      <c r="W662" s="43" t="s">
        <v>38</v>
      </c>
      <c r="X662" s="43">
        <v>15.2615</v>
      </c>
      <c r="Y662" s="43">
        <v>-3.9483999999999999</v>
      </c>
      <c r="Z662" s="43" t="s">
        <v>719</v>
      </c>
      <c r="AA662" s="43" t="s">
        <v>40</v>
      </c>
      <c r="AB662" s="43"/>
      <c r="AC662" s="43"/>
      <c r="AD662" s="43"/>
      <c r="AE662" s="43"/>
      <c r="AF662" s="43"/>
    </row>
    <row r="663" spans="1:32">
      <c r="A663" s="68"/>
      <c r="B663" s="68"/>
      <c r="C663" s="43"/>
      <c r="D663" s="43"/>
      <c r="E663" s="43"/>
      <c r="F663" s="43"/>
      <c r="G663" s="43"/>
      <c r="H663" s="43"/>
      <c r="I663" s="43"/>
      <c r="J663" s="43"/>
      <c r="K663" s="43"/>
      <c r="L663" s="43"/>
      <c r="M663" s="43"/>
      <c r="N663" s="43"/>
      <c r="O663" s="43"/>
      <c r="P663" s="43"/>
      <c r="Q663" s="43"/>
      <c r="R663" s="43"/>
      <c r="S663" s="43" t="s">
        <v>35</v>
      </c>
      <c r="T663" s="43" t="s">
        <v>36</v>
      </c>
      <c r="U663" s="43" t="s">
        <v>560</v>
      </c>
      <c r="V663" s="43"/>
      <c r="W663" s="43" t="s">
        <v>38</v>
      </c>
      <c r="X663" s="43">
        <v>15.2615</v>
      </c>
      <c r="Y663" s="43">
        <v>-3.9483999999999999</v>
      </c>
      <c r="Z663" s="43" t="s">
        <v>719</v>
      </c>
      <c r="AA663" s="43" t="s">
        <v>40</v>
      </c>
      <c r="AB663" s="43"/>
      <c r="AC663" s="43"/>
      <c r="AD663" s="43"/>
      <c r="AE663" s="43"/>
      <c r="AF663" s="43"/>
    </row>
    <row r="664" spans="1:32">
      <c r="A664" s="68"/>
      <c r="B664" s="68"/>
      <c r="C664" s="43"/>
      <c r="D664" s="43"/>
      <c r="E664" s="43"/>
      <c r="F664" s="43"/>
      <c r="G664" s="43"/>
      <c r="H664" s="43"/>
      <c r="I664" s="43"/>
      <c r="J664" s="43"/>
      <c r="K664" s="43"/>
      <c r="L664" s="43"/>
      <c r="M664" s="43"/>
      <c r="N664" s="43"/>
      <c r="O664" s="43"/>
      <c r="P664" s="43"/>
      <c r="Q664" s="43"/>
      <c r="R664" s="43"/>
      <c r="S664" s="43" t="s">
        <v>35</v>
      </c>
      <c r="T664" s="43" t="s">
        <v>36</v>
      </c>
      <c r="U664" s="43" t="s">
        <v>560</v>
      </c>
      <c r="V664" s="43"/>
      <c r="W664" s="43" t="s">
        <v>38</v>
      </c>
      <c r="X664" s="43">
        <v>15.2615</v>
      </c>
      <c r="Y664" s="43">
        <v>-3.9483999999999999</v>
      </c>
      <c r="Z664" s="43" t="s">
        <v>719</v>
      </c>
      <c r="AA664" s="43" t="s">
        <v>40</v>
      </c>
      <c r="AB664" s="43"/>
      <c r="AC664" s="43"/>
      <c r="AD664" s="43"/>
      <c r="AE664" s="43"/>
      <c r="AF664" s="43"/>
    </row>
    <row r="665" spans="1:32">
      <c r="A665" s="68"/>
      <c r="B665" s="68"/>
      <c r="C665" s="43"/>
      <c r="D665" s="43"/>
      <c r="E665" s="43"/>
      <c r="F665" s="43"/>
      <c r="G665" s="43"/>
      <c r="H665" s="43"/>
      <c r="I665" s="43"/>
      <c r="J665" s="43"/>
      <c r="K665" s="43"/>
      <c r="L665" s="43"/>
      <c r="M665" s="43"/>
      <c r="N665" s="43"/>
      <c r="O665" s="43"/>
      <c r="P665" s="43"/>
      <c r="Q665" s="43"/>
      <c r="R665" s="43"/>
      <c r="S665" s="43" t="s">
        <v>35</v>
      </c>
      <c r="T665" s="43" t="s">
        <v>36</v>
      </c>
      <c r="U665" s="43" t="s">
        <v>560</v>
      </c>
      <c r="V665" s="43"/>
      <c r="W665" s="43" t="s">
        <v>38</v>
      </c>
      <c r="X665" s="43">
        <v>15.2615</v>
      </c>
      <c r="Y665" s="43">
        <v>-3.9483999999999999</v>
      </c>
      <c r="Z665" s="43" t="s">
        <v>719</v>
      </c>
      <c r="AA665" s="43" t="s">
        <v>40</v>
      </c>
      <c r="AB665" s="43"/>
      <c r="AC665" s="43"/>
      <c r="AD665" s="43"/>
      <c r="AE665" s="43"/>
      <c r="AF665" s="43"/>
    </row>
    <row r="666" spans="1:32">
      <c r="A666" s="68"/>
      <c r="B666" s="68"/>
      <c r="C666" s="43"/>
      <c r="D666" s="43"/>
      <c r="E666" s="43"/>
      <c r="F666" s="43"/>
      <c r="G666" s="43"/>
      <c r="H666" s="43"/>
      <c r="I666" s="43"/>
      <c r="J666" s="43"/>
      <c r="K666" s="43"/>
      <c r="L666" s="43"/>
      <c r="M666" s="43"/>
      <c r="N666" s="43"/>
      <c r="O666" s="43"/>
      <c r="P666" s="43"/>
      <c r="Q666" s="43"/>
      <c r="R666" s="43"/>
      <c r="S666" s="43" t="s">
        <v>35</v>
      </c>
      <c r="T666" s="43" t="s">
        <v>36</v>
      </c>
      <c r="U666" s="43" t="s">
        <v>560</v>
      </c>
      <c r="V666" s="43"/>
      <c r="W666" s="43" t="s">
        <v>38</v>
      </c>
      <c r="X666" s="43">
        <v>15.2615</v>
      </c>
      <c r="Y666" s="43">
        <v>-3.9483999999999999</v>
      </c>
      <c r="Z666" s="43" t="s">
        <v>719</v>
      </c>
      <c r="AA666" s="43" t="s">
        <v>40</v>
      </c>
      <c r="AB666" s="43"/>
      <c r="AC666" s="43"/>
      <c r="AD666" s="43"/>
      <c r="AE666" s="43"/>
      <c r="AF666" s="43"/>
    </row>
    <row r="667" spans="1:32">
      <c r="A667" s="68"/>
      <c r="B667" s="68"/>
      <c r="C667" s="43"/>
      <c r="D667" s="43"/>
      <c r="E667" s="43"/>
      <c r="F667" s="43"/>
      <c r="G667" s="43"/>
      <c r="H667" s="43"/>
      <c r="I667" s="43"/>
      <c r="J667" s="43"/>
      <c r="K667" s="43"/>
      <c r="L667" s="43"/>
      <c r="M667" s="43"/>
      <c r="N667" s="43"/>
      <c r="O667" s="43"/>
      <c r="P667" s="43"/>
      <c r="Q667" s="43"/>
      <c r="R667" s="43"/>
      <c r="S667" s="43"/>
      <c r="T667" s="43" t="s">
        <v>36</v>
      </c>
      <c r="U667" s="43" t="s">
        <v>560</v>
      </c>
      <c r="V667" s="43"/>
      <c r="W667" s="43" t="s">
        <v>38</v>
      </c>
      <c r="X667" s="43">
        <v>16.203600000000002</v>
      </c>
      <c r="Y667" s="43">
        <v>-0.47689999999999999</v>
      </c>
      <c r="Z667" s="43" t="s">
        <v>569</v>
      </c>
      <c r="AA667" s="43" t="s">
        <v>40</v>
      </c>
      <c r="AB667" s="43"/>
      <c r="AC667" s="43"/>
      <c r="AD667" s="43"/>
      <c r="AE667" s="43"/>
      <c r="AF667" s="43"/>
    </row>
    <row r="668" spans="1:32">
      <c r="A668" s="68"/>
      <c r="B668" s="68"/>
      <c r="C668" s="43"/>
      <c r="D668" s="43"/>
      <c r="E668" s="43"/>
      <c r="F668" s="43"/>
      <c r="G668" s="43"/>
      <c r="H668" s="43"/>
      <c r="I668" s="43"/>
      <c r="J668" s="43"/>
      <c r="K668" s="43"/>
      <c r="L668" s="43"/>
      <c r="M668" s="43"/>
      <c r="N668" s="43"/>
      <c r="O668" s="43"/>
      <c r="P668" s="43"/>
      <c r="Q668" s="43"/>
      <c r="R668" s="43"/>
      <c r="S668" s="43"/>
      <c r="T668" s="43" t="s">
        <v>36</v>
      </c>
      <c r="U668" s="43" t="s">
        <v>560</v>
      </c>
      <c r="V668" s="43"/>
      <c r="W668" s="43" t="s">
        <v>38</v>
      </c>
      <c r="X668" s="43">
        <v>16.203600000000002</v>
      </c>
      <c r="Y668" s="43">
        <v>-0.47689999999999999</v>
      </c>
      <c r="Z668" s="43" t="s">
        <v>569</v>
      </c>
      <c r="AA668" s="43" t="s">
        <v>40</v>
      </c>
      <c r="AB668" s="43"/>
      <c r="AC668" s="43"/>
      <c r="AD668" s="43"/>
      <c r="AE668" s="43"/>
      <c r="AF668" s="43"/>
    </row>
    <row r="669" spans="1:32">
      <c r="A669" s="68"/>
      <c r="B669" s="68"/>
      <c r="C669" s="43"/>
      <c r="D669" s="43"/>
      <c r="E669" s="43"/>
      <c r="F669" s="43"/>
      <c r="G669" s="43"/>
      <c r="H669" s="43"/>
      <c r="I669" s="43"/>
      <c r="J669" s="43"/>
      <c r="K669" s="43"/>
      <c r="L669" s="43"/>
      <c r="M669" s="43"/>
      <c r="N669" s="43"/>
      <c r="O669" s="43"/>
      <c r="P669" s="43"/>
      <c r="Q669" s="43"/>
      <c r="R669" s="43"/>
      <c r="S669" s="43"/>
      <c r="T669" s="43" t="s">
        <v>36</v>
      </c>
      <c r="U669" s="43" t="s">
        <v>560</v>
      </c>
      <c r="V669" s="43"/>
      <c r="W669" s="43" t="s">
        <v>38</v>
      </c>
      <c r="X669" s="43">
        <v>16.203600000000002</v>
      </c>
      <c r="Y669" s="43">
        <v>-0.47689999999999999</v>
      </c>
      <c r="Z669" s="43" t="s">
        <v>569</v>
      </c>
      <c r="AA669" s="43" t="s">
        <v>40</v>
      </c>
      <c r="AB669" s="43"/>
      <c r="AC669" s="43"/>
      <c r="AD669" s="43"/>
      <c r="AE669" s="43"/>
      <c r="AF669" s="43"/>
    </row>
    <row r="670" spans="1:32">
      <c r="A670" s="68"/>
      <c r="B670" s="68"/>
      <c r="C670" s="43"/>
      <c r="D670" s="43"/>
      <c r="E670" s="43"/>
      <c r="F670" s="43"/>
      <c r="G670" s="43"/>
      <c r="H670" s="43"/>
      <c r="I670" s="43"/>
      <c r="J670" s="43"/>
      <c r="K670" s="43"/>
      <c r="L670" s="43"/>
      <c r="M670" s="43"/>
      <c r="N670" s="43"/>
      <c r="O670" s="43"/>
      <c r="P670" s="43"/>
      <c r="Q670" s="43"/>
      <c r="R670" s="43"/>
      <c r="S670" s="43"/>
      <c r="T670" s="43" t="s">
        <v>36</v>
      </c>
      <c r="U670" s="43" t="s">
        <v>560</v>
      </c>
      <c r="V670" s="43"/>
      <c r="W670" s="43" t="s">
        <v>38</v>
      </c>
      <c r="X670" s="43">
        <v>12.8592</v>
      </c>
      <c r="Y670" s="43">
        <v>-4.6738</v>
      </c>
      <c r="Z670" s="43" t="s">
        <v>580</v>
      </c>
      <c r="AA670" s="43" t="s">
        <v>40</v>
      </c>
      <c r="AB670" s="43"/>
      <c r="AC670" s="43"/>
      <c r="AD670" s="43"/>
      <c r="AE670" s="43"/>
      <c r="AF670" s="43"/>
    </row>
    <row r="671" spans="1:32">
      <c r="A671" s="68"/>
      <c r="B671" s="68"/>
      <c r="C671" s="43"/>
      <c r="D671" s="43"/>
      <c r="E671" s="43"/>
      <c r="F671" s="43"/>
      <c r="G671" s="43"/>
      <c r="H671" s="43"/>
      <c r="I671" s="43"/>
      <c r="J671" s="43"/>
      <c r="K671" s="43"/>
      <c r="L671" s="43"/>
      <c r="M671" s="43"/>
      <c r="N671" s="43"/>
      <c r="O671" s="43"/>
      <c r="P671" s="43"/>
      <c r="Q671" s="43"/>
      <c r="R671" s="43"/>
      <c r="S671" s="43"/>
      <c r="T671" s="43" t="s">
        <v>36</v>
      </c>
      <c r="U671" s="43" t="s">
        <v>560</v>
      </c>
      <c r="V671" s="43"/>
      <c r="W671" s="43" t="s">
        <v>38</v>
      </c>
      <c r="X671" s="43">
        <v>12.8592</v>
      </c>
      <c r="Y671" s="43">
        <v>-4.6738</v>
      </c>
      <c r="Z671" s="43" t="s">
        <v>580</v>
      </c>
      <c r="AA671" s="43" t="s">
        <v>40</v>
      </c>
      <c r="AB671" s="43"/>
      <c r="AC671" s="43"/>
      <c r="AD671" s="43"/>
      <c r="AE671" s="43"/>
      <c r="AF671" s="43"/>
    </row>
    <row r="672" spans="1:32">
      <c r="A672" s="68"/>
      <c r="B672" s="68"/>
      <c r="C672" s="43"/>
      <c r="D672" s="43"/>
      <c r="E672" s="43"/>
      <c r="F672" s="43"/>
      <c r="G672" s="43"/>
      <c r="H672" s="43"/>
      <c r="I672" s="43"/>
      <c r="J672" s="43"/>
      <c r="K672" s="43"/>
      <c r="L672" s="43"/>
      <c r="M672" s="43"/>
      <c r="N672" s="43"/>
      <c r="O672" s="43"/>
      <c r="P672" s="43"/>
      <c r="Q672" s="43"/>
      <c r="R672" s="43"/>
      <c r="S672" s="43"/>
      <c r="T672" s="43" t="s">
        <v>36</v>
      </c>
      <c r="U672" s="43" t="s">
        <v>560</v>
      </c>
      <c r="V672" s="43"/>
      <c r="W672" s="43" t="s">
        <v>38</v>
      </c>
      <c r="X672" s="43">
        <v>12.8592</v>
      </c>
      <c r="Y672" s="43">
        <v>-4.6738</v>
      </c>
      <c r="Z672" s="43" t="s">
        <v>580</v>
      </c>
      <c r="AA672" s="43" t="s">
        <v>40</v>
      </c>
      <c r="AB672" s="43"/>
      <c r="AC672" s="43"/>
      <c r="AD672" s="43"/>
      <c r="AE672" s="43"/>
      <c r="AF672" s="43"/>
    </row>
    <row r="673" spans="1:32">
      <c r="A673" s="68"/>
      <c r="B673" s="68"/>
      <c r="C673" s="43"/>
      <c r="D673" s="43"/>
      <c r="E673" s="43"/>
      <c r="F673" s="43"/>
      <c r="G673" s="43"/>
      <c r="H673" s="43"/>
      <c r="I673" s="43"/>
      <c r="J673" s="43"/>
      <c r="K673" s="43"/>
      <c r="L673" s="43"/>
      <c r="M673" s="43"/>
      <c r="N673" s="43"/>
      <c r="O673" s="43"/>
      <c r="P673" s="43"/>
      <c r="Q673" s="43"/>
      <c r="R673" s="43"/>
      <c r="S673" s="43"/>
      <c r="T673" s="43" t="s">
        <v>36</v>
      </c>
      <c r="U673" s="43" t="s">
        <v>560</v>
      </c>
      <c r="V673" s="43"/>
      <c r="W673" s="43" t="s">
        <v>38</v>
      </c>
      <c r="X673" s="43">
        <v>13.8162</v>
      </c>
      <c r="Y673" s="43">
        <v>-3.4418000000000002</v>
      </c>
      <c r="Z673" s="43" t="s">
        <v>693</v>
      </c>
      <c r="AA673" s="43" t="s">
        <v>40</v>
      </c>
      <c r="AB673" s="43"/>
      <c r="AC673" s="43"/>
      <c r="AD673" s="43"/>
      <c r="AE673" s="43"/>
      <c r="AF673" s="43"/>
    </row>
    <row r="674" spans="1:32">
      <c r="A674" s="68"/>
      <c r="B674" s="68"/>
      <c r="C674" s="43"/>
      <c r="D674" s="43"/>
      <c r="E674" s="43"/>
      <c r="F674" s="43"/>
      <c r="G674" s="43"/>
      <c r="H674" s="43"/>
      <c r="I674" s="43"/>
      <c r="J674" s="43"/>
      <c r="K674" s="43"/>
      <c r="L674" s="43"/>
      <c r="M674" s="43"/>
      <c r="N674" s="43"/>
      <c r="O674" s="43"/>
      <c r="P674" s="43"/>
      <c r="Q674" s="43"/>
      <c r="R674" s="43"/>
      <c r="S674" s="43"/>
      <c r="T674" s="43" t="s">
        <v>36</v>
      </c>
      <c r="U674" s="43" t="s">
        <v>560</v>
      </c>
      <c r="V674" s="43"/>
      <c r="W674" s="43" t="s">
        <v>38</v>
      </c>
      <c r="X674" s="43">
        <v>13.8162</v>
      </c>
      <c r="Y674" s="43">
        <v>-3.4418000000000002</v>
      </c>
      <c r="Z674" s="43" t="s">
        <v>693</v>
      </c>
      <c r="AA674" s="43" t="s">
        <v>40</v>
      </c>
      <c r="AB674" s="43"/>
      <c r="AC674" s="43"/>
      <c r="AD674" s="43"/>
      <c r="AE674" s="43"/>
      <c r="AF674" s="43"/>
    </row>
    <row r="675" spans="1:32">
      <c r="A675" s="68"/>
      <c r="B675" s="68"/>
      <c r="C675" s="43"/>
      <c r="D675" s="43"/>
      <c r="E675" s="43"/>
      <c r="F675" s="43"/>
      <c r="G675" s="43"/>
      <c r="H675" s="43"/>
      <c r="I675" s="43"/>
      <c r="J675" s="43"/>
      <c r="K675" s="43"/>
      <c r="L675" s="43"/>
      <c r="M675" s="43"/>
      <c r="N675" s="43"/>
      <c r="O675" s="43"/>
      <c r="P675" s="43"/>
      <c r="Q675" s="43"/>
      <c r="R675" s="43"/>
      <c r="S675" s="43"/>
      <c r="T675" s="43" t="s">
        <v>36</v>
      </c>
      <c r="U675" s="43" t="s">
        <v>560</v>
      </c>
      <c r="V675" s="43"/>
      <c r="W675" s="43" t="s">
        <v>38</v>
      </c>
      <c r="X675" s="43">
        <v>13.8162</v>
      </c>
      <c r="Y675" s="43">
        <v>-3.4418000000000002</v>
      </c>
      <c r="Z675" s="43" t="s">
        <v>693</v>
      </c>
      <c r="AA675" s="43" t="s">
        <v>40</v>
      </c>
      <c r="AB675" s="43"/>
      <c r="AC675" s="43"/>
      <c r="AD675" s="43"/>
      <c r="AE675" s="43"/>
      <c r="AF675" s="43"/>
    </row>
    <row r="676" spans="1:32">
      <c r="A676" s="68"/>
      <c r="B676" s="68"/>
      <c r="C676" s="43"/>
      <c r="D676" s="43"/>
      <c r="E676" s="43"/>
      <c r="F676" s="43"/>
      <c r="G676" s="43"/>
      <c r="H676" s="43"/>
      <c r="I676" s="43"/>
      <c r="J676" s="43"/>
      <c r="K676" s="43"/>
      <c r="L676" s="43"/>
      <c r="M676" s="43"/>
      <c r="N676" s="43"/>
      <c r="O676" s="43"/>
      <c r="P676" s="43"/>
      <c r="Q676" s="43"/>
      <c r="R676" s="43"/>
      <c r="S676" s="43"/>
      <c r="T676" s="43" t="s">
        <v>36</v>
      </c>
      <c r="U676" s="43" t="s">
        <v>560</v>
      </c>
      <c r="V676" s="43"/>
      <c r="W676" s="43" t="s">
        <v>38</v>
      </c>
      <c r="X676" s="43">
        <v>16.09</v>
      </c>
      <c r="Y676" s="43">
        <v>-3.2359</v>
      </c>
      <c r="Z676" s="43" t="s">
        <v>695</v>
      </c>
      <c r="AA676" s="43" t="s">
        <v>40</v>
      </c>
      <c r="AB676" s="43"/>
      <c r="AC676" s="43"/>
      <c r="AD676" s="43"/>
      <c r="AE676" s="43"/>
      <c r="AF676" s="43"/>
    </row>
    <row r="677" spans="1:32">
      <c r="A677" s="68"/>
      <c r="B677" s="68"/>
      <c r="C677" s="43"/>
      <c r="D677" s="43"/>
      <c r="E677" s="43"/>
      <c r="F677" s="43"/>
      <c r="G677" s="43"/>
      <c r="H677" s="43"/>
      <c r="I677" s="43"/>
      <c r="J677" s="43"/>
      <c r="K677" s="43"/>
      <c r="L677" s="43"/>
      <c r="M677" s="43"/>
      <c r="N677" s="43"/>
      <c r="O677" s="43"/>
      <c r="P677" s="43"/>
      <c r="Q677" s="43"/>
      <c r="R677" s="43"/>
      <c r="S677" s="43"/>
      <c r="T677" s="43" t="s">
        <v>36</v>
      </c>
      <c r="U677" s="43" t="s">
        <v>560</v>
      </c>
      <c r="V677" s="43"/>
      <c r="W677" s="43" t="s">
        <v>38</v>
      </c>
      <c r="X677" s="43">
        <v>16.09</v>
      </c>
      <c r="Y677" s="43">
        <v>-3.2359</v>
      </c>
      <c r="Z677" s="43" t="s">
        <v>695</v>
      </c>
      <c r="AA677" s="43" t="s">
        <v>40</v>
      </c>
      <c r="AB677" s="43"/>
      <c r="AC677" s="43"/>
      <c r="AD677" s="43"/>
      <c r="AE677" s="43"/>
      <c r="AF677" s="43"/>
    </row>
    <row r="678" spans="1:32">
      <c r="A678" s="68"/>
      <c r="B678" s="68"/>
      <c r="C678" s="43"/>
      <c r="D678" s="43"/>
      <c r="E678" s="43"/>
      <c r="F678" s="43"/>
      <c r="G678" s="43"/>
      <c r="H678" s="43"/>
      <c r="I678" s="43"/>
      <c r="J678" s="43"/>
      <c r="K678" s="43"/>
      <c r="L678" s="43"/>
      <c r="M678" s="43"/>
      <c r="N678" s="43"/>
      <c r="O678" s="43"/>
      <c r="P678" s="43"/>
      <c r="Q678" s="43"/>
      <c r="R678" s="43"/>
      <c r="S678" s="43"/>
      <c r="T678" s="43" t="s">
        <v>36</v>
      </c>
      <c r="U678" s="43" t="s">
        <v>560</v>
      </c>
      <c r="V678" s="43"/>
      <c r="W678" s="43" t="s">
        <v>38</v>
      </c>
      <c r="X678" s="43">
        <v>16.09</v>
      </c>
      <c r="Y678" s="43">
        <v>-3.2359</v>
      </c>
      <c r="Z678" s="43" t="s">
        <v>695</v>
      </c>
      <c r="AA678" s="43" t="s">
        <v>40</v>
      </c>
      <c r="AB678" s="43"/>
      <c r="AC678" s="43"/>
      <c r="AD678" s="43"/>
      <c r="AE678" s="43"/>
      <c r="AF678" s="43"/>
    </row>
    <row r="679" spans="1:32">
      <c r="A679" s="68"/>
      <c r="B679" s="68"/>
      <c r="C679" s="43"/>
      <c r="D679" s="43"/>
      <c r="E679" s="43"/>
      <c r="F679" s="43"/>
      <c r="G679" s="43"/>
      <c r="H679" s="43"/>
      <c r="I679" s="43"/>
      <c r="J679" s="43"/>
      <c r="K679" s="43"/>
      <c r="L679" s="43"/>
      <c r="M679" s="43"/>
      <c r="N679" s="43"/>
      <c r="O679" s="43"/>
      <c r="P679" s="43"/>
      <c r="Q679" s="43"/>
      <c r="R679" s="43"/>
      <c r="S679" s="43"/>
      <c r="T679" s="43" t="s">
        <v>36</v>
      </c>
      <c r="U679" s="43" t="s">
        <v>560</v>
      </c>
      <c r="V679" s="43"/>
      <c r="W679" s="43" t="s">
        <v>38</v>
      </c>
      <c r="X679" s="43">
        <v>16.09</v>
      </c>
      <c r="Y679" s="43">
        <v>-3.2359</v>
      </c>
      <c r="Z679" s="43" t="s">
        <v>695</v>
      </c>
      <c r="AA679" s="43" t="s">
        <v>40</v>
      </c>
      <c r="AB679" s="43"/>
      <c r="AC679" s="43"/>
      <c r="AD679" s="43"/>
      <c r="AE679" s="43"/>
      <c r="AF679" s="43"/>
    </row>
    <row r="680" spans="1:32">
      <c r="A680" s="68"/>
      <c r="B680" s="68"/>
      <c r="C680" s="43"/>
      <c r="D680" s="43"/>
      <c r="E680" s="43"/>
      <c r="F680" s="43"/>
      <c r="G680" s="43"/>
      <c r="H680" s="43"/>
      <c r="I680" s="43"/>
      <c r="J680" s="43"/>
      <c r="K680" s="43"/>
      <c r="L680" s="43"/>
      <c r="M680" s="43"/>
      <c r="N680" s="43"/>
      <c r="O680" s="43"/>
      <c r="P680" s="43"/>
      <c r="Q680" s="43"/>
      <c r="R680" s="43"/>
      <c r="S680" s="43"/>
      <c r="T680" s="43" t="s">
        <v>36</v>
      </c>
      <c r="U680" s="43" t="s">
        <v>560</v>
      </c>
      <c r="V680" s="43"/>
      <c r="W680" s="43" t="s">
        <v>38</v>
      </c>
      <c r="X680" s="43">
        <v>16.09</v>
      </c>
      <c r="Y680" s="43">
        <v>-3.2359</v>
      </c>
      <c r="Z680" s="43" t="s">
        <v>695</v>
      </c>
      <c r="AA680" s="43" t="s">
        <v>40</v>
      </c>
      <c r="AB680" s="43"/>
      <c r="AC680" s="43"/>
      <c r="AD680" s="43"/>
      <c r="AE680" s="43"/>
      <c r="AF680" s="43"/>
    </row>
    <row r="681" spans="1:32">
      <c r="A681" s="68"/>
      <c r="B681" s="68"/>
      <c r="C681" s="43"/>
      <c r="D681" s="43"/>
      <c r="E681" s="43"/>
      <c r="F681" s="43"/>
      <c r="G681" s="43"/>
      <c r="H681" s="43"/>
      <c r="I681" s="43"/>
      <c r="J681" s="43"/>
      <c r="K681" s="43"/>
      <c r="L681" s="43"/>
      <c r="M681" s="43"/>
      <c r="N681" s="43"/>
      <c r="O681" s="43"/>
      <c r="P681" s="43"/>
      <c r="Q681" s="43"/>
      <c r="R681" s="43"/>
      <c r="S681" s="43"/>
      <c r="T681" s="43" t="s">
        <v>36</v>
      </c>
      <c r="U681" s="43" t="s">
        <v>560</v>
      </c>
      <c r="V681" s="43"/>
      <c r="W681" s="43" t="s">
        <v>38</v>
      </c>
      <c r="X681" s="43">
        <v>16.09</v>
      </c>
      <c r="Y681" s="43">
        <v>-3.2359</v>
      </c>
      <c r="Z681" s="43" t="s">
        <v>695</v>
      </c>
      <c r="AA681" s="43" t="s">
        <v>40</v>
      </c>
      <c r="AB681" s="43"/>
      <c r="AC681" s="43"/>
      <c r="AD681" s="43"/>
      <c r="AE681" s="43"/>
      <c r="AF681" s="43"/>
    </row>
    <row r="682" spans="1:32">
      <c r="A682" s="68"/>
      <c r="B682" s="68"/>
      <c r="C682" s="43"/>
      <c r="D682" s="43"/>
      <c r="E682" s="43"/>
      <c r="F682" s="43"/>
      <c r="G682" s="43"/>
      <c r="H682" s="43"/>
      <c r="I682" s="43"/>
      <c r="J682" s="43"/>
      <c r="K682" s="43"/>
      <c r="L682" s="43"/>
      <c r="M682" s="43"/>
      <c r="N682" s="43"/>
      <c r="O682" s="43"/>
      <c r="P682" s="43"/>
      <c r="Q682" s="43"/>
      <c r="R682" s="43"/>
      <c r="S682" s="43"/>
      <c r="T682" s="43" t="s">
        <v>36</v>
      </c>
      <c r="U682" s="43" t="s">
        <v>560</v>
      </c>
      <c r="V682" s="43"/>
      <c r="W682" s="43" t="s">
        <v>38</v>
      </c>
      <c r="X682" s="43">
        <v>14.3089</v>
      </c>
      <c r="Y682" s="43">
        <v>-3.0552000000000001</v>
      </c>
      <c r="Z682" s="43" t="s">
        <v>611</v>
      </c>
      <c r="AA682" s="43" t="s">
        <v>40</v>
      </c>
      <c r="AB682" s="43"/>
      <c r="AC682" s="43"/>
      <c r="AD682" s="43"/>
      <c r="AE682" s="43"/>
      <c r="AF682" s="43"/>
    </row>
    <row r="683" spans="1:32">
      <c r="A683" s="68"/>
      <c r="B683" s="68"/>
      <c r="C683" s="43"/>
      <c r="D683" s="43"/>
      <c r="E683" s="43"/>
      <c r="F683" s="43"/>
      <c r="G683" s="43"/>
      <c r="H683" s="43"/>
      <c r="I683" s="43"/>
      <c r="J683" s="43"/>
      <c r="K683" s="43"/>
      <c r="L683" s="43"/>
      <c r="M683" s="43"/>
      <c r="N683" s="43"/>
      <c r="O683" s="43"/>
      <c r="P683" s="43"/>
      <c r="Q683" s="43"/>
      <c r="R683" s="43"/>
      <c r="S683" s="43"/>
      <c r="T683" s="43" t="s">
        <v>36</v>
      </c>
      <c r="U683" s="43" t="s">
        <v>560</v>
      </c>
      <c r="V683" s="43"/>
      <c r="W683" s="43" t="s">
        <v>38</v>
      </c>
      <c r="X683" s="43">
        <v>14.3089</v>
      </c>
      <c r="Y683" s="43">
        <v>-3.0552000000000001</v>
      </c>
      <c r="Z683" s="43" t="s">
        <v>611</v>
      </c>
      <c r="AA683" s="43" t="s">
        <v>40</v>
      </c>
      <c r="AB683" s="43"/>
      <c r="AC683" s="43"/>
      <c r="AD683" s="43"/>
      <c r="AE683" s="43"/>
      <c r="AF683" s="43"/>
    </row>
    <row r="684" spans="1:32">
      <c r="A684" s="68"/>
      <c r="B684" s="68"/>
      <c r="C684" s="43"/>
      <c r="D684" s="43"/>
      <c r="E684" s="43"/>
      <c r="F684" s="43"/>
      <c r="G684" s="43"/>
      <c r="H684" s="43"/>
      <c r="I684" s="43"/>
      <c r="J684" s="43"/>
      <c r="K684" s="43"/>
      <c r="L684" s="43"/>
      <c r="M684" s="43"/>
      <c r="N684" s="43"/>
      <c r="O684" s="43"/>
      <c r="P684" s="43"/>
      <c r="Q684" s="43"/>
      <c r="R684" s="43"/>
      <c r="S684" s="43"/>
      <c r="T684" s="43" t="s">
        <v>36</v>
      </c>
      <c r="U684" s="43" t="s">
        <v>560</v>
      </c>
      <c r="V684" s="43"/>
      <c r="W684" s="43" t="s">
        <v>38</v>
      </c>
      <c r="X684" s="43">
        <v>14.3089</v>
      </c>
      <c r="Y684" s="43">
        <v>-3.0552000000000001</v>
      </c>
      <c r="Z684" s="43" t="s">
        <v>611</v>
      </c>
      <c r="AA684" s="43" t="s">
        <v>40</v>
      </c>
      <c r="AB684" s="43"/>
      <c r="AC684" s="43"/>
      <c r="AD684" s="43"/>
      <c r="AE684" s="43"/>
      <c r="AF684" s="43"/>
    </row>
    <row r="685" spans="1:32">
      <c r="A685" s="68"/>
      <c r="B685" s="68"/>
      <c r="C685" s="43"/>
      <c r="D685" s="43"/>
      <c r="E685" s="43"/>
      <c r="F685" s="43"/>
      <c r="G685" s="43"/>
      <c r="H685" s="43"/>
      <c r="I685" s="43"/>
      <c r="J685" s="43"/>
      <c r="K685" s="43"/>
      <c r="L685" s="43"/>
      <c r="M685" s="43"/>
      <c r="N685" s="43"/>
      <c r="O685" s="43"/>
      <c r="P685" s="43"/>
      <c r="Q685" s="43"/>
      <c r="R685" s="43"/>
      <c r="S685" s="43" t="s">
        <v>35</v>
      </c>
      <c r="T685" s="43" t="s">
        <v>36</v>
      </c>
      <c r="U685" s="43"/>
      <c r="V685" s="43"/>
      <c r="W685" s="43"/>
      <c r="X685" s="43">
        <v>14.3089</v>
      </c>
      <c r="Y685" s="43">
        <v>-3.0552000000000001</v>
      </c>
      <c r="Z685" s="43" t="s">
        <v>611</v>
      </c>
      <c r="AA685" s="43" t="s">
        <v>40</v>
      </c>
      <c r="AB685" s="43"/>
      <c r="AC685" s="43"/>
      <c r="AD685" s="43"/>
      <c r="AE685" s="43"/>
      <c r="AF685" s="43"/>
    </row>
    <row r="686" spans="1:32">
      <c r="A686" s="68"/>
      <c r="B686" s="68"/>
      <c r="C686" s="43"/>
      <c r="D686" s="43"/>
      <c r="E686" s="43"/>
      <c r="F686" s="43"/>
      <c r="G686" s="43"/>
      <c r="H686" s="43"/>
      <c r="I686" s="43"/>
      <c r="J686" s="43"/>
      <c r="K686" s="43"/>
      <c r="L686" s="43"/>
      <c r="M686" s="43"/>
      <c r="N686" s="43"/>
      <c r="O686" s="43"/>
      <c r="P686" s="43"/>
      <c r="Q686" s="43"/>
      <c r="R686" s="43"/>
      <c r="S686" s="43" t="s">
        <v>35</v>
      </c>
      <c r="T686" s="43" t="s">
        <v>36</v>
      </c>
      <c r="U686" s="43"/>
      <c r="V686" s="43"/>
      <c r="W686" s="43"/>
      <c r="X686" s="43">
        <v>14.3089</v>
      </c>
      <c r="Y686" s="43">
        <v>-3.0552000000000001</v>
      </c>
      <c r="Z686" s="43" t="s">
        <v>611</v>
      </c>
      <c r="AA686" s="43" t="s">
        <v>40</v>
      </c>
      <c r="AB686" s="43"/>
      <c r="AC686" s="43"/>
      <c r="AD686" s="43"/>
      <c r="AE686" s="43"/>
      <c r="AF686" s="43"/>
    </row>
    <row r="687" spans="1:32">
      <c r="A687" s="68"/>
      <c r="B687" s="68"/>
      <c r="C687" s="43"/>
      <c r="D687" s="43"/>
      <c r="E687" s="43"/>
      <c r="F687" s="43"/>
      <c r="G687" s="43"/>
      <c r="H687" s="43"/>
      <c r="I687" s="43"/>
      <c r="J687" s="43"/>
      <c r="K687" s="43"/>
      <c r="L687" s="43"/>
      <c r="M687" s="43"/>
      <c r="N687" s="43"/>
      <c r="O687" s="43"/>
      <c r="P687" s="43"/>
      <c r="Q687" s="43"/>
      <c r="R687" s="43"/>
      <c r="S687" s="43" t="s">
        <v>35</v>
      </c>
      <c r="T687" s="43" t="s">
        <v>36</v>
      </c>
      <c r="U687" s="43"/>
      <c r="V687" s="43"/>
      <c r="W687" s="43"/>
      <c r="X687" s="43">
        <v>14.3089</v>
      </c>
      <c r="Y687" s="43">
        <v>-3.0552000000000001</v>
      </c>
      <c r="Z687" s="43" t="s">
        <v>611</v>
      </c>
      <c r="AA687" s="43" t="s">
        <v>40</v>
      </c>
      <c r="AB687" s="43"/>
      <c r="AC687" s="43"/>
      <c r="AD687" s="43"/>
      <c r="AE687" s="43"/>
      <c r="AF687" s="43"/>
    </row>
    <row r="688" spans="1:32">
      <c r="A688" s="68"/>
      <c r="B688" s="68"/>
      <c r="C688" s="43"/>
      <c r="D688" s="43"/>
      <c r="E688" s="43"/>
      <c r="F688" s="43"/>
      <c r="G688" s="43"/>
      <c r="H688" s="43"/>
      <c r="I688" s="43"/>
      <c r="J688" s="43"/>
      <c r="K688" s="43"/>
      <c r="L688" s="43"/>
      <c r="M688" s="43"/>
      <c r="N688" s="43"/>
      <c r="O688" s="43"/>
      <c r="P688" s="43"/>
      <c r="Q688" s="43"/>
      <c r="R688" s="43"/>
      <c r="S688" s="43"/>
      <c r="T688" s="43" t="s">
        <v>36</v>
      </c>
      <c r="U688" s="43" t="s">
        <v>614</v>
      </c>
      <c r="V688" s="43"/>
      <c r="W688" s="43" t="s">
        <v>188</v>
      </c>
      <c r="X688" s="43">
        <v>14.3089</v>
      </c>
      <c r="Y688" s="43">
        <v>-3.0552000000000001</v>
      </c>
      <c r="Z688" s="43" t="s">
        <v>611</v>
      </c>
      <c r="AA688" s="43" t="s">
        <v>40</v>
      </c>
      <c r="AB688" s="43"/>
      <c r="AC688" s="43"/>
      <c r="AD688" s="43"/>
      <c r="AE688" s="43"/>
      <c r="AF688" s="43"/>
    </row>
    <row r="689" spans="1:32">
      <c r="A689" s="68"/>
      <c r="B689" s="68"/>
      <c r="C689" s="43"/>
      <c r="D689" s="43"/>
      <c r="E689" s="43"/>
      <c r="F689" s="43"/>
      <c r="G689" s="43"/>
      <c r="H689" s="43"/>
      <c r="I689" s="43"/>
      <c r="J689" s="43"/>
      <c r="K689" s="43"/>
      <c r="L689" s="43"/>
      <c r="M689" s="43"/>
      <c r="N689" s="43"/>
      <c r="O689" s="43"/>
      <c r="P689" s="43"/>
      <c r="Q689" s="43"/>
      <c r="R689" s="43"/>
      <c r="S689" s="43"/>
      <c r="T689" s="43" t="s">
        <v>36</v>
      </c>
      <c r="U689" s="43" t="s">
        <v>614</v>
      </c>
      <c r="V689" s="43"/>
      <c r="W689" s="43" t="s">
        <v>188</v>
      </c>
      <c r="X689" s="43">
        <v>14.3089</v>
      </c>
      <c r="Y689" s="43">
        <v>-3.0552000000000001</v>
      </c>
      <c r="Z689" s="43" t="s">
        <v>611</v>
      </c>
      <c r="AA689" s="43" t="s">
        <v>40</v>
      </c>
      <c r="AB689" s="43"/>
      <c r="AC689" s="43"/>
      <c r="AD689" s="43"/>
      <c r="AE689" s="43"/>
      <c r="AF689" s="43"/>
    </row>
    <row r="690" spans="1:32">
      <c r="A690" s="68"/>
      <c r="B690" s="68"/>
      <c r="C690" s="43"/>
      <c r="D690" s="43"/>
      <c r="E690" s="43"/>
      <c r="F690" s="43"/>
      <c r="G690" s="43"/>
      <c r="H690" s="43"/>
      <c r="I690" s="43"/>
      <c r="J690" s="43"/>
      <c r="K690" s="43"/>
      <c r="L690" s="43"/>
      <c r="M690" s="43"/>
      <c r="N690" s="43"/>
      <c r="O690" s="43"/>
      <c r="P690" s="43"/>
      <c r="Q690" s="43"/>
      <c r="R690" s="43"/>
      <c r="S690" s="43"/>
      <c r="T690" s="43" t="s">
        <v>36</v>
      </c>
      <c r="U690" s="43" t="s">
        <v>614</v>
      </c>
      <c r="V690" s="43"/>
      <c r="W690" s="43" t="s">
        <v>188</v>
      </c>
      <c r="X690" s="43">
        <v>14.3089</v>
      </c>
      <c r="Y690" s="43">
        <v>-3.0552000000000001</v>
      </c>
      <c r="Z690" s="43" t="s">
        <v>611</v>
      </c>
      <c r="AA690" s="43" t="s">
        <v>40</v>
      </c>
      <c r="AB690" s="43"/>
      <c r="AC690" s="43"/>
      <c r="AD690" s="43"/>
      <c r="AE690" s="43"/>
      <c r="AF690" s="43"/>
    </row>
    <row r="691" spans="1:32">
      <c r="A691" s="68"/>
      <c r="B691" s="68"/>
      <c r="C691" s="43"/>
      <c r="D691" s="43"/>
      <c r="E691" s="43"/>
      <c r="F691" s="43"/>
      <c r="G691" s="43"/>
      <c r="H691" s="43"/>
      <c r="I691" s="43"/>
      <c r="J691" s="43"/>
      <c r="K691" s="43"/>
      <c r="L691" s="43"/>
      <c r="M691" s="43"/>
      <c r="N691" s="43"/>
      <c r="O691" s="43"/>
      <c r="P691" s="43"/>
      <c r="Q691" s="43"/>
      <c r="R691" s="43"/>
      <c r="S691" s="43"/>
      <c r="T691" s="43" t="s">
        <v>36</v>
      </c>
      <c r="U691" s="43" t="s">
        <v>93</v>
      </c>
      <c r="V691" s="43"/>
      <c r="W691" s="43" t="s">
        <v>38</v>
      </c>
      <c r="X691" s="43">
        <v>12.974600000000001</v>
      </c>
      <c r="Y691" s="43">
        <v>1.5536000000000001</v>
      </c>
      <c r="Z691" s="43" t="s">
        <v>800</v>
      </c>
      <c r="AA691" s="43" t="s">
        <v>40</v>
      </c>
      <c r="AB691" s="43"/>
      <c r="AC691" s="43"/>
      <c r="AD691" s="43"/>
      <c r="AE691" s="43"/>
      <c r="AF691" s="43"/>
    </row>
    <row r="692" spans="1:32">
      <c r="A692" s="68"/>
      <c r="B692" s="68"/>
      <c r="C692" s="43"/>
      <c r="D692" s="43"/>
      <c r="E692" s="43"/>
      <c r="F692" s="43"/>
      <c r="G692" s="43"/>
      <c r="H692" s="43"/>
      <c r="I692" s="43"/>
      <c r="J692" s="43"/>
      <c r="K692" s="43"/>
      <c r="L692" s="43"/>
      <c r="M692" s="43"/>
      <c r="N692" s="43"/>
      <c r="O692" s="43"/>
      <c r="P692" s="43"/>
      <c r="Q692" s="43"/>
      <c r="R692" s="43"/>
      <c r="S692" s="43"/>
      <c r="T692" s="43" t="s">
        <v>36</v>
      </c>
      <c r="U692" s="43" t="s">
        <v>93</v>
      </c>
      <c r="V692" s="43"/>
      <c r="W692" s="43" t="s">
        <v>38</v>
      </c>
      <c r="X692" s="43">
        <v>12.974600000000001</v>
      </c>
      <c r="Y692" s="43">
        <v>1.5536000000000001</v>
      </c>
      <c r="Z692" s="43" t="s">
        <v>800</v>
      </c>
      <c r="AA692" s="43" t="s">
        <v>40</v>
      </c>
      <c r="AB692" s="43"/>
      <c r="AC692" s="43"/>
      <c r="AD692" s="43"/>
      <c r="AE692" s="43"/>
      <c r="AF692" s="43"/>
    </row>
    <row r="693" spans="1:32">
      <c r="A693" s="68"/>
      <c r="B693" s="68"/>
      <c r="C693" s="43"/>
      <c r="D693" s="43"/>
      <c r="E693" s="43"/>
      <c r="F693" s="43"/>
      <c r="G693" s="43"/>
      <c r="H693" s="43"/>
      <c r="I693" s="43"/>
      <c r="J693" s="43"/>
      <c r="K693" s="43"/>
      <c r="L693" s="43"/>
      <c r="M693" s="43"/>
      <c r="N693" s="43"/>
      <c r="O693" s="43"/>
      <c r="P693" s="43"/>
      <c r="Q693" s="43"/>
      <c r="R693" s="43"/>
      <c r="S693" s="43"/>
      <c r="T693" s="43" t="s">
        <v>36</v>
      </c>
      <c r="U693" s="43" t="s">
        <v>93</v>
      </c>
      <c r="V693" s="43"/>
      <c r="W693" s="43" t="s">
        <v>38</v>
      </c>
      <c r="X693" s="43">
        <v>12.974600000000001</v>
      </c>
      <c r="Y693" s="43">
        <v>1.5536000000000001</v>
      </c>
      <c r="Z693" s="43" t="s">
        <v>800</v>
      </c>
      <c r="AA693" s="43" t="s">
        <v>40</v>
      </c>
      <c r="AB693" s="43"/>
      <c r="AC693" s="43"/>
      <c r="AD693" s="43"/>
      <c r="AE693" s="43"/>
      <c r="AF693" s="43"/>
    </row>
    <row r="694" spans="1:32">
      <c r="A694" s="68"/>
      <c r="B694" s="68"/>
      <c r="C694" s="43"/>
      <c r="D694" s="43"/>
      <c r="E694" s="43"/>
      <c r="F694" s="43"/>
      <c r="G694" s="43"/>
      <c r="H694" s="43"/>
      <c r="I694" s="43"/>
      <c r="J694" s="43"/>
      <c r="K694" s="43"/>
      <c r="L694" s="43"/>
      <c r="M694" s="43"/>
      <c r="N694" s="43"/>
      <c r="O694" s="43"/>
      <c r="P694" s="43"/>
      <c r="Q694" s="43"/>
      <c r="R694" s="43"/>
      <c r="S694" s="43"/>
      <c r="T694" s="43" t="s">
        <v>36</v>
      </c>
      <c r="U694" s="43" t="s">
        <v>93</v>
      </c>
      <c r="V694" s="43" t="s">
        <v>749</v>
      </c>
      <c r="W694" s="43" t="s">
        <v>38</v>
      </c>
      <c r="X694" s="43">
        <v>14.836</v>
      </c>
      <c r="Y694" s="43">
        <v>4.4583000000000004</v>
      </c>
      <c r="Z694" s="43" t="s">
        <v>750</v>
      </c>
      <c r="AA694" s="43" t="s">
        <v>40</v>
      </c>
      <c r="AB694" s="43"/>
      <c r="AC694" s="43"/>
      <c r="AD694" s="43"/>
      <c r="AE694" s="43"/>
      <c r="AF694" s="43"/>
    </row>
    <row r="695" spans="1:32">
      <c r="A695" s="68"/>
      <c r="B695" s="68"/>
      <c r="C695" s="43"/>
      <c r="D695" s="43"/>
      <c r="E695" s="43"/>
      <c r="F695" s="43"/>
      <c r="G695" s="43"/>
      <c r="H695" s="43"/>
      <c r="I695" s="43"/>
      <c r="J695" s="43"/>
      <c r="K695" s="43"/>
      <c r="L695" s="43"/>
      <c r="M695" s="43"/>
      <c r="N695" s="43"/>
      <c r="O695" s="43"/>
      <c r="P695" s="43"/>
      <c r="Q695" s="43"/>
      <c r="R695" s="43"/>
      <c r="S695" s="43"/>
      <c r="T695" s="43" t="s">
        <v>36</v>
      </c>
      <c r="U695" s="43" t="s">
        <v>93</v>
      </c>
      <c r="V695" s="43" t="s">
        <v>749</v>
      </c>
      <c r="W695" s="43" t="s">
        <v>38</v>
      </c>
      <c r="X695" s="43">
        <v>14.836</v>
      </c>
      <c r="Y695" s="43">
        <v>4.4583000000000004</v>
      </c>
      <c r="Z695" s="43" t="s">
        <v>750</v>
      </c>
      <c r="AA695" s="43" t="s">
        <v>40</v>
      </c>
      <c r="AB695" s="43"/>
      <c r="AC695" s="43"/>
      <c r="AD695" s="43"/>
      <c r="AE695" s="43"/>
      <c r="AF695" s="43"/>
    </row>
    <row r="696" spans="1:32">
      <c r="A696" s="68"/>
      <c r="B696" s="68"/>
      <c r="C696" s="43"/>
      <c r="D696" s="43"/>
      <c r="E696" s="43"/>
      <c r="F696" s="43"/>
      <c r="G696" s="43"/>
      <c r="H696" s="43"/>
      <c r="I696" s="43"/>
      <c r="J696" s="43"/>
      <c r="K696" s="43"/>
      <c r="L696" s="43"/>
      <c r="M696" s="43"/>
      <c r="N696" s="43"/>
      <c r="O696" s="43"/>
      <c r="P696" s="43"/>
      <c r="Q696" s="43"/>
      <c r="R696" s="43"/>
      <c r="S696" s="43"/>
      <c r="T696" s="43" t="s">
        <v>36</v>
      </c>
      <c r="U696" s="43" t="s">
        <v>93</v>
      </c>
      <c r="V696" s="43" t="s">
        <v>749</v>
      </c>
      <c r="W696" s="43" t="s">
        <v>38</v>
      </c>
      <c r="X696" s="43">
        <v>14.836</v>
      </c>
      <c r="Y696" s="43">
        <v>4.4583000000000004</v>
      </c>
      <c r="Z696" s="43" t="s">
        <v>750</v>
      </c>
      <c r="AA696" s="43" t="s">
        <v>40</v>
      </c>
      <c r="AB696" s="43"/>
      <c r="AC696" s="43"/>
      <c r="AD696" s="43"/>
      <c r="AE696" s="43"/>
      <c r="AF696" s="43"/>
    </row>
    <row r="697" spans="1:32">
      <c r="A697" s="68"/>
      <c r="B697" s="68"/>
      <c r="C697" s="43"/>
      <c r="D697" s="43"/>
      <c r="E697" s="43"/>
      <c r="F697" s="43"/>
      <c r="G697" s="43"/>
      <c r="H697" s="43"/>
      <c r="I697" s="43"/>
      <c r="J697" s="43"/>
      <c r="K697" s="43"/>
      <c r="L697" s="43"/>
      <c r="M697" s="43"/>
      <c r="N697" s="43"/>
      <c r="O697" s="43"/>
      <c r="P697" s="43"/>
      <c r="Q697" s="43"/>
      <c r="R697" s="43"/>
      <c r="S697" s="43"/>
      <c r="T697" s="43" t="s">
        <v>36</v>
      </c>
      <c r="U697" s="43" t="s">
        <v>93</v>
      </c>
      <c r="V697" s="43"/>
      <c r="W697" s="43" t="s">
        <v>38</v>
      </c>
      <c r="X697" s="43">
        <v>14.652200000000001</v>
      </c>
      <c r="Y697" s="43">
        <v>0.53539999999999999</v>
      </c>
      <c r="Z697" s="43" t="s">
        <v>762</v>
      </c>
      <c r="AA697" s="43" t="s">
        <v>40</v>
      </c>
      <c r="AB697" s="43"/>
      <c r="AC697" s="43"/>
      <c r="AD697" s="43"/>
      <c r="AE697" s="43"/>
      <c r="AF697" s="43"/>
    </row>
    <row r="698" spans="1:32">
      <c r="A698" s="68"/>
      <c r="B698" s="68"/>
      <c r="C698" s="43"/>
      <c r="D698" s="43"/>
      <c r="E698" s="43"/>
      <c r="F698" s="43"/>
      <c r="G698" s="43"/>
      <c r="H698" s="43"/>
      <c r="I698" s="43"/>
      <c r="J698" s="43"/>
      <c r="K698" s="43"/>
      <c r="L698" s="43"/>
      <c r="M698" s="43"/>
      <c r="N698" s="43"/>
      <c r="O698" s="43"/>
      <c r="P698" s="43"/>
      <c r="Q698" s="43"/>
      <c r="R698" s="43"/>
      <c r="S698" s="43"/>
      <c r="T698" s="43" t="s">
        <v>36</v>
      </c>
      <c r="U698" s="43" t="s">
        <v>93</v>
      </c>
      <c r="V698" s="43"/>
      <c r="W698" s="43" t="s">
        <v>38</v>
      </c>
      <c r="X698" s="43">
        <v>14.652200000000001</v>
      </c>
      <c r="Y698" s="43">
        <v>0.53539999999999999</v>
      </c>
      <c r="Z698" s="43" t="s">
        <v>762</v>
      </c>
      <c r="AA698" s="43" t="s">
        <v>40</v>
      </c>
      <c r="AB698" s="43"/>
      <c r="AC698" s="43"/>
      <c r="AD698" s="43"/>
      <c r="AE698" s="43"/>
      <c r="AF698" s="43"/>
    </row>
    <row r="699" spans="1:32">
      <c r="A699" s="68"/>
      <c r="B699" s="68"/>
      <c r="C699" s="43"/>
      <c r="D699" s="43"/>
      <c r="E699" s="43"/>
      <c r="F699" s="43"/>
      <c r="G699" s="43"/>
      <c r="H699" s="43"/>
      <c r="I699" s="43"/>
      <c r="J699" s="43"/>
      <c r="K699" s="43"/>
      <c r="L699" s="43"/>
      <c r="M699" s="43"/>
      <c r="N699" s="43"/>
      <c r="O699" s="43"/>
      <c r="P699" s="43"/>
      <c r="Q699" s="43"/>
      <c r="R699" s="43"/>
      <c r="S699" s="43"/>
      <c r="T699" s="43" t="s">
        <v>36</v>
      </c>
      <c r="U699" s="43" t="s">
        <v>93</v>
      </c>
      <c r="V699" s="43"/>
      <c r="W699" s="43" t="s">
        <v>38</v>
      </c>
      <c r="X699" s="43">
        <v>14.652200000000001</v>
      </c>
      <c r="Y699" s="43">
        <v>0.53539999999999999</v>
      </c>
      <c r="Z699" s="43" t="s">
        <v>762</v>
      </c>
      <c r="AA699" s="43" t="s">
        <v>40</v>
      </c>
      <c r="AB699" s="43"/>
      <c r="AC699" s="43"/>
      <c r="AD699" s="43"/>
      <c r="AE699" s="43"/>
      <c r="AF699" s="43"/>
    </row>
    <row r="700" spans="1:32">
      <c r="A700" s="68"/>
      <c r="B700" s="68"/>
      <c r="C700" s="43"/>
      <c r="D700" s="43"/>
      <c r="E700" s="43"/>
      <c r="F700" s="43"/>
      <c r="G700" s="43"/>
      <c r="H700" s="43"/>
      <c r="I700" s="43"/>
      <c r="J700" s="43"/>
      <c r="K700" s="43"/>
      <c r="L700" s="43"/>
      <c r="M700" s="43"/>
      <c r="N700" s="43"/>
      <c r="O700" s="43"/>
      <c r="P700" s="43"/>
      <c r="Q700" s="43"/>
      <c r="R700" s="43"/>
      <c r="S700" s="43"/>
      <c r="T700" s="43" t="s">
        <v>36</v>
      </c>
      <c r="U700" s="43" t="s">
        <v>93</v>
      </c>
      <c r="V700" s="43"/>
      <c r="W700" s="43" t="s">
        <v>38</v>
      </c>
      <c r="X700" s="43">
        <v>14.940099999999999</v>
      </c>
      <c r="Y700" s="43">
        <v>4.5648</v>
      </c>
      <c r="Z700" s="43" t="s">
        <v>803</v>
      </c>
      <c r="AA700" s="43" t="s">
        <v>40</v>
      </c>
      <c r="AB700" s="43"/>
      <c r="AC700" s="43"/>
      <c r="AD700" s="43"/>
      <c r="AE700" s="43"/>
      <c r="AF700" s="43"/>
    </row>
    <row r="701" spans="1:32">
      <c r="A701" s="68"/>
      <c r="B701" s="68"/>
      <c r="C701" s="43"/>
      <c r="D701" s="43"/>
      <c r="E701" s="43"/>
      <c r="F701" s="43"/>
      <c r="G701" s="43"/>
      <c r="H701" s="43"/>
      <c r="I701" s="43"/>
      <c r="J701" s="43"/>
      <c r="K701" s="43"/>
      <c r="L701" s="43"/>
      <c r="M701" s="43"/>
      <c r="N701" s="43"/>
      <c r="O701" s="43"/>
      <c r="P701" s="43"/>
      <c r="Q701" s="43"/>
      <c r="R701" s="43"/>
      <c r="S701" s="43"/>
      <c r="T701" s="43" t="s">
        <v>36</v>
      </c>
      <c r="U701" s="43" t="s">
        <v>93</v>
      </c>
      <c r="V701" s="43"/>
      <c r="W701" s="43" t="s">
        <v>38</v>
      </c>
      <c r="X701" s="43">
        <v>14.940099999999999</v>
      </c>
      <c r="Y701" s="43">
        <v>4.5648</v>
      </c>
      <c r="Z701" s="43" t="s">
        <v>803</v>
      </c>
      <c r="AA701" s="43" t="s">
        <v>40</v>
      </c>
      <c r="AB701" s="43"/>
      <c r="AC701" s="43"/>
      <c r="AD701" s="43"/>
      <c r="AE701" s="43"/>
      <c r="AF701" s="43"/>
    </row>
    <row r="702" spans="1:32">
      <c r="A702" s="68"/>
      <c r="B702" s="68"/>
      <c r="C702" s="43"/>
      <c r="D702" s="43"/>
      <c r="E702" s="43"/>
      <c r="F702" s="43"/>
      <c r="G702" s="43"/>
      <c r="H702" s="43"/>
      <c r="I702" s="43"/>
      <c r="J702" s="43"/>
      <c r="K702" s="43"/>
      <c r="L702" s="43"/>
      <c r="M702" s="43"/>
      <c r="N702" s="43"/>
      <c r="O702" s="43"/>
      <c r="P702" s="43"/>
      <c r="Q702" s="43"/>
      <c r="R702" s="43"/>
      <c r="S702" s="43"/>
      <c r="T702" s="43" t="s">
        <v>36</v>
      </c>
      <c r="U702" s="43" t="s">
        <v>93</v>
      </c>
      <c r="V702" s="43"/>
      <c r="W702" s="43" t="s">
        <v>38</v>
      </c>
      <c r="X702" s="43">
        <v>14.940099999999999</v>
      </c>
      <c r="Y702" s="43">
        <v>4.5648</v>
      </c>
      <c r="Z702" s="43" t="s">
        <v>803</v>
      </c>
      <c r="AA702" s="43" t="s">
        <v>40</v>
      </c>
      <c r="AB702" s="43"/>
      <c r="AC702" s="43"/>
      <c r="AD702" s="43"/>
      <c r="AE702" s="43"/>
      <c r="AF702" s="43"/>
    </row>
    <row r="703" spans="1:32">
      <c r="A703" s="68"/>
      <c r="B703" s="68"/>
      <c r="C703" s="43"/>
      <c r="D703" s="43"/>
      <c r="E703" s="43"/>
      <c r="F703" s="43"/>
      <c r="G703" s="43"/>
      <c r="H703" s="43"/>
      <c r="I703" s="43"/>
      <c r="J703" s="43"/>
      <c r="K703" s="43"/>
      <c r="L703" s="43"/>
      <c r="M703" s="43"/>
      <c r="N703" s="43"/>
      <c r="O703" s="43"/>
      <c r="P703" s="43"/>
      <c r="Q703" s="43"/>
      <c r="R703" s="43"/>
      <c r="S703" s="43"/>
      <c r="T703" s="43" t="s">
        <v>36</v>
      </c>
      <c r="U703" s="43" t="s">
        <v>93</v>
      </c>
      <c r="V703" s="43"/>
      <c r="W703" s="43" t="s">
        <v>38</v>
      </c>
      <c r="X703" s="43">
        <v>14.206300000000001</v>
      </c>
      <c r="Y703" s="43">
        <v>0.92949999999999999</v>
      </c>
      <c r="Z703" s="43" t="s">
        <v>766</v>
      </c>
      <c r="AA703" s="43" t="s">
        <v>40</v>
      </c>
      <c r="AB703" s="43" t="s">
        <v>41</v>
      </c>
      <c r="AC703" s="43">
        <v>614</v>
      </c>
      <c r="AD703" s="43">
        <v>2</v>
      </c>
      <c r="AE703" s="43">
        <v>740</v>
      </c>
      <c r="AF703" s="43">
        <v>134.77645613876001</v>
      </c>
    </row>
    <row r="704" spans="1:32">
      <c r="A704" s="68"/>
      <c r="B704" s="68"/>
      <c r="C704" s="43"/>
      <c r="D704" s="43"/>
      <c r="E704" s="43"/>
      <c r="F704" s="43"/>
      <c r="G704" s="43"/>
      <c r="H704" s="43"/>
      <c r="I704" s="43"/>
      <c r="J704" s="43"/>
      <c r="K704" s="43"/>
      <c r="L704" s="43"/>
      <c r="M704" s="43"/>
      <c r="N704" s="43"/>
      <c r="O704" s="43"/>
      <c r="P704" s="43"/>
      <c r="Q704" s="43"/>
      <c r="R704" s="43"/>
      <c r="S704" s="43"/>
      <c r="T704" s="43" t="s">
        <v>36</v>
      </c>
      <c r="U704" s="43" t="s">
        <v>93</v>
      </c>
      <c r="V704" s="43"/>
      <c r="W704" s="43" t="s">
        <v>38</v>
      </c>
      <c r="X704" s="43">
        <v>14.206300000000001</v>
      </c>
      <c r="Y704" s="43">
        <v>0.92949999999999999</v>
      </c>
      <c r="Z704" s="43" t="s">
        <v>766</v>
      </c>
      <c r="AA704" s="43" t="s">
        <v>40</v>
      </c>
      <c r="AB704" s="43" t="s">
        <v>41</v>
      </c>
      <c r="AC704" s="43">
        <v>614</v>
      </c>
      <c r="AD704" s="43">
        <v>2</v>
      </c>
      <c r="AE704" s="43">
        <v>740</v>
      </c>
      <c r="AF704" s="43">
        <v>159.953366027535</v>
      </c>
    </row>
    <row r="705" spans="1:32">
      <c r="A705" s="68"/>
      <c r="B705" s="68"/>
      <c r="C705" s="43"/>
      <c r="D705" s="43"/>
      <c r="E705" s="43"/>
      <c r="F705" s="43"/>
      <c r="G705" s="43"/>
      <c r="H705" s="43"/>
      <c r="I705" s="43"/>
      <c r="J705" s="43"/>
      <c r="K705" s="43"/>
      <c r="L705" s="43"/>
      <c r="M705" s="43"/>
      <c r="N705" s="43"/>
      <c r="O705" s="43"/>
      <c r="P705" s="43"/>
      <c r="Q705" s="43"/>
      <c r="R705" s="43"/>
      <c r="S705" s="43"/>
      <c r="T705" s="43" t="s">
        <v>36</v>
      </c>
      <c r="U705" s="43" t="s">
        <v>93</v>
      </c>
      <c r="V705" s="43"/>
      <c r="W705" s="43" t="s">
        <v>38</v>
      </c>
      <c r="X705" s="43">
        <v>14.206300000000001</v>
      </c>
      <c r="Y705" s="43">
        <v>0.92949999999999999</v>
      </c>
      <c r="Z705" s="43" t="s">
        <v>766</v>
      </c>
      <c r="AA705" s="43" t="s">
        <v>40</v>
      </c>
      <c r="AB705" s="43" t="s">
        <v>41</v>
      </c>
      <c r="AC705" s="43">
        <v>614</v>
      </c>
      <c r="AD705" s="43">
        <v>2</v>
      </c>
      <c r="AE705" s="43">
        <v>740</v>
      </c>
      <c r="AF705" s="43">
        <v>455.64233007013303</v>
      </c>
    </row>
    <row r="706" spans="1:32">
      <c r="A706" s="68"/>
      <c r="B706" s="68"/>
      <c r="C706" s="43"/>
      <c r="D706" s="43"/>
      <c r="E706" s="43"/>
      <c r="F706" s="43"/>
      <c r="G706" s="43"/>
      <c r="H706" s="43"/>
      <c r="I706" s="43"/>
      <c r="J706" s="43"/>
      <c r="K706" s="43"/>
      <c r="L706" s="43"/>
      <c r="M706" s="43"/>
      <c r="N706" s="43"/>
      <c r="O706" s="43"/>
      <c r="P706" s="43"/>
      <c r="Q706" s="43"/>
      <c r="R706" s="43"/>
      <c r="S706" s="43"/>
      <c r="T706" s="43" t="s">
        <v>36</v>
      </c>
      <c r="U706" s="43" t="s">
        <v>93</v>
      </c>
      <c r="V706" s="43"/>
      <c r="W706" s="43" t="s">
        <v>38</v>
      </c>
      <c r="X706" s="43">
        <v>15.21</v>
      </c>
      <c r="Y706" s="43">
        <v>3.3485</v>
      </c>
      <c r="Z706" s="43" t="s">
        <v>797</v>
      </c>
      <c r="AA706" s="43" t="s">
        <v>40</v>
      </c>
      <c r="AB706" s="43"/>
      <c r="AC706" s="43"/>
      <c r="AD706" s="43"/>
      <c r="AE706" s="43"/>
      <c r="AF706" s="43"/>
    </row>
    <row r="707" spans="1:32">
      <c r="A707" s="68"/>
      <c r="B707" s="68"/>
      <c r="C707" s="43"/>
      <c r="D707" s="43"/>
      <c r="E707" s="43"/>
      <c r="F707" s="43"/>
      <c r="G707" s="43"/>
      <c r="H707" s="43"/>
      <c r="I707" s="43"/>
      <c r="J707" s="43"/>
      <c r="K707" s="43"/>
      <c r="L707" s="43"/>
      <c r="M707" s="43"/>
      <c r="N707" s="43"/>
      <c r="O707" s="43"/>
      <c r="P707" s="43"/>
      <c r="Q707" s="43"/>
      <c r="R707" s="43"/>
      <c r="S707" s="43"/>
      <c r="T707" s="43" t="s">
        <v>36</v>
      </c>
      <c r="U707" s="43" t="s">
        <v>93</v>
      </c>
      <c r="V707" s="43"/>
      <c r="W707" s="43" t="s">
        <v>38</v>
      </c>
      <c r="X707" s="43">
        <v>15.21</v>
      </c>
      <c r="Y707" s="43">
        <v>3.3485</v>
      </c>
      <c r="Z707" s="43" t="s">
        <v>797</v>
      </c>
      <c r="AA707" s="43" t="s">
        <v>40</v>
      </c>
      <c r="AB707" s="43"/>
      <c r="AC707" s="43"/>
      <c r="AD707" s="43"/>
      <c r="AE707" s="43"/>
      <c r="AF707" s="43"/>
    </row>
    <row r="708" spans="1:32">
      <c r="A708" s="68"/>
      <c r="B708" s="68"/>
      <c r="C708" s="43"/>
      <c r="D708" s="43"/>
      <c r="E708" s="43"/>
      <c r="F708" s="43"/>
      <c r="G708" s="43"/>
      <c r="H708" s="43"/>
      <c r="I708" s="43"/>
      <c r="J708" s="43"/>
      <c r="K708" s="43"/>
      <c r="L708" s="43"/>
      <c r="M708" s="43"/>
      <c r="N708" s="43"/>
      <c r="O708" s="43"/>
      <c r="P708" s="43"/>
      <c r="Q708" s="43"/>
      <c r="R708" s="43"/>
      <c r="S708" s="43"/>
      <c r="T708" s="43" t="s">
        <v>36</v>
      </c>
      <c r="U708" s="43" t="s">
        <v>93</v>
      </c>
      <c r="V708" s="43"/>
      <c r="W708" s="43" t="s">
        <v>38</v>
      </c>
      <c r="X708" s="43">
        <v>15.21</v>
      </c>
      <c r="Y708" s="43">
        <v>3.3485</v>
      </c>
      <c r="Z708" s="43" t="s">
        <v>797</v>
      </c>
      <c r="AA708" s="43" t="s">
        <v>40</v>
      </c>
      <c r="AB708" s="43"/>
      <c r="AC708" s="43"/>
      <c r="AD708" s="43"/>
      <c r="AE708" s="43"/>
      <c r="AF708" s="43"/>
    </row>
    <row r="709" spans="1:32">
      <c r="A709" s="68"/>
      <c r="B709" s="68"/>
      <c r="C709" s="43"/>
      <c r="D709" s="43"/>
      <c r="E709" s="43"/>
      <c r="F709" s="43"/>
      <c r="G709" s="43"/>
      <c r="H709" s="43"/>
      <c r="I709" s="43"/>
      <c r="J709" s="43"/>
      <c r="K709" s="43"/>
      <c r="L709" s="43"/>
      <c r="M709" s="43"/>
      <c r="N709" s="43"/>
      <c r="O709" s="43"/>
      <c r="P709" s="43"/>
      <c r="Q709" s="43"/>
      <c r="R709" s="43"/>
      <c r="S709" s="43"/>
      <c r="T709" s="43" t="s">
        <v>36</v>
      </c>
      <c r="U709" s="43" t="s">
        <v>93</v>
      </c>
      <c r="V709" s="43"/>
      <c r="W709" s="43" t="s">
        <v>38</v>
      </c>
      <c r="X709" s="43">
        <v>14.5379</v>
      </c>
      <c r="Y709" s="43">
        <v>1.2438</v>
      </c>
      <c r="Z709" s="43" t="s">
        <v>753</v>
      </c>
      <c r="AA709" s="43" t="s">
        <v>40</v>
      </c>
      <c r="AB709" s="43"/>
      <c r="AC709" s="43"/>
      <c r="AD709" s="43"/>
      <c r="AE709" s="43"/>
      <c r="AF709" s="43"/>
    </row>
    <row r="710" spans="1:32">
      <c r="A710" s="68"/>
      <c r="B710" s="68"/>
      <c r="C710" s="43"/>
      <c r="D710" s="43"/>
      <c r="E710" s="43"/>
      <c r="F710" s="43"/>
      <c r="G710" s="43"/>
      <c r="H710" s="43"/>
      <c r="I710" s="43"/>
      <c r="J710" s="43"/>
      <c r="K710" s="43"/>
      <c r="L710" s="43"/>
      <c r="M710" s="43"/>
      <c r="N710" s="43"/>
      <c r="O710" s="43"/>
      <c r="P710" s="43"/>
      <c r="Q710" s="43"/>
      <c r="R710" s="43"/>
      <c r="S710" s="43"/>
      <c r="T710" s="43" t="s">
        <v>36</v>
      </c>
      <c r="U710" s="43" t="s">
        <v>93</v>
      </c>
      <c r="V710" s="43"/>
      <c r="W710" s="43" t="s">
        <v>38</v>
      </c>
      <c r="X710" s="43">
        <v>14.5379</v>
      </c>
      <c r="Y710" s="43">
        <v>1.2438</v>
      </c>
      <c r="Z710" s="43" t="s">
        <v>753</v>
      </c>
      <c r="AA710" s="43" t="s">
        <v>40</v>
      </c>
      <c r="AB710" s="43"/>
      <c r="AC710" s="43"/>
      <c r="AD710" s="43"/>
      <c r="AE710" s="43"/>
      <c r="AF710" s="43"/>
    </row>
    <row r="711" spans="1:32">
      <c r="A711" s="68"/>
      <c r="B711" s="68"/>
      <c r="C711" s="43"/>
      <c r="D711" s="43"/>
      <c r="E711" s="43"/>
      <c r="F711" s="43"/>
      <c r="G711" s="43"/>
      <c r="H711" s="43"/>
      <c r="I711" s="43"/>
      <c r="J711" s="43"/>
      <c r="K711" s="43"/>
      <c r="L711" s="43"/>
      <c r="M711" s="43"/>
      <c r="N711" s="43"/>
      <c r="O711" s="43"/>
      <c r="P711" s="43"/>
      <c r="Q711" s="43"/>
      <c r="R711" s="43"/>
      <c r="S711" s="43"/>
      <c r="T711" s="43" t="s">
        <v>36</v>
      </c>
      <c r="U711" s="43" t="s">
        <v>93</v>
      </c>
      <c r="V711" s="43"/>
      <c r="W711" s="43" t="s">
        <v>38</v>
      </c>
      <c r="X711" s="43">
        <v>14.5379</v>
      </c>
      <c r="Y711" s="43">
        <v>1.2438</v>
      </c>
      <c r="Z711" s="43" t="s">
        <v>753</v>
      </c>
      <c r="AA711" s="43" t="s">
        <v>40</v>
      </c>
      <c r="AB711" s="43"/>
      <c r="AC711" s="43"/>
      <c r="AD711" s="43"/>
      <c r="AE711" s="43"/>
      <c r="AF711" s="43"/>
    </row>
    <row r="712" spans="1:32">
      <c r="A712" s="68"/>
      <c r="B712" s="68"/>
      <c r="C712" s="43"/>
      <c r="D712" s="43"/>
      <c r="E712" s="43"/>
      <c r="F712" s="43"/>
      <c r="G712" s="43"/>
      <c r="H712" s="43"/>
      <c r="I712" s="43"/>
      <c r="J712" s="43"/>
      <c r="K712" s="43"/>
      <c r="L712" s="43"/>
      <c r="M712" s="43"/>
      <c r="N712" s="43"/>
      <c r="O712" s="43"/>
      <c r="P712" s="43"/>
      <c r="Q712" s="43"/>
      <c r="R712" s="43"/>
      <c r="S712" s="43"/>
      <c r="T712" s="43" t="s">
        <v>36</v>
      </c>
      <c r="U712" s="43" t="s">
        <v>93</v>
      </c>
      <c r="V712" s="43"/>
      <c r="W712" s="43" t="s">
        <v>38</v>
      </c>
      <c r="X712" s="43">
        <v>13.0656</v>
      </c>
      <c r="Y712" s="43">
        <v>1.4073</v>
      </c>
      <c r="Z712" s="43" t="s">
        <v>756</v>
      </c>
      <c r="AA712" s="43" t="s">
        <v>40</v>
      </c>
      <c r="AB712" s="43"/>
      <c r="AC712" s="43"/>
      <c r="AD712" s="43"/>
      <c r="AE712" s="43"/>
      <c r="AF712" s="43"/>
    </row>
    <row r="713" spans="1:32">
      <c r="A713" s="68"/>
      <c r="B713" s="68"/>
      <c r="C713" s="43"/>
      <c r="D713" s="43"/>
      <c r="E713" s="43"/>
      <c r="F713" s="43"/>
      <c r="G713" s="43"/>
      <c r="H713" s="43"/>
      <c r="I713" s="43"/>
      <c r="J713" s="43"/>
      <c r="K713" s="43"/>
      <c r="L713" s="43"/>
      <c r="M713" s="43"/>
      <c r="N713" s="43"/>
      <c r="O713" s="43"/>
      <c r="P713" s="43"/>
      <c r="Q713" s="43"/>
      <c r="R713" s="43"/>
      <c r="S713" s="43"/>
      <c r="T713" s="43" t="s">
        <v>36</v>
      </c>
      <c r="U713" s="43" t="s">
        <v>93</v>
      </c>
      <c r="V713" s="43"/>
      <c r="W713" s="43" t="s">
        <v>38</v>
      </c>
      <c r="X713" s="43">
        <v>13.0656</v>
      </c>
      <c r="Y713" s="43">
        <v>1.4073</v>
      </c>
      <c r="Z713" s="43" t="s">
        <v>756</v>
      </c>
      <c r="AA713" s="43" t="s">
        <v>40</v>
      </c>
      <c r="AB713" s="43"/>
      <c r="AC713" s="43"/>
      <c r="AD713" s="43"/>
      <c r="AE713" s="43"/>
      <c r="AF713" s="43"/>
    </row>
    <row r="714" spans="1:32">
      <c r="A714" s="68"/>
      <c r="B714" s="68"/>
      <c r="C714" s="43"/>
      <c r="D714" s="43"/>
      <c r="E714" s="43"/>
      <c r="F714" s="43"/>
      <c r="G714" s="43"/>
      <c r="H714" s="43"/>
      <c r="I714" s="43"/>
      <c r="J714" s="43"/>
      <c r="K714" s="43"/>
      <c r="L714" s="43"/>
      <c r="M714" s="43"/>
      <c r="N714" s="43"/>
      <c r="O714" s="43"/>
      <c r="P714" s="43"/>
      <c r="Q714" s="43"/>
      <c r="R714" s="43"/>
      <c r="S714" s="43"/>
      <c r="T714" s="43" t="s">
        <v>36</v>
      </c>
      <c r="U714" s="43" t="s">
        <v>93</v>
      </c>
      <c r="V714" s="43"/>
      <c r="W714" s="43" t="s">
        <v>38</v>
      </c>
      <c r="X714" s="43">
        <v>13.0656</v>
      </c>
      <c r="Y714" s="43">
        <v>1.4073</v>
      </c>
      <c r="Z714" s="43" t="s">
        <v>756</v>
      </c>
      <c r="AA714" s="43" t="s">
        <v>40</v>
      </c>
      <c r="AB714" s="43"/>
      <c r="AC714" s="43"/>
      <c r="AD714" s="43"/>
      <c r="AE714" s="43"/>
      <c r="AF714" s="43"/>
    </row>
    <row r="715" spans="1:32">
      <c r="A715" s="68"/>
      <c r="B715" s="68"/>
      <c r="C715" s="43"/>
      <c r="D715" s="43"/>
      <c r="E715" s="43"/>
      <c r="F715" s="43"/>
      <c r="G715" s="43"/>
      <c r="H715" s="43"/>
      <c r="I715" s="43"/>
      <c r="J715" s="43"/>
      <c r="K715" s="43"/>
      <c r="L715" s="43"/>
      <c r="M715" s="43"/>
      <c r="N715" s="43"/>
      <c r="O715" s="43"/>
      <c r="P715" s="43"/>
      <c r="Q715" s="43"/>
      <c r="R715" s="43"/>
      <c r="S715" s="43"/>
      <c r="T715" s="43" t="s">
        <v>36</v>
      </c>
      <c r="U715" s="43" t="s">
        <v>560</v>
      </c>
      <c r="V715" s="43" t="s">
        <v>787</v>
      </c>
      <c r="W715" s="43" t="s">
        <v>38</v>
      </c>
      <c r="X715" s="43">
        <v>15.7196</v>
      </c>
      <c r="Y715" s="43">
        <v>4.5023999999999997</v>
      </c>
      <c r="Z715" s="43" t="s">
        <v>788</v>
      </c>
      <c r="AA715" s="43" t="s">
        <v>40</v>
      </c>
      <c r="AB715" s="43" t="s">
        <v>41</v>
      </c>
      <c r="AC715" s="43">
        <v>614</v>
      </c>
      <c r="AD715" s="43">
        <v>4</v>
      </c>
      <c r="AE715" s="43">
        <v>40111</v>
      </c>
      <c r="AF715" s="43">
        <v>8612.8786521116199</v>
      </c>
    </row>
    <row r="716" spans="1:32">
      <c r="A716" s="68"/>
      <c r="B716" s="68"/>
      <c r="C716" s="43"/>
      <c r="D716" s="43"/>
      <c r="E716" s="43"/>
      <c r="F716" s="43"/>
      <c r="G716" s="43"/>
      <c r="H716" s="43"/>
      <c r="I716" s="43"/>
      <c r="J716" s="43"/>
      <c r="K716" s="43"/>
      <c r="L716" s="43"/>
      <c r="M716" s="43"/>
      <c r="N716" s="43"/>
      <c r="O716" s="43"/>
      <c r="P716" s="43"/>
      <c r="Q716" s="43"/>
      <c r="R716" s="43"/>
      <c r="S716" s="43"/>
      <c r="T716" s="43" t="s">
        <v>36</v>
      </c>
      <c r="U716" s="43"/>
      <c r="V716" s="43"/>
      <c r="W716" s="43"/>
      <c r="X716" s="43">
        <v>13.8711</v>
      </c>
      <c r="Y716" s="43">
        <v>1.1245000000000001</v>
      </c>
      <c r="Z716" s="43" t="s">
        <v>745</v>
      </c>
      <c r="AA716" s="43" t="s">
        <v>40</v>
      </c>
      <c r="AB716" s="43"/>
      <c r="AC716" s="43"/>
      <c r="AD716" s="43"/>
      <c r="AE716" s="43"/>
      <c r="AF716" s="43"/>
    </row>
    <row r="717" spans="1:32">
      <c r="A717" s="68"/>
      <c r="B717" s="68"/>
      <c r="C717" s="43"/>
      <c r="D717" s="43"/>
      <c r="E717" s="43"/>
      <c r="F717" s="43"/>
      <c r="G717" s="43"/>
      <c r="H717" s="43"/>
      <c r="I717" s="43"/>
      <c r="J717" s="43"/>
      <c r="K717" s="43"/>
      <c r="L717" s="43"/>
      <c r="M717" s="43"/>
      <c r="N717" s="43"/>
      <c r="O717" s="43"/>
      <c r="P717" s="43"/>
      <c r="Q717" s="43"/>
      <c r="R717" s="43"/>
      <c r="S717" s="43"/>
      <c r="T717" s="43" t="s">
        <v>36</v>
      </c>
      <c r="U717" s="43"/>
      <c r="V717" s="43"/>
      <c r="W717" s="43"/>
      <c r="X717" s="43">
        <v>13.8711</v>
      </c>
      <c r="Y717" s="43">
        <v>1.1245000000000001</v>
      </c>
      <c r="Z717" s="43" t="s">
        <v>745</v>
      </c>
      <c r="AA717" s="43" t="s">
        <v>40</v>
      </c>
      <c r="AB717" s="43"/>
      <c r="AC717" s="43"/>
      <c r="AD717" s="43"/>
      <c r="AE717" s="43"/>
      <c r="AF717" s="43"/>
    </row>
    <row r="718" spans="1:32">
      <c r="A718" s="68"/>
      <c r="B718" s="68"/>
      <c r="C718" s="43"/>
      <c r="D718" s="43"/>
      <c r="E718" s="43"/>
      <c r="F718" s="43"/>
      <c r="G718" s="43"/>
      <c r="H718" s="43"/>
      <c r="I718" s="43"/>
      <c r="J718" s="43"/>
      <c r="K718" s="43"/>
      <c r="L718" s="43"/>
      <c r="M718" s="43"/>
      <c r="N718" s="43"/>
      <c r="O718" s="43"/>
      <c r="P718" s="43"/>
      <c r="Q718" s="43"/>
      <c r="R718" s="43"/>
      <c r="S718" s="43"/>
      <c r="T718" s="43" t="s">
        <v>36</v>
      </c>
      <c r="U718" s="43"/>
      <c r="V718" s="43"/>
      <c r="W718" s="43"/>
      <c r="X718" s="43">
        <v>13.8711</v>
      </c>
      <c r="Y718" s="43">
        <v>1.1245000000000001</v>
      </c>
      <c r="Z718" s="43" t="s">
        <v>745</v>
      </c>
      <c r="AA718" s="43" t="s">
        <v>40</v>
      </c>
      <c r="AB718" s="43"/>
      <c r="AC718" s="43"/>
      <c r="AD718" s="43"/>
      <c r="AE718" s="43"/>
      <c r="AF718" s="43"/>
    </row>
    <row r="719" spans="1:32">
      <c r="A719" s="68"/>
      <c r="B719" s="68"/>
      <c r="C719" s="43"/>
      <c r="D719" s="43"/>
      <c r="E719" s="43"/>
      <c r="F719" s="43"/>
      <c r="G719" s="43"/>
      <c r="H719" s="43"/>
      <c r="I719" s="43"/>
      <c r="J719" s="43"/>
      <c r="K719" s="43"/>
      <c r="L719" s="43"/>
      <c r="M719" s="43"/>
      <c r="N719" s="43"/>
      <c r="O719" s="43"/>
      <c r="P719" s="43"/>
      <c r="Q719" s="43"/>
      <c r="R719" s="43"/>
      <c r="S719" s="43"/>
      <c r="T719" s="43" t="s">
        <v>36</v>
      </c>
      <c r="U719" s="43" t="s">
        <v>93</v>
      </c>
      <c r="V719" s="43"/>
      <c r="W719" s="43" t="s">
        <v>38</v>
      </c>
      <c r="X719" s="43">
        <v>15.445399999999999</v>
      </c>
      <c r="Y719" s="43">
        <v>5.0403000000000002</v>
      </c>
      <c r="Z719" s="43" t="s">
        <v>778</v>
      </c>
      <c r="AA719" s="43" t="s">
        <v>40</v>
      </c>
      <c r="AB719" s="43"/>
      <c r="AC719" s="43"/>
      <c r="AD719" s="43"/>
      <c r="AE719" s="43"/>
      <c r="AF719" s="43"/>
    </row>
    <row r="720" spans="1:32">
      <c r="A720" s="68"/>
      <c r="B720" s="68"/>
      <c r="C720" s="43"/>
      <c r="D720" s="43"/>
      <c r="E720" s="43"/>
      <c r="F720" s="43"/>
      <c r="G720" s="43"/>
      <c r="H720" s="43"/>
      <c r="I720" s="43"/>
      <c r="J720" s="43"/>
      <c r="K720" s="43"/>
      <c r="L720" s="43"/>
      <c r="M720" s="43"/>
      <c r="N720" s="43"/>
      <c r="O720" s="43"/>
      <c r="P720" s="43"/>
      <c r="Q720" s="43"/>
      <c r="R720" s="43"/>
      <c r="S720" s="43"/>
      <c r="T720" s="43" t="s">
        <v>36</v>
      </c>
      <c r="U720" s="43" t="s">
        <v>93</v>
      </c>
      <c r="V720" s="43"/>
      <c r="W720" s="43" t="s">
        <v>38</v>
      </c>
      <c r="X720" s="43">
        <v>15.445399999999999</v>
      </c>
      <c r="Y720" s="43">
        <v>5.0403000000000002</v>
      </c>
      <c r="Z720" s="43" t="s">
        <v>778</v>
      </c>
      <c r="AA720" s="43" t="s">
        <v>40</v>
      </c>
      <c r="AB720" s="43"/>
      <c r="AC720" s="43"/>
      <c r="AD720" s="43"/>
      <c r="AE720" s="43"/>
      <c r="AF720" s="43"/>
    </row>
    <row r="721" spans="1:32">
      <c r="A721" s="68"/>
      <c r="B721" s="68"/>
      <c r="C721" s="43"/>
      <c r="D721" s="43"/>
      <c r="E721" s="43"/>
      <c r="F721" s="43"/>
      <c r="G721" s="43"/>
      <c r="H721" s="43"/>
      <c r="I721" s="43"/>
      <c r="J721" s="43"/>
      <c r="K721" s="43"/>
      <c r="L721" s="43"/>
      <c r="M721" s="43"/>
      <c r="N721" s="43"/>
      <c r="O721" s="43"/>
      <c r="P721" s="43"/>
      <c r="Q721" s="43"/>
      <c r="R721" s="43"/>
      <c r="S721" s="43"/>
      <c r="T721" s="43" t="s">
        <v>36</v>
      </c>
      <c r="U721" s="43" t="s">
        <v>93</v>
      </c>
      <c r="V721" s="43"/>
      <c r="W721" s="43" t="s">
        <v>38</v>
      </c>
      <c r="X721" s="43">
        <v>15.445399999999999</v>
      </c>
      <c r="Y721" s="43">
        <v>5.0403000000000002</v>
      </c>
      <c r="Z721" s="43" t="s">
        <v>778</v>
      </c>
      <c r="AA721" s="43" t="s">
        <v>40</v>
      </c>
      <c r="AB721" s="43"/>
      <c r="AC721" s="43"/>
      <c r="AD721" s="43"/>
      <c r="AE721" s="43"/>
      <c r="AF721" s="43"/>
    </row>
    <row r="722" spans="1:32">
      <c r="A722" s="68"/>
      <c r="B722" s="68"/>
      <c r="C722" s="43"/>
      <c r="D722" s="43"/>
      <c r="E722" s="43"/>
      <c r="F722" s="43"/>
      <c r="G722" s="43"/>
      <c r="H722" s="43"/>
      <c r="I722" s="43"/>
      <c r="J722" s="43"/>
      <c r="K722" s="43"/>
      <c r="L722" s="43"/>
      <c r="M722" s="43"/>
      <c r="N722" s="43"/>
      <c r="O722" s="43"/>
      <c r="P722" s="43"/>
      <c r="Q722" s="43"/>
      <c r="R722" s="43"/>
      <c r="S722" s="43"/>
      <c r="T722" s="43" t="s">
        <v>36</v>
      </c>
      <c r="U722" s="43" t="s">
        <v>93</v>
      </c>
      <c r="V722" s="43"/>
      <c r="W722" s="43" t="s">
        <v>38</v>
      </c>
      <c r="X722" s="43">
        <v>12.8711</v>
      </c>
      <c r="Y722" s="43">
        <v>1.8685</v>
      </c>
      <c r="Z722" s="43" t="s">
        <v>781</v>
      </c>
      <c r="AA722" s="43" t="s">
        <v>40</v>
      </c>
      <c r="AB722" s="43"/>
      <c r="AC722" s="43"/>
      <c r="AD722" s="43"/>
      <c r="AE722" s="43"/>
      <c r="AF722" s="43"/>
    </row>
    <row r="723" spans="1:32">
      <c r="A723" s="68"/>
      <c r="B723" s="68"/>
      <c r="C723" s="43"/>
      <c r="D723" s="43"/>
      <c r="E723" s="43"/>
      <c r="F723" s="43"/>
      <c r="G723" s="43"/>
      <c r="H723" s="43"/>
      <c r="I723" s="43"/>
      <c r="J723" s="43"/>
      <c r="K723" s="43"/>
      <c r="L723" s="43"/>
      <c r="M723" s="43"/>
      <c r="N723" s="43"/>
      <c r="O723" s="43"/>
      <c r="P723" s="43"/>
      <c r="Q723" s="43"/>
      <c r="R723" s="43"/>
      <c r="S723" s="43"/>
      <c r="T723" s="43" t="s">
        <v>36</v>
      </c>
      <c r="U723" s="43" t="s">
        <v>93</v>
      </c>
      <c r="V723" s="43"/>
      <c r="W723" s="43" t="s">
        <v>38</v>
      </c>
      <c r="X723" s="43">
        <v>12.8711</v>
      </c>
      <c r="Y723" s="43">
        <v>1.8685</v>
      </c>
      <c r="Z723" s="43" t="s">
        <v>781</v>
      </c>
      <c r="AA723" s="43" t="s">
        <v>40</v>
      </c>
      <c r="AB723" s="43"/>
      <c r="AC723" s="43"/>
      <c r="AD723" s="43"/>
      <c r="AE723" s="43"/>
      <c r="AF723" s="43"/>
    </row>
    <row r="724" spans="1:32">
      <c r="A724" s="68"/>
      <c r="B724" s="68"/>
      <c r="C724" s="43"/>
      <c r="D724" s="43"/>
      <c r="E724" s="43"/>
      <c r="F724" s="43"/>
      <c r="G724" s="43"/>
      <c r="H724" s="43"/>
      <c r="I724" s="43"/>
      <c r="J724" s="43"/>
      <c r="K724" s="43"/>
      <c r="L724" s="43"/>
      <c r="M724" s="43"/>
      <c r="N724" s="43"/>
      <c r="O724" s="43"/>
      <c r="P724" s="43"/>
      <c r="Q724" s="43"/>
      <c r="R724" s="43"/>
      <c r="S724" s="43"/>
      <c r="T724" s="43" t="s">
        <v>36</v>
      </c>
      <c r="U724" s="43" t="s">
        <v>93</v>
      </c>
      <c r="V724" s="43"/>
      <c r="W724" s="43" t="s">
        <v>38</v>
      </c>
      <c r="X724" s="43">
        <v>12.8711</v>
      </c>
      <c r="Y724" s="43">
        <v>1.8685</v>
      </c>
      <c r="Z724" s="43" t="s">
        <v>781</v>
      </c>
      <c r="AA724" s="43" t="s">
        <v>40</v>
      </c>
      <c r="AB724" s="43"/>
      <c r="AC724" s="43"/>
      <c r="AD724" s="43"/>
      <c r="AE724" s="43"/>
      <c r="AF724" s="43"/>
    </row>
    <row r="725" spans="1:32">
      <c r="A725" s="68"/>
      <c r="B725" s="68"/>
      <c r="C725" s="43"/>
      <c r="D725" s="43"/>
      <c r="E725" s="43"/>
      <c r="F725" s="43"/>
      <c r="G725" s="43"/>
      <c r="H725" s="43"/>
      <c r="I725" s="43"/>
      <c r="J725" s="43"/>
      <c r="K725" s="43"/>
      <c r="L725" s="43"/>
      <c r="M725" s="43"/>
      <c r="N725" s="43"/>
      <c r="O725" s="43"/>
      <c r="P725" s="43"/>
      <c r="Q725" s="43"/>
      <c r="R725" s="43"/>
      <c r="S725" s="43"/>
      <c r="T725" s="43" t="s">
        <v>36</v>
      </c>
      <c r="U725" s="43" t="s">
        <v>93</v>
      </c>
      <c r="V725" s="43"/>
      <c r="W725" s="43" t="s">
        <v>38</v>
      </c>
      <c r="X725" s="43">
        <v>15.0771</v>
      </c>
      <c r="Y725" s="43">
        <v>3.7854999999999999</v>
      </c>
      <c r="Z725" s="43" t="s">
        <v>769</v>
      </c>
      <c r="AA725" s="43" t="s">
        <v>40</v>
      </c>
      <c r="AB725" s="43" t="s">
        <v>41</v>
      </c>
      <c r="AC725" s="43">
        <v>614</v>
      </c>
      <c r="AD725" s="43">
        <v>4</v>
      </c>
      <c r="AE725" s="43">
        <v>50211</v>
      </c>
      <c r="AF725" s="43">
        <v>9049.9466575018196</v>
      </c>
    </row>
    <row r="726" spans="1:32">
      <c r="A726" s="68"/>
      <c r="B726" s="68"/>
      <c r="C726" s="43"/>
      <c r="D726" s="43"/>
      <c r="E726" s="43"/>
      <c r="F726" s="43"/>
      <c r="G726" s="43"/>
      <c r="H726" s="43"/>
      <c r="I726" s="43"/>
      <c r="J726" s="43"/>
      <c r="K726" s="43"/>
      <c r="L726" s="43"/>
      <c r="M726" s="43"/>
      <c r="N726" s="43"/>
      <c r="O726" s="43"/>
      <c r="P726" s="43"/>
      <c r="Q726" s="43"/>
      <c r="R726" s="43"/>
      <c r="S726" s="43"/>
      <c r="T726" s="43" t="s">
        <v>72</v>
      </c>
      <c r="U726" s="43" t="s">
        <v>92</v>
      </c>
      <c r="V726" s="43"/>
      <c r="W726" s="43" t="s">
        <v>36</v>
      </c>
      <c r="X726" s="43">
        <v>14.552099999999999</v>
      </c>
      <c r="Y726" s="43">
        <v>1.0824</v>
      </c>
      <c r="Z726" s="43" t="s">
        <v>807</v>
      </c>
      <c r="AA726" s="43" t="s">
        <v>40</v>
      </c>
      <c r="AB726" s="43"/>
      <c r="AC726" s="43"/>
      <c r="AD726" s="43"/>
      <c r="AE726" s="43"/>
      <c r="AF726" s="43"/>
    </row>
    <row r="727" spans="1:32">
      <c r="A727" s="68"/>
      <c r="B727" s="68"/>
      <c r="C727" s="43"/>
      <c r="D727" s="43"/>
      <c r="E727" s="43"/>
      <c r="F727" s="43"/>
      <c r="G727" s="43"/>
      <c r="H727" s="43"/>
      <c r="I727" s="43"/>
      <c r="J727" s="43"/>
      <c r="K727" s="43"/>
      <c r="L727" s="43"/>
      <c r="M727" s="43"/>
      <c r="N727" s="43"/>
      <c r="O727" s="43"/>
      <c r="P727" s="43"/>
      <c r="Q727" s="43"/>
      <c r="R727" s="43"/>
      <c r="S727" s="43"/>
      <c r="T727" s="43" t="s">
        <v>72</v>
      </c>
      <c r="U727" s="43" t="s">
        <v>92</v>
      </c>
      <c r="V727" s="43"/>
      <c r="W727" s="43" t="s">
        <v>36</v>
      </c>
      <c r="X727" s="43">
        <v>14.552099999999999</v>
      </c>
      <c r="Y727" s="43">
        <v>1.0824</v>
      </c>
      <c r="Z727" s="43" t="s">
        <v>807</v>
      </c>
      <c r="AA727" s="43" t="s">
        <v>40</v>
      </c>
      <c r="AB727" s="43"/>
      <c r="AC727" s="43"/>
      <c r="AD727" s="43"/>
      <c r="AE727" s="43"/>
      <c r="AF727" s="43"/>
    </row>
    <row r="728" spans="1:32">
      <c r="A728" s="68"/>
      <c r="B728" s="68"/>
      <c r="C728" s="43"/>
      <c r="D728" s="43"/>
      <c r="E728" s="43"/>
      <c r="F728" s="43"/>
      <c r="G728" s="43"/>
      <c r="H728" s="43"/>
      <c r="I728" s="43"/>
      <c r="J728" s="43"/>
      <c r="K728" s="43"/>
      <c r="L728" s="43"/>
      <c r="M728" s="43"/>
      <c r="N728" s="43"/>
      <c r="O728" s="43"/>
      <c r="P728" s="43"/>
      <c r="Q728" s="43"/>
      <c r="R728" s="43"/>
      <c r="S728" s="43"/>
      <c r="T728" s="43" t="s">
        <v>72</v>
      </c>
      <c r="U728" s="43" t="s">
        <v>92</v>
      </c>
      <c r="V728" s="43"/>
      <c r="W728" s="43" t="s">
        <v>36</v>
      </c>
      <c r="X728" s="43">
        <v>14.552099999999999</v>
      </c>
      <c r="Y728" s="43">
        <v>1.0824</v>
      </c>
      <c r="Z728" s="43" t="s">
        <v>807</v>
      </c>
      <c r="AA728" s="43" t="s">
        <v>40</v>
      </c>
      <c r="AB728" s="43"/>
      <c r="AC728" s="43"/>
      <c r="AD728" s="43"/>
      <c r="AE728" s="43"/>
      <c r="AF728" s="43"/>
    </row>
    <row r="729" spans="1:32">
      <c r="A729" s="68"/>
      <c r="B729" s="68"/>
      <c r="C729" s="43"/>
      <c r="D729" s="43"/>
      <c r="E729" s="43"/>
      <c r="F729" s="43"/>
      <c r="G729" s="43"/>
      <c r="H729" s="43"/>
      <c r="I729" s="43"/>
      <c r="J729" s="43"/>
      <c r="K729" s="43"/>
      <c r="L729" s="43"/>
      <c r="M729" s="43"/>
      <c r="N729" s="43"/>
      <c r="O729" s="43"/>
      <c r="P729" s="43"/>
      <c r="Q729" s="43"/>
      <c r="R729" s="43"/>
      <c r="S729" s="43"/>
      <c r="T729" s="43" t="s">
        <v>36</v>
      </c>
      <c r="U729" s="43" t="s">
        <v>93</v>
      </c>
      <c r="V729" s="43"/>
      <c r="W729" s="43" t="s">
        <v>38</v>
      </c>
      <c r="X729" s="43">
        <v>13.6046</v>
      </c>
      <c r="Y729" s="43">
        <v>1.5666</v>
      </c>
      <c r="Z729" s="43" t="s">
        <v>794</v>
      </c>
      <c r="AA729" s="43" t="s">
        <v>40</v>
      </c>
      <c r="AB729" s="43"/>
      <c r="AC729" s="43"/>
      <c r="AD729" s="43"/>
      <c r="AE729" s="43"/>
      <c r="AF729" s="43"/>
    </row>
    <row r="730" spans="1:32">
      <c r="A730" s="68"/>
      <c r="B730" s="68"/>
      <c r="C730" s="43"/>
      <c r="D730" s="43"/>
      <c r="E730" s="43"/>
      <c r="F730" s="43"/>
      <c r="G730" s="43"/>
      <c r="H730" s="43"/>
      <c r="I730" s="43"/>
      <c r="J730" s="43"/>
      <c r="K730" s="43"/>
      <c r="L730" s="43"/>
      <c r="M730" s="43"/>
      <c r="N730" s="43"/>
      <c r="O730" s="43"/>
      <c r="P730" s="43"/>
      <c r="Q730" s="43"/>
      <c r="R730" s="43"/>
      <c r="S730" s="43"/>
      <c r="T730" s="43" t="s">
        <v>36</v>
      </c>
      <c r="U730" s="43" t="s">
        <v>93</v>
      </c>
      <c r="V730" s="43"/>
      <c r="W730" s="43" t="s">
        <v>38</v>
      </c>
      <c r="X730" s="43">
        <v>13.6046</v>
      </c>
      <c r="Y730" s="43">
        <v>1.5666</v>
      </c>
      <c r="Z730" s="43" t="s">
        <v>794</v>
      </c>
      <c r="AA730" s="43" t="s">
        <v>40</v>
      </c>
      <c r="AB730" s="43"/>
      <c r="AC730" s="43"/>
      <c r="AD730" s="43"/>
      <c r="AE730" s="43"/>
      <c r="AF730" s="43"/>
    </row>
    <row r="731" spans="1:32">
      <c r="A731" s="68"/>
      <c r="B731" s="68"/>
      <c r="C731" s="43"/>
      <c r="D731" s="43"/>
      <c r="E731" s="43"/>
      <c r="F731" s="43"/>
      <c r="G731" s="43"/>
      <c r="H731" s="43"/>
      <c r="I731" s="43"/>
      <c r="J731" s="43"/>
      <c r="K731" s="43"/>
      <c r="L731" s="43"/>
      <c r="M731" s="43"/>
      <c r="N731" s="43"/>
      <c r="O731" s="43"/>
      <c r="P731" s="43"/>
      <c r="Q731" s="43"/>
      <c r="R731" s="43"/>
      <c r="S731" s="43"/>
      <c r="T731" s="43" t="s">
        <v>36</v>
      </c>
      <c r="U731" s="43" t="s">
        <v>93</v>
      </c>
      <c r="V731" s="43"/>
      <c r="W731" s="43" t="s">
        <v>38</v>
      </c>
      <c r="X731" s="43">
        <v>13.6046</v>
      </c>
      <c r="Y731" s="43">
        <v>1.5666</v>
      </c>
      <c r="Z731" s="43" t="s">
        <v>794</v>
      </c>
      <c r="AA731" s="43" t="s">
        <v>40</v>
      </c>
      <c r="AB731" s="43"/>
      <c r="AC731" s="43"/>
      <c r="AD731" s="43"/>
      <c r="AE731" s="43"/>
      <c r="AF731" s="43"/>
    </row>
    <row r="732" spans="1:32">
      <c r="A732" s="68"/>
      <c r="B732" s="68"/>
      <c r="C732" s="43"/>
      <c r="D732" s="43"/>
      <c r="E732" s="43"/>
      <c r="F732" s="43"/>
      <c r="G732" s="43"/>
      <c r="H732" s="43"/>
      <c r="I732" s="43"/>
      <c r="J732" s="43"/>
      <c r="K732" s="43"/>
      <c r="L732" s="43"/>
      <c r="M732" s="43"/>
      <c r="N732" s="43"/>
      <c r="O732" s="43"/>
      <c r="P732" s="43"/>
      <c r="Q732" s="43"/>
      <c r="R732" s="43"/>
      <c r="S732" s="43"/>
      <c r="T732" s="43" t="s">
        <v>36</v>
      </c>
      <c r="U732" s="43" t="s">
        <v>93</v>
      </c>
      <c r="V732" s="43"/>
      <c r="W732" s="43" t="s">
        <v>38</v>
      </c>
      <c r="X732" s="43">
        <v>13.095700000000001</v>
      </c>
      <c r="Y732" s="43">
        <v>2.0112000000000001</v>
      </c>
      <c r="Z732" s="43" t="s">
        <v>775</v>
      </c>
      <c r="AA732" s="43" t="s">
        <v>40</v>
      </c>
      <c r="AB732" s="43"/>
      <c r="AC732" s="43"/>
      <c r="AD732" s="43"/>
      <c r="AE732" s="43"/>
      <c r="AF732" s="43"/>
    </row>
    <row r="733" spans="1:32">
      <c r="A733" s="68"/>
      <c r="B733" s="68"/>
      <c r="C733" s="43"/>
      <c r="D733" s="43"/>
      <c r="E733" s="43"/>
      <c r="F733" s="43"/>
      <c r="G733" s="43"/>
      <c r="H733" s="43"/>
      <c r="I733" s="43"/>
      <c r="J733" s="43"/>
      <c r="K733" s="43"/>
      <c r="L733" s="43"/>
      <c r="M733" s="43"/>
      <c r="N733" s="43"/>
      <c r="O733" s="43"/>
      <c r="P733" s="43"/>
      <c r="Q733" s="43"/>
      <c r="R733" s="43"/>
      <c r="S733" s="43"/>
      <c r="T733" s="43" t="s">
        <v>36</v>
      </c>
      <c r="U733" s="43" t="s">
        <v>93</v>
      </c>
      <c r="V733" s="43"/>
      <c r="W733" s="43" t="s">
        <v>38</v>
      </c>
      <c r="X733" s="43">
        <v>13.095700000000001</v>
      </c>
      <c r="Y733" s="43">
        <v>2.0112000000000001</v>
      </c>
      <c r="Z733" s="43" t="s">
        <v>775</v>
      </c>
      <c r="AA733" s="43" t="s">
        <v>40</v>
      </c>
      <c r="AB733" s="43"/>
      <c r="AC733" s="43"/>
      <c r="AD733" s="43"/>
      <c r="AE733" s="43"/>
      <c r="AF733" s="43"/>
    </row>
    <row r="734" spans="1:32">
      <c r="A734" s="68"/>
      <c r="B734" s="68"/>
      <c r="C734" s="43"/>
      <c r="D734" s="43"/>
      <c r="E734" s="43"/>
      <c r="F734" s="43"/>
      <c r="G734" s="43"/>
      <c r="H734" s="43"/>
      <c r="I734" s="43"/>
      <c r="J734" s="43"/>
      <c r="K734" s="43"/>
      <c r="L734" s="43"/>
      <c r="M734" s="43"/>
      <c r="N734" s="43"/>
      <c r="O734" s="43"/>
      <c r="P734" s="43"/>
      <c r="Q734" s="43"/>
      <c r="R734" s="43"/>
      <c r="S734" s="43"/>
      <c r="T734" s="43" t="s">
        <v>36</v>
      </c>
      <c r="U734" s="43" t="s">
        <v>93</v>
      </c>
      <c r="V734" s="43"/>
      <c r="W734" s="43" t="s">
        <v>38</v>
      </c>
      <c r="X734" s="43">
        <v>13.095700000000001</v>
      </c>
      <c r="Y734" s="43">
        <v>2.0112000000000001</v>
      </c>
      <c r="Z734" s="43" t="s">
        <v>775</v>
      </c>
      <c r="AA734" s="43" t="s">
        <v>40</v>
      </c>
      <c r="AB734" s="43"/>
      <c r="AC734" s="43"/>
      <c r="AD734" s="43"/>
      <c r="AE734" s="43"/>
      <c r="AF734" s="43"/>
    </row>
    <row r="735" spans="1:32">
      <c r="A735" s="68"/>
      <c r="B735" s="68"/>
      <c r="C735" s="43"/>
      <c r="D735" s="43"/>
      <c r="E735" s="43"/>
      <c r="F735" s="43"/>
      <c r="G735" s="43"/>
      <c r="H735" s="43"/>
      <c r="I735" s="43"/>
      <c r="J735" s="43"/>
      <c r="K735" s="43"/>
      <c r="L735" s="43"/>
      <c r="M735" s="43"/>
      <c r="N735" s="43"/>
      <c r="O735" s="43"/>
      <c r="P735" s="43"/>
      <c r="Q735" s="43"/>
      <c r="R735" s="43"/>
      <c r="S735" s="43"/>
      <c r="T735" s="43" t="s">
        <v>36</v>
      </c>
      <c r="U735" s="43" t="s">
        <v>93</v>
      </c>
      <c r="V735" s="43"/>
      <c r="W735" s="43" t="s">
        <v>38</v>
      </c>
      <c r="X735" s="43">
        <v>14.0868</v>
      </c>
      <c r="Y735" s="43">
        <v>1.0623</v>
      </c>
      <c r="Z735" s="43" t="s">
        <v>759</v>
      </c>
      <c r="AA735" s="43" t="s">
        <v>40</v>
      </c>
      <c r="AB735" s="43" t="s">
        <v>41</v>
      </c>
      <c r="AC735" s="43">
        <v>614</v>
      </c>
      <c r="AD735" s="43">
        <v>4</v>
      </c>
      <c r="AE735" s="43">
        <v>50611</v>
      </c>
      <c r="AF735" s="43">
        <v>4070.48095331898</v>
      </c>
    </row>
    <row r="736" spans="1:32">
      <c r="A736" s="68"/>
      <c r="B736" s="68"/>
      <c r="C736" s="43"/>
      <c r="D736" s="43"/>
      <c r="E736" s="43"/>
      <c r="F736" s="43"/>
      <c r="G736" s="43"/>
      <c r="H736" s="43"/>
      <c r="I736" s="43"/>
      <c r="J736" s="43"/>
      <c r="K736" s="43"/>
      <c r="L736" s="43"/>
      <c r="M736" s="43"/>
      <c r="N736" s="43"/>
      <c r="O736" s="43"/>
      <c r="P736" s="43"/>
      <c r="Q736" s="43"/>
      <c r="R736" s="43"/>
      <c r="S736" s="43"/>
      <c r="T736" s="43" t="s">
        <v>36</v>
      </c>
      <c r="U736" s="43" t="s">
        <v>93</v>
      </c>
      <c r="V736" s="43"/>
      <c r="W736" s="43" t="s">
        <v>38</v>
      </c>
      <c r="X736" s="43">
        <v>14.0868</v>
      </c>
      <c r="Y736" s="43">
        <v>1.0623</v>
      </c>
      <c r="Z736" s="43" t="s">
        <v>759</v>
      </c>
      <c r="AA736" s="43" t="s">
        <v>40</v>
      </c>
      <c r="AB736" s="43" t="s">
        <v>51</v>
      </c>
      <c r="AC736" s="43">
        <v>614</v>
      </c>
      <c r="AD736" s="43">
        <v>2</v>
      </c>
      <c r="AE736" s="43">
        <v>310</v>
      </c>
      <c r="AF736" s="43">
        <v>504.29564666477501</v>
      </c>
    </row>
    <row r="737" spans="1:32">
      <c r="A737" s="68"/>
      <c r="B737" s="68"/>
      <c r="C737" s="43"/>
      <c r="D737" s="43"/>
      <c r="E737" s="43"/>
      <c r="F737" s="43"/>
      <c r="G737" s="43"/>
      <c r="H737" s="43"/>
      <c r="I737" s="43"/>
      <c r="J737" s="43"/>
      <c r="K737" s="43"/>
      <c r="L737" s="43"/>
      <c r="M737" s="43"/>
      <c r="N737" s="43"/>
      <c r="O737" s="43"/>
      <c r="P737" s="43"/>
      <c r="Q737" s="43"/>
      <c r="R737" s="43"/>
      <c r="S737" s="43"/>
      <c r="T737" s="43" t="s">
        <v>36</v>
      </c>
      <c r="U737" s="43" t="s">
        <v>93</v>
      </c>
      <c r="V737" s="43"/>
      <c r="W737" s="43" t="s">
        <v>38</v>
      </c>
      <c r="X737" s="43">
        <v>14.6744</v>
      </c>
      <c r="Y737" s="43">
        <v>2.2728999999999999</v>
      </c>
      <c r="Z737" s="43" t="s">
        <v>784</v>
      </c>
      <c r="AA737" s="43" t="s">
        <v>40</v>
      </c>
      <c r="AB737" s="43"/>
      <c r="AC737" s="43"/>
      <c r="AD737" s="43"/>
      <c r="AE737" s="43"/>
      <c r="AF737" s="43"/>
    </row>
    <row r="738" spans="1:32">
      <c r="A738" s="68"/>
      <c r="B738" s="68"/>
      <c r="C738" s="43"/>
      <c r="D738" s="43"/>
      <c r="E738" s="43"/>
      <c r="F738" s="43"/>
      <c r="G738" s="43"/>
      <c r="H738" s="43"/>
      <c r="I738" s="43"/>
      <c r="J738" s="43"/>
      <c r="K738" s="43"/>
      <c r="L738" s="43"/>
      <c r="M738" s="43"/>
      <c r="N738" s="43"/>
      <c r="O738" s="43"/>
      <c r="P738" s="43"/>
      <c r="Q738" s="43"/>
      <c r="R738" s="43"/>
      <c r="S738" s="43"/>
      <c r="T738" s="43" t="s">
        <v>36</v>
      </c>
      <c r="U738" s="43" t="s">
        <v>93</v>
      </c>
      <c r="V738" s="43"/>
      <c r="W738" s="43" t="s">
        <v>38</v>
      </c>
      <c r="X738" s="43">
        <v>14.6744</v>
      </c>
      <c r="Y738" s="43">
        <v>2.2728999999999999</v>
      </c>
      <c r="Z738" s="43" t="s">
        <v>784</v>
      </c>
      <c r="AA738" s="43" t="s">
        <v>40</v>
      </c>
      <c r="AB738" s="43"/>
      <c r="AC738" s="43"/>
      <c r="AD738" s="43"/>
      <c r="AE738" s="43"/>
      <c r="AF738" s="43"/>
    </row>
    <row r="739" spans="1:32">
      <c r="A739" s="68"/>
      <c r="B739" s="68"/>
      <c r="C739" s="43"/>
      <c r="D739" s="43"/>
      <c r="E739" s="43"/>
      <c r="F739" s="43"/>
      <c r="G739" s="43"/>
      <c r="H739" s="43"/>
      <c r="I739" s="43"/>
      <c r="J739" s="43"/>
      <c r="K739" s="43"/>
      <c r="L739" s="43"/>
      <c r="M739" s="43"/>
      <c r="N739" s="43"/>
      <c r="O739" s="43"/>
      <c r="P739" s="43"/>
      <c r="Q739" s="43"/>
      <c r="R739" s="43"/>
      <c r="S739" s="43"/>
      <c r="T739" s="43" t="s">
        <v>36</v>
      </c>
      <c r="U739" s="43" t="s">
        <v>93</v>
      </c>
      <c r="V739" s="43"/>
      <c r="W739" s="43" t="s">
        <v>38</v>
      </c>
      <c r="X739" s="43">
        <v>14.6744</v>
      </c>
      <c r="Y739" s="43">
        <v>2.2728999999999999</v>
      </c>
      <c r="Z739" s="43" t="s">
        <v>784</v>
      </c>
      <c r="AA739" s="43" t="s">
        <v>40</v>
      </c>
      <c r="AB739" s="43"/>
      <c r="AC739" s="43"/>
      <c r="AD739" s="43"/>
      <c r="AE739" s="43"/>
      <c r="AF739" s="43"/>
    </row>
    <row r="740" spans="1:32">
      <c r="A740" s="68"/>
      <c r="B740" s="68"/>
      <c r="C740" s="43"/>
      <c r="D740" s="43"/>
      <c r="E740" s="43"/>
      <c r="F740" s="43"/>
      <c r="G740" s="43"/>
      <c r="H740" s="43"/>
      <c r="I740" s="43"/>
      <c r="J740" s="43"/>
      <c r="K740" s="43"/>
      <c r="L740" s="43"/>
      <c r="M740" s="43"/>
      <c r="N740" s="43"/>
      <c r="O740" s="43"/>
      <c r="P740" s="43"/>
      <c r="Q740" s="43"/>
      <c r="R740" s="43"/>
      <c r="S740" s="43"/>
      <c r="T740" s="43" t="s">
        <v>36</v>
      </c>
      <c r="U740" s="43" t="s">
        <v>93</v>
      </c>
      <c r="V740" s="43"/>
      <c r="W740" s="43" t="s">
        <v>38</v>
      </c>
      <c r="X740" s="43">
        <v>14.6806</v>
      </c>
      <c r="Y740" s="43">
        <v>1.9508000000000001</v>
      </c>
      <c r="Z740" s="43" t="s">
        <v>772</v>
      </c>
      <c r="AA740" s="43" t="s">
        <v>40</v>
      </c>
      <c r="AB740" s="43"/>
      <c r="AC740" s="43"/>
      <c r="AD740" s="43"/>
      <c r="AE740" s="43"/>
      <c r="AF740" s="43"/>
    </row>
    <row r="741" spans="1:32">
      <c r="A741" s="68"/>
      <c r="B741" s="68"/>
      <c r="C741" s="43"/>
      <c r="D741" s="43"/>
      <c r="E741" s="43"/>
      <c r="F741" s="43"/>
      <c r="G741" s="43"/>
      <c r="H741" s="43"/>
      <c r="I741" s="43"/>
      <c r="J741" s="43"/>
      <c r="K741" s="43"/>
      <c r="L741" s="43"/>
      <c r="M741" s="43"/>
      <c r="N741" s="43"/>
      <c r="O741" s="43"/>
      <c r="P741" s="43"/>
      <c r="Q741" s="43"/>
      <c r="R741" s="43"/>
      <c r="S741" s="43"/>
      <c r="T741" s="43" t="s">
        <v>36</v>
      </c>
      <c r="U741" s="43" t="s">
        <v>93</v>
      </c>
      <c r="V741" s="43"/>
      <c r="W741" s="43" t="s">
        <v>38</v>
      </c>
      <c r="X741" s="43">
        <v>14.6806</v>
      </c>
      <c r="Y741" s="43">
        <v>1.9508000000000001</v>
      </c>
      <c r="Z741" s="43" t="s">
        <v>772</v>
      </c>
      <c r="AA741" s="43" t="s">
        <v>40</v>
      </c>
      <c r="AB741" s="43"/>
      <c r="AC741" s="43"/>
      <c r="AD741" s="43"/>
      <c r="AE741" s="43"/>
      <c r="AF741" s="43"/>
    </row>
    <row r="742" spans="1:32">
      <c r="A742" s="68"/>
      <c r="B742" s="68"/>
      <c r="C742" s="43"/>
      <c r="D742" s="43"/>
      <c r="E742" s="43"/>
      <c r="F742" s="43"/>
      <c r="G742" s="43"/>
      <c r="H742" s="43"/>
      <c r="I742" s="43"/>
      <c r="J742" s="43"/>
      <c r="K742" s="43"/>
      <c r="L742" s="43"/>
      <c r="M742" s="43"/>
      <c r="N742" s="43"/>
      <c r="O742" s="43"/>
      <c r="P742" s="43"/>
      <c r="Q742" s="43"/>
      <c r="R742" s="43"/>
      <c r="S742" s="43"/>
      <c r="T742" s="43" t="s">
        <v>36</v>
      </c>
      <c r="U742" s="43" t="s">
        <v>93</v>
      </c>
      <c r="V742" s="43"/>
      <c r="W742" s="43" t="s">
        <v>38</v>
      </c>
      <c r="X742" s="43">
        <v>14.6806</v>
      </c>
      <c r="Y742" s="43">
        <v>1.9508000000000001</v>
      </c>
      <c r="Z742" s="43" t="s">
        <v>772</v>
      </c>
      <c r="AA742" s="43" t="s">
        <v>40</v>
      </c>
      <c r="AB742" s="43"/>
      <c r="AC742" s="43"/>
      <c r="AD742" s="43"/>
      <c r="AE742" s="43"/>
      <c r="AF742" s="43"/>
    </row>
    <row r="743" spans="1:32">
      <c r="A743" s="68"/>
      <c r="B743" s="68"/>
      <c r="C743" s="43"/>
      <c r="D743" s="43"/>
      <c r="E743" s="43"/>
      <c r="F743" s="43"/>
      <c r="G743" s="43"/>
      <c r="H743" s="43"/>
      <c r="I743" s="43"/>
      <c r="J743" s="43"/>
      <c r="K743" s="43"/>
      <c r="L743" s="43"/>
      <c r="M743" s="43"/>
      <c r="N743" s="43"/>
      <c r="O743" s="43"/>
      <c r="P743" s="43"/>
      <c r="Q743" s="43"/>
      <c r="R743" s="43"/>
      <c r="S743" s="43"/>
      <c r="T743" s="43" t="s">
        <v>36</v>
      </c>
      <c r="U743" s="43" t="s">
        <v>93</v>
      </c>
      <c r="V743" s="43" t="s">
        <v>749</v>
      </c>
      <c r="W743" s="43" t="s">
        <v>38</v>
      </c>
      <c r="X743" s="43">
        <v>14.2599</v>
      </c>
      <c r="Y743" s="43">
        <v>1.9168000000000001</v>
      </c>
      <c r="Z743" s="43" t="s">
        <v>791</v>
      </c>
      <c r="AA743" s="43" t="s">
        <v>40</v>
      </c>
      <c r="AB743" s="43"/>
      <c r="AC743" s="43"/>
      <c r="AD743" s="43"/>
      <c r="AE743" s="43"/>
      <c r="AF743" s="43"/>
    </row>
    <row r="744" spans="1:32">
      <c r="A744" s="68"/>
      <c r="B744" s="68"/>
      <c r="C744" s="43"/>
      <c r="D744" s="43"/>
      <c r="E744" s="43"/>
      <c r="F744" s="43"/>
      <c r="G744" s="43"/>
      <c r="H744" s="43"/>
      <c r="I744" s="43"/>
      <c r="J744" s="43"/>
      <c r="K744" s="43"/>
      <c r="L744" s="43"/>
      <c r="M744" s="43"/>
      <c r="N744" s="43"/>
      <c r="O744" s="43"/>
      <c r="P744" s="43"/>
      <c r="Q744" s="43"/>
      <c r="R744" s="43"/>
      <c r="S744" s="43"/>
      <c r="T744" s="43" t="s">
        <v>36</v>
      </c>
      <c r="U744" s="43" t="s">
        <v>93</v>
      </c>
      <c r="V744" s="43" t="s">
        <v>749</v>
      </c>
      <c r="W744" s="43" t="s">
        <v>38</v>
      </c>
      <c r="X744" s="43">
        <v>14.2599</v>
      </c>
      <c r="Y744" s="43">
        <v>1.9168000000000001</v>
      </c>
      <c r="Z744" s="43" t="s">
        <v>791</v>
      </c>
      <c r="AA744" s="43" t="s">
        <v>40</v>
      </c>
      <c r="AB744" s="43"/>
      <c r="AC744" s="43"/>
      <c r="AD744" s="43"/>
      <c r="AE744" s="43"/>
      <c r="AF744" s="43"/>
    </row>
    <row r="745" spans="1:32">
      <c r="A745" s="68"/>
      <c r="B745" s="68"/>
      <c r="C745" s="43"/>
      <c r="D745" s="43"/>
      <c r="E745" s="43"/>
      <c r="F745" s="43"/>
      <c r="G745" s="43"/>
      <c r="H745" s="43"/>
      <c r="I745" s="43"/>
      <c r="J745" s="43"/>
      <c r="K745" s="43"/>
      <c r="L745" s="43"/>
      <c r="M745" s="43"/>
      <c r="N745" s="43"/>
      <c r="O745" s="43"/>
      <c r="P745" s="43"/>
      <c r="Q745" s="43"/>
      <c r="R745" s="43"/>
      <c r="S745" s="43"/>
      <c r="T745" s="43" t="s">
        <v>36</v>
      </c>
      <c r="U745" s="43" t="s">
        <v>93</v>
      </c>
      <c r="V745" s="43" t="s">
        <v>749</v>
      </c>
      <c r="W745" s="43" t="s">
        <v>38</v>
      </c>
      <c r="X745" s="43">
        <v>14.2599</v>
      </c>
      <c r="Y745" s="43">
        <v>1.9168000000000001</v>
      </c>
      <c r="Z745" s="43" t="s">
        <v>791</v>
      </c>
      <c r="AA745" s="43" t="s">
        <v>40</v>
      </c>
      <c r="AB745" s="43"/>
      <c r="AC745" s="43"/>
      <c r="AD745" s="43"/>
      <c r="AE745" s="43"/>
      <c r="AF745" s="43"/>
    </row>
  </sheetData>
  <autoFilter ref="C1:C745" xr:uid="{00000000-0001-0000-0000-000000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6E2C6-4649-4FD7-87A7-E69DAC4C6766}">
  <sheetPr>
    <tabColor theme="9" tint="0.79998168889431442"/>
  </sheetPr>
  <dimension ref="A1:Q187"/>
  <sheetViews>
    <sheetView topLeftCell="C1" zoomScale="130" zoomScaleNormal="130" workbookViewId="0">
      <selection activeCell="D18" sqref="A1:Q181"/>
    </sheetView>
  </sheetViews>
  <sheetFormatPr defaultRowHeight="14.4"/>
  <cols>
    <col min="1" max="1" width="8.88671875" style="39"/>
    <col min="2" max="2" width="14.88671875" style="39" customWidth="1"/>
    <col min="3" max="3" width="23.21875" customWidth="1"/>
    <col min="4" max="4" width="27.21875" customWidth="1"/>
    <col min="5" max="5" width="20.88671875" customWidth="1"/>
    <col min="6" max="6" width="12" style="6" bestFit="1" customWidth="1"/>
    <col min="7" max="7" width="19.21875" style="7" customWidth="1"/>
    <col min="8" max="8" width="18.33203125" style="7" bestFit="1" customWidth="1"/>
    <col min="9" max="9" width="22.44140625" style="8" customWidth="1"/>
    <col min="10" max="10" width="14.77734375" style="7" bestFit="1" customWidth="1"/>
    <col min="11" max="11" width="19" style="8" customWidth="1"/>
    <col min="12" max="12" width="19.21875" style="9" bestFit="1" customWidth="1"/>
    <col min="13" max="15" width="15.44140625" style="9" bestFit="1" customWidth="1"/>
    <col min="16" max="16" width="14.33203125" bestFit="1" customWidth="1"/>
    <col min="17" max="17" width="13.21875" style="3" bestFit="1" customWidth="1"/>
  </cols>
  <sheetData>
    <row r="1" spans="1:17">
      <c r="A1" s="69" t="str">
        <f>[1]Sites!A1</f>
        <v>ISO3</v>
      </c>
      <c r="B1" s="69" t="str">
        <f>[1]Sites!B1</f>
        <v>country_name</v>
      </c>
      <c r="C1" s="69" t="str">
        <f>[1]Sites!C1</f>
        <v>Income Group</v>
      </c>
      <c r="D1" s="69" t="str">
        <f>[1]Sites!D1</f>
        <v>Region</v>
      </c>
      <c r="E1" s="69" t="s">
        <v>1193</v>
      </c>
      <c r="F1" s="70" t="s">
        <v>1194</v>
      </c>
      <c r="G1" s="71" t="s">
        <v>1195</v>
      </c>
      <c r="H1" s="72" t="s">
        <v>1196</v>
      </c>
      <c r="I1" s="73" t="s">
        <v>1197</v>
      </c>
      <c r="J1" s="70" t="s">
        <v>1198</v>
      </c>
      <c r="K1" s="73" t="s">
        <v>1199</v>
      </c>
      <c r="L1" s="74" t="str">
        <f>Cost_Settings!A14</f>
        <v>Planning &amp; Surveying</v>
      </c>
      <c r="M1" s="74" t="str">
        <f>Cost_Settings!A15</f>
        <v>Logistics</v>
      </c>
      <c r="N1" s="74" t="str">
        <f>Cost_Settings!A16</f>
        <v>Construction</v>
      </c>
      <c r="O1" s="74" t="str">
        <f>Cost_Settings!A17</f>
        <v>Installation</v>
      </c>
      <c r="P1" s="69" t="s">
        <v>1099</v>
      </c>
      <c r="Q1" s="75" t="s">
        <v>1200</v>
      </c>
    </row>
    <row r="2" spans="1:17">
      <c r="A2" s="69" t="str">
        <f>[1]Sites!A2</f>
        <v>ABW</v>
      </c>
      <c r="B2" s="69" t="str">
        <f>[1]Sites!B2</f>
        <v>Aruba</v>
      </c>
      <c r="C2" s="76" t="str">
        <f>[1]Sites!C2</f>
        <v>-</v>
      </c>
      <c r="D2" s="76" t="str">
        <f>[1]Sites!D2</f>
        <v>-</v>
      </c>
      <c r="E2" s="76">
        <v>1</v>
      </c>
      <c r="F2" s="77">
        <f>IFERROR(VLOOKUP(A2,Labor_ICT!A1:H195,8,0),VLOOKUP(C2,$E$185:$F$187,2))</f>
        <v>23.201900482177734</v>
      </c>
      <c r="G2" s="78">
        <f>IF(ISNUMBER(F2), F2, VLOOKUP(C2,$E$185:$F$187,2))</f>
        <v>23.201900482177734</v>
      </c>
      <c r="H2" s="79">
        <f>IFERROR(VLOOKUP(A2,Labor_Construction!A1:H195,8,0),"-")</f>
        <v>14.1180419921875</v>
      </c>
      <c r="I2" s="80">
        <f>IF(ISNUMBER(H2), H2, VLOOKUP(C2,$G$185:$H$187,2))</f>
        <v>14.1180419921875</v>
      </c>
      <c r="J2" s="77">
        <f>IFERROR(VLOOKUP(A2,Labor_Logistics!A1:H195,8,0),"-")</f>
        <v>15.184289932250977</v>
      </c>
      <c r="K2" s="80">
        <f>IF(ISNUMBER(J2), J2, VLOOKUP(C2,$I$185:$J$187,2))</f>
        <v>15.184289932250977</v>
      </c>
      <c r="L2" s="81">
        <f>IFERROR(E2*G2*Cost_Settings!$D$14,"-")</f>
        <v>371.23040771484375</v>
      </c>
      <c r="M2" s="81">
        <f>IFERROR(E2*K2*Cost_Settings!$D$15,"-")</f>
        <v>242.94863891601563</v>
      </c>
      <c r="N2" s="81">
        <f>IFERROR(E2*K2*Cost_Settings!$D$16,"-")</f>
        <v>242.94863891601563</v>
      </c>
      <c r="O2" s="81">
        <f>IFERROR(E2*K2*Cost_Settings!$D$17,"-")</f>
        <v>242.94863891601563</v>
      </c>
      <c r="P2" s="82">
        <f>SUM(L2:O2)</f>
        <v>1100.0763244628906</v>
      </c>
      <c r="Q2" s="83">
        <f>IFERROR(P2/E2,"-")</f>
        <v>1100.0763244628906</v>
      </c>
    </row>
    <row r="3" spans="1:17">
      <c r="A3" s="69" t="str">
        <f>[1]Sites!A3</f>
        <v>AFG</v>
      </c>
      <c r="B3" s="69" t="str">
        <f>[1]Sites!B3</f>
        <v>Afghanistan</v>
      </c>
      <c r="C3" s="76" t="str">
        <f>[1]Sites!C3</f>
        <v>Low Income Developing Countries</v>
      </c>
      <c r="D3" s="76" t="str">
        <f>[1]Sites!D3</f>
        <v>Middle East, North Africa, Afghanistan, and Pakistan</v>
      </c>
      <c r="E3" s="76">
        <v>1</v>
      </c>
      <c r="F3" s="77">
        <f>IFERROR(VLOOKUP(A3,Labor_ICT!A2:H196,8,0),VLOOKUP(C3,$E$185:$F$187,2))</f>
        <v>0.94492846727371216</v>
      </c>
      <c r="G3" s="78">
        <f t="shared" ref="G3:G66" si="0">IF(ISNUMBER(F3), F3, VLOOKUP(C3,$E$185:$F$187,2))</f>
        <v>0.94492846727371216</v>
      </c>
      <c r="H3" s="79">
        <f>IFERROR(VLOOKUP(A3,Labor_Construction!A2:H196,8,0),"-")</f>
        <v>0.37602636218070984</v>
      </c>
      <c r="I3" s="80">
        <f t="shared" ref="I3:I66" si="1">IF(ISNUMBER(H3), H3, VLOOKUP(C3,$G$185:$H$187,2))</f>
        <v>0.37602636218070984</v>
      </c>
      <c r="J3" s="77">
        <f>IFERROR(VLOOKUP(A3,Labor_Logistics!A2:H196,8,0),"-")</f>
        <v>0.45666760206222534</v>
      </c>
      <c r="K3" s="80">
        <f t="shared" ref="K3:K66" si="2">IF(ISNUMBER(J3), J3, VLOOKUP(C3,$I$185:$J$187,2))</f>
        <v>0.45666760206222534</v>
      </c>
      <c r="L3" s="81">
        <f>IFERROR(E3*G3*Cost_Settings!$D$14,"-")</f>
        <v>15.118855476379395</v>
      </c>
      <c r="M3" s="81">
        <f>IFERROR(E3*K3*Cost_Settings!$D$15,"-")</f>
        <v>7.3066816329956055</v>
      </c>
      <c r="N3" s="81">
        <f>IFERROR(E3*K3*Cost_Settings!$D$16,"-")</f>
        <v>7.3066816329956055</v>
      </c>
      <c r="O3" s="81">
        <f>IFERROR(E3*K3*Cost_Settings!$D$17,"-")</f>
        <v>7.3066816329956055</v>
      </c>
      <c r="P3" s="82">
        <f t="shared" ref="P3:P66" si="3">SUM(L3:O3)</f>
        <v>37.038900375366211</v>
      </c>
      <c r="Q3" s="83">
        <f t="shared" ref="Q3:Q66" si="4">IFERROR(P3/E3,"-")</f>
        <v>37.038900375366211</v>
      </c>
    </row>
    <row r="4" spans="1:17">
      <c r="A4" s="69" t="str">
        <f>[1]Sites!A4</f>
        <v>AGO</v>
      </c>
      <c r="B4" s="69" t="str">
        <f>[1]Sites!B4</f>
        <v>Angola</v>
      </c>
      <c r="C4" s="76" t="str">
        <f>[1]Sites!C4</f>
        <v>Emerging Market Economies</v>
      </c>
      <c r="D4" s="76" t="str">
        <f>[1]Sites!D4</f>
        <v>Sub-Sahara Africa</v>
      </c>
      <c r="E4" s="76">
        <v>1</v>
      </c>
      <c r="F4" s="77">
        <f>IFERROR(VLOOKUP(A4,Labor_ICT!A3:H197,8,0),VLOOKUP(C4,$E$185:$F$187,2))</f>
        <v>2.5637443065643311</v>
      </c>
      <c r="G4" s="78">
        <f t="shared" si="0"/>
        <v>2.5637443065643311</v>
      </c>
      <c r="H4" s="79">
        <f>IFERROR(VLOOKUP(A4,Labor_Construction!A3:H197,8,0),"-")</f>
        <v>1.1646740436553955</v>
      </c>
      <c r="I4" s="80">
        <f t="shared" si="1"/>
        <v>1.1646740436553955</v>
      </c>
      <c r="J4" s="77">
        <f>IFERROR(VLOOKUP(A4,Labor_Logistics!A3:H197,8,0),"-")</f>
        <v>1.3618643283843994</v>
      </c>
      <c r="K4" s="80">
        <f t="shared" si="2"/>
        <v>1.3618643283843994</v>
      </c>
      <c r="L4" s="81">
        <f>IFERROR(E4*G4*Cost_Settings!$D$14,"-")</f>
        <v>41.019908905029297</v>
      </c>
      <c r="M4" s="81">
        <f>IFERROR(E4*K4*Cost_Settings!$D$15,"-")</f>
        <v>21.789829254150391</v>
      </c>
      <c r="N4" s="81">
        <f>IFERROR(E4*K4*Cost_Settings!$D$16,"-")</f>
        <v>21.789829254150391</v>
      </c>
      <c r="O4" s="81">
        <f>IFERROR(E4*K4*Cost_Settings!$D$17,"-")</f>
        <v>21.789829254150391</v>
      </c>
      <c r="P4" s="82">
        <f t="shared" si="3"/>
        <v>106.38939666748047</v>
      </c>
      <c r="Q4" s="83">
        <f t="shared" si="4"/>
        <v>106.38939666748047</v>
      </c>
    </row>
    <row r="5" spans="1:17">
      <c r="A5" s="69" t="str">
        <f>[1]Sites!A5</f>
        <v>ALB</v>
      </c>
      <c r="B5" s="69" t="str">
        <f>[1]Sites!B5</f>
        <v>Albania</v>
      </c>
      <c r="C5" s="76" t="str">
        <f>[1]Sites!C5</f>
        <v>Emerging Market Economies</v>
      </c>
      <c r="D5" s="76" t="str">
        <f>[1]Sites!D5</f>
        <v>Emerging and Developing Europe</v>
      </c>
      <c r="E5" s="76">
        <v>1</v>
      </c>
      <c r="F5" s="77" t="str">
        <f>IFERROR(VLOOKUP(A5,Labor_ICT!A4:H198,8,0),"-")</f>
        <v>-</v>
      </c>
      <c r="G5" s="78">
        <f t="shared" si="0"/>
        <v>10.039928714434305</v>
      </c>
      <c r="H5" s="79">
        <f>IFERROR(VLOOKUP(A5,Labor_Construction!A4:H198,8,0),"-")</f>
        <v>3.2083864212036133</v>
      </c>
      <c r="I5" s="80">
        <f t="shared" si="1"/>
        <v>3.2083864212036133</v>
      </c>
      <c r="J5" s="77">
        <f>IFERROR(VLOOKUP(A5,Labor_Logistics!A4:H198,8,0),"-")</f>
        <v>3.6263473033905029</v>
      </c>
      <c r="K5" s="80">
        <f t="shared" si="2"/>
        <v>3.6263473033905029</v>
      </c>
      <c r="L5" s="81">
        <f>IFERROR(E5*G5*Cost_Settings!$D$14,"-")</f>
        <v>160.63885943094888</v>
      </c>
      <c r="M5" s="81">
        <f>IFERROR(E5*K5*Cost_Settings!$D$15,"-")</f>
        <v>58.021556854248047</v>
      </c>
      <c r="N5" s="81">
        <f>IFERROR(E5*K5*Cost_Settings!$D$16,"-")</f>
        <v>58.021556854248047</v>
      </c>
      <c r="O5" s="81">
        <f>IFERROR(E5*K5*Cost_Settings!$D$17,"-")</f>
        <v>58.021556854248047</v>
      </c>
      <c r="P5" s="82">
        <f t="shared" si="3"/>
        <v>334.703529993693</v>
      </c>
      <c r="Q5" s="83">
        <f t="shared" si="4"/>
        <v>334.703529993693</v>
      </c>
    </row>
    <row r="6" spans="1:17">
      <c r="A6" s="69" t="str">
        <f>[1]Sites!A6</f>
        <v>AND</v>
      </c>
      <c r="B6" s="69" t="str">
        <f>[1]Sites!B6</f>
        <v>Andorra</v>
      </c>
      <c r="C6" s="76" t="str">
        <f>[1]Sites!C6</f>
        <v>-</v>
      </c>
      <c r="D6" s="76" t="str">
        <f>[1]Sites!D6</f>
        <v>-</v>
      </c>
      <c r="E6" s="76">
        <v>1</v>
      </c>
      <c r="F6" s="77">
        <f>IFERROR(VLOOKUP(A6,Labor_ICT!A5:H199,8,0),"-")</f>
        <v>35.788230895996094</v>
      </c>
      <c r="G6" s="78">
        <f t="shared" si="0"/>
        <v>35.788230895996094</v>
      </c>
      <c r="H6" s="79">
        <f>IFERROR(VLOOKUP(A6,Labor_Construction!A5:H199,8,0),"-")</f>
        <v>23.065469741821289</v>
      </c>
      <c r="I6" s="80">
        <f t="shared" si="1"/>
        <v>23.065469741821289</v>
      </c>
      <c r="J6" s="77">
        <f>IFERROR(VLOOKUP(A6,Labor_Logistics!A5:H199,8,0),"-")</f>
        <v>24.402740478515625</v>
      </c>
      <c r="K6" s="80">
        <f t="shared" si="2"/>
        <v>24.402740478515625</v>
      </c>
      <c r="L6" s="81">
        <f>IFERROR(E6*G6*Cost_Settings!$D$14,"-")</f>
        <v>572.6116943359375</v>
      </c>
      <c r="M6" s="81">
        <f>IFERROR(E6*K6*Cost_Settings!$D$15,"-")</f>
        <v>390.44384765625</v>
      </c>
      <c r="N6" s="81">
        <f>IFERROR(E6*K6*Cost_Settings!$D$16,"-")</f>
        <v>390.44384765625</v>
      </c>
      <c r="O6" s="81">
        <f>IFERROR(E6*K6*Cost_Settings!$D$17,"-")</f>
        <v>390.44384765625</v>
      </c>
      <c r="P6" s="82">
        <f t="shared" si="3"/>
        <v>1743.9432373046875</v>
      </c>
      <c r="Q6" s="83">
        <f t="shared" si="4"/>
        <v>1743.9432373046875</v>
      </c>
    </row>
    <row r="7" spans="1:17">
      <c r="A7" s="69" t="str">
        <f>[1]Sites!A7</f>
        <v>ARE</v>
      </c>
      <c r="B7" s="69" t="str">
        <f>[1]Sites!B7</f>
        <v>United Arab Emirates</v>
      </c>
      <c r="C7" s="76" t="str">
        <f>[1]Sites!C7</f>
        <v>Emerging Market Economies</v>
      </c>
      <c r="D7" s="76" t="str">
        <f>[1]Sites!D7</f>
        <v>Middle East, North Africa, Afghanistan, and Pakistan</v>
      </c>
      <c r="E7" s="76">
        <v>1</v>
      </c>
      <c r="F7" s="77">
        <f>IFERROR(VLOOKUP(A7,Labor_ICT!A6:H200,8,0),"-")</f>
        <v>37.544429779052734</v>
      </c>
      <c r="G7" s="78">
        <f t="shared" si="0"/>
        <v>37.544429779052734</v>
      </c>
      <c r="H7" s="79">
        <f>IFERROR(VLOOKUP(A7,Labor_Construction!A6:H200,8,0),"-")</f>
        <v>24.351619720458984</v>
      </c>
      <c r="I7" s="80">
        <f t="shared" si="1"/>
        <v>24.351619720458984</v>
      </c>
      <c r="J7" s="77">
        <f>IFERROR(VLOOKUP(A7,Labor_Logistics!A6:H200,8,0),"-")</f>
        <v>25.716659545898438</v>
      </c>
      <c r="K7" s="80">
        <f t="shared" si="2"/>
        <v>25.716659545898438</v>
      </c>
      <c r="L7" s="81">
        <f>IFERROR(E7*G7*Cost_Settings!$D$14,"-")</f>
        <v>600.71087646484375</v>
      </c>
      <c r="M7" s="81">
        <f>IFERROR(E7*K7*Cost_Settings!$D$15,"-")</f>
        <v>411.466552734375</v>
      </c>
      <c r="N7" s="81">
        <f>IFERROR(E7*K7*Cost_Settings!$D$16,"-")</f>
        <v>411.466552734375</v>
      </c>
      <c r="O7" s="81">
        <f>IFERROR(E7*K7*Cost_Settings!$D$17,"-")</f>
        <v>411.466552734375</v>
      </c>
      <c r="P7" s="82">
        <f t="shared" si="3"/>
        <v>1835.1105346679688</v>
      </c>
      <c r="Q7" s="83">
        <f t="shared" si="4"/>
        <v>1835.1105346679688</v>
      </c>
    </row>
    <row r="8" spans="1:17">
      <c r="A8" s="69" t="str">
        <f>[1]Sites!A8</f>
        <v>ARG</v>
      </c>
      <c r="B8" s="69" t="str">
        <f>[1]Sites!B8</f>
        <v>Argentina</v>
      </c>
      <c r="C8" s="76" t="str">
        <f>[1]Sites!C8</f>
        <v>Emerging Market Economies</v>
      </c>
      <c r="D8" s="76" t="str">
        <f>[1]Sites!D8</f>
        <v>Latin America and the Caribbean</v>
      </c>
      <c r="E8" s="76">
        <v>1</v>
      </c>
      <c r="F8" s="77">
        <f>IFERROR(VLOOKUP(A8,Labor_ICT!A7:H201,8,0),"-")</f>
        <v>9.8556413650512695</v>
      </c>
      <c r="G8" s="78">
        <f t="shared" si="0"/>
        <v>9.8556413650512695</v>
      </c>
      <c r="H8" s="79">
        <f>IFERROR(VLOOKUP(A8,Labor_Construction!A7:H201,8,0),"-")</f>
        <v>5.3530702590942383</v>
      </c>
      <c r="I8" s="80">
        <f t="shared" si="1"/>
        <v>5.3530702590942383</v>
      </c>
      <c r="J8" s="77">
        <f>IFERROR(VLOOKUP(A8,Labor_Logistics!A7:H201,8,0),"-")</f>
        <v>5.9475216865539551</v>
      </c>
      <c r="K8" s="80">
        <f t="shared" si="2"/>
        <v>5.9475216865539551</v>
      </c>
      <c r="L8" s="81">
        <f>IFERROR(E8*G8*Cost_Settings!$D$14,"-")</f>
        <v>157.69026184082031</v>
      </c>
      <c r="M8" s="81">
        <f>IFERROR(E8*K8*Cost_Settings!$D$15,"-")</f>
        <v>95.160346984863281</v>
      </c>
      <c r="N8" s="81">
        <f>IFERROR(E8*K8*Cost_Settings!$D$16,"-")</f>
        <v>95.160346984863281</v>
      </c>
      <c r="O8" s="81">
        <f>IFERROR(E8*K8*Cost_Settings!$D$17,"-")</f>
        <v>95.160346984863281</v>
      </c>
      <c r="P8" s="82">
        <f t="shared" si="3"/>
        <v>443.17130279541016</v>
      </c>
      <c r="Q8" s="83">
        <f t="shared" si="4"/>
        <v>443.17130279541016</v>
      </c>
    </row>
    <row r="9" spans="1:17">
      <c r="A9" s="69" t="str">
        <f>[1]Sites!A9</f>
        <v>ARM</v>
      </c>
      <c r="B9" s="69" t="str">
        <f>[1]Sites!B9</f>
        <v>Armenia</v>
      </c>
      <c r="C9" s="76" t="str">
        <f>[1]Sites!C9</f>
        <v>Emerging Market Economies</v>
      </c>
      <c r="D9" s="76" t="str">
        <f>[1]Sites!D9</f>
        <v>Caucasus and Central Asia</v>
      </c>
      <c r="E9" s="76">
        <v>1</v>
      </c>
      <c r="F9" s="77">
        <f>IFERROR(VLOOKUP(A9,Labor_ICT!A8:H202,8,0),"-")</f>
        <v>5.3055925369262695</v>
      </c>
      <c r="G9" s="78">
        <f t="shared" si="0"/>
        <v>5.3055925369262695</v>
      </c>
      <c r="H9" s="79">
        <f>IFERROR(VLOOKUP(A9,Labor_Construction!A8:H202,8,0),"-")</f>
        <v>2.6544194221496582</v>
      </c>
      <c r="I9" s="80">
        <f t="shared" si="1"/>
        <v>2.6544194221496582</v>
      </c>
      <c r="J9" s="77">
        <f>IFERROR(VLOOKUP(A9,Labor_Logistics!A8:H202,8,0),"-")</f>
        <v>3.0193300247192383</v>
      </c>
      <c r="K9" s="80">
        <f t="shared" si="2"/>
        <v>3.0193300247192383</v>
      </c>
      <c r="L9" s="81">
        <f>IFERROR(E9*G9*Cost_Settings!$D$14,"-")</f>
        <v>84.889480590820313</v>
      </c>
      <c r="M9" s="81">
        <f>IFERROR(E9*K9*Cost_Settings!$D$15,"-")</f>
        <v>48.309280395507813</v>
      </c>
      <c r="N9" s="81">
        <f>IFERROR(E9*K9*Cost_Settings!$D$16,"-")</f>
        <v>48.309280395507813</v>
      </c>
      <c r="O9" s="81">
        <f>IFERROR(E9*K9*Cost_Settings!$D$17,"-")</f>
        <v>48.309280395507813</v>
      </c>
      <c r="P9" s="82">
        <f t="shared" si="3"/>
        <v>229.81732177734375</v>
      </c>
      <c r="Q9" s="83">
        <f t="shared" si="4"/>
        <v>229.81732177734375</v>
      </c>
    </row>
    <row r="10" spans="1:17">
      <c r="A10" s="69" t="str">
        <f>[1]Sites!A10</f>
        <v>ATG</v>
      </c>
      <c r="B10" s="69" t="str">
        <f>[1]Sites!B10</f>
        <v>Antigua and Barbuda</v>
      </c>
      <c r="C10" s="76" t="str">
        <f>[1]Sites!C10</f>
        <v>-</v>
      </c>
      <c r="D10" s="76" t="str">
        <f>[1]Sites!D10</f>
        <v>-</v>
      </c>
      <c r="E10" s="76">
        <v>1</v>
      </c>
      <c r="F10" s="77" t="str">
        <f>IFERROR(VLOOKUP(A10,Labor_ICT!A9:H203,8,0),"-")</f>
        <v>-</v>
      </c>
      <c r="G10" s="78" t="e">
        <f t="shared" si="0"/>
        <v>#N/A</v>
      </c>
      <c r="H10" s="79">
        <f>IFERROR(VLOOKUP(A10,Labor_Construction!A9:H203,8,0),"-")</f>
        <v>8.746729850769043</v>
      </c>
      <c r="I10" s="80">
        <f t="shared" si="1"/>
        <v>8.746729850769043</v>
      </c>
      <c r="J10" s="77">
        <f>IFERROR(VLOOKUP(A10,Labor_Logistics!A9:H203,8,0),"-")</f>
        <v>9.5594596862792969</v>
      </c>
      <c r="K10" s="80">
        <f t="shared" si="2"/>
        <v>9.5594596862792969</v>
      </c>
      <c r="L10" s="81" t="str">
        <f>IFERROR(E10*G10*Cost_Settings!$D$14,"-")</f>
        <v>-</v>
      </c>
      <c r="M10" s="81">
        <f>IFERROR(E10*K10*Cost_Settings!$D$15,"-")</f>
        <v>152.95135498046875</v>
      </c>
      <c r="N10" s="81">
        <f>IFERROR(E10*K10*Cost_Settings!$D$16,"-")</f>
        <v>152.95135498046875</v>
      </c>
      <c r="O10" s="81">
        <f>IFERROR(E10*K10*Cost_Settings!$D$17,"-")</f>
        <v>152.95135498046875</v>
      </c>
      <c r="P10" s="82">
        <f t="shared" si="3"/>
        <v>458.85406494140625</v>
      </c>
      <c r="Q10" s="83">
        <f t="shared" si="4"/>
        <v>458.85406494140625</v>
      </c>
    </row>
    <row r="11" spans="1:17">
      <c r="A11" s="69" t="str">
        <f>[1]Sites!A11</f>
        <v>AUS</v>
      </c>
      <c r="B11" s="69" t="str">
        <f>[1]Sites!B11</f>
        <v>Australia</v>
      </c>
      <c r="C11" s="76" t="str">
        <f>[1]Sites!C11</f>
        <v>Advanced Economies</v>
      </c>
      <c r="D11" s="76" t="str">
        <f>[1]Sites!D11</f>
        <v>Advanced Economies</v>
      </c>
      <c r="E11" s="76">
        <v>1</v>
      </c>
      <c r="F11" s="77">
        <f>IFERROR(VLOOKUP(A11,Labor_ICT!A10:H204,8,0),"-")</f>
        <v>49.602043151855469</v>
      </c>
      <c r="G11" s="78">
        <f t="shared" si="0"/>
        <v>49.602043151855469</v>
      </c>
      <c r="H11" s="79">
        <f>IFERROR(VLOOKUP(A11,Labor_Construction!A10:H204,8,0),"-")</f>
        <v>33.383289337158203</v>
      </c>
      <c r="I11" s="80">
        <f t="shared" si="1"/>
        <v>33.383289337158203</v>
      </c>
      <c r="J11" s="77">
        <f>IFERROR(VLOOKUP(A11,Labor_Logistics!A10:H204,8,0),"-")</f>
        <v>34.883903503417969</v>
      </c>
      <c r="K11" s="80">
        <f t="shared" si="2"/>
        <v>34.883903503417969</v>
      </c>
      <c r="L11" s="81">
        <f>IFERROR(E11*G11*Cost_Settings!$D$14,"-")</f>
        <v>793.6326904296875</v>
      </c>
      <c r="M11" s="81">
        <f>IFERROR(E11*K11*Cost_Settings!$D$15,"-")</f>
        <v>558.1424560546875</v>
      </c>
      <c r="N11" s="81">
        <f>IFERROR(E11*K11*Cost_Settings!$D$16,"-")</f>
        <v>558.1424560546875</v>
      </c>
      <c r="O11" s="81">
        <f>IFERROR(E11*K11*Cost_Settings!$D$17,"-")</f>
        <v>558.1424560546875</v>
      </c>
      <c r="P11" s="82">
        <f t="shared" si="3"/>
        <v>2468.06005859375</v>
      </c>
      <c r="Q11" s="83">
        <f t="shared" si="4"/>
        <v>2468.06005859375</v>
      </c>
    </row>
    <row r="12" spans="1:17">
      <c r="A12" s="69" t="str">
        <f>[1]Sites!A12</f>
        <v>AUT</v>
      </c>
      <c r="B12" s="69" t="str">
        <f>[1]Sites!B12</f>
        <v>Austria</v>
      </c>
      <c r="C12" s="76" t="str">
        <f>[1]Sites!C12</f>
        <v>Advanced Economies</v>
      </c>
      <c r="D12" s="76" t="str">
        <f>[1]Sites!D12</f>
        <v>Advanced Economies</v>
      </c>
      <c r="E12" s="76">
        <v>1</v>
      </c>
      <c r="F12" s="77">
        <f>IFERROR(VLOOKUP(A12,Labor_ICT!A11:H205,8,0),"-")</f>
        <v>59.849998474121094</v>
      </c>
      <c r="G12" s="78">
        <f t="shared" si="0"/>
        <v>59.849998474121094</v>
      </c>
      <c r="H12" s="79">
        <f>IFERROR(VLOOKUP(A12,Labor_Construction!A11:H205,8,0),"-")</f>
        <v>42.380001068115234</v>
      </c>
      <c r="I12" s="80">
        <f t="shared" si="1"/>
        <v>42.380001068115234</v>
      </c>
      <c r="J12" s="77">
        <f>IFERROR(VLOOKUP(A12,Labor_Logistics!A11:H205,8,0),"-")</f>
        <v>40.430000305175781</v>
      </c>
      <c r="K12" s="80">
        <f t="shared" si="2"/>
        <v>40.430000305175781</v>
      </c>
      <c r="L12" s="81">
        <f>IFERROR(E12*G12*Cost_Settings!$D$14,"-")</f>
        <v>957.5999755859375</v>
      </c>
      <c r="M12" s="81">
        <f>IFERROR(E12*K12*Cost_Settings!$D$15,"-")</f>
        <v>646.8800048828125</v>
      </c>
      <c r="N12" s="81">
        <f>IFERROR(E12*K12*Cost_Settings!$D$16,"-")</f>
        <v>646.8800048828125</v>
      </c>
      <c r="O12" s="81">
        <f>IFERROR(E12*K12*Cost_Settings!$D$17,"-")</f>
        <v>646.8800048828125</v>
      </c>
      <c r="P12" s="82">
        <f t="shared" si="3"/>
        <v>2898.239990234375</v>
      </c>
      <c r="Q12" s="83">
        <f t="shared" si="4"/>
        <v>2898.239990234375</v>
      </c>
    </row>
    <row r="13" spans="1:17">
      <c r="A13" s="69" t="str">
        <f>[1]Sites!A13</f>
        <v>AZE</v>
      </c>
      <c r="B13" s="69" t="str">
        <f>[1]Sites!B13</f>
        <v>Azerbaijan</v>
      </c>
      <c r="C13" s="76" t="str">
        <f>[1]Sites!C13</f>
        <v>Emerging Market Economies</v>
      </c>
      <c r="D13" s="76" t="str">
        <f>[1]Sites!D13</f>
        <v>Caucasus and Central Asia</v>
      </c>
      <c r="E13" s="76">
        <v>1</v>
      </c>
      <c r="F13" s="77">
        <f>IFERROR(VLOOKUP(A13,Labor_ICT!A12:H206,8,0),"-")</f>
        <v>5.2667536735534668</v>
      </c>
      <c r="G13" s="78">
        <f t="shared" si="0"/>
        <v>5.2667536735534668</v>
      </c>
      <c r="H13" s="79">
        <f>IFERROR(VLOOKUP(A13,Labor_Construction!A12:H206,8,0),"-")</f>
        <v>2.6324203014373779</v>
      </c>
      <c r="I13" s="80">
        <f t="shared" si="1"/>
        <v>2.6324203014373779</v>
      </c>
      <c r="J13" s="77">
        <f>IFERROR(VLOOKUP(A13,Labor_Logistics!A12:H206,8,0),"-")</f>
        <v>2.9951419830322266</v>
      </c>
      <c r="K13" s="80">
        <f t="shared" si="2"/>
        <v>2.9951419830322266</v>
      </c>
      <c r="L13" s="81">
        <f>IFERROR(E13*G13*Cost_Settings!$D$14,"-")</f>
        <v>84.268058776855469</v>
      </c>
      <c r="M13" s="81">
        <f>IFERROR(E13*K13*Cost_Settings!$D$15,"-")</f>
        <v>47.922271728515625</v>
      </c>
      <c r="N13" s="81">
        <f>IFERROR(E13*K13*Cost_Settings!$D$16,"-")</f>
        <v>47.922271728515625</v>
      </c>
      <c r="O13" s="81">
        <f>IFERROR(E13*K13*Cost_Settings!$D$17,"-")</f>
        <v>47.922271728515625</v>
      </c>
      <c r="P13" s="82">
        <f t="shared" si="3"/>
        <v>228.03487396240234</v>
      </c>
      <c r="Q13" s="83">
        <f t="shared" si="4"/>
        <v>228.03487396240234</v>
      </c>
    </row>
    <row r="14" spans="1:17">
      <c r="A14" s="69" t="str">
        <f>[1]Sites!A14</f>
        <v>BDI</v>
      </c>
      <c r="B14" s="69" t="str">
        <f>[1]Sites!B14</f>
        <v>Burundi</v>
      </c>
      <c r="C14" s="76" t="str">
        <f>[1]Sites!C14</f>
        <v>Low Income Developing Countries</v>
      </c>
      <c r="D14" s="76" t="str">
        <f>[1]Sites!D14</f>
        <v>Sub-Sahara Africa</v>
      </c>
      <c r="E14" s="76">
        <v>1</v>
      </c>
      <c r="F14" s="77">
        <f>IFERROR(VLOOKUP(A14,Labor_ICT!A13:H207,8,0),"-")</f>
        <v>0.43627068400382996</v>
      </c>
      <c r="G14" s="78">
        <f t="shared" si="0"/>
        <v>0.43627068400382996</v>
      </c>
      <c r="H14" s="79">
        <f>IFERROR(VLOOKUP(A14,Labor_Construction!A13:H207,8,0),"-")</f>
        <v>0.15669126808643341</v>
      </c>
      <c r="I14" s="80">
        <f t="shared" si="1"/>
        <v>0.15669126808643341</v>
      </c>
      <c r="J14" s="77">
        <f>IFERROR(VLOOKUP(A14,Labor_Logistics!A13:H207,8,0),"-")</f>
        <v>0.19595931470394135</v>
      </c>
      <c r="K14" s="80">
        <f t="shared" si="2"/>
        <v>0.19595931470394135</v>
      </c>
      <c r="L14" s="81">
        <f>IFERROR(E14*G14*Cost_Settings!$D$14,"-")</f>
        <v>6.9803309440612793</v>
      </c>
      <c r="M14" s="81">
        <f>IFERROR(E14*K14*Cost_Settings!$D$15,"-")</f>
        <v>3.1353490352630615</v>
      </c>
      <c r="N14" s="81">
        <f>IFERROR(E14*K14*Cost_Settings!$D$16,"-")</f>
        <v>3.1353490352630615</v>
      </c>
      <c r="O14" s="81">
        <f>IFERROR(E14*K14*Cost_Settings!$D$17,"-")</f>
        <v>3.1353490352630615</v>
      </c>
      <c r="P14" s="82">
        <f t="shared" si="3"/>
        <v>16.386378049850464</v>
      </c>
      <c r="Q14" s="83">
        <f t="shared" si="4"/>
        <v>16.386378049850464</v>
      </c>
    </row>
    <row r="15" spans="1:17">
      <c r="A15" s="69" t="str">
        <f>[1]Sites!A15</f>
        <v>BEL</v>
      </c>
      <c r="B15" s="69" t="str">
        <f>[1]Sites!B15</f>
        <v>Belgium</v>
      </c>
      <c r="C15" s="76" t="str">
        <f>[1]Sites!C15</f>
        <v>Advanced Economies</v>
      </c>
      <c r="D15" s="76" t="str">
        <f>[1]Sites!D15</f>
        <v>Advanced Economies</v>
      </c>
      <c r="E15" s="76">
        <v>1</v>
      </c>
      <c r="F15" s="77">
        <f>IFERROR(VLOOKUP(A15,Labor_ICT!A14:H208,8,0),"-")</f>
        <v>58.369998931884766</v>
      </c>
      <c r="G15" s="78">
        <f t="shared" si="0"/>
        <v>58.369998931884766</v>
      </c>
      <c r="H15" s="79">
        <f>IFERROR(VLOOKUP(A15,Labor_Construction!A14:H208,8,0),"-")</f>
        <v>42.150001525878906</v>
      </c>
      <c r="I15" s="80">
        <f t="shared" si="1"/>
        <v>42.150001525878906</v>
      </c>
      <c r="J15" s="77">
        <f>IFERROR(VLOOKUP(A15,Labor_Logistics!A14:H208,8,0),"-")</f>
        <v>40.889999389648438</v>
      </c>
      <c r="K15" s="80">
        <f t="shared" si="2"/>
        <v>40.889999389648438</v>
      </c>
      <c r="L15" s="81">
        <f>IFERROR(E15*G15*Cost_Settings!$D$14,"-")</f>
        <v>933.91998291015625</v>
      </c>
      <c r="M15" s="81">
        <f>IFERROR(E15*K15*Cost_Settings!$D$15,"-")</f>
        <v>654.239990234375</v>
      </c>
      <c r="N15" s="81">
        <f>IFERROR(E15*K15*Cost_Settings!$D$16,"-")</f>
        <v>654.239990234375</v>
      </c>
      <c r="O15" s="81">
        <f>IFERROR(E15*K15*Cost_Settings!$D$17,"-")</f>
        <v>654.239990234375</v>
      </c>
      <c r="P15" s="82">
        <f t="shared" si="3"/>
        <v>2896.6399536132813</v>
      </c>
      <c r="Q15" s="83">
        <f t="shared" si="4"/>
        <v>2896.6399536132813</v>
      </c>
    </row>
    <row r="16" spans="1:17">
      <c r="A16" s="69" t="str">
        <f>[1]Sites!A16</f>
        <v>BEN</v>
      </c>
      <c r="B16" s="69" t="str">
        <f>[1]Sites!B16</f>
        <v>Benin</v>
      </c>
      <c r="C16" s="76" t="str">
        <f>[1]Sites!C16</f>
        <v>Low Income Developing Countries</v>
      </c>
      <c r="D16" s="76" t="str">
        <f>[1]Sites!D16</f>
        <v>Sub-Sahara Africa</v>
      </c>
      <c r="E16" s="76">
        <v>1</v>
      </c>
      <c r="F16" s="77">
        <f>IFERROR(VLOOKUP(A16,Labor_ICT!A15:H209,8,0),"-")</f>
        <v>1.8346190452575684</v>
      </c>
      <c r="G16" s="78">
        <f t="shared" si="0"/>
        <v>1.8346190452575684</v>
      </c>
      <c r="H16" s="79">
        <f>IFERROR(VLOOKUP(A16,Labor_Construction!A15:H209,8,0),"-")</f>
        <v>0.79724991321563721</v>
      </c>
      <c r="I16" s="80">
        <f t="shared" si="1"/>
        <v>0.79724991321563721</v>
      </c>
      <c r="J16" s="77">
        <f>IFERROR(VLOOKUP(A16,Labor_Logistics!A15:H209,8,0),"-")</f>
        <v>0.94414746761322021</v>
      </c>
      <c r="K16" s="80">
        <f t="shared" si="2"/>
        <v>0.94414746761322021</v>
      </c>
      <c r="L16" s="81">
        <f>IFERROR(E16*G16*Cost_Settings!$D$14,"-")</f>
        <v>29.353904724121094</v>
      </c>
      <c r="M16" s="81">
        <f>IFERROR(E16*K16*Cost_Settings!$D$15,"-")</f>
        <v>15.106359481811523</v>
      </c>
      <c r="N16" s="81">
        <f>IFERROR(E16*K16*Cost_Settings!$D$16,"-")</f>
        <v>15.106359481811523</v>
      </c>
      <c r="O16" s="81">
        <f>IFERROR(E16*K16*Cost_Settings!$D$17,"-")</f>
        <v>15.106359481811523</v>
      </c>
      <c r="P16" s="82">
        <f t="shared" si="3"/>
        <v>74.672983169555664</v>
      </c>
      <c r="Q16" s="83">
        <f t="shared" si="4"/>
        <v>74.672983169555664</v>
      </c>
    </row>
    <row r="17" spans="1:17">
      <c r="A17" s="69" t="str">
        <f>[1]Sites!A17</f>
        <v>BFA</v>
      </c>
      <c r="B17" s="69" t="str">
        <f>[1]Sites!B17</f>
        <v>Burkina Faso</v>
      </c>
      <c r="C17" s="76" t="str">
        <f>[1]Sites!C17</f>
        <v>Low Income Developing Countries</v>
      </c>
      <c r="D17" s="76" t="str">
        <f>[1]Sites!D17</f>
        <v>Sub-Sahara Africa</v>
      </c>
      <c r="E17" s="76">
        <v>1</v>
      </c>
      <c r="F17" s="77">
        <f>IFERROR(VLOOKUP(A17,Labor_ICT!A16:H210,8,0),"-")</f>
        <v>1.2411479949951172</v>
      </c>
      <c r="G17" s="78">
        <f t="shared" si="0"/>
        <v>1.2411479949951172</v>
      </c>
      <c r="H17" s="79">
        <f>IFERROR(VLOOKUP(A17,Labor_Construction!A16:H210,8,0),"-")</f>
        <v>0.51209986209869385</v>
      </c>
      <c r="I17" s="80">
        <f t="shared" si="1"/>
        <v>0.51209986209869385</v>
      </c>
      <c r="J17" s="77">
        <f>IFERROR(VLOOKUP(A17,Labor_Logistics!A16:H210,8,0),"-")</f>
        <v>0.61551940441131592</v>
      </c>
      <c r="K17" s="80">
        <f t="shared" si="2"/>
        <v>0.61551940441131592</v>
      </c>
      <c r="L17" s="81">
        <f>IFERROR(E17*G17*Cost_Settings!$D$14,"-")</f>
        <v>19.858367919921875</v>
      </c>
      <c r="M17" s="81">
        <f>IFERROR(E17*K17*Cost_Settings!$D$15,"-")</f>
        <v>9.8483104705810547</v>
      </c>
      <c r="N17" s="81">
        <f>IFERROR(E17*K17*Cost_Settings!$D$16,"-")</f>
        <v>9.8483104705810547</v>
      </c>
      <c r="O17" s="81">
        <f>IFERROR(E17*K17*Cost_Settings!$D$17,"-")</f>
        <v>9.8483104705810547</v>
      </c>
      <c r="P17" s="82">
        <f t="shared" si="3"/>
        <v>49.403299331665039</v>
      </c>
      <c r="Q17" s="83">
        <f t="shared" si="4"/>
        <v>49.403299331665039</v>
      </c>
    </row>
    <row r="18" spans="1:17">
      <c r="A18" s="69" t="str">
        <f>[1]Sites!A18</f>
        <v>BGD</v>
      </c>
      <c r="B18" s="69" t="str">
        <f>[1]Sites!B18</f>
        <v>Bangladesh</v>
      </c>
      <c r="C18" s="76" t="str">
        <f>[1]Sites!C18</f>
        <v>Low Income Developing Countries</v>
      </c>
      <c r="D18" s="76" t="str">
        <f>[1]Sites!D18</f>
        <v>Emerging and Developing Asia</v>
      </c>
      <c r="E18" s="76">
        <v>1</v>
      </c>
      <c r="F18" s="77" t="str">
        <f>IFERROR(VLOOKUP(A18,Labor_ICT!A17:H211,8,0),"-")</f>
        <v>-</v>
      </c>
      <c r="G18" s="78">
        <f t="shared" si="0"/>
        <v>1.9841409941514334</v>
      </c>
      <c r="H18" s="79">
        <f>IFERROR(VLOOKUP(A18,Labor_Construction!A17:H211,8,0),"-")</f>
        <v>1.2147468328475952</v>
      </c>
      <c r="I18" s="80">
        <f t="shared" si="1"/>
        <v>1.2147468328475952</v>
      </c>
      <c r="J18" s="77">
        <f>IFERROR(VLOOKUP(A18,Labor_Logistics!A17:H211,8,0),"-")</f>
        <v>1.4184126853942871</v>
      </c>
      <c r="K18" s="80">
        <f t="shared" si="2"/>
        <v>1.4184126853942871</v>
      </c>
      <c r="L18" s="81">
        <f>IFERROR(E18*G18*Cost_Settings!$D$14,"-")</f>
        <v>31.746255906422935</v>
      </c>
      <c r="M18" s="81">
        <f>IFERROR(E18*K18*Cost_Settings!$D$15,"-")</f>
        <v>22.694602966308594</v>
      </c>
      <c r="N18" s="81">
        <f>IFERROR(E18*K18*Cost_Settings!$D$16,"-")</f>
        <v>22.694602966308594</v>
      </c>
      <c r="O18" s="81">
        <f>IFERROR(E18*K18*Cost_Settings!$D$17,"-")</f>
        <v>22.694602966308594</v>
      </c>
      <c r="P18" s="82">
        <f t="shared" si="3"/>
        <v>99.830064805348712</v>
      </c>
      <c r="Q18" s="83">
        <f t="shared" si="4"/>
        <v>99.830064805348712</v>
      </c>
    </row>
    <row r="19" spans="1:17">
      <c r="A19" s="69" t="str">
        <f>[1]Sites!A19</f>
        <v>BGR</v>
      </c>
      <c r="B19" s="69" t="str">
        <f>[1]Sites!B19</f>
        <v>Bulgaria</v>
      </c>
      <c r="C19" s="76" t="str">
        <f>[1]Sites!C19</f>
        <v>Emerging Market Economies</v>
      </c>
      <c r="D19" s="76" t="str">
        <f>[1]Sites!D19</f>
        <v>Emerging and Developing Europe</v>
      </c>
      <c r="E19" s="76">
        <v>1</v>
      </c>
      <c r="F19" s="77">
        <f>IFERROR(VLOOKUP(A19,Labor_ICT!A18:H212,8,0),"-")</f>
        <v>16.260000228881836</v>
      </c>
      <c r="G19" s="78">
        <f t="shared" si="0"/>
        <v>16.260000228881836</v>
      </c>
      <c r="H19" s="79">
        <f>IFERROR(VLOOKUP(A19,Labor_Construction!A18:H212,8,0),"-")</f>
        <v>5.7100000381469727</v>
      </c>
      <c r="I19" s="80">
        <f t="shared" si="1"/>
        <v>5.7100000381469727</v>
      </c>
      <c r="J19" s="77">
        <f>IFERROR(VLOOKUP(A19,Labor_Logistics!A18:H212,8,0),"-")</f>
        <v>6.820000171661377</v>
      </c>
      <c r="K19" s="80">
        <f t="shared" si="2"/>
        <v>6.820000171661377</v>
      </c>
      <c r="L19" s="81">
        <f>IFERROR(E19*G19*Cost_Settings!$D$14,"-")</f>
        <v>260.16000366210938</v>
      </c>
      <c r="M19" s="81">
        <f>IFERROR(E19*K19*Cost_Settings!$D$15,"-")</f>
        <v>109.12000274658203</v>
      </c>
      <c r="N19" s="81">
        <f>IFERROR(E19*K19*Cost_Settings!$D$16,"-")</f>
        <v>109.12000274658203</v>
      </c>
      <c r="O19" s="81">
        <f>IFERROR(E19*K19*Cost_Settings!$D$17,"-")</f>
        <v>109.12000274658203</v>
      </c>
      <c r="P19" s="82">
        <f t="shared" si="3"/>
        <v>587.52001190185547</v>
      </c>
      <c r="Q19" s="83">
        <f t="shared" si="4"/>
        <v>587.52001190185547</v>
      </c>
    </row>
    <row r="20" spans="1:17">
      <c r="A20" s="69" t="str">
        <f>[1]Sites!A20</f>
        <v>BHR</v>
      </c>
      <c r="B20" s="69" t="str">
        <f>[1]Sites!B20</f>
        <v>Bahrain</v>
      </c>
      <c r="C20" s="76" t="str">
        <f>[1]Sites!C20</f>
        <v>Emerging Market Economies</v>
      </c>
      <c r="D20" s="76" t="str">
        <f>[1]Sites!D20</f>
        <v>Middle East, North Africa, Afghanistan, and Pakistan</v>
      </c>
      <c r="E20" s="76">
        <v>1</v>
      </c>
      <c r="F20" s="77" t="str">
        <f>IFERROR(VLOOKUP(A20,Labor_ICT!A19:H213,8,0),"-")</f>
        <v>-</v>
      </c>
      <c r="G20" s="78">
        <f t="shared" si="0"/>
        <v>10.039928714434305</v>
      </c>
      <c r="H20" s="79">
        <f>IFERROR(VLOOKUP(A20,Labor_Construction!A19:H213,8,0),"-")</f>
        <v>14.816888809204102</v>
      </c>
      <c r="I20" s="80">
        <f t="shared" si="1"/>
        <v>14.816888809204102</v>
      </c>
      <c r="J20" s="77">
        <f>IFERROR(VLOOKUP(A20,Labor_Logistics!A19:H213,8,0),"-")</f>
        <v>15.910139083862305</v>
      </c>
      <c r="K20" s="80">
        <f t="shared" si="2"/>
        <v>15.910139083862305</v>
      </c>
      <c r="L20" s="81">
        <f>IFERROR(E20*G20*Cost_Settings!$D$14,"-")</f>
        <v>160.63885943094888</v>
      </c>
      <c r="M20" s="81">
        <f>IFERROR(E20*K20*Cost_Settings!$D$15,"-")</f>
        <v>254.56222534179688</v>
      </c>
      <c r="N20" s="81">
        <f>IFERROR(E20*K20*Cost_Settings!$D$16,"-")</f>
        <v>254.56222534179688</v>
      </c>
      <c r="O20" s="81">
        <f>IFERROR(E20*K20*Cost_Settings!$D$17,"-")</f>
        <v>254.56222534179688</v>
      </c>
      <c r="P20" s="82">
        <f t="shared" si="3"/>
        <v>924.32553545633948</v>
      </c>
      <c r="Q20" s="83">
        <f t="shared" si="4"/>
        <v>924.32553545633948</v>
      </c>
    </row>
    <row r="21" spans="1:17">
      <c r="A21" s="69" t="str">
        <f>[1]Sites!A21</f>
        <v>BHS</v>
      </c>
      <c r="B21" s="69" t="str">
        <f>[1]Sites!B21</f>
        <v>Bahamas</v>
      </c>
      <c r="C21" s="76" t="str">
        <f>[1]Sites!C21</f>
        <v>-</v>
      </c>
      <c r="D21" s="76" t="str">
        <f>[1]Sites!D21</f>
        <v>-</v>
      </c>
      <c r="E21" s="76">
        <v>1</v>
      </c>
      <c r="F21" s="77" t="str">
        <f>IFERROR(VLOOKUP(A21,Labor_ICT!A20:H214,8,0),"-")</f>
        <v>-</v>
      </c>
      <c r="G21" s="78" t="e">
        <f t="shared" si="0"/>
        <v>#N/A</v>
      </c>
      <c r="H21" s="79">
        <f>IFERROR(VLOOKUP(A21,Labor_Construction!A20:H214,8,0),"-")</f>
        <v>16.171680450439453</v>
      </c>
      <c r="I21" s="80">
        <f t="shared" si="1"/>
        <v>16.171680450439453</v>
      </c>
      <c r="J21" s="77">
        <f>IFERROR(VLOOKUP(A21,Labor_Logistics!A20:H214,8,0),"-")</f>
        <v>17.314056396484375</v>
      </c>
      <c r="K21" s="80">
        <f t="shared" si="2"/>
        <v>17.314056396484375</v>
      </c>
      <c r="L21" s="81" t="str">
        <f>IFERROR(E21*G21*Cost_Settings!$D$14,"-")</f>
        <v>-</v>
      </c>
      <c r="M21" s="81">
        <f>IFERROR(E21*K21*Cost_Settings!$D$15,"-")</f>
        <v>277.02490234375</v>
      </c>
      <c r="N21" s="81">
        <f>IFERROR(E21*K21*Cost_Settings!$D$16,"-")</f>
        <v>277.02490234375</v>
      </c>
      <c r="O21" s="81">
        <f>IFERROR(E21*K21*Cost_Settings!$D$17,"-")</f>
        <v>277.02490234375</v>
      </c>
      <c r="P21" s="82">
        <f t="shared" si="3"/>
        <v>831.07470703125</v>
      </c>
      <c r="Q21" s="83">
        <f t="shared" si="4"/>
        <v>831.07470703125</v>
      </c>
    </row>
    <row r="22" spans="1:17">
      <c r="A22" s="69" t="str">
        <f>[1]Sites!A22</f>
        <v>BIH</v>
      </c>
      <c r="B22" s="69" t="str">
        <f>[1]Sites!B22</f>
        <v>Bosnia and Herzegovina</v>
      </c>
      <c r="C22" s="76" t="str">
        <f>[1]Sites!C22</f>
        <v>Emerging Market Economies</v>
      </c>
      <c r="D22" s="76" t="str">
        <f>[1]Sites!D22</f>
        <v>Emerging and Developing Europe</v>
      </c>
      <c r="E22" s="76">
        <v>1</v>
      </c>
      <c r="F22" s="77">
        <f>IFERROR(VLOOKUP(A22,Labor_ICT!A21:H215,8,0),"-")</f>
        <v>7.2171730995178223</v>
      </c>
      <c r="G22" s="78">
        <f t="shared" si="0"/>
        <v>7.2171730995178223</v>
      </c>
      <c r="H22" s="79">
        <f>IFERROR(VLOOKUP(A22,Labor_Construction!A21:H215,8,0),"-")</f>
        <v>3.7612495422363281</v>
      </c>
      <c r="I22" s="80">
        <f t="shared" si="1"/>
        <v>3.7612495422363281</v>
      </c>
      <c r="J22" s="77">
        <f>IFERROR(VLOOKUP(A22,Labor_Logistics!A21:H215,8,0),"-")</f>
        <v>4.228644847869873</v>
      </c>
      <c r="K22" s="80">
        <f t="shared" si="2"/>
        <v>4.228644847869873</v>
      </c>
      <c r="L22" s="81">
        <f>IFERROR(E22*G22*Cost_Settings!$D$14,"-")</f>
        <v>115.47476959228516</v>
      </c>
      <c r="M22" s="81">
        <f>IFERROR(E22*K22*Cost_Settings!$D$15,"-")</f>
        <v>67.658317565917969</v>
      </c>
      <c r="N22" s="81">
        <f>IFERROR(E22*K22*Cost_Settings!$D$16,"-")</f>
        <v>67.658317565917969</v>
      </c>
      <c r="O22" s="81">
        <f>IFERROR(E22*K22*Cost_Settings!$D$17,"-")</f>
        <v>67.658317565917969</v>
      </c>
      <c r="P22" s="82">
        <f t="shared" si="3"/>
        <v>318.44972229003906</v>
      </c>
      <c r="Q22" s="83">
        <f t="shared" si="4"/>
        <v>318.44972229003906</v>
      </c>
    </row>
    <row r="23" spans="1:17">
      <c r="A23" s="69" t="str">
        <f>[1]Sites!A23</f>
        <v>BLR</v>
      </c>
      <c r="B23" s="69" t="str">
        <f>[1]Sites!B23</f>
        <v>Belarus</v>
      </c>
      <c r="C23" s="76" t="str">
        <f>[1]Sites!C23</f>
        <v>Emerging Market Economies</v>
      </c>
      <c r="D23" s="76" t="str">
        <f>[1]Sites!D23</f>
        <v>Emerging and Developing Europe</v>
      </c>
      <c r="E23" s="76">
        <v>1</v>
      </c>
      <c r="F23" s="77" t="str">
        <f>IFERROR(VLOOKUP(A23,Labor_ICT!A22:H216,8,0),"-")</f>
        <v>-</v>
      </c>
      <c r="G23" s="78">
        <f t="shared" si="0"/>
        <v>10.039928714434305</v>
      </c>
      <c r="H23" s="79">
        <f>IFERROR(VLOOKUP(A23,Labor_Construction!A22:H216,8,0),"-")</f>
        <v>3.9885075092315674</v>
      </c>
      <c r="I23" s="80">
        <f t="shared" si="1"/>
        <v>3.9885075092315674</v>
      </c>
      <c r="J23" s="77">
        <f>IFERROR(VLOOKUP(A23,Labor_Logistics!A22:H216,8,0),"-")</f>
        <v>4.475337028503418</v>
      </c>
      <c r="K23" s="80">
        <f t="shared" si="2"/>
        <v>4.475337028503418</v>
      </c>
      <c r="L23" s="81">
        <f>IFERROR(E23*G23*Cost_Settings!$D$14,"-")</f>
        <v>160.63885943094888</v>
      </c>
      <c r="M23" s="81">
        <f>IFERROR(E23*K23*Cost_Settings!$D$15,"-")</f>
        <v>71.605392456054688</v>
      </c>
      <c r="N23" s="81">
        <f>IFERROR(E23*K23*Cost_Settings!$D$16,"-")</f>
        <v>71.605392456054688</v>
      </c>
      <c r="O23" s="81">
        <f>IFERROR(E23*K23*Cost_Settings!$D$17,"-")</f>
        <v>71.605392456054688</v>
      </c>
      <c r="P23" s="82">
        <f t="shared" si="3"/>
        <v>375.45503679911292</v>
      </c>
      <c r="Q23" s="83">
        <f t="shared" si="4"/>
        <v>375.45503679911292</v>
      </c>
    </row>
    <row r="24" spans="1:17">
      <c r="A24" s="69" t="str">
        <f>[1]Sites!A24</f>
        <v>BLZ</v>
      </c>
      <c r="B24" s="69" t="str">
        <f>[1]Sites!B24</f>
        <v>Belize</v>
      </c>
      <c r="C24" s="76" t="str">
        <f>[1]Sites!C24</f>
        <v>Emerging Market Economies</v>
      </c>
      <c r="D24" s="76" t="str">
        <f>[1]Sites!D24</f>
        <v>Latin America and the Caribbean</v>
      </c>
      <c r="E24" s="76">
        <v>1</v>
      </c>
      <c r="F24" s="77" t="str">
        <f>IFERROR(VLOOKUP(A24,Labor_ICT!A23:H217,8,0),"-")</f>
        <v>-</v>
      </c>
      <c r="G24" s="78">
        <f t="shared" si="0"/>
        <v>10.039928714434305</v>
      </c>
      <c r="H24" s="79">
        <f>IFERROR(VLOOKUP(A24,Labor_Construction!A23:H217,8,0),"-")</f>
        <v>2.5351307392120361</v>
      </c>
      <c r="I24" s="80">
        <f t="shared" si="1"/>
        <v>2.5351307392120361</v>
      </c>
      <c r="J24" s="77">
        <f>IFERROR(VLOOKUP(A24,Labor_Logistics!A23:H217,8,0),"-")</f>
        <v>2.8880889415740967</v>
      </c>
      <c r="K24" s="80">
        <f t="shared" si="2"/>
        <v>2.8880889415740967</v>
      </c>
      <c r="L24" s="81">
        <f>IFERROR(E24*G24*Cost_Settings!$D$14,"-")</f>
        <v>160.63885943094888</v>
      </c>
      <c r="M24" s="81">
        <f>IFERROR(E24*K24*Cost_Settings!$D$15,"-")</f>
        <v>46.209423065185547</v>
      </c>
      <c r="N24" s="81">
        <f>IFERROR(E24*K24*Cost_Settings!$D$16,"-")</f>
        <v>46.209423065185547</v>
      </c>
      <c r="O24" s="81">
        <f>IFERROR(E24*K24*Cost_Settings!$D$17,"-")</f>
        <v>46.209423065185547</v>
      </c>
      <c r="P24" s="82">
        <f t="shared" si="3"/>
        <v>299.2671286265055</v>
      </c>
      <c r="Q24" s="83">
        <f t="shared" si="4"/>
        <v>299.2671286265055</v>
      </c>
    </row>
    <row r="25" spans="1:17">
      <c r="A25" s="69" t="str">
        <f>[1]Sites!A25</f>
        <v>BOL</v>
      </c>
      <c r="B25" s="69" t="str">
        <f>[1]Sites!B25</f>
        <v>Bolivia</v>
      </c>
      <c r="C25" s="76" t="str">
        <f>[1]Sites!C25</f>
        <v>Emerging Market Economies</v>
      </c>
      <c r="D25" s="76" t="str">
        <f>[1]Sites!D25</f>
        <v>Latin America and the Caribbean</v>
      </c>
      <c r="E25" s="76">
        <v>1</v>
      </c>
      <c r="F25" s="77" t="str">
        <f>IFERROR(VLOOKUP(A25,Labor_ICT!A24:H218,8,0),"-")</f>
        <v>-</v>
      </c>
      <c r="G25" s="78">
        <f t="shared" si="0"/>
        <v>10.039928714434305</v>
      </c>
      <c r="H25" s="79">
        <f>IFERROR(VLOOKUP(A25,Labor_Construction!A24:H218,8,0),"-")</f>
        <v>1.9669400453567505</v>
      </c>
      <c r="I25" s="80">
        <f t="shared" si="1"/>
        <v>1.9669400453567505</v>
      </c>
      <c r="J25" s="77">
        <f>IFERROR(VLOOKUP(A25,Labor_Logistics!A24:H218,8,0),"-")</f>
        <v>2.2599265575408936</v>
      </c>
      <c r="K25" s="80">
        <f t="shared" si="2"/>
        <v>2.2599265575408936</v>
      </c>
      <c r="L25" s="81">
        <f>IFERROR(E25*G25*Cost_Settings!$D$14,"-")</f>
        <v>160.63885943094888</v>
      </c>
      <c r="M25" s="81">
        <f>IFERROR(E25*K25*Cost_Settings!$D$15,"-")</f>
        <v>36.158824920654297</v>
      </c>
      <c r="N25" s="81">
        <f>IFERROR(E25*K25*Cost_Settings!$D$16,"-")</f>
        <v>36.158824920654297</v>
      </c>
      <c r="O25" s="81">
        <f>IFERROR(E25*K25*Cost_Settings!$D$17,"-")</f>
        <v>36.158824920654297</v>
      </c>
      <c r="P25" s="82">
        <f t="shared" si="3"/>
        <v>269.11533419291175</v>
      </c>
      <c r="Q25" s="83">
        <f t="shared" si="4"/>
        <v>269.11533419291175</v>
      </c>
    </row>
    <row r="26" spans="1:17">
      <c r="A26" s="69" t="str">
        <f>[1]Sites!A26</f>
        <v>BRA</v>
      </c>
      <c r="B26" s="69" t="str">
        <f>[1]Sites!B26</f>
        <v>Brazil</v>
      </c>
      <c r="C26" s="76" t="str">
        <f>[1]Sites!C26</f>
        <v>Emerging Market Economies</v>
      </c>
      <c r="D26" s="76" t="str">
        <f>[1]Sites!D26</f>
        <v>Latin America and the Caribbean</v>
      </c>
      <c r="E26" s="76">
        <v>1</v>
      </c>
      <c r="F26" s="77">
        <f>IFERROR(VLOOKUP(A26,Labor_ICT!A25:H219,8,0),"-")</f>
        <v>8.0475845336914063</v>
      </c>
      <c r="G26" s="78">
        <f t="shared" si="0"/>
        <v>8.0475845336914063</v>
      </c>
      <c r="H26" s="79">
        <f>IFERROR(VLOOKUP(A26,Labor_Construction!A25:H219,8,0),"-")</f>
        <v>4.255061149597168</v>
      </c>
      <c r="I26" s="80">
        <f t="shared" si="1"/>
        <v>4.255061149597168</v>
      </c>
      <c r="J26" s="77">
        <f>IFERROR(VLOOKUP(A26,Labor_Logistics!A25:H219,8,0),"-")</f>
        <v>4.7640867233276367</v>
      </c>
      <c r="K26" s="80">
        <f t="shared" si="2"/>
        <v>4.7640867233276367</v>
      </c>
      <c r="L26" s="81">
        <f>IFERROR(E26*G26*Cost_Settings!$D$14,"-")</f>
        <v>128.7613525390625</v>
      </c>
      <c r="M26" s="81">
        <f>IFERROR(E26*K26*Cost_Settings!$D$15,"-")</f>
        <v>76.225387573242188</v>
      </c>
      <c r="N26" s="81">
        <f>IFERROR(E26*K26*Cost_Settings!$D$16,"-")</f>
        <v>76.225387573242188</v>
      </c>
      <c r="O26" s="81">
        <f>IFERROR(E26*K26*Cost_Settings!$D$17,"-")</f>
        <v>76.225387573242188</v>
      </c>
      <c r="P26" s="82">
        <f t="shared" si="3"/>
        <v>357.43751525878906</v>
      </c>
      <c r="Q26" s="83">
        <f t="shared" si="4"/>
        <v>357.43751525878906</v>
      </c>
    </row>
    <row r="27" spans="1:17">
      <c r="A27" s="69" t="str">
        <f>[1]Sites!A27</f>
        <v>BRB</v>
      </c>
      <c r="B27" s="69" t="str">
        <f>[1]Sites!B27</f>
        <v>Barbados</v>
      </c>
      <c r="C27" s="76" t="str">
        <f>[1]Sites!C27</f>
        <v>Emerging Market Economies</v>
      </c>
      <c r="D27" s="76" t="str">
        <f>[1]Sites!D27</f>
        <v>Latin America and the Caribbean</v>
      </c>
      <c r="E27" s="76">
        <v>1</v>
      </c>
      <c r="F27" s="77" t="str">
        <f>IFERROR(VLOOKUP(A27,Labor_ICT!A26:H220,8,0),"-")</f>
        <v>-</v>
      </c>
      <c r="G27" s="78">
        <f t="shared" si="0"/>
        <v>10.039928714434305</v>
      </c>
      <c r="H27" s="79">
        <f>IFERROR(VLOOKUP(A27,Labor_Construction!A26:H220,8,0),"-")</f>
        <v>9.6154203414916992</v>
      </c>
      <c r="I27" s="80">
        <f t="shared" si="1"/>
        <v>9.6154203414916992</v>
      </c>
      <c r="J27" s="77">
        <f>IFERROR(VLOOKUP(A27,Labor_Logistics!A26:H220,8,0),"-")</f>
        <v>10.475576400756836</v>
      </c>
      <c r="K27" s="80">
        <f t="shared" si="2"/>
        <v>10.475576400756836</v>
      </c>
      <c r="L27" s="81">
        <f>IFERROR(E27*G27*Cost_Settings!$D$14,"-")</f>
        <v>160.63885943094888</v>
      </c>
      <c r="M27" s="81">
        <f>IFERROR(E27*K27*Cost_Settings!$D$15,"-")</f>
        <v>167.60922241210938</v>
      </c>
      <c r="N27" s="81">
        <f>IFERROR(E27*K27*Cost_Settings!$D$16,"-")</f>
        <v>167.60922241210938</v>
      </c>
      <c r="O27" s="81">
        <f>IFERROR(E27*K27*Cost_Settings!$D$17,"-")</f>
        <v>167.60922241210938</v>
      </c>
      <c r="P27" s="82">
        <f t="shared" si="3"/>
        <v>663.46652666727698</v>
      </c>
      <c r="Q27" s="83">
        <f t="shared" si="4"/>
        <v>663.46652666727698</v>
      </c>
    </row>
    <row r="28" spans="1:17">
      <c r="A28" s="69" t="str">
        <f>[1]Sites!A28</f>
        <v>BRN</v>
      </c>
      <c r="B28" s="69" t="str">
        <f>[1]Sites!B28</f>
        <v>Brunei Darussalam</v>
      </c>
      <c r="C28" s="76" t="str">
        <f>[1]Sites!C28</f>
        <v>Emerging Market Economies</v>
      </c>
      <c r="D28" s="76" t="str">
        <f>[1]Sites!D28</f>
        <v>Emerging and Developing Asia</v>
      </c>
      <c r="E28" s="76">
        <v>1</v>
      </c>
      <c r="F28" s="77">
        <f>IFERROR(VLOOKUP(A28,Labor_ICT!A27:H221,8,0),"-")</f>
        <v>26.452219009399414</v>
      </c>
      <c r="G28" s="78">
        <f t="shared" si="0"/>
        <v>26.452219009399414</v>
      </c>
      <c r="H28" s="79">
        <f>IFERROR(VLOOKUP(A28,Labor_Construction!A27:H221,8,0),"-")</f>
        <v>16.378238677978516</v>
      </c>
      <c r="I28" s="80">
        <f t="shared" si="1"/>
        <v>16.378238677978516</v>
      </c>
      <c r="J28" s="77">
        <f>IFERROR(VLOOKUP(A28,Labor_Logistics!A27:H221,8,0),"-")</f>
        <v>17.527748107910156</v>
      </c>
      <c r="K28" s="80">
        <f t="shared" si="2"/>
        <v>17.527748107910156</v>
      </c>
      <c r="L28" s="81">
        <f>IFERROR(E28*G28*Cost_Settings!$D$14,"-")</f>
        <v>423.23550415039063</v>
      </c>
      <c r="M28" s="81">
        <f>IFERROR(E28*K28*Cost_Settings!$D$15,"-")</f>
        <v>280.4439697265625</v>
      </c>
      <c r="N28" s="81">
        <f>IFERROR(E28*K28*Cost_Settings!$D$16,"-")</f>
        <v>280.4439697265625</v>
      </c>
      <c r="O28" s="81">
        <f>IFERROR(E28*K28*Cost_Settings!$D$17,"-")</f>
        <v>280.4439697265625</v>
      </c>
      <c r="P28" s="82">
        <f t="shared" si="3"/>
        <v>1264.5674133300781</v>
      </c>
      <c r="Q28" s="83">
        <f t="shared" si="4"/>
        <v>1264.5674133300781</v>
      </c>
    </row>
    <row r="29" spans="1:17">
      <c r="A29" s="69" t="str">
        <f>[1]Sites!A29</f>
        <v>BTN</v>
      </c>
      <c r="B29" s="69" t="str">
        <f>[1]Sites!B29</f>
        <v>Bhutan</v>
      </c>
      <c r="C29" s="76" t="str">
        <f>[1]Sites!C29</f>
        <v>Low Income Developing Countries</v>
      </c>
      <c r="D29" s="76" t="str">
        <f>[1]Sites!D29</f>
        <v>Emerging and Developing Asia</v>
      </c>
      <c r="E29" s="76">
        <v>1</v>
      </c>
      <c r="F29" s="77" t="str">
        <f>IFERROR(VLOOKUP(A29,Labor_ICT!A28:H222,8,0),"-")</f>
        <v>-</v>
      </c>
      <c r="G29" s="78">
        <f t="shared" si="0"/>
        <v>1.9841409941514334</v>
      </c>
      <c r="H29" s="79">
        <f>IFERROR(VLOOKUP(A29,Labor_Construction!A28:H222,8,0),"-")</f>
        <v>2.0864565372467041</v>
      </c>
      <c r="I29" s="80">
        <f t="shared" si="1"/>
        <v>2.0864565372467041</v>
      </c>
      <c r="J29" s="77">
        <f>IFERROR(VLOOKUP(A29,Labor_Logistics!A28:H222,8,0),"-")</f>
        <v>2.3925118446350098</v>
      </c>
      <c r="K29" s="80">
        <f t="shared" si="2"/>
        <v>2.3925118446350098</v>
      </c>
      <c r="L29" s="81">
        <f>IFERROR(E29*G29*Cost_Settings!$D$14,"-")</f>
        <v>31.746255906422935</v>
      </c>
      <c r="M29" s="81">
        <f>IFERROR(E29*K29*Cost_Settings!$D$15,"-")</f>
        <v>38.280189514160156</v>
      </c>
      <c r="N29" s="81">
        <f>IFERROR(E29*K29*Cost_Settings!$D$16,"-")</f>
        <v>38.280189514160156</v>
      </c>
      <c r="O29" s="81">
        <f>IFERROR(E29*K29*Cost_Settings!$D$17,"-")</f>
        <v>38.280189514160156</v>
      </c>
      <c r="P29" s="82">
        <f t="shared" si="3"/>
        <v>146.5868244489034</v>
      </c>
      <c r="Q29" s="83">
        <f t="shared" si="4"/>
        <v>146.5868244489034</v>
      </c>
    </row>
    <row r="30" spans="1:17">
      <c r="A30" s="69" t="str">
        <f>[1]Sites!A30</f>
        <v>BWA</v>
      </c>
      <c r="B30" s="69" t="str">
        <f>[1]Sites!B30</f>
        <v>Botswana</v>
      </c>
      <c r="C30" s="76" t="str">
        <f>[1]Sites!C30</f>
        <v>Emerging Market Economies</v>
      </c>
      <c r="D30" s="76" t="str">
        <f>[1]Sites!D30</f>
        <v>Sub-Sahara Africa</v>
      </c>
      <c r="E30" s="76">
        <v>1</v>
      </c>
      <c r="F30" s="77" t="str">
        <f>IFERROR(VLOOKUP(A30,Labor_ICT!A29:H223,8,0),"-")</f>
        <v>-</v>
      </c>
      <c r="G30" s="78">
        <f t="shared" si="0"/>
        <v>10.039928714434305</v>
      </c>
      <c r="H30" s="79">
        <f>IFERROR(VLOOKUP(A30,Labor_Construction!A29:H223,8,0),"-")</f>
        <v>4.0027523040771484</v>
      </c>
      <c r="I30" s="80">
        <f t="shared" si="1"/>
        <v>4.0027523040771484</v>
      </c>
      <c r="J30" s="77">
        <f>IFERROR(VLOOKUP(A30,Labor_Logistics!A29:H223,8,0),"-")</f>
        <v>4.4907832145690918</v>
      </c>
      <c r="K30" s="80">
        <f t="shared" si="2"/>
        <v>4.4907832145690918</v>
      </c>
      <c r="L30" s="81">
        <f>IFERROR(E30*G30*Cost_Settings!$D$14,"-")</f>
        <v>160.63885943094888</v>
      </c>
      <c r="M30" s="81">
        <f>IFERROR(E30*K30*Cost_Settings!$D$15,"-")</f>
        <v>71.852531433105469</v>
      </c>
      <c r="N30" s="81">
        <f>IFERROR(E30*K30*Cost_Settings!$D$16,"-")</f>
        <v>71.852531433105469</v>
      </c>
      <c r="O30" s="81">
        <f>IFERROR(E30*K30*Cost_Settings!$D$17,"-")</f>
        <v>71.852531433105469</v>
      </c>
      <c r="P30" s="82">
        <f t="shared" si="3"/>
        <v>376.19645373026526</v>
      </c>
      <c r="Q30" s="83">
        <f t="shared" si="4"/>
        <v>376.19645373026526</v>
      </c>
    </row>
    <row r="31" spans="1:17">
      <c r="A31" s="69" t="str">
        <f>[1]Sites!A31</f>
        <v>CAN</v>
      </c>
      <c r="B31" s="69" t="str">
        <f>[1]Sites!B31</f>
        <v>Canada</v>
      </c>
      <c r="C31" s="76" t="str">
        <f>[1]Sites!C31</f>
        <v>Advanced Economies</v>
      </c>
      <c r="D31" s="76" t="str">
        <f>[1]Sites!D31</f>
        <v>Advanced Economies</v>
      </c>
      <c r="E31" s="76">
        <v>1</v>
      </c>
      <c r="F31" s="77">
        <f>IFERROR(VLOOKUP(A31,Labor_ICT!A30:H224,8,0),"-")</f>
        <v>39.029998779296875</v>
      </c>
      <c r="G31" s="78">
        <f t="shared" si="0"/>
        <v>39.029998779296875</v>
      </c>
      <c r="H31" s="79">
        <f>IFERROR(VLOOKUP(A31,Labor_Construction!A30:H224,8,0),"-")</f>
        <v>34.490001678466797</v>
      </c>
      <c r="I31" s="80">
        <f t="shared" si="1"/>
        <v>34.490001678466797</v>
      </c>
      <c r="J31" s="77">
        <f>IFERROR(VLOOKUP(A31,Labor_Logistics!A30:H224,8,0),"-")</f>
        <v>31.129999160766602</v>
      </c>
      <c r="K31" s="80">
        <f t="shared" si="2"/>
        <v>31.129999160766602</v>
      </c>
      <c r="L31" s="81">
        <f>IFERROR(E31*G31*Cost_Settings!$D$14,"-")</f>
        <v>624.47998046875</v>
      </c>
      <c r="M31" s="81">
        <f>IFERROR(E31*K31*Cost_Settings!$D$15,"-")</f>
        <v>498.07998657226563</v>
      </c>
      <c r="N31" s="81">
        <f>IFERROR(E31*K31*Cost_Settings!$D$16,"-")</f>
        <v>498.07998657226563</v>
      </c>
      <c r="O31" s="81">
        <f>IFERROR(E31*K31*Cost_Settings!$D$17,"-")</f>
        <v>498.07998657226563</v>
      </c>
      <c r="P31" s="82">
        <f t="shared" si="3"/>
        <v>2118.7199401855469</v>
      </c>
      <c r="Q31" s="83">
        <f t="shared" si="4"/>
        <v>2118.7199401855469</v>
      </c>
    </row>
    <row r="32" spans="1:17">
      <c r="A32" s="69" t="str">
        <f>[1]Sites!A32</f>
        <v>CHE</v>
      </c>
      <c r="B32" s="69" t="str">
        <f>[1]Sites!B32</f>
        <v>Switzerland</v>
      </c>
      <c r="C32" s="76" t="str">
        <f>[1]Sites!C32</f>
        <v>Advanced Economies</v>
      </c>
      <c r="D32" s="76" t="str">
        <f>[1]Sites!D32</f>
        <v>Advanced Economies</v>
      </c>
      <c r="E32" s="76">
        <v>1</v>
      </c>
      <c r="F32" s="77">
        <f>IFERROR(VLOOKUP(A32,Labor_ICT!A31:H225,8,0),"-")</f>
        <v>77.432731628417969</v>
      </c>
      <c r="G32" s="78">
        <f t="shared" si="0"/>
        <v>77.432731628417969</v>
      </c>
      <c r="H32" s="79">
        <f>IFERROR(VLOOKUP(A32,Labor_Construction!A31:H225,8,0),"-")</f>
        <v>55.286163330078125</v>
      </c>
      <c r="I32" s="80">
        <f t="shared" si="1"/>
        <v>55.286163330078125</v>
      </c>
      <c r="J32" s="77">
        <f>IFERROR(VLOOKUP(A32,Labor_Logistics!A31:H225,8,0),"-")</f>
        <v>56.802959442138672</v>
      </c>
      <c r="K32" s="80">
        <f t="shared" si="2"/>
        <v>56.802959442138672</v>
      </c>
      <c r="L32" s="81">
        <f>IFERROR(E32*G32*Cost_Settings!$D$14,"-")</f>
        <v>1238.9237060546875</v>
      </c>
      <c r="M32" s="81">
        <f>IFERROR(E32*K32*Cost_Settings!$D$15,"-")</f>
        <v>908.84735107421875</v>
      </c>
      <c r="N32" s="81">
        <f>IFERROR(E32*K32*Cost_Settings!$D$16,"-")</f>
        <v>908.84735107421875</v>
      </c>
      <c r="O32" s="81">
        <f>IFERROR(E32*K32*Cost_Settings!$D$17,"-")</f>
        <v>908.84735107421875</v>
      </c>
      <c r="P32" s="82">
        <f t="shared" si="3"/>
        <v>3965.4657592773438</v>
      </c>
      <c r="Q32" s="83">
        <f t="shared" si="4"/>
        <v>3965.4657592773438</v>
      </c>
    </row>
    <row r="33" spans="1:17">
      <c r="A33" s="69" t="str">
        <f>[1]Sites!A33</f>
        <v>CHL</v>
      </c>
      <c r="B33" s="69" t="str">
        <f>[1]Sites!B33</f>
        <v>Chile</v>
      </c>
      <c r="C33" s="76" t="str">
        <f>[1]Sites!C33</f>
        <v>Emerging Market Economies</v>
      </c>
      <c r="D33" s="76" t="str">
        <f>[1]Sites!D33</f>
        <v>Latin America and the Caribbean</v>
      </c>
      <c r="E33" s="76">
        <v>1</v>
      </c>
      <c r="F33" s="77">
        <f>IFERROR(VLOOKUP(A33,Labor_ICT!A32:H226,8,0),"-")</f>
        <v>14.258234024047852</v>
      </c>
      <c r="G33" s="78">
        <f t="shared" si="0"/>
        <v>14.258234024047852</v>
      </c>
      <c r="H33" s="79">
        <f>IFERROR(VLOOKUP(A33,Labor_Construction!A32:H226,8,0),"-")</f>
        <v>8.1332073211669922</v>
      </c>
      <c r="I33" s="80">
        <f t="shared" si="1"/>
        <v>8.1332073211669922</v>
      </c>
      <c r="J33" s="77">
        <f>IFERROR(VLOOKUP(A33,Labor_Logistics!A32:H226,8,0),"-")</f>
        <v>8.9106168746948242</v>
      </c>
      <c r="K33" s="80">
        <f t="shared" si="2"/>
        <v>8.9106168746948242</v>
      </c>
      <c r="L33" s="81">
        <f>IFERROR(E33*G33*Cost_Settings!$D$14,"-")</f>
        <v>228.13174438476563</v>
      </c>
      <c r="M33" s="81">
        <f>IFERROR(E33*K33*Cost_Settings!$D$15,"-")</f>
        <v>142.56986999511719</v>
      </c>
      <c r="N33" s="81">
        <f>IFERROR(E33*K33*Cost_Settings!$D$16,"-")</f>
        <v>142.56986999511719</v>
      </c>
      <c r="O33" s="81">
        <f>IFERROR(E33*K33*Cost_Settings!$D$17,"-")</f>
        <v>142.56986999511719</v>
      </c>
      <c r="P33" s="82">
        <f t="shared" si="3"/>
        <v>655.84135437011719</v>
      </c>
      <c r="Q33" s="83">
        <f t="shared" si="4"/>
        <v>655.84135437011719</v>
      </c>
    </row>
    <row r="34" spans="1:17">
      <c r="A34" s="69" t="str">
        <f>[1]Sites!A34</f>
        <v>CHN</v>
      </c>
      <c r="B34" s="69" t="str">
        <f>[1]Sites!B34</f>
        <v>China</v>
      </c>
      <c r="C34" s="76" t="str">
        <f>[1]Sites!C34</f>
        <v>Emerging Market Economies</v>
      </c>
      <c r="D34" s="76" t="str">
        <f>[1]Sites!D34</f>
        <v>Emerging and Developing Asia</v>
      </c>
      <c r="E34" s="76">
        <v>1</v>
      </c>
      <c r="F34" s="77">
        <f>IFERROR(VLOOKUP(A34,Labor_ICT!A33:H227,8,0),"-")</f>
        <v>11.812290191650391</v>
      </c>
      <c r="G34" s="78">
        <f t="shared" si="0"/>
        <v>11.812290191650391</v>
      </c>
      <c r="H34" s="79">
        <f>IFERROR(VLOOKUP(A34,Labor_Construction!A33:H227,8,0),"-")</f>
        <v>6.5718355178833008</v>
      </c>
      <c r="I34" s="80">
        <f t="shared" si="1"/>
        <v>6.5718355178833008</v>
      </c>
      <c r="J34" s="77">
        <f>IFERROR(VLOOKUP(A34,Labor_Logistics!A33:H227,8,0),"-")</f>
        <v>7.251615047454834</v>
      </c>
      <c r="K34" s="80">
        <f t="shared" si="2"/>
        <v>7.251615047454834</v>
      </c>
      <c r="L34" s="81">
        <f>IFERROR(E34*G34*Cost_Settings!$D$14,"-")</f>
        <v>188.99664306640625</v>
      </c>
      <c r="M34" s="81">
        <f>IFERROR(E34*K34*Cost_Settings!$D$15,"-")</f>
        <v>116.02584075927734</v>
      </c>
      <c r="N34" s="81">
        <f>IFERROR(E34*K34*Cost_Settings!$D$16,"-")</f>
        <v>116.02584075927734</v>
      </c>
      <c r="O34" s="81">
        <f>IFERROR(E34*K34*Cost_Settings!$D$17,"-")</f>
        <v>116.02584075927734</v>
      </c>
      <c r="P34" s="82">
        <f t="shared" si="3"/>
        <v>537.07416534423828</v>
      </c>
      <c r="Q34" s="83">
        <f t="shared" si="4"/>
        <v>537.07416534423828</v>
      </c>
    </row>
    <row r="35" spans="1:17">
      <c r="A35" s="69" t="str">
        <f>[1]Sites!A35</f>
        <v>CIV</v>
      </c>
      <c r="B35" s="69" t="str">
        <f>[1]Sites!B35</f>
        <v>Cote d'Ivoire</v>
      </c>
      <c r="C35" s="76" t="str">
        <f>[1]Sites!C35</f>
        <v>Low Income Developing Countries</v>
      </c>
      <c r="D35" s="76" t="str">
        <f>[1]Sites!D35</f>
        <v>Sub-Sahara Africa</v>
      </c>
      <c r="E35" s="76">
        <v>1</v>
      </c>
      <c r="F35" s="77">
        <f>IFERROR(VLOOKUP(A35,Labor_ICT!A34:H228,8,0),"-")</f>
        <v>3.0307736396789551</v>
      </c>
      <c r="G35" s="78">
        <f t="shared" si="0"/>
        <v>3.0307736396789551</v>
      </c>
      <c r="H35" s="79">
        <f>IFERROR(VLOOKUP(A35,Labor_Construction!A34:H228,8,0),"-")</f>
        <v>1.4077506065368652</v>
      </c>
      <c r="I35" s="80">
        <f t="shared" si="1"/>
        <v>1.4077506065368652</v>
      </c>
      <c r="J35" s="77">
        <f>IFERROR(VLOOKUP(A35,Labor_Logistics!A34:H228,8,0),"-")</f>
        <v>1.6356736421585083</v>
      </c>
      <c r="K35" s="80">
        <f t="shared" si="2"/>
        <v>1.6356736421585083</v>
      </c>
      <c r="L35" s="81">
        <f>IFERROR(E35*G35*Cost_Settings!$D$14,"-")</f>
        <v>48.492378234863281</v>
      </c>
      <c r="M35" s="81">
        <f>IFERROR(E35*K35*Cost_Settings!$D$15,"-")</f>
        <v>26.170778274536133</v>
      </c>
      <c r="N35" s="81">
        <f>IFERROR(E35*K35*Cost_Settings!$D$16,"-")</f>
        <v>26.170778274536133</v>
      </c>
      <c r="O35" s="81">
        <f>IFERROR(E35*K35*Cost_Settings!$D$17,"-")</f>
        <v>26.170778274536133</v>
      </c>
      <c r="P35" s="82">
        <f t="shared" si="3"/>
        <v>127.00471305847168</v>
      </c>
      <c r="Q35" s="83">
        <f t="shared" si="4"/>
        <v>127.00471305847168</v>
      </c>
    </row>
    <row r="36" spans="1:17">
      <c r="A36" s="69" t="str">
        <f>[1]Sites!A36</f>
        <v>CMR</v>
      </c>
      <c r="B36" s="69" t="str">
        <f>[1]Sites!B36</f>
        <v>Cameroon</v>
      </c>
      <c r="C36" s="76" t="str">
        <f>[1]Sites!C36</f>
        <v>Low Income Developing Countries</v>
      </c>
      <c r="D36" s="76" t="str">
        <f>[1]Sites!D36</f>
        <v>Sub-Sahara Africa</v>
      </c>
      <c r="E36" s="76">
        <v>1</v>
      </c>
      <c r="F36" s="77" t="str">
        <f>IFERROR(VLOOKUP(A36,Labor_ICT!A35:H229,8,0),"-")</f>
        <v>-</v>
      </c>
      <c r="G36" s="78">
        <f t="shared" si="0"/>
        <v>1.9841409941514334</v>
      </c>
      <c r="H36" s="79">
        <f>IFERROR(VLOOKUP(A36,Labor_Construction!A35:H229,8,0),"-")</f>
        <v>0.93026894330978394</v>
      </c>
      <c r="I36" s="80">
        <f t="shared" si="1"/>
        <v>0.93026894330978394</v>
      </c>
      <c r="J36" s="77">
        <f>IFERROR(VLOOKUP(A36,Labor_Logistics!A35:H229,8,0),"-")</f>
        <v>1.095994234085083</v>
      </c>
      <c r="K36" s="80">
        <f t="shared" si="2"/>
        <v>1.095994234085083</v>
      </c>
      <c r="L36" s="81">
        <f>IFERROR(E36*G36*Cost_Settings!$D$14,"-")</f>
        <v>31.746255906422935</v>
      </c>
      <c r="M36" s="81">
        <f>IFERROR(E36*K36*Cost_Settings!$D$15,"-")</f>
        <v>17.535907745361328</v>
      </c>
      <c r="N36" s="81">
        <f>IFERROR(E36*K36*Cost_Settings!$D$16,"-")</f>
        <v>17.535907745361328</v>
      </c>
      <c r="O36" s="81">
        <f>IFERROR(E36*K36*Cost_Settings!$D$17,"-")</f>
        <v>17.535907745361328</v>
      </c>
      <c r="P36" s="82">
        <f t="shared" si="3"/>
        <v>84.353979142506915</v>
      </c>
      <c r="Q36" s="83">
        <f t="shared" si="4"/>
        <v>84.353979142506915</v>
      </c>
    </row>
    <row r="37" spans="1:17">
      <c r="A37" s="69" t="str">
        <f>[1]Sites!A37</f>
        <v>COD</v>
      </c>
      <c r="B37" s="69" t="str">
        <f>[1]Sites!B37</f>
        <v>Congo; Democratic Republic</v>
      </c>
      <c r="C37" s="76" t="str">
        <f>[1]Sites!C37</f>
        <v>Low Income Developing Countries</v>
      </c>
      <c r="D37" s="76" t="str">
        <f>[1]Sites!D37</f>
        <v>Sub-Sahara Africa</v>
      </c>
      <c r="E37" s="76">
        <v>1</v>
      </c>
      <c r="F37" s="77">
        <f>IFERROR(VLOOKUP(A37,Labor_ICT!A36:H230,8,0),"-")</f>
        <v>0.85177409648895264</v>
      </c>
      <c r="G37" s="78">
        <f t="shared" si="0"/>
        <v>0.85177409648895264</v>
      </c>
      <c r="H37" s="79">
        <f>IFERROR(VLOOKUP(A37,Labor_Construction!A36:H230,8,0),"-")</f>
        <v>0.33432099223136902</v>
      </c>
      <c r="I37" s="80">
        <f t="shared" si="1"/>
        <v>0.33432099223136902</v>
      </c>
      <c r="J37" s="77">
        <f>IFERROR(VLOOKUP(A37,Labor_Logistics!A36:H230,8,0),"-")</f>
        <v>0.40762078762054443</v>
      </c>
      <c r="K37" s="80">
        <f t="shared" si="2"/>
        <v>0.40762078762054443</v>
      </c>
      <c r="L37" s="81">
        <f>IFERROR(E37*G37*Cost_Settings!$D$14,"-")</f>
        <v>13.628385543823242</v>
      </c>
      <c r="M37" s="81">
        <f>IFERROR(E37*K37*Cost_Settings!$D$15,"-")</f>
        <v>6.5219326019287109</v>
      </c>
      <c r="N37" s="81">
        <f>IFERROR(E37*K37*Cost_Settings!$D$16,"-")</f>
        <v>6.5219326019287109</v>
      </c>
      <c r="O37" s="81">
        <f>IFERROR(E37*K37*Cost_Settings!$D$17,"-")</f>
        <v>6.5219326019287109</v>
      </c>
      <c r="P37" s="82">
        <f t="shared" si="3"/>
        <v>33.194183349609375</v>
      </c>
      <c r="Q37" s="83">
        <f t="shared" si="4"/>
        <v>33.194183349609375</v>
      </c>
    </row>
    <row r="38" spans="1:17">
      <c r="A38" s="69" t="str">
        <f>[1]Sites!A38</f>
        <v>COG</v>
      </c>
      <c r="B38" s="69" t="str">
        <f>[1]Sites!B38</f>
        <v>Congo</v>
      </c>
      <c r="C38" s="76" t="str">
        <f>[1]Sites!C38</f>
        <v>Low Income Developing Countries</v>
      </c>
      <c r="D38" s="76" t="str">
        <f>[1]Sites!D38</f>
        <v>Sub-Sahara Africa</v>
      </c>
      <c r="E38" s="76">
        <v>1</v>
      </c>
      <c r="F38" s="77">
        <f>IFERROR(VLOOKUP(A38,Labor_ICT!A37:H231,8,0),"-")</f>
        <v>2.95339035987854</v>
      </c>
      <c r="G38" s="78">
        <f t="shared" si="0"/>
        <v>2.95339035987854</v>
      </c>
      <c r="H38" s="79">
        <f>IFERROR(VLOOKUP(A38,Labor_Construction!A37:H231,8,0),"-")</f>
        <v>1.3671081066131592</v>
      </c>
      <c r="I38" s="80">
        <f t="shared" si="1"/>
        <v>1.3671081066131592</v>
      </c>
      <c r="J38" s="77">
        <f>IFERROR(VLOOKUP(A38,Labor_Logistics!A37:H231,8,0),"-")</f>
        <v>1.5900108814239502</v>
      </c>
      <c r="K38" s="80">
        <f t="shared" si="2"/>
        <v>1.5900108814239502</v>
      </c>
      <c r="L38" s="81">
        <f>IFERROR(E38*G38*Cost_Settings!$D$14,"-")</f>
        <v>47.254245758056641</v>
      </c>
      <c r="M38" s="81">
        <f>IFERROR(E38*K38*Cost_Settings!$D$15,"-")</f>
        <v>25.440174102783203</v>
      </c>
      <c r="N38" s="81">
        <f>IFERROR(E38*K38*Cost_Settings!$D$16,"-")</f>
        <v>25.440174102783203</v>
      </c>
      <c r="O38" s="81">
        <f>IFERROR(E38*K38*Cost_Settings!$D$17,"-")</f>
        <v>25.440174102783203</v>
      </c>
      <c r="P38" s="82">
        <f t="shared" si="3"/>
        <v>123.57476806640625</v>
      </c>
      <c r="Q38" s="83">
        <f t="shared" si="4"/>
        <v>123.57476806640625</v>
      </c>
    </row>
    <row r="39" spans="1:17">
      <c r="A39" s="69" t="str">
        <f>[1]Sites!A39</f>
        <v>COL</v>
      </c>
      <c r="B39" s="69" t="str">
        <f>[1]Sites!B39</f>
        <v>Colombia</v>
      </c>
      <c r="C39" s="76" t="str">
        <f>[1]Sites!C39</f>
        <v>Emerging Market Economies</v>
      </c>
      <c r="D39" s="76" t="str">
        <f>[1]Sites!D39</f>
        <v>Latin America and the Caribbean</v>
      </c>
      <c r="E39" s="76">
        <v>1</v>
      </c>
      <c r="F39" s="77">
        <f>IFERROR(VLOOKUP(A39,Labor_ICT!A38:H232,8,0),"-")</f>
        <v>6.5290088653564453</v>
      </c>
      <c r="G39" s="78">
        <f t="shared" si="0"/>
        <v>6.5290088653564453</v>
      </c>
      <c r="H39" s="79">
        <f>IFERROR(VLOOKUP(A39,Labor_Construction!A38:H232,8,0),"-")</f>
        <v>3.3576729297637939</v>
      </c>
      <c r="I39" s="80">
        <f t="shared" si="1"/>
        <v>3.3576729297637939</v>
      </c>
      <c r="J39" s="77">
        <f>IFERROR(VLOOKUP(A39,Labor_Logistics!A38:H232,8,0),"-")</f>
        <v>3.7893023490905762</v>
      </c>
      <c r="K39" s="80">
        <f t="shared" si="2"/>
        <v>3.7893023490905762</v>
      </c>
      <c r="L39" s="81">
        <f>IFERROR(E39*G39*Cost_Settings!$D$14,"-")</f>
        <v>104.46414184570313</v>
      </c>
      <c r="M39" s="81">
        <f>IFERROR(E39*K39*Cost_Settings!$D$15,"-")</f>
        <v>60.628837585449219</v>
      </c>
      <c r="N39" s="81">
        <f>IFERROR(E39*K39*Cost_Settings!$D$16,"-")</f>
        <v>60.628837585449219</v>
      </c>
      <c r="O39" s="81">
        <f>IFERROR(E39*K39*Cost_Settings!$D$17,"-")</f>
        <v>60.628837585449219</v>
      </c>
      <c r="P39" s="82">
        <f t="shared" si="3"/>
        <v>286.35065460205078</v>
      </c>
      <c r="Q39" s="83">
        <f t="shared" si="4"/>
        <v>286.35065460205078</v>
      </c>
    </row>
    <row r="40" spans="1:17">
      <c r="A40" s="69" t="str">
        <f>[1]Sites!A40</f>
        <v>COM</v>
      </c>
      <c r="B40" s="69" t="str">
        <f>[1]Sites!B40</f>
        <v>Comoros</v>
      </c>
      <c r="C40" s="76" t="str">
        <f>[1]Sites!C40</f>
        <v>-</v>
      </c>
      <c r="D40" s="76" t="str">
        <f>[1]Sites!D40</f>
        <v>-</v>
      </c>
      <c r="E40" s="76">
        <v>1</v>
      </c>
      <c r="F40" s="77">
        <f>IFERROR(VLOOKUP(A40,Labor_ICT!A39:H233,8,0),"-")</f>
        <v>1.9161880016326904</v>
      </c>
      <c r="G40" s="78">
        <f t="shared" si="0"/>
        <v>1.9161880016326904</v>
      </c>
      <c r="H40" s="79">
        <f>IFERROR(VLOOKUP(A40,Labor_Construction!A39:H233,8,0),"-")</f>
        <v>0.837516188621521</v>
      </c>
      <c r="I40" s="80">
        <f t="shared" si="1"/>
        <v>0.837516188621521</v>
      </c>
      <c r="J40" s="77">
        <f>IFERROR(VLOOKUP(A40,Labor_Logistics!A39:H233,8,0),"-")</f>
        <v>0.99019676446914673</v>
      </c>
      <c r="K40" s="80">
        <f t="shared" si="2"/>
        <v>0.99019676446914673</v>
      </c>
      <c r="L40" s="81">
        <f>IFERROR(E40*G40*Cost_Settings!$D$14,"-")</f>
        <v>30.659008026123047</v>
      </c>
      <c r="M40" s="81">
        <f>IFERROR(E40*K40*Cost_Settings!$D$15,"-")</f>
        <v>15.843148231506348</v>
      </c>
      <c r="N40" s="81">
        <f>IFERROR(E40*K40*Cost_Settings!$D$16,"-")</f>
        <v>15.843148231506348</v>
      </c>
      <c r="O40" s="81">
        <f>IFERROR(E40*K40*Cost_Settings!$D$17,"-")</f>
        <v>15.843148231506348</v>
      </c>
      <c r="P40" s="82">
        <f t="shared" si="3"/>
        <v>78.18845272064209</v>
      </c>
      <c r="Q40" s="83">
        <f t="shared" si="4"/>
        <v>78.18845272064209</v>
      </c>
    </row>
    <row r="41" spans="1:17">
      <c r="A41" s="69" t="str">
        <f>[1]Sites!A41</f>
        <v>CPV</v>
      </c>
      <c r="B41" s="69" t="str">
        <f>[1]Sites!B41</f>
        <v>Cabo Verde</v>
      </c>
      <c r="C41" s="76" t="str">
        <f>[1]Sites!C41</f>
        <v>Emerging Market Economies</v>
      </c>
      <c r="D41" s="76" t="str">
        <f>[1]Sites!D41</f>
        <v>Sub-Sahara Africa</v>
      </c>
      <c r="E41" s="76">
        <v>1</v>
      </c>
      <c r="F41" s="77" t="str">
        <f>IFERROR(VLOOKUP(A41,Labor_ICT!A40:H234,8,0),"-")</f>
        <v>-</v>
      </c>
      <c r="G41" s="78">
        <f t="shared" si="0"/>
        <v>10.039928714434305</v>
      </c>
      <c r="H41" s="79">
        <f>IFERROR(VLOOKUP(A41,Labor_Construction!A40:H234,8,0),"-")</f>
        <v>1.9031667709350586</v>
      </c>
      <c r="I41" s="80">
        <f t="shared" si="1"/>
        <v>1.9031667709350586</v>
      </c>
      <c r="J41" s="77">
        <f>IFERROR(VLOOKUP(A41,Labor_Logistics!A40:H234,8,0),"-")</f>
        <v>2.1890702247619629</v>
      </c>
      <c r="K41" s="80">
        <f t="shared" si="2"/>
        <v>2.1890702247619629</v>
      </c>
      <c r="L41" s="81">
        <f>IFERROR(E41*G41*Cost_Settings!$D$14,"-")</f>
        <v>160.63885943094888</v>
      </c>
      <c r="M41" s="81">
        <f>IFERROR(E41*K41*Cost_Settings!$D$15,"-")</f>
        <v>35.025123596191406</v>
      </c>
      <c r="N41" s="81">
        <f>IFERROR(E41*K41*Cost_Settings!$D$16,"-")</f>
        <v>35.025123596191406</v>
      </c>
      <c r="O41" s="81">
        <f>IFERROR(E41*K41*Cost_Settings!$D$17,"-")</f>
        <v>35.025123596191406</v>
      </c>
      <c r="P41" s="82">
        <f t="shared" si="3"/>
        <v>265.71423021952307</v>
      </c>
      <c r="Q41" s="83">
        <f t="shared" si="4"/>
        <v>265.71423021952307</v>
      </c>
    </row>
    <row r="42" spans="1:17">
      <c r="A42" s="69" t="str">
        <f>[1]Sites!A42</f>
        <v>CRI</v>
      </c>
      <c r="B42" s="69" t="str">
        <f>[1]Sites!B42</f>
        <v>Costa Rica</v>
      </c>
      <c r="C42" s="76" t="str">
        <f>[1]Sites!C42</f>
        <v>Emerging Market Economies</v>
      </c>
      <c r="D42" s="76" t="str">
        <f>[1]Sites!D42</f>
        <v>Latin America and the Caribbean</v>
      </c>
      <c r="E42" s="76">
        <v>1</v>
      </c>
      <c r="F42" s="77">
        <f>IFERROR(VLOOKUP(A42,Labor_ICT!A41:H235,8,0),"-")</f>
        <v>13.342425346374512</v>
      </c>
      <c r="G42" s="78">
        <f t="shared" si="0"/>
        <v>13.342425346374512</v>
      </c>
      <c r="H42" s="79">
        <f>IFERROR(VLOOKUP(A42,Labor_Construction!A41:H235,8,0),"-")</f>
        <v>7.5440731048583984</v>
      </c>
      <c r="I42" s="80">
        <f t="shared" si="1"/>
        <v>7.5440731048583984</v>
      </c>
      <c r="J42" s="77">
        <f>IFERROR(VLOOKUP(A42,Labor_Logistics!A41:H235,8,0),"-")</f>
        <v>8.2860212326049805</v>
      </c>
      <c r="K42" s="80">
        <f t="shared" si="2"/>
        <v>8.2860212326049805</v>
      </c>
      <c r="L42" s="81">
        <f>IFERROR(E42*G42*Cost_Settings!$D$14,"-")</f>
        <v>213.47880554199219</v>
      </c>
      <c r="M42" s="81">
        <f>IFERROR(E42*K42*Cost_Settings!$D$15,"-")</f>
        <v>132.57633972167969</v>
      </c>
      <c r="N42" s="81">
        <f>IFERROR(E42*K42*Cost_Settings!$D$16,"-")</f>
        <v>132.57633972167969</v>
      </c>
      <c r="O42" s="81">
        <f>IFERROR(E42*K42*Cost_Settings!$D$17,"-")</f>
        <v>132.57633972167969</v>
      </c>
      <c r="P42" s="82">
        <f t="shared" si="3"/>
        <v>611.20782470703125</v>
      </c>
      <c r="Q42" s="83">
        <f t="shared" si="4"/>
        <v>611.20782470703125</v>
      </c>
    </row>
    <row r="43" spans="1:17">
      <c r="A43" s="69" t="str">
        <f>[1]Sites!A43</f>
        <v>CYP</v>
      </c>
      <c r="B43" s="69" t="str">
        <f>[1]Sites!B43</f>
        <v>Cyprus</v>
      </c>
      <c r="C43" s="76" t="str">
        <f>[1]Sites!C43</f>
        <v>Advanced Economies</v>
      </c>
      <c r="D43" s="76" t="str">
        <f>[1]Sites!D43</f>
        <v>Advanced Economies</v>
      </c>
      <c r="E43" s="76">
        <v>1</v>
      </c>
      <c r="F43" s="77">
        <f>IFERROR(VLOOKUP(A43,Labor_ICT!A42:H236,8,0),"-")</f>
        <v>27.103609085083008</v>
      </c>
      <c r="G43" s="78">
        <f t="shared" si="0"/>
        <v>27.103609085083008</v>
      </c>
      <c r="H43" s="79">
        <f>IFERROR(VLOOKUP(A43,Labor_Construction!A42:H236,8,0),"-")</f>
        <v>16.835803985595703</v>
      </c>
      <c r="I43" s="80">
        <f t="shared" si="1"/>
        <v>16.835803985595703</v>
      </c>
      <c r="J43" s="77">
        <f>IFERROR(VLOOKUP(A43,Labor_Logistics!A42:H236,8,0),"-")</f>
        <v>18.000802993774414</v>
      </c>
      <c r="K43" s="80">
        <f t="shared" si="2"/>
        <v>18.000802993774414</v>
      </c>
      <c r="L43" s="81">
        <f>IFERROR(E43*G43*Cost_Settings!$D$14,"-")</f>
        <v>433.65774536132813</v>
      </c>
      <c r="M43" s="81">
        <f>IFERROR(E43*K43*Cost_Settings!$D$15,"-")</f>
        <v>288.01284790039063</v>
      </c>
      <c r="N43" s="81">
        <f>IFERROR(E43*K43*Cost_Settings!$D$16,"-")</f>
        <v>288.01284790039063</v>
      </c>
      <c r="O43" s="81">
        <f>IFERROR(E43*K43*Cost_Settings!$D$17,"-")</f>
        <v>288.01284790039063</v>
      </c>
      <c r="P43" s="82">
        <f t="shared" si="3"/>
        <v>1297.6962890625</v>
      </c>
      <c r="Q43" s="83">
        <f t="shared" si="4"/>
        <v>1297.6962890625</v>
      </c>
    </row>
    <row r="44" spans="1:17">
      <c r="A44" s="69" t="str">
        <f>[1]Sites!A44</f>
        <v>CZE</v>
      </c>
      <c r="B44" s="69" t="str">
        <f>[1]Sites!B44</f>
        <v>Czechia</v>
      </c>
      <c r="C44" s="76" t="str">
        <f>[1]Sites!C44</f>
        <v>Advanced Economies</v>
      </c>
      <c r="D44" s="76" t="str">
        <f>[1]Sites!D44</f>
        <v>Advanced Economies</v>
      </c>
      <c r="E44" s="76">
        <v>1</v>
      </c>
      <c r="F44" s="77">
        <f>IFERROR(VLOOKUP(A44,Labor_ICT!A43:H237,8,0),"-")</f>
        <v>26.969999313354492</v>
      </c>
      <c r="G44" s="78">
        <f t="shared" si="0"/>
        <v>26.969999313354492</v>
      </c>
      <c r="H44" s="79">
        <f>IFERROR(VLOOKUP(A44,Labor_Construction!A43:H237,8,0),"-")</f>
        <v>14.319999694824219</v>
      </c>
      <c r="I44" s="80">
        <f t="shared" si="1"/>
        <v>14.319999694824219</v>
      </c>
      <c r="J44" s="77">
        <f>IFERROR(VLOOKUP(A44,Labor_Logistics!A43:H237,8,0),"-")</f>
        <v>14.579999923706055</v>
      </c>
      <c r="K44" s="80">
        <f t="shared" si="2"/>
        <v>14.579999923706055</v>
      </c>
      <c r="L44" s="81">
        <f>IFERROR(E44*G44*Cost_Settings!$D$14,"-")</f>
        <v>431.51998901367188</v>
      </c>
      <c r="M44" s="81">
        <f>IFERROR(E44*K44*Cost_Settings!$D$15,"-")</f>
        <v>233.27999877929688</v>
      </c>
      <c r="N44" s="81">
        <f>IFERROR(E44*K44*Cost_Settings!$D$16,"-")</f>
        <v>233.27999877929688</v>
      </c>
      <c r="O44" s="81">
        <f>IFERROR(E44*K44*Cost_Settings!$D$17,"-")</f>
        <v>233.27999877929688</v>
      </c>
      <c r="P44" s="82">
        <f t="shared" si="3"/>
        <v>1131.3599853515625</v>
      </c>
      <c r="Q44" s="83">
        <f t="shared" si="4"/>
        <v>1131.3599853515625</v>
      </c>
    </row>
    <row r="45" spans="1:17">
      <c r="A45" s="69" t="str">
        <f>[1]Sites!A45</f>
        <v>DEU</v>
      </c>
      <c r="B45" s="69" t="str">
        <f>[1]Sites!B45</f>
        <v>Germany</v>
      </c>
      <c r="C45" s="76" t="str">
        <f>[1]Sites!C45</f>
        <v>Advanced Economies</v>
      </c>
      <c r="D45" s="76" t="str">
        <f>[1]Sites!D45</f>
        <v>Advanced Economies</v>
      </c>
      <c r="E45" s="76">
        <v>1</v>
      </c>
      <c r="F45" s="77">
        <f>IFERROR(VLOOKUP(A45,Labor_ICT!A44:H238,8,0),"-")</f>
        <v>56.080001831054688</v>
      </c>
      <c r="G45" s="78">
        <f t="shared" si="0"/>
        <v>56.080001831054688</v>
      </c>
      <c r="H45" s="79">
        <f>IFERROR(VLOOKUP(A45,Labor_Construction!A44:H238,8,0),"-")</f>
        <v>34.950000762939453</v>
      </c>
      <c r="I45" s="80">
        <f t="shared" si="1"/>
        <v>34.950000762939453</v>
      </c>
      <c r="J45" s="77">
        <f>IFERROR(VLOOKUP(A45,Labor_Logistics!A44:H238,8,0),"-")</f>
        <v>32.669998168945313</v>
      </c>
      <c r="K45" s="80">
        <f t="shared" si="2"/>
        <v>32.669998168945313</v>
      </c>
      <c r="L45" s="81">
        <f>IFERROR(E45*G45*Cost_Settings!$D$14,"-")</f>
        <v>897.280029296875</v>
      </c>
      <c r="M45" s="81">
        <f>IFERROR(E45*K45*Cost_Settings!$D$15,"-")</f>
        <v>522.719970703125</v>
      </c>
      <c r="N45" s="81">
        <f>IFERROR(E45*K45*Cost_Settings!$D$16,"-")</f>
        <v>522.719970703125</v>
      </c>
      <c r="O45" s="81">
        <f>IFERROR(E45*K45*Cost_Settings!$D$17,"-")</f>
        <v>522.719970703125</v>
      </c>
      <c r="P45" s="82">
        <f t="shared" si="3"/>
        <v>2465.43994140625</v>
      </c>
      <c r="Q45" s="83">
        <f t="shared" si="4"/>
        <v>2465.43994140625</v>
      </c>
    </row>
    <row r="46" spans="1:17">
      <c r="A46" s="69" t="str">
        <f>[1]Sites!A46</f>
        <v>DJI</v>
      </c>
      <c r="B46" s="69" t="str">
        <f>[1]Sites!B46</f>
        <v>Djibouti</v>
      </c>
      <c r="C46" s="76" t="str">
        <f>[1]Sites!C46</f>
        <v>Low Income Developing Countries</v>
      </c>
      <c r="D46" s="76" t="str">
        <f>[1]Sites!D46</f>
        <v>Middle East, North Africa, Afghanistan, and Pakistan</v>
      </c>
      <c r="E46" s="76">
        <v>1</v>
      </c>
      <c r="F46" s="77">
        <f>IFERROR(VLOOKUP(A46,Labor_ICT!A45:H239,8,0),"-")</f>
        <v>4.4283890724182129</v>
      </c>
      <c r="G46" s="78">
        <f t="shared" si="0"/>
        <v>4.4283890724182129</v>
      </c>
      <c r="H46" s="79">
        <f>IFERROR(VLOOKUP(A46,Labor_Construction!A45:H239,8,0),"-")</f>
        <v>2.1630580425262451</v>
      </c>
      <c r="I46" s="80">
        <f t="shared" si="1"/>
        <v>2.1630580425262451</v>
      </c>
      <c r="J46" s="77">
        <f>IFERROR(VLOOKUP(A46,Labor_Logistics!A45:H239,8,0),"-")</f>
        <v>2.4773550033569336</v>
      </c>
      <c r="K46" s="80">
        <f t="shared" si="2"/>
        <v>2.4773550033569336</v>
      </c>
      <c r="L46" s="81">
        <f>IFERROR(E46*G46*Cost_Settings!$D$14,"-")</f>
        <v>70.854225158691406</v>
      </c>
      <c r="M46" s="81">
        <f>IFERROR(E46*K46*Cost_Settings!$D$15,"-")</f>
        <v>39.637680053710938</v>
      </c>
      <c r="N46" s="81">
        <f>IFERROR(E46*K46*Cost_Settings!$D$16,"-")</f>
        <v>39.637680053710938</v>
      </c>
      <c r="O46" s="81">
        <f>IFERROR(E46*K46*Cost_Settings!$D$17,"-")</f>
        <v>39.637680053710938</v>
      </c>
      <c r="P46" s="82">
        <f t="shared" si="3"/>
        <v>189.76726531982422</v>
      </c>
      <c r="Q46" s="83">
        <f t="shared" si="4"/>
        <v>189.76726531982422</v>
      </c>
    </row>
    <row r="47" spans="1:17">
      <c r="A47" s="69" t="str">
        <f>[1]Sites!A47</f>
        <v>DMA</v>
      </c>
      <c r="B47" s="69" t="str">
        <f>[1]Sites!B47</f>
        <v>Dominica</v>
      </c>
      <c r="C47" s="76" t="str">
        <f>[1]Sites!C47</f>
        <v>Emerging Market Economies</v>
      </c>
      <c r="D47" s="76" t="str">
        <f>[1]Sites!D47</f>
        <v>Latin America and the Caribbean</v>
      </c>
      <c r="E47" s="76">
        <v>1</v>
      </c>
      <c r="F47" s="77">
        <f>IFERROR(VLOOKUP(A47,Labor_ICT!A46:H240,8,0),"-")</f>
        <v>8.6664257049560547</v>
      </c>
      <c r="G47" s="78">
        <f t="shared" si="0"/>
        <v>8.6664257049560547</v>
      </c>
      <c r="H47" s="79">
        <f>IFERROR(VLOOKUP(A47,Labor_Construction!A46:H240,8,0),"-")</f>
        <v>4.6275267601013184</v>
      </c>
      <c r="I47" s="80">
        <f t="shared" si="1"/>
        <v>4.6275267601013184</v>
      </c>
      <c r="J47" s="77">
        <f>IFERROR(VLOOKUP(A47,Labor_Logistics!A46:H240,8,0),"-")</f>
        <v>5.1665620803833008</v>
      </c>
      <c r="K47" s="80">
        <f t="shared" si="2"/>
        <v>5.1665620803833008</v>
      </c>
      <c r="L47" s="81">
        <f>IFERROR(E47*G47*Cost_Settings!$D$14,"-")</f>
        <v>138.66281127929688</v>
      </c>
      <c r="M47" s="81">
        <f>IFERROR(E47*K47*Cost_Settings!$D$15,"-")</f>
        <v>82.664993286132813</v>
      </c>
      <c r="N47" s="81">
        <f>IFERROR(E47*K47*Cost_Settings!$D$16,"-")</f>
        <v>82.664993286132813</v>
      </c>
      <c r="O47" s="81">
        <f>IFERROR(E47*K47*Cost_Settings!$D$17,"-")</f>
        <v>82.664993286132813</v>
      </c>
      <c r="P47" s="82">
        <f t="shared" si="3"/>
        <v>386.65779113769531</v>
      </c>
      <c r="Q47" s="83">
        <f t="shared" si="4"/>
        <v>386.65779113769531</v>
      </c>
    </row>
    <row r="48" spans="1:17">
      <c r="A48" s="69" t="str">
        <f>[1]Sites!A48</f>
        <v>DNK</v>
      </c>
      <c r="B48" s="69" t="str">
        <f>[1]Sites!B48</f>
        <v>Denmark</v>
      </c>
      <c r="C48" s="76" t="str">
        <f>[1]Sites!C48</f>
        <v>Advanced Economies</v>
      </c>
      <c r="D48" s="76" t="str">
        <f>[1]Sites!D48</f>
        <v>Advanced Economies</v>
      </c>
      <c r="E48" s="76">
        <v>1</v>
      </c>
      <c r="F48" s="77">
        <f>IFERROR(VLOOKUP(A48,Labor_ICT!A47:H241,8,0),"-")</f>
        <v>63.009998321533203</v>
      </c>
      <c r="G48" s="78">
        <f t="shared" si="0"/>
        <v>63.009998321533203</v>
      </c>
      <c r="H48" s="79">
        <f>IFERROR(VLOOKUP(A48,Labor_Construction!A47:H241,8,0),"-")</f>
        <v>47.259998321533203</v>
      </c>
      <c r="I48" s="80">
        <f t="shared" si="1"/>
        <v>47.259998321533203</v>
      </c>
      <c r="J48" s="77">
        <f>IFERROR(VLOOKUP(A48,Labor_Logistics!A47:H241,8,0),"-")</f>
        <v>49.270000457763672</v>
      </c>
      <c r="K48" s="80">
        <f t="shared" si="2"/>
        <v>49.270000457763672</v>
      </c>
      <c r="L48" s="81">
        <f>IFERROR(E48*G48*Cost_Settings!$D$14,"-")</f>
        <v>1008.1599731445313</v>
      </c>
      <c r="M48" s="81">
        <f>IFERROR(E48*K48*Cost_Settings!$D$15,"-")</f>
        <v>788.32000732421875</v>
      </c>
      <c r="N48" s="81">
        <f>IFERROR(E48*K48*Cost_Settings!$D$16,"-")</f>
        <v>788.32000732421875</v>
      </c>
      <c r="O48" s="81">
        <f>IFERROR(E48*K48*Cost_Settings!$D$17,"-")</f>
        <v>788.32000732421875</v>
      </c>
      <c r="P48" s="82">
        <f t="shared" si="3"/>
        <v>3373.1199951171875</v>
      </c>
      <c r="Q48" s="83">
        <f t="shared" si="4"/>
        <v>3373.1199951171875</v>
      </c>
    </row>
    <row r="49" spans="1:17">
      <c r="A49" s="69" t="str">
        <f>[1]Sites!A49</f>
        <v>DOM</v>
      </c>
      <c r="B49" s="69" t="str">
        <f>[1]Sites!B49</f>
        <v>Dominican Republic</v>
      </c>
      <c r="C49" s="76" t="str">
        <f>[1]Sites!C49</f>
        <v>Emerging Market Economies</v>
      </c>
      <c r="D49" s="76" t="str">
        <f>[1]Sites!D49</f>
        <v>Latin America and the Caribbean</v>
      </c>
      <c r="E49" s="76">
        <v>1</v>
      </c>
      <c r="F49" s="77">
        <f>IFERROR(VLOOKUP(A49,Labor_ICT!A48:H242,8,0),"-")</f>
        <v>8.8087072372436523</v>
      </c>
      <c r="G49" s="78">
        <f t="shared" si="0"/>
        <v>8.8087072372436523</v>
      </c>
      <c r="H49" s="79">
        <f>IFERROR(VLOOKUP(A49,Labor_Construction!A48:H242,8,0),"-")</f>
        <v>4.7136721611022949</v>
      </c>
      <c r="I49" s="80">
        <f t="shared" si="1"/>
        <v>4.7136721611022949</v>
      </c>
      <c r="J49" s="77">
        <f>IFERROR(VLOOKUP(A49,Labor_Logistics!A48:H242,8,0),"-")</f>
        <v>5.2594900131225586</v>
      </c>
      <c r="K49" s="80">
        <f t="shared" si="2"/>
        <v>5.2594900131225586</v>
      </c>
      <c r="L49" s="81">
        <f>IFERROR(E49*G49*Cost_Settings!$D$14,"-")</f>
        <v>140.93931579589844</v>
      </c>
      <c r="M49" s="81">
        <f>IFERROR(E49*K49*Cost_Settings!$D$15,"-")</f>
        <v>84.151840209960938</v>
      </c>
      <c r="N49" s="81">
        <f>IFERROR(E49*K49*Cost_Settings!$D$16,"-")</f>
        <v>84.151840209960938</v>
      </c>
      <c r="O49" s="81">
        <f>IFERROR(E49*K49*Cost_Settings!$D$17,"-")</f>
        <v>84.151840209960938</v>
      </c>
      <c r="P49" s="82">
        <f t="shared" si="3"/>
        <v>393.39483642578125</v>
      </c>
      <c r="Q49" s="83">
        <f t="shared" si="4"/>
        <v>393.39483642578125</v>
      </c>
    </row>
    <row r="50" spans="1:17">
      <c r="A50" s="69" t="str">
        <f>[1]Sites!A50</f>
        <v>DZA</v>
      </c>
      <c r="B50" s="69" t="str">
        <f>[1]Sites!B50</f>
        <v>Algeria</v>
      </c>
      <c r="C50" s="76" t="str">
        <f>[1]Sites!C50</f>
        <v>Emerging Market Economies</v>
      </c>
      <c r="D50" s="76" t="str">
        <f>[1]Sites!D50</f>
        <v>Middle East, North Africa, Afghanistan, and Pakistan</v>
      </c>
      <c r="E50" s="76">
        <v>1</v>
      </c>
      <c r="F50" s="77" t="str">
        <f>IFERROR(VLOOKUP(A50,Labor_ICT!A49:H243,8,0),"-")</f>
        <v>-</v>
      </c>
      <c r="G50" s="78">
        <f t="shared" si="0"/>
        <v>10.039928714434305</v>
      </c>
      <c r="H50" s="79">
        <f>IFERROR(VLOOKUP(A50,Labor_Construction!A49:H243,8,0),"-")</f>
        <v>2.0729386806488037</v>
      </c>
      <c r="I50" s="80">
        <f t="shared" si="1"/>
        <v>2.0729386806488037</v>
      </c>
      <c r="J50" s="77">
        <f>IFERROR(VLOOKUP(A50,Labor_Logistics!A49:H243,8,0),"-")</f>
        <v>2.3775291442871094</v>
      </c>
      <c r="K50" s="80">
        <f t="shared" si="2"/>
        <v>2.3775291442871094</v>
      </c>
      <c r="L50" s="81">
        <f>IFERROR(E50*G50*Cost_Settings!$D$14,"-")</f>
        <v>160.63885943094888</v>
      </c>
      <c r="M50" s="81">
        <f>IFERROR(E50*K50*Cost_Settings!$D$15,"-")</f>
        <v>38.04046630859375</v>
      </c>
      <c r="N50" s="81">
        <f>IFERROR(E50*K50*Cost_Settings!$D$16,"-")</f>
        <v>38.04046630859375</v>
      </c>
      <c r="O50" s="81">
        <f>IFERROR(E50*K50*Cost_Settings!$D$17,"-")</f>
        <v>38.04046630859375</v>
      </c>
      <c r="P50" s="82">
        <f t="shared" si="3"/>
        <v>274.76025835673011</v>
      </c>
      <c r="Q50" s="83">
        <f t="shared" si="4"/>
        <v>274.76025835673011</v>
      </c>
    </row>
    <row r="51" spans="1:17">
      <c r="A51" s="69" t="str">
        <f>[1]Sites!A51</f>
        <v>ECU</v>
      </c>
      <c r="B51" s="69" t="str">
        <f>[1]Sites!B51</f>
        <v>Ecuador</v>
      </c>
      <c r="C51" s="76" t="str">
        <f>[1]Sites!C51</f>
        <v>Emerging Market Economies</v>
      </c>
      <c r="D51" s="76" t="str">
        <f>[1]Sites!D51</f>
        <v>Latin America and the Caribbean</v>
      </c>
      <c r="E51" s="76">
        <v>1</v>
      </c>
      <c r="F51" s="77">
        <f>IFERROR(VLOOKUP(A51,Labor_ICT!A50:H244,8,0),"-")</f>
        <v>6.7991089820861816</v>
      </c>
      <c r="G51" s="78">
        <f t="shared" si="0"/>
        <v>6.7991089820861816</v>
      </c>
      <c r="H51" s="79">
        <f>IFERROR(VLOOKUP(A51,Labor_Construction!A50:H244,8,0),"-")</f>
        <v>3.5154328346252441</v>
      </c>
      <c r="I51" s="80">
        <f t="shared" si="1"/>
        <v>3.5154328346252441</v>
      </c>
      <c r="J51" s="77">
        <f>IFERROR(VLOOKUP(A51,Labor_Logistics!A50:H244,8,0),"-")</f>
        <v>3.9612433910369873</v>
      </c>
      <c r="K51" s="80">
        <f t="shared" si="2"/>
        <v>3.9612433910369873</v>
      </c>
      <c r="L51" s="81">
        <f>IFERROR(E51*G51*Cost_Settings!$D$14,"-")</f>
        <v>108.78574371337891</v>
      </c>
      <c r="M51" s="81">
        <f>IFERROR(E51*K51*Cost_Settings!$D$15,"-")</f>
        <v>63.379894256591797</v>
      </c>
      <c r="N51" s="81">
        <f>IFERROR(E51*K51*Cost_Settings!$D$16,"-")</f>
        <v>63.379894256591797</v>
      </c>
      <c r="O51" s="81">
        <f>IFERROR(E51*K51*Cost_Settings!$D$17,"-")</f>
        <v>63.379894256591797</v>
      </c>
      <c r="P51" s="82">
        <f t="shared" si="3"/>
        <v>298.9254264831543</v>
      </c>
      <c r="Q51" s="83">
        <f t="shared" si="4"/>
        <v>298.9254264831543</v>
      </c>
    </row>
    <row r="52" spans="1:17">
      <c r="A52" s="69" t="str">
        <f>[1]Sites!A52</f>
        <v>EGY</v>
      </c>
      <c r="B52" s="69" t="str">
        <f>[1]Sites!B52</f>
        <v>Egypt</v>
      </c>
      <c r="C52" s="76" t="str">
        <f>[1]Sites!C52</f>
        <v>Emerging Market Economies</v>
      </c>
      <c r="D52" s="76" t="str">
        <f>[1]Sites!D52</f>
        <v>Middle East, North Africa, Afghanistan, and Pakistan</v>
      </c>
      <c r="E52" s="76">
        <v>1</v>
      </c>
      <c r="F52" s="77">
        <f>IFERROR(VLOOKUP(A52,Labor_ICT!A51:H245,8,0),"-")</f>
        <v>4.5628371238708496</v>
      </c>
      <c r="G52" s="78">
        <f t="shared" si="0"/>
        <v>4.5628371238708496</v>
      </c>
      <c r="H52" s="79">
        <f>IFERROR(VLOOKUP(A52,Labor_Construction!A51:H245,8,0),"-")</f>
        <v>2.2375907897949219</v>
      </c>
      <c r="I52" s="80">
        <f t="shared" si="1"/>
        <v>2.2375907897949219</v>
      </c>
      <c r="J52" s="77">
        <f>IFERROR(VLOOKUP(A52,Labor_Logistics!A51:H245,8,0),"-")</f>
        <v>2.5598101615905762</v>
      </c>
      <c r="K52" s="80">
        <f t="shared" si="2"/>
        <v>2.5598101615905762</v>
      </c>
      <c r="L52" s="81">
        <f>IFERROR(E52*G52*Cost_Settings!$D$14,"-")</f>
        <v>73.005393981933594</v>
      </c>
      <c r="M52" s="81">
        <f>IFERROR(E52*K52*Cost_Settings!$D$15,"-")</f>
        <v>40.956962585449219</v>
      </c>
      <c r="N52" s="81">
        <f>IFERROR(E52*K52*Cost_Settings!$D$16,"-")</f>
        <v>40.956962585449219</v>
      </c>
      <c r="O52" s="81">
        <f>IFERROR(E52*K52*Cost_Settings!$D$17,"-")</f>
        <v>40.956962585449219</v>
      </c>
      <c r="P52" s="82">
        <f t="shared" si="3"/>
        <v>195.87628173828125</v>
      </c>
      <c r="Q52" s="83">
        <f t="shared" si="4"/>
        <v>195.87628173828125</v>
      </c>
    </row>
    <row r="53" spans="1:17">
      <c r="A53" s="69" t="str">
        <f>[1]Sites!A53</f>
        <v>ESP</v>
      </c>
      <c r="B53" s="69" t="str">
        <f>[1]Sites!B53</f>
        <v>Spain</v>
      </c>
      <c r="C53" s="76" t="str">
        <f>[1]Sites!C53</f>
        <v>Advanced Economies</v>
      </c>
      <c r="D53" s="76" t="str">
        <f>[1]Sites!D53</f>
        <v>Advanced Economies</v>
      </c>
      <c r="E53" s="76">
        <v>1</v>
      </c>
      <c r="F53" s="77">
        <f>IFERROR(VLOOKUP(A53,Labor_ICT!A52:H246,8,0),"-")</f>
        <v>33.119998931884766</v>
      </c>
      <c r="G53" s="78">
        <f t="shared" si="0"/>
        <v>33.119998931884766</v>
      </c>
      <c r="H53" s="79">
        <f>IFERROR(VLOOKUP(A53,Labor_Construction!A52:H246,8,0),"-")</f>
        <v>23.870000839233398</v>
      </c>
      <c r="I53" s="80">
        <f t="shared" si="1"/>
        <v>23.870000839233398</v>
      </c>
      <c r="J53" s="77">
        <f>IFERROR(VLOOKUP(A53,Labor_Logistics!A52:H246,8,0),"-")</f>
        <v>25.700000762939453</v>
      </c>
      <c r="K53" s="80">
        <f t="shared" si="2"/>
        <v>25.700000762939453</v>
      </c>
      <c r="L53" s="81">
        <f>IFERROR(E53*G53*Cost_Settings!$D$14,"-")</f>
        <v>529.91998291015625</v>
      </c>
      <c r="M53" s="81">
        <f>IFERROR(E53*K53*Cost_Settings!$D$15,"-")</f>
        <v>411.20001220703125</v>
      </c>
      <c r="N53" s="81">
        <f>IFERROR(E53*K53*Cost_Settings!$D$16,"-")</f>
        <v>411.20001220703125</v>
      </c>
      <c r="O53" s="81">
        <f>IFERROR(E53*K53*Cost_Settings!$D$17,"-")</f>
        <v>411.20001220703125</v>
      </c>
      <c r="P53" s="82">
        <f t="shared" si="3"/>
        <v>1763.52001953125</v>
      </c>
      <c r="Q53" s="83">
        <f t="shared" si="4"/>
        <v>1763.52001953125</v>
      </c>
    </row>
    <row r="54" spans="1:17">
      <c r="A54" s="69" t="str">
        <f>[1]Sites!A54</f>
        <v>EST</v>
      </c>
      <c r="B54" s="69" t="str">
        <f>[1]Sites!B54</f>
        <v>Estonia</v>
      </c>
      <c r="C54" s="76" t="str">
        <f>[1]Sites!C54</f>
        <v>Advanced Economies</v>
      </c>
      <c r="D54" s="76" t="str">
        <f>[1]Sites!D54</f>
        <v>Advanced Economies</v>
      </c>
      <c r="E54" s="76">
        <v>1</v>
      </c>
      <c r="F54" s="77">
        <f>IFERROR(VLOOKUP(A54,Labor_ICT!A53:H247,8,0),"-")</f>
        <v>27.299999237060547</v>
      </c>
      <c r="G54" s="78">
        <f t="shared" si="0"/>
        <v>27.299999237060547</v>
      </c>
      <c r="H54" s="79">
        <f>IFERROR(VLOOKUP(A54,Labor_Construction!A53:H247,8,0),"-")</f>
        <v>17.020000457763672</v>
      </c>
      <c r="I54" s="80">
        <f t="shared" si="1"/>
        <v>17.020000457763672</v>
      </c>
      <c r="J54" s="77">
        <f>IFERROR(VLOOKUP(A54,Labor_Logistics!A53:H247,8,0),"-")</f>
        <v>15.420000076293945</v>
      </c>
      <c r="K54" s="80">
        <f t="shared" si="2"/>
        <v>15.420000076293945</v>
      </c>
      <c r="L54" s="81">
        <f>IFERROR(E54*G54*Cost_Settings!$D$14,"-")</f>
        <v>436.79998779296875</v>
      </c>
      <c r="M54" s="81">
        <f>IFERROR(E54*K54*Cost_Settings!$D$15,"-")</f>
        <v>246.72000122070313</v>
      </c>
      <c r="N54" s="81">
        <f>IFERROR(E54*K54*Cost_Settings!$D$16,"-")</f>
        <v>246.72000122070313</v>
      </c>
      <c r="O54" s="81">
        <f>IFERROR(E54*K54*Cost_Settings!$D$17,"-")</f>
        <v>246.72000122070313</v>
      </c>
      <c r="P54" s="82">
        <f t="shared" si="3"/>
        <v>1176.9599914550781</v>
      </c>
      <c r="Q54" s="83">
        <f t="shared" si="4"/>
        <v>1176.9599914550781</v>
      </c>
    </row>
    <row r="55" spans="1:17">
      <c r="A55" s="69" t="str">
        <f>[1]Sites!A55</f>
        <v>ETH</v>
      </c>
      <c r="B55" s="69" t="str">
        <f>[1]Sites!B55</f>
        <v>Ethiopia</v>
      </c>
      <c r="C55" s="76" t="str">
        <f>[1]Sites!C55</f>
        <v>Low Income Developing Countries</v>
      </c>
      <c r="D55" s="76" t="str">
        <f>[1]Sites!D55</f>
        <v>Sub-Sahara Africa</v>
      </c>
      <c r="E55" s="76">
        <v>1</v>
      </c>
      <c r="F55" s="77">
        <f>IFERROR(VLOOKUP(A55,Labor_ICT!A54:H248,8,0),"-")</f>
        <v>1.4553240537643433</v>
      </c>
      <c r="G55" s="78">
        <f t="shared" si="0"/>
        <v>1.4553240537643433</v>
      </c>
      <c r="H55" s="79">
        <f>IFERROR(VLOOKUP(A55,Labor_Construction!A54:H248,8,0),"-")</f>
        <v>0.61328631639480591</v>
      </c>
      <c r="I55" s="80">
        <f t="shared" si="1"/>
        <v>0.61328631639480591</v>
      </c>
      <c r="J55" s="77">
        <f>IFERROR(VLOOKUP(A55,Labor_Logistics!A54:H248,8,0),"-")</f>
        <v>0.73270022869110107</v>
      </c>
      <c r="K55" s="80">
        <f t="shared" si="2"/>
        <v>0.73270022869110107</v>
      </c>
      <c r="L55" s="81">
        <f>IFERROR(E55*G55*Cost_Settings!$D$14,"-")</f>
        <v>23.285184860229492</v>
      </c>
      <c r="M55" s="81">
        <f>IFERROR(E55*K55*Cost_Settings!$D$15,"-")</f>
        <v>11.723203659057617</v>
      </c>
      <c r="N55" s="81">
        <f>IFERROR(E55*K55*Cost_Settings!$D$16,"-")</f>
        <v>11.723203659057617</v>
      </c>
      <c r="O55" s="81">
        <f>IFERROR(E55*K55*Cost_Settings!$D$17,"-")</f>
        <v>11.723203659057617</v>
      </c>
      <c r="P55" s="82">
        <f t="shared" si="3"/>
        <v>58.454795837402344</v>
      </c>
      <c r="Q55" s="83">
        <f t="shared" si="4"/>
        <v>58.454795837402344</v>
      </c>
    </row>
    <row r="56" spans="1:17">
      <c r="A56" s="69" t="str">
        <f>[1]Sites!A56</f>
        <v>FIN</v>
      </c>
      <c r="B56" s="69" t="str">
        <f>[1]Sites!B56</f>
        <v>Finland</v>
      </c>
      <c r="C56" s="76" t="str">
        <f>[1]Sites!C56</f>
        <v>Advanced Economies</v>
      </c>
      <c r="D56" s="76" t="str">
        <f>[1]Sites!D56</f>
        <v>Advanced Economies</v>
      </c>
      <c r="E56" s="76">
        <v>1</v>
      </c>
      <c r="F56" s="77">
        <f>IFERROR(VLOOKUP(A56,Labor_ICT!A55:H249,8,0),"-")</f>
        <v>50.830001831054688</v>
      </c>
      <c r="G56" s="78">
        <f t="shared" si="0"/>
        <v>50.830001831054688</v>
      </c>
      <c r="H56" s="79">
        <f>IFERROR(VLOOKUP(A56,Labor_Construction!A55:H249,8,0),"-")</f>
        <v>40.090000152587891</v>
      </c>
      <c r="I56" s="80">
        <f t="shared" si="1"/>
        <v>40.090000152587891</v>
      </c>
      <c r="J56" s="77">
        <f>IFERROR(VLOOKUP(A56,Labor_Logistics!A55:H249,8,0),"-")</f>
        <v>36.659999847412109</v>
      </c>
      <c r="K56" s="80">
        <f t="shared" si="2"/>
        <v>36.659999847412109</v>
      </c>
      <c r="L56" s="81">
        <f>IFERROR(E56*G56*Cost_Settings!$D$14,"-")</f>
        <v>813.280029296875</v>
      </c>
      <c r="M56" s="81">
        <f>IFERROR(E56*K56*Cost_Settings!$D$15,"-")</f>
        <v>586.55999755859375</v>
      </c>
      <c r="N56" s="81">
        <f>IFERROR(E56*K56*Cost_Settings!$D$16,"-")</f>
        <v>586.55999755859375</v>
      </c>
      <c r="O56" s="81">
        <f>IFERROR(E56*K56*Cost_Settings!$D$17,"-")</f>
        <v>586.55999755859375</v>
      </c>
      <c r="P56" s="82">
        <f t="shared" si="3"/>
        <v>2572.9600219726563</v>
      </c>
      <c r="Q56" s="83">
        <f t="shared" si="4"/>
        <v>2572.9600219726563</v>
      </c>
    </row>
    <row r="57" spans="1:17">
      <c r="A57" s="69" t="str">
        <f>[1]Sites!A57</f>
        <v>FJI</v>
      </c>
      <c r="B57" s="69" t="str">
        <f>[1]Sites!B57</f>
        <v>Fiji</v>
      </c>
      <c r="C57" s="76" t="str">
        <f>[1]Sites!C57</f>
        <v>Emerging Market Economies</v>
      </c>
      <c r="D57" s="76" t="str">
        <f>[1]Sites!D57</f>
        <v>Emerging and Developing Asia</v>
      </c>
      <c r="E57" s="76">
        <v>1</v>
      </c>
      <c r="F57" s="77">
        <f>IFERROR(VLOOKUP(A57,Labor_ICT!A56:H250,8,0),"-")</f>
        <v>6.101630687713623</v>
      </c>
      <c r="G57" s="78">
        <f t="shared" si="0"/>
        <v>6.101630687713623</v>
      </c>
      <c r="H57" s="79">
        <f>IFERROR(VLOOKUP(A57,Labor_Construction!A56:H250,8,0),"-")</f>
        <v>3.109827995300293</v>
      </c>
      <c r="I57" s="80">
        <f t="shared" si="1"/>
        <v>3.109827995300293</v>
      </c>
      <c r="J57" s="77">
        <f>IFERROR(VLOOKUP(A57,Labor_Logistics!A56:H250,8,0),"-")</f>
        <v>3.5186259746551514</v>
      </c>
      <c r="K57" s="80">
        <f t="shared" si="2"/>
        <v>3.5186259746551514</v>
      </c>
      <c r="L57" s="81">
        <f>IFERROR(E57*G57*Cost_Settings!$D$14,"-")</f>
        <v>97.626091003417969</v>
      </c>
      <c r="M57" s="81">
        <f>IFERROR(E57*K57*Cost_Settings!$D$15,"-")</f>
        <v>56.298015594482422</v>
      </c>
      <c r="N57" s="81">
        <f>IFERROR(E57*K57*Cost_Settings!$D$16,"-")</f>
        <v>56.298015594482422</v>
      </c>
      <c r="O57" s="81">
        <f>IFERROR(E57*K57*Cost_Settings!$D$17,"-")</f>
        <v>56.298015594482422</v>
      </c>
      <c r="P57" s="82">
        <f t="shared" si="3"/>
        <v>266.52013778686523</v>
      </c>
      <c r="Q57" s="83">
        <f t="shared" si="4"/>
        <v>266.52013778686523</v>
      </c>
    </row>
    <row r="58" spans="1:17">
      <c r="A58" s="69" t="str">
        <f>[1]Sites!A58</f>
        <v>FRA</v>
      </c>
      <c r="B58" s="69" t="str">
        <f>[1]Sites!B58</f>
        <v>France</v>
      </c>
      <c r="C58" s="76" t="str">
        <f>[1]Sites!C58</f>
        <v>Advanced Economies</v>
      </c>
      <c r="D58" s="76" t="str">
        <f>[1]Sites!D58</f>
        <v>Advanced Economies</v>
      </c>
      <c r="E58" s="76">
        <v>1</v>
      </c>
      <c r="F58" s="77">
        <f>IFERROR(VLOOKUP(A58,Labor_ICT!A57:H251,8,0),"-")</f>
        <v>56.650001525878906</v>
      </c>
      <c r="G58" s="78">
        <f t="shared" si="0"/>
        <v>56.650001525878906</v>
      </c>
      <c r="H58" s="79">
        <f>IFERROR(VLOOKUP(A58,Labor_Construction!A57:H251,8,0),"-")</f>
        <v>39.520000457763672</v>
      </c>
      <c r="I58" s="80">
        <f t="shared" si="1"/>
        <v>39.520000457763672</v>
      </c>
      <c r="J58" s="77">
        <f>IFERROR(VLOOKUP(A58,Labor_Logistics!A57:H251,8,0),"-")</f>
        <v>37.689998626708984</v>
      </c>
      <c r="K58" s="80">
        <f t="shared" si="2"/>
        <v>37.689998626708984</v>
      </c>
      <c r="L58" s="81">
        <f>IFERROR(E58*G58*Cost_Settings!$D$14,"-")</f>
        <v>906.4000244140625</v>
      </c>
      <c r="M58" s="81">
        <f>IFERROR(E58*K58*Cost_Settings!$D$15,"-")</f>
        <v>603.03997802734375</v>
      </c>
      <c r="N58" s="81">
        <f>IFERROR(E58*K58*Cost_Settings!$D$16,"-")</f>
        <v>603.03997802734375</v>
      </c>
      <c r="O58" s="81">
        <f>IFERROR(E58*K58*Cost_Settings!$D$17,"-")</f>
        <v>603.03997802734375</v>
      </c>
      <c r="P58" s="82">
        <f t="shared" si="3"/>
        <v>2715.5199584960938</v>
      </c>
      <c r="Q58" s="83">
        <f t="shared" si="4"/>
        <v>2715.5199584960938</v>
      </c>
    </row>
    <row r="59" spans="1:17">
      <c r="A59" s="69" t="str">
        <f>[1]Sites!A59</f>
        <v>GAB</v>
      </c>
      <c r="B59" s="69" t="str">
        <f>[1]Sites!B59</f>
        <v>Gabon</v>
      </c>
      <c r="C59" s="76" t="str">
        <f>[1]Sites!C59</f>
        <v>Emerging Market Economies</v>
      </c>
      <c r="D59" s="76" t="str">
        <f>[1]Sites!D59</f>
        <v>Sub-Sahara Africa</v>
      </c>
      <c r="E59" s="76">
        <v>1</v>
      </c>
      <c r="F59" s="77">
        <f>IFERROR(VLOOKUP(A59,Labor_ICT!A58:H252,8,0),"-")</f>
        <v>8.5221853256225586</v>
      </c>
      <c r="G59" s="78">
        <f t="shared" si="0"/>
        <v>8.5221853256225586</v>
      </c>
      <c r="H59" s="79">
        <f>IFERROR(VLOOKUP(A59,Labor_Construction!A58:H252,8,0),"-")</f>
        <v>4.5403861999511719</v>
      </c>
      <c r="I59" s="80">
        <f t="shared" si="1"/>
        <v>4.5403861999511719</v>
      </c>
      <c r="J59" s="77">
        <f>IFERROR(VLOOKUP(A59,Labor_Logistics!A58:H252,8,0),"-")</f>
        <v>5.0725011825561523</v>
      </c>
      <c r="K59" s="80">
        <f t="shared" si="2"/>
        <v>5.0725011825561523</v>
      </c>
      <c r="L59" s="81">
        <f>IFERROR(E59*G59*Cost_Settings!$D$14,"-")</f>
        <v>136.35496520996094</v>
      </c>
      <c r="M59" s="81">
        <f>IFERROR(E59*K59*Cost_Settings!$D$15,"-")</f>
        <v>81.160018920898438</v>
      </c>
      <c r="N59" s="81">
        <f>IFERROR(E59*K59*Cost_Settings!$D$16,"-")</f>
        <v>81.160018920898438</v>
      </c>
      <c r="O59" s="81">
        <f>IFERROR(E59*K59*Cost_Settings!$D$17,"-")</f>
        <v>81.160018920898438</v>
      </c>
      <c r="P59" s="82">
        <f t="shared" si="3"/>
        <v>379.83502197265625</v>
      </c>
      <c r="Q59" s="83">
        <f t="shared" si="4"/>
        <v>379.83502197265625</v>
      </c>
    </row>
    <row r="60" spans="1:17">
      <c r="A60" s="69" t="str">
        <f>[1]Sites!A60</f>
        <v>GBR</v>
      </c>
      <c r="B60" s="69" t="str">
        <f>[1]Sites!B60</f>
        <v>United Kingdom</v>
      </c>
      <c r="C60" s="76" t="str">
        <f>[1]Sites!C60</f>
        <v>Advanced Economies</v>
      </c>
      <c r="D60" s="76" t="str">
        <f>[1]Sites!D60</f>
        <v>Advanced Economies</v>
      </c>
      <c r="E60" s="76">
        <v>1</v>
      </c>
      <c r="F60" s="77">
        <f>IFERROR(VLOOKUP(A60,Labor_ICT!A59:H253,8,0),"-")</f>
        <v>39.034965515136719</v>
      </c>
      <c r="G60" s="78">
        <f t="shared" si="0"/>
        <v>39.034965515136719</v>
      </c>
      <c r="H60" s="79">
        <f>IFERROR(VLOOKUP(A60,Labor_Construction!A59:H253,8,0),"-")</f>
        <v>25.449502944946289</v>
      </c>
      <c r="I60" s="80">
        <f t="shared" si="1"/>
        <v>25.449502944946289</v>
      </c>
      <c r="J60" s="77">
        <f>IFERROR(VLOOKUP(A60,Labor_Logistics!A59:H253,8,0),"-")</f>
        <v>26.836406707763672</v>
      </c>
      <c r="K60" s="80">
        <f t="shared" si="2"/>
        <v>26.836406707763672</v>
      </c>
      <c r="L60" s="81">
        <f>IFERROR(E60*G60*Cost_Settings!$D$14,"-")</f>
        <v>624.5594482421875</v>
      </c>
      <c r="M60" s="81">
        <f>IFERROR(E60*K60*Cost_Settings!$D$15,"-")</f>
        <v>429.38250732421875</v>
      </c>
      <c r="N60" s="81">
        <f>IFERROR(E60*K60*Cost_Settings!$D$16,"-")</f>
        <v>429.38250732421875</v>
      </c>
      <c r="O60" s="81">
        <f>IFERROR(E60*K60*Cost_Settings!$D$17,"-")</f>
        <v>429.38250732421875</v>
      </c>
      <c r="P60" s="82">
        <f t="shared" si="3"/>
        <v>1912.7069702148438</v>
      </c>
      <c r="Q60" s="83">
        <f t="shared" si="4"/>
        <v>1912.7069702148438</v>
      </c>
    </row>
    <row r="61" spans="1:17">
      <c r="A61" s="69" t="str">
        <f>[1]Sites!A61</f>
        <v>GEO</v>
      </c>
      <c r="B61" s="69" t="str">
        <f>[1]Sites!B61</f>
        <v>Georgia</v>
      </c>
      <c r="C61" s="76" t="str">
        <f>[1]Sites!C61</f>
        <v>Emerging Market Economies</v>
      </c>
      <c r="D61" s="76" t="str">
        <f>[1]Sites!D61</f>
        <v>Caucasus and Central Asia</v>
      </c>
      <c r="E61" s="76">
        <v>1</v>
      </c>
      <c r="F61" s="77">
        <f>IFERROR(VLOOKUP(A61,Labor_ICT!A60:H254,8,0),"-")</f>
        <v>5.3142032623291016</v>
      </c>
      <c r="G61" s="78">
        <f t="shared" si="0"/>
        <v>5.3142032623291016</v>
      </c>
      <c r="H61" s="79">
        <f>IFERROR(VLOOKUP(A61,Labor_Construction!A60:H254,8,0),"-")</f>
        <v>2.6592991352081299</v>
      </c>
      <c r="I61" s="80">
        <f t="shared" si="1"/>
        <v>2.6592991352081299</v>
      </c>
      <c r="J61" s="77">
        <f>IFERROR(VLOOKUP(A61,Labor_Logistics!A60:H254,8,0),"-")</f>
        <v>3.0246944427490234</v>
      </c>
      <c r="K61" s="80">
        <f t="shared" si="2"/>
        <v>3.0246944427490234</v>
      </c>
      <c r="L61" s="81">
        <f>IFERROR(E61*G61*Cost_Settings!$D$14,"-")</f>
        <v>85.027252197265625</v>
      </c>
      <c r="M61" s="81">
        <f>IFERROR(E61*K61*Cost_Settings!$D$15,"-")</f>
        <v>48.395111083984375</v>
      </c>
      <c r="N61" s="81">
        <f>IFERROR(E61*K61*Cost_Settings!$D$16,"-")</f>
        <v>48.395111083984375</v>
      </c>
      <c r="O61" s="81">
        <f>IFERROR(E61*K61*Cost_Settings!$D$17,"-")</f>
        <v>48.395111083984375</v>
      </c>
      <c r="P61" s="82">
        <f t="shared" si="3"/>
        <v>230.21258544921875</v>
      </c>
      <c r="Q61" s="83">
        <f t="shared" si="4"/>
        <v>230.21258544921875</v>
      </c>
    </row>
    <row r="62" spans="1:17">
      <c r="A62" s="69" t="str">
        <f>[1]Sites!A62</f>
        <v>GHA</v>
      </c>
      <c r="B62" s="69" t="str">
        <f>[1]Sites!B62</f>
        <v>Ghana</v>
      </c>
      <c r="C62" s="76" t="str">
        <f>[1]Sites!C62</f>
        <v>Low Income Developing Countries</v>
      </c>
      <c r="D62" s="76" t="str">
        <f>[1]Sites!D62</f>
        <v>Sub-Sahara Africa</v>
      </c>
      <c r="E62" s="76">
        <v>1</v>
      </c>
      <c r="F62" s="77">
        <f>IFERROR(VLOOKUP(A62,Labor_ICT!A61:H255,8,0),"-")</f>
        <v>2.9763672351837158</v>
      </c>
      <c r="G62" s="78">
        <f t="shared" si="0"/>
        <v>2.9763672351837158</v>
      </c>
      <c r="H62" s="79">
        <f>IFERROR(VLOOKUP(A62,Labor_Construction!A61:H255,8,0),"-")</f>
        <v>1.37916100025177</v>
      </c>
      <c r="I62" s="80">
        <f t="shared" si="1"/>
        <v>1.37916100025177</v>
      </c>
      <c r="J62" s="77">
        <f>IFERROR(VLOOKUP(A62,Labor_Logistics!A61:H255,8,0),"-")</f>
        <v>1.6035573482513428</v>
      </c>
      <c r="K62" s="80">
        <f t="shared" si="2"/>
        <v>1.6035573482513428</v>
      </c>
      <c r="L62" s="81">
        <f>IFERROR(E62*G62*Cost_Settings!$D$14,"-")</f>
        <v>47.621875762939453</v>
      </c>
      <c r="M62" s="81">
        <f>IFERROR(E62*K62*Cost_Settings!$D$15,"-")</f>
        <v>25.656917572021484</v>
      </c>
      <c r="N62" s="81">
        <f>IFERROR(E62*K62*Cost_Settings!$D$16,"-")</f>
        <v>25.656917572021484</v>
      </c>
      <c r="O62" s="81">
        <f>IFERROR(E62*K62*Cost_Settings!$D$17,"-")</f>
        <v>25.656917572021484</v>
      </c>
      <c r="P62" s="82">
        <f t="shared" si="3"/>
        <v>124.59262847900391</v>
      </c>
      <c r="Q62" s="83">
        <f t="shared" si="4"/>
        <v>124.59262847900391</v>
      </c>
    </row>
    <row r="63" spans="1:17">
      <c r="A63" s="69" t="str">
        <f>[1]Sites!A63</f>
        <v>GIN</v>
      </c>
      <c r="B63" s="69" t="str">
        <f>[1]Sites!B63</f>
        <v>Guinea</v>
      </c>
      <c r="C63" s="76" t="str">
        <f>[1]Sites!C63</f>
        <v>Low Income Developing Countries</v>
      </c>
      <c r="D63" s="76" t="str">
        <f>[1]Sites!D63</f>
        <v>Sub-Sahara Africa</v>
      </c>
      <c r="E63" s="76">
        <v>1</v>
      </c>
      <c r="F63" s="77">
        <f>IFERROR(VLOOKUP(A63,Labor_ICT!A62:H256,8,0),"-")</f>
        <v>1.5942460298538208</v>
      </c>
      <c r="G63" s="78">
        <f t="shared" si="0"/>
        <v>1.5942460298538208</v>
      </c>
      <c r="H63" s="79">
        <f>IFERROR(VLOOKUP(A63,Labor_Construction!A62:H256,8,0),"-")</f>
        <v>0.68000507354736328</v>
      </c>
      <c r="I63" s="80">
        <f t="shared" si="1"/>
        <v>0.68000507354736328</v>
      </c>
      <c r="J63" s="77">
        <f>IFERROR(VLOOKUP(A63,Labor_Logistics!A62:H256,8,0),"-")</f>
        <v>0.80960345268249512</v>
      </c>
      <c r="K63" s="80">
        <f t="shared" si="2"/>
        <v>0.80960345268249512</v>
      </c>
      <c r="L63" s="81">
        <f>IFERROR(E63*G63*Cost_Settings!$D$14,"-")</f>
        <v>25.507936477661133</v>
      </c>
      <c r="M63" s="81">
        <f>IFERROR(E63*K63*Cost_Settings!$D$15,"-")</f>
        <v>12.953655242919922</v>
      </c>
      <c r="N63" s="81">
        <f>IFERROR(E63*K63*Cost_Settings!$D$16,"-")</f>
        <v>12.953655242919922</v>
      </c>
      <c r="O63" s="81">
        <f>IFERROR(E63*K63*Cost_Settings!$D$17,"-")</f>
        <v>12.953655242919922</v>
      </c>
      <c r="P63" s="82">
        <f t="shared" si="3"/>
        <v>64.368902206420898</v>
      </c>
      <c r="Q63" s="83">
        <f t="shared" si="4"/>
        <v>64.368902206420898</v>
      </c>
    </row>
    <row r="64" spans="1:17">
      <c r="A64" s="69" t="str">
        <f>[1]Sites!A64</f>
        <v>GMB</v>
      </c>
      <c r="B64" s="69" t="str">
        <f>[1]Sites!B64</f>
        <v>Gambia</v>
      </c>
      <c r="C64" s="76" t="str">
        <f>[1]Sites!C64</f>
        <v>Low Income Developing Countries</v>
      </c>
      <c r="D64" s="76" t="str">
        <f>[1]Sites!D64</f>
        <v>Sub-Sahara Africa</v>
      </c>
      <c r="E64" s="76">
        <v>1</v>
      </c>
      <c r="F64" s="77">
        <f>IFERROR(VLOOKUP(A64,Labor_ICT!A63:H257,8,0),"-")</f>
        <v>1.1594425439834595</v>
      </c>
      <c r="G64" s="78">
        <f t="shared" si="0"/>
        <v>1.1594425439834595</v>
      </c>
      <c r="H64" s="79">
        <f>IFERROR(VLOOKUP(A64,Labor_Construction!A63:H257,8,0),"-")</f>
        <v>0.47408542037010193</v>
      </c>
      <c r="I64" s="80">
        <f t="shared" si="1"/>
        <v>0.47408542037010193</v>
      </c>
      <c r="J64" s="77">
        <f>IFERROR(VLOOKUP(A64,Labor_Logistics!A63:H257,8,0),"-")</f>
        <v>0.57130259275436401</v>
      </c>
      <c r="K64" s="80">
        <f t="shared" si="2"/>
        <v>0.57130259275436401</v>
      </c>
      <c r="L64" s="81">
        <f>IFERROR(E64*G64*Cost_Settings!$D$14,"-")</f>
        <v>18.551080703735352</v>
      </c>
      <c r="M64" s="81">
        <f>IFERROR(E64*K64*Cost_Settings!$D$15,"-")</f>
        <v>9.1408414840698242</v>
      </c>
      <c r="N64" s="81">
        <f>IFERROR(E64*K64*Cost_Settings!$D$16,"-")</f>
        <v>9.1408414840698242</v>
      </c>
      <c r="O64" s="81">
        <f>IFERROR(E64*K64*Cost_Settings!$D$17,"-")</f>
        <v>9.1408414840698242</v>
      </c>
      <c r="P64" s="82">
        <f t="shared" si="3"/>
        <v>45.973605155944824</v>
      </c>
      <c r="Q64" s="83">
        <f t="shared" si="4"/>
        <v>45.973605155944824</v>
      </c>
    </row>
    <row r="65" spans="1:17">
      <c r="A65" s="69" t="str">
        <f>[1]Sites!A65</f>
        <v>GRC</v>
      </c>
      <c r="B65" s="69" t="str">
        <f>[1]Sites!B65</f>
        <v>Greece</v>
      </c>
      <c r="C65" s="76" t="str">
        <f>[1]Sites!C65</f>
        <v>Advanced Economies</v>
      </c>
      <c r="D65" s="76" t="str">
        <f>[1]Sites!D65</f>
        <v>Advanced Economies</v>
      </c>
      <c r="E65" s="76">
        <v>1</v>
      </c>
      <c r="F65" s="77">
        <f>IFERROR(VLOOKUP(A65,Labor_ICT!A64:H258,8,0),"-")</f>
        <v>27.299999237060547</v>
      </c>
      <c r="G65" s="78">
        <f t="shared" si="0"/>
        <v>27.299999237060547</v>
      </c>
      <c r="H65" s="79">
        <f>IFERROR(VLOOKUP(A65,Labor_Construction!A64:H258,8,0),"-")</f>
        <v>12.340000152587891</v>
      </c>
      <c r="I65" s="80">
        <f t="shared" si="1"/>
        <v>12.340000152587891</v>
      </c>
      <c r="J65" s="77">
        <f>IFERROR(VLOOKUP(A65,Labor_Logistics!A64:H258,8,0),"-")</f>
        <v>30.379999160766602</v>
      </c>
      <c r="K65" s="80">
        <f t="shared" si="2"/>
        <v>30.379999160766602</v>
      </c>
      <c r="L65" s="81">
        <f>IFERROR(E65*G65*Cost_Settings!$D$14,"-")</f>
        <v>436.79998779296875</v>
      </c>
      <c r="M65" s="81">
        <f>IFERROR(E65*K65*Cost_Settings!$D$15,"-")</f>
        <v>486.07998657226563</v>
      </c>
      <c r="N65" s="81">
        <f>IFERROR(E65*K65*Cost_Settings!$D$16,"-")</f>
        <v>486.07998657226563</v>
      </c>
      <c r="O65" s="81">
        <f>IFERROR(E65*K65*Cost_Settings!$D$17,"-")</f>
        <v>486.07998657226563</v>
      </c>
      <c r="P65" s="82">
        <f t="shared" si="3"/>
        <v>1895.0399475097656</v>
      </c>
      <c r="Q65" s="83">
        <f t="shared" si="4"/>
        <v>1895.0399475097656</v>
      </c>
    </row>
    <row r="66" spans="1:17">
      <c r="A66" s="69" t="str">
        <f>[1]Sites!A66</f>
        <v>GRD</v>
      </c>
      <c r="B66" s="69" t="str">
        <f>[1]Sites!B66</f>
        <v>Grenada</v>
      </c>
      <c r="C66" s="76" t="str">
        <f>[1]Sites!C66</f>
        <v>Emerging Market Economies</v>
      </c>
      <c r="D66" s="76" t="str">
        <f>[1]Sites!D66</f>
        <v>Latin America and the Caribbean</v>
      </c>
      <c r="E66" s="76">
        <v>1</v>
      </c>
      <c r="F66" s="77">
        <f>IFERROR(VLOOKUP(A66,Labor_ICT!A65:H259,8,0),"-")</f>
        <v>10.42369270324707</v>
      </c>
      <c r="G66" s="78">
        <f t="shared" si="0"/>
        <v>10.42369270324707</v>
      </c>
      <c r="H66" s="79">
        <f>IFERROR(VLOOKUP(A66,Labor_Construction!A65:H259,8,0),"-")</f>
        <v>5.703855037689209</v>
      </c>
      <c r="I66" s="80">
        <f t="shared" si="1"/>
        <v>5.703855037689209</v>
      </c>
      <c r="J66" s="77">
        <f>IFERROR(VLOOKUP(A66,Labor_Logistics!A65:H259,8,0),"-")</f>
        <v>6.323796272277832</v>
      </c>
      <c r="K66" s="80">
        <f t="shared" si="2"/>
        <v>6.323796272277832</v>
      </c>
      <c r="L66" s="81">
        <f>IFERROR(E66*G66*Cost_Settings!$D$14,"-")</f>
        <v>166.77908325195313</v>
      </c>
      <c r="M66" s="81">
        <f>IFERROR(E66*K66*Cost_Settings!$D$15,"-")</f>
        <v>101.18074035644531</v>
      </c>
      <c r="N66" s="81">
        <f>IFERROR(E66*K66*Cost_Settings!$D$16,"-")</f>
        <v>101.18074035644531</v>
      </c>
      <c r="O66" s="81">
        <f>IFERROR(E66*K66*Cost_Settings!$D$17,"-")</f>
        <v>101.18074035644531</v>
      </c>
      <c r="P66" s="82">
        <f t="shared" si="3"/>
        <v>470.32130432128906</v>
      </c>
      <c r="Q66" s="83">
        <f t="shared" si="4"/>
        <v>470.32130432128906</v>
      </c>
    </row>
    <row r="67" spans="1:17">
      <c r="A67" s="69" t="str">
        <f>[1]Sites!A67</f>
        <v>GTM</v>
      </c>
      <c r="B67" s="69" t="str">
        <f>[1]Sites!B67</f>
        <v>Guatemala</v>
      </c>
      <c r="C67" s="76" t="str">
        <f>[1]Sites!C67</f>
        <v>Emerging Market Economies</v>
      </c>
      <c r="D67" s="76" t="str">
        <f>[1]Sites!D67</f>
        <v>Latin America and the Caribbean</v>
      </c>
      <c r="E67" s="76">
        <v>1</v>
      </c>
      <c r="F67" s="77">
        <f>IFERROR(VLOOKUP(A67,Labor_ICT!A66:H260,8,0),"-")</f>
        <v>5.3607096672058105</v>
      </c>
      <c r="G67" s="78">
        <f t="shared" ref="G67:G130" si="5">IF(ISNUMBER(F67), F67, VLOOKUP(C67,$E$185:$F$187,2))</f>
        <v>5.3607096672058105</v>
      </c>
      <c r="H67" s="79">
        <f>IFERROR(VLOOKUP(A67,Labor_Construction!A66:H260,8,0),"-")</f>
        <v>2.6856744289398193</v>
      </c>
      <c r="I67" s="80">
        <f t="shared" ref="I67:I130" si="6">IF(ISNUMBER(H67), H67, VLOOKUP(C67,$G$185:$H$187,2))</f>
        <v>2.6856744289398193</v>
      </c>
      <c r="J67" s="77">
        <f>IFERROR(VLOOKUP(A67,Labor_Logistics!A66:H260,8,0),"-")</f>
        <v>3.0536837577819824</v>
      </c>
      <c r="K67" s="80">
        <f t="shared" ref="K67:K130" si="7">IF(ISNUMBER(J67), J67, VLOOKUP(C67,$I$185:$J$187,2))</f>
        <v>3.0536837577819824</v>
      </c>
      <c r="L67" s="81">
        <f>IFERROR(E67*G67*Cost_Settings!$D$14,"-")</f>
        <v>85.771354675292969</v>
      </c>
      <c r="M67" s="81">
        <f>IFERROR(E67*K67*Cost_Settings!$D$15,"-")</f>
        <v>48.858940124511719</v>
      </c>
      <c r="N67" s="81">
        <f>IFERROR(E67*K67*Cost_Settings!$D$16,"-")</f>
        <v>48.858940124511719</v>
      </c>
      <c r="O67" s="81">
        <f>IFERROR(E67*K67*Cost_Settings!$D$17,"-")</f>
        <v>48.858940124511719</v>
      </c>
      <c r="P67" s="82">
        <f t="shared" ref="P67:P130" si="8">SUM(L67:O67)</f>
        <v>232.34817504882813</v>
      </c>
      <c r="Q67" s="83">
        <f t="shared" ref="Q67:Q130" si="9">IFERROR(P67/E67,"-")</f>
        <v>232.34817504882813</v>
      </c>
    </row>
    <row r="68" spans="1:17">
      <c r="A68" s="69" t="str">
        <f>[1]Sites!A68</f>
        <v>GUY</v>
      </c>
      <c r="B68" s="69" t="str">
        <f>[1]Sites!B68</f>
        <v>Guyana</v>
      </c>
      <c r="C68" s="76" t="str">
        <f>[1]Sites!C68</f>
        <v>Emerging Market Economies</v>
      </c>
      <c r="D68" s="76" t="str">
        <f>[1]Sites!D68</f>
        <v>Latin America and the Caribbean</v>
      </c>
      <c r="E68" s="76">
        <v>1</v>
      </c>
      <c r="F68" s="77">
        <f>IFERROR(VLOOKUP(A68,Labor_ICT!A67:H261,8,0),"-")</f>
        <v>8.1837434768676758</v>
      </c>
      <c r="G68" s="78">
        <f t="shared" si="5"/>
        <v>8.1837434768676758</v>
      </c>
      <c r="H68" s="79">
        <f>IFERROR(VLOOKUP(A68,Labor_Construction!A67:H261,8,0),"-")</f>
        <v>4.3366966247558594</v>
      </c>
      <c r="I68" s="80">
        <f t="shared" si="6"/>
        <v>4.3366966247558594</v>
      </c>
      <c r="J68" s="77">
        <f>IFERROR(VLOOKUP(A68,Labor_Logistics!A67:H261,8,0),"-")</f>
        <v>4.8523974418640137</v>
      </c>
      <c r="K68" s="80">
        <f t="shared" si="7"/>
        <v>4.8523974418640137</v>
      </c>
      <c r="L68" s="81">
        <f>IFERROR(E68*G68*Cost_Settings!$D$14,"-")</f>
        <v>130.93989562988281</v>
      </c>
      <c r="M68" s="81">
        <f>IFERROR(E68*K68*Cost_Settings!$D$15,"-")</f>
        <v>77.638359069824219</v>
      </c>
      <c r="N68" s="81">
        <f>IFERROR(E68*K68*Cost_Settings!$D$16,"-")</f>
        <v>77.638359069824219</v>
      </c>
      <c r="O68" s="81">
        <f>IFERROR(E68*K68*Cost_Settings!$D$17,"-")</f>
        <v>77.638359069824219</v>
      </c>
      <c r="P68" s="82">
        <f t="shared" si="8"/>
        <v>363.85497283935547</v>
      </c>
      <c r="Q68" s="83">
        <f t="shared" si="9"/>
        <v>363.85497283935547</v>
      </c>
    </row>
    <row r="69" spans="1:17">
      <c r="A69" s="69" t="str">
        <f>[1]Sites!A69</f>
        <v>HKG</v>
      </c>
      <c r="B69" s="69" t="str">
        <f>[1]Sites!B69</f>
        <v>Hong Kong; SAR China</v>
      </c>
      <c r="C69" s="76" t="str">
        <f>[1]Sites!C69</f>
        <v>Advanced Economies</v>
      </c>
      <c r="D69" s="76" t="str">
        <f>[1]Sites!D69</f>
        <v>Advanced Economies</v>
      </c>
      <c r="E69" s="76">
        <v>1</v>
      </c>
      <c r="F69" s="77">
        <f>IFERROR(VLOOKUP(A69,Labor_ICT!A68:H262,8,0),"-")</f>
        <v>44.364620208740234</v>
      </c>
      <c r="G69" s="78">
        <f t="shared" si="5"/>
        <v>44.364620208740234</v>
      </c>
      <c r="H69" s="79">
        <f>IFERROR(VLOOKUP(A69,Labor_Construction!A68:H262,8,0),"-")</f>
        <v>29.419593811035156</v>
      </c>
      <c r="I69" s="80">
        <f t="shared" si="6"/>
        <v>29.419593811035156</v>
      </c>
      <c r="J69" s="77">
        <f>IFERROR(VLOOKUP(A69,Labor_Logistics!A68:H262,8,0),"-")</f>
        <v>30.872514724731445</v>
      </c>
      <c r="K69" s="80">
        <f t="shared" si="7"/>
        <v>30.872514724731445</v>
      </c>
      <c r="L69" s="81">
        <f>IFERROR(E69*G69*Cost_Settings!$D$14,"-")</f>
        <v>709.83392333984375</v>
      </c>
      <c r="M69" s="81">
        <f>IFERROR(E69*K69*Cost_Settings!$D$15,"-")</f>
        <v>493.96023559570313</v>
      </c>
      <c r="N69" s="81">
        <f>IFERROR(E69*K69*Cost_Settings!$D$16,"-")</f>
        <v>493.96023559570313</v>
      </c>
      <c r="O69" s="81">
        <f>IFERROR(E69*K69*Cost_Settings!$D$17,"-")</f>
        <v>493.96023559570313</v>
      </c>
      <c r="P69" s="82">
        <f t="shared" si="8"/>
        <v>2191.7146301269531</v>
      </c>
      <c r="Q69" s="83">
        <f t="shared" si="9"/>
        <v>2191.7146301269531</v>
      </c>
    </row>
    <row r="70" spans="1:17">
      <c r="A70" s="69" t="str">
        <f>[1]Sites!A70</f>
        <v>HND</v>
      </c>
      <c r="B70" s="69" t="str">
        <f>[1]Sites!B70</f>
        <v>Honduras</v>
      </c>
      <c r="C70" s="76" t="str">
        <f>[1]Sites!C70</f>
        <v>Low Income Developing Countries</v>
      </c>
      <c r="D70" s="76" t="str">
        <f>[1]Sites!D70</f>
        <v>Latin America and the Caribbean</v>
      </c>
      <c r="E70" s="76">
        <v>1</v>
      </c>
      <c r="F70" s="77">
        <f>IFERROR(VLOOKUP(A70,Labor_ICT!A69:H263,8,0),"-")</f>
        <v>3.1787848472595215</v>
      </c>
      <c r="G70" s="78">
        <f t="shared" si="5"/>
        <v>3.1787848472595215</v>
      </c>
      <c r="H70" s="79">
        <f>IFERROR(VLOOKUP(A70,Labor_Construction!A69:H263,8,0),"-")</f>
        <v>1.4858695268630981</v>
      </c>
      <c r="I70" s="80">
        <f t="shared" si="6"/>
        <v>1.4858695268630981</v>
      </c>
      <c r="J70" s="77">
        <f>IFERROR(VLOOKUP(A70,Labor_Logistics!A69:H263,8,0),"-")</f>
        <v>1.7233189344406128</v>
      </c>
      <c r="K70" s="80">
        <f t="shared" si="7"/>
        <v>1.7233189344406128</v>
      </c>
      <c r="L70" s="81">
        <f>IFERROR(E70*G70*Cost_Settings!$D$14,"-")</f>
        <v>50.860557556152344</v>
      </c>
      <c r="M70" s="81">
        <f>IFERROR(E70*K70*Cost_Settings!$D$15,"-")</f>
        <v>27.573102951049805</v>
      </c>
      <c r="N70" s="81">
        <f>IFERROR(E70*K70*Cost_Settings!$D$16,"-")</f>
        <v>27.573102951049805</v>
      </c>
      <c r="O70" s="81">
        <f>IFERROR(E70*K70*Cost_Settings!$D$17,"-")</f>
        <v>27.573102951049805</v>
      </c>
      <c r="P70" s="82">
        <f t="shared" si="8"/>
        <v>133.57986640930176</v>
      </c>
      <c r="Q70" s="83">
        <f t="shared" si="9"/>
        <v>133.57986640930176</v>
      </c>
    </row>
    <row r="71" spans="1:17">
      <c r="A71" s="69" t="str">
        <f>[1]Sites!A71</f>
        <v>HRV</v>
      </c>
      <c r="B71" s="69" t="str">
        <f>[1]Sites!B71</f>
        <v>Croatia</v>
      </c>
      <c r="C71" s="76" t="str">
        <f>[1]Sites!C71</f>
        <v>Emerging Market Economies</v>
      </c>
      <c r="D71" s="76" t="str">
        <f>[1]Sites!D71</f>
        <v>Emerging and Developing Europe</v>
      </c>
      <c r="E71" s="76">
        <v>1</v>
      </c>
      <c r="F71" s="77" t="str">
        <f>IFERROR(VLOOKUP(A71,Labor_ICT!A70:H264,8,0),"-")</f>
        <v>-</v>
      </c>
      <c r="G71" s="78">
        <f t="shared" si="5"/>
        <v>10.039928714434305</v>
      </c>
      <c r="H71" s="79">
        <f>IFERROR(VLOOKUP(A71,Labor_Construction!A70:H264,8,0),"-")</f>
        <v>11.020000457763672</v>
      </c>
      <c r="I71" s="80">
        <f t="shared" si="6"/>
        <v>11.020000457763672</v>
      </c>
      <c r="J71" s="77">
        <f>IFERROR(VLOOKUP(A71,Labor_Logistics!A70:H264,8,0),"-")</f>
        <v>11.109999656677246</v>
      </c>
      <c r="K71" s="80">
        <f t="shared" si="7"/>
        <v>11.109999656677246</v>
      </c>
      <c r="L71" s="81">
        <f>IFERROR(E71*G71*Cost_Settings!$D$14,"-")</f>
        <v>160.63885943094888</v>
      </c>
      <c r="M71" s="81">
        <f>IFERROR(E71*K71*Cost_Settings!$D$15,"-")</f>
        <v>177.75999450683594</v>
      </c>
      <c r="N71" s="81">
        <f>IFERROR(E71*K71*Cost_Settings!$D$16,"-")</f>
        <v>177.75999450683594</v>
      </c>
      <c r="O71" s="81">
        <f>IFERROR(E71*K71*Cost_Settings!$D$17,"-")</f>
        <v>177.75999450683594</v>
      </c>
      <c r="P71" s="82">
        <f t="shared" si="8"/>
        <v>693.91884295145667</v>
      </c>
      <c r="Q71" s="83">
        <f t="shared" si="9"/>
        <v>693.91884295145667</v>
      </c>
    </row>
    <row r="72" spans="1:17">
      <c r="A72" s="69" t="str">
        <f>[1]Sites!A72</f>
        <v>HTI</v>
      </c>
      <c r="B72" s="69" t="str">
        <f>[1]Sites!B72</f>
        <v>Haiti</v>
      </c>
      <c r="C72" s="76" t="str">
        <f>[1]Sites!C72</f>
        <v>Low Income Developing Countries</v>
      </c>
      <c r="D72" s="76" t="str">
        <f>[1]Sites!D72</f>
        <v>Latin America and the Caribbean</v>
      </c>
      <c r="E72" s="76">
        <v>1</v>
      </c>
      <c r="F72" s="77">
        <f>IFERROR(VLOOKUP(A72,Labor_ICT!A71:H265,8,0),"-")</f>
        <v>1.765000581741333</v>
      </c>
      <c r="G72" s="78">
        <f t="shared" si="5"/>
        <v>1.765000581741333</v>
      </c>
      <c r="H72" s="79">
        <f>IFERROR(VLOOKUP(A72,Labor_Construction!A71:H265,8,0),"-")</f>
        <v>0.76307004690170288</v>
      </c>
      <c r="I72" s="80">
        <f t="shared" si="6"/>
        <v>0.76307004690170288</v>
      </c>
      <c r="J72" s="77">
        <f>IFERROR(VLOOKUP(A72,Labor_Logistics!A71:H265,8,0),"-")</f>
        <v>0.90499758720397949</v>
      </c>
      <c r="K72" s="80">
        <f t="shared" si="7"/>
        <v>0.90499758720397949</v>
      </c>
      <c r="L72" s="81">
        <f>IFERROR(E72*G72*Cost_Settings!$D$14,"-")</f>
        <v>28.240009307861328</v>
      </c>
      <c r="M72" s="81">
        <f>IFERROR(E72*K72*Cost_Settings!$D$15,"-")</f>
        <v>14.479961395263672</v>
      </c>
      <c r="N72" s="81">
        <f>IFERROR(E72*K72*Cost_Settings!$D$16,"-")</f>
        <v>14.479961395263672</v>
      </c>
      <c r="O72" s="81">
        <f>IFERROR(E72*K72*Cost_Settings!$D$17,"-")</f>
        <v>14.479961395263672</v>
      </c>
      <c r="P72" s="82">
        <f t="shared" si="8"/>
        <v>71.679893493652344</v>
      </c>
      <c r="Q72" s="83">
        <f t="shared" si="9"/>
        <v>71.679893493652344</v>
      </c>
    </row>
    <row r="73" spans="1:17">
      <c r="A73" s="69" t="str">
        <f>[1]Sites!A73</f>
        <v>HUN</v>
      </c>
      <c r="B73" s="69" t="str">
        <f>[1]Sites!B73</f>
        <v>Hungary</v>
      </c>
      <c r="C73" s="76" t="str">
        <f>[1]Sites!C73</f>
        <v>Emerging Market Economies</v>
      </c>
      <c r="D73" s="76" t="str">
        <f>[1]Sites!D73</f>
        <v>Emerging and Developing Europe</v>
      </c>
      <c r="E73" s="76">
        <v>1</v>
      </c>
      <c r="F73" s="77">
        <f>IFERROR(VLOOKUP(A73,Labor_ICT!A72:H266,8,0),"-")</f>
        <v>19.829999923706055</v>
      </c>
      <c r="G73" s="78">
        <f t="shared" si="5"/>
        <v>19.829999923706055</v>
      </c>
      <c r="H73" s="79">
        <f>IFERROR(VLOOKUP(A73,Labor_Construction!A72:H266,8,0),"-")</f>
        <v>9.6800003051757813</v>
      </c>
      <c r="I73" s="80">
        <f t="shared" si="6"/>
        <v>9.6800003051757813</v>
      </c>
      <c r="J73" s="77">
        <f>IFERROR(VLOOKUP(A73,Labor_Logistics!A72:H266,8,0),"-")</f>
        <v>11.159999847412109</v>
      </c>
      <c r="K73" s="80">
        <f t="shared" si="7"/>
        <v>11.159999847412109</v>
      </c>
      <c r="L73" s="81">
        <f>IFERROR(E73*G73*Cost_Settings!$D$14,"-")</f>
        <v>317.27999877929688</v>
      </c>
      <c r="M73" s="81">
        <f>IFERROR(E73*K73*Cost_Settings!$D$15,"-")</f>
        <v>178.55999755859375</v>
      </c>
      <c r="N73" s="81">
        <f>IFERROR(E73*K73*Cost_Settings!$D$16,"-")</f>
        <v>178.55999755859375</v>
      </c>
      <c r="O73" s="81">
        <f>IFERROR(E73*K73*Cost_Settings!$D$17,"-")</f>
        <v>178.55999755859375</v>
      </c>
      <c r="P73" s="82">
        <f t="shared" si="8"/>
        <v>852.95999145507813</v>
      </c>
      <c r="Q73" s="83">
        <f t="shared" si="9"/>
        <v>852.95999145507813</v>
      </c>
    </row>
    <row r="74" spans="1:17">
      <c r="A74" s="69" t="str">
        <f>[1]Sites!A74</f>
        <v>IDN</v>
      </c>
      <c r="B74" s="69" t="str">
        <f>[1]Sites!B74</f>
        <v>Indonesia</v>
      </c>
      <c r="C74" s="76" t="str">
        <f>[1]Sites!C74</f>
        <v>Emerging Market Economies</v>
      </c>
      <c r="D74" s="76" t="str">
        <f>[1]Sites!D74</f>
        <v>Emerging and Developing Asia</v>
      </c>
      <c r="E74" s="76">
        <v>1</v>
      </c>
      <c r="F74" s="77">
        <f>IFERROR(VLOOKUP(A74,Labor_ICT!A73:H267,8,0),"-")</f>
        <v>4.9220046997070313</v>
      </c>
      <c r="G74" s="78">
        <f t="shared" si="5"/>
        <v>4.9220046997070313</v>
      </c>
      <c r="H74" s="79">
        <f>IFERROR(VLOOKUP(A74,Labor_Construction!A73:H267,8,0),"-")</f>
        <v>2.4381115436553955</v>
      </c>
      <c r="I74" s="80">
        <f t="shared" si="6"/>
        <v>2.4381115436553955</v>
      </c>
      <c r="J74" s="77">
        <f>IFERROR(VLOOKUP(A74,Labor_Logistics!A73:H267,8,0),"-")</f>
        <v>2.7811965942382813</v>
      </c>
      <c r="K74" s="80">
        <f t="shared" si="7"/>
        <v>2.7811965942382813</v>
      </c>
      <c r="L74" s="81">
        <f>IFERROR(E74*G74*Cost_Settings!$D$14,"-")</f>
        <v>78.7520751953125</v>
      </c>
      <c r="M74" s="81">
        <f>IFERROR(E74*K74*Cost_Settings!$D$15,"-")</f>
        <v>44.4991455078125</v>
      </c>
      <c r="N74" s="81">
        <f>IFERROR(E74*K74*Cost_Settings!$D$16,"-")</f>
        <v>44.4991455078125</v>
      </c>
      <c r="O74" s="81">
        <f>IFERROR(E74*K74*Cost_Settings!$D$17,"-")</f>
        <v>44.4991455078125</v>
      </c>
      <c r="P74" s="82">
        <f t="shared" si="8"/>
        <v>212.24951171875</v>
      </c>
      <c r="Q74" s="83">
        <f t="shared" si="9"/>
        <v>212.24951171875</v>
      </c>
    </row>
    <row r="75" spans="1:17">
      <c r="A75" s="69" t="str">
        <f>[1]Sites!A75</f>
        <v>IND</v>
      </c>
      <c r="B75" s="69" t="str">
        <f>[1]Sites!B75</f>
        <v>India</v>
      </c>
      <c r="C75" s="76" t="str">
        <f>[1]Sites!C75</f>
        <v>Emerging Market Economies</v>
      </c>
      <c r="D75" s="76" t="str">
        <f>[1]Sites!D75</f>
        <v>Emerging and Developing Asia</v>
      </c>
      <c r="E75" s="76">
        <v>1</v>
      </c>
      <c r="F75" s="77">
        <f>IFERROR(VLOOKUP(A75,Labor_ICT!A74:H268,8,0),"-")</f>
        <v>2.6223227977752686</v>
      </c>
      <c r="G75" s="78">
        <f t="shared" si="5"/>
        <v>2.6223227977752686</v>
      </c>
      <c r="H75" s="79">
        <f>IFERROR(VLOOKUP(A75,Labor_Construction!A74:H268,8,0),"-")</f>
        <v>1.1948616504669189</v>
      </c>
      <c r="I75" s="80">
        <f t="shared" si="6"/>
        <v>1.1948616504669189</v>
      </c>
      <c r="J75" s="77">
        <f>IFERROR(VLOOKUP(A75,Labor_Logistics!A74:H268,8,0),"-")</f>
        <v>1.3959653377532959</v>
      </c>
      <c r="K75" s="80">
        <f t="shared" si="7"/>
        <v>1.3959653377532959</v>
      </c>
      <c r="L75" s="81">
        <f>IFERROR(E75*G75*Cost_Settings!$D$14,"-")</f>
        <v>41.957164764404297</v>
      </c>
      <c r="M75" s="81">
        <f>IFERROR(E75*K75*Cost_Settings!$D$15,"-")</f>
        <v>22.335445404052734</v>
      </c>
      <c r="N75" s="81">
        <f>IFERROR(E75*K75*Cost_Settings!$D$16,"-")</f>
        <v>22.335445404052734</v>
      </c>
      <c r="O75" s="81">
        <f>IFERROR(E75*K75*Cost_Settings!$D$17,"-")</f>
        <v>22.335445404052734</v>
      </c>
      <c r="P75" s="82">
        <f t="shared" si="8"/>
        <v>108.9635009765625</v>
      </c>
      <c r="Q75" s="83">
        <f t="shared" si="9"/>
        <v>108.9635009765625</v>
      </c>
    </row>
    <row r="76" spans="1:17">
      <c r="A76" s="69" t="str">
        <f>[1]Sites!A76</f>
        <v>IRL</v>
      </c>
      <c r="B76" s="69" t="str">
        <f>[1]Sites!B76</f>
        <v>Ireland</v>
      </c>
      <c r="C76" s="76" t="str">
        <f>[1]Sites!C76</f>
        <v>Advanced Economies</v>
      </c>
      <c r="D76" s="76" t="str">
        <f>[1]Sites!D76</f>
        <v>Advanced Economies</v>
      </c>
      <c r="E76" s="76">
        <v>1</v>
      </c>
      <c r="F76" s="77">
        <f>IFERROR(VLOOKUP(A76,Labor_ICT!A75:H269,8,0),"-")</f>
        <v>58.25</v>
      </c>
      <c r="G76" s="78">
        <f t="shared" si="5"/>
        <v>58.25</v>
      </c>
      <c r="H76" s="79">
        <f>IFERROR(VLOOKUP(A76,Labor_Construction!A75:H269,8,0),"-")</f>
        <v>29.809999465942383</v>
      </c>
      <c r="I76" s="80">
        <f t="shared" si="6"/>
        <v>29.809999465942383</v>
      </c>
      <c r="J76" s="77">
        <f>IFERROR(VLOOKUP(A76,Labor_Logistics!A75:H269,8,0),"-")</f>
        <v>31.979999542236328</v>
      </c>
      <c r="K76" s="80">
        <f t="shared" si="7"/>
        <v>31.979999542236328</v>
      </c>
      <c r="L76" s="81">
        <f>IFERROR(E76*G76*Cost_Settings!$D$14,"-")</f>
        <v>932</v>
      </c>
      <c r="M76" s="81">
        <f>IFERROR(E76*K76*Cost_Settings!$D$15,"-")</f>
        <v>511.67999267578125</v>
      </c>
      <c r="N76" s="81">
        <f>IFERROR(E76*K76*Cost_Settings!$D$16,"-")</f>
        <v>511.67999267578125</v>
      </c>
      <c r="O76" s="81">
        <f>IFERROR(E76*K76*Cost_Settings!$D$17,"-")</f>
        <v>511.67999267578125</v>
      </c>
      <c r="P76" s="82">
        <f t="shared" si="8"/>
        <v>2467.0399780273438</v>
      </c>
      <c r="Q76" s="83">
        <f t="shared" si="9"/>
        <v>2467.0399780273438</v>
      </c>
    </row>
    <row r="77" spans="1:17">
      <c r="A77" s="69" t="str">
        <f>[1]Sites!A77</f>
        <v>IRN</v>
      </c>
      <c r="B77" s="69" t="str">
        <f>[1]Sites!B77</f>
        <v>Iran</v>
      </c>
      <c r="C77" s="76" t="str">
        <f>[1]Sites!C77</f>
        <v>Emerging Market Economies</v>
      </c>
      <c r="D77" s="76" t="str">
        <f>[1]Sites!D77</f>
        <v>Middle East, North Africa, Afghanistan, and Pakistan</v>
      </c>
      <c r="E77" s="76">
        <v>1</v>
      </c>
      <c r="F77" s="77">
        <f>IFERROR(VLOOKUP(A77,Labor_ICT!A76:H270,8,0),"-")</f>
        <v>11.228579521179199</v>
      </c>
      <c r="G77" s="78">
        <f t="shared" si="5"/>
        <v>11.228579521179199</v>
      </c>
      <c r="H77" s="79">
        <f>IFERROR(VLOOKUP(A77,Labor_Construction!A76:H270,8,0),"-")</f>
        <v>6.205223560333252</v>
      </c>
      <c r="I77" s="80">
        <f t="shared" si="6"/>
        <v>6.205223560333252</v>
      </c>
      <c r="J77" s="77">
        <f>IFERROR(VLOOKUP(A77,Labor_Logistics!A76:H270,8,0),"-")</f>
        <v>6.8602633476257324</v>
      </c>
      <c r="K77" s="80">
        <f t="shared" si="7"/>
        <v>6.8602633476257324</v>
      </c>
      <c r="L77" s="81">
        <f>IFERROR(E77*G77*Cost_Settings!$D$14,"-")</f>
        <v>179.65727233886719</v>
      </c>
      <c r="M77" s="81">
        <f>IFERROR(E77*K77*Cost_Settings!$D$15,"-")</f>
        <v>109.76421356201172</v>
      </c>
      <c r="N77" s="81">
        <f>IFERROR(E77*K77*Cost_Settings!$D$16,"-")</f>
        <v>109.76421356201172</v>
      </c>
      <c r="O77" s="81">
        <f>IFERROR(E77*K77*Cost_Settings!$D$17,"-")</f>
        <v>109.76421356201172</v>
      </c>
      <c r="P77" s="82">
        <f t="shared" si="8"/>
        <v>508.94991302490234</v>
      </c>
      <c r="Q77" s="83">
        <f t="shared" si="9"/>
        <v>508.94991302490234</v>
      </c>
    </row>
    <row r="78" spans="1:17">
      <c r="A78" s="69" t="str">
        <f>[1]Sites!A78</f>
        <v>IRQ</v>
      </c>
      <c r="B78" s="69" t="str">
        <f>[1]Sites!B78</f>
        <v>Iraq</v>
      </c>
      <c r="C78" s="76" t="str">
        <f>[1]Sites!C78</f>
        <v>Emerging Market Economies</v>
      </c>
      <c r="D78" s="76" t="str">
        <f>[1]Sites!D78</f>
        <v>Middle East, North Africa, Afghanistan, and Pakistan</v>
      </c>
      <c r="E78" s="76">
        <v>1</v>
      </c>
      <c r="F78" s="77">
        <f>IFERROR(VLOOKUP(A78,Labor_ICT!A77:H271,8,0),"-")</f>
        <v>5.2566976547241211</v>
      </c>
      <c r="G78" s="78">
        <f t="shared" si="5"/>
        <v>5.2566976547241211</v>
      </c>
      <c r="H78" s="79">
        <f>IFERROR(VLOOKUP(A78,Labor_Construction!A77:H271,8,0),"-")</f>
        <v>2.6267280578613281</v>
      </c>
      <c r="I78" s="80">
        <f t="shared" si="6"/>
        <v>2.6267280578613281</v>
      </c>
      <c r="J78" s="77">
        <f>IFERROR(VLOOKUP(A78,Labor_Logistics!A77:H271,8,0),"-")</f>
        <v>2.988882303237915</v>
      </c>
      <c r="K78" s="80">
        <f t="shared" si="7"/>
        <v>2.988882303237915</v>
      </c>
      <c r="L78" s="81">
        <f>IFERROR(E78*G78*Cost_Settings!$D$14,"-")</f>
        <v>84.107162475585938</v>
      </c>
      <c r="M78" s="81">
        <f>IFERROR(E78*K78*Cost_Settings!$D$15,"-")</f>
        <v>47.822116851806641</v>
      </c>
      <c r="N78" s="81">
        <f>IFERROR(E78*K78*Cost_Settings!$D$16,"-")</f>
        <v>47.822116851806641</v>
      </c>
      <c r="O78" s="81">
        <f>IFERROR(E78*K78*Cost_Settings!$D$17,"-")</f>
        <v>47.822116851806641</v>
      </c>
      <c r="P78" s="82">
        <f t="shared" si="8"/>
        <v>227.57351303100586</v>
      </c>
      <c r="Q78" s="83">
        <f t="shared" si="9"/>
        <v>227.57351303100586</v>
      </c>
    </row>
    <row r="79" spans="1:17">
      <c r="A79" s="69" t="str">
        <f>[1]Sites!A79</f>
        <v>ISL</v>
      </c>
      <c r="B79" s="69" t="str">
        <f>[1]Sites!B79</f>
        <v>Iceland</v>
      </c>
      <c r="C79" s="76" t="str">
        <f>[1]Sites!C79</f>
        <v>Advanced Economies</v>
      </c>
      <c r="D79" s="76" t="str">
        <f>[1]Sites!D79</f>
        <v>Advanced Economies</v>
      </c>
      <c r="E79" s="76">
        <v>1</v>
      </c>
      <c r="F79" s="77">
        <f>IFERROR(VLOOKUP(A79,Labor_ICT!A78:H272,8,0),"-")</f>
        <v>53.450000762939453</v>
      </c>
      <c r="G79" s="78">
        <f t="shared" si="5"/>
        <v>53.450000762939453</v>
      </c>
      <c r="H79" s="79">
        <f>IFERROR(VLOOKUP(A79,Labor_Construction!A78:H272,8,0),"-")</f>
        <v>43.220001220703125</v>
      </c>
      <c r="I79" s="80">
        <f t="shared" si="6"/>
        <v>43.220001220703125</v>
      </c>
      <c r="J79" s="77">
        <f>IFERROR(VLOOKUP(A79,Labor_Logistics!A78:H272,8,0),"-")</f>
        <v>46.009998321533203</v>
      </c>
      <c r="K79" s="80">
        <f t="shared" si="7"/>
        <v>46.009998321533203</v>
      </c>
      <c r="L79" s="81">
        <f>IFERROR(E79*G79*Cost_Settings!$D$14,"-")</f>
        <v>855.20001220703125</v>
      </c>
      <c r="M79" s="81">
        <f>IFERROR(E79*K79*Cost_Settings!$D$15,"-")</f>
        <v>736.15997314453125</v>
      </c>
      <c r="N79" s="81">
        <f>IFERROR(E79*K79*Cost_Settings!$D$16,"-")</f>
        <v>736.15997314453125</v>
      </c>
      <c r="O79" s="81">
        <f>IFERROR(E79*K79*Cost_Settings!$D$17,"-")</f>
        <v>736.15997314453125</v>
      </c>
      <c r="P79" s="82">
        <f t="shared" si="8"/>
        <v>3063.679931640625</v>
      </c>
      <c r="Q79" s="83">
        <f t="shared" si="9"/>
        <v>3063.679931640625</v>
      </c>
    </row>
    <row r="80" spans="1:17">
      <c r="A80" s="69" t="str">
        <f>[1]Sites!A80</f>
        <v>ISR</v>
      </c>
      <c r="B80" s="69" t="str">
        <f>[1]Sites!B80</f>
        <v>Israel</v>
      </c>
      <c r="C80" s="76" t="str">
        <f>[1]Sites!C80</f>
        <v>Advanced Economies</v>
      </c>
      <c r="D80" s="76" t="str">
        <f>[1]Sites!D80</f>
        <v>Advanced Economies</v>
      </c>
      <c r="E80" s="76">
        <v>1</v>
      </c>
      <c r="F80" s="77">
        <f>IFERROR(VLOOKUP(A80,Labor_ICT!A79:H273,8,0),"-")</f>
        <v>50.189998626708984</v>
      </c>
      <c r="G80" s="78">
        <f t="shared" si="5"/>
        <v>50.189998626708984</v>
      </c>
      <c r="H80" s="79">
        <f>IFERROR(VLOOKUP(A80,Labor_Construction!A79:H273,8,0),"-")</f>
        <v>24.719999313354492</v>
      </c>
      <c r="I80" s="80">
        <f t="shared" si="6"/>
        <v>24.719999313354492</v>
      </c>
      <c r="J80" s="77">
        <f>IFERROR(VLOOKUP(A80,Labor_Logistics!A79:H273,8,0),"-")</f>
        <v>21.739999771118164</v>
      </c>
      <c r="K80" s="80">
        <f t="shared" si="7"/>
        <v>21.739999771118164</v>
      </c>
      <c r="L80" s="81">
        <f>IFERROR(E80*G80*Cost_Settings!$D$14,"-")</f>
        <v>803.03997802734375</v>
      </c>
      <c r="M80" s="81">
        <f>IFERROR(E80*K80*Cost_Settings!$D$15,"-")</f>
        <v>347.83999633789063</v>
      </c>
      <c r="N80" s="81">
        <f>IFERROR(E80*K80*Cost_Settings!$D$16,"-")</f>
        <v>347.83999633789063</v>
      </c>
      <c r="O80" s="81">
        <f>IFERROR(E80*K80*Cost_Settings!$D$17,"-")</f>
        <v>347.83999633789063</v>
      </c>
      <c r="P80" s="82">
        <f t="shared" si="8"/>
        <v>1846.5599670410156</v>
      </c>
      <c r="Q80" s="83">
        <f t="shared" si="9"/>
        <v>1846.5599670410156</v>
      </c>
    </row>
    <row r="81" spans="1:17">
      <c r="A81" s="69" t="str">
        <f>[1]Sites!A81</f>
        <v>ITA</v>
      </c>
      <c r="B81" s="69" t="str">
        <f>[1]Sites!B81</f>
        <v>Italy</v>
      </c>
      <c r="C81" s="76" t="str">
        <f>[1]Sites!C81</f>
        <v>Advanced Economies</v>
      </c>
      <c r="D81" s="76" t="str">
        <f>[1]Sites!D81</f>
        <v>Advanced Economies</v>
      </c>
      <c r="E81" s="76">
        <v>1</v>
      </c>
      <c r="F81" s="77">
        <f>IFERROR(VLOOKUP(A81,Labor_ICT!A80:H274,8,0),"-")</f>
        <v>40.430000305175781</v>
      </c>
      <c r="G81" s="78">
        <f t="shared" si="5"/>
        <v>40.430000305175781</v>
      </c>
      <c r="H81" s="79">
        <f>IFERROR(VLOOKUP(A81,Labor_Construction!A80:H274,8,0),"-")</f>
        <v>28.209999084472656</v>
      </c>
      <c r="I81" s="80">
        <f t="shared" si="6"/>
        <v>28.209999084472656</v>
      </c>
      <c r="J81" s="77">
        <f>IFERROR(VLOOKUP(A81,Labor_Logistics!A80:H274,8,0),"-")</f>
        <v>30.610000610351563</v>
      </c>
      <c r="K81" s="80">
        <f t="shared" si="7"/>
        <v>30.610000610351563</v>
      </c>
      <c r="L81" s="81">
        <f>IFERROR(E81*G81*Cost_Settings!$D$14,"-")</f>
        <v>646.8800048828125</v>
      </c>
      <c r="M81" s="81">
        <f>IFERROR(E81*K81*Cost_Settings!$D$15,"-")</f>
        <v>489.760009765625</v>
      </c>
      <c r="N81" s="81">
        <f>IFERROR(E81*K81*Cost_Settings!$D$16,"-")</f>
        <v>489.760009765625</v>
      </c>
      <c r="O81" s="81">
        <f>IFERROR(E81*K81*Cost_Settings!$D$17,"-")</f>
        <v>489.760009765625</v>
      </c>
      <c r="P81" s="82">
        <f t="shared" si="8"/>
        <v>2116.1600341796875</v>
      </c>
      <c r="Q81" s="83">
        <f t="shared" si="9"/>
        <v>2116.1600341796875</v>
      </c>
    </row>
    <row r="82" spans="1:17">
      <c r="A82" s="69" t="str">
        <f>[1]Sites!A82</f>
        <v>JAM</v>
      </c>
      <c r="B82" s="69" t="str">
        <f>[1]Sites!B82</f>
        <v>Jamaica</v>
      </c>
      <c r="C82" s="76" t="str">
        <f>[1]Sites!C82</f>
        <v>Emerging Market Economies</v>
      </c>
      <c r="D82" s="76" t="str">
        <f>[1]Sites!D82</f>
        <v>Latin America and the Caribbean</v>
      </c>
      <c r="E82" s="76">
        <v>1</v>
      </c>
      <c r="F82" s="77">
        <f>IFERROR(VLOOKUP(A82,Labor_ICT!A81:H275,8,0),"-")</f>
        <v>6.2181892395019531</v>
      </c>
      <c r="G82" s="78">
        <f t="shared" si="5"/>
        <v>6.2181892395019531</v>
      </c>
      <c r="H82" s="79">
        <f>IFERROR(VLOOKUP(A82,Labor_Construction!A81:H275,8,0),"-")</f>
        <v>3.1772010326385498</v>
      </c>
      <c r="I82" s="80">
        <f t="shared" si="6"/>
        <v>3.1772010326385498</v>
      </c>
      <c r="J82" s="77">
        <f>IFERROR(VLOOKUP(A82,Labor_Logistics!A81:H275,8,0),"-")</f>
        <v>3.5922746658325195</v>
      </c>
      <c r="K82" s="80">
        <f t="shared" si="7"/>
        <v>3.5922746658325195</v>
      </c>
      <c r="L82" s="81">
        <f>IFERROR(E82*G82*Cost_Settings!$D$14,"-")</f>
        <v>99.49102783203125</v>
      </c>
      <c r="M82" s="81">
        <f>IFERROR(E82*K82*Cost_Settings!$D$15,"-")</f>
        <v>57.476394653320313</v>
      </c>
      <c r="N82" s="81">
        <f>IFERROR(E82*K82*Cost_Settings!$D$16,"-")</f>
        <v>57.476394653320313</v>
      </c>
      <c r="O82" s="81">
        <f>IFERROR(E82*K82*Cost_Settings!$D$17,"-")</f>
        <v>57.476394653320313</v>
      </c>
      <c r="P82" s="82">
        <f t="shared" si="8"/>
        <v>271.92021179199219</v>
      </c>
      <c r="Q82" s="83">
        <f t="shared" si="9"/>
        <v>271.92021179199219</v>
      </c>
    </row>
    <row r="83" spans="1:17">
      <c r="A83" s="69" t="str">
        <f>[1]Sites!A83</f>
        <v>JOR</v>
      </c>
      <c r="B83" s="69" t="str">
        <f>[1]Sites!B83</f>
        <v>Jordan</v>
      </c>
      <c r="C83" s="76" t="str">
        <f>[1]Sites!C83</f>
        <v>Emerging Market Economies</v>
      </c>
      <c r="D83" s="76" t="str">
        <f>[1]Sites!D83</f>
        <v>Middle East, North Africa, Afghanistan, and Pakistan</v>
      </c>
      <c r="E83" s="76">
        <v>1</v>
      </c>
      <c r="F83" s="77">
        <f>IFERROR(VLOOKUP(A83,Labor_ICT!A82:H276,8,0),"-")</f>
        <v>5.3265609741210938</v>
      </c>
      <c r="G83" s="78">
        <f t="shared" si="5"/>
        <v>5.3265609741210938</v>
      </c>
      <c r="H83" s="79">
        <f>IFERROR(VLOOKUP(A83,Labor_Construction!A82:H276,8,0),"-")</f>
        <v>2.6663045883178711</v>
      </c>
      <c r="I83" s="80">
        <f t="shared" si="6"/>
        <v>2.6663045883178711</v>
      </c>
      <c r="J83" s="77">
        <f>IFERROR(VLOOKUP(A83,Labor_Logistics!A82:H276,8,0),"-")</f>
        <v>3.0323953628540039</v>
      </c>
      <c r="K83" s="80">
        <f t="shared" si="7"/>
        <v>3.0323953628540039</v>
      </c>
      <c r="L83" s="81">
        <f>IFERROR(E83*G83*Cost_Settings!$D$14,"-")</f>
        <v>85.2249755859375</v>
      </c>
      <c r="M83" s="81">
        <f>IFERROR(E83*K83*Cost_Settings!$D$15,"-")</f>
        <v>48.518325805664063</v>
      </c>
      <c r="N83" s="81">
        <f>IFERROR(E83*K83*Cost_Settings!$D$16,"-")</f>
        <v>48.518325805664063</v>
      </c>
      <c r="O83" s="81">
        <f>IFERROR(E83*K83*Cost_Settings!$D$17,"-")</f>
        <v>48.518325805664063</v>
      </c>
      <c r="P83" s="82">
        <f t="shared" si="8"/>
        <v>230.77995300292969</v>
      </c>
      <c r="Q83" s="83">
        <f t="shared" si="9"/>
        <v>230.77995300292969</v>
      </c>
    </row>
    <row r="84" spans="1:17">
      <c r="A84" s="69" t="str">
        <f>[1]Sites!A84</f>
        <v>JPN</v>
      </c>
      <c r="B84" s="69" t="str">
        <f>[1]Sites!B84</f>
        <v>Japan</v>
      </c>
      <c r="C84" s="76" t="str">
        <f>[1]Sites!C84</f>
        <v>Advanced Economies</v>
      </c>
      <c r="D84" s="76" t="str">
        <f>[1]Sites!D84</f>
        <v>Advanced Economies</v>
      </c>
      <c r="E84" s="76">
        <v>1</v>
      </c>
      <c r="F84" s="77">
        <f>IFERROR(VLOOKUP(A84,Labor_ICT!A83:H277,8,0),"-")</f>
        <v>38.772705078125</v>
      </c>
      <c r="G84" s="78">
        <f t="shared" si="5"/>
        <v>38.772705078125</v>
      </c>
      <c r="H84" s="79">
        <f>IFERROR(VLOOKUP(A84,Labor_Construction!A83:H277,8,0),"-")</f>
        <v>25.255928039550781</v>
      </c>
      <c r="I84" s="80">
        <f t="shared" si="6"/>
        <v>25.255928039550781</v>
      </c>
      <c r="J84" s="77">
        <f>IFERROR(VLOOKUP(A84,Labor_Logistics!A83:H277,8,0),"-")</f>
        <v>26.639087677001953</v>
      </c>
      <c r="K84" s="80">
        <f t="shared" si="7"/>
        <v>26.639087677001953</v>
      </c>
      <c r="L84" s="81">
        <f>IFERROR(E84*G84*Cost_Settings!$D$14,"-")</f>
        <v>620.36328125</v>
      </c>
      <c r="M84" s="81">
        <f>IFERROR(E84*K84*Cost_Settings!$D$15,"-")</f>
        <v>426.22540283203125</v>
      </c>
      <c r="N84" s="81">
        <f>IFERROR(E84*K84*Cost_Settings!$D$16,"-")</f>
        <v>426.22540283203125</v>
      </c>
      <c r="O84" s="81">
        <f>IFERROR(E84*K84*Cost_Settings!$D$17,"-")</f>
        <v>426.22540283203125</v>
      </c>
      <c r="P84" s="82">
        <f t="shared" si="8"/>
        <v>1899.0394897460938</v>
      </c>
      <c r="Q84" s="83">
        <f t="shared" si="9"/>
        <v>1899.0394897460938</v>
      </c>
    </row>
    <row r="85" spans="1:17">
      <c r="A85" s="69" t="str">
        <f>[1]Sites!A85</f>
        <v>KAZ</v>
      </c>
      <c r="B85" s="69" t="str">
        <f>[1]Sites!B85</f>
        <v>Kazakhstan</v>
      </c>
      <c r="C85" s="76" t="str">
        <f>[1]Sites!C85</f>
        <v>Emerging Market Economies</v>
      </c>
      <c r="D85" s="76" t="str">
        <f>[1]Sites!D85</f>
        <v>Caucasus and Central Asia</v>
      </c>
      <c r="E85" s="76">
        <v>1</v>
      </c>
      <c r="F85" s="77">
        <f>IFERROR(VLOOKUP(A85,Labor_ICT!A84:H278,8,0),"-")</f>
        <v>5.4000000953674316</v>
      </c>
      <c r="G85" s="78">
        <f t="shared" si="5"/>
        <v>5.4000000953674316</v>
      </c>
      <c r="H85" s="79">
        <f>IFERROR(VLOOKUP(A85,Labor_Construction!A84:H278,8,0),"-")</f>
        <v>4.4899997711181641</v>
      </c>
      <c r="I85" s="80">
        <f t="shared" si="6"/>
        <v>4.4899997711181641</v>
      </c>
      <c r="J85" s="77">
        <f>IFERROR(VLOOKUP(A85,Labor_Logistics!A84:H278,8,0),"-")</f>
        <v>4.929999828338623</v>
      </c>
      <c r="K85" s="80">
        <f t="shared" si="7"/>
        <v>4.929999828338623</v>
      </c>
      <c r="L85" s="81">
        <f>IFERROR(E85*G85*Cost_Settings!$D$14,"-")</f>
        <v>86.400001525878906</v>
      </c>
      <c r="M85" s="81">
        <f>IFERROR(E85*K85*Cost_Settings!$D$15,"-")</f>
        <v>78.879997253417969</v>
      </c>
      <c r="N85" s="81">
        <f>IFERROR(E85*K85*Cost_Settings!$D$16,"-")</f>
        <v>78.879997253417969</v>
      </c>
      <c r="O85" s="81">
        <f>IFERROR(E85*K85*Cost_Settings!$D$17,"-")</f>
        <v>78.879997253417969</v>
      </c>
      <c r="P85" s="82">
        <f t="shared" si="8"/>
        <v>323.03999328613281</v>
      </c>
      <c r="Q85" s="83">
        <f t="shared" si="9"/>
        <v>323.03999328613281</v>
      </c>
    </row>
    <row r="86" spans="1:17">
      <c r="A86" s="69" t="str">
        <f>[1]Sites!A86</f>
        <v>KEN</v>
      </c>
      <c r="B86" s="69" t="str">
        <f>[1]Sites!B86</f>
        <v>Kenya</v>
      </c>
      <c r="C86" s="76" t="str">
        <f>[1]Sites!C86</f>
        <v>Low Income Developing Countries</v>
      </c>
      <c r="D86" s="76" t="str">
        <f>[1]Sites!D86</f>
        <v>Sub-Sahara Africa</v>
      </c>
      <c r="E86" s="76">
        <v>1</v>
      </c>
      <c r="F86" s="77">
        <f>IFERROR(VLOOKUP(A86,Labor_ICT!A85:H279,8,0),"-")</f>
        <v>2.8310892581939697</v>
      </c>
      <c r="G86" s="78">
        <f t="shared" si="5"/>
        <v>2.8310892581939697</v>
      </c>
      <c r="H86" s="79">
        <f>IFERROR(VLOOKUP(A86,Labor_Construction!A85:H279,8,0),"-")</f>
        <v>1.3031629323959351</v>
      </c>
      <c r="I86" s="80">
        <f t="shared" si="6"/>
        <v>1.3031629323959351</v>
      </c>
      <c r="J86" s="77">
        <f>IFERROR(VLOOKUP(A86,Labor_Logistics!A85:H279,8,0),"-")</f>
        <v>1.5180745124816895</v>
      </c>
      <c r="K86" s="80">
        <f t="shared" si="7"/>
        <v>1.5180745124816895</v>
      </c>
      <c r="L86" s="81">
        <f>IFERROR(E86*G86*Cost_Settings!$D$14,"-")</f>
        <v>45.297428131103516</v>
      </c>
      <c r="M86" s="81">
        <f>IFERROR(E86*K86*Cost_Settings!$D$15,"-")</f>
        <v>24.289192199707031</v>
      </c>
      <c r="N86" s="81">
        <f>IFERROR(E86*K86*Cost_Settings!$D$16,"-")</f>
        <v>24.289192199707031</v>
      </c>
      <c r="O86" s="81">
        <f>IFERROR(E86*K86*Cost_Settings!$D$17,"-")</f>
        <v>24.289192199707031</v>
      </c>
      <c r="P86" s="82">
        <f t="shared" si="8"/>
        <v>118.16500473022461</v>
      </c>
      <c r="Q86" s="83">
        <f t="shared" si="9"/>
        <v>118.16500473022461</v>
      </c>
    </row>
    <row r="87" spans="1:17">
      <c r="A87" s="69" t="str">
        <f>[1]Sites!A87</f>
        <v>KGZ</v>
      </c>
      <c r="B87" s="69" t="str">
        <f>[1]Sites!B87</f>
        <v>Kyrgyzstan</v>
      </c>
      <c r="C87" s="76" t="str">
        <f>[1]Sites!C87</f>
        <v>Low Income Developing Countries</v>
      </c>
      <c r="D87" s="76" t="str">
        <f>[1]Sites!D87</f>
        <v>Caucasus and Central Asia</v>
      </c>
      <c r="E87" s="76">
        <v>1</v>
      </c>
      <c r="F87" s="77">
        <f>IFERROR(VLOOKUP(A87,Labor_ICT!A86:H280,8,0),"-")</f>
        <v>1.7056875228881836</v>
      </c>
      <c r="G87" s="78">
        <f t="shared" si="5"/>
        <v>1.7056875228881836</v>
      </c>
      <c r="H87" s="79">
        <f>IFERROR(VLOOKUP(A87,Labor_Construction!A86:H280,8,0),"-")</f>
        <v>0.73409026861190796</v>
      </c>
      <c r="I87" s="80">
        <f t="shared" si="6"/>
        <v>0.73409026861190796</v>
      </c>
      <c r="J87" s="77">
        <f>IFERROR(VLOOKUP(A87,Labor_Logistics!A86:H280,8,0),"-")</f>
        <v>0.87175798416137695</v>
      </c>
      <c r="K87" s="80">
        <f t="shared" si="7"/>
        <v>0.87175798416137695</v>
      </c>
      <c r="L87" s="81">
        <f>IFERROR(E87*G87*Cost_Settings!$D$14,"-")</f>
        <v>27.291000366210938</v>
      </c>
      <c r="M87" s="81">
        <f>IFERROR(E87*K87*Cost_Settings!$D$15,"-")</f>
        <v>13.948127746582031</v>
      </c>
      <c r="N87" s="81">
        <f>IFERROR(E87*K87*Cost_Settings!$D$16,"-")</f>
        <v>13.948127746582031</v>
      </c>
      <c r="O87" s="81">
        <f>IFERROR(E87*K87*Cost_Settings!$D$17,"-")</f>
        <v>13.948127746582031</v>
      </c>
      <c r="P87" s="82">
        <f t="shared" si="8"/>
        <v>69.135383605957031</v>
      </c>
      <c r="Q87" s="83">
        <f t="shared" si="9"/>
        <v>69.135383605957031</v>
      </c>
    </row>
    <row r="88" spans="1:17">
      <c r="A88" s="69" t="str">
        <f>[1]Sites!A88</f>
        <v>KHM</v>
      </c>
      <c r="B88" s="69" t="str">
        <f>[1]Sites!B88</f>
        <v>Cambodia</v>
      </c>
      <c r="C88" s="76" t="str">
        <f>[1]Sites!C88</f>
        <v>Low Income Developing Countries</v>
      </c>
      <c r="D88" s="76" t="str">
        <f>[1]Sites!D88</f>
        <v>Emerging and Developing Asia</v>
      </c>
      <c r="E88" s="76">
        <v>1</v>
      </c>
      <c r="F88" s="77" t="str">
        <f>IFERROR(VLOOKUP(A88,Labor_ICT!A87:H281,8,0),"-")</f>
        <v>-</v>
      </c>
      <c r="G88" s="78">
        <f t="shared" si="5"/>
        <v>1.9841409941514334</v>
      </c>
      <c r="H88" s="79">
        <f>IFERROR(VLOOKUP(A88,Labor_Construction!A87:H281,8,0),"-")</f>
        <v>0.99390226602554321</v>
      </c>
      <c r="I88" s="80">
        <f t="shared" si="6"/>
        <v>0.99390226602554321</v>
      </c>
      <c r="J88" s="77">
        <f>IFERROR(VLOOKUP(A88,Labor_Logistics!A87:H281,8,0),"-")</f>
        <v>1.1683704853057861</v>
      </c>
      <c r="K88" s="80">
        <f t="shared" si="7"/>
        <v>1.1683704853057861</v>
      </c>
      <c r="L88" s="81">
        <f>IFERROR(E88*G88*Cost_Settings!$D$14,"-")</f>
        <v>31.746255906422935</v>
      </c>
      <c r="M88" s="81">
        <f>IFERROR(E88*K88*Cost_Settings!$D$15,"-")</f>
        <v>18.693927764892578</v>
      </c>
      <c r="N88" s="81">
        <f>IFERROR(E88*K88*Cost_Settings!$D$16,"-")</f>
        <v>18.693927764892578</v>
      </c>
      <c r="O88" s="81">
        <f>IFERROR(E88*K88*Cost_Settings!$D$17,"-")</f>
        <v>18.693927764892578</v>
      </c>
      <c r="P88" s="82">
        <f t="shared" si="8"/>
        <v>87.828039201100665</v>
      </c>
      <c r="Q88" s="83">
        <f t="shared" si="9"/>
        <v>87.828039201100665</v>
      </c>
    </row>
    <row r="89" spans="1:17">
      <c r="A89" s="69" t="str">
        <f>[1]Sites!A89</f>
        <v>KIR</v>
      </c>
      <c r="B89" s="69" t="str">
        <f>[1]Sites!B89</f>
        <v>Kiribati</v>
      </c>
      <c r="C89" s="76" t="str">
        <f>[1]Sites!C89</f>
        <v>-</v>
      </c>
      <c r="D89" s="76" t="str">
        <f>[1]Sites!D89</f>
        <v>-</v>
      </c>
      <c r="E89" s="76">
        <v>1</v>
      </c>
      <c r="F89" s="77">
        <f>IFERROR(VLOOKUP(A89,Labor_ICT!A88:H282,8,0),"-")</f>
        <v>2.3106832504272461</v>
      </c>
      <c r="G89" s="78">
        <f t="shared" si="5"/>
        <v>2.3106832504272461</v>
      </c>
      <c r="H89" s="79">
        <f>IFERROR(VLOOKUP(A89,Labor_Construction!A88:H282,8,0),"-")</f>
        <v>1.0353378057479858</v>
      </c>
      <c r="I89" s="80">
        <f t="shared" si="6"/>
        <v>1.0353378057479858</v>
      </c>
      <c r="J89" s="77">
        <f>IFERROR(VLOOKUP(A89,Labor_Logistics!A88:H282,8,0),"-")</f>
        <v>1.2154150009155273</v>
      </c>
      <c r="K89" s="80">
        <f t="shared" si="7"/>
        <v>1.2154150009155273</v>
      </c>
      <c r="L89" s="81">
        <f>IFERROR(E89*G89*Cost_Settings!$D$14,"-")</f>
        <v>36.970932006835938</v>
      </c>
      <c r="M89" s="81">
        <f>IFERROR(E89*K89*Cost_Settings!$D$15,"-")</f>
        <v>19.446640014648438</v>
      </c>
      <c r="N89" s="81">
        <f>IFERROR(E89*K89*Cost_Settings!$D$16,"-")</f>
        <v>19.446640014648438</v>
      </c>
      <c r="O89" s="81">
        <f>IFERROR(E89*K89*Cost_Settings!$D$17,"-")</f>
        <v>19.446640014648438</v>
      </c>
      <c r="P89" s="82">
        <f t="shared" si="8"/>
        <v>95.31085205078125</v>
      </c>
      <c r="Q89" s="83">
        <f t="shared" si="9"/>
        <v>95.31085205078125</v>
      </c>
    </row>
    <row r="90" spans="1:17">
      <c r="A90" s="69" t="str">
        <f>[1]Sites!A90</f>
        <v>KOR</v>
      </c>
      <c r="B90" s="69" t="str">
        <f>[1]Sites!B90</f>
        <v>Korea; South</v>
      </c>
      <c r="C90" s="76" t="str">
        <f>[1]Sites!C90</f>
        <v>Advanced Economies</v>
      </c>
      <c r="D90" s="76" t="str">
        <f>[1]Sites!D90</f>
        <v>Advanced Economies</v>
      </c>
      <c r="E90" s="76">
        <v>1</v>
      </c>
      <c r="F90" s="77">
        <f>IFERROR(VLOOKUP(A90,Labor_ICT!A89:H283,8,0),"-")</f>
        <v>31.422824859619141</v>
      </c>
      <c r="G90" s="78">
        <f t="shared" si="5"/>
        <v>31.422824859619141</v>
      </c>
      <c r="H90" s="79">
        <f>IFERROR(VLOOKUP(A90,Labor_Construction!A89:H283,8,0),"-")</f>
        <v>19.90544319152832</v>
      </c>
      <c r="I90" s="80">
        <f t="shared" si="6"/>
        <v>19.90544319152832</v>
      </c>
      <c r="J90" s="77">
        <f>IFERROR(VLOOKUP(A90,Labor_Logistics!A89:H283,8,0),"-")</f>
        <v>21.16374397277832</v>
      </c>
      <c r="K90" s="80">
        <f t="shared" si="7"/>
        <v>21.16374397277832</v>
      </c>
      <c r="L90" s="81">
        <f>IFERROR(E90*G90*Cost_Settings!$D$14,"-")</f>
        <v>502.76519775390625</v>
      </c>
      <c r="M90" s="81">
        <f>IFERROR(E90*K90*Cost_Settings!$D$15,"-")</f>
        <v>338.61990356445313</v>
      </c>
      <c r="N90" s="81">
        <f>IFERROR(E90*K90*Cost_Settings!$D$16,"-")</f>
        <v>338.61990356445313</v>
      </c>
      <c r="O90" s="81">
        <f>IFERROR(E90*K90*Cost_Settings!$D$17,"-")</f>
        <v>338.61990356445313</v>
      </c>
      <c r="P90" s="82">
        <f t="shared" si="8"/>
        <v>1518.6249084472656</v>
      </c>
      <c r="Q90" s="83">
        <f t="shared" si="9"/>
        <v>1518.6249084472656</v>
      </c>
    </row>
    <row r="91" spans="1:17">
      <c r="A91" s="69" t="str">
        <f>[1]Sites!A91</f>
        <v>KWT</v>
      </c>
      <c r="B91" s="69" t="str">
        <f>[1]Sites!B91</f>
        <v>Kuwait</v>
      </c>
      <c r="C91" s="76" t="str">
        <f>[1]Sites!C91</f>
        <v>Emerging Market Economies</v>
      </c>
      <c r="D91" s="76" t="str">
        <f>[1]Sites!D91</f>
        <v>Middle East, North Africa, Afghanistan, and Pakistan</v>
      </c>
      <c r="E91" s="76">
        <v>1</v>
      </c>
      <c r="F91" s="77">
        <f>IFERROR(VLOOKUP(A91,Labor_ICT!A90:H284,8,0),"-")</f>
        <v>23.385196685791016</v>
      </c>
      <c r="G91" s="78">
        <f t="shared" si="5"/>
        <v>23.385196685791016</v>
      </c>
      <c r="H91" s="79">
        <f>IFERROR(VLOOKUP(A91,Labor_Construction!A90:H284,8,0),"-")</f>
        <v>14.244439125061035</v>
      </c>
      <c r="I91" s="80">
        <f t="shared" si="6"/>
        <v>14.244439125061035</v>
      </c>
      <c r="J91" s="77">
        <f>IFERROR(VLOOKUP(A91,Labor_Logistics!A90:H284,8,0),"-")</f>
        <v>15.315656661987305</v>
      </c>
      <c r="K91" s="80">
        <f t="shared" si="7"/>
        <v>15.315656661987305</v>
      </c>
      <c r="L91" s="81">
        <f>IFERROR(E91*G91*Cost_Settings!$D$14,"-")</f>
        <v>374.16314697265625</v>
      </c>
      <c r="M91" s="81">
        <f>IFERROR(E91*K91*Cost_Settings!$D$15,"-")</f>
        <v>245.05050659179688</v>
      </c>
      <c r="N91" s="81">
        <f>IFERROR(E91*K91*Cost_Settings!$D$16,"-")</f>
        <v>245.05050659179688</v>
      </c>
      <c r="O91" s="81">
        <f>IFERROR(E91*K91*Cost_Settings!$D$17,"-")</f>
        <v>245.05050659179688</v>
      </c>
      <c r="P91" s="82">
        <f t="shared" si="8"/>
        <v>1109.3146667480469</v>
      </c>
      <c r="Q91" s="83">
        <f t="shared" si="9"/>
        <v>1109.3146667480469</v>
      </c>
    </row>
    <row r="92" spans="1:17">
      <c r="A92" s="69" t="str">
        <f>[1]Sites!A92</f>
        <v>LAO</v>
      </c>
      <c r="B92" s="69" t="str">
        <f>[1]Sites!B92</f>
        <v>Laos</v>
      </c>
      <c r="C92" s="76" t="str">
        <f>[1]Sites!C92</f>
        <v>Low Income Developing Countries</v>
      </c>
      <c r="D92" s="76" t="str">
        <f>[1]Sites!D92</f>
        <v>Emerging and Developing Asia</v>
      </c>
      <c r="E92" s="76">
        <v>1</v>
      </c>
      <c r="F92" s="77">
        <f>IFERROR(VLOOKUP(A92,Labor_ICT!A91:H285,8,0),"-")</f>
        <v>3.4016761779785156</v>
      </c>
      <c r="G92" s="78">
        <f t="shared" si="5"/>
        <v>3.4016761779785156</v>
      </c>
      <c r="H92" s="79">
        <f>IFERROR(VLOOKUP(A92,Labor_Construction!A91:H285,8,0),"-")</f>
        <v>1.6044173240661621</v>
      </c>
      <c r="I92" s="80">
        <f t="shared" si="6"/>
        <v>1.6044173240661621</v>
      </c>
      <c r="J92" s="77">
        <f>IFERROR(VLOOKUP(A92,Labor_Logistics!A91:H285,8,0),"-")</f>
        <v>1.8560309410095215</v>
      </c>
      <c r="K92" s="80">
        <f t="shared" si="7"/>
        <v>1.8560309410095215</v>
      </c>
      <c r="L92" s="81">
        <f>IFERROR(E92*G92*Cost_Settings!$D$14,"-")</f>
        <v>54.42681884765625</v>
      </c>
      <c r="M92" s="81">
        <f>IFERROR(E92*K92*Cost_Settings!$D$15,"-")</f>
        <v>29.696495056152344</v>
      </c>
      <c r="N92" s="81">
        <f>IFERROR(E92*K92*Cost_Settings!$D$16,"-")</f>
        <v>29.696495056152344</v>
      </c>
      <c r="O92" s="81">
        <f>IFERROR(E92*K92*Cost_Settings!$D$17,"-")</f>
        <v>29.696495056152344</v>
      </c>
      <c r="P92" s="82">
        <f t="shared" si="8"/>
        <v>143.51630401611328</v>
      </c>
      <c r="Q92" s="83">
        <f t="shared" si="9"/>
        <v>143.51630401611328</v>
      </c>
    </row>
    <row r="93" spans="1:17">
      <c r="A93" s="69" t="str">
        <f>[1]Sites!A93</f>
        <v>LBN</v>
      </c>
      <c r="B93" s="69" t="str">
        <f>[1]Sites!B93</f>
        <v>Lebanon</v>
      </c>
      <c r="C93" s="76" t="str">
        <f>[1]Sites!C93</f>
        <v>Emerging Market Economies</v>
      </c>
      <c r="D93" s="76" t="str">
        <f>[1]Sites!D93</f>
        <v>Middle East, North Africa, Afghanistan, and Pakistan</v>
      </c>
      <c r="E93" s="76">
        <v>1</v>
      </c>
      <c r="F93" s="77">
        <f>IFERROR(VLOOKUP(A93,Labor_ICT!A92:H286,8,0),"-")</f>
        <v>3.6319451332092285</v>
      </c>
      <c r="G93" s="78">
        <f t="shared" si="5"/>
        <v>3.6319451332092285</v>
      </c>
      <c r="H93" s="79">
        <f>IFERROR(VLOOKUP(A93,Labor_Construction!A92:H286,8,0),"-")</f>
        <v>1.7279758453369141</v>
      </c>
      <c r="I93" s="80">
        <f t="shared" si="6"/>
        <v>1.7279758453369141</v>
      </c>
      <c r="J93" s="77">
        <f>IFERROR(VLOOKUP(A93,Labor_Logistics!A92:H286,8,0),"-")</f>
        <v>1.9940034151077271</v>
      </c>
      <c r="K93" s="80">
        <f t="shared" si="7"/>
        <v>1.9940034151077271</v>
      </c>
      <c r="L93" s="81">
        <f>IFERROR(E93*G93*Cost_Settings!$D$14,"-")</f>
        <v>58.111122131347656</v>
      </c>
      <c r="M93" s="81">
        <f>IFERROR(E93*K93*Cost_Settings!$D$15,"-")</f>
        <v>31.904054641723633</v>
      </c>
      <c r="N93" s="81">
        <f>IFERROR(E93*K93*Cost_Settings!$D$16,"-")</f>
        <v>31.904054641723633</v>
      </c>
      <c r="O93" s="81">
        <f>IFERROR(E93*K93*Cost_Settings!$D$17,"-")</f>
        <v>31.904054641723633</v>
      </c>
      <c r="P93" s="82">
        <f t="shared" si="8"/>
        <v>153.82328605651855</v>
      </c>
      <c r="Q93" s="83">
        <f t="shared" si="9"/>
        <v>153.82328605651855</v>
      </c>
    </row>
    <row r="94" spans="1:17">
      <c r="A94" s="69" t="str">
        <f>[1]Sites!A94</f>
        <v>LBR</v>
      </c>
      <c r="B94" s="69" t="str">
        <f>[1]Sites!B94</f>
        <v>Liberia</v>
      </c>
      <c r="C94" s="76" t="str">
        <f>[1]Sites!C94</f>
        <v>Low Income Developing Countries</v>
      </c>
      <c r="D94" s="76" t="str">
        <f>[1]Sites!D94</f>
        <v>Sub-Sahara Africa</v>
      </c>
      <c r="E94" s="76">
        <v>1</v>
      </c>
      <c r="F94" s="77">
        <f>IFERROR(VLOOKUP(A94,Labor_ICT!A93:H287,8,0),"-")</f>
        <v>0.99395179748535156</v>
      </c>
      <c r="G94" s="78">
        <f t="shared" si="5"/>
        <v>0.99395179748535156</v>
      </c>
      <c r="H94" s="79">
        <f>IFERROR(VLOOKUP(A94,Labor_Construction!A93:H287,8,0),"-")</f>
        <v>0.39819797873497009</v>
      </c>
      <c r="I94" s="80">
        <f t="shared" si="6"/>
        <v>0.39819797873497009</v>
      </c>
      <c r="J94" s="77">
        <f>IFERROR(VLOOKUP(A94,Labor_Logistics!A93:H287,8,0),"-")</f>
        <v>0.48266658186912537</v>
      </c>
      <c r="K94" s="80">
        <f t="shared" si="7"/>
        <v>0.48266658186912537</v>
      </c>
      <c r="L94" s="81">
        <f>IFERROR(E94*G94*Cost_Settings!$D$14,"-")</f>
        <v>15.903228759765625</v>
      </c>
      <c r="M94" s="81">
        <f>IFERROR(E94*K94*Cost_Settings!$D$15,"-")</f>
        <v>7.7226653099060059</v>
      </c>
      <c r="N94" s="81">
        <f>IFERROR(E94*K94*Cost_Settings!$D$16,"-")</f>
        <v>7.7226653099060059</v>
      </c>
      <c r="O94" s="81">
        <f>IFERROR(E94*K94*Cost_Settings!$D$17,"-")</f>
        <v>7.7226653099060059</v>
      </c>
      <c r="P94" s="82">
        <f t="shared" si="8"/>
        <v>39.071224689483643</v>
      </c>
      <c r="Q94" s="83">
        <f t="shared" si="9"/>
        <v>39.071224689483643</v>
      </c>
    </row>
    <row r="95" spans="1:17">
      <c r="A95" s="69" t="str">
        <f>[1]Sites!A95</f>
        <v>LBY</v>
      </c>
      <c r="B95" s="69" t="str">
        <f>[1]Sites!B95</f>
        <v>Libya</v>
      </c>
      <c r="C95" s="76" t="str">
        <f>[1]Sites!C95</f>
        <v>Emerging Market Economies</v>
      </c>
      <c r="D95" s="76" t="str">
        <f>[1]Sites!D95</f>
        <v>Middle East, North Africa, Afghanistan, and Pakistan</v>
      </c>
      <c r="E95" s="76">
        <v>1</v>
      </c>
      <c r="F95" s="77">
        <f>IFERROR(VLOOKUP(A95,Labor_ICT!A94:H288,8,0),"-")</f>
        <v>3.755171537399292</v>
      </c>
      <c r="G95" s="78">
        <f t="shared" si="5"/>
        <v>3.755171537399292</v>
      </c>
      <c r="H95" s="79">
        <f>IFERROR(VLOOKUP(A95,Labor_Construction!A94:H288,8,0),"-")</f>
        <v>1.7945297956466675</v>
      </c>
      <c r="I95" s="80">
        <f t="shared" si="6"/>
        <v>1.7945297956466675</v>
      </c>
      <c r="J95" s="77">
        <f>IFERROR(VLOOKUP(A95,Labor_Logistics!A94:H288,8,0),"-")</f>
        <v>2.0681827068328857</v>
      </c>
      <c r="K95" s="80">
        <f t="shared" si="7"/>
        <v>2.0681827068328857</v>
      </c>
      <c r="L95" s="81">
        <f>IFERROR(E95*G95*Cost_Settings!$D$14,"-")</f>
        <v>60.082744598388672</v>
      </c>
      <c r="M95" s="81">
        <f>IFERROR(E95*K95*Cost_Settings!$D$15,"-")</f>
        <v>33.090923309326172</v>
      </c>
      <c r="N95" s="81">
        <f>IFERROR(E95*K95*Cost_Settings!$D$16,"-")</f>
        <v>33.090923309326172</v>
      </c>
      <c r="O95" s="81">
        <f>IFERROR(E95*K95*Cost_Settings!$D$17,"-")</f>
        <v>33.090923309326172</v>
      </c>
      <c r="P95" s="82">
        <f t="shared" si="8"/>
        <v>159.35551452636719</v>
      </c>
      <c r="Q95" s="83">
        <f t="shared" si="9"/>
        <v>159.35551452636719</v>
      </c>
    </row>
    <row r="96" spans="1:17">
      <c r="A96" s="69" t="str">
        <f>[1]Sites!A96</f>
        <v>LCA</v>
      </c>
      <c r="B96" s="69" t="str">
        <f>[1]Sites!B96</f>
        <v>Saint Lucia</v>
      </c>
      <c r="C96" s="76" t="str">
        <f>[1]Sites!C96</f>
        <v>-</v>
      </c>
      <c r="D96" s="76" t="str">
        <f>[1]Sites!D96</f>
        <v>-</v>
      </c>
      <c r="E96" s="76">
        <v>1</v>
      </c>
      <c r="F96" s="77">
        <f>IFERROR(VLOOKUP(A96,Labor_ICT!A95:H289,8,0),"-")</f>
        <v>10.22510814666748</v>
      </c>
      <c r="G96" s="78">
        <f t="shared" si="5"/>
        <v>10.22510814666748</v>
      </c>
      <c r="H96" s="79">
        <f>IFERROR(VLOOKUP(A96,Labor_Construction!A95:H289,8,0),"-")</f>
        <v>5.5809283256530762</v>
      </c>
      <c r="I96" s="80">
        <f t="shared" si="6"/>
        <v>5.5809283256530762</v>
      </c>
      <c r="J96" s="77">
        <f>IFERROR(VLOOKUP(A96,Labor_Logistics!A95:H289,8,0),"-")</f>
        <v>6.1920280456542969</v>
      </c>
      <c r="K96" s="80">
        <f t="shared" si="7"/>
        <v>6.1920280456542969</v>
      </c>
      <c r="L96" s="81">
        <f>IFERROR(E96*G96*Cost_Settings!$D$14,"-")</f>
        <v>163.60173034667969</v>
      </c>
      <c r="M96" s="81">
        <f>IFERROR(E96*K96*Cost_Settings!$D$15,"-")</f>
        <v>99.07244873046875</v>
      </c>
      <c r="N96" s="81">
        <f>IFERROR(E96*K96*Cost_Settings!$D$16,"-")</f>
        <v>99.07244873046875</v>
      </c>
      <c r="O96" s="81">
        <f>IFERROR(E96*K96*Cost_Settings!$D$17,"-")</f>
        <v>99.07244873046875</v>
      </c>
      <c r="P96" s="82">
        <f t="shared" si="8"/>
        <v>460.81907653808594</v>
      </c>
      <c r="Q96" s="83">
        <f t="shared" si="9"/>
        <v>460.81907653808594</v>
      </c>
    </row>
    <row r="97" spans="1:17">
      <c r="A97" s="69" t="str">
        <f>[1]Sites!A97</f>
        <v>LKA</v>
      </c>
      <c r="B97" s="69" t="str">
        <f>[1]Sites!B97</f>
        <v>Sri Lanka</v>
      </c>
      <c r="C97" s="76" t="str">
        <f>[1]Sites!C97</f>
        <v>Emerging Market Economies</v>
      </c>
      <c r="D97" s="76" t="str">
        <f>[1]Sites!D97</f>
        <v>Emerging and Developing Asia</v>
      </c>
      <c r="E97" s="76">
        <v>1</v>
      </c>
      <c r="F97" s="77">
        <f>IFERROR(VLOOKUP(A97,Labor_ICT!A96:H290,8,0),"-")</f>
        <v>4.6535296440124512</v>
      </c>
      <c r="G97" s="78">
        <f t="shared" si="5"/>
        <v>4.6535296440124512</v>
      </c>
      <c r="H97" s="79">
        <f>IFERROR(VLOOKUP(A97,Labor_Construction!A96:H290,8,0),"-")</f>
        <v>2.2880325317382813</v>
      </c>
      <c r="I97" s="80">
        <f t="shared" si="6"/>
        <v>2.2880325317382813</v>
      </c>
      <c r="J97" s="77">
        <f>IFERROR(VLOOKUP(A97,Labor_Logistics!A96:H290,8,0),"-")</f>
        <v>2.6155610084533691</v>
      </c>
      <c r="K97" s="80">
        <f t="shared" si="7"/>
        <v>2.6155610084533691</v>
      </c>
      <c r="L97" s="81">
        <f>IFERROR(E97*G97*Cost_Settings!$D$14,"-")</f>
        <v>74.456474304199219</v>
      </c>
      <c r="M97" s="81">
        <f>IFERROR(E97*K97*Cost_Settings!$D$15,"-")</f>
        <v>41.848976135253906</v>
      </c>
      <c r="N97" s="81">
        <f>IFERROR(E97*K97*Cost_Settings!$D$16,"-")</f>
        <v>41.848976135253906</v>
      </c>
      <c r="O97" s="81">
        <f>IFERROR(E97*K97*Cost_Settings!$D$17,"-")</f>
        <v>41.848976135253906</v>
      </c>
      <c r="P97" s="82">
        <f t="shared" si="8"/>
        <v>200.00340270996094</v>
      </c>
      <c r="Q97" s="83">
        <f t="shared" si="9"/>
        <v>200.00340270996094</v>
      </c>
    </row>
    <row r="98" spans="1:17">
      <c r="A98" s="69" t="str">
        <f>[1]Sites!A98</f>
        <v>LSO</v>
      </c>
      <c r="B98" s="69" t="str">
        <f>[1]Sites!B98</f>
        <v>Lesotho</v>
      </c>
      <c r="C98" s="76" t="str">
        <f>[1]Sites!C98</f>
        <v>Low Income Developing Countries</v>
      </c>
      <c r="D98" s="76" t="str">
        <f>[1]Sites!D98</f>
        <v>Sub-Sahara Africa</v>
      </c>
      <c r="E98" s="76">
        <v>1</v>
      </c>
      <c r="F98" s="77">
        <f>IFERROR(VLOOKUP(A98,Labor_ICT!A97:H291,8,0),"-")</f>
        <v>1.4234505891799927</v>
      </c>
      <c r="G98" s="78">
        <f t="shared" si="5"/>
        <v>1.4234505891799927</v>
      </c>
      <c r="H98" s="79">
        <f>IFERROR(VLOOKUP(A98,Labor_Construction!A97:H291,8,0),"-")</f>
        <v>0.59809482097625732</v>
      </c>
      <c r="I98" s="80">
        <f t="shared" si="6"/>
        <v>0.59809482097625732</v>
      </c>
      <c r="J98" s="77">
        <f>IFERROR(VLOOKUP(A98,Labor_Logistics!A97:H291,8,0),"-")</f>
        <v>0.71515154838562012</v>
      </c>
      <c r="K98" s="80">
        <f t="shared" si="7"/>
        <v>0.71515154838562012</v>
      </c>
      <c r="L98" s="81">
        <f>IFERROR(E98*G98*Cost_Settings!$D$14,"-")</f>
        <v>22.775209426879883</v>
      </c>
      <c r="M98" s="81">
        <f>IFERROR(E98*K98*Cost_Settings!$D$15,"-")</f>
        <v>11.442424774169922</v>
      </c>
      <c r="N98" s="81">
        <f>IFERROR(E98*K98*Cost_Settings!$D$16,"-")</f>
        <v>11.442424774169922</v>
      </c>
      <c r="O98" s="81">
        <f>IFERROR(E98*K98*Cost_Settings!$D$17,"-")</f>
        <v>11.442424774169922</v>
      </c>
      <c r="P98" s="82">
        <f t="shared" si="8"/>
        <v>57.102483749389648</v>
      </c>
      <c r="Q98" s="83">
        <f t="shared" si="9"/>
        <v>57.102483749389648</v>
      </c>
    </row>
    <row r="99" spans="1:17">
      <c r="A99" s="69" t="str">
        <f>[1]Sites!A99</f>
        <v>LTU</v>
      </c>
      <c r="B99" s="69" t="str">
        <f>[1]Sites!B99</f>
        <v>Lithuania</v>
      </c>
      <c r="C99" s="76" t="str">
        <f>[1]Sites!C99</f>
        <v>Advanced Economies</v>
      </c>
      <c r="D99" s="76" t="str">
        <f>[1]Sites!D99</f>
        <v>Advanced Economies</v>
      </c>
      <c r="E99" s="76">
        <v>1</v>
      </c>
      <c r="F99" s="77">
        <f>IFERROR(VLOOKUP(A99,Labor_ICT!A98:H292,8,0),"-")</f>
        <v>21.819999694824219</v>
      </c>
      <c r="G99" s="78">
        <f t="shared" si="5"/>
        <v>21.819999694824219</v>
      </c>
      <c r="H99" s="79">
        <f>IFERROR(VLOOKUP(A99,Labor_Construction!A98:H292,8,0),"-")</f>
        <v>10.390000343322754</v>
      </c>
      <c r="I99" s="80">
        <f t="shared" si="6"/>
        <v>10.390000343322754</v>
      </c>
      <c r="J99" s="77">
        <f>IFERROR(VLOOKUP(A99,Labor_Logistics!A98:H292,8,0),"-")</f>
        <v>11.539999961853027</v>
      </c>
      <c r="K99" s="80">
        <f t="shared" si="7"/>
        <v>11.539999961853027</v>
      </c>
      <c r="L99" s="81">
        <f>IFERROR(E99*G99*Cost_Settings!$D$14,"-")</f>
        <v>349.1199951171875</v>
      </c>
      <c r="M99" s="81">
        <f>IFERROR(E99*K99*Cost_Settings!$D$15,"-")</f>
        <v>184.63999938964844</v>
      </c>
      <c r="N99" s="81">
        <f>IFERROR(E99*K99*Cost_Settings!$D$16,"-")</f>
        <v>184.63999938964844</v>
      </c>
      <c r="O99" s="81">
        <f>IFERROR(E99*K99*Cost_Settings!$D$17,"-")</f>
        <v>184.63999938964844</v>
      </c>
      <c r="P99" s="82">
        <f t="shared" si="8"/>
        <v>903.03999328613281</v>
      </c>
      <c r="Q99" s="83">
        <f t="shared" si="9"/>
        <v>903.03999328613281</v>
      </c>
    </row>
    <row r="100" spans="1:17">
      <c r="A100" s="69" t="str">
        <f>[1]Sites!A100</f>
        <v>LUX</v>
      </c>
      <c r="B100" s="69" t="str">
        <f>[1]Sites!B100</f>
        <v>Luxembourg</v>
      </c>
      <c r="C100" s="76" t="str">
        <f>[1]Sites!C100</f>
        <v>Advanced Economies</v>
      </c>
      <c r="D100" s="76" t="str">
        <f>[1]Sites!D100</f>
        <v>Advanced Economies</v>
      </c>
      <c r="E100" s="76">
        <v>1</v>
      </c>
      <c r="F100" s="77">
        <f>IFERROR(VLOOKUP(A100,Labor_ICT!A99:H293,8,0),"-")</f>
        <v>59.169998168945313</v>
      </c>
      <c r="G100" s="78">
        <f t="shared" si="5"/>
        <v>59.169998168945313</v>
      </c>
      <c r="H100" s="79">
        <f>IFERROR(VLOOKUP(A100,Labor_Construction!A99:H293,8,0),"-")</f>
        <v>32.319999694824219</v>
      </c>
      <c r="I100" s="80">
        <f t="shared" si="6"/>
        <v>32.319999694824219</v>
      </c>
      <c r="J100" s="77">
        <f>IFERROR(VLOOKUP(A100,Labor_Logistics!A99:H293,8,0),"-")</f>
        <v>42.599998474121094</v>
      </c>
      <c r="K100" s="80">
        <f t="shared" si="7"/>
        <v>42.599998474121094</v>
      </c>
      <c r="L100" s="81">
        <f>IFERROR(E100*G100*Cost_Settings!$D$14,"-")</f>
        <v>946.719970703125</v>
      </c>
      <c r="M100" s="81">
        <f>IFERROR(E100*K100*Cost_Settings!$D$15,"-")</f>
        <v>681.5999755859375</v>
      </c>
      <c r="N100" s="81">
        <f>IFERROR(E100*K100*Cost_Settings!$D$16,"-")</f>
        <v>681.5999755859375</v>
      </c>
      <c r="O100" s="81">
        <f>IFERROR(E100*K100*Cost_Settings!$D$17,"-")</f>
        <v>681.5999755859375</v>
      </c>
      <c r="P100" s="82">
        <f t="shared" si="8"/>
        <v>2991.5198974609375</v>
      </c>
      <c r="Q100" s="83">
        <f t="shared" si="9"/>
        <v>2991.5198974609375</v>
      </c>
    </row>
    <row r="101" spans="1:17">
      <c r="A101" s="69" t="str">
        <f>[1]Sites!A101</f>
        <v>LVA</v>
      </c>
      <c r="B101" s="69" t="str">
        <f>[1]Sites!B101</f>
        <v>Latvia</v>
      </c>
      <c r="C101" s="76" t="str">
        <f>[1]Sites!C101</f>
        <v>Advanced Economies</v>
      </c>
      <c r="D101" s="76" t="str">
        <f>[1]Sites!D101</f>
        <v>Advanced Economies</v>
      </c>
      <c r="E101" s="76">
        <v>1</v>
      </c>
      <c r="F101" s="77" t="str">
        <f>IFERROR(VLOOKUP(A101,Labor_ICT!A100:H294,8,0),"-")</f>
        <v>-</v>
      </c>
      <c r="G101" s="78">
        <f t="shared" si="5"/>
        <v>44.258042144775388</v>
      </c>
      <c r="H101" s="79">
        <f>IFERROR(VLOOKUP(A101,Labor_Construction!A100:H294,8,0),"-")</f>
        <v>13.140000343322754</v>
      </c>
      <c r="I101" s="80">
        <f t="shared" si="6"/>
        <v>13.140000343322754</v>
      </c>
      <c r="J101" s="77">
        <f>IFERROR(VLOOKUP(A101,Labor_Logistics!A100:H294,8,0),"-")</f>
        <v>11.760000228881836</v>
      </c>
      <c r="K101" s="80">
        <f t="shared" si="7"/>
        <v>11.760000228881836</v>
      </c>
      <c r="L101" s="81">
        <f>IFERROR(E101*G101*Cost_Settings!$D$14,"-")</f>
        <v>708.1286743164062</v>
      </c>
      <c r="M101" s="81">
        <f>IFERROR(E101*K101*Cost_Settings!$D$15,"-")</f>
        <v>188.16000366210938</v>
      </c>
      <c r="N101" s="81">
        <f>IFERROR(E101*K101*Cost_Settings!$D$16,"-")</f>
        <v>188.16000366210938</v>
      </c>
      <c r="O101" s="81">
        <f>IFERROR(E101*K101*Cost_Settings!$D$17,"-")</f>
        <v>188.16000366210938</v>
      </c>
      <c r="P101" s="82">
        <f t="shared" si="8"/>
        <v>1272.6086853027343</v>
      </c>
      <c r="Q101" s="83">
        <f t="shared" si="9"/>
        <v>1272.6086853027343</v>
      </c>
    </row>
    <row r="102" spans="1:17">
      <c r="A102" s="69" t="str">
        <f>[1]Sites!A102</f>
        <v>MAC</v>
      </c>
      <c r="B102" s="69" t="str">
        <f>[1]Sites!B102</f>
        <v>Macao; SAR China</v>
      </c>
      <c r="C102" s="76" t="str">
        <f>[1]Sites!C102</f>
        <v>-</v>
      </c>
      <c r="D102" s="76" t="str">
        <f>[1]Sites!D102</f>
        <v>-</v>
      </c>
      <c r="E102" s="76">
        <v>1</v>
      </c>
      <c r="F102" s="77">
        <f>IFERROR(VLOOKUP(A102,Labor_ICT!A101:H295,8,0),"-")</f>
        <v>34.911502838134766</v>
      </c>
      <c r="G102" s="78">
        <f t="shared" si="5"/>
        <v>34.911502838134766</v>
      </c>
      <c r="H102" s="79">
        <f>IFERROR(VLOOKUP(A102,Labor_Construction!A101:H295,8,0),"-")</f>
        <v>22.42650032043457</v>
      </c>
      <c r="I102" s="80">
        <f t="shared" si="6"/>
        <v>22.42650032043457</v>
      </c>
      <c r="J102" s="77">
        <f>IFERROR(VLOOKUP(A102,Labor_Logistics!A101:H295,8,0),"-")</f>
        <v>23.749076843261719</v>
      </c>
      <c r="K102" s="80">
        <f t="shared" si="7"/>
        <v>23.749076843261719</v>
      </c>
      <c r="L102" s="81">
        <f>IFERROR(E102*G102*Cost_Settings!$D$14,"-")</f>
        <v>558.58404541015625</v>
      </c>
      <c r="M102" s="81">
        <f>IFERROR(E102*K102*Cost_Settings!$D$15,"-")</f>
        <v>379.9852294921875</v>
      </c>
      <c r="N102" s="81">
        <f>IFERROR(E102*K102*Cost_Settings!$D$16,"-")</f>
        <v>379.9852294921875</v>
      </c>
      <c r="O102" s="81">
        <f>IFERROR(E102*K102*Cost_Settings!$D$17,"-")</f>
        <v>379.9852294921875</v>
      </c>
      <c r="P102" s="82">
        <f t="shared" si="8"/>
        <v>1698.5397338867188</v>
      </c>
      <c r="Q102" s="83">
        <f t="shared" si="9"/>
        <v>1698.5397338867188</v>
      </c>
    </row>
    <row r="103" spans="1:17">
      <c r="A103" s="69" t="str">
        <f>[1]Sites!A103</f>
        <v>MAR</v>
      </c>
      <c r="B103" s="69" t="str">
        <f>[1]Sites!B103</f>
        <v>Morocco</v>
      </c>
      <c r="C103" s="76" t="str">
        <f>[1]Sites!C103</f>
        <v>Emerging Market Economies</v>
      </c>
      <c r="D103" s="76" t="str">
        <f>[1]Sites!D103</f>
        <v>Middle East, North Africa, Afghanistan, and Pakistan</v>
      </c>
      <c r="E103" s="76">
        <v>1</v>
      </c>
      <c r="F103" s="77">
        <f>IFERROR(VLOOKUP(A103,Labor_ICT!A102:H296,8,0),"-")</f>
        <v>4.0948019027709961</v>
      </c>
      <c r="G103" s="78">
        <f t="shared" si="5"/>
        <v>4.0948019027709961</v>
      </c>
      <c r="H103" s="79">
        <f>IFERROR(VLOOKUP(A103,Labor_Construction!A102:H296,8,0),"-")</f>
        <v>1.97944176197052</v>
      </c>
      <c r="I103" s="80">
        <f t="shared" si="6"/>
        <v>1.97944176197052</v>
      </c>
      <c r="J103" s="77">
        <f>IFERROR(VLOOKUP(A103,Labor_Logistics!A102:H296,8,0),"-")</f>
        <v>2.2738077640533447</v>
      </c>
      <c r="K103" s="80">
        <f t="shared" si="7"/>
        <v>2.2738077640533447</v>
      </c>
      <c r="L103" s="81">
        <f>IFERROR(E103*G103*Cost_Settings!$D$14,"-")</f>
        <v>65.516830444335938</v>
      </c>
      <c r="M103" s="81">
        <f>IFERROR(E103*K103*Cost_Settings!$D$15,"-")</f>
        <v>36.380924224853516</v>
      </c>
      <c r="N103" s="81">
        <f>IFERROR(E103*K103*Cost_Settings!$D$16,"-")</f>
        <v>36.380924224853516</v>
      </c>
      <c r="O103" s="81">
        <f>IFERROR(E103*K103*Cost_Settings!$D$17,"-")</f>
        <v>36.380924224853516</v>
      </c>
      <c r="P103" s="82">
        <f t="shared" si="8"/>
        <v>174.65960311889648</v>
      </c>
      <c r="Q103" s="83">
        <f t="shared" si="9"/>
        <v>174.65960311889648</v>
      </c>
    </row>
    <row r="104" spans="1:17">
      <c r="A104" s="69" t="str">
        <f>[1]Sites!A104</f>
        <v>MDA</v>
      </c>
      <c r="B104" s="69" t="str">
        <f>[1]Sites!B104</f>
        <v>Moldova</v>
      </c>
      <c r="C104" s="76" t="str">
        <f>[1]Sites!C104</f>
        <v>Low Income Developing Countries</v>
      </c>
      <c r="D104" s="76" t="str">
        <f>[1]Sites!D104</f>
        <v>Emerging and Developing Europe</v>
      </c>
      <c r="E104" s="76">
        <v>1</v>
      </c>
      <c r="F104" s="77">
        <f>IFERROR(VLOOKUP(A104,Labor_ICT!A103:H297,8,0),"-")</f>
        <v>7.3600001335144043</v>
      </c>
      <c r="G104" s="78">
        <f t="shared" si="5"/>
        <v>7.3600001335144043</v>
      </c>
      <c r="H104" s="79">
        <f>IFERROR(VLOOKUP(A104,Labor_Construction!A103:H297,8,0),"-")</f>
        <v>3.380000114440918</v>
      </c>
      <c r="I104" s="80">
        <f t="shared" si="6"/>
        <v>3.380000114440918</v>
      </c>
      <c r="J104" s="77">
        <f>IFERROR(VLOOKUP(A104,Labor_Logistics!A103:H297,8,0),"-")</f>
        <v>2.8399999141693115</v>
      </c>
      <c r="K104" s="80">
        <f t="shared" si="7"/>
        <v>2.8399999141693115</v>
      </c>
      <c r="L104" s="81">
        <f>IFERROR(E104*G104*Cost_Settings!$D$14,"-")</f>
        <v>117.76000213623047</v>
      </c>
      <c r="M104" s="81">
        <f>IFERROR(E104*K104*Cost_Settings!$D$15,"-")</f>
        <v>45.439998626708984</v>
      </c>
      <c r="N104" s="81">
        <f>IFERROR(E104*K104*Cost_Settings!$D$16,"-")</f>
        <v>45.439998626708984</v>
      </c>
      <c r="O104" s="81">
        <f>IFERROR(E104*K104*Cost_Settings!$D$17,"-")</f>
        <v>45.439998626708984</v>
      </c>
      <c r="P104" s="82">
        <f t="shared" si="8"/>
        <v>254.07999801635742</v>
      </c>
      <c r="Q104" s="83">
        <f t="shared" si="9"/>
        <v>254.07999801635742</v>
      </c>
    </row>
    <row r="105" spans="1:17">
      <c r="A105" s="69" t="str">
        <f>[1]Sites!A105</f>
        <v>MDG</v>
      </c>
      <c r="B105" s="69" t="str">
        <f>[1]Sites!B105</f>
        <v>Madagascar</v>
      </c>
      <c r="C105" s="76" t="str">
        <f>[1]Sites!C105</f>
        <v>Low Income Developing Countries</v>
      </c>
      <c r="D105" s="76" t="str">
        <f>[1]Sites!D105</f>
        <v>Sub-Sahara Africa</v>
      </c>
      <c r="E105" s="76">
        <v>1</v>
      </c>
      <c r="F105" s="77">
        <f>IFERROR(VLOOKUP(A105,Labor_ICT!A104:H298,8,0),"-")</f>
        <v>0.73666912317276001</v>
      </c>
      <c r="G105" s="78">
        <f t="shared" si="5"/>
        <v>0.73666912317276001</v>
      </c>
      <c r="H105" s="79">
        <f>IFERROR(VLOOKUP(A105,Labor_Construction!A104:H298,8,0),"-")</f>
        <v>0.2836262583732605</v>
      </c>
      <c r="I105" s="80">
        <f t="shared" si="6"/>
        <v>0.2836262583732605</v>
      </c>
      <c r="J105" s="77">
        <f>IFERROR(VLOOKUP(A105,Labor_Logistics!A104:H298,8,0),"-")</f>
        <v>0.34772202372550964</v>
      </c>
      <c r="K105" s="80">
        <f t="shared" si="7"/>
        <v>0.34772202372550964</v>
      </c>
      <c r="L105" s="81">
        <f>IFERROR(E105*G105*Cost_Settings!$D$14,"-")</f>
        <v>11.78670597076416</v>
      </c>
      <c r="M105" s="81">
        <f>IFERROR(E105*K105*Cost_Settings!$D$15,"-")</f>
        <v>5.5635523796081543</v>
      </c>
      <c r="N105" s="81">
        <f>IFERROR(E105*K105*Cost_Settings!$D$16,"-")</f>
        <v>5.5635523796081543</v>
      </c>
      <c r="O105" s="81">
        <f>IFERROR(E105*K105*Cost_Settings!$D$17,"-")</f>
        <v>5.5635523796081543</v>
      </c>
      <c r="P105" s="82">
        <f t="shared" si="8"/>
        <v>28.477363109588623</v>
      </c>
      <c r="Q105" s="83">
        <f t="shared" si="9"/>
        <v>28.477363109588623</v>
      </c>
    </row>
    <row r="106" spans="1:17">
      <c r="A106" s="69" t="str">
        <f>[1]Sites!A106</f>
        <v>MDV</v>
      </c>
      <c r="B106" s="69" t="str">
        <f>[1]Sites!B106</f>
        <v>Maldives</v>
      </c>
      <c r="C106" s="76" t="str">
        <f>[1]Sites!C106</f>
        <v>-</v>
      </c>
      <c r="D106" s="76" t="str">
        <f>[1]Sites!D106</f>
        <v>-</v>
      </c>
      <c r="E106" s="76">
        <v>1</v>
      </c>
      <c r="F106" s="77">
        <f>IFERROR(VLOOKUP(A106,Labor_ICT!A105:H299,8,0),"-")</f>
        <v>11.188859939575195</v>
      </c>
      <c r="G106" s="78">
        <f t="shared" si="5"/>
        <v>11.188859939575195</v>
      </c>
      <c r="H106" s="79">
        <f>IFERROR(VLOOKUP(A106,Labor_Construction!A105:H299,8,0),"-")</f>
        <v>6.180366039276123</v>
      </c>
      <c r="I106" s="80">
        <f t="shared" si="6"/>
        <v>6.180366039276123</v>
      </c>
      <c r="J106" s="77">
        <f>IFERROR(VLOOKUP(A106,Labor_Logistics!A105:H299,8,0),"-")</f>
        <v>6.8337011337280273</v>
      </c>
      <c r="K106" s="80">
        <f t="shared" si="7"/>
        <v>6.8337011337280273</v>
      </c>
      <c r="L106" s="81">
        <f>IFERROR(E106*G106*Cost_Settings!$D$14,"-")</f>
        <v>179.02175903320313</v>
      </c>
      <c r="M106" s="81">
        <f>IFERROR(E106*K106*Cost_Settings!$D$15,"-")</f>
        <v>109.33921813964844</v>
      </c>
      <c r="N106" s="81">
        <f>IFERROR(E106*K106*Cost_Settings!$D$16,"-")</f>
        <v>109.33921813964844</v>
      </c>
      <c r="O106" s="81">
        <f>IFERROR(E106*K106*Cost_Settings!$D$17,"-")</f>
        <v>109.33921813964844</v>
      </c>
      <c r="P106" s="82">
        <f t="shared" si="8"/>
        <v>507.03941345214844</v>
      </c>
      <c r="Q106" s="83">
        <f t="shared" si="9"/>
        <v>507.03941345214844</v>
      </c>
    </row>
    <row r="107" spans="1:17">
      <c r="A107" s="69" t="str">
        <f>[1]Sites!A107</f>
        <v>MEX</v>
      </c>
      <c r="B107" s="69" t="str">
        <f>[1]Sites!B107</f>
        <v>Mexico</v>
      </c>
      <c r="C107" s="76" t="str">
        <f>[1]Sites!C107</f>
        <v>Emerging Market Economies</v>
      </c>
      <c r="D107" s="76" t="str">
        <f>[1]Sites!D107</f>
        <v>Latin America and the Caribbean</v>
      </c>
      <c r="E107" s="76">
        <v>1</v>
      </c>
      <c r="F107" s="77">
        <f>IFERROR(VLOOKUP(A107,Labor_ICT!A106:H300,8,0),"-")</f>
        <v>9.6835927963256836</v>
      </c>
      <c r="G107" s="78">
        <f t="shared" si="5"/>
        <v>9.6835927963256836</v>
      </c>
      <c r="H107" s="79">
        <f>IFERROR(VLOOKUP(A107,Labor_Construction!A106:H300,8,0),"-")</f>
        <v>5.247347354888916</v>
      </c>
      <c r="I107" s="80">
        <f t="shared" si="6"/>
        <v>5.247347354888916</v>
      </c>
      <c r="J107" s="77">
        <f>IFERROR(VLOOKUP(A107,Labor_Logistics!A106:H300,8,0),"-")</f>
        <v>5.8339567184448242</v>
      </c>
      <c r="K107" s="80">
        <f t="shared" si="7"/>
        <v>5.8339567184448242</v>
      </c>
      <c r="L107" s="81">
        <f>IFERROR(E107*G107*Cost_Settings!$D$14,"-")</f>
        <v>154.93748474121094</v>
      </c>
      <c r="M107" s="81">
        <f>IFERROR(E107*K107*Cost_Settings!$D$15,"-")</f>
        <v>93.343307495117188</v>
      </c>
      <c r="N107" s="81">
        <f>IFERROR(E107*K107*Cost_Settings!$D$16,"-")</f>
        <v>93.343307495117188</v>
      </c>
      <c r="O107" s="81">
        <f>IFERROR(E107*K107*Cost_Settings!$D$17,"-")</f>
        <v>93.343307495117188</v>
      </c>
      <c r="P107" s="82">
        <f t="shared" si="8"/>
        <v>434.9674072265625</v>
      </c>
      <c r="Q107" s="83">
        <f t="shared" si="9"/>
        <v>434.9674072265625</v>
      </c>
    </row>
    <row r="108" spans="1:17">
      <c r="A108" s="69" t="str">
        <f>[1]Sites!A108</f>
        <v>MKD</v>
      </c>
      <c r="B108" s="69" t="str">
        <f>[1]Sites!B108</f>
        <v>North Macedonia</v>
      </c>
      <c r="C108" s="76" t="str">
        <f>[1]Sites!C108</f>
        <v>-</v>
      </c>
      <c r="D108" s="76" t="str">
        <f>[1]Sites!D108</f>
        <v>-</v>
      </c>
      <c r="E108" s="76">
        <v>1</v>
      </c>
      <c r="F108" s="77">
        <f>IFERROR(VLOOKUP(A108,Labor_ICT!A107:H301,8,0),"-")</f>
        <v>7.1155858039855957</v>
      </c>
      <c r="G108" s="78">
        <f t="shared" si="5"/>
        <v>7.1155858039855957</v>
      </c>
      <c r="H108" s="79">
        <f>IFERROR(VLOOKUP(A108,Labor_Construction!A107:H301,8,0),"-")</f>
        <v>3.7013392448425293</v>
      </c>
      <c r="I108" s="80">
        <f t="shared" si="6"/>
        <v>3.7013392448425293</v>
      </c>
      <c r="J108" s="77">
        <f>IFERROR(VLOOKUP(A108,Labor_Logistics!A107:H301,8,0),"-")</f>
        <v>4.1635293960571289</v>
      </c>
      <c r="K108" s="80">
        <f t="shared" si="7"/>
        <v>4.1635293960571289</v>
      </c>
      <c r="L108" s="81">
        <f>IFERROR(E108*G108*Cost_Settings!$D$14,"-")</f>
        <v>113.84937286376953</v>
      </c>
      <c r="M108" s="81">
        <f>IFERROR(E108*K108*Cost_Settings!$D$15,"-")</f>
        <v>66.616470336914063</v>
      </c>
      <c r="N108" s="81">
        <f>IFERROR(E108*K108*Cost_Settings!$D$16,"-")</f>
        <v>66.616470336914063</v>
      </c>
      <c r="O108" s="81">
        <f>IFERROR(E108*K108*Cost_Settings!$D$17,"-")</f>
        <v>66.616470336914063</v>
      </c>
      <c r="P108" s="82">
        <f t="shared" si="8"/>
        <v>313.69878387451172</v>
      </c>
      <c r="Q108" s="83">
        <f t="shared" si="9"/>
        <v>313.69878387451172</v>
      </c>
    </row>
    <row r="109" spans="1:17">
      <c r="A109" s="69" t="str">
        <f>[1]Sites!A109</f>
        <v>MLI</v>
      </c>
      <c r="B109" s="69" t="str">
        <f>[1]Sites!B109</f>
        <v>Mali</v>
      </c>
      <c r="C109" s="76" t="str">
        <f>[1]Sites!C109</f>
        <v>Low Income Developing Countries</v>
      </c>
      <c r="D109" s="76" t="str">
        <f>[1]Sites!D109</f>
        <v>Sub-Sahara Africa</v>
      </c>
      <c r="E109" s="76">
        <v>1</v>
      </c>
      <c r="F109" s="77">
        <f>IFERROR(VLOOKUP(A109,Labor_ICT!A108:H302,8,0),"-")</f>
        <v>1.3187891244888306</v>
      </c>
      <c r="G109" s="78">
        <f t="shared" si="5"/>
        <v>1.3187891244888306</v>
      </c>
      <c r="H109" s="79">
        <f>IFERROR(VLOOKUP(A109,Labor_Construction!A108:H302,8,0),"-")</f>
        <v>0.54853278398513794</v>
      </c>
      <c r="I109" s="80">
        <f t="shared" si="6"/>
        <v>0.54853278398513794</v>
      </c>
      <c r="J109" s="77">
        <f>IFERROR(VLOOKUP(A109,Labor_Logistics!A108:H302,8,0),"-")</f>
        <v>0.65779340267181396</v>
      </c>
      <c r="K109" s="80">
        <f t="shared" si="7"/>
        <v>0.65779340267181396</v>
      </c>
      <c r="L109" s="81">
        <f>IFERROR(E109*G109*Cost_Settings!$D$14,"-")</f>
        <v>21.100625991821289</v>
      </c>
      <c r="M109" s="81">
        <f>IFERROR(E109*K109*Cost_Settings!$D$15,"-")</f>
        <v>10.524694442749023</v>
      </c>
      <c r="N109" s="81">
        <f>IFERROR(E109*K109*Cost_Settings!$D$16,"-")</f>
        <v>10.524694442749023</v>
      </c>
      <c r="O109" s="81">
        <f>IFERROR(E109*K109*Cost_Settings!$D$17,"-")</f>
        <v>10.524694442749023</v>
      </c>
      <c r="P109" s="82">
        <f t="shared" si="8"/>
        <v>52.674709320068359</v>
      </c>
      <c r="Q109" s="83">
        <f t="shared" si="9"/>
        <v>52.674709320068359</v>
      </c>
    </row>
    <row r="110" spans="1:17">
      <c r="A110" s="69" t="str">
        <f>[1]Sites!A110</f>
        <v>MLT</v>
      </c>
      <c r="B110" s="69" t="str">
        <f>[1]Sites!B110</f>
        <v>Malta</v>
      </c>
      <c r="C110" s="76" t="str">
        <f>[1]Sites!C110</f>
        <v>Advanced Economies</v>
      </c>
      <c r="D110" s="76" t="str">
        <f>[1]Sites!D110</f>
        <v>Advanced Economies</v>
      </c>
      <c r="E110" s="76">
        <v>1</v>
      </c>
      <c r="F110" s="77">
        <f>IFERROR(VLOOKUP(A110,Labor_ICT!A109:H303,8,0),"-")</f>
        <v>26.040000915527344</v>
      </c>
      <c r="G110" s="78">
        <f t="shared" si="5"/>
        <v>26.040000915527344</v>
      </c>
      <c r="H110" s="79">
        <f>IFERROR(VLOOKUP(A110,Labor_Construction!A109:H303,8,0),"-")</f>
        <v>12.220000267028809</v>
      </c>
      <c r="I110" s="80">
        <f t="shared" si="6"/>
        <v>12.220000267028809</v>
      </c>
      <c r="J110" s="77">
        <f>IFERROR(VLOOKUP(A110,Labor_Logistics!A109:H303,8,0),"-")</f>
        <v>15.880000114440918</v>
      </c>
      <c r="K110" s="80">
        <f t="shared" si="7"/>
        <v>15.880000114440918</v>
      </c>
      <c r="L110" s="81">
        <f>IFERROR(E110*G110*Cost_Settings!$D$14,"-")</f>
        <v>416.6400146484375</v>
      </c>
      <c r="M110" s="81">
        <f>IFERROR(E110*K110*Cost_Settings!$D$15,"-")</f>
        <v>254.08000183105469</v>
      </c>
      <c r="N110" s="81">
        <f>IFERROR(E110*K110*Cost_Settings!$D$16,"-")</f>
        <v>254.08000183105469</v>
      </c>
      <c r="O110" s="81">
        <f>IFERROR(E110*K110*Cost_Settings!$D$17,"-")</f>
        <v>254.08000183105469</v>
      </c>
      <c r="P110" s="82">
        <f t="shared" si="8"/>
        <v>1178.8800201416016</v>
      </c>
      <c r="Q110" s="83">
        <f t="shared" si="9"/>
        <v>1178.8800201416016</v>
      </c>
    </row>
    <row r="111" spans="1:17">
      <c r="A111" s="69" t="str">
        <f>[1]Sites!A111</f>
        <v>MMR</v>
      </c>
      <c r="B111" s="69" t="str">
        <f>[1]Sites!B111</f>
        <v>Myanmar</v>
      </c>
      <c r="C111" s="76" t="str">
        <f>[1]Sites!C111</f>
        <v>Low Income Developing Countries</v>
      </c>
      <c r="D111" s="76" t="str">
        <f>[1]Sites!D111</f>
        <v>Emerging and Developing Asia</v>
      </c>
      <c r="E111" s="76">
        <v>1</v>
      </c>
      <c r="F111" s="77">
        <f>IFERROR(VLOOKUP(A111,Labor_ICT!A110:H304,8,0),"-")</f>
        <v>2.1308016777038574</v>
      </c>
      <c r="G111" s="78">
        <f t="shared" si="5"/>
        <v>2.1308016777038574</v>
      </c>
      <c r="H111" s="79">
        <f>IFERROR(VLOOKUP(A111,Labor_Construction!A110:H304,8,0),"-")</f>
        <v>0.94452834129333496</v>
      </c>
      <c r="I111" s="80">
        <f t="shared" si="6"/>
        <v>0.94452834129333496</v>
      </c>
      <c r="J111" s="77">
        <f>IFERROR(VLOOKUP(A111,Labor_Logistics!A110:H304,8,0),"-")</f>
        <v>1.1122268438339233</v>
      </c>
      <c r="K111" s="80">
        <f t="shared" si="7"/>
        <v>1.1122268438339233</v>
      </c>
      <c r="L111" s="81">
        <f>IFERROR(E111*G111*Cost_Settings!$D$14,"-")</f>
        <v>34.092826843261719</v>
      </c>
      <c r="M111" s="81">
        <f>IFERROR(E111*K111*Cost_Settings!$D$15,"-")</f>
        <v>17.795629501342773</v>
      </c>
      <c r="N111" s="81">
        <f>IFERROR(E111*K111*Cost_Settings!$D$16,"-")</f>
        <v>17.795629501342773</v>
      </c>
      <c r="O111" s="81">
        <f>IFERROR(E111*K111*Cost_Settings!$D$17,"-")</f>
        <v>17.795629501342773</v>
      </c>
      <c r="P111" s="82">
        <f t="shared" si="8"/>
        <v>87.479715347290039</v>
      </c>
      <c r="Q111" s="83">
        <f t="shared" si="9"/>
        <v>87.479715347290039</v>
      </c>
    </row>
    <row r="112" spans="1:17">
      <c r="A112" s="69" t="str">
        <f>[1]Sites!A112</f>
        <v>MNE</v>
      </c>
      <c r="B112" s="69" t="str">
        <f>[1]Sites!B112</f>
        <v>Montenegro</v>
      </c>
      <c r="C112" s="76" t="str">
        <f>[1]Sites!C112</f>
        <v>Emerging Market Economies</v>
      </c>
      <c r="D112" s="76" t="str">
        <f>[1]Sites!D112</f>
        <v>Emerging and Developing Europe</v>
      </c>
      <c r="E112" s="76">
        <v>1</v>
      </c>
      <c r="F112" s="77">
        <f>IFERROR(VLOOKUP(A112,Labor_ICT!A111:H305,8,0),"-")</f>
        <v>8.9629125595092773</v>
      </c>
      <c r="G112" s="78">
        <f t="shared" si="5"/>
        <v>8.9629125595092773</v>
      </c>
      <c r="H112" s="79">
        <f>IFERROR(VLOOKUP(A112,Labor_Construction!A111:H305,8,0),"-")</f>
        <v>4.8072457313537598</v>
      </c>
      <c r="I112" s="80">
        <f t="shared" si="6"/>
        <v>4.8072457313537598</v>
      </c>
      <c r="J112" s="77">
        <f>IFERROR(VLOOKUP(A112,Labor_Logistics!A111:H305,8,0),"-")</f>
        <v>5.3603668212890625</v>
      </c>
      <c r="K112" s="80">
        <f t="shared" si="7"/>
        <v>5.3603668212890625</v>
      </c>
      <c r="L112" s="81">
        <f>IFERROR(E112*G112*Cost_Settings!$D$14,"-")</f>
        <v>143.40660095214844</v>
      </c>
      <c r="M112" s="81">
        <f>IFERROR(E112*K112*Cost_Settings!$D$15,"-")</f>
        <v>85.765869140625</v>
      </c>
      <c r="N112" s="81">
        <f>IFERROR(E112*K112*Cost_Settings!$D$16,"-")</f>
        <v>85.765869140625</v>
      </c>
      <c r="O112" s="81">
        <f>IFERROR(E112*K112*Cost_Settings!$D$17,"-")</f>
        <v>85.765869140625</v>
      </c>
      <c r="P112" s="82">
        <f t="shared" si="8"/>
        <v>400.70420837402344</v>
      </c>
      <c r="Q112" s="83">
        <f t="shared" si="9"/>
        <v>400.70420837402344</v>
      </c>
    </row>
    <row r="113" spans="1:17">
      <c r="A113" s="69" t="str">
        <f>[1]Sites!A113</f>
        <v>MNG</v>
      </c>
      <c r="B113" s="69" t="str">
        <f>[1]Sites!B113</f>
        <v>Mongolia</v>
      </c>
      <c r="C113" s="76" t="str">
        <f>[1]Sites!C113</f>
        <v>Emerging Market Economies</v>
      </c>
      <c r="D113" s="76" t="str">
        <f>[1]Sites!D113</f>
        <v>Emerging and Developing Asia</v>
      </c>
      <c r="E113" s="76">
        <v>1</v>
      </c>
      <c r="F113" s="77">
        <f>IFERROR(VLOOKUP(A113,Labor_ICT!A112:H306,8,0),"-")</f>
        <v>4.9158401489257813</v>
      </c>
      <c r="G113" s="78">
        <f t="shared" si="5"/>
        <v>4.9158401489257813</v>
      </c>
      <c r="H113" s="79">
        <f>IFERROR(VLOOKUP(A113,Labor_Construction!A112:H306,8,0),"-")</f>
        <v>2.4346530437469482</v>
      </c>
      <c r="I113" s="80">
        <f t="shared" si="6"/>
        <v>2.4346530437469482</v>
      </c>
      <c r="J113" s="77">
        <f>IFERROR(VLOOKUP(A113,Labor_Logistics!A112:H306,8,0),"-")</f>
        <v>2.77738356590271</v>
      </c>
      <c r="K113" s="80">
        <f t="shared" si="7"/>
        <v>2.77738356590271</v>
      </c>
      <c r="L113" s="81">
        <f>IFERROR(E113*G113*Cost_Settings!$D$14,"-")</f>
        <v>78.6534423828125</v>
      </c>
      <c r="M113" s="81">
        <f>IFERROR(E113*K113*Cost_Settings!$D$15,"-")</f>
        <v>44.438137054443359</v>
      </c>
      <c r="N113" s="81">
        <f>IFERROR(E113*K113*Cost_Settings!$D$16,"-")</f>
        <v>44.438137054443359</v>
      </c>
      <c r="O113" s="81">
        <f>IFERROR(E113*K113*Cost_Settings!$D$17,"-")</f>
        <v>44.438137054443359</v>
      </c>
      <c r="P113" s="82">
        <f t="shared" si="8"/>
        <v>211.96785354614258</v>
      </c>
      <c r="Q113" s="83">
        <f t="shared" si="9"/>
        <v>211.96785354614258</v>
      </c>
    </row>
    <row r="114" spans="1:17">
      <c r="A114" s="69" t="str">
        <f>[1]Sites!A114</f>
        <v>MOZ</v>
      </c>
      <c r="B114" s="69" t="str">
        <f>[1]Sites!B114</f>
        <v>Mozambique</v>
      </c>
      <c r="C114" s="76" t="str">
        <f>[1]Sites!C114</f>
        <v>Low Income Developing Countries</v>
      </c>
      <c r="D114" s="76" t="str">
        <f>[1]Sites!D114</f>
        <v>Sub-Sahara Africa</v>
      </c>
      <c r="E114" s="76">
        <v>1</v>
      </c>
      <c r="F114" s="77">
        <f>IFERROR(VLOOKUP(A114,Labor_ICT!A113:H307,8,0),"-")</f>
        <v>0.71828943490982056</v>
      </c>
      <c r="G114" s="78">
        <f t="shared" si="5"/>
        <v>0.71828943490982056</v>
      </c>
      <c r="H114" s="79">
        <f>IFERROR(VLOOKUP(A114,Labor_Construction!A113:H307,8,0),"-")</f>
        <v>0.27562436461448669</v>
      </c>
      <c r="I114" s="80">
        <f t="shared" si="6"/>
        <v>0.27562436461448669</v>
      </c>
      <c r="J114" s="77">
        <f>IFERROR(VLOOKUP(A114,Labor_Logistics!A113:H307,8,0),"-")</f>
        <v>0.33823603391647339</v>
      </c>
      <c r="K114" s="80">
        <f t="shared" si="7"/>
        <v>0.33823603391647339</v>
      </c>
      <c r="L114" s="81">
        <f>IFERROR(E114*G114*Cost_Settings!$D$14,"-")</f>
        <v>11.492630958557129</v>
      </c>
      <c r="M114" s="81">
        <f>IFERROR(E114*K114*Cost_Settings!$D$15,"-")</f>
        <v>5.4117765426635742</v>
      </c>
      <c r="N114" s="81">
        <f>IFERROR(E114*K114*Cost_Settings!$D$16,"-")</f>
        <v>5.4117765426635742</v>
      </c>
      <c r="O114" s="81">
        <f>IFERROR(E114*K114*Cost_Settings!$D$17,"-")</f>
        <v>5.4117765426635742</v>
      </c>
      <c r="P114" s="82">
        <f t="shared" si="8"/>
        <v>27.727960586547852</v>
      </c>
      <c r="Q114" s="83">
        <f t="shared" si="9"/>
        <v>27.727960586547852</v>
      </c>
    </row>
    <row r="115" spans="1:17">
      <c r="A115" s="69" t="str">
        <f>[1]Sites!A115</f>
        <v>MUS</v>
      </c>
      <c r="B115" s="69" t="str">
        <f>[1]Sites!B115</f>
        <v>Mauritius</v>
      </c>
      <c r="C115" s="76" t="str">
        <f>[1]Sites!C115</f>
        <v>Emerging Market Economies</v>
      </c>
      <c r="D115" s="76" t="str">
        <f>[1]Sites!D115</f>
        <v>Sub-Sahara Africa</v>
      </c>
      <c r="E115" s="76">
        <v>1</v>
      </c>
      <c r="F115" s="77" t="str">
        <f>IFERROR(VLOOKUP(A115,Labor_ICT!A114:H308,8,0),"-")</f>
        <v>-</v>
      </c>
      <c r="G115" s="78">
        <f t="shared" si="5"/>
        <v>10.039928714434305</v>
      </c>
      <c r="H115" s="79">
        <f>IFERROR(VLOOKUP(A115,Labor_Construction!A114:H308,8,0),"-")</f>
        <v>5.3823738098144531</v>
      </c>
      <c r="I115" s="80">
        <f t="shared" si="6"/>
        <v>5.3823738098144531</v>
      </c>
      <c r="J115" s="77">
        <f>IFERROR(VLOOKUP(A115,Labor_Logistics!A114:H308,8,0),"-")</f>
        <v>5.9789857864379883</v>
      </c>
      <c r="K115" s="80">
        <f t="shared" si="7"/>
        <v>5.9789857864379883</v>
      </c>
      <c r="L115" s="81">
        <f>IFERROR(E115*G115*Cost_Settings!$D$14,"-")</f>
        <v>160.63885943094888</v>
      </c>
      <c r="M115" s="81">
        <f>IFERROR(E115*K115*Cost_Settings!$D$15,"-")</f>
        <v>95.663772583007813</v>
      </c>
      <c r="N115" s="81">
        <f>IFERROR(E115*K115*Cost_Settings!$D$16,"-")</f>
        <v>95.663772583007813</v>
      </c>
      <c r="O115" s="81">
        <f>IFERROR(E115*K115*Cost_Settings!$D$17,"-")</f>
        <v>95.663772583007813</v>
      </c>
      <c r="P115" s="82">
        <f t="shared" si="8"/>
        <v>447.63017717997229</v>
      </c>
      <c r="Q115" s="83">
        <f t="shared" si="9"/>
        <v>447.63017717997229</v>
      </c>
    </row>
    <row r="116" spans="1:17">
      <c r="A116" s="69" t="str">
        <f>[1]Sites!A116</f>
        <v>MWI</v>
      </c>
      <c r="B116" s="69" t="str">
        <f>[1]Sites!B116</f>
        <v>Malawi</v>
      </c>
      <c r="C116" s="76" t="str">
        <f>[1]Sites!C116</f>
        <v>Low Income Developing Countries</v>
      </c>
      <c r="D116" s="76" t="str">
        <f>[1]Sites!D116</f>
        <v>Sub-Sahara Africa</v>
      </c>
      <c r="E116" s="76">
        <v>1</v>
      </c>
      <c r="F116" s="77" t="str">
        <f>IFERROR(VLOOKUP(A116,Labor_ICT!A115:H309,8,0),"-")</f>
        <v>-</v>
      </c>
      <c r="G116" s="78">
        <f t="shared" si="5"/>
        <v>1.9841409941514334</v>
      </c>
      <c r="H116" s="79">
        <f>IFERROR(VLOOKUP(A116,Labor_Construction!A115:H309,8,0),"-")</f>
        <v>0.3490099310874939</v>
      </c>
      <c r="I116" s="80">
        <f t="shared" si="6"/>
        <v>0.3490099310874939</v>
      </c>
      <c r="J116" s="77">
        <f>IFERROR(VLOOKUP(A116,Labor_Logistics!A115:H309,8,0),"-")</f>
        <v>0.42491760849952698</v>
      </c>
      <c r="K116" s="80">
        <f t="shared" si="7"/>
        <v>0.42491760849952698</v>
      </c>
      <c r="L116" s="81">
        <f>IFERROR(E116*G116*Cost_Settings!$D$14,"-")</f>
        <v>31.746255906422935</v>
      </c>
      <c r="M116" s="81">
        <f>IFERROR(E116*K116*Cost_Settings!$D$15,"-")</f>
        <v>6.7986817359924316</v>
      </c>
      <c r="N116" s="81">
        <f>IFERROR(E116*K116*Cost_Settings!$D$16,"-")</f>
        <v>6.7986817359924316</v>
      </c>
      <c r="O116" s="81">
        <f>IFERROR(E116*K116*Cost_Settings!$D$17,"-")</f>
        <v>6.7986817359924316</v>
      </c>
      <c r="P116" s="82">
        <f t="shared" si="8"/>
        <v>52.142301114400226</v>
      </c>
      <c r="Q116" s="83">
        <f t="shared" si="9"/>
        <v>52.142301114400226</v>
      </c>
    </row>
    <row r="117" spans="1:17">
      <c r="A117" s="69" t="str">
        <f>[1]Sites!A117</f>
        <v>MYS</v>
      </c>
      <c r="B117" s="69" t="str">
        <f>[1]Sites!B117</f>
        <v>Malaysia</v>
      </c>
      <c r="C117" s="76" t="str">
        <f>[1]Sites!C117</f>
        <v>Emerging Market Economies</v>
      </c>
      <c r="D117" s="76" t="str">
        <f>[1]Sites!D117</f>
        <v>Emerging and Developing Asia</v>
      </c>
      <c r="E117" s="76">
        <v>1</v>
      </c>
      <c r="F117" s="77" t="str">
        <f>IFERROR(VLOOKUP(A117,Labor_ICT!A116:H310,8,0),"-")</f>
        <v>-</v>
      </c>
      <c r="G117" s="78">
        <f t="shared" si="5"/>
        <v>10.039928714434305</v>
      </c>
      <c r="H117" s="79">
        <f>IFERROR(VLOOKUP(A117,Labor_Construction!A116:H310,8,0),"-")</f>
        <v>6.3957891464233398</v>
      </c>
      <c r="I117" s="80">
        <f t="shared" si="6"/>
        <v>6.3957891464233398</v>
      </c>
      <c r="J117" s="77">
        <f>IFERROR(VLOOKUP(A117,Labor_Logistics!A116:H310,8,0),"-")</f>
        <v>7.0637822151184082</v>
      </c>
      <c r="K117" s="80">
        <f t="shared" si="7"/>
        <v>7.0637822151184082</v>
      </c>
      <c r="L117" s="81">
        <f>IFERROR(E117*G117*Cost_Settings!$D$14,"-")</f>
        <v>160.63885943094888</v>
      </c>
      <c r="M117" s="81">
        <f>IFERROR(E117*K117*Cost_Settings!$D$15,"-")</f>
        <v>113.02051544189453</v>
      </c>
      <c r="N117" s="81">
        <f>IFERROR(E117*K117*Cost_Settings!$D$16,"-")</f>
        <v>113.02051544189453</v>
      </c>
      <c r="O117" s="81">
        <f>IFERROR(E117*K117*Cost_Settings!$D$17,"-")</f>
        <v>113.02051544189453</v>
      </c>
      <c r="P117" s="82">
        <f t="shared" si="8"/>
        <v>499.70040575663245</v>
      </c>
      <c r="Q117" s="83">
        <f t="shared" si="9"/>
        <v>499.70040575663245</v>
      </c>
    </row>
    <row r="118" spans="1:17">
      <c r="A118" s="69" t="str">
        <f>[1]Sites!A118</f>
        <v>NAM</v>
      </c>
      <c r="B118" s="69" t="str">
        <f>[1]Sites!B118</f>
        <v>Namibia</v>
      </c>
      <c r="C118" s="76" t="str">
        <f>[1]Sites!C118</f>
        <v>Emerging Market Economies</v>
      </c>
      <c r="D118" s="76" t="str">
        <f>[1]Sites!D118</f>
        <v>Sub-Sahara Africa</v>
      </c>
      <c r="E118" s="76">
        <v>1</v>
      </c>
      <c r="F118" s="77">
        <f>IFERROR(VLOOKUP(A118,Labor_ICT!A117:H311,8,0),"-")</f>
        <v>5.3152966499328613</v>
      </c>
      <c r="G118" s="78">
        <f t="shared" si="5"/>
        <v>5.3152966499328613</v>
      </c>
      <c r="H118" s="79">
        <f>IFERROR(VLOOKUP(A118,Labor_Construction!A117:H311,8,0),"-")</f>
        <v>2.6599190235137939</v>
      </c>
      <c r="I118" s="80">
        <f t="shared" si="6"/>
        <v>2.6599190235137939</v>
      </c>
      <c r="J118" s="77">
        <f>IFERROR(VLOOKUP(A118,Labor_Logistics!A117:H311,8,0),"-")</f>
        <v>3.0253760814666748</v>
      </c>
      <c r="K118" s="80">
        <f t="shared" si="7"/>
        <v>3.0253760814666748</v>
      </c>
      <c r="L118" s="81">
        <f>IFERROR(E118*G118*Cost_Settings!$D$14,"-")</f>
        <v>85.044746398925781</v>
      </c>
      <c r="M118" s="81">
        <f>IFERROR(E118*K118*Cost_Settings!$D$15,"-")</f>
        <v>48.406017303466797</v>
      </c>
      <c r="N118" s="81">
        <f>IFERROR(E118*K118*Cost_Settings!$D$16,"-")</f>
        <v>48.406017303466797</v>
      </c>
      <c r="O118" s="81">
        <f>IFERROR(E118*K118*Cost_Settings!$D$17,"-")</f>
        <v>48.406017303466797</v>
      </c>
      <c r="P118" s="82">
        <f t="shared" si="8"/>
        <v>230.26279830932617</v>
      </c>
      <c r="Q118" s="83">
        <f t="shared" si="9"/>
        <v>230.26279830932617</v>
      </c>
    </row>
    <row r="119" spans="1:17">
      <c r="A119" s="69" t="str">
        <f>[1]Sites!A119</f>
        <v>NER</v>
      </c>
      <c r="B119" s="69" t="str">
        <f>[1]Sites!B119</f>
        <v>Niger</v>
      </c>
      <c r="C119" s="76" t="str">
        <f>[1]Sites!C119</f>
        <v>Low Income Developing Countries</v>
      </c>
      <c r="D119" s="76" t="str">
        <f>[1]Sites!D119</f>
        <v>Sub-Sahara Africa</v>
      </c>
      <c r="E119" s="76">
        <v>1</v>
      </c>
      <c r="F119" s="77">
        <f>IFERROR(VLOOKUP(A119,Labor_ICT!A118:H312,8,0),"-")</f>
        <v>0.88597398996353149</v>
      </c>
      <c r="G119" s="78">
        <f t="shared" si="5"/>
        <v>0.88597398996353149</v>
      </c>
      <c r="H119" s="79">
        <f>IFERROR(VLOOKUP(A119,Labor_Construction!A118:H312,8,0),"-")</f>
        <v>0.34956538677215576</v>
      </c>
      <c r="I119" s="80">
        <f t="shared" si="6"/>
        <v>0.34956538677215576</v>
      </c>
      <c r="J119" s="77">
        <f>IFERROR(VLOOKUP(A119,Labor_Logistics!A118:H312,8,0),"-")</f>
        <v>0.42557117342948914</v>
      </c>
      <c r="K119" s="80">
        <f t="shared" si="7"/>
        <v>0.42557117342948914</v>
      </c>
      <c r="L119" s="81">
        <f>IFERROR(E119*G119*Cost_Settings!$D$14,"-")</f>
        <v>14.175583839416504</v>
      </c>
      <c r="M119" s="81">
        <f>IFERROR(E119*K119*Cost_Settings!$D$15,"-")</f>
        <v>6.8091387748718262</v>
      </c>
      <c r="N119" s="81">
        <f>IFERROR(E119*K119*Cost_Settings!$D$16,"-")</f>
        <v>6.8091387748718262</v>
      </c>
      <c r="O119" s="81">
        <f>IFERROR(E119*K119*Cost_Settings!$D$17,"-")</f>
        <v>6.8091387748718262</v>
      </c>
      <c r="P119" s="82">
        <f t="shared" si="8"/>
        <v>34.603000164031982</v>
      </c>
      <c r="Q119" s="83">
        <f t="shared" si="9"/>
        <v>34.603000164031982</v>
      </c>
    </row>
    <row r="120" spans="1:17">
      <c r="A120" s="69" t="str">
        <f>[1]Sites!A120</f>
        <v>NGA</v>
      </c>
      <c r="B120" s="69" t="str">
        <f>[1]Sites!B120</f>
        <v>Nigeria</v>
      </c>
      <c r="C120" s="76" t="str">
        <f>[1]Sites!C120</f>
        <v>Low Income Developing Countries</v>
      </c>
      <c r="D120" s="76" t="str">
        <f>[1]Sites!D120</f>
        <v>Sub-Sahara Africa</v>
      </c>
      <c r="E120" s="76">
        <v>1</v>
      </c>
      <c r="F120" s="77">
        <f>IFERROR(VLOOKUP(A120,Labor_ICT!A119:H313,8,0),"-")</f>
        <v>2.8067104816436768</v>
      </c>
      <c r="G120" s="78">
        <f t="shared" si="5"/>
        <v>2.8067104816436768</v>
      </c>
      <c r="H120" s="79">
        <f>IFERROR(VLOOKUP(A120,Labor_Construction!A119:H313,8,0),"-")</f>
        <v>1.2904596328735352</v>
      </c>
      <c r="I120" s="80">
        <f t="shared" si="6"/>
        <v>1.2904596328735352</v>
      </c>
      <c r="J120" s="77">
        <f>IFERROR(VLOOKUP(A120,Labor_Logistics!A119:H313,8,0),"-")</f>
        <v>1.5037698745727539</v>
      </c>
      <c r="K120" s="80">
        <f t="shared" si="7"/>
        <v>1.5037698745727539</v>
      </c>
      <c r="L120" s="81">
        <f>IFERROR(E120*G120*Cost_Settings!$D$14,"-")</f>
        <v>44.907367706298828</v>
      </c>
      <c r="M120" s="81">
        <f>IFERROR(E120*K120*Cost_Settings!$D$15,"-")</f>
        <v>24.060317993164063</v>
      </c>
      <c r="N120" s="81">
        <f>IFERROR(E120*K120*Cost_Settings!$D$16,"-")</f>
        <v>24.060317993164063</v>
      </c>
      <c r="O120" s="81">
        <f>IFERROR(E120*K120*Cost_Settings!$D$17,"-")</f>
        <v>24.060317993164063</v>
      </c>
      <c r="P120" s="82">
        <f t="shared" si="8"/>
        <v>117.08832168579102</v>
      </c>
      <c r="Q120" s="83">
        <f t="shared" si="9"/>
        <v>117.08832168579102</v>
      </c>
    </row>
    <row r="121" spans="1:17">
      <c r="A121" s="69" t="str">
        <f>[1]Sites!A121</f>
        <v>NIC</v>
      </c>
      <c r="B121" s="69" t="str">
        <f>[1]Sites!B121</f>
        <v>Nicaragua</v>
      </c>
      <c r="C121" s="76" t="str">
        <f>[1]Sites!C121</f>
        <v>Low Income Developing Countries</v>
      </c>
      <c r="D121" s="76" t="str">
        <f>[1]Sites!D121</f>
        <v>Latin America and the Caribbean</v>
      </c>
      <c r="E121" s="76">
        <v>1</v>
      </c>
      <c r="F121" s="77">
        <f>IFERROR(VLOOKUP(A121,Labor_ICT!A120:H314,8,0),"-")</f>
        <v>2.6379549503326416</v>
      </c>
      <c r="G121" s="78">
        <f t="shared" si="5"/>
        <v>2.6379549503326416</v>
      </c>
      <c r="H121" s="79">
        <f>IFERROR(VLOOKUP(A121,Labor_Construction!A120:H314,8,0),"-")</f>
        <v>1.202932596206665</v>
      </c>
      <c r="I121" s="80">
        <f t="shared" si="6"/>
        <v>1.202932596206665</v>
      </c>
      <c r="J121" s="77">
        <f>IFERROR(VLOOKUP(A121,Labor_Logistics!A120:H314,8,0),"-")</f>
        <v>1.4050776958465576</v>
      </c>
      <c r="K121" s="80">
        <f t="shared" si="7"/>
        <v>1.4050776958465576</v>
      </c>
      <c r="L121" s="81">
        <f>IFERROR(E121*G121*Cost_Settings!$D$14,"-")</f>
        <v>42.207279205322266</v>
      </c>
      <c r="M121" s="81">
        <f>IFERROR(E121*K121*Cost_Settings!$D$15,"-")</f>
        <v>22.481243133544922</v>
      </c>
      <c r="N121" s="81">
        <f>IFERROR(E121*K121*Cost_Settings!$D$16,"-")</f>
        <v>22.481243133544922</v>
      </c>
      <c r="O121" s="81">
        <f>IFERROR(E121*K121*Cost_Settings!$D$17,"-")</f>
        <v>22.481243133544922</v>
      </c>
      <c r="P121" s="82">
        <f t="shared" si="8"/>
        <v>109.65100860595703</v>
      </c>
      <c r="Q121" s="83">
        <f t="shared" si="9"/>
        <v>109.65100860595703</v>
      </c>
    </row>
    <row r="122" spans="1:17">
      <c r="A122" s="69" t="str">
        <f>[1]Sites!A122</f>
        <v>NLD</v>
      </c>
      <c r="B122" s="69" t="str">
        <f>[1]Sites!B122</f>
        <v>Netherlands</v>
      </c>
      <c r="C122" s="76" t="str">
        <f>[1]Sites!C122</f>
        <v>Advanced Economies</v>
      </c>
      <c r="D122" s="76" t="str">
        <f>[1]Sites!D122</f>
        <v>Advanced Economies</v>
      </c>
      <c r="E122" s="76">
        <v>1</v>
      </c>
      <c r="F122" s="77">
        <f>IFERROR(VLOOKUP(A122,Labor_ICT!A121:H315,8,0),"-")</f>
        <v>49.227840423583984</v>
      </c>
      <c r="G122" s="78">
        <f t="shared" si="5"/>
        <v>49.227840423583984</v>
      </c>
      <c r="H122" s="79">
        <f>IFERROR(VLOOKUP(A122,Labor_Construction!A121:H315,8,0),"-")</f>
        <v>44.770000457763672</v>
      </c>
      <c r="I122" s="80">
        <f t="shared" si="6"/>
        <v>44.770000457763672</v>
      </c>
      <c r="J122" s="77">
        <f>IFERROR(VLOOKUP(A122,Labor_Logistics!A121:H315,8,0),"-")</f>
        <v>34.595912933349609</v>
      </c>
      <c r="K122" s="80">
        <f t="shared" si="7"/>
        <v>34.595912933349609</v>
      </c>
      <c r="L122" s="81">
        <f>IFERROR(E122*G122*Cost_Settings!$D$14,"-")</f>
        <v>787.64544677734375</v>
      </c>
      <c r="M122" s="81">
        <f>IFERROR(E122*K122*Cost_Settings!$D$15,"-")</f>
        <v>553.53460693359375</v>
      </c>
      <c r="N122" s="81">
        <f>IFERROR(E122*K122*Cost_Settings!$D$16,"-")</f>
        <v>553.53460693359375</v>
      </c>
      <c r="O122" s="81">
        <f>IFERROR(E122*K122*Cost_Settings!$D$17,"-")</f>
        <v>553.53460693359375</v>
      </c>
      <c r="P122" s="82">
        <f t="shared" si="8"/>
        <v>2448.249267578125</v>
      </c>
      <c r="Q122" s="83">
        <f t="shared" si="9"/>
        <v>2448.249267578125</v>
      </c>
    </row>
    <row r="123" spans="1:17">
      <c r="A123" s="69" t="str">
        <f>[1]Sites!A123</f>
        <v>NOR</v>
      </c>
      <c r="B123" s="69" t="str">
        <f>[1]Sites!B123</f>
        <v>Norway</v>
      </c>
      <c r="C123" s="76" t="str">
        <f>[1]Sites!C123</f>
        <v>Advanced Economies</v>
      </c>
      <c r="D123" s="76" t="str">
        <f>[1]Sites!D123</f>
        <v>Advanced Economies</v>
      </c>
      <c r="E123" s="76">
        <v>1</v>
      </c>
      <c r="F123" s="77">
        <f>IFERROR(VLOOKUP(A123,Labor_ICT!A122:H316,8,0),"-")</f>
        <v>66.959999084472656</v>
      </c>
      <c r="G123" s="78">
        <f t="shared" si="5"/>
        <v>66.959999084472656</v>
      </c>
      <c r="H123" s="79">
        <f>IFERROR(VLOOKUP(A123,Labor_Construction!A122:H316,8,0),"-")</f>
        <v>45.310001373291016</v>
      </c>
      <c r="I123" s="80">
        <f t="shared" si="6"/>
        <v>45.310001373291016</v>
      </c>
      <c r="J123" s="77">
        <f>IFERROR(VLOOKUP(A123,Labor_Logistics!A122:H316,8,0),"-")</f>
        <v>54.599998474121094</v>
      </c>
      <c r="K123" s="80">
        <f t="shared" si="7"/>
        <v>54.599998474121094</v>
      </c>
      <c r="L123" s="81">
        <f>IFERROR(E123*G123*Cost_Settings!$D$14,"-")</f>
        <v>1071.3599853515625</v>
      </c>
      <c r="M123" s="81">
        <f>IFERROR(E123*K123*Cost_Settings!$D$15,"-")</f>
        <v>873.5999755859375</v>
      </c>
      <c r="N123" s="81">
        <f>IFERROR(E123*K123*Cost_Settings!$D$16,"-")</f>
        <v>873.5999755859375</v>
      </c>
      <c r="O123" s="81">
        <f>IFERROR(E123*K123*Cost_Settings!$D$17,"-")</f>
        <v>873.5999755859375</v>
      </c>
      <c r="P123" s="82">
        <f t="shared" si="8"/>
        <v>3692.159912109375</v>
      </c>
      <c r="Q123" s="83">
        <f t="shared" si="9"/>
        <v>3692.159912109375</v>
      </c>
    </row>
    <row r="124" spans="1:17">
      <c r="A124" s="69" t="str">
        <f>[1]Sites!A124</f>
        <v>NPL</v>
      </c>
      <c r="B124" s="69" t="str">
        <f>[1]Sites!B124</f>
        <v>Nepal</v>
      </c>
      <c r="C124" s="76" t="str">
        <f>[1]Sites!C124</f>
        <v>Low Income Developing Countries</v>
      </c>
      <c r="D124" s="76" t="str">
        <f>[1]Sites!D124</f>
        <v>Emerging and Developing Asia</v>
      </c>
      <c r="E124" s="76">
        <v>1</v>
      </c>
      <c r="F124" s="77">
        <f>IFERROR(VLOOKUP(A124,Labor_ICT!A123:H317,8,0),"-")</f>
        <v>1.6923173666000366</v>
      </c>
      <c r="G124" s="78">
        <f t="shared" si="5"/>
        <v>1.6923173666000366</v>
      </c>
      <c r="H124" s="79">
        <f>IFERROR(VLOOKUP(A124,Labor_Construction!A123:H317,8,0),"-")</f>
        <v>0.72757601737976074</v>
      </c>
      <c r="I124" s="80">
        <f t="shared" si="6"/>
        <v>0.72757601737976074</v>
      </c>
      <c r="J124" s="77">
        <f>IFERROR(VLOOKUP(A124,Labor_Logistics!A123:H317,8,0),"-")</f>
        <v>0.86428022384643555</v>
      </c>
      <c r="K124" s="80">
        <f t="shared" si="7"/>
        <v>0.86428022384643555</v>
      </c>
      <c r="L124" s="81">
        <f>IFERROR(E124*G124*Cost_Settings!$D$14,"-")</f>
        <v>27.077077865600586</v>
      </c>
      <c r="M124" s="81">
        <f>IFERROR(E124*K124*Cost_Settings!$D$15,"-")</f>
        <v>13.828483581542969</v>
      </c>
      <c r="N124" s="81">
        <f>IFERROR(E124*K124*Cost_Settings!$D$16,"-")</f>
        <v>13.828483581542969</v>
      </c>
      <c r="O124" s="81">
        <f>IFERROR(E124*K124*Cost_Settings!$D$17,"-")</f>
        <v>13.828483581542969</v>
      </c>
      <c r="P124" s="82">
        <f t="shared" si="8"/>
        <v>68.562528610229492</v>
      </c>
      <c r="Q124" s="83">
        <f t="shared" si="9"/>
        <v>68.562528610229492</v>
      </c>
    </row>
    <row r="125" spans="1:17">
      <c r="A125" s="69" t="str">
        <f>[1]Sites!A125</f>
        <v>NRU</v>
      </c>
      <c r="B125" s="69" t="str">
        <f>[1]Sites!B125</f>
        <v>Nauru</v>
      </c>
      <c r="C125" s="76" t="str">
        <f>[1]Sites!C125</f>
        <v>-</v>
      </c>
      <c r="D125" s="76" t="str">
        <f>[1]Sites!D125</f>
        <v>-</v>
      </c>
      <c r="E125" s="76">
        <v>1</v>
      </c>
      <c r="F125" s="77" t="str">
        <f>IFERROR(VLOOKUP(A125,Labor_ICT!A124:H318,8,0),"-")</f>
        <v>-</v>
      </c>
      <c r="G125" s="78" t="e">
        <f t="shared" si="5"/>
        <v>#N/A</v>
      </c>
      <c r="H125" s="79">
        <f>IFERROR(VLOOKUP(A125,Labor_Construction!A124:H318,8,0),"-")</f>
        <v>5.5383176803588867</v>
      </c>
      <c r="I125" s="80">
        <f t="shared" si="6"/>
        <v>5.5383176803588867</v>
      </c>
      <c r="J125" s="77">
        <f>IFERROR(VLOOKUP(A125,Labor_Logistics!A124:H318,8,0),"-")</f>
        <v>6.1463308334350586</v>
      </c>
      <c r="K125" s="80">
        <f t="shared" si="7"/>
        <v>6.1463308334350586</v>
      </c>
      <c r="L125" s="81" t="str">
        <f>IFERROR(E125*G125*Cost_Settings!$D$14,"-")</f>
        <v>-</v>
      </c>
      <c r="M125" s="81">
        <f>IFERROR(E125*K125*Cost_Settings!$D$15,"-")</f>
        <v>98.341293334960938</v>
      </c>
      <c r="N125" s="81">
        <f>IFERROR(E125*K125*Cost_Settings!$D$16,"-")</f>
        <v>98.341293334960938</v>
      </c>
      <c r="O125" s="81">
        <f>IFERROR(E125*K125*Cost_Settings!$D$17,"-")</f>
        <v>98.341293334960938</v>
      </c>
      <c r="P125" s="82">
        <f t="shared" si="8"/>
        <v>295.02388000488281</v>
      </c>
      <c r="Q125" s="83">
        <f t="shared" si="9"/>
        <v>295.02388000488281</v>
      </c>
    </row>
    <row r="126" spans="1:17">
      <c r="A126" s="69" t="str">
        <f>[1]Sites!A126</f>
        <v>NZL</v>
      </c>
      <c r="B126" s="69" t="str">
        <f>[1]Sites!B126</f>
        <v>New Zealand</v>
      </c>
      <c r="C126" s="76" t="str">
        <f>[1]Sites!C126</f>
        <v>Advanced Economies</v>
      </c>
      <c r="D126" s="76" t="str">
        <f>[1]Sites!D126</f>
        <v>Advanced Economies</v>
      </c>
      <c r="E126" s="76">
        <v>1</v>
      </c>
      <c r="F126" s="77">
        <f>IFERROR(VLOOKUP(A126,Labor_ICT!A125:H319,8,0),"-")</f>
        <v>30.909999847412109</v>
      </c>
      <c r="G126" s="78">
        <f t="shared" si="5"/>
        <v>30.909999847412109</v>
      </c>
      <c r="H126" s="79">
        <f>IFERROR(VLOOKUP(A126,Labor_Construction!A125:H319,8,0),"-")</f>
        <v>20.340000152587891</v>
      </c>
      <c r="I126" s="80">
        <f t="shared" si="6"/>
        <v>20.340000152587891</v>
      </c>
      <c r="J126" s="77">
        <f>IFERROR(VLOOKUP(A126,Labor_Logistics!A125:H319,8,0),"-")</f>
        <v>19.920000076293945</v>
      </c>
      <c r="K126" s="80">
        <f t="shared" si="7"/>
        <v>19.920000076293945</v>
      </c>
      <c r="L126" s="81">
        <f>IFERROR(E126*G126*Cost_Settings!$D$14,"-")</f>
        <v>494.55999755859375</v>
      </c>
      <c r="M126" s="81">
        <f>IFERROR(E126*K126*Cost_Settings!$D$15,"-")</f>
        <v>318.72000122070313</v>
      </c>
      <c r="N126" s="81">
        <f>IFERROR(E126*K126*Cost_Settings!$D$16,"-")</f>
        <v>318.72000122070313</v>
      </c>
      <c r="O126" s="81">
        <f>IFERROR(E126*K126*Cost_Settings!$D$17,"-")</f>
        <v>318.72000122070313</v>
      </c>
      <c r="P126" s="82">
        <f t="shared" si="8"/>
        <v>1450.7200012207031</v>
      </c>
      <c r="Q126" s="83">
        <f t="shared" si="9"/>
        <v>1450.7200012207031</v>
      </c>
    </row>
    <row r="127" spans="1:17">
      <c r="A127" s="69" t="str">
        <f>[1]Sites!A127</f>
        <v>OMN</v>
      </c>
      <c r="B127" s="69" t="str">
        <f>[1]Sites!B127</f>
        <v>Oman</v>
      </c>
      <c r="C127" s="76" t="str">
        <f>[1]Sites!C127</f>
        <v>Emerging Market Economies</v>
      </c>
      <c r="D127" s="76" t="str">
        <f>[1]Sites!D127</f>
        <v>Middle East, North Africa, Afghanistan, and Pakistan</v>
      </c>
      <c r="E127" s="76">
        <v>1</v>
      </c>
      <c r="F127" s="77">
        <f>IFERROR(VLOOKUP(A127,Labor_ICT!A126:H320,8,0),"-")</f>
        <v>15.481521606445313</v>
      </c>
      <c r="G127" s="78">
        <f t="shared" si="5"/>
        <v>15.481521606445313</v>
      </c>
      <c r="H127" s="79">
        <f>IFERROR(VLOOKUP(A127,Labor_Construction!A126:H320,8,0),"-")</f>
        <v>8.9279670715332031</v>
      </c>
      <c r="I127" s="80">
        <f t="shared" si="6"/>
        <v>8.9279670715332031</v>
      </c>
      <c r="J127" s="77">
        <f>IFERROR(VLOOKUP(A127,Labor_Logistics!A126:H320,8,0),"-")</f>
        <v>9.7508316040039063</v>
      </c>
      <c r="K127" s="80">
        <f t="shared" si="7"/>
        <v>9.7508316040039063</v>
      </c>
      <c r="L127" s="81">
        <f>IFERROR(E127*G127*Cost_Settings!$D$14,"-")</f>
        <v>247.704345703125</v>
      </c>
      <c r="M127" s="81">
        <f>IFERROR(E127*K127*Cost_Settings!$D$15,"-")</f>
        <v>156.0133056640625</v>
      </c>
      <c r="N127" s="81">
        <f>IFERROR(E127*K127*Cost_Settings!$D$16,"-")</f>
        <v>156.0133056640625</v>
      </c>
      <c r="O127" s="81">
        <f>IFERROR(E127*K127*Cost_Settings!$D$17,"-")</f>
        <v>156.0133056640625</v>
      </c>
      <c r="P127" s="82">
        <f t="shared" si="8"/>
        <v>715.7442626953125</v>
      </c>
      <c r="Q127" s="83">
        <f t="shared" si="9"/>
        <v>715.7442626953125</v>
      </c>
    </row>
    <row r="128" spans="1:17">
      <c r="A128" s="69" t="str">
        <f>[1]Sites!A128</f>
        <v>PAK</v>
      </c>
      <c r="B128" s="69" t="str">
        <f>[1]Sites!B128</f>
        <v>Pakistan</v>
      </c>
      <c r="C128" s="76" t="str">
        <f>[1]Sites!C128</f>
        <v>Emerging Market Economies</v>
      </c>
      <c r="D128" s="76" t="str">
        <f>[1]Sites!D128</f>
        <v>Middle East, North Africa, Afghanistan, and Pakistan</v>
      </c>
      <c r="E128" s="76">
        <v>1</v>
      </c>
      <c r="F128" s="77">
        <f>IFERROR(VLOOKUP(A128,Labor_ICT!A127:H321,8,0),"-")</f>
        <v>1.7895616292953491</v>
      </c>
      <c r="G128" s="78">
        <f t="shared" si="5"/>
        <v>1.7895616292953491</v>
      </c>
      <c r="H128" s="79">
        <f>IFERROR(VLOOKUP(A128,Labor_Construction!A127:H321,8,0),"-")</f>
        <v>0.7751084566116333</v>
      </c>
      <c r="I128" s="80">
        <f t="shared" si="6"/>
        <v>0.7751084566116333</v>
      </c>
      <c r="J128" s="77">
        <f>IFERROR(VLOOKUP(A128,Labor_Logistics!A127:H321,8,0),"-")</f>
        <v>0.91879302263259888</v>
      </c>
      <c r="K128" s="80">
        <f t="shared" si="7"/>
        <v>0.91879302263259888</v>
      </c>
      <c r="L128" s="81">
        <f>IFERROR(E128*G128*Cost_Settings!$D$14,"-")</f>
        <v>28.632986068725586</v>
      </c>
      <c r="M128" s="81">
        <f>IFERROR(E128*K128*Cost_Settings!$D$15,"-")</f>
        <v>14.700688362121582</v>
      </c>
      <c r="N128" s="81">
        <f>IFERROR(E128*K128*Cost_Settings!$D$16,"-")</f>
        <v>14.700688362121582</v>
      </c>
      <c r="O128" s="81">
        <f>IFERROR(E128*K128*Cost_Settings!$D$17,"-")</f>
        <v>14.700688362121582</v>
      </c>
      <c r="P128" s="82">
        <f t="shared" si="8"/>
        <v>72.735051155090332</v>
      </c>
      <c r="Q128" s="83">
        <f t="shared" si="9"/>
        <v>72.735051155090332</v>
      </c>
    </row>
    <row r="129" spans="1:17">
      <c r="A129" s="69" t="str">
        <f>[1]Sites!A129</f>
        <v>PAN</v>
      </c>
      <c r="B129" s="69" t="str">
        <f>[1]Sites!B129</f>
        <v>Panama</v>
      </c>
      <c r="C129" s="76" t="str">
        <f>[1]Sites!C129</f>
        <v>Emerging Market Economies</v>
      </c>
      <c r="D129" s="76" t="str">
        <f>[1]Sites!D129</f>
        <v>Latin America and the Caribbean</v>
      </c>
      <c r="E129" s="76">
        <v>1</v>
      </c>
      <c r="F129" s="77">
        <f>IFERROR(VLOOKUP(A129,Labor_ICT!A128:H322,8,0),"-")</f>
        <v>13.652554512023926</v>
      </c>
      <c r="G129" s="78">
        <f t="shared" si="5"/>
        <v>13.652554512023926</v>
      </c>
      <c r="H129" s="79">
        <f>IFERROR(VLOOKUP(A129,Labor_Construction!A128:H322,8,0),"-")</f>
        <v>7.7429962158203125</v>
      </c>
      <c r="I129" s="80">
        <f t="shared" si="6"/>
        <v>7.7429962158203125</v>
      </c>
      <c r="J129" s="77">
        <f>IFERROR(VLOOKUP(A129,Labor_Logistics!A128:H322,8,0),"-")</f>
        <v>8.4970941543579102</v>
      </c>
      <c r="K129" s="80">
        <f t="shared" si="7"/>
        <v>8.4970941543579102</v>
      </c>
      <c r="L129" s="81">
        <f>IFERROR(E129*G129*Cost_Settings!$D$14,"-")</f>
        <v>218.44087219238281</v>
      </c>
      <c r="M129" s="81">
        <f>IFERROR(E129*K129*Cost_Settings!$D$15,"-")</f>
        <v>135.95350646972656</v>
      </c>
      <c r="N129" s="81">
        <f>IFERROR(E129*K129*Cost_Settings!$D$16,"-")</f>
        <v>135.95350646972656</v>
      </c>
      <c r="O129" s="81">
        <f>IFERROR(E129*K129*Cost_Settings!$D$17,"-")</f>
        <v>135.95350646972656</v>
      </c>
      <c r="P129" s="82">
        <f t="shared" si="8"/>
        <v>626.3013916015625</v>
      </c>
      <c r="Q129" s="83">
        <f t="shared" si="9"/>
        <v>626.3013916015625</v>
      </c>
    </row>
    <row r="130" spans="1:17">
      <c r="A130" s="69" t="str">
        <f>[1]Sites!A130</f>
        <v>PER</v>
      </c>
      <c r="B130" s="69" t="str">
        <f>[1]Sites!B130</f>
        <v>Peru</v>
      </c>
      <c r="C130" s="76" t="str">
        <f>[1]Sites!C130</f>
        <v>Emerging Market Economies</v>
      </c>
      <c r="D130" s="76" t="str">
        <f>[1]Sites!D130</f>
        <v>Latin America and the Caribbean</v>
      </c>
      <c r="E130" s="76">
        <v>1</v>
      </c>
      <c r="F130" s="77">
        <f>IFERROR(VLOOKUP(A130,Labor_ICT!A129:H323,8,0),"-")</f>
        <v>7.3224353790283203</v>
      </c>
      <c r="G130" s="78">
        <f t="shared" si="5"/>
        <v>7.3224353790283203</v>
      </c>
      <c r="H130" s="79">
        <f>IFERROR(VLOOKUP(A130,Labor_Construction!A129:H323,8,0),"-")</f>
        <v>3.8234457969665527</v>
      </c>
      <c r="I130" s="80">
        <f t="shared" si="6"/>
        <v>3.8234457969665527</v>
      </c>
      <c r="J130" s="77">
        <f>IFERROR(VLOOKUP(A130,Labor_Logistics!A129:H323,8,0),"-")</f>
        <v>4.2962079048156738</v>
      </c>
      <c r="K130" s="80">
        <f t="shared" si="7"/>
        <v>4.2962079048156738</v>
      </c>
      <c r="L130" s="81">
        <f>IFERROR(E130*G130*Cost_Settings!$D$14,"-")</f>
        <v>117.15896606445313</v>
      </c>
      <c r="M130" s="81">
        <f>IFERROR(E130*K130*Cost_Settings!$D$15,"-")</f>
        <v>68.739326477050781</v>
      </c>
      <c r="N130" s="81">
        <f>IFERROR(E130*K130*Cost_Settings!$D$16,"-")</f>
        <v>68.739326477050781</v>
      </c>
      <c r="O130" s="81">
        <f>IFERROR(E130*K130*Cost_Settings!$D$17,"-")</f>
        <v>68.739326477050781</v>
      </c>
      <c r="P130" s="82">
        <f t="shared" si="8"/>
        <v>323.37694549560547</v>
      </c>
      <c r="Q130" s="83">
        <f t="shared" si="9"/>
        <v>323.37694549560547</v>
      </c>
    </row>
    <row r="131" spans="1:17">
      <c r="A131" s="69" t="str">
        <f>[1]Sites!A131</f>
        <v>PHL</v>
      </c>
      <c r="B131" s="69" t="str">
        <f>[1]Sites!B131</f>
        <v>Philippines</v>
      </c>
      <c r="C131" s="76" t="str">
        <f>[1]Sites!C131</f>
        <v>Emerging Market Economies</v>
      </c>
      <c r="D131" s="76" t="str">
        <f>[1]Sites!D131</f>
        <v>Emerging and Developing Asia</v>
      </c>
      <c r="E131" s="76">
        <v>1</v>
      </c>
      <c r="F131" s="77">
        <f>IFERROR(VLOOKUP(A131,Labor_ICT!A130:H324,8,0),"-")</f>
        <v>4.2482857704162598</v>
      </c>
      <c r="G131" s="78">
        <f t="shared" ref="G131:G181" si="10">IF(ISNUMBER(F131), F131, VLOOKUP(C131,$E$185:$F$187,2))</f>
        <v>4.2482857704162598</v>
      </c>
      <c r="H131" s="79">
        <f>IFERROR(VLOOKUP(A131,Labor_Construction!A130:H324,8,0),"-")</f>
        <v>2.0636866092681885</v>
      </c>
      <c r="I131" s="80">
        <f t="shared" ref="I131:I181" si="11">IF(ISNUMBER(H131), H131, VLOOKUP(C131,$G$185:$H$187,2))</f>
        <v>2.0636866092681885</v>
      </c>
      <c r="J131" s="77">
        <f>IFERROR(VLOOKUP(A131,Labor_Logistics!A130:H324,8,0),"-")</f>
        <v>2.3672723770141602</v>
      </c>
      <c r="K131" s="80">
        <f t="shared" ref="K131:K181" si="12">IF(ISNUMBER(J131), J131, VLOOKUP(C131,$I$185:$J$187,2))</f>
        <v>2.3672723770141602</v>
      </c>
      <c r="L131" s="81">
        <f>IFERROR(E131*G131*Cost_Settings!$D$14,"-")</f>
        <v>67.972572326660156</v>
      </c>
      <c r="M131" s="81">
        <f>IFERROR(E131*K131*Cost_Settings!$D$15,"-")</f>
        <v>37.876358032226563</v>
      </c>
      <c r="N131" s="81">
        <f>IFERROR(E131*K131*Cost_Settings!$D$16,"-")</f>
        <v>37.876358032226563</v>
      </c>
      <c r="O131" s="81">
        <f>IFERROR(E131*K131*Cost_Settings!$D$17,"-")</f>
        <v>37.876358032226563</v>
      </c>
      <c r="P131" s="82">
        <f t="shared" ref="P131:P181" si="13">SUM(L131:O131)</f>
        <v>181.60164642333984</v>
      </c>
      <c r="Q131" s="83">
        <f t="shared" ref="Q131:Q181" si="14">IFERROR(P131/E131,"-")</f>
        <v>181.60164642333984</v>
      </c>
    </row>
    <row r="132" spans="1:17">
      <c r="A132" s="69" t="str">
        <f>[1]Sites!A132</f>
        <v>PNG</v>
      </c>
      <c r="B132" s="69" t="str">
        <f>[1]Sites!B132</f>
        <v>Papua New Guinea</v>
      </c>
      <c r="C132" s="76" t="str">
        <f>[1]Sites!C132</f>
        <v>Low Income Developing Countries</v>
      </c>
      <c r="D132" s="76" t="str">
        <f>[1]Sites!D132</f>
        <v>Emerging and Developing Asia</v>
      </c>
      <c r="E132" s="76">
        <v>1</v>
      </c>
      <c r="F132" s="77">
        <f>IFERROR(VLOOKUP(A132,Labor_ICT!A131:H325,8,0),"-")</f>
        <v>3.4766616821289063</v>
      </c>
      <c r="G132" s="78">
        <f t="shared" si="10"/>
        <v>3.4766616821289063</v>
      </c>
      <c r="H132" s="79">
        <f>IFERROR(VLOOKUP(A132,Labor_Construction!A131:H325,8,0),"-")</f>
        <v>1.6445350646972656</v>
      </c>
      <c r="I132" s="80">
        <f t="shared" si="11"/>
        <v>1.6445350646972656</v>
      </c>
      <c r="J132" s="77">
        <f>IFERROR(VLOOKUP(A132,Labor_Logistics!A131:H325,8,0),"-")</f>
        <v>1.9008665084838867</v>
      </c>
      <c r="K132" s="80">
        <f t="shared" si="12"/>
        <v>1.9008665084838867</v>
      </c>
      <c r="L132" s="81">
        <f>IFERROR(E132*G132*Cost_Settings!$D$14,"-")</f>
        <v>55.6265869140625</v>
      </c>
      <c r="M132" s="81">
        <f>IFERROR(E132*K132*Cost_Settings!$D$15,"-")</f>
        <v>30.413864135742188</v>
      </c>
      <c r="N132" s="81">
        <f>IFERROR(E132*K132*Cost_Settings!$D$16,"-")</f>
        <v>30.413864135742188</v>
      </c>
      <c r="O132" s="81">
        <f>IFERROR(E132*K132*Cost_Settings!$D$17,"-")</f>
        <v>30.413864135742188</v>
      </c>
      <c r="P132" s="82">
        <f t="shared" si="13"/>
        <v>146.86817932128906</v>
      </c>
      <c r="Q132" s="83">
        <f t="shared" si="14"/>
        <v>146.86817932128906</v>
      </c>
    </row>
    <row r="133" spans="1:17">
      <c r="A133" s="69" t="str">
        <f>[1]Sites!A133</f>
        <v>POL</v>
      </c>
      <c r="B133" s="69" t="str">
        <f>[1]Sites!B133</f>
        <v>Poland</v>
      </c>
      <c r="C133" s="76" t="str">
        <f>[1]Sites!C133</f>
        <v>Emerging Market Economies</v>
      </c>
      <c r="D133" s="76" t="str">
        <f>[1]Sites!D133</f>
        <v>Emerging and Developing Europe</v>
      </c>
      <c r="E133" s="76">
        <v>1</v>
      </c>
      <c r="F133" s="77">
        <f>IFERROR(VLOOKUP(A133,Labor_ICT!A132:H326,8,0),"-")</f>
        <v>19.620000839233398</v>
      </c>
      <c r="G133" s="78">
        <f t="shared" si="10"/>
        <v>19.620000839233398</v>
      </c>
      <c r="H133" s="79">
        <f>IFERROR(VLOOKUP(A133,Labor_Construction!A132:H326,8,0),"-")</f>
        <v>11.590000152587891</v>
      </c>
      <c r="I133" s="80">
        <f t="shared" si="11"/>
        <v>11.590000152587891</v>
      </c>
      <c r="J133" s="77">
        <f>IFERROR(VLOOKUP(A133,Labor_Logistics!A132:H326,8,0),"-")</f>
        <v>10.409999847412109</v>
      </c>
      <c r="K133" s="80">
        <f t="shared" si="12"/>
        <v>10.409999847412109</v>
      </c>
      <c r="L133" s="81">
        <f>IFERROR(E133*G133*Cost_Settings!$D$14,"-")</f>
        <v>313.92001342773438</v>
      </c>
      <c r="M133" s="81">
        <f>IFERROR(E133*K133*Cost_Settings!$D$15,"-")</f>
        <v>166.55999755859375</v>
      </c>
      <c r="N133" s="81">
        <f>IFERROR(E133*K133*Cost_Settings!$D$16,"-")</f>
        <v>166.55999755859375</v>
      </c>
      <c r="O133" s="81">
        <f>IFERROR(E133*K133*Cost_Settings!$D$17,"-")</f>
        <v>166.55999755859375</v>
      </c>
      <c r="P133" s="82">
        <f t="shared" si="13"/>
        <v>813.60000610351563</v>
      </c>
      <c r="Q133" s="83">
        <f t="shared" si="14"/>
        <v>813.60000610351563</v>
      </c>
    </row>
    <row r="134" spans="1:17">
      <c r="A134" s="69" t="str">
        <f>[1]Sites!A134</f>
        <v>PRI</v>
      </c>
      <c r="B134" s="69" t="str">
        <f>[1]Sites!B134</f>
        <v>Puerto Rico</v>
      </c>
      <c r="C134" s="76" t="str">
        <f>[1]Sites!C134</f>
        <v>Advanced Economies</v>
      </c>
      <c r="D134" s="76" t="str">
        <f>[1]Sites!D134</f>
        <v>Advanced Economies</v>
      </c>
      <c r="E134" s="76">
        <v>1</v>
      </c>
      <c r="F134" s="77">
        <f>IFERROR(VLOOKUP(A134,Labor_ICT!A133:H327,8,0),"-")</f>
        <v>32.309215545654297</v>
      </c>
      <c r="G134" s="78">
        <f t="shared" si="10"/>
        <v>32.309215545654297</v>
      </c>
      <c r="H134" s="79">
        <f>IFERROR(VLOOKUP(A134,Labor_Construction!A133:H327,8,0),"-")</f>
        <v>20.542623519897461</v>
      </c>
      <c r="I134" s="80">
        <f t="shared" si="11"/>
        <v>20.542623519897461</v>
      </c>
      <c r="J134" s="77">
        <f>IFERROR(VLOOKUP(A134,Labor_Logistics!A133:H327,8,0),"-")</f>
        <v>21.818155288696289</v>
      </c>
      <c r="K134" s="80">
        <f t="shared" si="12"/>
        <v>21.818155288696289</v>
      </c>
      <c r="L134" s="81">
        <f>IFERROR(E134*G134*Cost_Settings!$D$14,"-")</f>
        <v>516.94744873046875</v>
      </c>
      <c r="M134" s="81">
        <f>IFERROR(E134*K134*Cost_Settings!$D$15,"-")</f>
        <v>349.09048461914063</v>
      </c>
      <c r="N134" s="81">
        <f>IFERROR(E134*K134*Cost_Settings!$D$16,"-")</f>
        <v>349.09048461914063</v>
      </c>
      <c r="O134" s="81">
        <f>IFERROR(E134*K134*Cost_Settings!$D$17,"-")</f>
        <v>349.09048461914063</v>
      </c>
      <c r="P134" s="82">
        <f t="shared" si="13"/>
        <v>1564.2189025878906</v>
      </c>
      <c r="Q134" s="83">
        <f t="shared" si="14"/>
        <v>1564.2189025878906</v>
      </c>
    </row>
    <row r="135" spans="1:17">
      <c r="A135" s="69" t="str">
        <f>[1]Sites!A135</f>
        <v>PRT</v>
      </c>
      <c r="B135" s="69" t="str">
        <f>[1]Sites!B135</f>
        <v>Portugal</v>
      </c>
      <c r="C135" s="76" t="str">
        <f>[1]Sites!C135</f>
        <v>Advanced Economies</v>
      </c>
      <c r="D135" s="76" t="str">
        <f>[1]Sites!D135</f>
        <v>Advanced Economies</v>
      </c>
      <c r="E135" s="76">
        <v>1</v>
      </c>
      <c r="F135" s="77">
        <f>IFERROR(VLOOKUP(A135,Labor_ICT!A134:H328,8,0),"-")</f>
        <v>23.760000228881836</v>
      </c>
      <c r="G135" s="78">
        <f t="shared" si="10"/>
        <v>23.760000228881836</v>
      </c>
      <c r="H135" s="79">
        <f>IFERROR(VLOOKUP(A135,Labor_Construction!A134:H328,8,0),"-")</f>
        <v>11.989999771118164</v>
      </c>
      <c r="I135" s="80">
        <f t="shared" si="11"/>
        <v>11.989999771118164</v>
      </c>
      <c r="J135" s="77">
        <f>IFERROR(VLOOKUP(A135,Labor_Logistics!A134:H328,8,0),"-")</f>
        <v>22.840000152587891</v>
      </c>
      <c r="K135" s="80">
        <f t="shared" si="12"/>
        <v>22.840000152587891</v>
      </c>
      <c r="L135" s="81">
        <f>IFERROR(E135*G135*Cost_Settings!$D$14,"-")</f>
        <v>380.16000366210938</v>
      </c>
      <c r="M135" s="81">
        <f>IFERROR(E135*K135*Cost_Settings!$D$15,"-")</f>
        <v>365.44000244140625</v>
      </c>
      <c r="N135" s="81">
        <f>IFERROR(E135*K135*Cost_Settings!$D$16,"-")</f>
        <v>365.44000244140625</v>
      </c>
      <c r="O135" s="81">
        <f>IFERROR(E135*K135*Cost_Settings!$D$17,"-")</f>
        <v>365.44000244140625</v>
      </c>
      <c r="P135" s="82">
        <f t="shared" si="13"/>
        <v>1476.4800109863281</v>
      </c>
      <c r="Q135" s="83">
        <f t="shared" si="14"/>
        <v>1476.4800109863281</v>
      </c>
    </row>
    <row r="136" spans="1:17">
      <c r="A136" s="69" t="str">
        <f>[1]Sites!A136</f>
        <v>PRY</v>
      </c>
      <c r="B136" s="69" t="str">
        <f>[1]Sites!B136</f>
        <v>Paraguay</v>
      </c>
      <c r="C136" s="76" t="str">
        <f>[1]Sites!C136</f>
        <v>Emerging Market Economies</v>
      </c>
      <c r="D136" s="76" t="str">
        <f>[1]Sites!D136</f>
        <v>Latin America and the Caribbean</v>
      </c>
      <c r="E136" s="76">
        <v>1</v>
      </c>
      <c r="F136" s="77">
        <f>IFERROR(VLOOKUP(A136,Labor_ICT!A135:H329,8,0),"-")</f>
        <v>6.0181198120117188</v>
      </c>
      <c r="G136" s="78">
        <f t="shared" si="10"/>
        <v>6.0181198120117188</v>
      </c>
      <c r="H136" s="79">
        <f>IFERROR(VLOOKUP(A136,Labor_Construction!A135:H329,8,0),"-")</f>
        <v>3.061661958694458</v>
      </c>
      <c r="I136" s="80">
        <f t="shared" si="11"/>
        <v>3.061661958694458</v>
      </c>
      <c r="J136" s="77">
        <f>IFERROR(VLOOKUP(A136,Labor_Logistics!A135:H329,8,0),"-")</f>
        <v>3.4659407138824463</v>
      </c>
      <c r="K136" s="80">
        <f t="shared" si="12"/>
        <v>3.4659407138824463</v>
      </c>
      <c r="L136" s="81">
        <f>IFERROR(E136*G136*Cost_Settings!$D$14,"-")</f>
        <v>96.2899169921875</v>
      </c>
      <c r="M136" s="81">
        <f>IFERROR(E136*K136*Cost_Settings!$D$15,"-")</f>
        <v>55.455051422119141</v>
      </c>
      <c r="N136" s="81">
        <f>IFERROR(E136*K136*Cost_Settings!$D$16,"-")</f>
        <v>55.455051422119141</v>
      </c>
      <c r="O136" s="81">
        <f>IFERROR(E136*K136*Cost_Settings!$D$17,"-")</f>
        <v>55.455051422119141</v>
      </c>
      <c r="P136" s="82">
        <f t="shared" si="13"/>
        <v>262.65507125854492</v>
      </c>
      <c r="Q136" s="83">
        <f t="shared" si="14"/>
        <v>262.65507125854492</v>
      </c>
    </row>
    <row r="137" spans="1:17">
      <c r="A137" s="69" t="str">
        <f>[1]Sites!A137</f>
        <v>QAT</v>
      </c>
      <c r="B137" s="69" t="str">
        <f>[1]Sites!B137</f>
        <v>Qatar</v>
      </c>
      <c r="C137" s="76" t="str">
        <f>[1]Sites!C137</f>
        <v>Emerging Market Economies</v>
      </c>
      <c r="D137" s="76" t="str">
        <f>[1]Sites!D137</f>
        <v>Middle East, North Africa, Afghanistan, and Pakistan</v>
      </c>
      <c r="E137" s="76">
        <v>1</v>
      </c>
      <c r="F137" s="77">
        <f>IFERROR(VLOOKUP(A137,Labor_ICT!A136:H330,8,0),"-")</f>
        <v>50.665794372558594</v>
      </c>
      <c r="G137" s="78">
        <f t="shared" si="10"/>
        <v>50.665794372558594</v>
      </c>
      <c r="H137" s="79">
        <f>IFERROR(VLOOKUP(A137,Labor_Construction!A136:H330,8,0),"-")</f>
        <v>34.195350646972656</v>
      </c>
      <c r="I137" s="80">
        <f t="shared" si="11"/>
        <v>34.195350646972656</v>
      </c>
      <c r="J137" s="77">
        <f>IFERROR(VLOOKUP(A137,Labor_Logistics!A136:H330,8,0),"-")</f>
        <v>35.703704833984375</v>
      </c>
      <c r="K137" s="80">
        <f t="shared" si="12"/>
        <v>35.703704833984375</v>
      </c>
      <c r="L137" s="81">
        <f>IFERROR(E137*G137*Cost_Settings!$D$14,"-")</f>
        <v>810.6527099609375</v>
      </c>
      <c r="M137" s="81">
        <f>IFERROR(E137*K137*Cost_Settings!$D$15,"-")</f>
        <v>571.25927734375</v>
      </c>
      <c r="N137" s="81">
        <f>IFERROR(E137*K137*Cost_Settings!$D$16,"-")</f>
        <v>571.25927734375</v>
      </c>
      <c r="O137" s="81">
        <f>IFERROR(E137*K137*Cost_Settings!$D$17,"-")</f>
        <v>571.25927734375</v>
      </c>
      <c r="P137" s="82">
        <f t="shared" si="13"/>
        <v>2524.4305419921875</v>
      </c>
      <c r="Q137" s="83">
        <f t="shared" si="14"/>
        <v>2524.4305419921875</v>
      </c>
    </row>
    <row r="138" spans="1:17">
      <c r="A138" s="69" t="str">
        <f>[1]Sites!A138</f>
        <v>ROU</v>
      </c>
      <c r="B138" s="69" t="str">
        <f>[1]Sites!B138</f>
        <v>Romania</v>
      </c>
      <c r="C138" s="76" t="str">
        <f>[1]Sites!C138</f>
        <v>Emerging Market Economies</v>
      </c>
      <c r="D138" s="76" t="str">
        <f>[1]Sites!D138</f>
        <v>Emerging and Developing Europe</v>
      </c>
      <c r="E138" s="76">
        <v>1</v>
      </c>
      <c r="F138" s="77">
        <f>IFERROR(VLOOKUP(A138,Labor_ICT!A137:H331,8,0),"-")</f>
        <v>17.840000152587891</v>
      </c>
      <c r="G138" s="78">
        <f t="shared" si="10"/>
        <v>17.840000152587891</v>
      </c>
      <c r="H138" s="79">
        <f>IFERROR(VLOOKUP(A138,Labor_Construction!A137:H331,8,0),"-")</f>
        <v>7.119999885559082</v>
      </c>
      <c r="I138" s="80">
        <f t="shared" si="11"/>
        <v>7.119999885559082</v>
      </c>
      <c r="J138" s="77">
        <f>IFERROR(VLOOKUP(A138,Labor_Logistics!A137:H331,8,0),"-")</f>
        <v>8.7700004577636719</v>
      </c>
      <c r="K138" s="80">
        <f t="shared" si="12"/>
        <v>8.7700004577636719</v>
      </c>
      <c r="L138" s="81">
        <f>IFERROR(E138*G138*Cost_Settings!$D$14,"-")</f>
        <v>285.44000244140625</v>
      </c>
      <c r="M138" s="81">
        <f>IFERROR(E138*K138*Cost_Settings!$D$15,"-")</f>
        <v>140.32000732421875</v>
      </c>
      <c r="N138" s="81">
        <f>IFERROR(E138*K138*Cost_Settings!$D$16,"-")</f>
        <v>140.32000732421875</v>
      </c>
      <c r="O138" s="81">
        <f>IFERROR(E138*K138*Cost_Settings!$D$17,"-")</f>
        <v>140.32000732421875</v>
      </c>
      <c r="P138" s="82">
        <f t="shared" si="13"/>
        <v>706.4000244140625</v>
      </c>
      <c r="Q138" s="83">
        <f t="shared" si="14"/>
        <v>706.4000244140625</v>
      </c>
    </row>
    <row r="139" spans="1:17">
      <c r="A139" s="69" t="str">
        <f>[1]Sites!A139</f>
        <v>RUS</v>
      </c>
      <c r="B139" s="69" t="str">
        <f>[1]Sites!B139</f>
        <v>Russian Federation</v>
      </c>
      <c r="C139" s="76" t="str">
        <f>[1]Sites!C139</f>
        <v>Emerging Market Economies</v>
      </c>
      <c r="D139" s="76" t="str">
        <f>[1]Sites!D139</f>
        <v>Emerging and Developing Europe</v>
      </c>
      <c r="E139" s="76">
        <v>1</v>
      </c>
      <c r="F139" s="77">
        <f>IFERROR(VLOOKUP(A139,Labor_ICT!A138:H332,8,0),"-")</f>
        <v>11.416327476501465</v>
      </c>
      <c r="G139" s="78">
        <f t="shared" si="10"/>
        <v>11.416327476501465</v>
      </c>
      <c r="H139" s="79">
        <f>IFERROR(VLOOKUP(A139,Labor_Construction!A138:H332,8,0),"-")</f>
        <v>6.3228726387023926</v>
      </c>
      <c r="I139" s="80">
        <f t="shared" si="11"/>
        <v>6.3228726387023926</v>
      </c>
      <c r="J139" s="77">
        <f>IFERROR(VLOOKUP(A139,Labor_Logistics!A138:H332,8,0),"-")</f>
        <v>6.985933780670166</v>
      </c>
      <c r="K139" s="80">
        <f t="shared" si="12"/>
        <v>6.985933780670166</v>
      </c>
      <c r="L139" s="81">
        <f>IFERROR(E139*G139*Cost_Settings!$D$14,"-")</f>
        <v>182.66123962402344</v>
      </c>
      <c r="M139" s="81">
        <f>IFERROR(E139*K139*Cost_Settings!$D$15,"-")</f>
        <v>111.77494049072266</v>
      </c>
      <c r="N139" s="81">
        <f>IFERROR(E139*K139*Cost_Settings!$D$16,"-")</f>
        <v>111.77494049072266</v>
      </c>
      <c r="O139" s="81">
        <f>IFERROR(E139*K139*Cost_Settings!$D$17,"-")</f>
        <v>111.77494049072266</v>
      </c>
      <c r="P139" s="82">
        <f t="shared" si="13"/>
        <v>517.98606109619141</v>
      </c>
      <c r="Q139" s="83">
        <f t="shared" si="14"/>
        <v>517.98606109619141</v>
      </c>
    </row>
    <row r="140" spans="1:17">
      <c r="A140" s="69" t="str">
        <f>[1]Sites!A140</f>
        <v>RWA</v>
      </c>
      <c r="B140" s="69" t="str">
        <f>[1]Sites!B140</f>
        <v>Rwanda</v>
      </c>
      <c r="C140" s="76" t="str">
        <f>[1]Sites!C140</f>
        <v>Low Income Developing Countries</v>
      </c>
      <c r="D140" s="76" t="str">
        <f>[1]Sites!D140</f>
        <v>Sub-Sahara Africa</v>
      </c>
      <c r="E140" s="76">
        <v>1</v>
      </c>
      <c r="F140" s="77">
        <f>IFERROR(VLOOKUP(A140,Labor_ICT!A139:H333,8,0),"-")</f>
        <v>1.2209852933883667</v>
      </c>
      <c r="G140" s="78">
        <f t="shared" si="10"/>
        <v>1.2209852933883667</v>
      </c>
      <c r="H140" s="79">
        <f>IFERROR(VLOOKUP(A140,Labor_Construction!A139:H333,8,0),"-")</f>
        <v>0.50268715620040894</v>
      </c>
      <c r="I140" s="80">
        <f t="shared" si="11"/>
        <v>0.50268715620040894</v>
      </c>
      <c r="J140" s="77">
        <f>IFERROR(VLOOKUP(A140,Labor_Logistics!A139:H333,8,0),"-")</f>
        <v>0.60458153486251831</v>
      </c>
      <c r="K140" s="80">
        <f t="shared" si="12"/>
        <v>0.60458153486251831</v>
      </c>
      <c r="L140" s="81">
        <f>IFERROR(E140*G140*Cost_Settings!$D$14,"-")</f>
        <v>19.535764694213867</v>
      </c>
      <c r="M140" s="81">
        <f>IFERROR(E140*K140*Cost_Settings!$D$15,"-")</f>
        <v>9.673304557800293</v>
      </c>
      <c r="N140" s="81">
        <f>IFERROR(E140*K140*Cost_Settings!$D$16,"-")</f>
        <v>9.673304557800293</v>
      </c>
      <c r="O140" s="81">
        <f>IFERROR(E140*K140*Cost_Settings!$D$17,"-")</f>
        <v>9.673304557800293</v>
      </c>
      <c r="P140" s="82">
        <f t="shared" si="13"/>
        <v>48.555678367614746</v>
      </c>
      <c r="Q140" s="83">
        <f t="shared" si="14"/>
        <v>48.555678367614746</v>
      </c>
    </row>
    <row r="141" spans="1:17">
      <c r="A141" s="69" t="str">
        <f>[1]Sites!A141</f>
        <v>SAU</v>
      </c>
      <c r="B141" s="69" t="str">
        <f>[1]Sites!B141</f>
        <v>Saudi Arabia</v>
      </c>
      <c r="C141" s="76" t="str">
        <f>[1]Sites!C141</f>
        <v>Emerging Market Economies</v>
      </c>
      <c r="D141" s="76" t="str">
        <f>[1]Sites!D141</f>
        <v>Middle East, North Africa, Afghanistan, and Pakistan</v>
      </c>
      <c r="E141" s="76">
        <v>1</v>
      </c>
      <c r="F141" s="77">
        <f>IFERROR(VLOOKUP(A141,Labor_ICT!A140:H334,8,0),"-")</f>
        <v>20.907665252685547</v>
      </c>
      <c r="G141" s="78">
        <f t="shared" si="10"/>
        <v>20.907665252685547</v>
      </c>
      <c r="H141" s="79">
        <f>IFERROR(VLOOKUP(A141,Labor_Construction!A140:H334,8,0),"-")</f>
        <v>12.547497749328613</v>
      </c>
      <c r="I141" s="80">
        <f t="shared" si="11"/>
        <v>12.547497749328613</v>
      </c>
      <c r="J141" s="77">
        <f>IFERROR(VLOOKUP(A141,Labor_Logistics!A140:H334,8,0),"-")</f>
        <v>13.54857063293457</v>
      </c>
      <c r="K141" s="80">
        <f t="shared" si="12"/>
        <v>13.54857063293457</v>
      </c>
      <c r="L141" s="81">
        <f>IFERROR(E141*G141*Cost_Settings!$D$14,"-")</f>
        <v>334.52264404296875</v>
      </c>
      <c r="M141" s="81">
        <f>IFERROR(E141*K141*Cost_Settings!$D$15,"-")</f>
        <v>216.77713012695313</v>
      </c>
      <c r="N141" s="81">
        <f>IFERROR(E141*K141*Cost_Settings!$D$16,"-")</f>
        <v>216.77713012695313</v>
      </c>
      <c r="O141" s="81">
        <f>IFERROR(E141*K141*Cost_Settings!$D$17,"-")</f>
        <v>216.77713012695313</v>
      </c>
      <c r="P141" s="82">
        <f t="shared" si="13"/>
        <v>984.85403442382813</v>
      </c>
      <c r="Q141" s="83">
        <f t="shared" si="14"/>
        <v>984.85403442382813</v>
      </c>
    </row>
    <row r="142" spans="1:17">
      <c r="A142" s="69" t="str">
        <f>[1]Sites!A142</f>
        <v>SDN</v>
      </c>
      <c r="B142" s="69" t="str">
        <f>[1]Sites!B142</f>
        <v>Sudan</v>
      </c>
      <c r="C142" s="76" t="str">
        <f>[1]Sites!C142</f>
        <v>Low Income Developing Countries</v>
      </c>
      <c r="D142" s="76" t="str">
        <f>[1]Sites!D142</f>
        <v>Middle East, North Africa, Afghanistan, and Pakistan</v>
      </c>
      <c r="E142" s="76">
        <v>1</v>
      </c>
      <c r="F142" s="77">
        <f>IFERROR(VLOOKUP(A142,Labor_ICT!A141:H335,8,0),"-")</f>
        <v>1.1674296855926514</v>
      </c>
      <c r="G142" s="78">
        <f t="shared" si="10"/>
        <v>1.1674296855926514</v>
      </c>
      <c r="H142" s="79">
        <f>IFERROR(VLOOKUP(A142,Labor_Construction!A141:H335,8,0),"-")</f>
        <v>0.47778627276420593</v>
      </c>
      <c r="I142" s="80">
        <f t="shared" si="11"/>
        <v>0.47778627276420593</v>
      </c>
      <c r="J142" s="77">
        <f>IFERROR(VLOOKUP(A142,Labor_Logistics!A141:H335,8,0),"-")</f>
        <v>0.57561230659484863</v>
      </c>
      <c r="K142" s="80">
        <f t="shared" si="12"/>
        <v>0.57561230659484863</v>
      </c>
      <c r="L142" s="81">
        <f>IFERROR(E142*G142*Cost_Settings!$D$14,"-")</f>
        <v>18.678874969482422</v>
      </c>
      <c r="M142" s="81">
        <f>IFERROR(E142*K142*Cost_Settings!$D$15,"-")</f>
        <v>9.2097969055175781</v>
      </c>
      <c r="N142" s="81">
        <f>IFERROR(E142*K142*Cost_Settings!$D$16,"-")</f>
        <v>9.2097969055175781</v>
      </c>
      <c r="O142" s="81">
        <f>IFERROR(E142*K142*Cost_Settings!$D$17,"-")</f>
        <v>9.2097969055175781</v>
      </c>
      <c r="P142" s="82">
        <f t="shared" si="13"/>
        <v>46.308265686035156</v>
      </c>
      <c r="Q142" s="83">
        <f t="shared" si="14"/>
        <v>46.308265686035156</v>
      </c>
    </row>
    <row r="143" spans="1:17">
      <c r="A143" s="69" t="str">
        <f>[1]Sites!A143</f>
        <v>SEN</v>
      </c>
      <c r="B143" s="69" t="str">
        <f>[1]Sites!B143</f>
        <v>Senegal</v>
      </c>
      <c r="C143" s="76" t="str">
        <f>[1]Sites!C143</f>
        <v>Low Income Developing Countries</v>
      </c>
      <c r="D143" s="76" t="str">
        <f>[1]Sites!D143</f>
        <v>Sub-Sahara Africa</v>
      </c>
      <c r="E143" s="76">
        <v>1</v>
      </c>
      <c r="F143" s="77">
        <f>IFERROR(VLOOKUP(A143,Labor_ICT!A142:H336,8,0),"-")</f>
        <v>2.0645148754119873</v>
      </c>
      <c r="G143" s="78">
        <f t="shared" si="10"/>
        <v>2.0645148754119873</v>
      </c>
      <c r="H143" s="79">
        <f>IFERROR(VLOOKUP(A143,Labor_Construction!A142:H336,8,0),"-")</f>
        <v>0.91131603717803955</v>
      </c>
      <c r="I143" s="80">
        <f t="shared" si="11"/>
        <v>0.91131603717803955</v>
      </c>
      <c r="J143" s="77">
        <f>IFERROR(VLOOKUP(A143,Labor_Logistics!A142:H336,8,0),"-")</f>
        <v>1.0744057893753052</v>
      </c>
      <c r="K143" s="80">
        <f t="shared" si="12"/>
        <v>1.0744057893753052</v>
      </c>
      <c r="L143" s="81">
        <f>IFERROR(E143*G143*Cost_Settings!$D$14,"-")</f>
        <v>33.032238006591797</v>
      </c>
      <c r="M143" s="81">
        <f>IFERROR(E143*K143*Cost_Settings!$D$15,"-")</f>
        <v>17.190492630004883</v>
      </c>
      <c r="N143" s="81">
        <f>IFERROR(E143*K143*Cost_Settings!$D$16,"-")</f>
        <v>17.190492630004883</v>
      </c>
      <c r="O143" s="81">
        <f>IFERROR(E143*K143*Cost_Settings!$D$17,"-")</f>
        <v>17.190492630004883</v>
      </c>
      <c r="P143" s="82">
        <f t="shared" si="13"/>
        <v>84.603715896606445</v>
      </c>
      <c r="Q143" s="83">
        <f t="shared" si="14"/>
        <v>84.603715896606445</v>
      </c>
    </row>
    <row r="144" spans="1:17">
      <c r="A144" s="69" t="str">
        <f>[1]Sites!A144</f>
        <v>SGP</v>
      </c>
      <c r="B144" s="69" t="str">
        <f>[1]Sites!B144</f>
        <v>Singapore</v>
      </c>
      <c r="C144" s="76" t="str">
        <f>[1]Sites!C144</f>
        <v>Advanced Economies</v>
      </c>
      <c r="D144" s="76" t="str">
        <f>[1]Sites!D144</f>
        <v>Advanced Economies</v>
      </c>
      <c r="E144" s="76">
        <v>1</v>
      </c>
      <c r="F144" s="77">
        <f>IFERROR(VLOOKUP(A144,Labor_ICT!A143:H337,8,0),"-")</f>
        <v>55.297054290771484</v>
      </c>
      <c r="G144" s="78">
        <f t="shared" si="10"/>
        <v>55.297054290771484</v>
      </c>
      <c r="H144" s="79">
        <f>IFERROR(VLOOKUP(A144,Labor_Construction!A143:H337,8,0),"-")</f>
        <v>37.756698608398438</v>
      </c>
      <c r="I144" s="80">
        <f t="shared" si="11"/>
        <v>37.756698608398438</v>
      </c>
      <c r="J144" s="77">
        <f>IFERROR(VLOOKUP(A144,Labor_Logistics!A143:H337,8,0),"-")</f>
        <v>39.291484832763672</v>
      </c>
      <c r="K144" s="80">
        <f t="shared" si="12"/>
        <v>39.291484832763672</v>
      </c>
      <c r="L144" s="81">
        <f>IFERROR(E144*G144*Cost_Settings!$D$14,"-")</f>
        <v>884.75286865234375</v>
      </c>
      <c r="M144" s="81">
        <f>IFERROR(E144*K144*Cost_Settings!$D$15,"-")</f>
        <v>628.66375732421875</v>
      </c>
      <c r="N144" s="81">
        <f>IFERROR(E144*K144*Cost_Settings!$D$16,"-")</f>
        <v>628.66375732421875</v>
      </c>
      <c r="O144" s="81">
        <f>IFERROR(E144*K144*Cost_Settings!$D$17,"-")</f>
        <v>628.66375732421875</v>
      </c>
      <c r="P144" s="82">
        <f t="shared" si="13"/>
        <v>2770.744140625</v>
      </c>
      <c r="Q144" s="83">
        <f t="shared" si="14"/>
        <v>2770.744140625</v>
      </c>
    </row>
    <row r="145" spans="1:17">
      <c r="A145" s="69" t="str">
        <f>[1]Sites!A145</f>
        <v>SLB</v>
      </c>
      <c r="B145" s="69" t="str">
        <f>[1]Sites!B145</f>
        <v>Solomon Islands</v>
      </c>
      <c r="C145" s="76" t="str">
        <f>[1]Sites!C145</f>
        <v>Low Income Developing Countries</v>
      </c>
      <c r="D145" s="76" t="str">
        <f>[1]Sites!D145</f>
        <v>Emerging and Developing Asia</v>
      </c>
      <c r="E145" s="76">
        <v>1</v>
      </c>
      <c r="F145" s="77">
        <f>IFERROR(VLOOKUP(A145,Labor_ICT!A144:H338,8,0),"-")</f>
        <v>3.0425825119018555</v>
      </c>
      <c r="G145" s="78">
        <f t="shared" si="10"/>
        <v>3.0425825119018555</v>
      </c>
      <c r="H145" s="79">
        <f>IFERROR(VLOOKUP(A145,Labor_Construction!A144:H338,8,0),"-")</f>
        <v>1.413965106010437</v>
      </c>
      <c r="I145" s="80">
        <f t="shared" si="11"/>
        <v>1.413965106010437</v>
      </c>
      <c r="J145" s="77">
        <f>IFERROR(VLOOKUP(A145,Labor_Logistics!A144:H338,8,0),"-")</f>
        <v>1.6426516771316528</v>
      </c>
      <c r="K145" s="80">
        <f t="shared" si="12"/>
        <v>1.6426516771316528</v>
      </c>
      <c r="L145" s="81">
        <f>IFERROR(E145*G145*Cost_Settings!$D$14,"-")</f>
        <v>48.681320190429688</v>
      </c>
      <c r="M145" s="81">
        <f>IFERROR(E145*K145*Cost_Settings!$D$15,"-")</f>
        <v>26.282426834106445</v>
      </c>
      <c r="N145" s="81">
        <f>IFERROR(E145*K145*Cost_Settings!$D$16,"-")</f>
        <v>26.282426834106445</v>
      </c>
      <c r="O145" s="81">
        <f>IFERROR(E145*K145*Cost_Settings!$D$17,"-")</f>
        <v>26.282426834106445</v>
      </c>
      <c r="P145" s="82">
        <f t="shared" si="13"/>
        <v>127.52860069274902</v>
      </c>
      <c r="Q145" s="83">
        <f t="shared" si="14"/>
        <v>127.52860069274902</v>
      </c>
    </row>
    <row r="146" spans="1:17">
      <c r="A146" s="69" t="str">
        <f>[1]Sites!A146</f>
        <v>SLE</v>
      </c>
      <c r="B146" s="69" t="str">
        <f>[1]Sites!B146</f>
        <v>Sierra Leone</v>
      </c>
      <c r="C146" s="76" t="str">
        <f>[1]Sites!C146</f>
        <v>Low Income Developing Countries</v>
      </c>
      <c r="D146" s="76" t="str">
        <f>[1]Sites!D146</f>
        <v>Sub-Sahara Africa</v>
      </c>
      <c r="E146" s="76">
        <v>1</v>
      </c>
      <c r="F146" s="77">
        <f>IFERROR(VLOOKUP(A146,Labor_ICT!A145:H339,8,0),"-")</f>
        <v>0.82793611288070679</v>
      </c>
      <c r="G146" s="78">
        <f t="shared" si="10"/>
        <v>0.82793611288070679</v>
      </c>
      <c r="H146" s="79">
        <f>IFERROR(VLOOKUP(A146,Labor_Construction!A145:H339,8,0),"-")</f>
        <v>0.32374310493469238</v>
      </c>
      <c r="I146" s="80">
        <f t="shared" si="11"/>
        <v>0.32374310493469238</v>
      </c>
      <c r="J146" s="77">
        <f>IFERROR(VLOOKUP(A146,Labor_Logistics!A145:H339,8,0),"-")</f>
        <v>0.39514920115470886</v>
      </c>
      <c r="K146" s="80">
        <f t="shared" si="12"/>
        <v>0.39514920115470886</v>
      </c>
      <c r="L146" s="81">
        <f>IFERROR(E146*G146*Cost_Settings!$D$14,"-")</f>
        <v>13.246977806091309</v>
      </c>
      <c r="M146" s="81">
        <f>IFERROR(E146*K146*Cost_Settings!$D$15,"-")</f>
        <v>6.3223872184753418</v>
      </c>
      <c r="N146" s="81">
        <f>IFERROR(E146*K146*Cost_Settings!$D$16,"-")</f>
        <v>6.3223872184753418</v>
      </c>
      <c r="O146" s="81">
        <f>IFERROR(E146*K146*Cost_Settings!$D$17,"-")</f>
        <v>6.3223872184753418</v>
      </c>
      <c r="P146" s="82">
        <f t="shared" si="13"/>
        <v>32.214139461517334</v>
      </c>
      <c r="Q146" s="83">
        <f t="shared" si="14"/>
        <v>32.214139461517334</v>
      </c>
    </row>
    <row r="147" spans="1:17">
      <c r="A147" s="69" t="str">
        <f>[1]Sites!A147</f>
        <v>SLV</v>
      </c>
      <c r="B147" s="69" t="str">
        <f>[1]Sites!B147</f>
        <v>El Salvador</v>
      </c>
      <c r="C147" s="76" t="str">
        <f>[1]Sites!C147</f>
        <v>Emerging Market Economies</v>
      </c>
      <c r="D147" s="76" t="str">
        <f>[1]Sites!D147</f>
        <v>Latin America and the Caribbean</v>
      </c>
      <c r="E147" s="76">
        <v>1</v>
      </c>
      <c r="F147" s="77" t="str">
        <f>IFERROR(VLOOKUP(A147,Labor_ICT!A146:H340,8,0),"-")</f>
        <v>-</v>
      </c>
      <c r="G147" s="78">
        <f t="shared" si="10"/>
        <v>10.039928714434305</v>
      </c>
      <c r="H147" s="79">
        <f>IFERROR(VLOOKUP(A147,Labor_Construction!A146:H340,8,0),"-")</f>
        <v>2.3613436222076416</v>
      </c>
      <c r="I147" s="80">
        <f t="shared" si="11"/>
        <v>2.3613436222076416</v>
      </c>
      <c r="J147" s="77">
        <f>IFERROR(VLOOKUP(A147,Labor_Logistics!A146:H340,8,0),"-")</f>
        <v>2.6965150833129883</v>
      </c>
      <c r="K147" s="80">
        <f t="shared" si="12"/>
        <v>2.6965150833129883</v>
      </c>
      <c r="L147" s="81">
        <f>IFERROR(E147*G147*Cost_Settings!$D$14,"-")</f>
        <v>160.63885943094888</v>
      </c>
      <c r="M147" s="81">
        <f>IFERROR(E147*K147*Cost_Settings!$D$15,"-")</f>
        <v>43.144241333007813</v>
      </c>
      <c r="N147" s="81">
        <f>IFERROR(E147*K147*Cost_Settings!$D$16,"-")</f>
        <v>43.144241333007813</v>
      </c>
      <c r="O147" s="81">
        <f>IFERROR(E147*K147*Cost_Settings!$D$17,"-")</f>
        <v>43.144241333007813</v>
      </c>
      <c r="P147" s="82">
        <f t="shared" si="13"/>
        <v>290.07158342997229</v>
      </c>
      <c r="Q147" s="83">
        <f t="shared" si="14"/>
        <v>290.07158342997229</v>
      </c>
    </row>
    <row r="148" spans="1:17">
      <c r="A148" s="69" t="str">
        <f>[1]Sites!A148</f>
        <v>SOM</v>
      </c>
      <c r="B148" s="69" t="str">
        <f>[1]Sites!B148</f>
        <v>Somalia</v>
      </c>
      <c r="C148" s="76" t="str">
        <f>[1]Sites!C148</f>
        <v>Low Income Developing Countries</v>
      </c>
      <c r="D148" s="76" t="str">
        <f>[1]Sites!D148</f>
        <v>Middle East, North Africa, Afghanistan, and Pakistan</v>
      </c>
      <c r="E148" s="76">
        <v>1</v>
      </c>
      <c r="F148" s="77">
        <f>IFERROR(VLOOKUP(A148,Labor_ICT!A147:H341,8,0),"-")</f>
        <v>0.54903554916381836</v>
      </c>
      <c r="G148" s="78">
        <f t="shared" si="10"/>
        <v>0.54903554916381836</v>
      </c>
      <c r="H148" s="79">
        <f>IFERROR(VLOOKUP(A148,Labor_Construction!A147:H341,8,0),"-")</f>
        <v>0.20329928398132324</v>
      </c>
      <c r="I148" s="80">
        <f t="shared" si="11"/>
        <v>0.20329928398132324</v>
      </c>
      <c r="J148" s="77">
        <f>IFERROR(VLOOKUP(A148,Labor_Logistics!A147:H341,8,0),"-")</f>
        <v>0.25203877687454224</v>
      </c>
      <c r="K148" s="80">
        <f t="shared" si="12"/>
        <v>0.25203877687454224</v>
      </c>
      <c r="L148" s="81">
        <f>IFERROR(E148*G148*Cost_Settings!$D$14,"-")</f>
        <v>8.7845687866210938</v>
      </c>
      <c r="M148" s="81">
        <f>IFERROR(E148*K148*Cost_Settings!$D$15,"-")</f>
        <v>4.0326204299926758</v>
      </c>
      <c r="N148" s="81">
        <f>IFERROR(E148*K148*Cost_Settings!$D$16,"-")</f>
        <v>4.0326204299926758</v>
      </c>
      <c r="O148" s="81">
        <f>IFERROR(E148*K148*Cost_Settings!$D$17,"-")</f>
        <v>4.0326204299926758</v>
      </c>
      <c r="P148" s="82">
        <f t="shared" si="13"/>
        <v>20.882430076599121</v>
      </c>
      <c r="Q148" s="83">
        <f t="shared" si="14"/>
        <v>20.882430076599121</v>
      </c>
    </row>
    <row r="149" spans="1:17">
      <c r="A149" s="69" t="str">
        <f>[1]Sites!A149</f>
        <v>SRB</v>
      </c>
      <c r="B149" s="69" t="str">
        <f>[1]Sites!B149</f>
        <v>Serbia</v>
      </c>
      <c r="C149" s="76" t="str">
        <f>[1]Sites!C149</f>
        <v>Emerging Market Economies</v>
      </c>
      <c r="D149" s="76" t="str">
        <f>[1]Sites!D149</f>
        <v>Emerging and Developing Europe</v>
      </c>
      <c r="E149" s="76">
        <v>1</v>
      </c>
      <c r="F149" s="77">
        <f>IFERROR(VLOOKUP(A149,Labor_ICT!A148:H342,8,0),"-")</f>
        <v>8.9041948318481445</v>
      </c>
      <c r="G149" s="78">
        <f t="shared" si="10"/>
        <v>8.9041948318481445</v>
      </c>
      <c r="H149" s="79">
        <f>IFERROR(VLOOKUP(A149,Labor_Construction!A148:H342,8,0),"-")</f>
        <v>4.7715902328491211</v>
      </c>
      <c r="I149" s="80">
        <f t="shared" si="11"/>
        <v>4.7715902328491211</v>
      </c>
      <c r="J149" s="77">
        <f>IFERROR(VLOOKUP(A149,Labor_Logistics!A148:H342,8,0),"-")</f>
        <v>5.3219361305236816</v>
      </c>
      <c r="K149" s="80">
        <f t="shared" si="12"/>
        <v>5.3219361305236816</v>
      </c>
      <c r="L149" s="81">
        <f>IFERROR(E149*G149*Cost_Settings!$D$14,"-")</f>
        <v>142.46711730957031</v>
      </c>
      <c r="M149" s="81">
        <f>IFERROR(E149*K149*Cost_Settings!$D$15,"-")</f>
        <v>85.150978088378906</v>
      </c>
      <c r="N149" s="81">
        <f>IFERROR(E149*K149*Cost_Settings!$D$16,"-")</f>
        <v>85.150978088378906</v>
      </c>
      <c r="O149" s="81">
        <f>IFERROR(E149*K149*Cost_Settings!$D$17,"-")</f>
        <v>85.150978088378906</v>
      </c>
      <c r="P149" s="82">
        <f t="shared" si="13"/>
        <v>397.92005157470703</v>
      </c>
      <c r="Q149" s="83">
        <f t="shared" si="14"/>
        <v>397.92005157470703</v>
      </c>
    </row>
    <row r="150" spans="1:17">
      <c r="A150" s="69" t="str">
        <f>[1]Sites!A150</f>
        <v>SSD</v>
      </c>
      <c r="B150" s="69" t="str">
        <f>[1]Sites!B150</f>
        <v>South Sudan</v>
      </c>
      <c r="C150" s="76" t="str">
        <f>[1]Sites!C150</f>
        <v>Low Income Developing Countries</v>
      </c>
      <c r="D150" s="76" t="str">
        <f>[1]Sites!D150</f>
        <v>Sub-Sahara Africa</v>
      </c>
      <c r="E150" s="76">
        <v>1</v>
      </c>
      <c r="F150" s="77">
        <f>IFERROR(VLOOKUP(A150,Labor_ICT!A149:H343,8,0),"-")</f>
        <v>0.53514283895492554</v>
      </c>
      <c r="G150" s="78">
        <f t="shared" si="10"/>
        <v>0.53514283895492554</v>
      </c>
      <c r="H150" s="79">
        <f>IFERROR(VLOOKUP(A150,Labor_Construction!A149:H343,8,0),"-")</f>
        <v>0.19748237729072571</v>
      </c>
      <c r="I150" s="80">
        <f t="shared" si="11"/>
        <v>0.19748237729072571</v>
      </c>
      <c r="J150" s="77">
        <f>IFERROR(VLOOKUP(A150,Labor_Logistics!A149:H343,8,0),"-")</f>
        <v>0.2450655996799469</v>
      </c>
      <c r="K150" s="80">
        <f t="shared" si="12"/>
        <v>0.2450655996799469</v>
      </c>
      <c r="L150" s="81">
        <f>IFERROR(E150*G150*Cost_Settings!$D$14,"-")</f>
        <v>8.5622854232788086</v>
      </c>
      <c r="M150" s="81">
        <f>IFERROR(E150*K150*Cost_Settings!$D$15,"-")</f>
        <v>3.9210495948791504</v>
      </c>
      <c r="N150" s="81">
        <f>IFERROR(E150*K150*Cost_Settings!$D$16,"-")</f>
        <v>3.9210495948791504</v>
      </c>
      <c r="O150" s="81">
        <f>IFERROR(E150*K150*Cost_Settings!$D$17,"-")</f>
        <v>3.9210495948791504</v>
      </c>
      <c r="P150" s="82">
        <f t="shared" si="13"/>
        <v>20.32543420791626</v>
      </c>
      <c r="Q150" s="83">
        <f t="shared" si="14"/>
        <v>20.32543420791626</v>
      </c>
    </row>
    <row r="151" spans="1:17">
      <c r="A151" s="69" t="str">
        <f>[1]Sites!A151</f>
        <v>SUR</v>
      </c>
      <c r="B151" s="69" t="str">
        <f>[1]Sites!B151</f>
        <v>Suriname</v>
      </c>
      <c r="C151" s="76" t="str">
        <f>[1]Sites!C151</f>
        <v>Emerging Market Economies</v>
      </c>
      <c r="D151" s="76" t="str">
        <f>[1]Sites!D151</f>
        <v>Latin America and the Caribbean</v>
      </c>
      <c r="E151" s="76">
        <v>1</v>
      </c>
      <c r="F151" s="77">
        <f>IFERROR(VLOOKUP(A151,Labor_ICT!A150:H344,8,0),"-")</f>
        <v>5.8751416206359863</v>
      </c>
      <c r="G151" s="78">
        <f t="shared" si="10"/>
        <v>5.8751416206359863</v>
      </c>
      <c r="H151" s="79">
        <f>IFERROR(VLOOKUP(A151,Labor_Construction!A150:H344,8,0),"-")</f>
        <v>2.979403018951416</v>
      </c>
      <c r="I151" s="80">
        <f t="shared" si="11"/>
        <v>2.979403018951416</v>
      </c>
      <c r="J151" s="77">
        <f>IFERROR(VLOOKUP(A151,Labor_Logistics!A150:H344,8,0),"-")</f>
        <v>3.3758995532989502</v>
      </c>
      <c r="K151" s="80">
        <f t="shared" si="12"/>
        <v>3.3758995532989502</v>
      </c>
      <c r="L151" s="81">
        <f>IFERROR(E151*G151*Cost_Settings!$D$14,"-")</f>
        <v>94.002265930175781</v>
      </c>
      <c r="M151" s="81">
        <f>IFERROR(E151*K151*Cost_Settings!$D$15,"-")</f>
        <v>54.014392852783203</v>
      </c>
      <c r="N151" s="81">
        <f>IFERROR(E151*K151*Cost_Settings!$D$16,"-")</f>
        <v>54.014392852783203</v>
      </c>
      <c r="O151" s="81">
        <f>IFERROR(E151*K151*Cost_Settings!$D$17,"-")</f>
        <v>54.014392852783203</v>
      </c>
      <c r="P151" s="82">
        <f t="shared" si="13"/>
        <v>256.04544448852539</v>
      </c>
      <c r="Q151" s="83">
        <f t="shared" si="14"/>
        <v>256.04544448852539</v>
      </c>
    </row>
    <row r="152" spans="1:17">
      <c r="A152" s="69" t="str">
        <f>[1]Sites!A152</f>
        <v>SVK</v>
      </c>
      <c r="B152" s="69" t="str">
        <f>[1]Sites!B152</f>
        <v>Slovakia</v>
      </c>
      <c r="C152" s="76" t="str">
        <f>[1]Sites!C152</f>
        <v>Advanced Economies</v>
      </c>
      <c r="D152" s="76" t="str">
        <f>[1]Sites!D152</f>
        <v>Advanced Economies</v>
      </c>
      <c r="E152" s="76">
        <v>1</v>
      </c>
      <c r="F152" s="77">
        <f>IFERROR(VLOOKUP(A152,Labor_ICT!A151:H345,8,0),"-")</f>
        <v>23.989999771118164</v>
      </c>
      <c r="G152" s="78">
        <f t="shared" si="10"/>
        <v>23.989999771118164</v>
      </c>
      <c r="H152" s="79">
        <f>IFERROR(VLOOKUP(A152,Labor_Construction!A151:H345,8,0),"-")</f>
        <v>11.539999961853027</v>
      </c>
      <c r="I152" s="80">
        <f t="shared" si="11"/>
        <v>11.539999961853027</v>
      </c>
      <c r="J152" s="77">
        <f>IFERROR(VLOOKUP(A152,Labor_Logistics!A151:H345,8,0),"-")</f>
        <v>13.140000343322754</v>
      </c>
      <c r="K152" s="80">
        <f t="shared" si="12"/>
        <v>13.140000343322754</v>
      </c>
      <c r="L152" s="81">
        <f>IFERROR(E152*G152*Cost_Settings!$D$14,"-")</f>
        <v>383.83999633789063</v>
      </c>
      <c r="M152" s="81">
        <f>IFERROR(E152*K152*Cost_Settings!$D$15,"-")</f>
        <v>210.24000549316406</v>
      </c>
      <c r="N152" s="81">
        <f>IFERROR(E152*K152*Cost_Settings!$D$16,"-")</f>
        <v>210.24000549316406</v>
      </c>
      <c r="O152" s="81">
        <f>IFERROR(E152*K152*Cost_Settings!$D$17,"-")</f>
        <v>210.24000549316406</v>
      </c>
      <c r="P152" s="82">
        <f t="shared" si="13"/>
        <v>1014.5600128173828</v>
      </c>
      <c r="Q152" s="83">
        <f t="shared" si="14"/>
        <v>1014.5600128173828</v>
      </c>
    </row>
    <row r="153" spans="1:17">
      <c r="A153" s="69" t="str">
        <f>[1]Sites!A153</f>
        <v>SVN</v>
      </c>
      <c r="B153" s="69" t="str">
        <f>[1]Sites!B153</f>
        <v>Slovenia</v>
      </c>
      <c r="C153" s="76" t="str">
        <f>[1]Sites!C153</f>
        <v>Advanced Economies</v>
      </c>
      <c r="D153" s="76" t="str">
        <f>[1]Sites!D153</f>
        <v>Advanced Economies</v>
      </c>
      <c r="E153" s="76">
        <v>1</v>
      </c>
      <c r="F153" s="77">
        <f>IFERROR(VLOOKUP(A153,Labor_ICT!A152:H346,8,0),"-")</f>
        <v>31.639999389648438</v>
      </c>
      <c r="G153" s="78">
        <f t="shared" si="10"/>
        <v>31.639999389648438</v>
      </c>
      <c r="H153" s="79">
        <f>IFERROR(VLOOKUP(A153,Labor_Construction!A152:H346,8,0),"-")</f>
        <v>18.280000686645508</v>
      </c>
      <c r="I153" s="80">
        <f t="shared" si="11"/>
        <v>18.280000686645508</v>
      </c>
      <c r="J153" s="77">
        <f>IFERROR(VLOOKUP(A153,Labor_Logistics!A152:H346,8,0),"-")</f>
        <v>19.190000534057617</v>
      </c>
      <c r="K153" s="80">
        <f t="shared" si="12"/>
        <v>19.190000534057617</v>
      </c>
      <c r="L153" s="81">
        <f>IFERROR(E153*G153*Cost_Settings!$D$14,"-")</f>
        <v>506.239990234375</v>
      </c>
      <c r="M153" s="81">
        <f>IFERROR(E153*K153*Cost_Settings!$D$15,"-")</f>
        <v>307.04000854492188</v>
      </c>
      <c r="N153" s="81">
        <f>IFERROR(E153*K153*Cost_Settings!$D$16,"-")</f>
        <v>307.04000854492188</v>
      </c>
      <c r="O153" s="81">
        <f>IFERROR(E153*K153*Cost_Settings!$D$17,"-")</f>
        <v>307.04000854492188</v>
      </c>
      <c r="P153" s="82">
        <f t="shared" si="13"/>
        <v>1427.3600158691406</v>
      </c>
      <c r="Q153" s="83">
        <f t="shared" si="14"/>
        <v>1427.3600158691406</v>
      </c>
    </row>
    <row r="154" spans="1:17">
      <c r="A154" s="69" t="str">
        <f>[1]Sites!A154</f>
        <v>SWE</v>
      </c>
      <c r="B154" s="69" t="str">
        <f>[1]Sites!B154</f>
        <v>Sweden</v>
      </c>
      <c r="C154" s="76" t="str">
        <f>[1]Sites!C154</f>
        <v>Advanced Economies</v>
      </c>
      <c r="D154" s="76" t="str">
        <f>[1]Sites!D154</f>
        <v>Advanced Economies</v>
      </c>
      <c r="E154" s="76">
        <v>1</v>
      </c>
      <c r="F154" s="77">
        <f>IFERROR(VLOOKUP(A154,Labor_ICT!A153:H347,8,0),"-")</f>
        <v>61.130001068115234</v>
      </c>
      <c r="G154" s="78">
        <f t="shared" si="10"/>
        <v>61.130001068115234</v>
      </c>
      <c r="H154" s="79">
        <f>IFERROR(VLOOKUP(A154,Labor_Construction!A153:H347,8,0),"-")</f>
        <v>41.509998321533203</v>
      </c>
      <c r="I154" s="80">
        <f t="shared" si="11"/>
        <v>41.509998321533203</v>
      </c>
      <c r="J154" s="77">
        <f>IFERROR(VLOOKUP(A154,Labor_Logistics!A153:H347,8,0),"-")</f>
        <v>35.939998626708984</v>
      </c>
      <c r="K154" s="80">
        <f t="shared" si="12"/>
        <v>35.939998626708984</v>
      </c>
      <c r="L154" s="81">
        <f>IFERROR(E154*G154*Cost_Settings!$D$14,"-")</f>
        <v>978.08001708984375</v>
      </c>
      <c r="M154" s="81">
        <f>IFERROR(E154*K154*Cost_Settings!$D$15,"-")</f>
        <v>575.03997802734375</v>
      </c>
      <c r="N154" s="81">
        <f>IFERROR(E154*K154*Cost_Settings!$D$16,"-")</f>
        <v>575.03997802734375</v>
      </c>
      <c r="O154" s="81">
        <f>IFERROR(E154*K154*Cost_Settings!$D$17,"-")</f>
        <v>575.03997802734375</v>
      </c>
      <c r="P154" s="82">
        <f t="shared" si="13"/>
        <v>2703.199951171875</v>
      </c>
      <c r="Q154" s="83">
        <f t="shared" si="14"/>
        <v>2703.199951171875</v>
      </c>
    </row>
    <row r="155" spans="1:17">
      <c r="A155" s="69" t="str">
        <f>[1]Sites!A155</f>
        <v>SWZ</v>
      </c>
      <c r="B155" s="69" t="str">
        <f>[1]Sites!B155</f>
        <v>Eswatini</v>
      </c>
      <c r="C155" s="76" t="str">
        <f>[1]Sites!C155</f>
        <v>Emerging Market Economies</v>
      </c>
      <c r="D155" s="76" t="str">
        <f>[1]Sites!D155</f>
        <v>Sub-Sahara Africa</v>
      </c>
      <c r="E155" s="76">
        <v>1</v>
      </c>
      <c r="F155" s="77" t="str">
        <f>IFERROR(VLOOKUP(A155,Labor_ICT!A154:H348,8,0),"-")</f>
        <v>-</v>
      </c>
      <c r="G155" s="78">
        <f t="shared" si="10"/>
        <v>10.039928714434305</v>
      </c>
      <c r="H155" s="79">
        <f>IFERROR(VLOOKUP(A155,Labor_Construction!A154:H348,8,0),"-")</f>
        <v>2.1949136257171631</v>
      </c>
      <c r="I155" s="80">
        <f t="shared" si="11"/>
        <v>2.1949136257171631</v>
      </c>
      <c r="J155" s="77">
        <f>IFERROR(VLOOKUP(A155,Labor_Logistics!A154:H348,8,0),"-")</f>
        <v>2.5126082897186279</v>
      </c>
      <c r="K155" s="80">
        <f t="shared" si="12"/>
        <v>2.5126082897186279</v>
      </c>
      <c r="L155" s="81">
        <f>IFERROR(E155*G155*Cost_Settings!$D$14,"-")</f>
        <v>160.63885943094888</v>
      </c>
      <c r="M155" s="81">
        <f>IFERROR(E155*K155*Cost_Settings!$D$15,"-")</f>
        <v>40.201732635498047</v>
      </c>
      <c r="N155" s="81">
        <f>IFERROR(E155*K155*Cost_Settings!$D$16,"-")</f>
        <v>40.201732635498047</v>
      </c>
      <c r="O155" s="81">
        <f>IFERROR(E155*K155*Cost_Settings!$D$17,"-")</f>
        <v>40.201732635498047</v>
      </c>
      <c r="P155" s="82">
        <f t="shared" si="13"/>
        <v>281.244057337443</v>
      </c>
      <c r="Q155" s="83">
        <f t="shared" si="14"/>
        <v>281.244057337443</v>
      </c>
    </row>
    <row r="156" spans="1:17">
      <c r="A156" s="69" t="str">
        <f>[1]Sites!A156</f>
        <v>SYC</v>
      </c>
      <c r="B156" s="69" t="str">
        <f>[1]Sites!B156</f>
        <v>Seychelles</v>
      </c>
      <c r="C156" s="76" t="str">
        <f>[1]Sites!C156</f>
        <v>Emerging Market Economies</v>
      </c>
      <c r="D156" s="76" t="str">
        <f>[1]Sites!D156</f>
        <v>Sub-Sahara Africa</v>
      </c>
      <c r="E156" s="76">
        <v>1</v>
      </c>
      <c r="F156" s="77" t="str">
        <f>IFERROR(VLOOKUP(A156,Labor_ICT!A155:H349,8,0),"-")</f>
        <v>-</v>
      </c>
      <c r="G156" s="78">
        <f t="shared" si="10"/>
        <v>10.039928714434305</v>
      </c>
      <c r="H156" s="79">
        <f>IFERROR(VLOOKUP(A156,Labor_Construction!A155:H349,8,0),"-")</f>
        <v>7.3206624984741211</v>
      </c>
      <c r="I156" s="80">
        <f t="shared" si="11"/>
        <v>7.3206624984741211</v>
      </c>
      <c r="J156" s="77">
        <f>IFERROR(VLOOKUP(A156,Labor_Logistics!A155:H349,8,0),"-")</f>
        <v>8.0487432479858398</v>
      </c>
      <c r="K156" s="80">
        <f t="shared" si="12"/>
        <v>8.0487432479858398</v>
      </c>
      <c r="L156" s="81">
        <f>IFERROR(E156*G156*Cost_Settings!$D$14,"-")</f>
        <v>160.63885943094888</v>
      </c>
      <c r="M156" s="81">
        <f>IFERROR(E156*K156*Cost_Settings!$D$15,"-")</f>
        <v>128.77989196777344</v>
      </c>
      <c r="N156" s="81">
        <f>IFERROR(E156*K156*Cost_Settings!$D$16,"-")</f>
        <v>128.77989196777344</v>
      </c>
      <c r="O156" s="81">
        <f>IFERROR(E156*K156*Cost_Settings!$D$17,"-")</f>
        <v>128.77989196777344</v>
      </c>
      <c r="P156" s="82">
        <f t="shared" si="13"/>
        <v>546.97853533426917</v>
      </c>
      <c r="Q156" s="83">
        <f t="shared" si="14"/>
        <v>546.97853533426917</v>
      </c>
    </row>
    <row r="157" spans="1:17">
      <c r="A157" s="69" t="str">
        <f>[1]Sites!A157</f>
        <v>SYR</v>
      </c>
      <c r="B157" s="69" t="str">
        <f>[1]Sites!B157</f>
        <v>Syria</v>
      </c>
      <c r="C157" s="76" t="str">
        <f>[1]Sites!C157</f>
        <v>Emerging Market Economies</v>
      </c>
      <c r="D157" s="76" t="str">
        <f>[1]Sites!D157</f>
        <v>Middle East, North Africa, Afghanistan, and Pakistan</v>
      </c>
      <c r="E157" s="76">
        <v>1</v>
      </c>
      <c r="F157" s="77" t="str">
        <f>IFERROR(VLOOKUP(A157,Labor_ICT!A156:H350,8,0),"-")</f>
        <v>-</v>
      </c>
      <c r="G157" s="78">
        <f t="shared" si="10"/>
        <v>10.039928714434305</v>
      </c>
      <c r="H157" s="79">
        <f>IFERROR(VLOOKUP(A157,Labor_Construction!A156:H350,8,0),"-")</f>
        <v>0</v>
      </c>
      <c r="I157" s="80">
        <f t="shared" si="11"/>
        <v>0</v>
      </c>
      <c r="J157" s="77">
        <f>IFERROR(VLOOKUP(A157,Labor_Logistics!A156:H350,8,0),"-")</f>
        <v>0</v>
      </c>
      <c r="K157" s="80">
        <f t="shared" si="12"/>
        <v>0</v>
      </c>
      <c r="L157" s="81">
        <f>IFERROR(E157*G157*Cost_Settings!$D$14,"-")</f>
        <v>160.63885943094888</v>
      </c>
      <c r="M157" s="81">
        <f>IFERROR(E157*K157*Cost_Settings!$D$15,"-")</f>
        <v>0</v>
      </c>
      <c r="N157" s="81">
        <f>IFERROR(E157*K157*Cost_Settings!$D$16,"-")</f>
        <v>0</v>
      </c>
      <c r="O157" s="81">
        <f>IFERROR(E157*K157*Cost_Settings!$D$17,"-")</f>
        <v>0</v>
      </c>
      <c r="P157" s="82">
        <f t="shared" si="13"/>
        <v>160.63885943094888</v>
      </c>
      <c r="Q157" s="83">
        <f t="shared" si="14"/>
        <v>160.63885943094888</v>
      </c>
    </row>
    <row r="158" spans="1:17">
      <c r="A158" s="69" t="str">
        <f>[1]Sites!A158</f>
        <v>TCD</v>
      </c>
      <c r="B158" s="69" t="str">
        <f>[1]Sites!B158</f>
        <v>Chad</v>
      </c>
      <c r="C158" s="76" t="str">
        <f>[1]Sites!C158</f>
        <v>Low Income Developing Countries</v>
      </c>
      <c r="D158" s="76" t="str">
        <f>[1]Sites!D158</f>
        <v>Sub-Sahara Africa</v>
      </c>
      <c r="E158" s="76">
        <v>1</v>
      </c>
      <c r="F158" s="77" t="str">
        <f>IFERROR(VLOOKUP(A158,Labor_ICT!A157:H351,8,0),"-")</f>
        <v>-</v>
      </c>
      <c r="G158" s="78">
        <f t="shared" si="10"/>
        <v>1.9841409941514334</v>
      </c>
      <c r="H158" s="79">
        <f>IFERROR(VLOOKUP(A158,Labor_Construction!A157:H351,8,0),"-")</f>
        <v>0.40598011016845703</v>
      </c>
      <c r="I158" s="80">
        <f t="shared" si="11"/>
        <v>0.40598011016845703</v>
      </c>
      <c r="J158" s="77">
        <f>IFERROR(VLOOKUP(A158,Labor_Logistics!A157:H351,8,0),"-")</f>
        <v>0.49178043007850647</v>
      </c>
      <c r="K158" s="80">
        <f t="shared" si="12"/>
        <v>0.49178043007850647</v>
      </c>
      <c r="L158" s="81">
        <f>IFERROR(E158*G158*Cost_Settings!$D$14,"-")</f>
        <v>31.746255906422935</v>
      </c>
      <c r="M158" s="81">
        <f>IFERROR(E158*K158*Cost_Settings!$D$15,"-")</f>
        <v>7.8684868812561035</v>
      </c>
      <c r="N158" s="81">
        <f>IFERROR(E158*K158*Cost_Settings!$D$16,"-")</f>
        <v>7.8684868812561035</v>
      </c>
      <c r="O158" s="81">
        <f>IFERROR(E158*K158*Cost_Settings!$D$17,"-")</f>
        <v>7.8684868812561035</v>
      </c>
      <c r="P158" s="82">
        <f t="shared" si="13"/>
        <v>55.351716550191242</v>
      </c>
      <c r="Q158" s="83">
        <f t="shared" si="14"/>
        <v>55.351716550191242</v>
      </c>
    </row>
    <row r="159" spans="1:17">
      <c r="A159" s="69" t="str">
        <f>[1]Sites!A159</f>
        <v>TGO</v>
      </c>
      <c r="B159" s="69" t="str">
        <f>[1]Sites!B159</f>
        <v>Togo</v>
      </c>
      <c r="C159" s="76" t="str">
        <f>[1]Sites!C159</f>
        <v>Low Income Developing Countries</v>
      </c>
      <c r="D159" s="76" t="str">
        <f>[1]Sites!D159</f>
        <v>Sub-Sahara Africa</v>
      </c>
      <c r="E159" s="76">
        <v>1</v>
      </c>
      <c r="F159" s="77">
        <f>IFERROR(VLOOKUP(A159,Labor_ICT!A158:H352,8,0),"-")</f>
        <v>1.3527355194091797</v>
      </c>
      <c r="G159" s="78">
        <f t="shared" si="10"/>
        <v>1.3527355194091797</v>
      </c>
      <c r="H159" s="79">
        <f>IFERROR(VLOOKUP(A159,Labor_Construction!A158:H352,8,0),"-")</f>
        <v>0.56455278396606445</v>
      </c>
      <c r="I159" s="80">
        <f t="shared" si="11"/>
        <v>0.56455278396606445</v>
      </c>
      <c r="J159" s="77">
        <f>IFERROR(VLOOKUP(A159,Labor_Logistics!A158:H352,8,0),"-")</f>
        <v>0.67635160684585571</v>
      </c>
      <c r="K159" s="80">
        <f t="shared" si="12"/>
        <v>0.67635160684585571</v>
      </c>
      <c r="L159" s="81">
        <f>IFERROR(E159*G159*Cost_Settings!$D$14,"-")</f>
        <v>21.643768310546875</v>
      </c>
      <c r="M159" s="81">
        <f>IFERROR(E159*K159*Cost_Settings!$D$15,"-")</f>
        <v>10.821625709533691</v>
      </c>
      <c r="N159" s="81">
        <f>IFERROR(E159*K159*Cost_Settings!$D$16,"-")</f>
        <v>10.821625709533691</v>
      </c>
      <c r="O159" s="81">
        <f>IFERROR(E159*K159*Cost_Settings!$D$17,"-")</f>
        <v>10.821625709533691</v>
      </c>
      <c r="P159" s="82">
        <f t="shared" si="13"/>
        <v>54.108645439147949</v>
      </c>
      <c r="Q159" s="83">
        <f t="shared" si="14"/>
        <v>54.108645439147949</v>
      </c>
    </row>
    <row r="160" spans="1:17">
      <c r="A160" s="69" t="str">
        <f>[1]Sites!A160</f>
        <v>THA</v>
      </c>
      <c r="B160" s="69" t="str">
        <f>[1]Sites!B160</f>
        <v>Thailand</v>
      </c>
      <c r="C160" s="76" t="str">
        <f>[1]Sites!C160</f>
        <v>Emerging Market Economies</v>
      </c>
      <c r="D160" s="76" t="str">
        <f>[1]Sites!D160</f>
        <v>Emerging and Developing Asia</v>
      </c>
      <c r="E160" s="76">
        <v>1</v>
      </c>
      <c r="F160" s="77">
        <f>IFERROR(VLOOKUP(A160,Labor_ICT!A159:H353,8,0),"-")</f>
        <v>8.4290523529052734</v>
      </c>
      <c r="G160" s="78">
        <f t="shared" si="10"/>
        <v>8.4290523529052734</v>
      </c>
      <c r="H160" s="79">
        <f>IFERROR(VLOOKUP(A160,Labor_Construction!A159:H353,8,0),"-")</f>
        <v>4.4842252731323242</v>
      </c>
      <c r="I160" s="80">
        <f t="shared" si="11"/>
        <v>4.4842252731323242</v>
      </c>
      <c r="J160" s="77">
        <f>IFERROR(VLOOKUP(A160,Labor_Logistics!A159:H353,8,0),"-")</f>
        <v>5.011847972869873</v>
      </c>
      <c r="K160" s="80">
        <f t="shared" si="12"/>
        <v>5.011847972869873</v>
      </c>
      <c r="L160" s="81">
        <f>IFERROR(E160*G160*Cost_Settings!$D$14,"-")</f>
        <v>134.86483764648438</v>
      </c>
      <c r="M160" s="81">
        <f>IFERROR(E160*K160*Cost_Settings!$D$15,"-")</f>
        <v>80.189567565917969</v>
      </c>
      <c r="N160" s="81">
        <f>IFERROR(E160*K160*Cost_Settings!$D$16,"-")</f>
        <v>80.189567565917969</v>
      </c>
      <c r="O160" s="81">
        <f>IFERROR(E160*K160*Cost_Settings!$D$17,"-")</f>
        <v>80.189567565917969</v>
      </c>
      <c r="P160" s="82">
        <f t="shared" si="13"/>
        <v>375.43354034423828</v>
      </c>
      <c r="Q160" s="83">
        <f t="shared" si="14"/>
        <v>375.43354034423828</v>
      </c>
    </row>
    <row r="161" spans="1:17">
      <c r="A161" s="69" t="str">
        <f>[1]Sites!A161</f>
        <v>TJK</v>
      </c>
      <c r="B161" s="69" t="str">
        <f>[1]Sites!B161</f>
        <v>Tajikistan</v>
      </c>
      <c r="C161" s="76" t="str">
        <f>[1]Sites!C161</f>
        <v>Low Income Developing Countries</v>
      </c>
      <c r="D161" s="76" t="str">
        <f>[1]Sites!D161</f>
        <v>Caucasus and Central Asia</v>
      </c>
      <c r="E161" s="76">
        <v>1</v>
      </c>
      <c r="F161" s="77">
        <f>IFERROR(VLOOKUP(A161,Labor_ICT!A160:H354,8,0),"-")</f>
        <v>1.258320689201355</v>
      </c>
      <c r="G161" s="78">
        <f t="shared" si="10"/>
        <v>1.258320689201355</v>
      </c>
      <c r="H161" s="79">
        <f>IFERROR(VLOOKUP(A161,Labor_Construction!A160:H354,8,0),"-")</f>
        <v>0.52013278007507324</v>
      </c>
      <c r="I161" s="80">
        <f t="shared" si="11"/>
        <v>0.52013278007507324</v>
      </c>
      <c r="J161" s="77">
        <f>IFERROR(VLOOKUP(A161,Labor_Logistics!A160:H354,8,0),"-")</f>
        <v>0.62484860420227051</v>
      </c>
      <c r="K161" s="80">
        <f t="shared" si="12"/>
        <v>0.62484860420227051</v>
      </c>
      <c r="L161" s="81">
        <f>IFERROR(E161*G161*Cost_Settings!$D$14,"-")</f>
        <v>20.13313102722168</v>
      </c>
      <c r="M161" s="81">
        <f>IFERROR(E161*K161*Cost_Settings!$D$15,"-")</f>
        <v>9.9975776672363281</v>
      </c>
      <c r="N161" s="81">
        <f>IFERROR(E161*K161*Cost_Settings!$D$16,"-")</f>
        <v>9.9975776672363281</v>
      </c>
      <c r="O161" s="81">
        <f>IFERROR(E161*K161*Cost_Settings!$D$17,"-")</f>
        <v>9.9975776672363281</v>
      </c>
      <c r="P161" s="82">
        <f t="shared" si="13"/>
        <v>50.125864028930664</v>
      </c>
      <c r="Q161" s="83">
        <f t="shared" si="14"/>
        <v>50.125864028930664</v>
      </c>
    </row>
    <row r="162" spans="1:17">
      <c r="A162" s="69" t="str">
        <f>[1]Sites!A162</f>
        <v>TKM</v>
      </c>
      <c r="B162" s="69" t="str">
        <f>[1]Sites!B162</f>
        <v>Turkmenistan</v>
      </c>
      <c r="C162" s="76" t="str">
        <f>[1]Sites!C162</f>
        <v>Emerging Market Economies</v>
      </c>
      <c r="D162" s="76" t="str">
        <f>[1]Sites!D162</f>
        <v>Caucasus and Central Asia</v>
      </c>
      <c r="E162" s="76">
        <v>1</v>
      </c>
      <c r="F162" s="77">
        <f>IFERROR(VLOOKUP(A162,Labor_ICT!A161:H355,8,0),"-")</f>
        <v>8.9329452514648438</v>
      </c>
      <c r="G162" s="78">
        <f t="shared" si="10"/>
        <v>8.9329452514648438</v>
      </c>
      <c r="H162" s="79">
        <f>IFERROR(VLOOKUP(A162,Labor_Construction!A161:H355,8,0),"-")</f>
        <v>4.7890443801879883</v>
      </c>
      <c r="I162" s="80">
        <f t="shared" si="11"/>
        <v>4.7890443801879883</v>
      </c>
      <c r="J162" s="77">
        <f>IFERROR(VLOOKUP(A162,Labor_Logistics!A161:H355,8,0),"-")</f>
        <v>5.3407511711120605</v>
      </c>
      <c r="K162" s="80">
        <f t="shared" si="12"/>
        <v>5.3407511711120605</v>
      </c>
      <c r="L162" s="81">
        <f>IFERROR(E162*G162*Cost_Settings!$D$14,"-")</f>
        <v>142.9271240234375</v>
      </c>
      <c r="M162" s="81">
        <f>IFERROR(E162*K162*Cost_Settings!$D$15,"-")</f>
        <v>85.452018737792969</v>
      </c>
      <c r="N162" s="81">
        <f>IFERROR(E162*K162*Cost_Settings!$D$16,"-")</f>
        <v>85.452018737792969</v>
      </c>
      <c r="O162" s="81">
        <f>IFERROR(E162*K162*Cost_Settings!$D$17,"-")</f>
        <v>85.452018737792969</v>
      </c>
      <c r="P162" s="82">
        <f t="shared" si="13"/>
        <v>399.28318023681641</v>
      </c>
      <c r="Q162" s="83">
        <f t="shared" si="14"/>
        <v>399.28318023681641</v>
      </c>
    </row>
    <row r="163" spans="1:17">
      <c r="A163" s="69" t="str">
        <f>[1]Sites!A163</f>
        <v>TLS</v>
      </c>
      <c r="B163" s="69" t="str">
        <f>[1]Sites!B163</f>
        <v>Timor-Leste</v>
      </c>
      <c r="C163" s="76" t="str">
        <f>[1]Sites!C163</f>
        <v>Low Income Developing Countries</v>
      </c>
      <c r="D163" s="76" t="str">
        <f>[1]Sites!D163</f>
        <v>Emerging and Developing Asia</v>
      </c>
      <c r="E163" s="76">
        <v>1</v>
      </c>
      <c r="F163" s="77">
        <f>IFERROR(VLOOKUP(A163,Labor_ICT!A162:H356,8,0),"-")</f>
        <v>1.9068454504013062</v>
      </c>
      <c r="G163" s="78">
        <f t="shared" si="10"/>
        <v>1.9068454504013062</v>
      </c>
      <c r="H163" s="79">
        <f>IFERROR(VLOOKUP(A163,Labor_Construction!A162:H356,8,0),"-")</f>
        <v>0.83289247751235962</v>
      </c>
      <c r="I163" s="80">
        <f t="shared" si="11"/>
        <v>0.83289247751235962</v>
      </c>
      <c r="J163" s="77">
        <f>IFERROR(VLOOKUP(A163,Labor_Logistics!A162:H356,8,0),"-")</f>
        <v>0.98491287231445313</v>
      </c>
      <c r="K163" s="80">
        <f t="shared" si="12"/>
        <v>0.98491287231445313</v>
      </c>
      <c r="L163" s="81">
        <f>IFERROR(E163*G163*Cost_Settings!$D$14,"-")</f>
        <v>30.509527206420898</v>
      </c>
      <c r="M163" s="81">
        <f>IFERROR(E163*K163*Cost_Settings!$D$15,"-")</f>
        <v>15.75860595703125</v>
      </c>
      <c r="N163" s="81">
        <f>IFERROR(E163*K163*Cost_Settings!$D$16,"-")</f>
        <v>15.75860595703125</v>
      </c>
      <c r="O163" s="81">
        <f>IFERROR(E163*K163*Cost_Settings!$D$17,"-")</f>
        <v>15.75860595703125</v>
      </c>
      <c r="P163" s="82">
        <f t="shared" si="13"/>
        <v>77.785345077514648</v>
      </c>
      <c r="Q163" s="83">
        <f t="shared" si="14"/>
        <v>77.785345077514648</v>
      </c>
    </row>
    <row r="164" spans="1:17">
      <c r="A164" s="69" t="str">
        <f>[1]Sites!A164</f>
        <v>TON</v>
      </c>
      <c r="B164" s="69" t="str">
        <f>[1]Sites!B164</f>
        <v>Tonga</v>
      </c>
      <c r="C164" s="76" t="str">
        <f>[1]Sites!C164</f>
        <v>Emerging Market Economies</v>
      </c>
      <c r="D164" s="76" t="str">
        <f>[1]Sites!D164</f>
        <v>Emerging and Developing Asia</v>
      </c>
      <c r="E164" s="76">
        <v>1</v>
      </c>
      <c r="F164" s="77">
        <f>IFERROR(VLOOKUP(A164,Labor_ICT!A163:H357,8,0),"-")</f>
        <v>6.0838832855224609</v>
      </c>
      <c r="G164" s="78">
        <f t="shared" si="10"/>
        <v>6.0838832855224609</v>
      </c>
      <c r="H164" s="79">
        <f>IFERROR(VLOOKUP(A164,Labor_Construction!A163:H357,8,0),"-")</f>
        <v>3.0995843410491943</v>
      </c>
      <c r="I164" s="80">
        <f t="shared" si="11"/>
        <v>3.0995843410491943</v>
      </c>
      <c r="J164" s="77">
        <f>IFERROR(VLOOKUP(A164,Labor_Logistics!A163:H357,8,0),"-")</f>
        <v>3.5074236392974854</v>
      </c>
      <c r="K164" s="80">
        <f t="shared" si="12"/>
        <v>3.5074236392974854</v>
      </c>
      <c r="L164" s="81">
        <f>IFERROR(E164*G164*Cost_Settings!$D$14,"-")</f>
        <v>97.342132568359375</v>
      </c>
      <c r="M164" s="81">
        <f>IFERROR(E164*K164*Cost_Settings!$D$15,"-")</f>
        <v>56.118778228759766</v>
      </c>
      <c r="N164" s="81">
        <f>IFERROR(E164*K164*Cost_Settings!$D$16,"-")</f>
        <v>56.118778228759766</v>
      </c>
      <c r="O164" s="81">
        <f>IFERROR(E164*K164*Cost_Settings!$D$17,"-")</f>
        <v>56.118778228759766</v>
      </c>
      <c r="P164" s="82">
        <f t="shared" si="13"/>
        <v>265.69846725463867</v>
      </c>
      <c r="Q164" s="83">
        <f t="shared" si="14"/>
        <v>265.69846725463867</v>
      </c>
    </row>
    <row r="165" spans="1:17">
      <c r="A165" s="69" t="str">
        <f>[1]Sites!A165</f>
        <v>TTO</v>
      </c>
      <c r="B165" s="69" t="str">
        <f>[1]Sites!B165</f>
        <v>Trinidad and Tobago</v>
      </c>
      <c r="C165" s="76" t="str">
        <f>[1]Sites!C165</f>
        <v>Emerging Market Economies</v>
      </c>
      <c r="D165" s="76" t="str">
        <f>[1]Sites!D165</f>
        <v>Latin America and the Caribbean</v>
      </c>
      <c r="E165" s="76">
        <v>1</v>
      </c>
      <c r="F165" s="77">
        <f>IFERROR(VLOOKUP(A165,Labor_ICT!A164:H358,8,0),"-")</f>
        <v>16.60444450378418</v>
      </c>
      <c r="G165" s="78">
        <f t="shared" si="10"/>
        <v>16.60444450378418</v>
      </c>
      <c r="H165" s="79">
        <f>IFERROR(VLOOKUP(A165,Labor_Construction!A164:H358,8,0),"-")</f>
        <v>9.6649141311645508</v>
      </c>
      <c r="I165" s="80">
        <f t="shared" si="11"/>
        <v>9.6649141311645508</v>
      </c>
      <c r="J165" s="77">
        <f>IFERROR(VLOOKUP(A165,Labor_Logistics!A164:H358,8,0),"-")</f>
        <v>10.527685165405273</v>
      </c>
      <c r="K165" s="80">
        <f t="shared" si="12"/>
        <v>10.527685165405273</v>
      </c>
      <c r="L165" s="81">
        <f>IFERROR(E165*G165*Cost_Settings!$D$14,"-")</f>
        <v>265.67111206054688</v>
      </c>
      <c r="M165" s="81">
        <f>IFERROR(E165*K165*Cost_Settings!$D$15,"-")</f>
        <v>168.44296264648438</v>
      </c>
      <c r="N165" s="81">
        <f>IFERROR(E165*K165*Cost_Settings!$D$16,"-")</f>
        <v>168.44296264648438</v>
      </c>
      <c r="O165" s="81">
        <f>IFERROR(E165*K165*Cost_Settings!$D$17,"-")</f>
        <v>168.44296264648438</v>
      </c>
      <c r="P165" s="82">
        <f t="shared" si="13"/>
        <v>771</v>
      </c>
      <c r="Q165" s="83">
        <f t="shared" si="14"/>
        <v>771</v>
      </c>
    </row>
    <row r="166" spans="1:17">
      <c r="A166" s="69" t="str">
        <f>[1]Sites!A166</f>
        <v>TUN</v>
      </c>
      <c r="B166" s="69" t="str">
        <f>[1]Sites!B166</f>
        <v>Tunisia</v>
      </c>
      <c r="C166" s="76" t="str">
        <f>[1]Sites!C166</f>
        <v>Emerging Market Economies</v>
      </c>
      <c r="D166" s="76" t="str">
        <f>[1]Sites!D166</f>
        <v>Middle East, North Africa, Afghanistan, and Pakistan</v>
      </c>
      <c r="E166" s="76">
        <v>1</v>
      </c>
      <c r="F166" s="77">
        <f>IFERROR(VLOOKUP(A166,Labor_ICT!A165:H359,8,0),"-")</f>
        <v>4.2169041633605957</v>
      </c>
      <c r="G166" s="78">
        <f t="shared" si="10"/>
        <v>4.2169041633605957</v>
      </c>
      <c r="H166" s="79">
        <f>IFERROR(VLOOKUP(A166,Labor_Construction!A165:H359,8,0),"-")</f>
        <v>2.0464284420013428</v>
      </c>
      <c r="I166" s="80">
        <f t="shared" si="11"/>
        <v>2.0464284420013428</v>
      </c>
      <c r="J166" s="77">
        <f>IFERROR(VLOOKUP(A166,Labor_Logistics!A165:H359,8,0),"-")</f>
        <v>2.3481359481811523</v>
      </c>
      <c r="K166" s="80">
        <f t="shared" si="12"/>
        <v>2.3481359481811523</v>
      </c>
      <c r="L166" s="81">
        <f>IFERROR(E166*G166*Cost_Settings!$D$14,"-")</f>
        <v>67.470466613769531</v>
      </c>
      <c r="M166" s="81">
        <f>IFERROR(E166*K166*Cost_Settings!$D$15,"-")</f>
        <v>37.570175170898438</v>
      </c>
      <c r="N166" s="81">
        <f>IFERROR(E166*K166*Cost_Settings!$D$16,"-")</f>
        <v>37.570175170898438</v>
      </c>
      <c r="O166" s="81">
        <f>IFERROR(E166*K166*Cost_Settings!$D$17,"-")</f>
        <v>37.570175170898438</v>
      </c>
      <c r="P166" s="82">
        <f t="shared" si="13"/>
        <v>180.18099212646484</v>
      </c>
      <c r="Q166" s="83">
        <f t="shared" si="14"/>
        <v>180.18099212646484</v>
      </c>
    </row>
    <row r="167" spans="1:17">
      <c r="A167" s="69" t="str">
        <f>[1]Sites!A167</f>
        <v>TUR</v>
      </c>
      <c r="B167" s="69" t="str">
        <f>[1]Sites!B167</f>
        <v>Turkey</v>
      </c>
      <c r="C167" s="76" t="str">
        <f>[1]Sites!C167</f>
        <v>Emerging Market Economies</v>
      </c>
      <c r="D167" s="76" t="str">
        <f>[1]Sites!D167</f>
        <v>Emerging and Developing Europe</v>
      </c>
      <c r="E167" s="76">
        <v>1</v>
      </c>
      <c r="F167" s="77">
        <f>IFERROR(VLOOKUP(A167,Labor_ICT!A166:H360,8,0),"-")</f>
        <v>9.8945169448852539</v>
      </c>
      <c r="G167" s="78">
        <f t="shared" si="10"/>
        <v>9.8945169448852539</v>
      </c>
      <c r="H167" s="79">
        <f>IFERROR(VLOOKUP(A167,Labor_Construction!A166:H360,8,0),"-")</f>
        <v>5.3769922256469727</v>
      </c>
      <c r="I167" s="80">
        <f t="shared" si="11"/>
        <v>5.3769922256469727</v>
      </c>
      <c r="J167" s="77">
        <f>IFERROR(VLOOKUP(A167,Labor_Logistics!A166:H360,8,0),"-")</f>
        <v>5.973207950592041</v>
      </c>
      <c r="K167" s="80">
        <f t="shared" si="12"/>
        <v>5.973207950592041</v>
      </c>
      <c r="L167" s="81">
        <f>IFERROR(E167*G167*Cost_Settings!$D$14,"-")</f>
        <v>158.31227111816406</v>
      </c>
      <c r="M167" s="81">
        <f>IFERROR(E167*K167*Cost_Settings!$D$15,"-")</f>
        <v>95.571327209472656</v>
      </c>
      <c r="N167" s="81">
        <f>IFERROR(E167*K167*Cost_Settings!$D$16,"-")</f>
        <v>95.571327209472656</v>
      </c>
      <c r="O167" s="81">
        <f>IFERROR(E167*K167*Cost_Settings!$D$17,"-")</f>
        <v>95.571327209472656</v>
      </c>
      <c r="P167" s="82">
        <f t="shared" si="13"/>
        <v>445.02625274658203</v>
      </c>
      <c r="Q167" s="83">
        <f t="shared" si="14"/>
        <v>445.02625274658203</v>
      </c>
    </row>
    <row r="168" spans="1:17">
      <c r="A168" s="69" t="str">
        <f>[1]Sites!A168</f>
        <v>TZA</v>
      </c>
      <c r="B168" s="69" t="str">
        <f>[1]Sites!B168</f>
        <v>Tanzania</v>
      </c>
      <c r="C168" s="76" t="str">
        <f>[1]Sites!C168</f>
        <v>Low Income Developing Countries</v>
      </c>
      <c r="D168" s="76" t="str">
        <f>[1]Sites!D168</f>
        <v>Sub-Sahara Africa</v>
      </c>
      <c r="E168" s="76">
        <v>1</v>
      </c>
      <c r="F168" s="77">
        <f>IFERROR(VLOOKUP(A168,Labor_ICT!A167:H361,8,0),"-")</f>
        <v>1.6053683757781982</v>
      </c>
      <c r="G168" s="78">
        <f t="shared" si="10"/>
        <v>1.6053683757781982</v>
      </c>
      <c r="H168" s="79">
        <f>IFERROR(VLOOKUP(A168,Labor_Construction!A167:H361,8,0),"-")</f>
        <v>0.68538111448287964</v>
      </c>
      <c r="I168" s="80">
        <f t="shared" si="11"/>
        <v>0.68538111448287964</v>
      </c>
      <c r="J168" s="77">
        <f>IFERROR(VLOOKUP(A168,Labor_Logistics!A167:H361,8,0),"-")</f>
        <v>0.81578880548477173</v>
      </c>
      <c r="K168" s="80">
        <f t="shared" si="12"/>
        <v>0.81578880548477173</v>
      </c>
      <c r="L168" s="81">
        <f>IFERROR(E168*G168*Cost_Settings!$D$14,"-")</f>
        <v>25.685894012451172</v>
      </c>
      <c r="M168" s="81">
        <f>IFERROR(E168*K168*Cost_Settings!$D$15,"-")</f>
        <v>13.052620887756348</v>
      </c>
      <c r="N168" s="81">
        <f>IFERROR(E168*K168*Cost_Settings!$D$16,"-")</f>
        <v>13.052620887756348</v>
      </c>
      <c r="O168" s="81">
        <f>IFERROR(E168*K168*Cost_Settings!$D$17,"-")</f>
        <v>13.052620887756348</v>
      </c>
      <c r="P168" s="82">
        <f t="shared" si="13"/>
        <v>64.843756675720215</v>
      </c>
      <c r="Q168" s="83">
        <f t="shared" si="14"/>
        <v>64.843756675720215</v>
      </c>
    </row>
    <row r="169" spans="1:17">
      <c r="A169" s="69" t="str">
        <f>[1]Sites!A169</f>
        <v>UGA</v>
      </c>
      <c r="B169" s="69" t="str">
        <f>[1]Sites!B169</f>
        <v>Uganda</v>
      </c>
      <c r="C169" s="76" t="str">
        <f>[1]Sites!C169</f>
        <v>Low Income Developing Countries</v>
      </c>
      <c r="D169" s="76" t="str">
        <f>[1]Sites!D169</f>
        <v>Sub-Sahara Africa</v>
      </c>
      <c r="E169" s="76">
        <v>1</v>
      </c>
      <c r="F169" s="77">
        <f>IFERROR(VLOOKUP(A169,Labor_ICT!A168:H362,8,0),"-")</f>
        <v>1.3653724193572998</v>
      </c>
      <c r="G169" s="78">
        <f t="shared" si="10"/>
        <v>1.3653724193572998</v>
      </c>
      <c r="H169" s="79">
        <f>IFERROR(VLOOKUP(A169,Labor_Construction!A168:H362,8,0),"-")</f>
        <v>0.57053005695343018</v>
      </c>
      <c r="I169" s="80">
        <f t="shared" si="11"/>
        <v>0.57053005695343018</v>
      </c>
      <c r="J169" s="77">
        <f>IFERROR(VLOOKUP(A169,Labor_Logistics!A168:H362,8,0),"-")</f>
        <v>0.68327140808105469</v>
      </c>
      <c r="K169" s="80">
        <f t="shared" si="12"/>
        <v>0.68327140808105469</v>
      </c>
      <c r="L169" s="81">
        <f>IFERROR(E169*G169*Cost_Settings!$D$14,"-")</f>
        <v>21.845958709716797</v>
      </c>
      <c r="M169" s="81">
        <f>IFERROR(E169*K169*Cost_Settings!$D$15,"-")</f>
        <v>10.932342529296875</v>
      </c>
      <c r="N169" s="81">
        <f>IFERROR(E169*K169*Cost_Settings!$D$16,"-")</f>
        <v>10.932342529296875</v>
      </c>
      <c r="O169" s="81">
        <f>IFERROR(E169*K169*Cost_Settings!$D$17,"-")</f>
        <v>10.932342529296875</v>
      </c>
      <c r="P169" s="82">
        <f t="shared" si="13"/>
        <v>54.642986297607422</v>
      </c>
      <c r="Q169" s="83">
        <f t="shared" si="14"/>
        <v>54.642986297607422</v>
      </c>
    </row>
    <row r="170" spans="1:17">
      <c r="A170" s="69" t="str">
        <f>[1]Sites!A170</f>
        <v>UKR</v>
      </c>
      <c r="B170" s="69" t="str">
        <f>[1]Sites!B170</f>
        <v>Ukraine</v>
      </c>
      <c r="C170" s="76" t="str">
        <f>[1]Sites!C170</f>
        <v>Emerging Market Economies</v>
      </c>
      <c r="D170" s="76" t="str">
        <f>[1]Sites!D170</f>
        <v>Emerging and Developing Europe</v>
      </c>
      <c r="E170" s="76">
        <v>1</v>
      </c>
      <c r="F170" s="77">
        <f>IFERROR(VLOOKUP(A170,Labor_ICT!A169:H363,8,0),"-")</f>
        <v>4.7202582359313965</v>
      </c>
      <c r="G170" s="78">
        <f t="shared" si="10"/>
        <v>4.7202582359313965</v>
      </c>
      <c r="H170" s="79">
        <f>IFERROR(VLOOKUP(A170,Labor_Construction!A169:H363,8,0),"-")</f>
        <v>2.3252296447753906</v>
      </c>
      <c r="I170" s="80">
        <f t="shared" si="11"/>
        <v>2.3252296447753906</v>
      </c>
      <c r="J170" s="77">
        <f>IFERROR(VLOOKUP(A170,Labor_Logistics!A169:H363,8,0),"-")</f>
        <v>2.656646728515625</v>
      </c>
      <c r="K170" s="80">
        <f t="shared" si="12"/>
        <v>2.656646728515625</v>
      </c>
      <c r="L170" s="81">
        <f>IFERROR(E170*G170*Cost_Settings!$D$14,"-")</f>
        <v>75.524131774902344</v>
      </c>
      <c r="M170" s="81">
        <f>IFERROR(E170*K170*Cost_Settings!$D$15,"-")</f>
        <v>42.50634765625</v>
      </c>
      <c r="N170" s="81">
        <f>IFERROR(E170*K170*Cost_Settings!$D$16,"-")</f>
        <v>42.50634765625</v>
      </c>
      <c r="O170" s="81">
        <f>IFERROR(E170*K170*Cost_Settings!$D$17,"-")</f>
        <v>42.50634765625</v>
      </c>
      <c r="P170" s="82">
        <f t="shared" si="13"/>
        <v>203.04317474365234</v>
      </c>
      <c r="Q170" s="83">
        <f t="shared" si="14"/>
        <v>203.04317474365234</v>
      </c>
    </row>
    <row r="171" spans="1:17">
      <c r="A171" s="69" t="str">
        <f>[1]Sites!A171</f>
        <v>URY</v>
      </c>
      <c r="B171" s="69" t="str">
        <f>[1]Sites!B171</f>
        <v>Uruguay</v>
      </c>
      <c r="C171" s="76" t="str">
        <f>[1]Sites!C171</f>
        <v>Emerging Market Economies</v>
      </c>
      <c r="D171" s="76" t="str">
        <f>[1]Sites!D171</f>
        <v>Latin America and the Caribbean</v>
      </c>
      <c r="E171" s="76">
        <v>1</v>
      </c>
      <c r="F171" s="77">
        <f>IFERROR(VLOOKUP(A171,Labor_ICT!A170:H364,8,0),"-")</f>
        <v>17.17530632019043</v>
      </c>
      <c r="G171" s="78">
        <f t="shared" si="10"/>
        <v>17.17530632019043</v>
      </c>
      <c r="H171" s="79">
        <f>IFERROR(VLOOKUP(A171,Labor_Construction!A170:H364,8,0),"-")</f>
        <v>10.042126655578613</v>
      </c>
      <c r="I171" s="80">
        <f t="shared" si="11"/>
        <v>10.042126655578613</v>
      </c>
      <c r="J171" s="77">
        <f>IFERROR(VLOOKUP(A171,Labor_Logistics!A170:H364,8,0),"-")</f>
        <v>10.924546241760254</v>
      </c>
      <c r="K171" s="80">
        <f t="shared" si="12"/>
        <v>10.924546241760254</v>
      </c>
      <c r="L171" s="81">
        <f>IFERROR(E171*G171*Cost_Settings!$D$14,"-")</f>
        <v>274.80490112304688</v>
      </c>
      <c r="M171" s="81">
        <f>IFERROR(E171*K171*Cost_Settings!$D$15,"-")</f>
        <v>174.79273986816406</v>
      </c>
      <c r="N171" s="81">
        <f>IFERROR(E171*K171*Cost_Settings!$D$16,"-")</f>
        <v>174.79273986816406</v>
      </c>
      <c r="O171" s="81">
        <f>IFERROR(E171*K171*Cost_Settings!$D$17,"-")</f>
        <v>174.79273986816406</v>
      </c>
      <c r="P171" s="82">
        <f t="shared" si="13"/>
        <v>799.18312072753906</v>
      </c>
      <c r="Q171" s="83">
        <f t="shared" si="14"/>
        <v>799.18312072753906</v>
      </c>
    </row>
    <row r="172" spans="1:17">
      <c r="A172" s="69" t="str">
        <f>[1]Sites!A172</f>
        <v>USA</v>
      </c>
      <c r="B172" s="69" t="str">
        <f>[1]Sites!B172</f>
        <v>United States of America</v>
      </c>
      <c r="C172" s="76" t="str">
        <f>[1]Sites!C172</f>
        <v>Advanced Economies</v>
      </c>
      <c r="D172" s="76" t="str">
        <f>[1]Sites!D172</f>
        <v>Advanced Economies</v>
      </c>
      <c r="E172" s="76">
        <v>1</v>
      </c>
      <c r="F172" s="77">
        <f>IFERROR(VLOOKUP(A172,Labor_ICT!A171:H365,8,0),"-")</f>
        <v>58.213871002197266</v>
      </c>
      <c r="G172" s="78">
        <f t="shared" si="10"/>
        <v>58.213871002197266</v>
      </c>
      <c r="H172" s="79">
        <f>IFERROR(VLOOKUP(A172,Labor_Construction!A171:H365,8,0),"-")</f>
        <v>40.020301818847656</v>
      </c>
      <c r="I172" s="80">
        <f t="shared" si="11"/>
        <v>40.020301818847656</v>
      </c>
      <c r="J172" s="77">
        <f>IFERROR(VLOOKUP(A172,Labor_Logistics!A171:H365,8,0),"-")</f>
        <v>41.565921783447266</v>
      </c>
      <c r="K172" s="80">
        <f t="shared" si="12"/>
        <v>41.565921783447266</v>
      </c>
      <c r="L172" s="81">
        <f>IFERROR(E172*G172*Cost_Settings!$D$14,"-")</f>
        <v>931.42193603515625</v>
      </c>
      <c r="M172" s="81">
        <f>IFERROR(E172*K172*Cost_Settings!$D$15,"-")</f>
        <v>665.05474853515625</v>
      </c>
      <c r="N172" s="81">
        <f>IFERROR(E172*K172*Cost_Settings!$D$16,"-")</f>
        <v>665.05474853515625</v>
      </c>
      <c r="O172" s="81">
        <f>IFERROR(E172*K172*Cost_Settings!$D$17,"-")</f>
        <v>665.05474853515625</v>
      </c>
      <c r="P172" s="82">
        <f t="shared" si="13"/>
        <v>2926.586181640625</v>
      </c>
      <c r="Q172" s="83">
        <f t="shared" si="14"/>
        <v>2926.586181640625</v>
      </c>
    </row>
    <row r="173" spans="1:17">
      <c r="A173" s="69" t="str">
        <f>[1]Sites!A173</f>
        <v>UZB</v>
      </c>
      <c r="B173" s="69" t="str">
        <f>[1]Sites!B173</f>
        <v>Uzbekistan</v>
      </c>
      <c r="C173" s="76" t="str">
        <f>[1]Sites!C173</f>
        <v>Low Income Developing Countries</v>
      </c>
      <c r="D173" s="76" t="str">
        <f>[1]Sites!D173</f>
        <v>Caucasus and Central Asia</v>
      </c>
      <c r="E173" s="76">
        <v>1</v>
      </c>
      <c r="F173" s="77">
        <f>IFERROR(VLOOKUP(A173,Labor_ICT!A172:H366,8,0),"-")</f>
        <v>2.4256725311279297</v>
      </c>
      <c r="G173" s="78">
        <f t="shared" si="10"/>
        <v>2.4256725311279297</v>
      </c>
      <c r="H173" s="79">
        <f>IFERROR(VLOOKUP(A173,Labor_Construction!A172:H366,8,0),"-")</f>
        <v>1.093886137008667</v>
      </c>
      <c r="I173" s="80">
        <f t="shared" si="11"/>
        <v>1.093886137008667</v>
      </c>
      <c r="J173" s="77">
        <f>IFERROR(VLOOKUP(A173,Labor_Logistics!A172:H366,8,0),"-")</f>
        <v>1.2817816734313965</v>
      </c>
      <c r="K173" s="80">
        <f t="shared" si="12"/>
        <v>1.2817816734313965</v>
      </c>
      <c r="L173" s="81">
        <f>IFERROR(E173*G173*Cost_Settings!$D$14,"-")</f>
        <v>38.810760498046875</v>
      </c>
      <c r="M173" s="81">
        <f>IFERROR(E173*K173*Cost_Settings!$D$15,"-")</f>
        <v>20.508506774902344</v>
      </c>
      <c r="N173" s="81">
        <f>IFERROR(E173*K173*Cost_Settings!$D$16,"-")</f>
        <v>20.508506774902344</v>
      </c>
      <c r="O173" s="81">
        <f>IFERROR(E173*K173*Cost_Settings!$D$17,"-")</f>
        <v>20.508506774902344</v>
      </c>
      <c r="P173" s="82">
        <f t="shared" si="13"/>
        <v>100.33628082275391</v>
      </c>
      <c r="Q173" s="83">
        <f t="shared" si="14"/>
        <v>100.33628082275391</v>
      </c>
    </row>
    <row r="174" spans="1:17">
      <c r="A174" s="69" t="str">
        <f>[1]Sites!A174</f>
        <v>VCT</v>
      </c>
      <c r="B174" s="69" t="str">
        <f>[1]Sites!B174</f>
        <v>Saint Vincent and the Grenadines</v>
      </c>
      <c r="C174" s="76" t="str">
        <f>[1]Sites!C174</f>
        <v>-</v>
      </c>
      <c r="D174" s="76" t="str">
        <f>[1]Sites!D174</f>
        <v>-</v>
      </c>
      <c r="E174" s="76">
        <v>1</v>
      </c>
      <c r="F174" s="77" t="str">
        <f>IFERROR(VLOOKUP(A174,Labor_ICT!A173:H367,8,0),"-")</f>
        <v>-</v>
      </c>
      <c r="G174" s="78" t="e">
        <f t="shared" si="10"/>
        <v>#N/A</v>
      </c>
      <c r="H174" s="79">
        <f>IFERROR(VLOOKUP(A174,Labor_Construction!A173:H367,8,0),"-")</f>
        <v>4.557309627532959</v>
      </c>
      <c r="I174" s="80">
        <f t="shared" si="11"/>
        <v>4.557309627532959</v>
      </c>
      <c r="J174" s="77">
        <f>IFERROR(VLOOKUP(A174,Labor_Logistics!A173:H367,8,0),"-")</f>
        <v>5.0907731056213379</v>
      </c>
      <c r="K174" s="80">
        <f t="shared" si="12"/>
        <v>5.0907731056213379</v>
      </c>
      <c r="L174" s="81" t="str">
        <f>IFERROR(E174*G174*Cost_Settings!$D$14,"-")</f>
        <v>-</v>
      </c>
      <c r="M174" s="81">
        <f>IFERROR(E174*K174*Cost_Settings!$D$15,"-")</f>
        <v>81.452369689941406</v>
      </c>
      <c r="N174" s="81">
        <f>IFERROR(E174*K174*Cost_Settings!$D$16,"-")</f>
        <v>81.452369689941406</v>
      </c>
      <c r="O174" s="81">
        <f>IFERROR(E174*K174*Cost_Settings!$D$17,"-")</f>
        <v>81.452369689941406</v>
      </c>
      <c r="P174" s="82">
        <f t="shared" si="13"/>
        <v>244.35710906982422</v>
      </c>
      <c r="Q174" s="83">
        <f t="shared" si="14"/>
        <v>244.35710906982422</v>
      </c>
    </row>
    <row r="175" spans="1:17">
      <c r="A175" s="69" t="str">
        <f>[1]Sites!A175</f>
        <v>VEN</v>
      </c>
      <c r="B175" s="69" t="str">
        <f>[1]Sites!B175</f>
        <v>Venezuela</v>
      </c>
      <c r="C175" s="76" t="str">
        <f>[1]Sites!C175</f>
        <v>Emerging Market Economies</v>
      </c>
      <c r="D175" s="76" t="str">
        <f>[1]Sites!D175</f>
        <v>Latin America and the Caribbean</v>
      </c>
      <c r="E175" s="76">
        <v>1</v>
      </c>
      <c r="F175" s="77">
        <f>IFERROR(VLOOKUP(A175,Labor_ICT!A174:H368,8,0),"-")</f>
        <v>2.3318197727203369</v>
      </c>
      <c r="G175" s="78">
        <f t="shared" si="10"/>
        <v>2.3318197727203369</v>
      </c>
      <c r="H175" s="79">
        <f>IFERROR(VLOOKUP(A175,Labor_Construction!A174:H368,8,0),"-")</f>
        <v>1.0460714101791382</v>
      </c>
      <c r="I175" s="80">
        <f t="shared" si="11"/>
        <v>1.0460714101791382</v>
      </c>
      <c r="J175" s="77">
        <f>IFERROR(VLOOKUP(A175,Labor_Logistics!A174:H368,8,0),"-")</f>
        <v>1.2275910377502441</v>
      </c>
      <c r="K175" s="80">
        <f t="shared" si="12"/>
        <v>1.2275910377502441</v>
      </c>
      <c r="L175" s="81">
        <f>IFERROR(E175*G175*Cost_Settings!$D$14,"-")</f>
        <v>37.309116363525391</v>
      </c>
      <c r="M175" s="81">
        <f>IFERROR(E175*K175*Cost_Settings!$D$15,"-")</f>
        <v>19.641456604003906</v>
      </c>
      <c r="N175" s="81">
        <f>IFERROR(E175*K175*Cost_Settings!$D$16,"-")</f>
        <v>19.641456604003906</v>
      </c>
      <c r="O175" s="81">
        <f>IFERROR(E175*K175*Cost_Settings!$D$17,"-")</f>
        <v>19.641456604003906</v>
      </c>
      <c r="P175" s="82">
        <f t="shared" si="13"/>
        <v>96.233486175537109</v>
      </c>
      <c r="Q175" s="83">
        <f t="shared" si="14"/>
        <v>96.233486175537109</v>
      </c>
    </row>
    <row r="176" spans="1:17">
      <c r="A176" s="69" t="str">
        <f>[1]Sites!A176</f>
        <v>VNM</v>
      </c>
      <c r="B176" s="69" t="str">
        <f>[1]Sites!B176</f>
        <v>Vietnam</v>
      </c>
      <c r="C176" s="76" t="str">
        <f>[1]Sites!C176</f>
        <v>Low Income Developing Countries</v>
      </c>
      <c r="D176" s="76" t="str">
        <f>[1]Sites!D176</f>
        <v>Emerging and Developing Asia</v>
      </c>
      <c r="E176" s="76">
        <v>1</v>
      </c>
      <c r="F176" s="77">
        <f>IFERROR(VLOOKUP(A176,Labor_ICT!A175:H369,8,0),"-")</f>
        <v>4.4745974540710449</v>
      </c>
      <c r="G176" s="78">
        <f t="shared" si="10"/>
        <v>4.4745974540710449</v>
      </c>
      <c r="H176" s="79">
        <f>IFERROR(VLOOKUP(A176,Labor_Construction!A175:H369,8,0),"-")</f>
        <v>2.188640832901001</v>
      </c>
      <c r="I176" s="80">
        <f t="shared" si="11"/>
        <v>2.188640832901001</v>
      </c>
      <c r="J176" s="77">
        <f>IFERROR(VLOOKUP(A176,Labor_Logistics!A175:H369,8,0),"-")</f>
        <v>2.5056676864624023</v>
      </c>
      <c r="K176" s="80">
        <f t="shared" si="12"/>
        <v>2.5056676864624023</v>
      </c>
      <c r="L176" s="81">
        <f>IFERROR(E176*G176*Cost_Settings!$D$14,"-")</f>
        <v>71.593559265136719</v>
      </c>
      <c r="M176" s="81">
        <f>IFERROR(E176*K176*Cost_Settings!$D$15,"-")</f>
        <v>40.090682983398438</v>
      </c>
      <c r="N176" s="81">
        <f>IFERROR(E176*K176*Cost_Settings!$D$16,"-")</f>
        <v>40.090682983398438</v>
      </c>
      <c r="O176" s="81">
        <f>IFERROR(E176*K176*Cost_Settings!$D$17,"-")</f>
        <v>40.090682983398438</v>
      </c>
      <c r="P176" s="82">
        <f t="shared" si="13"/>
        <v>191.86560821533203</v>
      </c>
      <c r="Q176" s="83">
        <f t="shared" si="14"/>
        <v>191.86560821533203</v>
      </c>
    </row>
    <row r="177" spans="1:17">
      <c r="A177" s="69" t="str">
        <f>[1]Sites!A177</f>
        <v>VUT</v>
      </c>
      <c r="B177" s="69" t="str">
        <f>[1]Sites!B177</f>
        <v>Vanuatu</v>
      </c>
      <c r="C177" s="76" t="str">
        <f>[1]Sites!C177</f>
        <v>Emerging Market Economies</v>
      </c>
      <c r="D177" s="76" t="str">
        <f>[1]Sites!D177</f>
        <v>Emerging and Developing Asia</v>
      </c>
      <c r="E177" s="76">
        <v>1</v>
      </c>
      <c r="F177" s="77">
        <f>IFERROR(VLOOKUP(A177,Labor_ICT!A176:H370,8,0),"-")</f>
        <v>3.9837918281555176</v>
      </c>
      <c r="G177" s="78">
        <f t="shared" si="10"/>
        <v>3.9837918281555176</v>
      </c>
      <c r="H177" s="79">
        <f>IFERROR(VLOOKUP(A177,Labor_Construction!A176:H370,8,0),"-")</f>
        <v>1.9187694787979126</v>
      </c>
      <c r="I177" s="80">
        <f t="shared" si="11"/>
        <v>1.9187694787979126</v>
      </c>
      <c r="J177" s="77">
        <f>IFERROR(VLOOKUP(A177,Labor_Logistics!A176:H370,8,0),"-")</f>
        <v>2.2064132690429688</v>
      </c>
      <c r="K177" s="80">
        <f t="shared" si="12"/>
        <v>2.2064132690429688</v>
      </c>
      <c r="L177" s="81">
        <f>IFERROR(E177*G177*Cost_Settings!$D$14,"-")</f>
        <v>63.740669250488281</v>
      </c>
      <c r="M177" s="81">
        <f>IFERROR(E177*K177*Cost_Settings!$D$15,"-")</f>
        <v>35.3026123046875</v>
      </c>
      <c r="N177" s="81">
        <f>IFERROR(E177*K177*Cost_Settings!$D$16,"-")</f>
        <v>35.3026123046875</v>
      </c>
      <c r="O177" s="81">
        <f>IFERROR(E177*K177*Cost_Settings!$D$17,"-")</f>
        <v>35.3026123046875</v>
      </c>
      <c r="P177" s="82">
        <f t="shared" si="13"/>
        <v>169.64850616455078</v>
      </c>
      <c r="Q177" s="83">
        <f t="shared" si="14"/>
        <v>169.64850616455078</v>
      </c>
    </row>
    <row r="178" spans="1:17">
      <c r="A178" s="69" t="str">
        <f>[1]Sites!A178</f>
        <v>WSM</v>
      </c>
      <c r="B178" s="69" t="str">
        <f>[1]Sites!B178</f>
        <v>Samoa</v>
      </c>
      <c r="C178" s="76" t="str">
        <f>[1]Sites!C178</f>
        <v>Emerging Market Economies</v>
      </c>
      <c r="D178" s="76" t="str">
        <f>[1]Sites!D178</f>
        <v>Emerging and Developing Asia</v>
      </c>
      <c r="E178" s="76">
        <v>1</v>
      </c>
      <c r="F178" s="77" t="str">
        <f>IFERROR(VLOOKUP(A178,Labor_ICT!A177:H371,8,0),"-")</f>
        <v>-</v>
      </c>
      <c r="G178" s="78">
        <f t="shared" si="10"/>
        <v>10.039928714434305</v>
      </c>
      <c r="H178" s="79">
        <f>IFERROR(VLOOKUP(A178,Labor_Construction!A177:H371,8,0),"-")</f>
        <v>2.543440580368042</v>
      </c>
      <c r="I178" s="80">
        <f t="shared" si="11"/>
        <v>2.543440580368042</v>
      </c>
      <c r="J178" s="77">
        <f>IFERROR(VLOOKUP(A178,Labor_Logistics!A177:H371,8,0),"-")</f>
        <v>2.89723801612854</v>
      </c>
      <c r="K178" s="80">
        <f t="shared" si="12"/>
        <v>2.89723801612854</v>
      </c>
      <c r="L178" s="81">
        <f>IFERROR(E178*G178*Cost_Settings!$D$14,"-")</f>
        <v>160.63885943094888</v>
      </c>
      <c r="M178" s="81">
        <f>IFERROR(E178*K178*Cost_Settings!$D$15,"-")</f>
        <v>46.355808258056641</v>
      </c>
      <c r="N178" s="81">
        <f>IFERROR(E178*K178*Cost_Settings!$D$16,"-")</f>
        <v>46.355808258056641</v>
      </c>
      <c r="O178" s="81">
        <f>IFERROR(E178*K178*Cost_Settings!$D$17,"-")</f>
        <v>46.355808258056641</v>
      </c>
      <c r="P178" s="82">
        <f t="shared" si="13"/>
        <v>299.70628420511878</v>
      </c>
      <c r="Q178" s="83">
        <f t="shared" si="14"/>
        <v>299.70628420511878</v>
      </c>
    </row>
    <row r="179" spans="1:17">
      <c r="A179" s="69" t="str">
        <f>[1]Sites!A179</f>
        <v>ZAF</v>
      </c>
      <c r="B179" s="69" t="str">
        <f>[1]Sites!B179</f>
        <v>South Africa</v>
      </c>
      <c r="C179" s="76" t="str">
        <f>[1]Sites!C179</f>
        <v>Emerging Market Economies</v>
      </c>
      <c r="D179" s="76" t="str">
        <f>[1]Sites!D179</f>
        <v>Sub-Sahara Africa</v>
      </c>
      <c r="E179" s="76">
        <v>1</v>
      </c>
      <c r="F179" s="77" t="str">
        <f>IFERROR(VLOOKUP(A179,Labor_ICT!A178:H372,8,0),"-")</f>
        <v>-</v>
      </c>
      <c r="G179" s="78">
        <f t="shared" si="10"/>
        <v>10.039928714434305</v>
      </c>
      <c r="H179" s="79">
        <f>IFERROR(VLOOKUP(A179,Labor_Construction!A178:H372,8,0),"-")</f>
        <v>3.504004955291748</v>
      </c>
      <c r="I179" s="80">
        <f t="shared" si="11"/>
        <v>3.504004955291748</v>
      </c>
      <c r="J179" s="77">
        <f>IFERROR(VLOOKUP(A179,Labor_Logistics!A178:H372,8,0),"-")</f>
        <v>3.948796272277832</v>
      </c>
      <c r="K179" s="80">
        <f t="shared" si="12"/>
        <v>3.948796272277832</v>
      </c>
      <c r="L179" s="81">
        <f>IFERROR(E179*G179*Cost_Settings!$D$14,"-")</f>
        <v>160.63885943094888</v>
      </c>
      <c r="M179" s="81">
        <f>IFERROR(E179*K179*Cost_Settings!$D$15,"-")</f>
        <v>63.180740356445313</v>
      </c>
      <c r="N179" s="81">
        <f>IFERROR(E179*K179*Cost_Settings!$D$16,"-")</f>
        <v>63.180740356445313</v>
      </c>
      <c r="O179" s="81">
        <f>IFERROR(E179*K179*Cost_Settings!$D$17,"-")</f>
        <v>63.180740356445313</v>
      </c>
      <c r="P179" s="82">
        <f t="shared" si="13"/>
        <v>350.18108050028479</v>
      </c>
      <c r="Q179" s="83">
        <f t="shared" si="14"/>
        <v>350.18108050028479</v>
      </c>
    </row>
    <row r="180" spans="1:17">
      <c r="A180" s="69" t="str">
        <f>[1]Sites!A180</f>
        <v>ZMB</v>
      </c>
      <c r="B180" s="69" t="str">
        <f>[1]Sites!B180</f>
        <v>Zambia</v>
      </c>
      <c r="C180" s="76" t="str">
        <f>[1]Sites!C180</f>
        <v>Low Income Developing Countries</v>
      </c>
      <c r="D180" s="76" t="str">
        <f>[1]Sites!D180</f>
        <v>Sub-Sahara Africa</v>
      </c>
      <c r="E180" s="76">
        <v>1</v>
      </c>
      <c r="F180" s="77">
        <f>IFERROR(VLOOKUP(A180,Labor_ICT!A179:H373,8,0),"-")</f>
        <v>1.492906928062439</v>
      </c>
      <c r="G180" s="78">
        <f t="shared" si="10"/>
        <v>1.492906928062439</v>
      </c>
      <c r="H180" s="79">
        <f>IFERROR(VLOOKUP(A180,Labor_Construction!A179:H373,8,0),"-")</f>
        <v>0.63125580549240112</v>
      </c>
      <c r="I180" s="80">
        <f t="shared" si="11"/>
        <v>0.63125580549240112</v>
      </c>
      <c r="J180" s="77">
        <f>IFERROR(VLOOKUP(A180,Labor_Logistics!A179:H373,8,0),"-")</f>
        <v>0.75343912839889526</v>
      </c>
      <c r="K180" s="80">
        <f t="shared" si="12"/>
        <v>0.75343912839889526</v>
      </c>
      <c r="L180" s="81">
        <f>IFERROR(E180*G180*Cost_Settings!$D$14,"-")</f>
        <v>23.886510848999023</v>
      </c>
      <c r="M180" s="81">
        <f>IFERROR(E180*K180*Cost_Settings!$D$15,"-")</f>
        <v>12.055026054382324</v>
      </c>
      <c r="N180" s="81">
        <f>IFERROR(E180*K180*Cost_Settings!$D$16,"-")</f>
        <v>12.055026054382324</v>
      </c>
      <c r="O180" s="81">
        <f>IFERROR(E180*K180*Cost_Settings!$D$17,"-")</f>
        <v>12.055026054382324</v>
      </c>
      <c r="P180" s="82">
        <f t="shared" si="13"/>
        <v>60.051589012145996</v>
      </c>
      <c r="Q180" s="83">
        <f t="shared" si="14"/>
        <v>60.051589012145996</v>
      </c>
    </row>
    <row r="181" spans="1:17">
      <c r="A181" s="69" t="str">
        <f>[1]Sites!A181</f>
        <v>ZWE</v>
      </c>
      <c r="B181" s="69" t="str">
        <f>[1]Sites!B181</f>
        <v>Zimbabwe</v>
      </c>
      <c r="C181" s="76" t="str">
        <f>[1]Sites!C181</f>
        <v>Low Income Developing Countries</v>
      </c>
      <c r="D181" s="76" t="str">
        <f>[1]Sites!D181</f>
        <v>Sub-Sahara Africa</v>
      </c>
      <c r="E181" s="76">
        <v>1</v>
      </c>
      <c r="F181" s="77">
        <f>IFERROR(VLOOKUP(A181,Labor_ICT!A180:H374,8,0),"-")</f>
        <v>2.026416540145874</v>
      </c>
      <c r="G181" s="78">
        <f t="shared" si="10"/>
        <v>2.026416540145874</v>
      </c>
      <c r="H181" s="79">
        <f>IFERROR(VLOOKUP(A181,Labor_Construction!A180:H374,8,0),"-")</f>
        <v>0.89229089021682739</v>
      </c>
      <c r="I181" s="80">
        <f t="shared" si="11"/>
        <v>0.89229089021682739</v>
      </c>
      <c r="J181" s="77">
        <f>IFERROR(VLOOKUP(A181,Labor_Logistics!A180:H374,8,0),"-")</f>
        <v>1.0527198314666748</v>
      </c>
      <c r="K181" s="80">
        <f t="shared" si="12"/>
        <v>1.0527198314666748</v>
      </c>
      <c r="L181" s="81">
        <f>IFERROR(E181*G181*Cost_Settings!$D$14,"-")</f>
        <v>32.422664642333984</v>
      </c>
      <c r="M181" s="81">
        <f>IFERROR(E181*K181*Cost_Settings!$D$15,"-")</f>
        <v>16.843517303466797</v>
      </c>
      <c r="N181" s="81">
        <f>IFERROR(E181*K181*Cost_Settings!$D$16,"-")</f>
        <v>16.843517303466797</v>
      </c>
      <c r="O181" s="81">
        <f>IFERROR(E181*K181*Cost_Settings!$D$17,"-")</f>
        <v>16.843517303466797</v>
      </c>
      <c r="P181" s="82">
        <f t="shared" si="13"/>
        <v>82.953216552734375</v>
      </c>
      <c r="Q181" s="83">
        <f t="shared" si="14"/>
        <v>82.953216552734375</v>
      </c>
    </row>
    <row r="184" spans="1:17" ht="15" thickBot="1"/>
    <row r="185" spans="1:17">
      <c r="E185" s="10" t="s">
        <v>1201</v>
      </c>
      <c r="F185" s="11">
        <f>AVERAGEIF(C$2:C$181,E185, F$2:$F$181)</f>
        <v>44.258042144775388</v>
      </c>
      <c r="G185" s="12" t="s">
        <v>1201</v>
      </c>
      <c r="H185" s="13">
        <f>AVERAGEIF(C$2:C$181,G185, $H$2:H$181)</f>
        <v>28.889315393235947</v>
      </c>
      <c r="I185" s="14" t="s">
        <v>1201</v>
      </c>
      <c r="J185" s="15">
        <f>AVERAGEIF(C$2:C$181,I185, $J$2:J$181)</f>
        <v>30.140024582544964</v>
      </c>
    </row>
    <row r="186" spans="1:17">
      <c r="E186" s="16" t="s">
        <v>1202</v>
      </c>
      <c r="F186" s="4">
        <f>AVERAGEIF(C$2:C$181,E186, F$2:$F$181)</f>
        <v>10.039928714434305</v>
      </c>
      <c r="G186" s="2" t="s">
        <v>1202</v>
      </c>
      <c r="H186" s="5">
        <f>AVERAGEIF(C$2:C$181,G186, $H$2:H$181)</f>
        <v>5.3729277216357954</v>
      </c>
      <c r="I186" s="17" t="s">
        <v>1202</v>
      </c>
      <c r="J186" s="18">
        <f>AVERAGEIF(C$2:C$181,I186, $J$2:J$181)</f>
        <v>5.8950929663799423</v>
      </c>
    </row>
    <row r="187" spans="1:17" ht="15" thickBot="1">
      <c r="E187" s="19" t="s">
        <v>817</v>
      </c>
      <c r="F187" s="20">
        <f>AVERAGEIF(C$2:C$181,E187, F$2:$F$181)</f>
        <v>1.9841409941514334</v>
      </c>
      <c r="G187" s="21" t="s">
        <v>817</v>
      </c>
      <c r="H187" s="22">
        <f>AVERAGEIF(C$2:C$181,G187, $H$2:H$181)</f>
        <v>0.89775163256654555</v>
      </c>
      <c r="I187" s="23" t="s">
        <v>817</v>
      </c>
      <c r="J187" s="24">
        <f>AVERAGEIF(C$2:C$181,I187, $J$2:J$181)</f>
        <v>1.0327045745125003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Welcome</vt:lpstr>
      <vt:lpstr>Read_Me</vt:lpstr>
      <vt:lpstr>Cost_Settings</vt:lpstr>
      <vt:lpstr>Protection_Strategy_Settings</vt:lpstr>
      <vt:lpstr>Direct_Costs</vt:lpstr>
      <vt:lpstr>Indirect_Costs</vt:lpstr>
      <vt:lpstr>Cost_Benefit_Metrics</vt:lpstr>
      <vt:lpstr>Site_Data</vt:lpstr>
      <vt:lpstr>Labor_capex</vt:lpstr>
      <vt:lpstr>Labor_ICT</vt:lpstr>
      <vt:lpstr>Labor_Construction</vt:lpstr>
      <vt:lpstr>Labor_Logistics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John Oughton</dc:creator>
  <cp:lastModifiedBy>Edward John Oughton</cp:lastModifiedBy>
  <dcterms:created xsi:type="dcterms:W3CDTF">2015-06-05T18:17:20Z</dcterms:created>
  <dcterms:modified xsi:type="dcterms:W3CDTF">2023-06-26T18:04:19Z</dcterms:modified>
</cp:coreProperties>
</file>