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am\Desktop\R Project Stuff\R Directory\"/>
    </mc:Choice>
  </mc:AlternateContent>
  <bookViews>
    <workbookView xWindow="0" yWindow="0" windowWidth="12450" windowHeight="11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  <c r="A90" i="1"/>
  <c r="A87" i="1"/>
  <c r="A81" i="1"/>
  <c r="A69" i="1"/>
  <c r="A60" i="1"/>
  <c r="A47" i="1"/>
  <c r="A40" i="1"/>
  <c r="A34" i="1"/>
  <c r="A25" i="1"/>
  <c r="A5" i="1"/>
  <c r="E57" i="1" l="1"/>
  <c r="J57" i="1" s="1"/>
  <c r="E60" i="1"/>
  <c r="J60" i="1" s="1"/>
  <c r="E44" i="1"/>
  <c r="J44" i="1" s="1"/>
  <c r="H22" i="1" l="1"/>
  <c r="H23" i="1"/>
  <c r="H24" i="1"/>
  <c r="H25" i="1"/>
  <c r="H26" i="1"/>
  <c r="H27" i="1"/>
  <c r="H28" i="1"/>
  <c r="H29" i="1"/>
  <c r="H31" i="1"/>
  <c r="H32" i="1"/>
  <c r="H33" i="1"/>
  <c r="H34" i="1"/>
  <c r="H35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4" i="1"/>
  <c r="H85" i="1"/>
  <c r="H86" i="1"/>
  <c r="H87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H7" i="1"/>
  <c r="H8" i="1"/>
  <c r="H4" i="1"/>
  <c r="H5" i="1"/>
  <c r="H3" i="1"/>
  <c r="H2" i="1"/>
  <c r="E76" i="1"/>
  <c r="J76" i="1" s="1"/>
  <c r="I37" i="1" l="1"/>
  <c r="I84" i="1"/>
  <c r="I66" i="1"/>
  <c r="I57" i="1"/>
  <c r="I44" i="1"/>
  <c r="I2" i="1"/>
  <c r="I31" i="1"/>
  <c r="I22" i="1"/>
  <c r="I78" i="1"/>
  <c r="E85" i="1"/>
  <c r="J85" i="1" s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1" i="1"/>
  <c r="J31" i="1" s="1"/>
  <c r="E32" i="1"/>
  <c r="J32" i="1" s="1"/>
  <c r="E33" i="1"/>
  <c r="J33" i="1" s="1"/>
  <c r="E34" i="1"/>
  <c r="J34" i="1" s="1"/>
  <c r="E35" i="1"/>
  <c r="J35" i="1" s="1"/>
  <c r="E37" i="1"/>
  <c r="J37" i="1" s="1"/>
  <c r="E38" i="1"/>
  <c r="J38" i="1" s="1"/>
  <c r="E39" i="1"/>
  <c r="J39" i="1" s="1"/>
  <c r="E40" i="1"/>
  <c r="J40" i="1" s="1"/>
  <c r="E41" i="1"/>
  <c r="J41" i="1" s="1"/>
  <c r="E42" i="1"/>
  <c r="J42" i="1" s="1"/>
  <c r="E45" i="1"/>
  <c r="J45" i="1" s="1"/>
  <c r="E46" i="1"/>
  <c r="J46" i="1" s="1"/>
  <c r="E47" i="1"/>
  <c r="J47" i="1" s="1"/>
  <c r="E48" i="1"/>
  <c r="J48" i="1" s="1"/>
  <c r="E49" i="1"/>
  <c r="J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8" i="1"/>
  <c r="J58" i="1" s="1"/>
  <c r="E59" i="1"/>
  <c r="J59" i="1" s="1"/>
  <c r="E61" i="1"/>
  <c r="J61" i="1" s="1"/>
  <c r="E62" i="1"/>
  <c r="J62" i="1" s="1"/>
  <c r="E63" i="1"/>
  <c r="J63" i="1" s="1"/>
  <c r="E64" i="1"/>
  <c r="J64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E78" i="1"/>
  <c r="J78" i="1" s="1"/>
  <c r="E79" i="1"/>
  <c r="J79" i="1" s="1"/>
  <c r="E80" i="1"/>
  <c r="J80" i="1" s="1"/>
  <c r="E81" i="1"/>
  <c r="J81" i="1" s="1"/>
  <c r="E82" i="1"/>
  <c r="J82" i="1" s="1"/>
  <c r="E84" i="1"/>
  <c r="J84" i="1" s="1"/>
  <c r="E86" i="1"/>
  <c r="J86" i="1" s="1"/>
  <c r="E87" i="1"/>
  <c r="J87" i="1" s="1"/>
  <c r="E2" i="1"/>
  <c r="J2" i="1" s="1"/>
  <c r="K3" i="1" l="1"/>
  <c r="K2" i="1"/>
  <c r="K5" i="1"/>
  <c r="K87" i="1"/>
  <c r="K85" i="1"/>
  <c r="K84" i="1"/>
  <c r="K81" i="1"/>
  <c r="K79" i="1"/>
  <c r="K78" i="1"/>
  <c r="K40" i="1"/>
  <c r="K38" i="1"/>
  <c r="K37" i="1"/>
  <c r="K58" i="1"/>
  <c r="K60" i="1"/>
  <c r="K57" i="1"/>
  <c r="K45" i="1"/>
  <c r="K47" i="1"/>
  <c r="K44" i="1"/>
  <c r="K32" i="1"/>
  <c r="K34" i="1"/>
  <c r="K31" i="1"/>
  <c r="K25" i="1"/>
  <c r="K23" i="1"/>
  <c r="K22" i="1"/>
  <c r="K67" i="1"/>
  <c r="K69" i="1"/>
  <c r="K66" i="1"/>
</calcChain>
</file>

<file path=xl/sharedStrings.xml><?xml version="1.0" encoding="utf-8"?>
<sst xmlns="http://schemas.openxmlformats.org/spreadsheetml/2006/main" count="107" uniqueCount="107">
  <si>
    <t>Dataset</t>
  </si>
  <si>
    <t>Model</t>
  </si>
  <si>
    <t>Facebook</t>
  </si>
  <si>
    <t>model = lm(Y ~ (V01 + V02 + V03 + V04 + V05 + V06 + V07 + V08 + V09 + V10 + V11 + V12), data = data)</t>
  </si>
  <si>
    <t>501 rows</t>
  </si>
  <si>
    <t>model = lm(Y ~ (V01 + V02 + V03 + V04 + V05 + V06 + V07 + V08 + V09 + V10 + V11 + V12)^2, data = data)</t>
  </si>
  <si>
    <t>model = lm(Y ~ (V01 + V02 + V03 + V04 + V05 + V06 + V07 + V08 + V09 + V10 + V11 + V12)^3, data = data)</t>
  </si>
  <si>
    <t>model = lm(Y ~ (V01 + V02 + V03 + V04 + V05 + V06 + V07 + V08 + V09 + V10 + V11 + V12 + I(V01^2) + I(V02^2) + I(V03^2) + I(V04^2) + I(V05^2) + I(V06^2) + I(V07^2) + I(V08^2) + I(V09^2) + I(V10^2) + I(V11^2) + I(V12^2)), data = data)</t>
  </si>
  <si>
    <t>model = lm(Y ~ (V01 + V02 + V03 + V04 + V05 + V06 + V07 + V08 + V09 + V10 + V11 + V12 + I(V01^2) + I(V02^2) + I(V03^2) + I(V04^2) + I(V05^2) + I(V06^2) + I(V07^2) + I(V08^2) + I(V09^2) + I(V10^2) + I(V11^2) + I(V12^2))^2, data = data)</t>
  </si>
  <si>
    <t>model = lm(Y ~ (X1C + X2C + X3C + X4C + X5C + X6C), data = data)</t>
  </si>
  <si>
    <t>model = lm(Y ~ (X1C + X2C + X3C + X4C + X5C + X6C)^2, data = data)</t>
  </si>
  <si>
    <t>model = lm(Y ~ (X1C + X2C + X3C + X4C + X5C + X6C)^3, data = data)</t>
  </si>
  <si>
    <t>model = lm(Y ~ (X1C + X2C + X3C + X4C + X5C + X6C + V01 + V02 + V03 + V04 + V05 + V06 + V07 + V08 + V09 + V10 + V11 + V12), data = data)</t>
  </si>
  <si>
    <t>model = lm(Y ~ (X1C + X2C + X3C + X4C + X5C + X6C + V01 + V02 + V03 + V04 + V05 + V06 + V07 + V08 + V09 + V10 + V11 + V12 + I(V01^2) + I(V02^2) + I(V03^2) + I(V04^2) + I(V05^2) + I(V06^2) + I(V07^2) + I(V08^2) + I(V09^2) + I(V10^2) + I(V11^2) + I(V12^2)), data = data)</t>
  </si>
  <si>
    <t>model = lm(Y ~ (X1C + X2C + X3C + X4C + V01 + V02 + V03 + V04 + V05 + V06 + V07 + V08 + V09 + V10 + V11 + V12)^2, data = data)</t>
  </si>
  <si>
    <t>model = lm(Y ~ (X1C + X2C + X3C + X4C + V01 + V02 + V03 + V04 + V05 + V06 + V07 + V08 + V09 + V10 + V11 + V12 + I(V01^2) + I(V02^2) + I(V03^2) + I(V04^2) + I(V05^2) + I(V06^2) + I(V07^2) + I(V08^2) + I(V09^2) + I(V10^2) + I(V11^2) + I(V12^2)), data = data)</t>
  </si>
  <si>
    <t>model = lm(Y ~ (X1C + X2C + X3C + X4C + V01 + V02 + V03 + V04 + V05 + V06 + V07), data = data)</t>
  </si>
  <si>
    <t>model = lm(Y ~ (X1C + X2C + X3C + X4C + V01 + V02 + V03 + V04 + V05 + V06 + V07)^2, data = data)</t>
  </si>
  <si>
    <t>model = lm(Y ~ (X1C + X2C + X3C + X4C + V01 + V02 + V03 + V04 + V05 + V06 + V07 + I(V01^2) + I(V02^2) + I(V03^2) + I(V04^2) + I(V05^2) + I(V06^2) + I(V07^2)), data = data)</t>
  </si>
  <si>
    <t>model = lm(Y ~ (X1C + X2C + X3C + V01 + V02 + V03 + V04 + V05 + V06 + V07 + V08 + V09), data = data)</t>
  </si>
  <si>
    <t>model = lm(Y ~ (X1C + X2C + X3C + V01 + V02 + V03 + V04 + V05 + V06 + V07 + V08 + V09)^2, data = data)</t>
  </si>
  <si>
    <t>model = lm(Y ~ (X1C + X2C + X3C + V01 + V02 + V03 + V04 + V05 + V06 + V07 + V08 + V09 + I(V01^2) + I(V02^2) + I(V03^2) + I(V04^2) + I(V05^2) + I(V06^2) + I(V07^2) + I(V08^2) + I(V09^2)), data = data)</t>
  </si>
  <si>
    <t>model = lm(Y ~ (X1C + X2C + X3C + V01 + V02 + V03 + V04 + V05 + V06 + V07 + V08 + V09 + I(V01^2) + I(V02^2) + I(V03^2) + I(V04^2) + I(V05^2) + I(V06^2) + I(V07^2) + I(V08^2) + I(V09^2))^2, data = data)</t>
  </si>
  <si>
    <t>Titanic</t>
  </si>
  <si>
    <t>model = glm(survived ~ (sex + age + pclass + sibsp + parch), data=data, family = "binomial")</t>
  </si>
  <si>
    <t>1310 rows</t>
  </si>
  <si>
    <t>model = glm(survived ~ (sex + age + pclass + sibsp + parch)^2, data=data, family = "binomial")</t>
  </si>
  <si>
    <t>model = glm(survived ~ (sex + age + pclass + sibsp + parch)^3, data=data, family = "binomial")</t>
  </si>
  <si>
    <t>model = glm(survived ~ (sex + age + pclass + sibsp + parch + I(age^2)), data=data, family = "binomial")</t>
  </si>
  <si>
    <t>model = glm(survived ~ (sex + age + pclass + sibsp + parch + I(age^2))^2, data=data, family = "binomial")</t>
  </si>
  <si>
    <t>model = glm(survived ~ (sex + age + pclass + sibsp + parch + fare)^2, data=data, family = "binomial")</t>
  </si>
  <si>
    <t>model = glm(survived ~ (sex + age + pclass + sibsp + parch + fare)^3, data=data, family = "binomial")</t>
  </si>
  <si>
    <t>model = glm(survived ~ (sex + age + pclass + sibsp + parch + fare + I(age^2) + I(fare^2))^2, data=data, family = "binomial")</t>
  </si>
  <si>
    <t>Wine</t>
  </si>
  <si>
    <t>model = lm(qual ~ (vol.acid + cit.acid + res.sugar + chlor + free.sulfur + total.sulfur + dens + PH + sulph + alcohol + fixed.acid), data = data)</t>
  </si>
  <si>
    <t>4899 rows</t>
  </si>
  <si>
    <t>model = lm(qual ~ (vol.acid + cit.acid + res.sugar + chlor + free.sulfur + total.sulfur + dens + PH + sulph + alcohol + fixed.acid)^2, data = data)</t>
  </si>
  <si>
    <t>model = lm(qual ~ (vol.acid + cit.acid + res.sugar + chlor + free.sulfur + total.sulfur + dens + PH + sulph + alcohol + fixed.acid)^3, data = data)</t>
  </si>
  <si>
    <t>model = lm(qual ~ (vol.acid + cit.acid + res.sugar + chlor + free.sulfur + total.sulfur + dens + PH + sulph + alcohol + fixed.acid + I(vol.acid^2) + I(cit.acid^2) + I(res.sugar^2) + I(chlor^2) + I(free.sulfur^2) + I(total.sulfur^2) + I(dens^2) + I(PH^2) + I(sulph^2) + I(alcohol^2) + I(fixed.acid^2)), data = data)</t>
  </si>
  <si>
    <t>model = lm(qual ~ (vol.acid + cit.acid + res.sugar + chlor + free.sulfur + total.sulfur + dens + PH + sulph + alcohol + fixed.acid + I(vol.acid^2) + I(cit.acid^2) + I(res.sugar^2) + I(chlor^2) + I(free.sulfur^2) + I(total.sulfur^2) + I(dens^2) + I(PH^2) + I(sulph^2) + I(alcohol^2) + I(fixed.acid^2))^2, data = data)</t>
  </si>
  <si>
    <t>Parkinsons</t>
  </si>
  <si>
    <t>model = lm(motor.updrs ~ (test.time + jitter.percent + jitter.abs + jitter.rap + shim + shim.db + shim.apq3 + shim.dda + nhr + hnr + rdpe + dfa), data = data)</t>
  </si>
  <si>
    <t>5876 rows</t>
  </si>
  <si>
    <t>model = lm(motor.updrs ~ (test.time + jitter.percent + jitter.abs + jitter.rap + shim + shim.db + shim.apq3 + shim.dda + nhr + hnr + rdpe + dfa)^2, data = data)</t>
  </si>
  <si>
    <t>model = lm(motor.updrs ~ (test.time + jitter.percent + jitter.abs + jitter.rap + shim + shim.db + shim.apq3 + shim.dda + nhr + hnr + rdpe + dfa+ I(test.time^2) + I(jitter.percent^2) + I(jitter.abs^2) + I(jitter.rap^2) + I(shim^2) + I(shim.db^2) + I(shim.apq3^2) + I(shim.dda^2) + I(nhr^2) + I(hnr^2) + I(rdpe^2) + I(dfa^2)), data = data)</t>
  </si>
  <si>
    <t>model = lm(motor.updrs ~ (age + sex + test.time + jitter.percent + jitter.abs + jitter.rap + jitter.ppq5 + jitter.ddp + shim + shim.db + shim.apq3 + shim.dda + nhr + hnr + rdpe + dfa), data = data)</t>
  </si>
  <si>
    <t>model = lm(motor.updrs ~ (age + sex + test.time + jitter.percent + jitter.abs + jitter.rap + jitter.ppq5 + jitter.ddp + shim + shim.db + shim.apq3 + shim.dda + nhr + hnr + rdpe + dfa)^2, data = data)</t>
  </si>
  <si>
    <t>model = lm(motor.updrs ~ (age + sex + test.time + jitter.percent + jitter.abs + jitter.rap + jitter.ppq5 + jitter.ddp + shim + shim.db + shim.apq3 + shim.dda + nhr + hnr + rdpe + dfa + I(age^2)+ I(test.time^2) + I(jitter.percent^2) + I(jitter.abs^2) + I(jitter.rap^2)+ I(jitter.ppq5^2)+ I(jitter.ddp^2) + I(shim^2) + I(shim.db^2) + I(shim.apq3^2) + I(shim.dda^2) + I(nhr^2) + I(hnr^2) + I(rdpe^2) + I(dfa^2)), data = data)</t>
  </si>
  <si>
    <t>Concrete</t>
  </si>
  <si>
    <t>model = lm(cement ~ (blast + fly.ash + water + superplas), data = data)</t>
  </si>
  <si>
    <t>1031 rows</t>
  </si>
  <si>
    <t>model = lm(cement ~ (blast + fly.ash + water + superplas)^2, data = data)</t>
  </si>
  <si>
    <t>model = lm(cement ~ (blast + fly.ash + water + superplas)^3, data = data)</t>
  </si>
  <si>
    <t>model = lm(cement ~ (blast + fly.ash + water + superplas + I(blast^2) + I(fly.ash^2) + I(water^2) + I(superplas^2)), data = data)</t>
  </si>
  <si>
    <t>model = lm(cement ~ (blast + fly.ash + water + superplas + I(blast^2) + I(fly.ash^2) + I(water^2) + I(superplas^2))^2, data = data)</t>
  </si>
  <si>
    <t>model = lm(cement ~ (blast + fly.ash + water + superplas + I(blast^2) + I(fly.ash^2) + I(water^2) + I(superplas^2))^3, data = data)</t>
  </si>
  <si>
    <t>model = lm(cement ~ (blast + fly.ash + water + superplas + coarse.agg + fine.agg + age + compress.str), data = data)</t>
  </si>
  <si>
    <t>model = lm(cement ~ (blast + fly.ash + water + superplas + coarse.agg + fine.agg + age + compress.str)^2, data = data)</t>
  </si>
  <si>
    <t>model = lm(cement ~ (blast + fly.ash + water + superplas + coarse.agg + fine.agg + age + compress.str)^3, data = data)</t>
  </si>
  <si>
    <t>model = lm(cement ~ (blast + fly.ash + water + superplas + coarse.agg + fine.agg + age + compress.str)^4, data = data)</t>
  </si>
  <si>
    <t>model = lm(cement ~ (blast + fly.ash + water + superplas + coarse.agg + fine.agg + age + compress.str + I(blast^2) + I(fly.ash^2) + I(water^2) + I(superplas^2) + I(coarse.agg^2) + I(fine.agg^2) + I(age^2) + I(compress.str^2)), data = data)</t>
  </si>
  <si>
    <t>model = lm(cement ~ (blast + fly.ash + water + superplas + coarse.agg + fine.agg + age + compress.str + I(blast^2) + I(fly.ash^2) + I(water^2) + I(superplas^2) + I(coarse.agg^2) + I(fine.agg^2) + I(age^2) + I(compress.str^2))^2, data = data)</t>
  </si>
  <si>
    <t>Powerplant</t>
  </si>
  <si>
    <t>model = lm(energy.out ~ (temp + vacuum + ambient.pres + relative.humid), data = data)</t>
  </si>
  <si>
    <t>9569 rows</t>
  </si>
  <si>
    <t>model = lm(energy.out ~ (temp + vacuum + ambient.pres + relative.humid)^2, data = data)</t>
  </si>
  <si>
    <t>model = lm(energy.out ~ (temp + vacuum + ambient.pres + relative.humid)^3, data = data)</t>
  </si>
  <si>
    <t>model = lm(energy.out ~ (temp + vacuum + ambient.pres + relative.humid)^4, data = data)</t>
  </si>
  <si>
    <t>model = lm(energy.out ~ (temp + vacuum + ambient.pres + relative.humid + I(temp^2) + I(vacuum^2) + I(ambient.pres^2) + I(relative.humid^2)), data = data)</t>
  </si>
  <si>
    <t>model = lm(energy.out ~ (temp + vacuum + ambient.pres + relative.humid + I(temp^2) + I(vacuum^2) + I(ambient.pres^2) + I(relative.humid^2))^2, data = data)</t>
  </si>
  <si>
    <t>model = lm(energy.out ~ (temp + vacuum + ambient.pres + relative.humid + I(temp^2) + I(vacuum^2) + I(ambient.pres^2) + I(relative.humid^2))^3, data = data)</t>
  </si>
  <si>
    <t>model = lm(energy.out ~ (temp + vacuum + ambient.pres + relative.humid + I(temp^2) + I(vacuum^2) + I(ambient.pres^2) + I(relative.humid^2))^4, data = data)</t>
  </si>
  <si>
    <t>NewsPopularity</t>
  </si>
  <si>
    <t>model = lm(shares ~ (n_tokens_title + n_tokens_content + n_unique_tokens + n_non_stop_words + n_non_stop_unique_tokens + num_hrefs), data = data)</t>
  </si>
  <si>
    <t>39645 rows</t>
  </si>
  <si>
    <t>model = lm(shares ~ (n_tokens_title + n_tokens_content + n_unique_tokens + n_non_stop_words + n_non_stop_unique_tokens + num_hrefs)^2, data = data)</t>
  </si>
  <si>
    <t>model = lm(shares ~ (n_tokens_title + n_tokens_content + n_unique_tokens + n_non_stop_words + n_non_stop_unique_tokens + num_hrefs)^3, data = data)</t>
  </si>
  <si>
    <t>model = lm(shares ~ (n_tokens_title + n_tokens_content + n_unique_tokens + n_non_stop_words + n_non_stop_unique_tokens + num_hrefs + I(n_tokens_title^2) + I(n_tokens_content^2) + I(n_unique_tokens^2) + I(n_non_stop_words^2) + I(n_non_stop_unique_tokens^2) + I(num_hrefs^2)), data = data)</t>
  </si>
  <si>
    <t>model = lm(shares ~ (n_tokens_title + n_tokens_content + n_unique_tokens + n_non_stop_words + n_non_stop_unique_tokens + num_hrefs + I(n_tokens_title^2) + I(n_tokens_content^2) + I(n_unique_tokens^2) + I(n_non_stop_words^2) + I(n_non_stop_unique_tokens^2) + I(num_hrefs^2))^2, data = data)</t>
  </si>
  <si>
    <t>model = lm(shares ~ (n_tokens_title + n_tokens_content + n_unique_tokens + n_non_stop_words + n_non_stop_unique_tokens + num_hrefs + I(n_tokens_title^2) + I(n_tokens_content^2) + I(n_unique_tokens^2) + I(n_non_stop_words^2) + I(n_non_stop_unique_tokens^2) + I(num_hrefs^2))^3, data = data)</t>
  </si>
  <si>
    <t>model = lm(shares ~ (n_tokens_title + n_tokens_content + n_unique_tokens + n_non_stop_words + n_non_stop_unique_tokens + num_hrefs +  num_self_hrefs +  num_imgs +  num_videos +  average_token_length +  num_keywords), data = data)</t>
  </si>
  <si>
    <t>model = lm(shares ~ (n_tokens_title + n_tokens_content + n_unique_tokens + n_non_stop_words + n_non_stop_unique_tokens + num_hrefs +  num_self_hrefs +  num_imgs +  num_videos +  average_token_length +  num_keywords)^2, data = data)</t>
  </si>
  <si>
    <t>model = lm(shares ~ (n_tokens_title + n_tokens_content + n_unique_tokens + n_non_stop_words + n_non_stop_unique_tokens + num_hrefs +  num_self_hrefs +  num_imgs +  num_videos +  average_token_length +  num_keywords)^3, data = data)</t>
  </si>
  <si>
    <t>model = lm(shares ~ (n_tokens_title + n_tokens_content + n_unique_tokens + n_non_stop_words + n_non_stop_unique_tokens + num_hrefs +  num_self_hrefs +  num_imgs +  num_videos +  average_token_length +  num_keywords + I(n_tokens_title^2) + I(n_tokens_content^2) + I(n_unique_tokens^2) + I(n_non_stop_words^2) + I(n_non_stop_unique_tokens^2) + I(num_hrefs^2) + I(num_self_hrefs^2) + I(num_imgs^2) + I(num_videos^2) + I(average_token_length^2) + I(num_keywords^2)), data = data)</t>
  </si>
  <si>
    <t>model = lm(shares ~ (n_tokens_title + n_tokens_content + n_unique_tokens + n_non_stop_words + n_non_stop_unique_tokens + num_hrefs +  num_self_hrefs +  num_imgs +  num_videos +  average_token_length +  num_keywords + I(n_tokens_title^2) + I(n_tokens_content^2) + I(n_unique_tokens^2) + I(n_non_stop_words^2) + I(n_non_stop_unique_tokens^2) + I(num_hrefs^2) + I(num_self_hrefs^2) + I(num_imgs^2) + I(num_videos^2) + I(average_token_length^2) + I(num_keywords^2))^2, data = data)</t>
  </si>
  <si>
    <t>StudentGrades</t>
  </si>
  <si>
    <t>model = lm(G1 ~ (sex + age + address + Pstatus + Medu + Fedu + traveltime + studytime + failures + schoolsup + absences),data = data)</t>
  </si>
  <si>
    <t>396 rows</t>
  </si>
  <si>
    <t>model = lm(G1 ~ (sex + age + address + Pstatus + Medu + Fedu + traveltime + studytime + failures + schoolsup + absences)^2,data = data)</t>
  </si>
  <si>
    <t>model = lm(G1 ~ (sex + age + address + Pstatus + Medu + Fedu + traveltime + studytime + failures + schoolsup + absences)^3,data = data)</t>
  </si>
  <si>
    <t>model = lm(G1 ~ (sex + age + address + Pstatus + Medu + Fedu + traveltime + studytime + failures + schoolsup + absences + I(age^2) + I(Medu^2) + I(Fedu^2) + I(traveltime^2) + I(studytime^2) + I(failures^2) + I(absences^2)),data = data)</t>
  </si>
  <si>
    <t>model = lm(G1 ~ (sex + age + address + Pstatus + Medu + Fedu + traveltime + studytime + failures + schoolsup + absences + I(age^2) + I(Medu^2) + I(Fedu^2) + I(traveltime^2) + I(studytime^2) + I(failures^2) + I(absences^2))^2,data = data)</t>
  </si>
  <si>
    <t>Forest Fires</t>
  </si>
  <si>
    <t>model = lm(area ~ (X + Y + month + day + FFMC + DMC + DC + ISI + temp + RH + wind + rain), data = data)</t>
  </si>
  <si>
    <t>518 rows</t>
  </si>
  <si>
    <t>model = lm(area ~ (X + Y + month + day + FFMC + DMC + DC + ISI + temp + RH + wind + rain)^2, data = data)</t>
  </si>
  <si>
    <t>model = lm(area ~ (X + Y + month + day + FFMC + DMC + DC + ISI + temp + RH + wind + rain + I(FFMC^2) + I(DMC^2) + I(DC^2) + I(ISI^2) + I(temp^2) + I(RH^2) + I(wind^2) + I(rain^2)), data = data)</t>
  </si>
  <si>
    <t>model = lm(area ~ (X + Y + month + day + FFMC + DMC + DC + ISI + temp + RH + wind + rain + I(FFMC^2) + I(DMC^2) + I(DC^2) + I(ISI^2) + I(temp^2) + I(RH^2) + I(wind^2) + I(rain^2))^2, data = data)</t>
  </si>
  <si>
    <t>StepAIC AIC Value</t>
  </si>
  <si>
    <t>Greedy AIC Value</t>
  </si>
  <si>
    <t>Difference</t>
  </si>
  <si>
    <t>StepAIC Time(sec)</t>
  </si>
  <si>
    <t>Greedy Time(sec)</t>
  </si>
  <si>
    <t>Difference(sec)</t>
  </si>
  <si>
    <t>Avg Time Saved</t>
  </si>
  <si>
    <t>Min/Max/Avg Difference in AIC Values(%)</t>
  </si>
  <si>
    <t>Difference in AIC Values(%)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</si>
</sst>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Protection="1">
      <protection locked="0"/>
    </xf>
    <xf numFmtId="0" fontId="0" fillId="2" borderId="0" xfId="0" applyFill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0" fillId="0" borderId="0" xfId="0" applyFill="1" applyAlignment="1" applyProtection="1">
      <alignment vertical="top"/>
      <protection locked="0"/>
    </xf>
    <xf numFmtId="0" fontId="0" fillId="2" borderId="0" xfId="0" applyFill="1" applyAlignment="1" applyProtection="1">
      <alignment vertical="top"/>
    </xf>
    <xf numFmtId="0" fontId="0" fillId="2" borderId="0" xfId="0" applyFill="1" applyProtection="1"/>
    <xf numFmtId="0" fontId="0" fillId="0" borderId="0" xfId="0" applyFill="1" applyAlignment="1">
      <alignment horizontal="left" vertical="top"/>
    </xf>
    <xf numFmtId="0" fontId="0" fillId="3" borderId="0" xfId="0" applyFill="1" applyAlignment="1" applyProtection="1">
      <alignment vertical="top"/>
      <protection locked="0"/>
    </xf>
    <xf numFmtId="0" fontId="0" fillId="3" borderId="0" xfId="0" applyFill="1" applyProtection="1">
      <protection locked="0"/>
    </xf>
    <xf numFmtId="2" fontId="0" fillId="0" borderId="0" xfId="0" applyNumberFormat="1" applyAlignment="1" applyProtection="1">
      <alignment horizontal="left" vertical="top"/>
      <protection locked="0"/>
    </xf>
    <xf numFmtId="0" fontId="0" fillId="0" borderId="0" xfId="0" applyFill="1" applyAlignment="1">
      <alignment horizontal="right" vertical="top"/>
    </xf>
    <xf numFmtId="0" fontId="0" fillId="0" borderId="0" xfId="0" applyAlignment="1" applyProtection="1">
      <alignment horizontal="right" vertical="top"/>
      <protection locked="0"/>
    </xf>
    <xf numFmtId="2" fontId="0" fillId="0" borderId="0" xfId="0" applyNumberFormat="1" applyAlignment="1" applyProtection="1">
      <alignment horizontal="right" vertical="top"/>
      <protection locked="0"/>
    </xf>
    <xf numFmtId="0" fontId="1" fillId="0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  <protection locked="0"/>
    </xf>
    <xf numFmtId="2" fontId="0" fillId="2" borderId="0" xfId="0" applyNumberFormat="1" applyFill="1" applyAlignment="1" applyProtection="1">
      <alignment horizontal="right" vertical="top"/>
      <protection locked="0"/>
    </xf>
    <xf numFmtId="0" fontId="0" fillId="3" borderId="0" xfId="0" applyFill="1" applyAlignment="1">
      <alignment horizontal="right" vertical="top"/>
    </xf>
    <xf numFmtId="0" fontId="0" fillId="3" borderId="0" xfId="0" applyFill="1" applyAlignment="1" applyProtection="1">
      <alignment horizontal="right" vertical="top"/>
      <protection locked="0"/>
    </xf>
    <xf numFmtId="2" fontId="0" fillId="0" borderId="0" xfId="0" applyNumberFormat="1" applyFill="1" applyAlignment="1">
      <alignment horizontal="left" vertical="top"/>
    </xf>
    <xf numFmtId="2" fontId="0" fillId="0" borderId="0" xfId="0" applyNumberFormat="1" applyFill="1" applyAlignment="1">
      <alignment horizontal="right" vertical="top"/>
    </xf>
    <xf numFmtId="2" fontId="0" fillId="2" borderId="0" xfId="0" applyNumberFormat="1" applyFill="1" applyAlignment="1">
      <alignment horizontal="right" vertical="top"/>
    </xf>
    <xf numFmtId="2" fontId="0" fillId="2" borderId="0" xfId="0" applyNumberFormat="1" applyFill="1" applyAlignment="1" applyProtection="1">
      <alignment horizontal="right" vertical="top"/>
    </xf>
    <xf numFmtId="2" fontId="0" fillId="3" borderId="0" xfId="0" applyNumberFormat="1" applyFill="1" applyAlignment="1">
      <alignment horizontal="right" vertical="top"/>
    </xf>
    <xf numFmtId="2" fontId="0" fillId="3" borderId="0" xfId="0" applyNumberFormat="1" applyFill="1" applyAlignment="1" applyProtection="1">
      <alignment horizontal="right" vertical="top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selection activeCell="B70" sqref="B70"/>
    </sheetView>
  </sheetViews>
  <sheetFormatPr defaultRowHeight="15" x14ac:dyDescent="0.25"/>
  <cols>
    <col min="1" max="1" width="12.140625" style="1" customWidth="1"/>
    <col min="2" max="2" width="22" style="1" customWidth="1"/>
    <col min="3" max="3" width="17.42578125" style="23" customWidth="1"/>
    <col min="4" max="4" width="16.85546875" style="12" customWidth="1"/>
    <col min="5" max="5" width="10.7109375" style="2" customWidth="1"/>
    <col min="6" max="6" width="17.5703125" style="9" customWidth="1"/>
    <col min="7" max="8" width="16.85546875" style="2" customWidth="1"/>
    <col min="9" max="9" width="15.28515625" style="3" customWidth="1"/>
    <col min="10" max="10" width="25.7109375" style="3" customWidth="1"/>
    <col min="11" max="11" width="35.28515625" style="3" customWidth="1"/>
    <col min="12" max="16384" width="9.140625" style="3"/>
  </cols>
  <sheetData>
    <row r="1" spans="1:11" x14ac:dyDescent="0.25">
      <c r="A1" s="1" t="s">
        <v>0</v>
      </c>
      <c r="B1" s="1" t="s">
        <v>1</v>
      </c>
      <c r="C1" s="23" t="s">
        <v>98</v>
      </c>
      <c r="D1" s="12" t="s">
        <v>99</v>
      </c>
      <c r="E1" s="2" t="s">
        <v>100</v>
      </c>
      <c r="F1" s="9" t="s">
        <v>101</v>
      </c>
      <c r="G1" s="2" t="s">
        <v>102</v>
      </c>
      <c r="H1" s="2" t="s">
        <v>103</v>
      </c>
      <c r="I1" s="3" t="s">
        <v>104</v>
      </c>
      <c r="J1" s="3" t="s">
        <v>106</v>
      </c>
      <c r="K1" s="3" t="s">
        <v>105</v>
      </c>
    </row>
    <row r="2" spans="1:11" x14ac:dyDescent="0.25">
      <c r="A2" s="1" t="s">
        <v>2</v>
      </c>
      <c r="B2" s="1" t="s">
        <v>3</v>
      </c>
      <c r="C2" s="24">
        <v>10955.92</v>
      </c>
      <c r="D2" s="15">
        <v>10955.92</v>
      </c>
      <c r="E2" s="14">
        <f>C2-D2</f>
        <v>0</v>
      </c>
      <c r="F2" s="13">
        <v>0.03</v>
      </c>
      <c r="G2" s="14">
        <v>0.03</v>
      </c>
      <c r="H2" s="14">
        <f>F2-G2</f>
        <v>0</v>
      </c>
      <c r="I2" s="3">
        <f>SUM(H2:H20)/COUNT(H2:H20)</f>
        <v>854.67105263157896</v>
      </c>
      <c r="J2" s="3">
        <f t="shared" ref="J2:J20" si="0">E2/C2*100</f>
        <v>0</v>
      </c>
      <c r="K2" s="3">
        <f>MAX(J2:J20)</f>
        <v>9.2839217109787237E-2</v>
      </c>
    </row>
    <row r="3" spans="1:11" x14ac:dyDescent="0.25">
      <c r="A3" s="1" t="s">
        <v>4</v>
      </c>
      <c r="B3" s="1" t="s">
        <v>5</v>
      </c>
      <c r="C3" s="24">
        <v>10694.07</v>
      </c>
      <c r="D3" s="15">
        <v>10694.07</v>
      </c>
      <c r="E3" s="14">
        <f t="shared" ref="E3:E42" si="1">C3-D3</f>
        <v>0</v>
      </c>
      <c r="F3" s="13">
        <v>4.6500000000000004</v>
      </c>
      <c r="G3" s="14">
        <v>0.47</v>
      </c>
      <c r="H3" s="14">
        <f>F3-G3</f>
        <v>4.1800000000000006</v>
      </c>
      <c r="J3" s="3">
        <f t="shared" si="0"/>
        <v>0</v>
      </c>
      <c r="K3" s="3">
        <f>MIN(J2:J20)</f>
        <v>-0.37376289945465635</v>
      </c>
    </row>
    <row r="4" spans="1:11" x14ac:dyDescent="0.25">
      <c r="B4" s="1" t="s">
        <v>6</v>
      </c>
      <c r="C4" s="24">
        <v>10523.57</v>
      </c>
      <c r="D4" s="15">
        <v>10513.8</v>
      </c>
      <c r="E4" s="14">
        <f t="shared" si="1"/>
        <v>9.7700000000004366</v>
      </c>
      <c r="F4" s="13">
        <v>441.11</v>
      </c>
      <c r="G4" s="14">
        <v>6.06</v>
      </c>
      <c r="H4" s="14">
        <f t="shared" ref="H4:H7" si="2">F4-G4</f>
        <v>435.05</v>
      </c>
      <c r="J4" s="3">
        <f t="shared" si="0"/>
        <v>9.2839217109787237E-2</v>
      </c>
    </row>
    <row r="5" spans="1:11" x14ac:dyDescent="0.25">
      <c r="A5" s="1">
        <f>AVERAGE(E2:E20)</f>
        <v>-5.7216842105264352</v>
      </c>
      <c r="B5" s="1" t="s">
        <v>7</v>
      </c>
      <c r="C5" s="24">
        <v>10778.03</v>
      </c>
      <c r="D5" s="15">
        <v>10781.56</v>
      </c>
      <c r="E5" s="14">
        <f t="shared" si="1"/>
        <v>-3.5299999999988358</v>
      </c>
      <c r="F5" s="13">
        <v>0.14000000000000001</v>
      </c>
      <c r="G5" s="14">
        <v>0.08</v>
      </c>
      <c r="H5" s="14">
        <f t="shared" si="2"/>
        <v>6.0000000000000012E-2</v>
      </c>
      <c r="J5" s="3">
        <f t="shared" si="0"/>
        <v>-3.27518108596732E-2</v>
      </c>
      <c r="K5" s="3">
        <f>AVERAGE(J2:J20)</f>
        <v>-6.9617631157422921E-2</v>
      </c>
    </row>
    <row r="6" spans="1:11" x14ac:dyDescent="0.25">
      <c r="B6" s="1" t="s">
        <v>8</v>
      </c>
      <c r="C6" s="24">
        <v>10383.81</v>
      </c>
      <c r="D6" s="15">
        <v>10381.56</v>
      </c>
      <c r="E6" s="14">
        <f t="shared" si="1"/>
        <v>2.25</v>
      </c>
      <c r="F6" s="13">
        <v>400.33</v>
      </c>
      <c r="G6" s="14">
        <v>7.84</v>
      </c>
      <c r="H6" s="14">
        <f t="shared" si="2"/>
        <v>392.49</v>
      </c>
      <c r="J6" s="3">
        <f t="shared" si="0"/>
        <v>2.1668347167369203E-2</v>
      </c>
    </row>
    <row r="7" spans="1:11" x14ac:dyDescent="0.25">
      <c r="B7" s="1" t="s">
        <v>9</v>
      </c>
      <c r="C7" s="24">
        <v>8690.2080000000005</v>
      </c>
      <c r="D7" s="15">
        <v>8697.7450000000008</v>
      </c>
      <c r="E7" s="14">
        <f t="shared" si="1"/>
        <v>-7.5370000000002619</v>
      </c>
      <c r="F7" s="13">
        <v>0.03</v>
      </c>
      <c r="G7" s="14">
        <v>0.02</v>
      </c>
      <c r="H7" s="14">
        <f t="shared" si="2"/>
        <v>9.9999999999999985E-3</v>
      </c>
      <c r="J7" s="3">
        <f t="shared" si="0"/>
        <v>-8.6729799793057449E-2</v>
      </c>
    </row>
    <row r="8" spans="1:11" x14ac:dyDescent="0.25">
      <c r="B8" s="1" t="s">
        <v>10</v>
      </c>
      <c r="C8" s="24">
        <v>8568.1569999999992</v>
      </c>
      <c r="D8" s="15">
        <v>8587.3209999999999</v>
      </c>
      <c r="E8" s="14">
        <f t="shared" si="1"/>
        <v>-19.164000000000669</v>
      </c>
      <c r="F8" s="13">
        <v>11.62</v>
      </c>
      <c r="G8" s="14">
        <v>0.81</v>
      </c>
      <c r="H8" s="14">
        <f>F8-G8</f>
        <v>10.809999999999999</v>
      </c>
      <c r="J8" s="3">
        <f t="shared" si="0"/>
        <v>-0.22366536934373019</v>
      </c>
    </row>
    <row r="9" spans="1:11" x14ac:dyDescent="0.25">
      <c r="B9" s="1" t="s">
        <v>11</v>
      </c>
      <c r="C9" s="24">
        <v>8396.259</v>
      </c>
      <c r="D9" s="15">
        <v>8414.0619999999999</v>
      </c>
      <c r="E9" s="14">
        <f t="shared" si="1"/>
        <v>-17.802999999999884</v>
      </c>
      <c r="F9" s="16">
        <v>15403.04</v>
      </c>
      <c r="G9" s="14">
        <v>304.97000000000003</v>
      </c>
      <c r="H9" s="14">
        <f t="shared" ref="H9:H20" si="3">F9-G9</f>
        <v>15098.070000000002</v>
      </c>
      <c r="J9" s="3">
        <f t="shared" si="0"/>
        <v>-0.21203490745104317</v>
      </c>
    </row>
    <row r="10" spans="1:11" x14ac:dyDescent="0.25">
      <c r="B10" s="1" t="s">
        <v>12</v>
      </c>
      <c r="C10" s="24">
        <v>8613.6020000000008</v>
      </c>
      <c r="D10" s="15">
        <v>8624.384</v>
      </c>
      <c r="E10" s="14">
        <f t="shared" si="1"/>
        <v>-10.781999999999243</v>
      </c>
      <c r="F10" s="13">
        <v>0.28999999999999998</v>
      </c>
      <c r="G10" s="14">
        <v>0.05</v>
      </c>
      <c r="H10" s="14">
        <f t="shared" si="3"/>
        <v>0.24</v>
      </c>
      <c r="J10" s="3">
        <f t="shared" si="0"/>
        <v>-0.12517411415107457</v>
      </c>
    </row>
    <row r="11" spans="1:11" x14ac:dyDescent="0.25">
      <c r="B11" s="1" t="s">
        <v>13</v>
      </c>
      <c r="C11" s="24">
        <v>8615.1260000000002</v>
      </c>
      <c r="D11" s="15">
        <v>8623.3240000000005</v>
      </c>
      <c r="E11" s="14">
        <f t="shared" si="1"/>
        <v>-8.1980000000003201</v>
      </c>
      <c r="F11" s="13">
        <v>1.23</v>
      </c>
      <c r="G11" s="14">
        <v>0.15</v>
      </c>
      <c r="H11" s="14">
        <f t="shared" si="3"/>
        <v>1.08</v>
      </c>
      <c r="J11" s="3">
        <f t="shared" si="0"/>
        <v>-9.5158213588522333E-2</v>
      </c>
    </row>
    <row r="12" spans="1:11" x14ac:dyDescent="0.25">
      <c r="B12" s="1" t="s">
        <v>14</v>
      </c>
      <c r="C12" s="24">
        <v>7886.2830000000004</v>
      </c>
      <c r="D12" s="15">
        <v>7915.759</v>
      </c>
      <c r="E12" s="14">
        <f t="shared" si="1"/>
        <v>-29.475999999999658</v>
      </c>
      <c r="F12" s="13">
        <v>246.69</v>
      </c>
      <c r="G12" s="14">
        <v>2.87</v>
      </c>
      <c r="H12" s="14">
        <f t="shared" si="3"/>
        <v>243.82</v>
      </c>
      <c r="J12" s="3">
        <f t="shared" si="0"/>
        <v>-0.37376289945465635</v>
      </c>
    </row>
    <row r="13" spans="1:11" x14ac:dyDescent="0.25">
      <c r="B13" s="1" t="s">
        <v>15</v>
      </c>
      <c r="C13" s="24">
        <v>8630.41</v>
      </c>
      <c r="D13" s="15">
        <v>8628.85</v>
      </c>
      <c r="E13" s="14">
        <f t="shared" si="1"/>
        <v>1.5599999999994907</v>
      </c>
      <c r="F13" s="13">
        <v>0.53</v>
      </c>
      <c r="G13" s="14">
        <v>0.14000000000000001</v>
      </c>
      <c r="H13" s="14">
        <f t="shared" si="3"/>
        <v>0.39</v>
      </c>
      <c r="J13" s="3">
        <f t="shared" si="0"/>
        <v>1.8075618655422985E-2</v>
      </c>
    </row>
    <row r="14" spans="1:11" x14ac:dyDescent="0.25">
      <c r="B14" s="1" t="s">
        <v>16</v>
      </c>
      <c r="C14" s="24">
        <v>8699.8089999999993</v>
      </c>
      <c r="D14" s="15">
        <v>8698.7139999999999</v>
      </c>
      <c r="E14" s="14">
        <f t="shared" si="1"/>
        <v>1.0949999999993452</v>
      </c>
      <c r="F14" s="13">
        <v>0.05</v>
      </c>
      <c r="G14" s="14">
        <v>0.03</v>
      </c>
      <c r="H14" s="14">
        <f t="shared" si="3"/>
        <v>2.0000000000000004E-2</v>
      </c>
      <c r="J14" s="3">
        <f t="shared" si="0"/>
        <v>1.2586483220486167E-2</v>
      </c>
    </row>
    <row r="15" spans="1:11" x14ac:dyDescent="0.25">
      <c r="B15" s="1" t="s">
        <v>17</v>
      </c>
      <c r="C15" s="24">
        <v>8521.18</v>
      </c>
      <c r="D15" s="15">
        <v>8527.0310000000009</v>
      </c>
      <c r="E15" s="14">
        <f t="shared" si="1"/>
        <v>-5.8510000000005675</v>
      </c>
      <c r="F15" s="13">
        <v>9.94</v>
      </c>
      <c r="G15" s="14">
        <v>1.0900000000000001</v>
      </c>
      <c r="H15" s="14">
        <f t="shared" si="3"/>
        <v>8.85</v>
      </c>
      <c r="J15" s="3">
        <f t="shared" si="0"/>
        <v>-6.8664199089804076E-2</v>
      </c>
    </row>
    <row r="16" spans="1:11" x14ac:dyDescent="0.25">
      <c r="B16" s="1" t="s">
        <v>18</v>
      </c>
      <c r="C16" s="24">
        <v>8699.4259999999995</v>
      </c>
      <c r="D16" s="15">
        <v>8698.7139999999999</v>
      </c>
      <c r="E16" s="14">
        <f t="shared" si="1"/>
        <v>0.71199999999953434</v>
      </c>
      <c r="F16" s="13">
        <v>0.17</v>
      </c>
      <c r="G16" s="14">
        <v>0.08</v>
      </c>
      <c r="H16" s="14">
        <f t="shared" si="3"/>
        <v>9.0000000000000011E-2</v>
      </c>
      <c r="J16" s="3">
        <f t="shared" si="0"/>
        <v>8.1844480313935011E-3</v>
      </c>
    </row>
    <row r="17" spans="1:11" x14ac:dyDescent="0.25">
      <c r="B17" s="1" t="s">
        <v>19</v>
      </c>
      <c r="C17" s="24">
        <v>8693.91</v>
      </c>
      <c r="D17" s="15">
        <v>8693.91</v>
      </c>
      <c r="E17" s="14">
        <f t="shared" si="1"/>
        <v>0</v>
      </c>
      <c r="F17" s="13">
        <v>0.08</v>
      </c>
      <c r="G17" s="14">
        <v>0.03</v>
      </c>
      <c r="H17" s="14">
        <f t="shared" si="3"/>
        <v>0.05</v>
      </c>
      <c r="J17" s="3">
        <f t="shared" si="0"/>
        <v>0</v>
      </c>
    </row>
    <row r="18" spans="1:11" x14ac:dyDescent="0.25">
      <c r="B18" s="1" t="s">
        <v>20</v>
      </c>
      <c r="C18" s="24">
        <v>8358.41</v>
      </c>
      <c r="D18" s="15">
        <v>8380.9560000000001</v>
      </c>
      <c r="E18" s="14">
        <f t="shared" si="1"/>
        <v>-22.546000000000276</v>
      </c>
      <c r="F18" s="13">
        <v>18.88</v>
      </c>
      <c r="G18" s="14">
        <v>0.88</v>
      </c>
      <c r="H18" s="14">
        <f t="shared" si="3"/>
        <v>18</v>
      </c>
      <c r="J18" s="3">
        <f t="shared" si="0"/>
        <v>-0.26974029749677603</v>
      </c>
    </row>
    <row r="19" spans="1:11" x14ac:dyDescent="0.25">
      <c r="B19" s="1" t="s">
        <v>21</v>
      </c>
      <c r="C19" s="24">
        <v>8694.9869999999992</v>
      </c>
      <c r="D19" s="15">
        <v>8694.8680000000004</v>
      </c>
      <c r="E19" s="14">
        <f t="shared" si="1"/>
        <v>0.11899999999877764</v>
      </c>
      <c r="F19" s="13">
        <v>0.25</v>
      </c>
      <c r="G19" s="14">
        <v>0.1</v>
      </c>
      <c r="H19" s="14">
        <f t="shared" si="3"/>
        <v>0.15</v>
      </c>
      <c r="J19" s="3">
        <f t="shared" si="0"/>
        <v>1.3686046914018117E-3</v>
      </c>
    </row>
    <row r="20" spans="1:11" x14ac:dyDescent="0.25">
      <c r="B20" s="1" t="s">
        <v>22</v>
      </c>
      <c r="C20" s="24">
        <v>6543.491</v>
      </c>
      <c r="D20" s="15">
        <v>6542.8220000000001</v>
      </c>
      <c r="E20" s="14">
        <f t="shared" si="1"/>
        <v>0.66899999999986903</v>
      </c>
      <c r="F20" s="13">
        <v>33.450000000000003</v>
      </c>
      <c r="G20" s="14">
        <v>8.06</v>
      </c>
      <c r="H20" s="14">
        <f t="shared" si="3"/>
        <v>25.39</v>
      </c>
      <c r="J20" s="3">
        <f t="shared" si="0"/>
        <v>1.0223900361441149E-2</v>
      </c>
    </row>
    <row r="21" spans="1:11" s="8" customFormat="1" ht="18.75" customHeight="1" x14ac:dyDescent="0.25">
      <c r="A21" s="7"/>
      <c r="B21" s="7"/>
      <c r="C21" s="25"/>
      <c r="D21" s="26"/>
      <c r="E21" s="18"/>
      <c r="F21" s="17"/>
      <c r="G21" s="18"/>
      <c r="H21" s="19"/>
      <c r="J21" s="5"/>
    </row>
    <row r="22" spans="1:11" x14ac:dyDescent="0.25">
      <c r="A22" s="1" t="s">
        <v>23</v>
      </c>
      <c r="B22" s="1" t="s">
        <v>24</v>
      </c>
      <c r="C22" s="24">
        <v>984.46370000000002</v>
      </c>
      <c r="D22" s="15">
        <v>984.46370000000002</v>
      </c>
      <c r="E22" s="14">
        <f t="shared" si="1"/>
        <v>0</v>
      </c>
      <c r="F22" s="13">
        <v>0.06</v>
      </c>
      <c r="G22" s="14">
        <v>0.05</v>
      </c>
      <c r="H22" s="14">
        <f t="shared" ref="H22:H72" si="4">F22-G22</f>
        <v>9.999999999999995E-3</v>
      </c>
      <c r="I22" s="3">
        <f>SUM(H22:H29)/COUNT(H22:H29)</f>
        <v>50.488750000000003</v>
      </c>
      <c r="J22" s="3">
        <f t="shared" ref="J22:J29" si="5">E22/C22*100</f>
        <v>0</v>
      </c>
      <c r="K22" s="3">
        <f>MAX(J22:J29)</f>
        <v>0.79399741005002633</v>
      </c>
    </row>
    <row r="23" spans="1:11" x14ac:dyDescent="0.25">
      <c r="A23" s="1" t="s">
        <v>25</v>
      </c>
      <c r="B23" s="1" t="s">
        <v>26</v>
      </c>
      <c r="C23" s="24">
        <v>929.70529999999997</v>
      </c>
      <c r="D23" s="15">
        <v>937.84320000000002</v>
      </c>
      <c r="E23" s="14">
        <f t="shared" si="1"/>
        <v>-8.1379000000000588</v>
      </c>
      <c r="F23" s="13">
        <v>3.72</v>
      </c>
      <c r="G23" s="14">
        <v>0.71</v>
      </c>
      <c r="H23" s="14">
        <f t="shared" si="4"/>
        <v>3.0100000000000002</v>
      </c>
      <c r="J23" s="3">
        <f t="shared" si="5"/>
        <v>-0.87532038378183485</v>
      </c>
      <c r="K23" s="3">
        <f>MIN(J22:J29)</f>
        <v>-1.6110029535036163</v>
      </c>
    </row>
    <row r="24" spans="1:11" x14ac:dyDescent="0.25">
      <c r="B24" s="1" t="s">
        <v>27</v>
      </c>
      <c r="C24" s="24">
        <v>945.19200000000001</v>
      </c>
      <c r="D24" s="15">
        <v>937.68719999999996</v>
      </c>
      <c r="E24" s="14">
        <f t="shared" si="1"/>
        <v>7.5048000000000457</v>
      </c>
      <c r="F24" s="13">
        <v>45.3</v>
      </c>
      <c r="G24" s="14">
        <v>8.73</v>
      </c>
      <c r="H24" s="14">
        <f t="shared" si="4"/>
        <v>36.569999999999993</v>
      </c>
      <c r="J24" s="3">
        <f t="shared" si="5"/>
        <v>0.79399741005002633</v>
      </c>
    </row>
    <row r="25" spans="1:11" x14ac:dyDescent="0.25">
      <c r="A25" s="1">
        <f>AVERAGE(E22:E29)</f>
        <v>-4.3392000000000053</v>
      </c>
      <c r="B25" s="1" t="s">
        <v>28</v>
      </c>
      <c r="C25" s="24">
        <v>982.52480000000003</v>
      </c>
      <c r="D25" s="15">
        <v>984.4117</v>
      </c>
      <c r="E25" s="14">
        <f t="shared" si="1"/>
        <v>-1.8868999999999687</v>
      </c>
      <c r="F25" s="13">
        <v>0.17</v>
      </c>
      <c r="G25" s="14">
        <v>0.08</v>
      </c>
      <c r="H25" s="14">
        <f t="shared" si="4"/>
        <v>9.0000000000000011E-2</v>
      </c>
      <c r="J25" s="3">
        <f t="shared" si="5"/>
        <v>-0.19204604301081954</v>
      </c>
      <c r="K25" s="3">
        <f>AVERAGE(J22:J29)</f>
        <v>-0.47254790384101114</v>
      </c>
    </row>
    <row r="26" spans="1:11" x14ac:dyDescent="0.25">
      <c r="B26" s="1" t="s">
        <v>29</v>
      </c>
      <c r="C26" s="24">
        <v>924.0086</v>
      </c>
      <c r="D26" s="15">
        <v>933.75229999999999</v>
      </c>
      <c r="E26" s="14">
        <f t="shared" si="1"/>
        <v>-9.7436999999999898</v>
      </c>
      <c r="F26" s="13">
        <v>10.73</v>
      </c>
      <c r="G26" s="14">
        <v>1.1100000000000001</v>
      </c>
      <c r="H26" s="14">
        <f t="shared" si="4"/>
        <v>9.620000000000001</v>
      </c>
      <c r="J26" s="3">
        <f t="shared" si="5"/>
        <v>-1.0545031723730698</v>
      </c>
    </row>
    <row r="27" spans="1:11" x14ac:dyDescent="0.25">
      <c r="B27" s="1" t="s">
        <v>30</v>
      </c>
      <c r="C27" s="24">
        <v>921.85429999999997</v>
      </c>
      <c r="D27" s="15">
        <v>936.70540000000005</v>
      </c>
      <c r="E27" s="14">
        <f t="shared" si="1"/>
        <v>-14.851100000000088</v>
      </c>
      <c r="F27" s="13">
        <v>12</v>
      </c>
      <c r="G27" s="14">
        <v>1.47</v>
      </c>
      <c r="H27" s="14">
        <f t="shared" si="4"/>
        <v>10.53</v>
      </c>
      <c r="J27" s="3">
        <f t="shared" si="5"/>
        <v>-1.6110029535036163</v>
      </c>
    </row>
    <row r="28" spans="1:11" x14ac:dyDescent="0.25">
      <c r="B28" s="1" t="s">
        <v>31</v>
      </c>
      <c r="C28" s="24">
        <v>933.71780000000001</v>
      </c>
      <c r="D28" s="15">
        <v>928.02279999999996</v>
      </c>
      <c r="E28" s="14">
        <f t="shared" si="1"/>
        <v>5.69500000000005</v>
      </c>
      <c r="F28" s="13">
        <v>287.86</v>
      </c>
      <c r="G28" s="14">
        <v>41.09</v>
      </c>
      <c r="H28" s="14">
        <f t="shared" si="4"/>
        <v>246.77</v>
      </c>
      <c r="J28" s="3">
        <f t="shared" si="5"/>
        <v>0.60992732493694024</v>
      </c>
    </row>
    <row r="29" spans="1:11" x14ac:dyDescent="0.25">
      <c r="B29" s="1" t="s">
        <v>32</v>
      </c>
      <c r="C29" s="24">
        <v>915.90710000000001</v>
      </c>
      <c r="D29" s="15">
        <v>929.20090000000005</v>
      </c>
      <c r="E29" s="14">
        <f t="shared" si="1"/>
        <v>-13.293800000000033</v>
      </c>
      <c r="F29" s="13">
        <v>100.55</v>
      </c>
      <c r="G29" s="14">
        <v>3.24</v>
      </c>
      <c r="H29" s="14">
        <f t="shared" si="4"/>
        <v>97.31</v>
      </c>
      <c r="J29" s="3">
        <f t="shared" si="5"/>
        <v>-1.4514354130457154</v>
      </c>
    </row>
    <row r="30" spans="1:11" s="8" customFormat="1" x14ac:dyDescent="0.25">
      <c r="A30" s="7"/>
      <c r="B30" s="7"/>
      <c r="C30" s="25"/>
      <c r="D30" s="26"/>
      <c r="E30" s="18"/>
      <c r="F30" s="17"/>
      <c r="G30" s="18"/>
      <c r="H30" s="19"/>
      <c r="J30" s="5"/>
    </row>
    <row r="31" spans="1:11" x14ac:dyDescent="0.25">
      <c r="A31" s="1" t="s">
        <v>33</v>
      </c>
      <c r="B31" s="1" t="s">
        <v>34</v>
      </c>
      <c r="C31" s="24">
        <v>11108.29</v>
      </c>
      <c r="D31" s="15">
        <v>11108.29</v>
      </c>
      <c r="E31" s="14">
        <f t="shared" si="1"/>
        <v>0</v>
      </c>
      <c r="F31" s="13">
        <v>0.09</v>
      </c>
      <c r="G31" s="14">
        <v>0.06</v>
      </c>
      <c r="H31" s="14">
        <f t="shared" si="4"/>
        <v>0.03</v>
      </c>
      <c r="I31" s="3">
        <f>SUM(H31:H35)/COUNT(H31:H35)</f>
        <v>403.87400000000002</v>
      </c>
      <c r="J31" s="3">
        <f>E31/C31*100</f>
        <v>0</v>
      </c>
      <c r="K31" s="3">
        <f>MAX(J31:J35)</f>
        <v>1.6819979260150928</v>
      </c>
    </row>
    <row r="32" spans="1:11" x14ac:dyDescent="0.25">
      <c r="A32" s="1" t="s">
        <v>35</v>
      </c>
      <c r="B32" s="1" t="s">
        <v>36</v>
      </c>
      <c r="C32" s="24">
        <v>10662.67</v>
      </c>
      <c r="D32" s="15">
        <v>10661.46</v>
      </c>
      <c r="E32" s="14">
        <f t="shared" si="1"/>
        <v>1.2100000000009459</v>
      </c>
      <c r="F32" s="13">
        <v>22.64</v>
      </c>
      <c r="G32" s="14">
        <v>1.25</v>
      </c>
      <c r="H32" s="14">
        <f t="shared" si="4"/>
        <v>21.39</v>
      </c>
      <c r="J32" s="3">
        <f>E32/C32*100</f>
        <v>1.1348001954491191E-2</v>
      </c>
      <c r="K32" s="3">
        <f>MIN(J31:J35)</f>
        <v>0</v>
      </c>
    </row>
    <row r="33" spans="1:11" x14ac:dyDescent="0.25">
      <c r="B33" s="6" t="s">
        <v>37</v>
      </c>
      <c r="C33" s="24">
        <v>10405.879999999999</v>
      </c>
      <c r="D33" s="15">
        <v>10389.67</v>
      </c>
      <c r="E33" s="14">
        <f t="shared" si="1"/>
        <v>16.209999999999127</v>
      </c>
      <c r="F33" s="13">
        <v>1973.03</v>
      </c>
      <c r="G33" s="14">
        <v>21.1</v>
      </c>
      <c r="H33" s="14">
        <f t="shared" si="4"/>
        <v>1951.93</v>
      </c>
      <c r="J33" s="3">
        <f>E33/C33*100</f>
        <v>0.15577731052058191</v>
      </c>
    </row>
    <row r="34" spans="1:11" x14ac:dyDescent="0.25">
      <c r="A34" s="1">
        <f>AVERAGE(E31:E35)</f>
        <v>38.642000000000188</v>
      </c>
      <c r="B34" s="1" t="s">
        <v>38</v>
      </c>
      <c r="C34" s="24">
        <v>10850.7</v>
      </c>
      <c r="D34" s="15">
        <v>10850.41</v>
      </c>
      <c r="E34" s="14">
        <f t="shared" si="1"/>
        <v>0.29000000000087311</v>
      </c>
      <c r="F34" s="13">
        <v>0.23</v>
      </c>
      <c r="G34" s="14">
        <v>0.2</v>
      </c>
      <c r="H34" s="14">
        <f t="shared" si="4"/>
        <v>0.03</v>
      </c>
      <c r="J34" s="3">
        <f>E34/C34*100</f>
        <v>2.672638631617067E-3</v>
      </c>
      <c r="K34" s="3">
        <f>AVERAGE(J31:J35)</f>
        <v>0.37035917542435659</v>
      </c>
    </row>
    <row r="35" spans="1:11" x14ac:dyDescent="0.25">
      <c r="B35" s="1" t="s">
        <v>39</v>
      </c>
      <c r="C35" s="24">
        <v>10434.02</v>
      </c>
      <c r="D35" s="15">
        <v>10258.52</v>
      </c>
      <c r="E35" s="14">
        <f t="shared" si="1"/>
        <v>175.5</v>
      </c>
      <c r="F35" s="13">
        <v>72.64</v>
      </c>
      <c r="G35" s="14">
        <v>26.65</v>
      </c>
      <c r="H35" s="14">
        <f t="shared" si="4"/>
        <v>45.99</v>
      </c>
      <c r="J35" s="3">
        <f>E35/C35*100</f>
        <v>1.6819979260150928</v>
      </c>
    </row>
    <row r="36" spans="1:11" s="8" customFormat="1" x14ac:dyDescent="0.25">
      <c r="A36" s="7"/>
      <c r="B36" s="7"/>
      <c r="C36" s="25"/>
      <c r="D36" s="26"/>
      <c r="E36" s="18"/>
      <c r="F36" s="17"/>
      <c r="G36" s="18"/>
      <c r="H36" s="19"/>
      <c r="J36" s="5"/>
    </row>
    <row r="37" spans="1:11" x14ac:dyDescent="0.25">
      <c r="A37" s="1" t="s">
        <v>40</v>
      </c>
      <c r="B37" s="1" t="s">
        <v>41</v>
      </c>
      <c r="C37" s="24">
        <v>40738.21</v>
      </c>
      <c r="D37" s="15">
        <v>40738.21</v>
      </c>
      <c r="E37" s="14">
        <f t="shared" si="1"/>
        <v>0</v>
      </c>
      <c r="F37" s="13">
        <v>0.11</v>
      </c>
      <c r="G37" s="14">
        <v>0.12</v>
      </c>
      <c r="H37" s="14">
        <f t="shared" si="4"/>
        <v>-9.999999999999995E-3</v>
      </c>
      <c r="I37" s="3">
        <f>SUM(H37:H42)/COUNT(H37:H42)</f>
        <v>76.665000000000006</v>
      </c>
      <c r="J37" s="3">
        <f t="shared" ref="J37:J42" si="6">E37/C37*100</f>
        <v>0</v>
      </c>
      <c r="K37" s="3">
        <f>MAX(J37:J42)</f>
        <v>9.2971132463399216E-3</v>
      </c>
    </row>
    <row r="38" spans="1:11" x14ac:dyDescent="0.25">
      <c r="A38" s="1" t="s">
        <v>42</v>
      </c>
      <c r="B38" s="1" t="s">
        <v>43</v>
      </c>
      <c r="C38" s="24">
        <v>40012.42</v>
      </c>
      <c r="D38" s="15">
        <v>40008.699999999997</v>
      </c>
      <c r="E38" s="14">
        <f t="shared" si="1"/>
        <v>3.7200000000011642</v>
      </c>
      <c r="F38" s="13">
        <v>45.56</v>
      </c>
      <c r="G38" s="14">
        <v>2.14</v>
      </c>
      <c r="H38" s="14">
        <f t="shared" si="4"/>
        <v>43.42</v>
      </c>
      <c r="J38" s="3">
        <f t="shared" si="6"/>
        <v>9.2971132463399216E-3</v>
      </c>
      <c r="K38" s="3">
        <f>MIN(J37:J42)</f>
        <v>-4.229074539136696E-4</v>
      </c>
    </row>
    <row r="39" spans="1:11" x14ac:dyDescent="0.25">
      <c r="A39" s="6"/>
      <c r="B39" s="1" t="s">
        <v>44</v>
      </c>
      <c r="C39" s="24">
        <v>40505.58</v>
      </c>
      <c r="D39" s="15">
        <v>40505.58</v>
      </c>
      <c r="E39" s="14">
        <f t="shared" si="1"/>
        <v>0</v>
      </c>
      <c r="F39" s="13">
        <v>1.33</v>
      </c>
      <c r="G39" s="14">
        <v>0.34</v>
      </c>
      <c r="H39" s="14">
        <f t="shared" si="4"/>
        <v>0.99</v>
      </c>
      <c r="J39" s="3">
        <f t="shared" si="6"/>
        <v>0</v>
      </c>
    </row>
    <row r="40" spans="1:11" x14ac:dyDescent="0.25">
      <c r="A40" s="1">
        <f>AVERAGE(E37:E42)</f>
        <v>0.6633333333338669</v>
      </c>
      <c r="B40" s="6" t="s">
        <v>45</v>
      </c>
      <c r="C40" s="24">
        <v>40402.379999999997</v>
      </c>
      <c r="D40" s="15">
        <v>40402.379999999997</v>
      </c>
      <c r="E40" s="14">
        <f t="shared" si="1"/>
        <v>0</v>
      </c>
      <c r="F40" s="13">
        <v>0.35</v>
      </c>
      <c r="G40" s="14">
        <v>0.16</v>
      </c>
      <c r="H40" s="14">
        <f t="shared" si="4"/>
        <v>0.18999999999999997</v>
      </c>
      <c r="J40" s="3">
        <f t="shared" si="6"/>
        <v>0</v>
      </c>
      <c r="K40" s="3">
        <f>AVERAGE(J37:J42)</f>
        <v>1.6608793151905771E-3</v>
      </c>
    </row>
    <row r="41" spans="1:11" x14ac:dyDescent="0.25">
      <c r="B41" s="1" t="s">
        <v>46</v>
      </c>
      <c r="C41" s="24">
        <v>39410.85</v>
      </c>
      <c r="D41" s="15">
        <v>39410.42</v>
      </c>
      <c r="E41" s="14">
        <f t="shared" si="1"/>
        <v>0.43000000000029104</v>
      </c>
      <c r="F41" s="13">
        <v>419.98</v>
      </c>
      <c r="G41" s="14">
        <v>6.38</v>
      </c>
      <c r="H41" s="14">
        <f t="shared" si="4"/>
        <v>413.6</v>
      </c>
      <c r="J41" s="3">
        <f t="shared" si="6"/>
        <v>1.0910700987172086E-3</v>
      </c>
    </row>
    <row r="42" spans="1:11" x14ac:dyDescent="0.25">
      <c r="B42" s="1" t="s">
        <v>47</v>
      </c>
      <c r="C42" s="24">
        <v>40197.919999999998</v>
      </c>
      <c r="D42" s="15">
        <v>40198.089999999997</v>
      </c>
      <c r="E42" s="14">
        <f t="shared" si="1"/>
        <v>-0.16999999999825377</v>
      </c>
      <c r="F42" s="13">
        <v>2.41</v>
      </c>
      <c r="G42" s="14">
        <v>0.61</v>
      </c>
      <c r="H42" s="14">
        <f t="shared" si="4"/>
        <v>1.8000000000000003</v>
      </c>
      <c r="J42" s="3">
        <f t="shared" si="6"/>
        <v>-4.229074539136696E-4</v>
      </c>
    </row>
    <row r="43" spans="1:11" s="8" customFormat="1" x14ac:dyDescent="0.25">
      <c r="A43" s="7"/>
      <c r="B43" s="7"/>
      <c r="C43" s="25"/>
      <c r="D43" s="26"/>
      <c r="E43" s="18"/>
      <c r="F43" s="17"/>
      <c r="G43" s="18"/>
      <c r="H43" s="19"/>
      <c r="J43" s="5"/>
    </row>
    <row r="44" spans="1:11" x14ac:dyDescent="0.25">
      <c r="A44" s="1" t="s">
        <v>48</v>
      </c>
      <c r="B44" s="1" t="s">
        <v>49</v>
      </c>
      <c r="C44" s="24">
        <v>11866.86</v>
      </c>
      <c r="D44" s="15">
        <v>11866.86</v>
      </c>
      <c r="E44" s="14">
        <f t="shared" ref="E43:E87" si="7">C44-D44</f>
        <v>0</v>
      </c>
      <c r="F44" s="13">
        <v>0</v>
      </c>
      <c r="G44" s="14">
        <v>0</v>
      </c>
      <c r="H44" s="14">
        <f t="shared" si="4"/>
        <v>0</v>
      </c>
      <c r="I44" s="3">
        <f>SUM(H44:H55)/COUNT(H44:H55)</f>
        <v>6.6233333333333322</v>
      </c>
      <c r="J44" s="3">
        <f t="shared" ref="J44:J55" si="8">E44/C44*100</f>
        <v>0</v>
      </c>
      <c r="K44" s="3">
        <f>MAX(J44:J55)</f>
        <v>0.21409002922172243</v>
      </c>
    </row>
    <row r="45" spans="1:11" x14ac:dyDescent="0.25">
      <c r="A45" s="1" t="s">
        <v>50</v>
      </c>
      <c r="B45" s="1" t="s">
        <v>51</v>
      </c>
      <c r="C45" s="24">
        <v>11839.21</v>
      </c>
      <c r="D45" s="15">
        <v>11839.21</v>
      </c>
      <c r="E45" s="14">
        <f t="shared" si="7"/>
        <v>0</v>
      </c>
      <c r="F45" s="13">
        <v>0.03</v>
      </c>
      <c r="G45" s="14">
        <v>0.03</v>
      </c>
      <c r="H45" s="14">
        <f t="shared" si="4"/>
        <v>0</v>
      </c>
      <c r="J45" s="3">
        <f t="shared" si="8"/>
        <v>0</v>
      </c>
      <c r="K45" s="3">
        <f>MIN(J44:J55)</f>
        <v>0</v>
      </c>
    </row>
    <row r="46" spans="1:11" x14ac:dyDescent="0.25">
      <c r="B46" s="1" t="s">
        <v>52</v>
      </c>
      <c r="C46" s="24">
        <v>11834.8</v>
      </c>
      <c r="D46" s="15">
        <v>11832.98</v>
      </c>
      <c r="E46" s="14">
        <f t="shared" si="7"/>
        <v>1.819999999999709</v>
      </c>
      <c r="F46" s="13">
        <v>0.02</v>
      </c>
      <c r="G46" s="14">
        <v>0.05</v>
      </c>
      <c r="H46" s="14">
        <f t="shared" si="4"/>
        <v>-3.0000000000000002E-2</v>
      </c>
      <c r="J46" s="3">
        <f t="shared" si="8"/>
        <v>1.5378375637946641E-2</v>
      </c>
    </row>
    <row r="47" spans="1:11" x14ac:dyDescent="0.25">
      <c r="A47" s="1">
        <f>AVERAGE(E44:E55)</f>
        <v>3.8958333333330302</v>
      </c>
      <c r="B47" s="1" t="s">
        <v>53</v>
      </c>
      <c r="C47" s="24">
        <v>11847.16</v>
      </c>
      <c r="D47" s="15">
        <v>11847.16</v>
      </c>
      <c r="E47" s="14">
        <f t="shared" si="7"/>
        <v>0</v>
      </c>
      <c r="F47" s="13">
        <v>0.02</v>
      </c>
      <c r="G47" s="14">
        <v>0.02</v>
      </c>
      <c r="H47" s="14">
        <f t="shared" si="4"/>
        <v>0</v>
      </c>
      <c r="J47" s="3">
        <f t="shared" si="8"/>
        <v>0</v>
      </c>
      <c r="K47" s="3">
        <f>AVERAGE(J44:J55)</f>
        <v>3.9734024247657797E-2</v>
      </c>
    </row>
    <row r="48" spans="1:11" x14ac:dyDescent="0.25">
      <c r="B48" s="1" t="s">
        <v>54</v>
      </c>
      <c r="C48" s="24">
        <v>11638.41</v>
      </c>
      <c r="D48" s="15">
        <v>11638.41</v>
      </c>
      <c r="E48" s="14">
        <f t="shared" si="7"/>
        <v>0</v>
      </c>
      <c r="F48" s="13">
        <v>0.31</v>
      </c>
      <c r="G48" s="14">
        <v>0.17</v>
      </c>
      <c r="H48" s="14">
        <f t="shared" si="4"/>
        <v>0.13999999999999999</v>
      </c>
      <c r="J48" s="3">
        <f t="shared" si="8"/>
        <v>0</v>
      </c>
    </row>
    <row r="49" spans="1:11" x14ac:dyDescent="0.25">
      <c r="B49" s="1" t="s">
        <v>55</v>
      </c>
      <c r="C49" s="24">
        <v>11398.08</v>
      </c>
      <c r="D49" s="15">
        <v>11388.19</v>
      </c>
      <c r="E49" s="14">
        <f t="shared" si="7"/>
        <v>9.8899999999994179</v>
      </c>
      <c r="F49" s="13">
        <v>6.52</v>
      </c>
      <c r="G49" s="14">
        <v>0.81</v>
      </c>
      <c r="H49" s="14">
        <f t="shared" si="4"/>
        <v>5.7099999999999991</v>
      </c>
      <c r="J49" s="3">
        <f t="shared" si="8"/>
        <v>8.6768999691170953E-2</v>
      </c>
    </row>
    <row r="50" spans="1:11" x14ac:dyDescent="0.25">
      <c r="B50" s="1" t="s">
        <v>56</v>
      </c>
      <c r="C50" s="24">
        <v>10262.08</v>
      </c>
      <c r="D50" s="15">
        <v>10262.08</v>
      </c>
      <c r="E50" s="14">
        <f t="shared" si="7"/>
        <v>0</v>
      </c>
      <c r="F50" s="13">
        <v>0.01</v>
      </c>
      <c r="G50" s="14">
        <v>0.03</v>
      </c>
      <c r="H50" s="14">
        <f t="shared" si="4"/>
        <v>-1.9999999999999997E-2</v>
      </c>
      <c r="J50" s="3">
        <f t="shared" si="8"/>
        <v>0</v>
      </c>
    </row>
    <row r="51" spans="1:11" x14ac:dyDescent="0.25">
      <c r="B51" s="1" t="s">
        <v>57</v>
      </c>
      <c r="C51" s="24">
        <v>9904.5349999999999</v>
      </c>
      <c r="D51" s="15">
        <v>9903.8829999999998</v>
      </c>
      <c r="E51" s="14">
        <f t="shared" si="7"/>
        <v>0.65200000000004366</v>
      </c>
      <c r="F51" s="13">
        <v>0.32</v>
      </c>
      <c r="G51" s="14">
        <v>0.15</v>
      </c>
      <c r="H51" s="14">
        <f t="shared" si="4"/>
        <v>0.17</v>
      </c>
      <c r="J51" s="3">
        <f t="shared" si="8"/>
        <v>6.5828431117669201E-3</v>
      </c>
    </row>
    <row r="52" spans="1:11" x14ac:dyDescent="0.25">
      <c r="B52" s="1" t="s">
        <v>58</v>
      </c>
      <c r="C52" s="24">
        <v>9535.2829999999994</v>
      </c>
      <c r="D52" s="15">
        <v>9523.9830000000002</v>
      </c>
      <c r="E52" s="14">
        <f t="shared" si="7"/>
        <v>11.299999999999272</v>
      </c>
      <c r="F52" s="13">
        <v>7.44</v>
      </c>
      <c r="G52" s="14">
        <v>0.75</v>
      </c>
      <c r="H52" s="14">
        <f t="shared" si="4"/>
        <v>6.69</v>
      </c>
      <c r="J52" s="3">
        <f t="shared" si="8"/>
        <v>0.11850723255931966</v>
      </c>
    </row>
    <row r="53" spans="1:11" x14ac:dyDescent="0.25">
      <c r="B53" s="1" t="s">
        <v>59</v>
      </c>
      <c r="C53" s="24">
        <v>9245.1759999999995</v>
      </c>
      <c r="D53" s="15">
        <v>9225.3829999999998</v>
      </c>
      <c r="E53" s="14">
        <f t="shared" si="7"/>
        <v>19.792999999999665</v>
      </c>
      <c r="F53" s="13">
        <v>34.5</v>
      </c>
      <c r="G53" s="14">
        <v>2.33</v>
      </c>
      <c r="H53" s="14">
        <f t="shared" si="4"/>
        <v>32.17</v>
      </c>
      <c r="J53" s="3">
        <f t="shared" si="8"/>
        <v>0.21409002922172243</v>
      </c>
    </row>
    <row r="54" spans="1:11" x14ac:dyDescent="0.25">
      <c r="B54" s="1" t="s">
        <v>60</v>
      </c>
      <c r="C54" s="24">
        <v>10109.99</v>
      </c>
      <c r="D54" s="15">
        <v>10109.99</v>
      </c>
      <c r="E54" s="14">
        <f t="shared" si="7"/>
        <v>0</v>
      </c>
      <c r="F54" s="13">
        <v>0.03</v>
      </c>
      <c r="G54" s="14">
        <v>0.06</v>
      </c>
      <c r="H54" s="14">
        <f t="shared" si="4"/>
        <v>-0.03</v>
      </c>
      <c r="J54" s="3">
        <f t="shared" si="8"/>
        <v>0</v>
      </c>
    </row>
    <row r="55" spans="1:11" x14ac:dyDescent="0.25">
      <c r="B55" s="1" t="s">
        <v>61</v>
      </c>
      <c r="C55" s="24">
        <v>9286.7099999999991</v>
      </c>
      <c r="D55" s="15">
        <v>9283.4150000000009</v>
      </c>
      <c r="E55" s="14">
        <f t="shared" si="7"/>
        <v>3.2949999999982538</v>
      </c>
      <c r="F55" s="13">
        <v>36.450000000000003</v>
      </c>
      <c r="G55" s="14">
        <v>1.77</v>
      </c>
      <c r="H55" s="14">
        <f t="shared" si="4"/>
        <v>34.68</v>
      </c>
      <c r="J55" s="3">
        <f t="shared" si="8"/>
        <v>3.5480810749966937E-2</v>
      </c>
    </row>
    <row r="56" spans="1:11" s="8" customFormat="1" x14ac:dyDescent="0.25">
      <c r="A56" s="7"/>
      <c r="B56" s="7"/>
      <c r="C56" s="25"/>
      <c r="D56" s="26"/>
      <c r="E56" s="18"/>
      <c r="F56" s="17"/>
      <c r="G56" s="18"/>
      <c r="H56" s="19"/>
      <c r="J56" s="5"/>
    </row>
    <row r="57" spans="1:11" x14ac:dyDescent="0.25">
      <c r="A57" s="1" t="s">
        <v>62</v>
      </c>
      <c r="B57" s="1" t="s">
        <v>63</v>
      </c>
      <c r="C57" s="24">
        <v>56188.23</v>
      </c>
      <c r="D57" s="15">
        <v>56188.23</v>
      </c>
      <c r="E57" s="14">
        <f t="shared" si="7"/>
        <v>0</v>
      </c>
      <c r="F57" s="13">
        <v>0.01</v>
      </c>
      <c r="G57" s="14">
        <v>0.05</v>
      </c>
      <c r="H57" s="14">
        <f t="shared" si="4"/>
        <v>-0.04</v>
      </c>
      <c r="I57" s="3">
        <f>SUM(H57:H64)/COUNT(H57:H64)</f>
        <v>11.313750000000001</v>
      </c>
      <c r="J57" s="3">
        <f t="shared" ref="J57:J64" si="9">E57/C57*100</f>
        <v>0</v>
      </c>
      <c r="K57" s="3">
        <f>MAX(J57:J64)</f>
        <v>6.4737340490579595E-2</v>
      </c>
    </row>
    <row r="58" spans="1:11" x14ac:dyDescent="0.25">
      <c r="A58" s="1" t="s">
        <v>64</v>
      </c>
      <c r="B58" s="1" t="s">
        <v>65</v>
      </c>
      <c r="C58" s="24">
        <v>55118.98</v>
      </c>
      <c r="D58" s="15">
        <v>55118.98</v>
      </c>
      <c r="E58" s="14">
        <f t="shared" si="7"/>
        <v>0</v>
      </c>
      <c r="F58" s="13">
        <v>0.05</v>
      </c>
      <c r="G58" s="14">
        <v>0.14000000000000001</v>
      </c>
      <c r="H58" s="14">
        <f t="shared" si="4"/>
        <v>-9.0000000000000011E-2</v>
      </c>
      <c r="J58" s="3">
        <f t="shared" si="9"/>
        <v>0</v>
      </c>
      <c r="K58" s="3">
        <f>MIN(J57:J64)</f>
        <v>-3.488501390673371E-3</v>
      </c>
    </row>
    <row r="59" spans="1:11" x14ac:dyDescent="0.25">
      <c r="B59" s="1" t="s">
        <v>66</v>
      </c>
      <c r="C59" s="24">
        <v>54945.23</v>
      </c>
      <c r="D59" s="15">
        <v>54945.19</v>
      </c>
      <c r="E59" s="14">
        <f t="shared" si="7"/>
        <v>4.0000000000873115E-2</v>
      </c>
      <c r="F59" s="13">
        <v>0.02</v>
      </c>
      <c r="G59" s="14">
        <v>0.21</v>
      </c>
      <c r="H59" s="14">
        <f t="shared" si="4"/>
        <v>-0.19</v>
      </c>
      <c r="J59" s="3">
        <f t="shared" si="9"/>
        <v>7.2799768061528026E-5</v>
      </c>
    </row>
    <row r="60" spans="1:11" x14ac:dyDescent="0.25">
      <c r="A60" s="1">
        <f>AVERAGE(E57:E64)</f>
        <v>7.0637500000011642</v>
      </c>
      <c r="B60" s="1" t="s">
        <v>67</v>
      </c>
      <c r="C60" s="24">
        <v>54934.720000000001</v>
      </c>
      <c r="D60" s="15">
        <v>54934.720000000001</v>
      </c>
      <c r="E60" s="14">
        <f t="shared" si="7"/>
        <v>0</v>
      </c>
      <c r="F60" s="13">
        <v>0.01</v>
      </c>
      <c r="G60" s="14">
        <v>0.28999999999999998</v>
      </c>
      <c r="H60" s="14">
        <f t="shared" si="4"/>
        <v>-0.27999999999999997</v>
      </c>
      <c r="J60" s="3">
        <f t="shared" si="9"/>
        <v>0</v>
      </c>
      <c r="K60" s="3">
        <f>AVERAGE(J57:J64)</f>
        <v>1.3102164119627743E-2</v>
      </c>
    </row>
    <row r="61" spans="1:11" x14ac:dyDescent="0.25">
      <c r="B61" s="1" t="s">
        <v>68</v>
      </c>
      <c r="C61" s="24">
        <v>55037.96</v>
      </c>
      <c r="D61" s="15">
        <v>55039.88</v>
      </c>
      <c r="E61" s="14">
        <f t="shared" si="7"/>
        <v>-1.9199999999982538</v>
      </c>
      <c r="F61" s="13">
        <v>0.06</v>
      </c>
      <c r="G61" s="14">
        <v>7.0000000000000007E-2</v>
      </c>
      <c r="H61" s="14">
        <f t="shared" si="4"/>
        <v>-1.0000000000000009E-2</v>
      </c>
      <c r="J61" s="3">
        <f t="shared" si="9"/>
        <v>-3.488501390673371E-3</v>
      </c>
    </row>
    <row r="62" spans="1:11" x14ac:dyDescent="0.25">
      <c r="B62" s="1" t="s">
        <v>69</v>
      </c>
      <c r="C62" s="24">
        <v>54358.33</v>
      </c>
      <c r="D62" s="15">
        <v>54357.3</v>
      </c>
      <c r="E62" s="14">
        <f t="shared" si="7"/>
        <v>1.0299999999988358</v>
      </c>
      <c r="F62" s="13">
        <v>2.19</v>
      </c>
      <c r="G62" s="14">
        <v>0.83</v>
      </c>
      <c r="H62" s="14">
        <f t="shared" si="4"/>
        <v>1.3599999999999999</v>
      </c>
      <c r="J62" s="3">
        <f t="shared" si="9"/>
        <v>1.8948337816832046E-3</v>
      </c>
    </row>
    <row r="63" spans="1:11" x14ac:dyDescent="0.25">
      <c r="B63" s="1" t="s">
        <v>70</v>
      </c>
      <c r="C63" s="24">
        <v>54037.37</v>
      </c>
      <c r="D63" s="15">
        <v>54014.89</v>
      </c>
      <c r="E63" s="14">
        <f t="shared" si="7"/>
        <v>22.480000000003201</v>
      </c>
      <c r="F63" s="13">
        <v>9.84</v>
      </c>
      <c r="G63" s="14">
        <v>3.69</v>
      </c>
      <c r="H63" s="14">
        <f t="shared" si="4"/>
        <v>6.15</v>
      </c>
      <c r="J63" s="3">
        <f t="shared" si="9"/>
        <v>4.160084030737099E-2</v>
      </c>
    </row>
    <row r="64" spans="1:11" x14ac:dyDescent="0.25">
      <c r="B64" s="1" t="s">
        <v>71</v>
      </c>
      <c r="C64" s="24">
        <v>53879.26</v>
      </c>
      <c r="D64" s="15">
        <v>53844.38</v>
      </c>
      <c r="E64" s="14">
        <f t="shared" si="7"/>
        <v>34.880000000004657</v>
      </c>
      <c r="F64" s="13">
        <v>92.47</v>
      </c>
      <c r="G64" s="14">
        <v>8.86</v>
      </c>
      <c r="H64" s="14">
        <f t="shared" si="4"/>
        <v>83.61</v>
      </c>
      <c r="J64" s="3">
        <f t="shared" si="9"/>
        <v>6.4737340490579595E-2</v>
      </c>
    </row>
    <row r="65" spans="1:11" s="8" customFormat="1" x14ac:dyDescent="0.25">
      <c r="A65" s="7"/>
      <c r="B65" s="7"/>
      <c r="C65" s="25"/>
      <c r="D65" s="26"/>
      <c r="E65" s="18"/>
      <c r="F65" s="17"/>
      <c r="G65" s="18"/>
      <c r="H65" s="19"/>
      <c r="J65" s="5"/>
    </row>
    <row r="66" spans="1:11" x14ac:dyDescent="0.25">
      <c r="A66" s="1" t="s">
        <v>72</v>
      </c>
      <c r="B66" s="1" t="s">
        <v>73</v>
      </c>
      <c r="C66" s="24">
        <v>854571.7</v>
      </c>
      <c r="D66" s="15">
        <v>854571.7</v>
      </c>
      <c r="E66" s="14">
        <f t="shared" si="7"/>
        <v>0</v>
      </c>
      <c r="F66" s="13">
        <v>0.06</v>
      </c>
      <c r="G66" s="14">
        <v>0.26</v>
      </c>
      <c r="H66" s="14">
        <f t="shared" si="4"/>
        <v>-0.2</v>
      </c>
      <c r="I66" s="3">
        <f>SUM(H66:H76)/COUNT(H66:H76)</f>
        <v>1985.7454545454539</v>
      </c>
      <c r="J66" s="3">
        <f t="shared" ref="J66:J76" si="10">E66/C66*100</f>
        <v>0</v>
      </c>
      <c r="K66" s="3">
        <f>MAX(J66:J76)</f>
        <v>2.294348259356405E-2</v>
      </c>
    </row>
    <row r="67" spans="1:11" x14ac:dyDescent="0.25">
      <c r="A67" s="6" t="s">
        <v>74</v>
      </c>
      <c r="B67" s="6" t="s">
        <v>75</v>
      </c>
      <c r="C67" s="24">
        <v>854504.6</v>
      </c>
      <c r="D67" s="15">
        <v>854504.6</v>
      </c>
      <c r="E67" s="14">
        <f t="shared" si="7"/>
        <v>0</v>
      </c>
      <c r="F67" s="13">
        <v>4.83</v>
      </c>
      <c r="G67" s="14">
        <v>8.17</v>
      </c>
      <c r="H67" s="14">
        <f t="shared" si="4"/>
        <v>-3.34</v>
      </c>
      <c r="J67" s="3">
        <f t="shared" si="10"/>
        <v>0</v>
      </c>
      <c r="K67" s="3">
        <f>MIN(J66:J76)</f>
        <v>-5.8510142206560228E-5</v>
      </c>
    </row>
    <row r="68" spans="1:11" x14ac:dyDescent="0.25">
      <c r="A68" s="6"/>
      <c r="B68" s="6" t="s">
        <v>76</v>
      </c>
      <c r="C68" s="24">
        <v>854505.8</v>
      </c>
      <c r="D68" s="15">
        <v>854487.5</v>
      </c>
      <c r="E68" s="14">
        <f t="shared" si="7"/>
        <v>18.300000000046566</v>
      </c>
      <c r="F68" s="13">
        <v>25.64</v>
      </c>
      <c r="G68" s="14">
        <v>8.31</v>
      </c>
      <c r="H68" s="14">
        <f t="shared" si="4"/>
        <v>17.329999999999998</v>
      </c>
      <c r="J68" s="3">
        <f t="shared" si="10"/>
        <v>2.1415887405382811E-3</v>
      </c>
    </row>
    <row r="69" spans="1:11" x14ac:dyDescent="0.25">
      <c r="A69" s="1">
        <f>AVERAGE(E66:E76)</f>
        <v>40.636363636363633</v>
      </c>
      <c r="B69" s="1" t="s">
        <v>77</v>
      </c>
      <c r="C69" s="24">
        <v>854552.7</v>
      </c>
      <c r="D69" s="15">
        <v>854553.2</v>
      </c>
      <c r="E69" s="14">
        <f t="shared" si="7"/>
        <v>-0.5</v>
      </c>
      <c r="F69" s="13">
        <v>0.7</v>
      </c>
      <c r="G69" s="14">
        <v>0.52</v>
      </c>
      <c r="H69" s="14">
        <f t="shared" si="4"/>
        <v>0.17999999999999994</v>
      </c>
      <c r="J69" s="3">
        <f t="shared" si="10"/>
        <v>-5.8510142206560228E-5</v>
      </c>
      <c r="K69" s="3">
        <f>AVERAGE(J66:J76)</f>
        <v>4.7566145815640419E-3</v>
      </c>
    </row>
    <row r="70" spans="1:11" x14ac:dyDescent="0.25">
      <c r="B70" s="1" t="s">
        <v>78</v>
      </c>
      <c r="C70" s="24">
        <v>854436.3</v>
      </c>
      <c r="D70" s="15">
        <v>854436.3</v>
      </c>
      <c r="E70" s="14">
        <f t="shared" si="7"/>
        <v>0</v>
      </c>
      <c r="F70" s="13">
        <v>584.99</v>
      </c>
      <c r="G70" s="14">
        <v>11.83</v>
      </c>
      <c r="H70" s="14">
        <f t="shared" si="4"/>
        <v>573.16</v>
      </c>
      <c r="J70" s="3">
        <f t="shared" si="10"/>
        <v>0</v>
      </c>
    </row>
    <row r="71" spans="1:11" x14ac:dyDescent="0.25">
      <c r="B71" s="1" t="s">
        <v>79</v>
      </c>
      <c r="C71" s="24">
        <v>854351.6</v>
      </c>
      <c r="D71" s="15">
        <v>854279.7</v>
      </c>
      <c r="E71" s="14">
        <f t="shared" si="7"/>
        <v>71.900000000023283</v>
      </c>
      <c r="F71" s="13">
        <v>8379.92</v>
      </c>
      <c r="G71" s="14">
        <v>63.17</v>
      </c>
      <c r="H71" s="14">
        <f t="shared" si="4"/>
        <v>8316.75</v>
      </c>
      <c r="J71" s="3">
        <f t="shared" si="10"/>
        <v>8.4157389065606346E-3</v>
      </c>
    </row>
    <row r="72" spans="1:11" x14ac:dyDescent="0.25">
      <c r="B72" s="1" t="s">
        <v>80</v>
      </c>
      <c r="C72" s="24">
        <v>854506.7</v>
      </c>
      <c r="D72" s="15">
        <v>854506.7</v>
      </c>
      <c r="E72" s="14">
        <f t="shared" si="7"/>
        <v>0</v>
      </c>
      <c r="F72" s="13">
        <v>0.41</v>
      </c>
      <c r="G72" s="14">
        <v>0.45</v>
      </c>
      <c r="H72" s="14">
        <f t="shared" si="4"/>
        <v>-4.0000000000000036E-2</v>
      </c>
      <c r="J72" s="3">
        <f t="shared" si="10"/>
        <v>0</v>
      </c>
    </row>
    <row r="73" spans="1:11" x14ac:dyDescent="0.25">
      <c r="B73" s="1" t="s">
        <v>81</v>
      </c>
      <c r="C73" s="24">
        <v>854273.1</v>
      </c>
      <c r="D73" s="15">
        <v>854272.8</v>
      </c>
      <c r="E73" s="14">
        <f t="shared" si="7"/>
        <v>0.29999999993015081</v>
      </c>
      <c r="F73" s="13">
        <v>190.56</v>
      </c>
      <c r="G73" s="14">
        <v>12.32</v>
      </c>
      <c r="H73" s="14">
        <f t="shared" ref="H73:H87" si="11">F73-G73</f>
        <v>178.24</v>
      </c>
      <c r="J73" s="3">
        <f t="shared" si="10"/>
        <v>3.511757539013587E-5</v>
      </c>
    </row>
    <row r="74" spans="1:11" x14ac:dyDescent="0.25">
      <c r="B74" s="1" t="s">
        <v>82</v>
      </c>
      <c r="C74" s="24">
        <v>854322.6</v>
      </c>
      <c r="D74" s="15">
        <v>854161.4</v>
      </c>
      <c r="E74" s="14">
        <f t="shared" si="7"/>
        <v>161.19999999995343</v>
      </c>
      <c r="F74" s="13">
        <v>12882.98</v>
      </c>
      <c r="G74" s="14">
        <v>124.58</v>
      </c>
      <c r="H74" s="14">
        <f t="shared" si="11"/>
        <v>12758.4</v>
      </c>
      <c r="J74" s="3">
        <f t="shared" si="10"/>
        <v>1.8868750516485629E-2</v>
      </c>
    </row>
    <row r="75" spans="1:11" x14ac:dyDescent="0.25">
      <c r="B75" s="1" t="s">
        <v>83</v>
      </c>
      <c r="C75" s="24">
        <v>854416.3</v>
      </c>
      <c r="D75" s="15">
        <v>854416.5</v>
      </c>
      <c r="E75" s="14">
        <f t="shared" si="7"/>
        <v>-0.19999999995343387</v>
      </c>
      <c r="F75" s="13">
        <v>4.6100000000000003</v>
      </c>
      <c r="G75" s="14">
        <v>1.17</v>
      </c>
      <c r="H75" s="14">
        <f t="shared" si="11"/>
        <v>3.4400000000000004</v>
      </c>
      <c r="J75" s="3">
        <f t="shared" si="10"/>
        <v>-2.3407793127709977E-5</v>
      </c>
    </row>
    <row r="76" spans="1:11" s="11" customFormat="1" x14ac:dyDescent="0.25">
      <c r="A76" s="10"/>
      <c r="B76" s="10" t="s">
        <v>84</v>
      </c>
      <c r="C76" s="27">
        <v>854273.1</v>
      </c>
      <c r="D76" s="28">
        <v>854077.1</v>
      </c>
      <c r="E76" s="22">
        <f>C76-D76</f>
        <v>196</v>
      </c>
      <c r="F76" s="21">
        <v>190.56</v>
      </c>
      <c r="G76" s="22">
        <v>191.28</v>
      </c>
      <c r="H76" s="14">
        <f t="shared" si="11"/>
        <v>-0.71999999999999886</v>
      </c>
      <c r="J76" s="3">
        <f t="shared" si="10"/>
        <v>2.294348259356405E-2</v>
      </c>
    </row>
    <row r="77" spans="1:11" s="8" customFormat="1" x14ac:dyDescent="0.25">
      <c r="A77" s="7"/>
      <c r="B77" s="7"/>
      <c r="C77" s="25"/>
      <c r="D77" s="26"/>
      <c r="E77" s="18"/>
      <c r="F77" s="17"/>
      <c r="G77" s="18"/>
      <c r="H77" s="19"/>
      <c r="J77" s="5"/>
    </row>
    <row r="78" spans="1:11" x14ac:dyDescent="0.25">
      <c r="A78" s="1" t="s">
        <v>85</v>
      </c>
      <c r="B78" s="1" t="s">
        <v>86</v>
      </c>
      <c r="C78" s="24">
        <v>1988.672</v>
      </c>
      <c r="D78" s="15">
        <v>1988.672</v>
      </c>
      <c r="E78" s="14">
        <f t="shared" si="7"/>
        <v>0</v>
      </c>
      <c r="F78" s="13">
        <v>0.05</v>
      </c>
      <c r="G78" s="14">
        <v>0.05</v>
      </c>
      <c r="H78" s="14">
        <f t="shared" si="11"/>
        <v>0</v>
      </c>
      <c r="I78" s="3">
        <f>SUM(H78:H82)/COUNT(H78:H82)</f>
        <v>33.049999999999997</v>
      </c>
      <c r="J78" s="3">
        <f>E78/C78*100</f>
        <v>0</v>
      </c>
      <c r="K78" s="3">
        <f>MAX(J78:J82)</f>
        <v>3.2797186876445097</v>
      </c>
    </row>
    <row r="79" spans="1:11" x14ac:dyDescent="0.25">
      <c r="A79" s="1" t="s">
        <v>87</v>
      </c>
      <c r="B79" s="1" t="s">
        <v>88</v>
      </c>
      <c r="C79" s="24">
        <v>1974.982</v>
      </c>
      <c r="D79" s="15">
        <v>1973.4159999999999</v>
      </c>
      <c r="E79" s="14">
        <f t="shared" si="7"/>
        <v>1.5660000000000309</v>
      </c>
      <c r="F79" s="13">
        <v>2.2799999999999998</v>
      </c>
      <c r="G79" s="14">
        <v>0.45</v>
      </c>
      <c r="H79" s="14">
        <f t="shared" si="11"/>
        <v>1.8299999999999998</v>
      </c>
      <c r="J79" s="3">
        <f>E79/C79*100</f>
        <v>7.9291861900515098E-2</v>
      </c>
      <c r="K79" s="3">
        <f>MIN(J78:J82)</f>
        <v>-2.2140013445017651E-2</v>
      </c>
    </row>
    <row r="80" spans="1:11" x14ac:dyDescent="0.25">
      <c r="B80" s="1" t="s">
        <v>89</v>
      </c>
      <c r="C80" s="24">
        <v>2051.2429999999999</v>
      </c>
      <c r="D80" s="15">
        <v>1983.9680000000001</v>
      </c>
      <c r="E80" s="14">
        <f t="shared" si="7"/>
        <v>67.274999999999864</v>
      </c>
      <c r="F80" s="13">
        <v>120.33</v>
      </c>
      <c r="G80" s="14">
        <v>3.28</v>
      </c>
      <c r="H80" s="14">
        <f t="shared" si="11"/>
        <v>117.05</v>
      </c>
      <c r="J80" s="3">
        <f>E80/C80*100</f>
        <v>3.2797186876445097</v>
      </c>
    </row>
    <row r="81" spans="1:11" x14ac:dyDescent="0.25">
      <c r="A81" s="1">
        <f>AVERAGE(E78:E82)</f>
        <v>17.848800000000029</v>
      </c>
      <c r="B81" s="1" t="s">
        <v>90</v>
      </c>
      <c r="C81" s="24">
        <v>1987.3520000000001</v>
      </c>
      <c r="D81" s="15">
        <v>1987.7919999999999</v>
      </c>
      <c r="E81" s="14">
        <f t="shared" si="7"/>
        <v>-0.4399999999998272</v>
      </c>
      <c r="F81" s="13">
        <v>0.12</v>
      </c>
      <c r="G81" s="14">
        <v>0.05</v>
      </c>
      <c r="H81" s="14">
        <f t="shared" si="11"/>
        <v>6.9999999999999993E-2</v>
      </c>
      <c r="J81" s="3">
        <f>E81/C81*100</f>
        <v>-2.2140013445017651E-2</v>
      </c>
      <c r="K81" s="3">
        <f>AVERAGE(J78:J82)</f>
        <v>0.8777351161010255</v>
      </c>
    </row>
    <row r="82" spans="1:11" x14ac:dyDescent="0.25">
      <c r="B82" s="1" t="s">
        <v>91</v>
      </c>
      <c r="C82" s="24">
        <v>1981.6410000000001</v>
      </c>
      <c r="D82" s="15">
        <v>1960.798</v>
      </c>
      <c r="E82" s="14">
        <f t="shared" si="7"/>
        <v>20.843000000000075</v>
      </c>
      <c r="F82" s="13">
        <v>48.4</v>
      </c>
      <c r="G82" s="14">
        <v>2.1</v>
      </c>
      <c r="H82" s="14">
        <f t="shared" si="11"/>
        <v>46.3</v>
      </c>
      <c r="J82" s="3">
        <f>E82/C82*100</f>
        <v>1.0518050444051206</v>
      </c>
    </row>
    <row r="83" spans="1:11" s="5" customFormat="1" x14ac:dyDescent="0.25">
      <c r="A83" s="4"/>
      <c r="B83" s="4"/>
      <c r="C83" s="25"/>
      <c r="D83" s="20"/>
      <c r="E83" s="19"/>
      <c r="F83" s="17"/>
      <c r="G83" s="19"/>
      <c r="H83" s="19"/>
    </row>
    <row r="84" spans="1:11" x14ac:dyDescent="0.25">
      <c r="A84" s="1" t="s">
        <v>92</v>
      </c>
      <c r="B84" s="1" t="s">
        <v>93</v>
      </c>
      <c r="C84" s="24">
        <v>5761.9179999999997</v>
      </c>
      <c r="D84" s="15">
        <v>5761.9179999999997</v>
      </c>
      <c r="E84" s="14">
        <f t="shared" si="7"/>
        <v>0</v>
      </c>
      <c r="F84" s="13">
        <v>0.08</v>
      </c>
      <c r="G84" s="14">
        <v>0.03</v>
      </c>
      <c r="H84" s="14">
        <f t="shared" si="11"/>
        <v>0.05</v>
      </c>
      <c r="I84" s="3">
        <f>SUM(H84:H87)/COUNT(H84:H87)</f>
        <v>1515.8925000000002</v>
      </c>
      <c r="J84" s="3">
        <f>E84/C84*100</f>
        <v>0</v>
      </c>
      <c r="K84" s="3">
        <f>MAX(J84:J87)</f>
        <v>0</v>
      </c>
    </row>
    <row r="85" spans="1:11" x14ac:dyDescent="0.25">
      <c r="A85" s="6" t="s">
        <v>94</v>
      </c>
      <c r="B85" s="6" t="s">
        <v>95</v>
      </c>
      <c r="C85" s="24">
        <v>5760.7709999999997</v>
      </c>
      <c r="D85" s="15">
        <v>5760.7709999999997</v>
      </c>
      <c r="E85" s="14">
        <f t="shared" si="7"/>
        <v>0</v>
      </c>
      <c r="F85" s="13">
        <v>169.79</v>
      </c>
      <c r="G85" s="14">
        <v>2.19</v>
      </c>
      <c r="H85" s="14">
        <f t="shared" si="11"/>
        <v>167.6</v>
      </c>
      <c r="J85" s="3">
        <f>E85/C85*100</f>
        <v>0</v>
      </c>
      <c r="K85" s="3">
        <f>MIN(J84:J87)</f>
        <v>-2.5932083976205784E-2</v>
      </c>
    </row>
    <row r="86" spans="1:11" x14ac:dyDescent="0.25">
      <c r="B86" s="1" t="s">
        <v>96</v>
      </c>
      <c r="C86" s="24">
        <v>5761.2030000000004</v>
      </c>
      <c r="D86" s="15">
        <v>5762.6970000000001</v>
      </c>
      <c r="E86" s="14">
        <f t="shared" si="7"/>
        <v>-1.4939999999996871</v>
      </c>
      <c r="F86" s="13">
        <v>0.2</v>
      </c>
      <c r="G86" s="14">
        <v>0.08</v>
      </c>
      <c r="H86" s="14">
        <f t="shared" si="11"/>
        <v>0.12000000000000001</v>
      </c>
      <c r="J86" s="3">
        <f>E86/C86*100</f>
        <v>-2.5932083976205784E-2</v>
      </c>
    </row>
    <row r="87" spans="1:11" x14ac:dyDescent="0.25">
      <c r="A87" s="1">
        <f>AVERAGE(E84:E87)</f>
        <v>-0.37349999999992178</v>
      </c>
      <c r="B87" s="1" t="s">
        <v>97</v>
      </c>
      <c r="C87" s="24">
        <v>2024.1389999999999</v>
      </c>
      <c r="D87" s="15">
        <v>2024.1389999999999</v>
      </c>
      <c r="E87" s="14">
        <f t="shared" si="7"/>
        <v>0</v>
      </c>
      <c r="F87" s="13">
        <v>5901.28</v>
      </c>
      <c r="G87" s="14">
        <v>5.48</v>
      </c>
      <c r="H87" s="14">
        <f t="shared" si="11"/>
        <v>5895.8</v>
      </c>
      <c r="J87" s="3">
        <f>E87/C87*100</f>
        <v>0</v>
      </c>
      <c r="K87" s="3">
        <f>AVERAGE(J84:J87)</f>
        <v>-6.4830209940514461E-3</v>
      </c>
    </row>
    <row r="88" spans="1:11" s="8" customFormat="1" x14ac:dyDescent="0.25">
      <c r="A88" s="7"/>
      <c r="B88" s="7"/>
      <c r="C88" s="25"/>
      <c r="D88" s="26"/>
      <c r="E88" s="18"/>
      <c r="F88" s="17"/>
      <c r="G88" s="18"/>
      <c r="H88" s="19"/>
    </row>
    <row r="90" spans="1:11" x14ac:dyDescent="0.25">
      <c r="A90" s="1">
        <f>AVERAGE(A87,A81,A69,A60,A47,A40,A34,A25,A5)</f>
        <v>10.923966232500618</v>
      </c>
      <c r="E90" s="2">
        <f>COUNTIF(E2:E87, 0)</f>
        <v>25</v>
      </c>
    </row>
  </sheetData>
  <sheetProtection selectLockedCells="1"/>
  <conditionalFormatting sqref="E1:E1048576">
    <cfRule type="containsText" dxfId="1" priority="3" operator="containsText" text="NA">
      <formula>NOT(ISERROR(SEARCH("NA",E1)))</formula>
    </cfRule>
  </conditionalFormatting>
  <conditionalFormatting sqref="H1:H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Valentin</dc:creator>
  <cp:lastModifiedBy>Joe Valentin</cp:lastModifiedBy>
  <dcterms:created xsi:type="dcterms:W3CDTF">2017-07-15T22:12:27Z</dcterms:created>
  <dcterms:modified xsi:type="dcterms:W3CDTF">2017-07-24T06:01:55Z</dcterms:modified>
</cp:coreProperties>
</file>