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uonge\Documents\Reference\OpenStudio_workshop\git\os_workshop\OS_exercises\openstudio-gains\"/>
    </mc:Choice>
  </mc:AlternateContent>
  <bookViews>
    <workbookView xWindow="0" yWindow="0" windowWidth="18645" windowHeight="405"/>
  </bookViews>
  <sheets>
    <sheet name="load_inc" sheetId="2" r:id="rId1"/>
    <sheet name="schedule" sheetId="3" r:id="rId2"/>
    <sheet name="load_complete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3" l="1"/>
  <c r="F22" i="3" s="1"/>
  <c r="F18" i="3"/>
  <c r="F19" i="3" s="1"/>
  <c r="F17" i="3"/>
  <c r="F16" i="3"/>
  <c r="F14" i="3"/>
  <c r="F13" i="3"/>
  <c r="I7" i="3" l="1"/>
  <c r="F11" i="3"/>
  <c r="B15" i="2"/>
  <c r="B15" i="1"/>
  <c r="F10" i="3"/>
  <c r="F16" i="2"/>
  <c r="F15" i="2"/>
  <c r="F14" i="2"/>
  <c r="F13" i="2"/>
  <c r="F12" i="2"/>
  <c r="F11" i="2"/>
  <c r="F10" i="2"/>
  <c r="D16" i="1" l="1"/>
  <c r="F14" i="1"/>
  <c r="F12" i="1"/>
  <c r="F13" i="1"/>
  <c r="F15" i="1"/>
  <c r="F11" i="1"/>
  <c r="F16" i="1"/>
  <c r="F10" i="1"/>
</calcChain>
</file>

<file path=xl/sharedStrings.xml><?xml version="1.0" encoding="utf-8"?>
<sst xmlns="http://schemas.openxmlformats.org/spreadsheetml/2006/main" count="113" uniqueCount="56">
  <si>
    <t>zone</t>
  </si>
  <si>
    <t>1st_storey</t>
  </si>
  <si>
    <t>2nd_storey</t>
  </si>
  <si>
    <t>Lighting power [W]</t>
  </si>
  <si>
    <t>f_radiant</t>
  </si>
  <si>
    <t>f_visible</t>
  </si>
  <si>
    <t>f_return air</t>
  </si>
  <si>
    <t>f_latent</t>
  </si>
  <si>
    <t>f_lost</t>
  </si>
  <si>
    <t>dining_products</t>
  </si>
  <si>
    <t>dishwasher</t>
  </si>
  <si>
    <t>kitchen product</t>
  </si>
  <si>
    <t>Dryer</t>
  </si>
  <si>
    <t>fridge</t>
  </si>
  <si>
    <t>washer</t>
  </si>
  <si>
    <t>f_sensible</t>
  </si>
  <si>
    <t>Max number of people</t>
  </si>
  <si>
    <t>start</t>
  </si>
  <si>
    <t>end</t>
  </si>
  <si>
    <t>sleeping</t>
  </si>
  <si>
    <t>seated, quiet</t>
  </si>
  <si>
    <t>walking about</t>
  </si>
  <si>
    <t>Type of activity</t>
  </si>
  <si>
    <t>Load</t>
  </si>
  <si>
    <t>Lighting gains</t>
  </si>
  <si>
    <t>plug load/process load gains</t>
  </si>
  <si>
    <t>chp 18 T5F - undercounter_low_temp</t>
  </si>
  <si>
    <t>lbl</t>
  </si>
  <si>
    <t>lbl+chp18T5C (range 3 elements on)</t>
  </si>
  <si>
    <t>electric unhooded stove</t>
  </si>
  <si>
    <t>Draw [W]</t>
  </si>
  <si>
    <t>cyclical - constant</t>
  </si>
  <si>
    <t>Plug load draw schedule</t>
  </si>
  <si>
    <t>people</t>
  </si>
  <si>
    <t>schedule fraction</t>
  </si>
  <si>
    <t>Nominal or Max Power [W]</t>
  </si>
  <si>
    <t>activity level per person</t>
  </si>
  <si>
    <t>ref.</t>
  </si>
  <si>
    <t>2nd_storey_lights</t>
  </si>
  <si>
    <t>1st_storey_stove</t>
  </si>
  <si>
    <t>1st_storey_dining_products</t>
  </si>
  <si>
    <t>1st_storey_dishwasher</t>
  </si>
  <si>
    <t>1st_storey_dryer</t>
  </si>
  <si>
    <t>1st_storey_fridge</t>
  </si>
  <si>
    <t>1st_storey_lights</t>
  </si>
  <si>
    <t>1st_storey_kitchen_prod</t>
  </si>
  <si>
    <t>1st_storey_clotheswasher</t>
  </si>
  <si>
    <t>Zone &amp; device</t>
  </si>
  <si>
    <t>Nominal/Max Power [W]</t>
  </si>
  <si>
    <t>97.2*</t>
  </si>
  <si>
    <t>LBL + ASHRAE chp18 Table 5C (range 3 elements on)</t>
  </si>
  <si>
    <t>LBL</t>
  </si>
  <si>
    <t>ASHRAE chp 18 Table 5F (undercounter_low_temp)</t>
  </si>
  <si>
    <t>E+ I/O document Table 1.25</t>
  </si>
  <si>
    <t>EnergyPlus Input Output Document - Table 1.25</t>
  </si>
  <si>
    <t>activity level per person [W/person]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</si>
</sst>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0" fillId="0" borderId="2" xfId="0" applyBorder="1"/>
    <xf numFmtId="20" fontId="0" fillId="0" borderId="2" xfId="0" applyNumberFormat="1" applyBorder="1"/>
    <xf numFmtId="20" fontId="0" fillId="0" borderId="3" xfId="0" applyNumberFormat="1" applyBorder="1"/>
    <xf numFmtId="0" fontId="0" fillId="0" borderId="4" xfId="0" applyBorder="1"/>
    <xf numFmtId="0" fontId="0" fillId="0" borderId="0" xfId="0" applyBorder="1"/>
    <xf numFmtId="20" fontId="0" fillId="0" borderId="0" xfId="0" applyNumberFormat="1" applyBorder="1"/>
    <xf numFmtId="46" fontId="0" fillId="0" borderId="5" xfId="0" applyNumberFormat="1" applyBorder="1"/>
    <xf numFmtId="0" fontId="0" fillId="0" borderId="6" xfId="0" applyBorder="1"/>
    <xf numFmtId="0" fontId="0" fillId="0" borderId="7" xfId="0" applyBorder="1"/>
    <xf numFmtId="20" fontId="0" fillId="0" borderId="7" xfId="0" applyNumberFormat="1" applyBorder="1"/>
    <xf numFmtId="46" fontId="0" fillId="0" borderId="8" xfId="0" applyNumberFormat="1" applyBorder="1"/>
    <xf numFmtId="20" fontId="0" fillId="0" borderId="5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0" xfId="0" applyFill="1" applyBorder="1"/>
    <xf numFmtId="0" fontId="1" fillId="0" borderId="3" xfId="0" applyFont="1" applyBorder="1"/>
    <xf numFmtId="0" fontId="1" fillId="0" borderId="5" xfId="0" applyFont="1" applyBorder="1"/>
    <xf numFmtId="164" fontId="0" fillId="0" borderId="7" xfId="0" applyNumberFormat="1" applyBorder="1"/>
    <xf numFmtId="164" fontId="1" fillId="0" borderId="8" xfId="0" applyNumberFormat="1" applyFont="1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164" fontId="0" fillId="0" borderId="0" xfId="0" applyNumberFormat="1" applyBorder="1"/>
    <xf numFmtId="164" fontId="1" fillId="0" borderId="0" xfId="0" applyNumberFormat="1" applyFont="1" applyBorder="1"/>
    <xf numFmtId="0" fontId="2" fillId="0" borderId="0" xfId="0" applyFont="1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/>
    <xf numFmtId="0" fontId="5" fillId="0" borderId="0" xfId="0" applyFont="1" applyBorder="1"/>
    <xf numFmtId="0" fontId="0" fillId="0" borderId="0" xfId="0" applyBorder="1" applyAlignment="1"/>
    <xf numFmtId="0" fontId="0" fillId="0" borderId="0" xfId="0" applyFont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2" fontId="3" fillId="0" borderId="16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20" fontId="0" fillId="0" borderId="13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20" fontId="0" fillId="0" borderId="18" xfId="0" applyNumberFormat="1" applyFont="1" applyBorder="1" applyAlignment="1">
      <alignment horizontal="center" vertical="center"/>
    </xf>
    <xf numFmtId="20" fontId="0" fillId="0" borderId="0" xfId="0" applyNumberFormat="1" applyFont="1" applyBorder="1" applyAlignment="1">
      <alignment horizontal="center" vertical="center"/>
    </xf>
    <xf numFmtId="46" fontId="0" fillId="0" borderId="0" xfId="0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20" fontId="0" fillId="0" borderId="21" xfId="0" applyNumberFormat="1" applyFont="1" applyBorder="1" applyAlignment="1">
      <alignment horizontal="center" vertical="center"/>
    </xf>
    <xf numFmtId="0" fontId="0" fillId="0" borderId="10" xfId="0" applyFont="1" applyBorder="1"/>
    <xf numFmtId="0" fontId="0" fillId="0" borderId="2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20" fontId="0" fillId="0" borderId="0" xfId="0" applyNumberFormat="1" applyBorder="1" applyAlignment="1">
      <alignment horizontal="center"/>
    </xf>
    <xf numFmtId="20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4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0" fontId="0" fillId="0" borderId="7" xfId="0" applyNumberFormat="1" applyBorder="1" applyAlignment="1">
      <alignment horizontal="center"/>
    </xf>
    <xf numFmtId="46" fontId="0" fillId="0" borderId="8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abSelected="1" topLeftCell="A4" workbookViewId="0">
      <selection activeCell="D20" sqref="D20"/>
    </sheetView>
  </sheetViews>
  <sheetFormatPr defaultRowHeight="15" x14ac:dyDescent="0.25"/>
  <cols>
    <col min="1" max="1" width="22.85546875" bestFit="1" customWidth="1"/>
    <col min="2" max="2" width="25.28515625" bestFit="1" customWidth="1"/>
    <col min="3" max="3" width="14.5703125" bestFit="1" customWidth="1"/>
    <col min="4" max="4" width="33.85546875" bestFit="1" customWidth="1"/>
    <col min="5" max="5" width="11" bestFit="1" customWidth="1"/>
    <col min="6" max="6" width="10.140625" bestFit="1" customWidth="1"/>
    <col min="7" max="7" width="47.28515625" bestFit="1" customWidth="1"/>
  </cols>
  <sheetData>
    <row r="2" spans="1:7" x14ac:dyDescent="0.25">
      <c r="A2" s="74" t="s">
        <v>24</v>
      </c>
      <c r="B2" s="74"/>
      <c r="C2" s="74"/>
      <c r="D2" s="74"/>
      <c r="E2" s="74"/>
    </row>
    <row r="3" spans="1:7" x14ac:dyDescent="0.25">
      <c r="A3" s="1" t="s">
        <v>0</v>
      </c>
      <c r="B3" s="2" t="s">
        <v>3</v>
      </c>
      <c r="C3" s="2" t="s">
        <v>4</v>
      </c>
      <c r="D3" s="2" t="s">
        <v>5</v>
      </c>
      <c r="E3" s="23" t="s">
        <v>6</v>
      </c>
    </row>
    <row r="4" spans="1:7" x14ac:dyDescent="0.25">
      <c r="A4" s="5" t="s">
        <v>1</v>
      </c>
      <c r="B4" s="6">
        <v>105</v>
      </c>
      <c r="C4" s="6">
        <v>0.5</v>
      </c>
      <c r="D4" s="6">
        <v>0.2</v>
      </c>
      <c r="E4" s="24">
        <v>0</v>
      </c>
    </row>
    <row r="5" spans="1:7" x14ac:dyDescent="0.25">
      <c r="A5" s="9" t="s">
        <v>2</v>
      </c>
      <c r="B5" s="10">
        <v>105</v>
      </c>
      <c r="C5" s="10">
        <v>0.5</v>
      </c>
      <c r="D5" s="10">
        <v>0.2</v>
      </c>
      <c r="E5" s="25">
        <v>0</v>
      </c>
    </row>
    <row r="6" spans="1:7" x14ac:dyDescent="0.25">
      <c r="A6" s="6"/>
      <c r="B6" s="6"/>
      <c r="C6" s="6"/>
      <c r="D6" s="6"/>
      <c r="E6" s="6"/>
    </row>
    <row r="7" spans="1:7" x14ac:dyDescent="0.25">
      <c r="A7" s="6"/>
      <c r="B7" s="6"/>
      <c r="C7" s="6"/>
      <c r="D7" s="6"/>
      <c r="E7" s="6"/>
    </row>
    <row r="8" spans="1:7" x14ac:dyDescent="0.25">
      <c r="A8" s="75" t="s">
        <v>25</v>
      </c>
      <c r="B8" s="75"/>
      <c r="C8" s="75"/>
      <c r="D8" s="75"/>
      <c r="E8" s="75"/>
      <c r="F8" s="75"/>
    </row>
    <row r="9" spans="1:7" x14ac:dyDescent="0.25">
      <c r="A9" s="14" t="s">
        <v>23</v>
      </c>
      <c r="B9" s="15" t="s">
        <v>35</v>
      </c>
      <c r="C9" s="15" t="s">
        <v>4</v>
      </c>
      <c r="D9" s="15" t="s">
        <v>7</v>
      </c>
      <c r="E9" s="15" t="s">
        <v>8</v>
      </c>
      <c r="F9" s="56" t="s">
        <v>15</v>
      </c>
      <c r="G9" s="16" t="s">
        <v>37</v>
      </c>
    </row>
    <row r="10" spans="1:7" x14ac:dyDescent="0.25">
      <c r="A10" s="60" t="s">
        <v>12</v>
      </c>
      <c r="B10" s="30">
        <v>2552</v>
      </c>
      <c r="C10" s="30">
        <v>0</v>
      </c>
      <c r="D10" s="30">
        <v>0</v>
      </c>
      <c r="E10" s="30">
        <v>0.85</v>
      </c>
      <c r="F10" s="70">
        <f t="shared" ref="F10:F15" si="0">1-SUM(C10:E10)</f>
        <v>0.15000000000000002</v>
      </c>
      <c r="G10" s="24"/>
    </row>
    <row r="11" spans="1:7" x14ac:dyDescent="0.25">
      <c r="A11" s="60" t="s">
        <v>14</v>
      </c>
      <c r="B11" s="30">
        <v>470</v>
      </c>
      <c r="C11" s="30">
        <v>0</v>
      </c>
      <c r="D11" s="30">
        <v>0.2</v>
      </c>
      <c r="E11" s="30">
        <v>0.4</v>
      </c>
      <c r="F11" s="70">
        <f t="shared" si="0"/>
        <v>0.39999999999999991</v>
      </c>
      <c r="G11" s="24"/>
    </row>
    <row r="12" spans="1:7" x14ac:dyDescent="0.25">
      <c r="A12" s="60" t="s">
        <v>9</v>
      </c>
      <c r="B12" s="30">
        <v>288</v>
      </c>
      <c r="C12" s="30">
        <v>0.1</v>
      </c>
      <c r="D12" s="30">
        <v>0.46</v>
      </c>
      <c r="E12" s="30">
        <v>0</v>
      </c>
      <c r="F12" s="70">
        <f t="shared" si="0"/>
        <v>0.43999999999999995</v>
      </c>
      <c r="G12" s="24"/>
    </row>
    <row r="13" spans="1:7" x14ac:dyDescent="0.25">
      <c r="A13" s="60" t="s">
        <v>11</v>
      </c>
      <c r="B13" s="30">
        <v>570</v>
      </c>
      <c r="C13" s="30">
        <v>0</v>
      </c>
      <c r="D13" s="30">
        <v>0.3</v>
      </c>
      <c r="E13" s="30">
        <v>0</v>
      </c>
      <c r="F13" s="70">
        <f t="shared" si="0"/>
        <v>0.7</v>
      </c>
      <c r="G13" s="24"/>
    </row>
    <row r="14" spans="1:7" x14ac:dyDescent="0.25">
      <c r="A14" s="60" t="s">
        <v>29</v>
      </c>
      <c r="B14" s="30">
        <v>1000</v>
      </c>
      <c r="C14" s="71"/>
      <c r="D14" s="30"/>
      <c r="E14" s="30"/>
      <c r="F14" s="70">
        <f t="shared" si="0"/>
        <v>1</v>
      </c>
      <c r="G14" s="24" t="s">
        <v>50</v>
      </c>
    </row>
    <row r="15" spans="1:7" x14ac:dyDescent="0.25">
      <c r="A15" s="60" t="s">
        <v>13</v>
      </c>
      <c r="B15" s="30">
        <f>388.8*0.25</f>
        <v>97.2</v>
      </c>
      <c r="C15" s="30"/>
      <c r="D15" s="30"/>
      <c r="E15" s="30"/>
      <c r="F15" s="70">
        <f t="shared" si="0"/>
        <v>1</v>
      </c>
      <c r="G15" s="24" t="s">
        <v>51</v>
      </c>
    </row>
    <row r="16" spans="1:7" x14ac:dyDescent="0.25">
      <c r="A16" s="67" t="s">
        <v>10</v>
      </c>
      <c r="B16" s="29">
        <v>1264</v>
      </c>
      <c r="C16" s="29"/>
      <c r="D16" s="72"/>
      <c r="E16" s="29"/>
      <c r="F16" s="73">
        <f t="shared" ref="F16" si="1">1-SUM(C16:E16)</f>
        <v>1</v>
      </c>
      <c r="G16" s="25" t="s">
        <v>52</v>
      </c>
    </row>
    <row r="17" spans="1:7" x14ac:dyDescent="0.25">
      <c r="A17" s="6"/>
      <c r="B17" s="6"/>
      <c r="C17" s="6"/>
      <c r="D17" s="26"/>
      <c r="E17" s="6"/>
      <c r="F17" s="27"/>
    </row>
    <row r="19" spans="1:7" x14ac:dyDescent="0.25">
      <c r="A19" s="79" t="s">
        <v>33</v>
      </c>
      <c r="B19" s="80"/>
      <c r="C19" s="80"/>
      <c r="D19" s="80"/>
      <c r="E19" s="80"/>
      <c r="F19" s="80"/>
      <c r="G19" s="81"/>
    </row>
    <row r="20" spans="1:7" x14ac:dyDescent="0.25">
      <c r="A20" s="14" t="s">
        <v>0</v>
      </c>
      <c r="B20" s="15" t="s">
        <v>16</v>
      </c>
      <c r="C20" s="15" t="s">
        <v>22</v>
      </c>
      <c r="D20" s="18" t="s">
        <v>55</v>
      </c>
      <c r="E20" s="15" t="s">
        <v>17</v>
      </c>
      <c r="F20" s="16" t="s">
        <v>18</v>
      </c>
      <c r="G20" s="16" t="s">
        <v>37</v>
      </c>
    </row>
    <row r="21" spans="1:7" x14ac:dyDescent="0.25">
      <c r="A21" s="60" t="s">
        <v>1</v>
      </c>
      <c r="B21" s="30">
        <v>4</v>
      </c>
      <c r="C21" s="30" t="s">
        <v>20</v>
      </c>
      <c r="D21" s="58"/>
      <c r="E21" s="61">
        <v>0.29166666666666669</v>
      </c>
      <c r="F21" s="62">
        <v>0.33333333333333331</v>
      </c>
      <c r="G21" s="76" t="s">
        <v>54</v>
      </c>
    </row>
    <row r="22" spans="1:7" x14ac:dyDescent="0.25">
      <c r="A22" s="60" t="s">
        <v>1</v>
      </c>
      <c r="B22" s="30">
        <v>2</v>
      </c>
      <c r="C22" s="30" t="s">
        <v>21</v>
      </c>
      <c r="D22" s="58"/>
      <c r="E22" s="61">
        <v>0.6875</v>
      </c>
      <c r="F22" s="62">
        <v>0.72916666666666663</v>
      </c>
      <c r="G22" s="77"/>
    </row>
    <row r="23" spans="1:7" x14ac:dyDescent="0.25">
      <c r="A23" s="60" t="s">
        <v>1</v>
      </c>
      <c r="B23" s="30">
        <v>4</v>
      </c>
      <c r="C23" s="30" t="s">
        <v>21</v>
      </c>
      <c r="D23" s="58"/>
      <c r="E23" s="61">
        <v>0.72916666666666663</v>
      </c>
      <c r="F23" s="62">
        <v>0.91666666666666663</v>
      </c>
      <c r="G23" s="77"/>
    </row>
    <row r="24" spans="1:7" x14ac:dyDescent="0.25">
      <c r="A24" s="60" t="s">
        <v>1</v>
      </c>
      <c r="B24" s="30">
        <v>2</v>
      </c>
      <c r="C24" s="30" t="s">
        <v>21</v>
      </c>
      <c r="D24" s="58"/>
      <c r="E24" s="61">
        <v>0.91666666666666663</v>
      </c>
      <c r="F24" s="62">
        <v>0.95833333333333337</v>
      </c>
      <c r="G24" s="77"/>
    </row>
    <row r="25" spans="1:7" x14ac:dyDescent="0.25">
      <c r="A25" s="63" t="s">
        <v>2</v>
      </c>
      <c r="B25" s="59">
        <v>4</v>
      </c>
      <c r="C25" s="59" t="s">
        <v>19</v>
      </c>
      <c r="D25" s="59"/>
      <c r="E25" s="64">
        <v>0</v>
      </c>
      <c r="F25" s="65">
        <v>0.29166666666666669</v>
      </c>
      <c r="G25" s="77"/>
    </row>
    <row r="26" spans="1:7" x14ac:dyDescent="0.25">
      <c r="A26" s="60" t="s">
        <v>2</v>
      </c>
      <c r="B26" s="30">
        <v>2</v>
      </c>
      <c r="C26" s="30" t="s">
        <v>19</v>
      </c>
      <c r="D26" s="30"/>
      <c r="E26" s="61">
        <v>0.91666666666666663</v>
      </c>
      <c r="F26" s="66">
        <v>0.95833333333333337</v>
      </c>
      <c r="G26" s="77"/>
    </row>
    <row r="27" spans="1:7" x14ac:dyDescent="0.25">
      <c r="A27" s="67" t="s">
        <v>2</v>
      </c>
      <c r="B27" s="29">
        <v>4</v>
      </c>
      <c r="C27" s="29" t="s">
        <v>19</v>
      </c>
      <c r="D27" s="29"/>
      <c r="E27" s="68">
        <v>0.95833333333333337</v>
      </c>
      <c r="F27" s="69">
        <v>1</v>
      </c>
      <c r="G27" s="78"/>
    </row>
  </sheetData>
  <mergeCells count="4">
    <mergeCell ref="A2:E2"/>
    <mergeCell ref="A8:F8"/>
    <mergeCell ref="G21:G27"/>
    <mergeCell ref="A19:G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zoomScaleNormal="100" workbookViewId="0">
      <selection activeCell="E24" sqref="E24"/>
    </sheetView>
  </sheetViews>
  <sheetFormatPr defaultRowHeight="15" x14ac:dyDescent="0.25"/>
  <cols>
    <col min="2" max="2" width="10.85546875" bestFit="1" customWidth="1"/>
    <col min="3" max="3" width="6.85546875" bestFit="1" customWidth="1"/>
    <col min="4" max="4" width="26" bestFit="1" customWidth="1"/>
    <col min="5" max="5" width="26" customWidth="1"/>
    <col min="6" max="6" width="9.28515625" bestFit="1" customWidth="1"/>
    <col min="7" max="7" width="16.5703125" bestFit="1" customWidth="1"/>
    <col min="9" max="9" width="16.42578125" bestFit="1" customWidth="1"/>
  </cols>
  <sheetData>
    <row r="1" spans="2:9" ht="15.75" thickBot="1" x14ac:dyDescent="0.3"/>
    <row r="2" spans="2:9" ht="15.75" thickBot="1" x14ac:dyDescent="0.3">
      <c r="B2" s="33"/>
      <c r="C2" s="33"/>
      <c r="D2" s="88" t="s">
        <v>32</v>
      </c>
      <c r="E2" s="89"/>
      <c r="F2" s="89"/>
      <c r="G2" s="89"/>
      <c r="H2" s="89"/>
      <c r="I2" s="90"/>
    </row>
    <row r="3" spans="2:9" ht="15.75" thickBot="1" x14ac:dyDescent="0.3">
      <c r="B3" s="6"/>
      <c r="C3" s="6"/>
      <c r="D3" s="41" t="s">
        <v>47</v>
      </c>
      <c r="E3" s="57" t="s">
        <v>48</v>
      </c>
      <c r="F3" s="42" t="s">
        <v>30</v>
      </c>
      <c r="G3" s="42" t="s">
        <v>17</v>
      </c>
      <c r="H3" s="42" t="s">
        <v>18</v>
      </c>
      <c r="I3" s="43" t="s">
        <v>34</v>
      </c>
    </row>
    <row r="4" spans="2:9" x14ac:dyDescent="0.25">
      <c r="B4" s="28"/>
      <c r="C4" s="28"/>
      <c r="D4" s="85" t="s">
        <v>44</v>
      </c>
      <c r="E4" s="82">
        <v>105</v>
      </c>
      <c r="F4" s="47">
        <v>105</v>
      </c>
      <c r="G4" s="48">
        <v>0.29166666666666669</v>
      </c>
      <c r="H4" s="48">
        <v>0.33333333333333331</v>
      </c>
      <c r="I4" s="44">
        <v>1</v>
      </c>
    </row>
    <row r="5" spans="2:9" ht="15.75" thickBot="1" x14ac:dyDescent="0.3">
      <c r="B5" s="28"/>
      <c r="C5" s="28"/>
      <c r="D5" s="86"/>
      <c r="E5" s="84"/>
      <c r="F5" s="49">
        <v>105</v>
      </c>
      <c r="G5" s="50">
        <v>0.70833333333333337</v>
      </c>
      <c r="H5" s="50">
        <v>0.95833333333333337</v>
      </c>
      <c r="I5" s="40">
        <v>1</v>
      </c>
    </row>
    <row r="6" spans="2:9" x14ac:dyDescent="0.25">
      <c r="B6" s="31"/>
      <c r="C6" s="31"/>
      <c r="D6" s="87" t="s">
        <v>38</v>
      </c>
      <c r="E6" s="82">
        <v>105</v>
      </c>
      <c r="F6" s="34">
        <v>105</v>
      </c>
      <c r="G6" s="51">
        <v>0.29166666666666669</v>
      </c>
      <c r="H6" s="51">
        <v>0.33333333333333331</v>
      </c>
      <c r="I6" s="35">
        <v>1</v>
      </c>
    </row>
    <row r="7" spans="2:9" ht="15.75" thickBot="1" x14ac:dyDescent="0.3">
      <c r="B7" s="6"/>
      <c r="C7" s="6"/>
      <c r="D7" s="87"/>
      <c r="E7" s="84"/>
      <c r="F7" s="34">
        <v>70</v>
      </c>
      <c r="G7" s="51">
        <v>0.75</v>
      </c>
      <c r="H7" s="52">
        <v>0.95833333333333337</v>
      </c>
      <c r="I7" s="36">
        <f>70/105</f>
        <v>0.66666666666666663</v>
      </c>
    </row>
    <row r="8" spans="2:9" x14ac:dyDescent="0.25">
      <c r="B8" s="32"/>
      <c r="C8" s="32"/>
      <c r="D8" s="85" t="s">
        <v>45</v>
      </c>
      <c r="E8" s="82">
        <v>570</v>
      </c>
      <c r="F8" s="47">
        <v>570</v>
      </c>
      <c r="G8" s="48">
        <v>0.29166666666666669</v>
      </c>
      <c r="H8" s="48">
        <v>0.2986111111111111</v>
      </c>
      <c r="I8" s="44">
        <v>1</v>
      </c>
    </row>
    <row r="9" spans="2:9" ht="15.75" thickBot="1" x14ac:dyDescent="0.3">
      <c r="B9" s="32"/>
      <c r="C9" s="32"/>
      <c r="D9" s="86"/>
      <c r="E9" s="84"/>
      <c r="F9" s="49">
        <v>570</v>
      </c>
      <c r="G9" s="50">
        <v>0.72916666666666663</v>
      </c>
      <c r="H9" s="50">
        <v>0.73958333333333337</v>
      </c>
      <c r="I9" s="40">
        <v>1</v>
      </c>
    </row>
    <row r="10" spans="2:9" x14ac:dyDescent="0.25">
      <c r="B10" s="6"/>
      <c r="C10" s="6"/>
      <c r="D10" s="87" t="s">
        <v>39</v>
      </c>
      <c r="E10" s="82">
        <v>1000</v>
      </c>
      <c r="F10" s="34">
        <f>0.95*1000</f>
        <v>950</v>
      </c>
      <c r="G10" s="51">
        <v>0.3125</v>
      </c>
      <c r="H10" s="51">
        <v>0.32291666666666669</v>
      </c>
      <c r="I10" s="37">
        <v>0.95</v>
      </c>
    </row>
    <row r="11" spans="2:9" ht="15.75" thickBot="1" x14ac:dyDescent="0.3">
      <c r="B11" s="6"/>
      <c r="C11" s="6"/>
      <c r="D11" s="87"/>
      <c r="E11" s="84"/>
      <c r="F11" s="34">
        <f>0.95*1000</f>
        <v>950</v>
      </c>
      <c r="G11" s="51">
        <v>0.72916666666666663</v>
      </c>
      <c r="H11" s="51">
        <v>0.73958333333333337</v>
      </c>
      <c r="I11" s="37">
        <v>0.95</v>
      </c>
    </row>
    <row r="12" spans="2:9" ht="15.75" thickBot="1" x14ac:dyDescent="0.3">
      <c r="B12" s="6"/>
      <c r="C12" s="6"/>
      <c r="D12" s="53" t="s">
        <v>40</v>
      </c>
      <c r="E12" s="54">
        <v>288</v>
      </c>
      <c r="F12" s="54">
        <v>288</v>
      </c>
      <c r="G12" s="55">
        <v>0.75</v>
      </c>
      <c r="H12" s="55">
        <v>0.83333333333333337</v>
      </c>
      <c r="I12" s="46">
        <v>1</v>
      </c>
    </row>
    <row r="13" spans="2:9" x14ac:dyDescent="0.25">
      <c r="B13" s="6"/>
      <c r="C13" s="6"/>
      <c r="D13" s="85" t="s">
        <v>46</v>
      </c>
      <c r="E13" s="82">
        <v>470</v>
      </c>
      <c r="F13" s="47">
        <f>0.15*470</f>
        <v>70.5</v>
      </c>
      <c r="G13" s="48">
        <v>0.79166666666666663</v>
      </c>
      <c r="H13" s="48">
        <v>0.8125</v>
      </c>
      <c r="I13" s="45">
        <v>0.15</v>
      </c>
    </row>
    <row r="14" spans="2:9" x14ac:dyDescent="0.25">
      <c r="B14" s="6"/>
      <c r="C14" s="6"/>
      <c r="D14" s="87"/>
      <c r="E14" s="83"/>
      <c r="F14" s="34">
        <f>0.5*470</f>
        <v>235</v>
      </c>
      <c r="G14" s="51">
        <v>0.8125</v>
      </c>
      <c r="H14" s="51">
        <v>0.82638888888888884</v>
      </c>
      <c r="I14" s="37">
        <v>0.5</v>
      </c>
    </row>
    <row r="15" spans="2:9" ht="15.75" thickBot="1" x14ac:dyDescent="0.3">
      <c r="B15" s="6"/>
      <c r="C15" s="6"/>
      <c r="D15" s="86"/>
      <c r="E15" s="84"/>
      <c r="F15" s="49">
        <v>470</v>
      </c>
      <c r="G15" s="50">
        <v>0.82638888888888884</v>
      </c>
      <c r="H15" s="50">
        <v>0.83333333333333337</v>
      </c>
      <c r="I15" s="40">
        <v>1</v>
      </c>
    </row>
    <row r="16" spans="2:9" x14ac:dyDescent="0.25">
      <c r="B16" s="6"/>
      <c r="C16" s="28"/>
      <c r="D16" s="87" t="s">
        <v>41</v>
      </c>
      <c r="E16" s="82">
        <v>1264</v>
      </c>
      <c r="F16" s="34">
        <f>0.1*1264</f>
        <v>126.4</v>
      </c>
      <c r="G16" s="51">
        <v>0.79166666666666663</v>
      </c>
      <c r="H16" s="51">
        <v>0.80208333333333337</v>
      </c>
      <c r="I16" s="35">
        <v>0.1</v>
      </c>
    </row>
    <row r="17" spans="2:9" x14ac:dyDescent="0.25">
      <c r="B17" s="6"/>
      <c r="C17" s="28"/>
      <c r="D17" s="87"/>
      <c r="E17" s="83"/>
      <c r="F17" s="34">
        <f>0.7*1264</f>
        <v>884.8</v>
      </c>
      <c r="G17" s="51">
        <v>0.80208333333333337</v>
      </c>
      <c r="H17" s="51">
        <v>0.8125</v>
      </c>
      <c r="I17" s="35">
        <v>0.7</v>
      </c>
    </row>
    <row r="18" spans="2:9" x14ac:dyDescent="0.25">
      <c r="B18" s="6"/>
      <c r="C18" s="28"/>
      <c r="D18" s="87"/>
      <c r="E18" s="83"/>
      <c r="F18" s="34">
        <f>0.2*1264</f>
        <v>252.8</v>
      </c>
      <c r="G18" s="51">
        <v>0.8125</v>
      </c>
      <c r="H18" s="51">
        <v>0.82291666666666663</v>
      </c>
      <c r="I18" s="35">
        <v>0.2</v>
      </c>
    </row>
    <row r="19" spans="2:9" ht="15.75" thickBot="1" x14ac:dyDescent="0.3">
      <c r="B19" s="6"/>
      <c r="C19" s="28"/>
      <c r="D19" s="87"/>
      <c r="E19" s="84"/>
      <c r="F19" s="34">
        <f>F18</f>
        <v>252.8</v>
      </c>
      <c r="G19" s="51">
        <v>0.82291666666666663</v>
      </c>
      <c r="H19" s="51">
        <v>0.83333333333333337</v>
      </c>
      <c r="I19" s="35">
        <v>0.2</v>
      </c>
    </row>
    <row r="20" spans="2:9" x14ac:dyDescent="0.25">
      <c r="B20" s="6"/>
      <c r="C20" s="6"/>
      <c r="D20" s="85" t="s">
        <v>42</v>
      </c>
      <c r="E20" s="82">
        <v>2552</v>
      </c>
      <c r="F20" s="47">
        <f>2552*0.3</f>
        <v>765.6</v>
      </c>
      <c r="G20" s="48">
        <v>0.83333333333333337</v>
      </c>
      <c r="H20" s="48">
        <v>0.84027777777777779</v>
      </c>
      <c r="I20" s="44">
        <v>0.3</v>
      </c>
    </row>
    <row r="21" spans="2:9" x14ac:dyDescent="0.25">
      <c r="B21" s="6"/>
      <c r="C21" s="17"/>
      <c r="D21" s="87"/>
      <c r="E21" s="83"/>
      <c r="F21" s="34">
        <v>2552</v>
      </c>
      <c r="G21" s="51">
        <v>0.84027777777777779</v>
      </c>
      <c r="H21" s="51">
        <v>0.84375</v>
      </c>
      <c r="I21" s="35">
        <v>1</v>
      </c>
    </row>
    <row r="22" spans="2:9" ht="15.75" thickBot="1" x14ac:dyDescent="0.3">
      <c r="B22" s="6"/>
      <c r="C22" s="6"/>
      <c r="D22" s="86"/>
      <c r="E22" s="84"/>
      <c r="F22" s="49">
        <f>F20*0.4</f>
        <v>306.24</v>
      </c>
      <c r="G22" s="50">
        <v>0.84375</v>
      </c>
      <c r="H22" s="50">
        <v>0.84722222222222221</v>
      </c>
      <c r="I22" s="40">
        <v>0.4</v>
      </c>
    </row>
    <row r="23" spans="2:9" ht="15.75" thickBot="1" x14ac:dyDescent="0.3">
      <c r="B23" s="6"/>
      <c r="C23" s="6"/>
      <c r="D23" s="38" t="s">
        <v>43</v>
      </c>
      <c r="E23" s="39" t="s">
        <v>49</v>
      </c>
      <c r="F23" s="39"/>
      <c r="G23" s="39" t="s">
        <v>31</v>
      </c>
      <c r="H23" s="39"/>
      <c r="I23" s="40">
        <v>1</v>
      </c>
    </row>
  </sheetData>
  <mergeCells count="15">
    <mergeCell ref="D2:I2"/>
    <mergeCell ref="E4:E5"/>
    <mergeCell ref="E6:E7"/>
    <mergeCell ref="E8:E9"/>
    <mergeCell ref="E10:E11"/>
    <mergeCell ref="E13:E15"/>
    <mergeCell ref="E16:E19"/>
    <mergeCell ref="E20:E22"/>
    <mergeCell ref="D4:D5"/>
    <mergeCell ref="D6:D7"/>
    <mergeCell ref="D8:D9"/>
    <mergeCell ref="D10:D11"/>
    <mergeCell ref="D13:D15"/>
    <mergeCell ref="D16:D19"/>
    <mergeCell ref="D20:D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workbookViewId="0">
      <selection activeCell="G20" sqref="G20"/>
    </sheetView>
  </sheetViews>
  <sheetFormatPr defaultRowHeight="15" x14ac:dyDescent="0.25"/>
  <cols>
    <col min="1" max="1" width="22.85546875" bestFit="1" customWidth="1"/>
    <col min="2" max="2" width="25.28515625" bestFit="1" customWidth="1"/>
    <col min="3" max="3" width="14.5703125" bestFit="1" customWidth="1"/>
    <col min="4" max="4" width="22.7109375" bestFit="1" customWidth="1"/>
    <col min="5" max="5" width="11" bestFit="1" customWidth="1"/>
    <col min="6" max="6" width="10.140625" bestFit="1" customWidth="1"/>
    <col min="7" max="7" width="34.5703125" bestFit="1" customWidth="1"/>
  </cols>
  <sheetData>
    <row r="2" spans="1:7" x14ac:dyDescent="0.25">
      <c r="A2" s="74" t="s">
        <v>24</v>
      </c>
      <c r="B2" s="74"/>
      <c r="C2" s="74"/>
      <c r="D2" s="74"/>
      <c r="E2" s="74"/>
    </row>
    <row r="3" spans="1:7" x14ac:dyDescent="0.25">
      <c r="A3" s="1" t="s">
        <v>0</v>
      </c>
      <c r="B3" s="2" t="s">
        <v>3</v>
      </c>
      <c r="C3" s="2" t="s">
        <v>4</v>
      </c>
      <c r="D3" s="2" t="s">
        <v>5</v>
      </c>
      <c r="E3" s="23" t="s">
        <v>6</v>
      </c>
    </row>
    <row r="4" spans="1:7" x14ac:dyDescent="0.25">
      <c r="A4" s="5" t="s">
        <v>1</v>
      </c>
      <c r="B4" s="6">
        <v>105</v>
      </c>
      <c r="C4" s="6">
        <v>0.5</v>
      </c>
      <c r="D4" s="6">
        <v>0.2</v>
      </c>
      <c r="E4" s="24">
        <v>0</v>
      </c>
    </row>
    <row r="5" spans="1:7" x14ac:dyDescent="0.25">
      <c r="A5" s="9" t="s">
        <v>2</v>
      </c>
      <c r="B5" s="10">
        <v>105</v>
      </c>
      <c r="C5" s="10">
        <v>0.5</v>
      </c>
      <c r="D5" s="10">
        <v>0.2</v>
      </c>
      <c r="E5" s="25">
        <v>0</v>
      </c>
    </row>
    <row r="6" spans="1:7" x14ac:dyDescent="0.25">
      <c r="A6" s="6"/>
      <c r="B6" s="6"/>
      <c r="C6" s="6"/>
      <c r="D6" s="6"/>
      <c r="E6" s="6"/>
    </row>
    <row r="7" spans="1:7" x14ac:dyDescent="0.25">
      <c r="A7" s="6"/>
      <c r="B7" s="6"/>
      <c r="C7" s="6"/>
      <c r="D7" s="6"/>
      <c r="E7" s="6"/>
    </row>
    <row r="8" spans="1:7" x14ac:dyDescent="0.25">
      <c r="A8" s="74" t="s">
        <v>25</v>
      </c>
      <c r="B8" s="74"/>
      <c r="C8" s="74"/>
      <c r="D8" s="74"/>
      <c r="E8" s="74"/>
      <c r="F8" s="74"/>
    </row>
    <row r="9" spans="1:7" x14ac:dyDescent="0.25">
      <c r="A9" s="1" t="s">
        <v>23</v>
      </c>
      <c r="B9" s="2" t="s">
        <v>35</v>
      </c>
      <c r="C9" s="2" t="s">
        <v>4</v>
      </c>
      <c r="D9" s="2" t="s">
        <v>7</v>
      </c>
      <c r="E9" s="2" t="s">
        <v>8</v>
      </c>
      <c r="F9" s="19" t="s">
        <v>15</v>
      </c>
    </row>
    <row r="10" spans="1:7" x14ac:dyDescent="0.25">
      <c r="A10" s="5" t="s">
        <v>12</v>
      </c>
      <c r="B10" s="6">
        <v>2552</v>
      </c>
      <c r="C10" s="6">
        <v>0</v>
      </c>
      <c r="D10" s="6">
        <v>0</v>
      </c>
      <c r="E10" s="6">
        <v>0.85</v>
      </c>
      <c r="F10" s="20">
        <f t="shared" ref="F10:F15" si="0">1-SUM(C10:E10)</f>
        <v>0.15000000000000002</v>
      </c>
    </row>
    <row r="11" spans="1:7" x14ac:dyDescent="0.25">
      <c r="A11" s="5" t="s">
        <v>14</v>
      </c>
      <c r="B11" s="6">
        <v>470</v>
      </c>
      <c r="C11" s="6">
        <v>0</v>
      </c>
      <c r="D11" s="6">
        <v>0.2</v>
      </c>
      <c r="E11" s="6">
        <v>0.4</v>
      </c>
      <c r="F11" s="20">
        <f t="shared" si="0"/>
        <v>0.39999999999999991</v>
      </c>
    </row>
    <row r="12" spans="1:7" x14ac:dyDescent="0.25">
      <c r="A12" s="5" t="s">
        <v>9</v>
      </c>
      <c r="B12" s="6">
        <v>288</v>
      </c>
      <c r="C12" s="6">
        <v>0.1</v>
      </c>
      <c r="D12" s="6">
        <v>0.46</v>
      </c>
      <c r="E12" s="6">
        <v>0</v>
      </c>
      <c r="F12" s="20">
        <f t="shared" si="0"/>
        <v>0.43999999999999995</v>
      </c>
    </row>
    <row r="13" spans="1:7" x14ac:dyDescent="0.25">
      <c r="A13" s="5" t="s">
        <v>11</v>
      </c>
      <c r="B13" s="6">
        <v>570</v>
      </c>
      <c r="C13" s="6">
        <v>0</v>
      </c>
      <c r="D13" s="6">
        <v>0.3</v>
      </c>
      <c r="E13" s="6">
        <v>0</v>
      </c>
      <c r="F13" s="20">
        <f t="shared" si="0"/>
        <v>0.7</v>
      </c>
    </row>
    <row r="14" spans="1:7" x14ac:dyDescent="0.25">
      <c r="A14" s="5" t="s">
        <v>29</v>
      </c>
      <c r="B14" s="6">
        <v>1000</v>
      </c>
      <c r="C14" s="17">
        <v>0.41</v>
      </c>
      <c r="D14" s="6">
        <v>0</v>
      </c>
      <c r="E14" s="6">
        <v>0.2</v>
      </c>
      <c r="F14" s="20">
        <f t="shared" si="0"/>
        <v>0.39</v>
      </c>
      <c r="G14" t="s">
        <v>28</v>
      </c>
    </row>
    <row r="15" spans="1:7" x14ac:dyDescent="0.25">
      <c r="A15" s="5" t="s">
        <v>13</v>
      </c>
      <c r="B15" s="6">
        <f>388.8*0.25</f>
        <v>97.2</v>
      </c>
      <c r="C15" s="6">
        <v>0</v>
      </c>
      <c r="D15" s="6">
        <v>0</v>
      </c>
      <c r="E15" s="6">
        <v>0</v>
      </c>
      <c r="F15" s="20">
        <f t="shared" si="0"/>
        <v>1</v>
      </c>
      <c r="G15" t="s">
        <v>27</v>
      </c>
    </row>
    <row r="16" spans="1:7" x14ac:dyDescent="0.25">
      <c r="A16" s="9" t="s">
        <v>10</v>
      </c>
      <c r="B16" s="10">
        <v>1264</v>
      </c>
      <c r="C16" s="10">
        <v>0</v>
      </c>
      <c r="D16" s="21">
        <f>1436/2081</f>
        <v>0.69005285920230663</v>
      </c>
      <c r="E16" s="10">
        <v>0</v>
      </c>
      <c r="F16" s="22">
        <f t="shared" ref="F16" si="1">1-SUM(C16:E16)</f>
        <v>0.30994714079769337</v>
      </c>
      <c r="G16" t="s">
        <v>26</v>
      </c>
    </row>
    <row r="17" spans="1:7" x14ac:dyDescent="0.25">
      <c r="A17" s="6"/>
      <c r="B17" s="6"/>
      <c r="C17" s="6"/>
      <c r="D17" s="26"/>
      <c r="E17" s="6"/>
      <c r="F17" s="27"/>
    </row>
    <row r="19" spans="1:7" x14ac:dyDescent="0.25">
      <c r="A19" s="79" t="s">
        <v>33</v>
      </c>
      <c r="B19" s="80"/>
      <c r="C19" s="80"/>
      <c r="D19" s="80"/>
      <c r="E19" s="80"/>
      <c r="F19" s="81"/>
    </row>
    <row r="20" spans="1:7" x14ac:dyDescent="0.25">
      <c r="A20" s="14" t="s">
        <v>0</v>
      </c>
      <c r="B20" s="15">
        <v>20</v>
      </c>
      <c r="C20" s="15" t="s">
        <v>22</v>
      </c>
      <c r="D20" s="18" t="s">
        <v>36</v>
      </c>
      <c r="E20" s="15" t="s">
        <v>17</v>
      </c>
      <c r="F20" s="16" t="s">
        <v>18</v>
      </c>
      <c r="G20" s="17" t="s">
        <v>53</v>
      </c>
    </row>
    <row r="21" spans="1:7" x14ac:dyDescent="0.25">
      <c r="A21" s="5" t="s">
        <v>1</v>
      </c>
      <c r="B21" s="6">
        <v>4</v>
      </c>
      <c r="C21" s="6" t="s">
        <v>20</v>
      </c>
      <c r="D21">
        <v>108</v>
      </c>
      <c r="E21" s="7">
        <v>0.29166666666666669</v>
      </c>
      <c r="F21" s="13">
        <v>0.33333333333333331</v>
      </c>
    </row>
    <row r="22" spans="1:7" x14ac:dyDescent="0.25">
      <c r="A22" s="5" t="s">
        <v>1</v>
      </c>
      <c r="B22" s="6">
        <v>2</v>
      </c>
      <c r="C22" s="6" t="s">
        <v>21</v>
      </c>
      <c r="D22">
        <v>180</v>
      </c>
      <c r="E22" s="7">
        <v>0.6875</v>
      </c>
      <c r="F22" s="13">
        <v>0.72916666666666663</v>
      </c>
    </row>
    <row r="23" spans="1:7" x14ac:dyDescent="0.25">
      <c r="A23" s="5" t="s">
        <v>1</v>
      </c>
      <c r="B23" s="6">
        <v>4</v>
      </c>
      <c r="C23" s="6" t="s">
        <v>21</v>
      </c>
      <c r="D23">
        <v>180</v>
      </c>
      <c r="E23" s="7">
        <v>0.72916666666666663</v>
      </c>
      <c r="F23" s="13">
        <v>0.91666666666666663</v>
      </c>
    </row>
    <row r="24" spans="1:7" x14ac:dyDescent="0.25">
      <c r="A24" s="5" t="s">
        <v>1</v>
      </c>
      <c r="B24" s="6">
        <v>2</v>
      </c>
      <c r="C24" s="6" t="s">
        <v>21</v>
      </c>
      <c r="D24">
        <v>180</v>
      </c>
      <c r="E24" s="7">
        <v>0.91666666666666663</v>
      </c>
      <c r="F24" s="13">
        <v>0.95833333333333337</v>
      </c>
    </row>
    <row r="25" spans="1:7" x14ac:dyDescent="0.25">
      <c r="A25" s="1" t="s">
        <v>2</v>
      </c>
      <c r="B25" s="2">
        <v>4</v>
      </c>
      <c r="C25" s="2" t="s">
        <v>19</v>
      </c>
      <c r="D25" s="2">
        <v>72</v>
      </c>
      <c r="E25" s="3">
        <v>0</v>
      </c>
      <c r="F25" s="4">
        <v>0.29166666666666669</v>
      </c>
    </row>
    <row r="26" spans="1:7" x14ac:dyDescent="0.25">
      <c r="A26" s="5" t="s">
        <v>2</v>
      </c>
      <c r="B26" s="6">
        <v>2</v>
      </c>
      <c r="C26" s="6" t="s">
        <v>19</v>
      </c>
      <c r="D26" s="6">
        <v>72</v>
      </c>
      <c r="E26" s="7">
        <v>0.91666666666666663</v>
      </c>
      <c r="F26" s="8">
        <v>0.95833333333333337</v>
      </c>
    </row>
    <row r="27" spans="1:7" x14ac:dyDescent="0.25">
      <c r="A27" s="9" t="s">
        <v>2</v>
      </c>
      <c r="B27" s="10">
        <v>4</v>
      </c>
      <c r="C27" s="10" t="s">
        <v>19</v>
      </c>
      <c r="D27" s="10">
        <v>72</v>
      </c>
      <c r="E27" s="11">
        <v>0.95833333333333337</v>
      </c>
      <c r="F27" s="12">
        <v>1</v>
      </c>
    </row>
  </sheetData>
  <mergeCells count="3">
    <mergeCell ref="A2:E2"/>
    <mergeCell ref="A8:F8"/>
    <mergeCell ref="A19:F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load_inc</vt:lpstr>
      <vt:lpstr>schedule</vt:lpstr>
      <vt:lpstr>load_complete</vt:lpstr>
    </vt:vector>
  </TitlesOfParts>
  <Company>NRC-CNRC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2023-02-09T00:23:46Z</dcterms:created>
  <dcterms:modified xsi:type="dcterms:W3CDTF">2023-02-19T00:51:22Z</dcterms:modified>
</cp:coreProperties>
</file>