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4E726B03-161D-BD40-9988-48ED3C11DC39}" xr6:coauthVersionLast="43" xr6:coauthVersionMax="43" xr10:uidLastSave="{00000000-0000-0000-0000-000000000000}"/>
  <bookViews>
    <workbookView xWindow="10040" yWindow="336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3" i="2"/>
  <c r="B4" i="1" l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4" i="1" l="1"/>
  <c r="B17" i="1" l="1"/>
  <c r="B18" i="1" s="1"/>
</calcChain>
</file>

<file path=xl/sharedStrings.xml><?xml version="1.0" encoding="utf-8"?>
<sst xmlns="http://schemas.openxmlformats.org/spreadsheetml/2006/main" count="149" uniqueCount="76">
  <si>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</si>
  <si>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</si>
  <si>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</si>
  <si>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</si>
  <si>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</si>
  <si>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</si>
  <si>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</si>
  <si>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</si>
  <si>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</si>
  <si>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</si>
  <si>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</si>
  <si>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</si>
  <si>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</si>
  <si>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</si>
  <si>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</si>
  <si>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</si>
  <si>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</si>
  <si>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</si>
  <si>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</si>
  <si>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</si>
  <si>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</si>
  <si>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</si>
  <si>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</si>
  <si>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</si>
  <si>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</si>
  <si>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</si>
  <si>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</si>
  <si>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</si>
  <si>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</si>
  <si>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</si>
  <si>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</si>
  <si>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</si>
  <si>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</si>
  <si>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</si>
  <si>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</si>
  <si>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</si>
  <si>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</si>
  <si>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</si>
  <si>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</si>
  <si>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</si>
  <si>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</si>
  <si>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</si>
  <si>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</si>
  <si>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</si>
  <si>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</si>
  <si>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</si>
  <si>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</si>
  <si>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</si>
  <si>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</si>
  <si>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</si>
  <si>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</si>
  <si>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</si>
  <si>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</si>
  <si>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</si>
  <si>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</si>
  <si>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</si>
  <si>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</si>
  <si>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</si>
  <si>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</si>
  <si>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</si>
  <si>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</si>
  <si>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</si>
  <si>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</si>
  <si>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</si>
  <si>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</si>
  <si>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</si>
  <si>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vine pruning residue</t>
    <phoneticPr fontId="1" type="noConversion"/>
  </si>
  <si>
    <t>Acid Type</t>
    <phoneticPr fontId="1" type="noConversion"/>
  </si>
  <si>
    <t>Mono</t>
    <phoneticPr fontId="1" type="noConversion"/>
  </si>
  <si>
    <t>Oligo</t>
    <phoneticPr fontId="1" type="noConversion"/>
  </si>
  <si>
    <t>water</t>
    <phoneticPr fontId="1" type="noConversion"/>
  </si>
  <si>
    <t>Acid</t>
  </si>
  <si>
    <t>none</t>
  </si>
  <si>
    <t>Acetyl</t>
  </si>
  <si>
    <t>Wood</t>
  </si>
  <si>
    <t>vine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</si>
</sst>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39.6640625" style="4" customWidth="1"/>
    <col min="2" max="2" width="22.6640625" style="4" customWidth="1"/>
    <col min="3" max="16384" width="8.83203125" style="4"/>
  </cols>
  <sheetData>
    <row r="1" spans="1:11" ht="19" x14ac:dyDescent="0.25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 x14ac:dyDescent="0.2">
      <c r="A2" s="4" t="s">
        <v>9</v>
      </c>
      <c r="B2" s="5">
        <v>8.5113803820237531E-6</v>
      </c>
      <c r="C2" s="4" t="s">
        <v>0</v>
      </c>
    </row>
    <row r="3" spans="1:11" x14ac:dyDescent="0.2">
      <c r="A3" s="4" t="s">
        <v>10</v>
      </c>
      <c r="B3" s="5">
        <v>14.87</v>
      </c>
      <c r="C3" s="4" t="s">
        <v>1</v>
      </c>
    </row>
    <row r="4" spans="1:11" x14ac:dyDescent="0.2">
      <c r="A4" s="4" t="s">
        <v>11</v>
      </c>
      <c r="B4" s="5">
        <f>B3/0.88</f>
        <v>16.897727272727273</v>
      </c>
      <c r="C4" s="4" t="s">
        <v>1</v>
      </c>
    </row>
    <row r="5" spans="1:11" x14ac:dyDescent="0.2">
      <c r="A5" s="4" t="s">
        <v>12</v>
      </c>
      <c r="B5" s="5">
        <v>0.50900000000000001</v>
      </c>
      <c r="C5" s="4" t="s">
        <v>13</v>
      </c>
    </row>
    <row r="6" spans="1:11" x14ac:dyDescent="0.2">
      <c r="A6" s="4" t="s">
        <v>14</v>
      </c>
      <c r="B6" s="5">
        <v>8</v>
      </c>
    </row>
    <row r="7" spans="1:11" x14ac:dyDescent="0.2">
      <c r="A7" s="4" t="s">
        <v>63</v>
      </c>
      <c r="B7" s="5">
        <v>25</v>
      </c>
      <c r="C7" s="4" t="s">
        <v>64</v>
      </c>
    </row>
    <row r="8" spans="1:11" x14ac:dyDescent="0.2">
      <c r="A8" s="4" t="s">
        <v>15</v>
      </c>
      <c r="B8" s="5">
        <v>6.14</v>
      </c>
      <c r="C8" s="4" t="s">
        <v>16</v>
      </c>
    </row>
    <row r="9" spans="1:11" ht="19" x14ac:dyDescent="0.25">
      <c r="A9" s="11" t="s">
        <v>2</v>
      </c>
      <c r="B9" s="11"/>
    </row>
    <row r="10" spans="1:11" x14ac:dyDescent="0.2">
      <c r="A10" s="4" t="s">
        <v>17</v>
      </c>
      <c r="B10" s="5">
        <v>700</v>
      </c>
      <c r="C10" s="4" t="s">
        <v>18</v>
      </c>
    </row>
    <row r="11" spans="1:11" x14ac:dyDescent="0.2">
      <c r="A11" s="4" t="s">
        <v>19</v>
      </c>
      <c r="B11" s="5">
        <v>0.3</v>
      </c>
      <c r="C11" s="4" t="s">
        <v>20</v>
      </c>
    </row>
    <row r="12" spans="1:11" x14ac:dyDescent="0.2">
      <c r="A12" s="4" t="s">
        <v>3</v>
      </c>
      <c r="B12" s="5">
        <f>B6</f>
        <v>8</v>
      </c>
    </row>
    <row r="13" spans="1:11" x14ac:dyDescent="0.2">
      <c r="A13" s="4" t="s">
        <v>4</v>
      </c>
      <c r="B13" s="5"/>
    </row>
    <row r="14" spans="1:11" x14ac:dyDescent="0.2">
      <c r="A14" s="4" t="s">
        <v>21</v>
      </c>
      <c r="B14" s="5">
        <f>0.2*(B12/(1+B12))</f>
        <v>0.17777777777777778</v>
      </c>
      <c r="C14" s="4" t="s">
        <v>22</v>
      </c>
    </row>
    <row r="15" spans="1:11" x14ac:dyDescent="0.2">
      <c r="A15" s="4" t="s">
        <v>5</v>
      </c>
      <c r="B15" s="5">
        <v>0.8</v>
      </c>
    </row>
    <row r="16" spans="1:11" x14ac:dyDescent="0.2">
      <c r="A16" s="4" t="s">
        <v>23</v>
      </c>
      <c r="B16" s="5">
        <v>4186</v>
      </c>
      <c r="C16" s="4" t="s">
        <v>6</v>
      </c>
    </row>
    <row r="17" spans="1:17" x14ac:dyDescent="0.2">
      <c r="A17" s="4" t="s">
        <v>24</v>
      </c>
      <c r="B17" s="5">
        <f>B10*B15/B16/B14</f>
        <v>0.75250836120401332</v>
      </c>
      <c r="C17" s="4" t="s">
        <v>25</v>
      </c>
    </row>
    <row r="18" spans="1:17" x14ac:dyDescent="0.2">
      <c r="A18" s="4" t="s">
        <v>7</v>
      </c>
      <c r="B18" s="5">
        <f>B17*60</f>
        <v>45.1505016722408</v>
      </c>
      <c r="C18" s="4" t="s">
        <v>26</v>
      </c>
    </row>
    <row r="22" spans="1:17" ht="19" x14ac:dyDescent="0.25">
      <c r="A22" s="12" t="s">
        <v>56</v>
      </c>
      <c r="B22" s="12"/>
      <c r="C22" s="12"/>
    </row>
    <row r="23" spans="1:17" x14ac:dyDescent="0.2">
      <c r="A23" s="4" t="s">
        <v>57</v>
      </c>
      <c r="B23" s="4" t="s">
        <v>58</v>
      </c>
    </row>
    <row r="24" spans="1:17" x14ac:dyDescent="0.2">
      <c r="A24" s="4">
        <v>0.6</v>
      </c>
      <c r="B24" s="5">
        <f>A24/($B$6*100)*1000</f>
        <v>0.75</v>
      </c>
    </row>
    <row r="25" spans="1:17" x14ac:dyDescent="0.2">
      <c r="A25" s="4">
        <v>0.6</v>
      </c>
      <c r="B25" s="5">
        <f t="shared" ref="B25:B33" si="0">A25/($B$6*100)*1000</f>
        <v>0.75</v>
      </c>
    </row>
    <row r="26" spans="1:17" x14ac:dyDescent="0.2">
      <c r="A26" s="4">
        <v>0.6</v>
      </c>
      <c r="B26" s="5">
        <f t="shared" si="0"/>
        <v>0.75</v>
      </c>
    </row>
    <row r="27" spans="1:17" x14ac:dyDescent="0.2">
      <c r="A27" s="4">
        <v>0.6</v>
      </c>
      <c r="B27" s="5">
        <f t="shared" si="0"/>
        <v>0.75</v>
      </c>
    </row>
    <row r="28" spans="1:17" x14ac:dyDescent="0.2">
      <c r="A28" s="4">
        <v>0.6</v>
      </c>
      <c r="B28" s="5">
        <f t="shared" si="0"/>
        <v>0.75</v>
      </c>
    </row>
    <row r="29" spans="1:17" x14ac:dyDescent="0.2">
      <c r="A29" s="4">
        <v>0.6</v>
      </c>
      <c r="B29" s="5">
        <f t="shared" si="0"/>
        <v>0.75</v>
      </c>
    </row>
    <row r="30" spans="1:17" ht="19" x14ac:dyDescent="0.25">
      <c r="A30" s="4">
        <v>0.6</v>
      </c>
      <c r="B30" s="5">
        <f t="shared" si="0"/>
        <v>0.75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 x14ac:dyDescent="0.2">
      <c r="A31" s="4">
        <v>0.6</v>
      </c>
      <c r="B31" s="5">
        <f t="shared" si="0"/>
        <v>0.75</v>
      </c>
      <c r="I31" s="6" t="s">
        <v>49</v>
      </c>
      <c r="J31" s="5">
        <v>5.07</v>
      </c>
      <c r="M31" s="13" t="s">
        <v>60</v>
      </c>
      <c r="N31" s="13"/>
      <c r="O31" s="4">
        <v>0.17699999999999999</v>
      </c>
      <c r="P31" s="4" t="s">
        <v>65</v>
      </c>
    </row>
    <row r="32" spans="1:17" ht="17" x14ac:dyDescent="0.2">
      <c r="A32" s="4">
        <v>0.6</v>
      </c>
      <c r="B32" s="5">
        <f t="shared" si="0"/>
        <v>0.75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0.84099999999999997</v>
      </c>
      <c r="P32" s="4" t="s">
        <v>65</v>
      </c>
    </row>
    <row r="33" spans="1:16" x14ac:dyDescent="0.2">
      <c r="A33" s="4">
        <v>0.6</v>
      </c>
      <c r="B33" s="5">
        <f t="shared" si="0"/>
        <v>0.75</v>
      </c>
      <c r="M33" s="13" t="s">
        <v>62</v>
      </c>
      <c r="N33" s="13"/>
      <c r="O33" s="5">
        <f>(O31+O32)/2</f>
        <v>0.50900000000000001</v>
      </c>
      <c r="P33" s="4" t="s">
        <v>65</v>
      </c>
    </row>
    <row r="34" spans="1:16" ht="19" x14ac:dyDescent="0.25">
      <c r="I34" s="12" t="s">
        <v>53</v>
      </c>
      <c r="J34" s="12"/>
      <c r="K34" s="12"/>
      <c r="L34" s="12"/>
      <c r="M34" s="12"/>
      <c r="N34" s="8"/>
      <c r="O34" s="7"/>
    </row>
    <row r="35" spans="1:16" ht="17" x14ac:dyDescent="0.2">
      <c r="I35" s="4" t="s">
        <v>55</v>
      </c>
      <c r="J35" s="4" t="s">
        <v>54</v>
      </c>
    </row>
    <row r="36" spans="1:16" x14ac:dyDescent="0.2">
      <c r="I36" s="4">
        <v>0.01</v>
      </c>
      <c r="J36" s="5">
        <f>I36/98.709*2*10</f>
        <v>2.0261576958534684E-3</v>
      </c>
    </row>
    <row r="37" spans="1:16" x14ac:dyDescent="0.2">
      <c r="I37" s="4">
        <v>0.05</v>
      </c>
      <c r="J37" s="5">
        <f t="shared" ref="J37:J43" si="1">I37/98.709*2*10</f>
        <v>1.0130788479267343E-2</v>
      </c>
    </row>
    <row r="38" spans="1:16" x14ac:dyDescent="0.2">
      <c r="I38" s="4">
        <v>0.1</v>
      </c>
      <c r="J38" s="5">
        <f t="shared" si="1"/>
        <v>2.0261576958534686E-2</v>
      </c>
    </row>
    <row r="39" spans="1:16" x14ac:dyDescent="0.2">
      <c r="I39" s="4">
        <v>0.5</v>
      </c>
      <c r="J39" s="5">
        <f t="shared" si="1"/>
        <v>0.10130788479267341</v>
      </c>
    </row>
    <row r="40" spans="1:16" x14ac:dyDescent="0.2">
      <c r="I40" s="4">
        <v>1</v>
      </c>
      <c r="J40" s="5">
        <f t="shared" si="1"/>
        <v>0.20261576958534683</v>
      </c>
    </row>
    <row r="41" spans="1:16" x14ac:dyDescent="0.2">
      <c r="I41" s="4">
        <v>2</v>
      </c>
      <c r="J41" s="5">
        <f t="shared" si="1"/>
        <v>0.40523153917069366</v>
      </c>
    </row>
    <row r="42" spans="1:16" x14ac:dyDescent="0.2">
      <c r="I42" s="4">
        <v>3</v>
      </c>
      <c r="J42" s="5">
        <f t="shared" si="1"/>
        <v>0.60784730875604054</v>
      </c>
    </row>
    <row r="43" spans="1:16" x14ac:dyDescent="0.2">
      <c r="I43" s="4">
        <v>4</v>
      </c>
      <c r="J43" s="5">
        <f t="shared" si="1"/>
        <v>0.81046307834138731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AA18"/>
  <sheetViews>
    <sheetView zoomScale="47" zoomScaleNormal="47" workbookViewId="0">
      <selection activeCell="A3" sqref="A3:Z14"/>
    </sheetView>
  </sheetViews>
  <sheetFormatPr baseColWidth="10" defaultColWidth="8.83203125" defaultRowHeight="15" x14ac:dyDescent="0.2"/>
  <cols>
    <col min="5" max="5" width="11.6640625" bestFit="1" customWidth="1"/>
  </cols>
  <sheetData>
    <row r="1" spans="1:27" x14ac:dyDescent="0.2">
      <c r="A1" t="s">
        <v>27</v>
      </c>
      <c r="L1" t="s">
        <v>28</v>
      </c>
      <c r="R1" t="s">
        <v>29</v>
      </c>
    </row>
    <row r="2" spans="1:27" x14ac:dyDescent="0.2">
      <c r="A2" t="s">
        <v>30</v>
      </c>
      <c r="B2" t="s">
        <v>31</v>
      </c>
      <c r="C2" t="s">
        <v>32</v>
      </c>
      <c r="D2" t="s">
        <v>67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47</v>
      </c>
      <c r="Y2" t="s">
        <v>48</v>
      </c>
      <c r="Z2" t="s">
        <v>68</v>
      </c>
      <c r="AA2" t="s">
        <v>69</v>
      </c>
    </row>
    <row r="3" spans="1:27" s="1" customFormat="1" x14ac:dyDescent="0.2">
      <c r="A3" s="1">
        <v>10</v>
      </c>
      <c r="B3" s="1">
        <v>180</v>
      </c>
      <c r="C3" s="1">
        <v>8</v>
      </c>
      <c r="D3" s="1" t="s">
        <v>70</v>
      </c>
      <c r="E3" s="1">
        <v>0</v>
      </c>
      <c r="F3" s="1">
        <v>8</v>
      </c>
      <c r="G3" s="3">
        <v>17.7</v>
      </c>
      <c r="H3" s="3">
        <v>20</v>
      </c>
      <c r="I3" s="1">
        <f>A3-J3</f>
        <v>5</v>
      </c>
      <c r="J3" s="1">
        <v>5</v>
      </c>
      <c r="K3" s="1">
        <f>(B3-25)/J3</f>
        <v>31</v>
      </c>
      <c r="O3" s="1">
        <v>16.897727272727273</v>
      </c>
      <c r="U3" s="1">
        <f>Z3+AA3/0.88</f>
        <v>6.3636363636363633</v>
      </c>
      <c r="Z3" s="1">
        <v>2.5</v>
      </c>
      <c r="AA3" s="1">
        <v>3.4</v>
      </c>
    </row>
    <row r="4" spans="1:27" s="1" customFormat="1" x14ac:dyDescent="0.2">
      <c r="A4" s="1">
        <v>20</v>
      </c>
      <c r="B4" s="1">
        <v>180</v>
      </c>
      <c r="C4" s="1">
        <v>8</v>
      </c>
      <c r="D4" s="1" t="s">
        <v>70</v>
      </c>
      <c r="E4" s="1">
        <v>0</v>
      </c>
      <c r="F4" s="1">
        <v>8</v>
      </c>
      <c r="G4" s="3">
        <v>17.7</v>
      </c>
      <c r="H4" s="3">
        <v>20</v>
      </c>
      <c r="I4" s="1">
        <f t="shared" ref="I4:I18" si="0">A4-J4</f>
        <v>15</v>
      </c>
      <c r="J4" s="1">
        <v>5</v>
      </c>
      <c r="K4" s="1">
        <f t="shared" ref="K4:K18" si="1">(B4-25)/J4</f>
        <v>31</v>
      </c>
      <c r="O4" s="1">
        <v>16.897727272727273</v>
      </c>
      <c r="U4" s="1">
        <f t="shared" ref="U4:U18" si="2">Z4+AA4/0.88</f>
        <v>6.0772727272727272</v>
      </c>
      <c r="Z4" s="1">
        <v>2.1</v>
      </c>
      <c r="AA4" s="1">
        <v>3.5</v>
      </c>
    </row>
    <row r="5" spans="1:27" s="1" customFormat="1" x14ac:dyDescent="0.2">
      <c r="A5" s="1">
        <v>30</v>
      </c>
      <c r="B5" s="1">
        <v>180</v>
      </c>
      <c r="C5" s="1">
        <v>8</v>
      </c>
      <c r="D5" s="1" t="s">
        <v>70</v>
      </c>
      <c r="E5" s="1">
        <v>0</v>
      </c>
      <c r="F5" s="1">
        <v>8</v>
      </c>
      <c r="G5" s="3">
        <v>17.7</v>
      </c>
      <c r="H5" s="3">
        <v>20</v>
      </c>
      <c r="I5" s="1">
        <f t="shared" si="0"/>
        <v>25</v>
      </c>
      <c r="J5" s="1">
        <v>5</v>
      </c>
      <c r="K5" s="1">
        <f t="shared" si="1"/>
        <v>31</v>
      </c>
      <c r="O5" s="1">
        <v>16.897727272727273</v>
      </c>
      <c r="U5" s="1">
        <f t="shared" si="2"/>
        <v>13.704545454545455</v>
      </c>
      <c r="Z5" s="1">
        <v>2</v>
      </c>
      <c r="AA5" s="1">
        <v>10.3</v>
      </c>
    </row>
    <row r="6" spans="1:27" s="1" customFormat="1" x14ac:dyDescent="0.2">
      <c r="A6" s="1">
        <v>40</v>
      </c>
      <c r="B6" s="1">
        <v>180</v>
      </c>
      <c r="C6" s="1">
        <v>8</v>
      </c>
      <c r="D6" s="1" t="s">
        <v>70</v>
      </c>
      <c r="E6" s="1">
        <v>0</v>
      </c>
      <c r="F6" s="1">
        <v>8</v>
      </c>
      <c r="G6" s="3">
        <v>17.7</v>
      </c>
      <c r="H6" s="3">
        <v>20</v>
      </c>
      <c r="I6" s="1">
        <f t="shared" si="0"/>
        <v>35</v>
      </c>
      <c r="J6" s="1">
        <v>5</v>
      </c>
      <c r="K6" s="1">
        <f t="shared" si="1"/>
        <v>31</v>
      </c>
      <c r="O6" s="1">
        <v>16.897727272727273</v>
      </c>
      <c r="U6" s="1">
        <f t="shared" si="2"/>
        <v>14.640909090909092</v>
      </c>
      <c r="Z6" s="1">
        <v>1.8</v>
      </c>
      <c r="AA6" s="3">
        <v>11.3</v>
      </c>
    </row>
    <row r="7" spans="1:27" s="1" customFormat="1" x14ac:dyDescent="0.2">
      <c r="A7" s="1">
        <v>50</v>
      </c>
      <c r="B7" s="1">
        <v>180</v>
      </c>
      <c r="C7" s="1">
        <v>8</v>
      </c>
      <c r="D7" s="1" t="s">
        <v>70</v>
      </c>
      <c r="E7" s="1">
        <v>0</v>
      </c>
      <c r="F7" s="1">
        <v>8</v>
      </c>
      <c r="G7" s="3">
        <v>17.7</v>
      </c>
      <c r="H7" s="3">
        <v>20</v>
      </c>
      <c r="I7" s="1">
        <f t="shared" si="0"/>
        <v>45</v>
      </c>
      <c r="J7" s="1">
        <v>5</v>
      </c>
      <c r="K7" s="1">
        <f t="shared" si="1"/>
        <v>31</v>
      </c>
      <c r="O7" s="1">
        <v>16.897727272727273</v>
      </c>
      <c r="U7" s="1">
        <f t="shared" si="2"/>
        <v>16.118181818181817</v>
      </c>
      <c r="Z7" s="1">
        <v>1.8</v>
      </c>
      <c r="AA7" s="3">
        <v>12.6</v>
      </c>
    </row>
    <row r="8" spans="1:27" s="1" customFormat="1" x14ac:dyDescent="0.2">
      <c r="A8" s="1">
        <v>60</v>
      </c>
      <c r="B8" s="1">
        <v>180</v>
      </c>
      <c r="C8" s="1">
        <v>8</v>
      </c>
      <c r="D8" s="1" t="s">
        <v>70</v>
      </c>
      <c r="E8" s="1">
        <v>0</v>
      </c>
      <c r="F8" s="1">
        <v>8</v>
      </c>
      <c r="G8" s="3">
        <v>17.7</v>
      </c>
      <c r="H8" s="3">
        <v>20</v>
      </c>
      <c r="I8" s="1">
        <f t="shared" si="0"/>
        <v>55</v>
      </c>
      <c r="J8" s="1">
        <v>5</v>
      </c>
      <c r="K8" s="1">
        <f t="shared" si="1"/>
        <v>31</v>
      </c>
      <c r="O8" s="1">
        <v>16.897727272727273</v>
      </c>
      <c r="U8" s="1">
        <f t="shared" si="2"/>
        <v>17</v>
      </c>
      <c r="Z8" s="1">
        <v>2</v>
      </c>
      <c r="AA8" s="3">
        <v>13.2</v>
      </c>
    </row>
    <row r="9" spans="1:27" s="1" customFormat="1" x14ac:dyDescent="0.2">
      <c r="A9" s="1">
        <v>70</v>
      </c>
      <c r="B9" s="1">
        <v>180</v>
      </c>
      <c r="C9" s="1">
        <v>8</v>
      </c>
      <c r="D9" s="1" t="s">
        <v>70</v>
      </c>
      <c r="E9" s="1">
        <v>0</v>
      </c>
      <c r="F9" s="1">
        <v>8</v>
      </c>
      <c r="G9" s="3">
        <v>17.7</v>
      </c>
      <c r="H9" s="3">
        <v>20</v>
      </c>
      <c r="I9" s="1">
        <f t="shared" si="0"/>
        <v>65</v>
      </c>
      <c r="J9" s="1">
        <v>5</v>
      </c>
      <c r="K9" s="1">
        <f t="shared" si="1"/>
        <v>31</v>
      </c>
      <c r="O9" s="1">
        <v>16.897727272727273</v>
      </c>
      <c r="U9" s="1">
        <f t="shared" si="2"/>
        <v>16.572727272727274</v>
      </c>
      <c r="Z9" s="1">
        <v>1.8</v>
      </c>
      <c r="AA9" s="1">
        <v>13</v>
      </c>
    </row>
    <row r="10" spans="1:27" s="1" customFormat="1" x14ac:dyDescent="0.2">
      <c r="A10" s="1">
        <v>80</v>
      </c>
      <c r="B10" s="1">
        <v>180</v>
      </c>
      <c r="C10" s="1">
        <v>8</v>
      </c>
      <c r="D10" s="1" t="s">
        <v>70</v>
      </c>
      <c r="E10" s="1">
        <v>0</v>
      </c>
      <c r="F10" s="1">
        <v>8</v>
      </c>
      <c r="G10" s="3">
        <v>17.7</v>
      </c>
      <c r="H10" s="3">
        <v>20</v>
      </c>
      <c r="I10" s="1">
        <f t="shared" si="0"/>
        <v>75</v>
      </c>
      <c r="J10" s="1">
        <v>5</v>
      </c>
      <c r="K10" s="1">
        <f t="shared" si="1"/>
        <v>31</v>
      </c>
      <c r="O10" s="1">
        <v>16.897727272727273</v>
      </c>
      <c r="U10" s="1">
        <f t="shared" si="2"/>
        <v>16.772727272727273</v>
      </c>
      <c r="Z10" s="1">
        <v>2</v>
      </c>
      <c r="AA10" s="3">
        <v>13</v>
      </c>
    </row>
    <row r="11" spans="1:27" s="1" customFormat="1" x14ac:dyDescent="0.2">
      <c r="A11" s="1">
        <v>30</v>
      </c>
      <c r="B11" s="1">
        <v>200</v>
      </c>
      <c r="C11" s="1">
        <v>8</v>
      </c>
      <c r="D11" s="1" t="s">
        <v>70</v>
      </c>
      <c r="E11" s="1">
        <v>0</v>
      </c>
      <c r="F11" s="1">
        <v>8</v>
      </c>
      <c r="G11" s="3">
        <v>17.7</v>
      </c>
      <c r="H11" s="3">
        <v>20</v>
      </c>
      <c r="I11" s="1">
        <f t="shared" si="0"/>
        <v>25</v>
      </c>
      <c r="J11" s="1">
        <v>5</v>
      </c>
      <c r="K11" s="1">
        <f t="shared" si="1"/>
        <v>35</v>
      </c>
      <c r="O11" s="1">
        <v>16.897727272727273</v>
      </c>
      <c r="U11" s="1">
        <f t="shared" si="2"/>
        <v>15.936363636363637</v>
      </c>
      <c r="Z11" s="1">
        <v>2.2999999999999998</v>
      </c>
      <c r="AA11" s="3">
        <v>12</v>
      </c>
    </row>
    <row r="12" spans="1:27" s="1" customFormat="1" x14ac:dyDescent="0.2">
      <c r="A12" s="1">
        <v>40</v>
      </c>
      <c r="B12" s="1">
        <v>200</v>
      </c>
      <c r="C12" s="1">
        <v>8</v>
      </c>
      <c r="D12" s="1" t="s">
        <v>70</v>
      </c>
      <c r="E12" s="1">
        <v>0</v>
      </c>
      <c r="F12" s="1">
        <v>8</v>
      </c>
      <c r="G12" s="3">
        <v>17.7</v>
      </c>
      <c r="H12" s="3">
        <v>20</v>
      </c>
      <c r="I12" s="1">
        <f t="shared" si="0"/>
        <v>35</v>
      </c>
      <c r="J12" s="1">
        <v>5</v>
      </c>
      <c r="K12" s="1">
        <f t="shared" si="1"/>
        <v>35</v>
      </c>
      <c r="O12" s="1">
        <v>16.897727272727273</v>
      </c>
      <c r="U12" s="1">
        <f t="shared" si="2"/>
        <v>10.754545454545454</v>
      </c>
      <c r="Z12" s="1">
        <v>2.8</v>
      </c>
      <c r="AA12" s="3">
        <v>7</v>
      </c>
    </row>
    <row r="13" spans="1:27" s="1" customFormat="1" x14ac:dyDescent="0.2">
      <c r="A13" s="1">
        <v>60</v>
      </c>
      <c r="B13" s="1">
        <v>200</v>
      </c>
      <c r="C13" s="1">
        <v>8</v>
      </c>
      <c r="D13" s="1" t="s">
        <v>70</v>
      </c>
      <c r="E13" s="1">
        <v>0</v>
      </c>
      <c r="F13" s="1">
        <v>8</v>
      </c>
      <c r="G13" s="3">
        <v>17.7</v>
      </c>
      <c r="H13" s="3">
        <v>20</v>
      </c>
      <c r="I13" s="1">
        <f t="shared" si="0"/>
        <v>55</v>
      </c>
      <c r="J13" s="1">
        <v>5</v>
      </c>
      <c r="K13" s="1">
        <f t="shared" si="1"/>
        <v>35</v>
      </c>
      <c r="O13" s="1">
        <v>16.897727272727273</v>
      </c>
      <c r="U13" s="1">
        <f t="shared" si="2"/>
        <v>3.9318181818181817</v>
      </c>
      <c r="Z13" s="1">
        <v>2</v>
      </c>
      <c r="AA13" s="3">
        <v>1.7</v>
      </c>
    </row>
    <row r="14" spans="1:27" s="2" customFormat="1" x14ac:dyDescent="0.2">
      <c r="A14" s="2">
        <v>90</v>
      </c>
      <c r="B14" s="2">
        <v>200</v>
      </c>
      <c r="C14" s="2">
        <v>8</v>
      </c>
      <c r="D14" s="2" t="s">
        <v>70</v>
      </c>
      <c r="E14" s="2">
        <v>0</v>
      </c>
      <c r="F14" s="2">
        <v>8</v>
      </c>
      <c r="G14" s="3">
        <v>17.7</v>
      </c>
      <c r="H14" s="3">
        <v>20</v>
      </c>
      <c r="I14" s="1">
        <f t="shared" si="0"/>
        <v>85</v>
      </c>
      <c r="J14" s="2">
        <v>5</v>
      </c>
      <c r="K14" s="1">
        <f t="shared" si="1"/>
        <v>35</v>
      </c>
      <c r="O14" s="2">
        <v>16.897727272727273</v>
      </c>
      <c r="U14" s="1">
        <f t="shared" si="2"/>
        <v>2.122727272727273</v>
      </c>
      <c r="Z14" s="2">
        <v>1.1000000000000001</v>
      </c>
      <c r="AA14" s="2">
        <v>0.9</v>
      </c>
    </row>
    <row r="15" spans="1:27" x14ac:dyDescent="0.2">
      <c r="C15">
        <v>8</v>
      </c>
      <c r="D15" t="s">
        <v>70</v>
      </c>
      <c r="E15">
        <v>0</v>
      </c>
      <c r="F15">
        <v>8</v>
      </c>
      <c r="G15" s="3">
        <v>17.7</v>
      </c>
      <c r="H15" s="3">
        <v>20</v>
      </c>
      <c r="I15" s="1">
        <f t="shared" si="0"/>
        <v>-5</v>
      </c>
      <c r="J15">
        <v>5</v>
      </c>
      <c r="K15" s="1">
        <f t="shared" si="1"/>
        <v>-5</v>
      </c>
      <c r="O15">
        <v>16.897727272727273</v>
      </c>
      <c r="U15" s="1">
        <f t="shared" si="2"/>
        <v>0</v>
      </c>
    </row>
    <row r="16" spans="1:27" x14ac:dyDescent="0.2">
      <c r="C16">
        <v>8</v>
      </c>
      <c r="D16" t="s">
        <v>70</v>
      </c>
      <c r="E16">
        <v>0</v>
      </c>
      <c r="F16">
        <v>8</v>
      </c>
      <c r="G16" s="3">
        <v>17.7</v>
      </c>
      <c r="H16" s="3">
        <v>20</v>
      </c>
      <c r="I16" s="1">
        <f t="shared" si="0"/>
        <v>-5</v>
      </c>
      <c r="J16">
        <v>5</v>
      </c>
      <c r="K16" s="1">
        <f t="shared" si="1"/>
        <v>-5</v>
      </c>
      <c r="O16">
        <v>16.897727272727273</v>
      </c>
      <c r="U16" s="1">
        <f t="shared" si="2"/>
        <v>0</v>
      </c>
    </row>
    <row r="17" spans="3:21" x14ac:dyDescent="0.2">
      <c r="C17">
        <v>8</v>
      </c>
      <c r="D17" t="s">
        <v>70</v>
      </c>
      <c r="E17">
        <v>0</v>
      </c>
      <c r="F17">
        <v>8</v>
      </c>
      <c r="G17" s="3">
        <v>17.7</v>
      </c>
      <c r="H17" s="3">
        <v>20</v>
      </c>
      <c r="I17" s="1">
        <f t="shared" si="0"/>
        <v>-5</v>
      </c>
      <c r="J17">
        <v>5</v>
      </c>
      <c r="K17" s="1">
        <f t="shared" si="1"/>
        <v>-5</v>
      </c>
      <c r="O17">
        <v>16.897727272727273</v>
      </c>
      <c r="U17" s="1">
        <f t="shared" si="2"/>
        <v>0</v>
      </c>
    </row>
    <row r="18" spans="3:21" x14ac:dyDescent="0.2">
      <c r="C18">
        <v>8</v>
      </c>
      <c r="D18" t="s">
        <v>70</v>
      </c>
      <c r="E18">
        <v>0</v>
      </c>
      <c r="F18">
        <v>8</v>
      </c>
      <c r="G18" s="3">
        <v>17.7</v>
      </c>
      <c r="H18" s="3">
        <v>20</v>
      </c>
      <c r="I18" s="1">
        <f t="shared" si="0"/>
        <v>-5</v>
      </c>
      <c r="J18">
        <v>5</v>
      </c>
      <c r="K18" s="1">
        <f t="shared" si="1"/>
        <v>-5</v>
      </c>
      <c r="O18">
        <v>16.897727272727273</v>
      </c>
      <c r="U18" s="1">
        <f t="shared" si="2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AB14"/>
  <sheetViews>
    <sheetView tabSelected="1" topLeftCell="J1" zoomScale="99" zoomScaleNormal="99" workbookViewId="0">
      <selection activeCell="AC6" sqref="AC6"/>
    </sheetView>
  </sheetViews>
  <sheetFormatPr baseColWidth="10" defaultColWidth="8.83203125" defaultRowHeight="15" x14ac:dyDescent="0.2"/>
  <sheetData>
    <row r="1" spans="1:28" x14ac:dyDescent="0.2">
      <c r="A1" t="s">
        <v>27</v>
      </c>
      <c r="K1" t="s">
        <v>28</v>
      </c>
      <c r="Q1" t="s">
        <v>29</v>
      </c>
    </row>
    <row r="2" spans="1:28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68</v>
      </c>
      <c r="Z2" t="s">
        <v>71</v>
      </c>
      <c r="AA2" t="s">
        <v>73</v>
      </c>
      <c r="AB2" t="s">
        <v>74</v>
      </c>
    </row>
    <row r="3" spans="1:28" x14ac:dyDescent="0.2">
      <c r="A3">
        <v>10</v>
      </c>
      <c r="B3">
        <v>180</v>
      </c>
      <c r="C3">
        <v>8</v>
      </c>
      <c r="D3">
        <v>0</v>
      </c>
      <c r="E3">
        <v>8</v>
      </c>
      <c r="F3">
        <v>17.7</v>
      </c>
      <c r="G3">
        <v>20</v>
      </c>
      <c r="H3">
        <v>5</v>
      </c>
      <c r="I3">
        <v>5</v>
      </c>
      <c r="J3">
        <v>31</v>
      </c>
      <c r="N3">
        <v>16.897727272727273</v>
      </c>
      <c r="T3">
        <v>6.3636363636363633</v>
      </c>
      <c r="Y3">
        <v>2.5</v>
      </c>
      <c r="Z3" t="s">
        <v>72</v>
      </c>
      <c r="AB3" t="s">
        <v>75</v>
      </c>
    </row>
    <row r="4" spans="1:28" x14ac:dyDescent="0.2">
      <c r="A4">
        <v>20</v>
      </c>
      <c r="B4">
        <v>180</v>
      </c>
      <c r="C4">
        <v>8</v>
      </c>
      <c r="D4">
        <v>0</v>
      </c>
      <c r="E4">
        <v>8</v>
      </c>
      <c r="F4">
        <v>17.7</v>
      </c>
      <c r="G4">
        <v>20</v>
      </c>
      <c r="H4">
        <v>15</v>
      </c>
      <c r="I4">
        <v>5</v>
      </c>
      <c r="J4">
        <v>31</v>
      </c>
      <c r="N4">
        <v>16.897727272727273</v>
      </c>
      <c r="T4">
        <v>6.0772727272727272</v>
      </c>
      <c r="Y4">
        <v>2.1</v>
      </c>
      <c r="Z4" t="s">
        <v>72</v>
      </c>
      <c r="AB4" t="s">
        <v>75</v>
      </c>
    </row>
    <row r="5" spans="1:28" x14ac:dyDescent="0.2">
      <c r="A5">
        <v>30</v>
      </c>
      <c r="B5">
        <v>180</v>
      </c>
      <c r="C5">
        <v>8</v>
      </c>
      <c r="D5">
        <v>0</v>
      </c>
      <c r="E5">
        <v>8</v>
      </c>
      <c r="F5">
        <v>17.7</v>
      </c>
      <c r="G5">
        <v>20</v>
      </c>
      <c r="H5">
        <v>25</v>
      </c>
      <c r="I5">
        <v>5</v>
      </c>
      <c r="J5">
        <v>31</v>
      </c>
      <c r="N5">
        <v>16.897727272727273</v>
      </c>
      <c r="T5">
        <v>13.704545454545455</v>
      </c>
      <c r="Y5">
        <v>2</v>
      </c>
      <c r="Z5" t="s">
        <v>72</v>
      </c>
      <c r="AB5" t="s">
        <v>75</v>
      </c>
    </row>
    <row r="6" spans="1:28" x14ac:dyDescent="0.2">
      <c r="A6">
        <v>40</v>
      </c>
      <c r="B6">
        <v>180</v>
      </c>
      <c r="C6">
        <v>8</v>
      </c>
      <c r="D6">
        <v>0</v>
      </c>
      <c r="E6">
        <v>8</v>
      </c>
      <c r="F6">
        <v>17.7</v>
      </c>
      <c r="G6">
        <v>20</v>
      </c>
      <c r="H6">
        <v>35</v>
      </c>
      <c r="I6">
        <v>5</v>
      </c>
      <c r="J6">
        <v>31</v>
      </c>
      <c r="N6">
        <v>16.897727272727273</v>
      </c>
      <c r="T6">
        <v>14.640909090909092</v>
      </c>
      <c r="Y6">
        <v>1.8</v>
      </c>
      <c r="Z6" t="s">
        <v>72</v>
      </c>
      <c r="AB6" t="s">
        <v>75</v>
      </c>
    </row>
    <row r="7" spans="1:28" x14ac:dyDescent="0.2">
      <c r="A7">
        <v>50</v>
      </c>
      <c r="B7">
        <v>180</v>
      </c>
      <c r="C7">
        <v>8</v>
      </c>
      <c r="D7">
        <v>0</v>
      </c>
      <c r="E7">
        <v>8</v>
      </c>
      <c r="F7">
        <v>17.7</v>
      </c>
      <c r="G7">
        <v>20</v>
      </c>
      <c r="H7">
        <v>45</v>
      </c>
      <c r="I7">
        <v>5</v>
      </c>
      <c r="J7">
        <v>31</v>
      </c>
      <c r="N7">
        <v>16.897727272727273</v>
      </c>
      <c r="T7">
        <v>16.118181818181817</v>
      </c>
      <c r="Y7">
        <v>1.8</v>
      </c>
      <c r="Z7" t="s">
        <v>72</v>
      </c>
      <c r="AB7" t="s">
        <v>75</v>
      </c>
    </row>
    <row r="8" spans="1:28" x14ac:dyDescent="0.2">
      <c r="A8">
        <v>60</v>
      </c>
      <c r="B8">
        <v>180</v>
      </c>
      <c r="C8">
        <v>8</v>
      </c>
      <c r="D8">
        <v>0</v>
      </c>
      <c r="E8">
        <v>8</v>
      </c>
      <c r="F8">
        <v>17.7</v>
      </c>
      <c r="G8">
        <v>20</v>
      </c>
      <c r="H8">
        <v>55</v>
      </c>
      <c r="I8">
        <v>5</v>
      </c>
      <c r="J8">
        <v>31</v>
      </c>
      <c r="N8">
        <v>16.897727272727273</v>
      </c>
      <c r="T8">
        <v>17</v>
      </c>
      <c r="Y8">
        <v>2</v>
      </c>
      <c r="Z8" t="s">
        <v>72</v>
      </c>
      <c r="AB8" t="s">
        <v>75</v>
      </c>
    </row>
    <row r="9" spans="1:28" x14ac:dyDescent="0.2">
      <c r="A9">
        <v>70</v>
      </c>
      <c r="B9">
        <v>180</v>
      </c>
      <c r="C9">
        <v>8</v>
      </c>
      <c r="D9">
        <v>0</v>
      </c>
      <c r="E9">
        <v>8</v>
      </c>
      <c r="F9">
        <v>17.7</v>
      </c>
      <c r="G9">
        <v>20</v>
      </c>
      <c r="H9">
        <v>65</v>
      </c>
      <c r="I9">
        <v>5</v>
      </c>
      <c r="J9">
        <v>31</v>
      </c>
      <c r="N9">
        <v>16.897727272727273</v>
      </c>
      <c r="T9">
        <v>16.572727272727274</v>
      </c>
      <c r="Y9">
        <v>1.8</v>
      </c>
      <c r="Z9" t="s">
        <v>72</v>
      </c>
      <c r="AB9" t="s">
        <v>75</v>
      </c>
    </row>
    <row r="10" spans="1:28" x14ac:dyDescent="0.2">
      <c r="A10">
        <v>80</v>
      </c>
      <c r="B10">
        <v>180</v>
      </c>
      <c r="C10">
        <v>8</v>
      </c>
      <c r="D10">
        <v>0</v>
      </c>
      <c r="E10">
        <v>8</v>
      </c>
      <c r="F10">
        <v>17.7</v>
      </c>
      <c r="G10">
        <v>20</v>
      </c>
      <c r="H10">
        <v>75</v>
      </c>
      <c r="I10">
        <v>5</v>
      </c>
      <c r="J10">
        <v>31</v>
      </c>
      <c r="N10">
        <v>16.897727272727273</v>
      </c>
      <c r="T10">
        <v>16.772727272727273</v>
      </c>
      <c r="Y10">
        <v>2</v>
      </c>
      <c r="Z10" t="s">
        <v>72</v>
      </c>
      <c r="AB10" t="s">
        <v>75</v>
      </c>
    </row>
    <row r="11" spans="1:28" x14ac:dyDescent="0.2">
      <c r="A11">
        <v>30</v>
      </c>
      <c r="B11">
        <v>200</v>
      </c>
      <c r="C11">
        <v>8</v>
      </c>
      <c r="D11">
        <v>0</v>
      </c>
      <c r="E11">
        <v>8</v>
      </c>
      <c r="F11">
        <v>17.7</v>
      </c>
      <c r="G11">
        <v>20</v>
      </c>
      <c r="H11">
        <v>25</v>
      </c>
      <c r="I11">
        <v>5</v>
      </c>
      <c r="J11">
        <v>35</v>
      </c>
      <c r="N11">
        <v>16.897727272727273</v>
      </c>
      <c r="T11">
        <v>15.936363636363637</v>
      </c>
      <c r="Y11">
        <v>2.2999999999999998</v>
      </c>
      <c r="Z11" t="s">
        <v>72</v>
      </c>
      <c r="AB11" t="s">
        <v>75</v>
      </c>
    </row>
    <row r="12" spans="1:28" x14ac:dyDescent="0.2">
      <c r="A12">
        <v>40</v>
      </c>
      <c r="B12">
        <v>200</v>
      </c>
      <c r="C12">
        <v>8</v>
      </c>
      <c r="D12">
        <v>0</v>
      </c>
      <c r="E12">
        <v>8</v>
      </c>
      <c r="F12">
        <v>17.7</v>
      </c>
      <c r="G12">
        <v>20</v>
      </c>
      <c r="H12">
        <v>35</v>
      </c>
      <c r="I12">
        <v>5</v>
      </c>
      <c r="J12">
        <v>35</v>
      </c>
      <c r="N12">
        <v>16.897727272727273</v>
      </c>
      <c r="T12">
        <v>10.754545454545454</v>
      </c>
      <c r="Y12">
        <v>2.8</v>
      </c>
      <c r="Z12" t="s">
        <v>72</v>
      </c>
      <c r="AB12" t="s">
        <v>75</v>
      </c>
    </row>
    <row r="13" spans="1:28" x14ac:dyDescent="0.2">
      <c r="A13">
        <v>60</v>
      </c>
      <c r="B13">
        <v>200</v>
      </c>
      <c r="C13">
        <v>8</v>
      </c>
      <c r="D13">
        <v>0</v>
      </c>
      <c r="E13">
        <v>8</v>
      </c>
      <c r="F13">
        <v>17.7</v>
      </c>
      <c r="G13">
        <v>20</v>
      </c>
      <c r="H13">
        <v>55</v>
      </c>
      <c r="I13">
        <v>5</v>
      </c>
      <c r="J13">
        <v>35</v>
      </c>
      <c r="N13">
        <v>16.897727272727273</v>
      </c>
      <c r="T13">
        <v>3.9318181818181817</v>
      </c>
      <c r="Y13">
        <v>2</v>
      </c>
      <c r="Z13" t="s">
        <v>72</v>
      </c>
      <c r="AB13" t="s">
        <v>75</v>
      </c>
    </row>
    <row r="14" spans="1:28" x14ac:dyDescent="0.2">
      <c r="A14">
        <v>90</v>
      </c>
      <c r="B14">
        <v>200</v>
      </c>
      <c r="C14">
        <v>8</v>
      </c>
      <c r="D14">
        <v>0</v>
      </c>
      <c r="E14">
        <v>8</v>
      </c>
      <c r="F14">
        <v>17.7</v>
      </c>
      <c r="G14">
        <v>20</v>
      </c>
      <c r="H14">
        <v>85</v>
      </c>
      <c r="I14">
        <v>5</v>
      </c>
      <c r="J14">
        <v>35</v>
      </c>
      <c r="N14">
        <v>16.897727272727273</v>
      </c>
      <c r="T14">
        <v>2.122727272727273</v>
      </c>
      <c r="Y14">
        <v>1.1000000000000001</v>
      </c>
      <c r="Z14" t="s">
        <v>72</v>
      </c>
      <c r="AB14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2019-07-15T16:19:29Z</dcterms:modified>
</cp:coreProperties>
</file>