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F31B71F-66B2-EB47-8833-D8931207A4A2}" xr6:coauthVersionLast="43" xr6:coauthVersionMax="43" xr10:uidLastSave="{00000000-0000-0000-0000-000000000000}"/>
  <bookViews>
    <workbookView xWindow="13140" yWindow="342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3" i="2"/>
  <c r="E28" i="2"/>
  <c r="E25" i="2"/>
  <c r="E43" i="2"/>
  <c r="E40" i="2"/>
  <c r="E29" i="2"/>
  <c r="E30" i="2"/>
  <c r="E31" i="2"/>
  <c r="E32" i="2"/>
  <c r="E33" i="2"/>
  <c r="E34" i="2"/>
  <c r="E35" i="2"/>
  <c r="E36" i="2"/>
  <c r="E37" i="2"/>
  <c r="E38" i="2"/>
  <c r="E39" i="2"/>
  <c r="E41" i="2"/>
  <c r="E42" i="2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28" i="2"/>
  <c r="F28" i="2" s="1"/>
  <c r="C24" i="2"/>
  <c r="C25" i="2" s="1"/>
  <c r="C26" i="2" l="1"/>
  <c r="D25" i="2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<sst xmlns="http://schemas.openxmlformats.org/spreadsheetml/2006/main" count="157" uniqueCount="75">
  <si>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</si>
  <si>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</si>
  <si>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</si>
  <si>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</si>
  <si>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</si>
  <si>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</si>
  <si>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</si>
  <si>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</si>
  <si>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</si>
  <si>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</si>
  <si>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</si>
  <si>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</si>
  <si>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</si>
  <si>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</si>
  <si>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</si>
  <si>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</si>
  <si>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</si>
  <si>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</si>
  <si>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</si>
  <si>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</si>
  <si>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</si>
  <si>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</si>
  <si>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</si>
  <si>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</si>
  <si>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</si>
  <si>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</si>
  <si>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</si>
  <si>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</si>
  <si>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</si>
  <si>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</si>
  <si>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</si>
  <si>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</si>
  <si>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</si>
  <si>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</si>
  <si>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</si>
  <si>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</si>
  <si>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</si>
  <si>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</si>
  <si>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</si>
  <si>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</si>
  <si>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</si>
  <si>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</si>
  <si>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</si>
  <si>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</si>
  <si>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</si>
  <si>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</si>
  <si>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</si>
  <si>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</si>
  <si>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</si>
  <si>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Mixed hardwood (Quercus mongolica, Robinia pseudoacacia L.,
and Castanea crenata)</t>
    <phoneticPr fontId="1" type="noConversion"/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</si>
  <si>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</si>
  <si>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</si>
  <si>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</si>
  <si>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</si>
  <si>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</si>
  <si>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</si>
  <si>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</si>
  <si>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</si>
  <si>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</si>
  <si>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</si>
  <si>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</si>
  <si>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</si>
  <si>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</si>
  <si>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</si>
  <si>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</si>
  <si>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</si>
  <si>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</si>
  <si>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Acid Type</t>
    <phoneticPr fontId="1" type="noConversion"/>
  </si>
  <si>
    <t>Mono</t>
    <phoneticPr fontId="1" type="noConversion"/>
  </si>
  <si>
    <t>Oligo</t>
    <phoneticPr fontId="1" type="noConversion"/>
  </si>
  <si>
    <t>sulfuric acid</t>
  </si>
  <si>
    <t>Acetyl</t>
  </si>
  <si>
    <t>sulfuric</t>
  </si>
  <si>
    <t>Wood</t>
  </si>
  <si>
    <t>salix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</si>
</sst>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Fill="1" applyBorder="1"/>
    <xf numFmtId="0" fontId="0" fillId="3" borderId="0" xfId="0" applyFill="1"/>
    <xf numFmtId="0" fontId="0" fillId="2" borderId="0" xfId="0" applyFill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4" workbookViewId="0">
      <selection activeCell="D15" sqref="D15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14" t="s">
        <v>49</v>
      </c>
      <c r="C1" s="15"/>
      <c r="D1" s="15"/>
      <c r="E1" s="15"/>
      <c r="F1" s="15"/>
      <c r="G1" s="15"/>
      <c r="H1" s="15"/>
      <c r="I1" s="17" t="s">
        <v>52</v>
      </c>
      <c r="J1" s="17"/>
      <c r="K1" s="17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15</v>
      </c>
      <c r="C3" s="4" t="s">
        <v>1</v>
      </c>
    </row>
    <row r="4" spans="1:11" x14ac:dyDescent="0.2">
      <c r="A4" s="4" t="s">
        <v>11</v>
      </c>
      <c r="B4" s="5">
        <f>B3/0.88</f>
        <v>17.045454545454547</v>
      </c>
      <c r="C4" s="4" t="s">
        <v>1</v>
      </c>
    </row>
    <row r="5" spans="1:11" x14ac:dyDescent="0.2">
      <c r="A5" s="4" t="s">
        <v>12</v>
      </c>
      <c r="B5" s="5">
        <v>0.50900000000000001</v>
      </c>
      <c r="C5" s="4" t="s">
        <v>13</v>
      </c>
    </row>
    <row r="6" spans="1:11" x14ac:dyDescent="0.2">
      <c r="A6" s="4" t="s">
        <v>14</v>
      </c>
      <c r="B6" s="5">
        <v>8</v>
      </c>
    </row>
    <row r="7" spans="1:11" x14ac:dyDescent="0.2">
      <c r="A7" s="4" t="s">
        <v>64</v>
      </c>
      <c r="B7" s="5">
        <v>25</v>
      </c>
      <c r="C7" s="4" t="s">
        <v>65</v>
      </c>
    </row>
    <row r="8" spans="1:11" x14ac:dyDescent="0.2">
      <c r="A8" s="4" t="s">
        <v>15</v>
      </c>
      <c r="B8" s="5">
        <v>6.14</v>
      </c>
      <c r="C8" s="4" t="s">
        <v>16</v>
      </c>
    </row>
    <row r="9" spans="1:11" ht="19" x14ac:dyDescent="0.25">
      <c r="A9" s="16" t="s">
        <v>2</v>
      </c>
      <c r="B9" s="16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8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0.17777777777777778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0.75250836120401332</v>
      </c>
      <c r="C17" s="4" t="s">
        <v>25</v>
      </c>
    </row>
    <row r="18" spans="1:17" x14ac:dyDescent="0.2">
      <c r="A18" s="4" t="s">
        <v>7</v>
      </c>
      <c r="B18" s="5">
        <f>B17*60</f>
        <v>45.1505016722408</v>
      </c>
      <c r="C18" s="4" t="s">
        <v>26</v>
      </c>
    </row>
    <row r="22" spans="1:17" ht="19" x14ac:dyDescent="0.25">
      <c r="A22" s="17" t="s">
        <v>57</v>
      </c>
      <c r="B22" s="17"/>
      <c r="C22" s="17"/>
    </row>
    <row r="23" spans="1:17" x14ac:dyDescent="0.2">
      <c r="A23" s="4" t="s">
        <v>58</v>
      </c>
      <c r="B23" s="4" t="s">
        <v>59</v>
      </c>
    </row>
    <row r="24" spans="1:17" x14ac:dyDescent="0.2">
      <c r="A24" s="4">
        <v>0.6</v>
      </c>
      <c r="B24" s="5">
        <f>A24/($B$6*100)*1000</f>
        <v>0.75</v>
      </c>
    </row>
    <row r="25" spans="1:17" x14ac:dyDescent="0.2">
      <c r="A25" s="4">
        <v>0.6</v>
      </c>
      <c r="B25" s="5">
        <f t="shared" ref="B25:B33" si="0">A25/($B$6*100)*1000</f>
        <v>0.75</v>
      </c>
    </row>
    <row r="26" spans="1:17" x14ac:dyDescent="0.2">
      <c r="A26" s="4">
        <v>0.6</v>
      </c>
      <c r="B26" s="5">
        <f t="shared" si="0"/>
        <v>0.75</v>
      </c>
    </row>
    <row r="27" spans="1:17" x14ac:dyDescent="0.2">
      <c r="A27" s="4">
        <v>0.6</v>
      </c>
      <c r="B27" s="5">
        <f t="shared" si="0"/>
        <v>0.75</v>
      </c>
    </row>
    <row r="28" spans="1:17" x14ac:dyDescent="0.2">
      <c r="A28" s="4">
        <v>0.6</v>
      </c>
      <c r="B28" s="5">
        <f t="shared" si="0"/>
        <v>0.75</v>
      </c>
    </row>
    <row r="29" spans="1:17" x14ac:dyDescent="0.2">
      <c r="A29" s="4">
        <v>0.6</v>
      </c>
      <c r="B29" s="5">
        <f t="shared" si="0"/>
        <v>0.75</v>
      </c>
    </row>
    <row r="30" spans="1:17" ht="19" x14ac:dyDescent="0.25">
      <c r="A30" s="4">
        <v>0.6</v>
      </c>
      <c r="B30" s="5">
        <f t="shared" si="0"/>
        <v>0.75</v>
      </c>
      <c r="I30" s="17" t="s">
        <v>51</v>
      </c>
      <c r="J30" s="17"/>
      <c r="K30" s="17"/>
      <c r="M30" s="17" t="s">
        <v>60</v>
      </c>
      <c r="N30" s="17"/>
      <c r="O30" s="17"/>
      <c r="P30" s="17"/>
      <c r="Q30" s="17"/>
    </row>
    <row r="31" spans="1:17" x14ac:dyDescent="0.2">
      <c r="A31" s="4">
        <v>0.6</v>
      </c>
      <c r="B31" s="5">
        <f t="shared" si="0"/>
        <v>0.75</v>
      </c>
      <c r="I31" s="6" t="s">
        <v>50</v>
      </c>
      <c r="J31" s="5">
        <v>5.07</v>
      </c>
      <c r="M31" s="18" t="s">
        <v>61</v>
      </c>
      <c r="N31" s="18"/>
      <c r="O31" s="4">
        <v>2</v>
      </c>
      <c r="P31" s="4" t="s">
        <v>66</v>
      </c>
    </row>
    <row r="32" spans="1:17" ht="17" x14ac:dyDescent="0.2">
      <c r="A32" s="4">
        <v>0.6</v>
      </c>
      <c r="B32" s="5">
        <f t="shared" si="0"/>
        <v>0.75</v>
      </c>
      <c r="I32" s="6" t="s">
        <v>53</v>
      </c>
      <c r="J32" s="5">
        <f>10^(-J31)</f>
        <v>8.5113803820237531E-6</v>
      </c>
      <c r="M32" s="18" t="s">
        <v>62</v>
      </c>
      <c r="N32" s="18"/>
      <c r="O32" s="4">
        <v>10</v>
      </c>
      <c r="P32" s="4" t="s">
        <v>66</v>
      </c>
    </row>
    <row r="33" spans="1:16" x14ac:dyDescent="0.2">
      <c r="A33" s="4">
        <v>0.6</v>
      </c>
      <c r="B33" s="5">
        <f t="shared" si="0"/>
        <v>0.75</v>
      </c>
      <c r="M33" s="18" t="s">
        <v>63</v>
      </c>
      <c r="N33" s="18"/>
      <c r="O33" s="5">
        <f>(O31+O32)/2</f>
        <v>6</v>
      </c>
      <c r="P33" s="4" t="s">
        <v>66</v>
      </c>
    </row>
    <row r="34" spans="1:16" ht="19" x14ac:dyDescent="0.25">
      <c r="I34" s="17" t="s">
        <v>54</v>
      </c>
      <c r="J34" s="17"/>
      <c r="K34" s="17"/>
      <c r="L34" s="17"/>
      <c r="M34" s="17"/>
      <c r="N34" s="8"/>
      <c r="O34" s="7"/>
    </row>
    <row r="35" spans="1:16" ht="17" x14ac:dyDescent="0.2">
      <c r="I35" s="4" t="s">
        <v>56</v>
      </c>
      <c r="J35" s="4" t="s">
        <v>55</v>
      </c>
    </row>
    <row r="36" spans="1:16" x14ac:dyDescent="0.2">
      <c r="I36" s="4">
        <v>0.25</v>
      </c>
      <c r="J36" s="5">
        <f>I36/98.709*2*10</f>
        <v>5.0653942396336707E-2</v>
      </c>
    </row>
    <row r="37" spans="1:16" x14ac:dyDescent="0.2">
      <c r="I37" s="4">
        <v>0.5</v>
      </c>
      <c r="J37" s="5">
        <f t="shared" ref="J37:J43" si="1">I37/98.709*2*10</f>
        <v>0.10130788479267341</v>
      </c>
    </row>
    <row r="38" spans="1:16" x14ac:dyDescent="0.2">
      <c r="I38" s="4">
        <v>0.1</v>
      </c>
      <c r="J38" s="5">
        <f t="shared" si="1"/>
        <v>2.0261576958534686E-2</v>
      </c>
    </row>
    <row r="39" spans="1:16" x14ac:dyDescent="0.2">
      <c r="I39" s="4">
        <v>0.5</v>
      </c>
      <c r="J39" s="5">
        <f t="shared" si="1"/>
        <v>0.10130788479267341</v>
      </c>
    </row>
    <row r="40" spans="1:16" x14ac:dyDescent="0.2">
      <c r="I40" s="4">
        <v>1</v>
      </c>
      <c r="J40" s="5">
        <f t="shared" si="1"/>
        <v>0.20261576958534683</v>
      </c>
    </row>
    <row r="41" spans="1:16" x14ac:dyDescent="0.2">
      <c r="I41" s="4">
        <v>2</v>
      </c>
      <c r="J41" s="5">
        <f t="shared" si="1"/>
        <v>0.40523153917069366</v>
      </c>
    </row>
    <row r="42" spans="1:16" x14ac:dyDescent="0.2">
      <c r="I42" s="4">
        <v>3</v>
      </c>
      <c r="J42" s="5">
        <f t="shared" si="1"/>
        <v>0.60784730875604054</v>
      </c>
    </row>
    <row r="43" spans="1:16" x14ac:dyDescent="0.2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AA43"/>
  <sheetViews>
    <sheetView workbookViewId="0">
      <selection activeCell="A3" sqref="A3:Z18"/>
    </sheetView>
  </sheetViews>
  <sheetFormatPr baseColWidth="10" defaultColWidth="8.83203125" defaultRowHeight="15" x14ac:dyDescent="0.2"/>
  <cols>
    <col min="4" max="4" width="19.83203125" customWidth="1"/>
    <col min="5" max="5" width="11.6640625" bestFit="1" customWidth="1"/>
  </cols>
  <sheetData>
    <row r="1" spans="1:27" x14ac:dyDescent="0.2">
      <c r="A1" t="s">
        <v>27</v>
      </c>
      <c r="L1" t="s">
        <v>28</v>
      </c>
      <c r="R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67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68</v>
      </c>
      <c r="AA2" t="s">
        <v>69</v>
      </c>
    </row>
    <row r="3" spans="1:27" s="9" customFormat="1" x14ac:dyDescent="0.2">
      <c r="A3" s="9">
        <v>8</v>
      </c>
      <c r="B3" s="9">
        <v>180</v>
      </c>
      <c r="C3" s="9">
        <v>1.5316455696202529</v>
      </c>
      <c r="D3" s="9" t="s">
        <v>70</v>
      </c>
      <c r="E3" s="9">
        <v>5.0653942396336707E-2</v>
      </c>
      <c r="F3" s="9">
        <v>6</v>
      </c>
      <c r="G3" s="9">
        <v>750</v>
      </c>
      <c r="H3" s="11">
        <v>48</v>
      </c>
      <c r="I3" s="9">
        <f>A3-J3</f>
        <v>7.5</v>
      </c>
      <c r="J3" s="11">
        <v>0.5</v>
      </c>
      <c r="K3" s="9">
        <f>(B3-25)/J3</f>
        <v>310</v>
      </c>
      <c r="O3" s="9">
        <v>17.045454545454547</v>
      </c>
      <c r="U3" s="9">
        <f>Z3+AA3/0.88</f>
        <v>76.723934927064576</v>
      </c>
      <c r="Z3" s="9">
        <v>32.265606119135725</v>
      </c>
      <c r="AA3" s="9">
        <v>39.123329350977386</v>
      </c>
    </row>
    <row r="4" spans="1:27" s="9" customFormat="1" x14ac:dyDescent="0.2">
      <c r="A4" s="9">
        <v>12</v>
      </c>
      <c r="B4" s="9">
        <v>180</v>
      </c>
      <c r="C4" s="9">
        <v>1.5316455696202529</v>
      </c>
      <c r="D4" s="9" t="s">
        <v>70</v>
      </c>
      <c r="E4" s="9">
        <v>5.0653942396336707E-2</v>
      </c>
      <c r="F4" s="9">
        <v>6</v>
      </c>
      <c r="G4" s="9">
        <v>750</v>
      </c>
      <c r="H4" s="11">
        <v>48</v>
      </c>
      <c r="I4" s="9">
        <f t="shared" ref="I4:I18" si="0">A4-J4</f>
        <v>11.5</v>
      </c>
      <c r="J4" s="11">
        <v>0.5</v>
      </c>
      <c r="K4" s="9">
        <f t="shared" ref="K4:K18" si="1">(B4-25)/J4</f>
        <v>310</v>
      </c>
      <c r="O4" s="9">
        <v>17.045454545454547</v>
      </c>
      <c r="U4" s="9">
        <f t="shared" ref="U4:U18" si="2">Z4+AA4/0.88</f>
        <v>82.513171004966466</v>
      </c>
      <c r="Z4" s="9">
        <v>43.597392472825867</v>
      </c>
      <c r="AA4" s="9">
        <v>34.245885108283737</v>
      </c>
    </row>
    <row r="5" spans="1:27" s="9" customFormat="1" x14ac:dyDescent="0.2">
      <c r="A5" s="9">
        <v>4</v>
      </c>
      <c r="B5" s="9">
        <v>190</v>
      </c>
      <c r="C5" s="9">
        <v>1.5316455696202529</v>
      </c>
      <c r="D5" s="9" t="s">
        <v>70</v>
      </c>
      <c r="E5" s="9">
        <v>5.0653942396336707E-2</v>
      </c>
      <c r="F5" s="9">
        <v>6</v>
      </c>
      <c r="G5" s="9">
        <v>750</v>
      </c>
      <c r="H5" s="11">
        <v>48</v>
      </c>
      <c r="I5" s="9">
        <f t="shared" si="0"/>
        <v>3.5</v>
      </c>
      <c r="J5" s="11">
        <v>0.5</v>
      </c>
      <c r="K5" s="9">
        <f t="shared" si="1"/>
        <v>330</v>
      </c>
      <c r="O5" s="9">
        <v>17.045454545454547</v>
      </c>
      <c r="U5" s="9">
        <f t="shared" si="2"/>
        <v>85.635290269004713</v>
      </c>
      <c r="Z5" s="9">
        <v>35.370810546386075</v>
      </c>
      <c r="AA5" s="9">
        <v>44.232742155904404</v>
      </c>
    </row>
    <row r="6" spans="1:27" s="9" customFormat="1" x14ac:dyDescent="0.2">
      <c r="A6" s="9">
        <v>8</v>
      </c>
      <c r="B6" s="9">
        <v>190</v>
      </c>
      <c r="C6" s="9">
        <v>1.5316455696202529</v>
      </c>
      <c r="D6" s="9" t="s">
        <v>70</v>
      </c>
      <c r="E6" s="9">
        <v>5.0653942396336707E-2</v>
      </c>
      <c r="F6" s="9">
        <v>6</v>
      </c>
      <c r="G6" s="9">
        <v>750</v>
      </c>
      <c r="H6" s="11">
        <v>48</v>
      </c>
      <c r="I6" s="9">
        <f t="shared" si="0"/>
        <v>7.5</v>
      </c>
      <c r="J6" s="11">
        <v>0.5</v>
      </c>
      <c r="K6" s="9">
        <f t="shared" si="1"/>
        <v>330</v>
      </c>
      <c r="O6" s="9">
        <v>17.045454545454547</v>
      </c>
      <c r="U6" s="9">
        <f t="shared" si="2"/>
        <v>80.18724775911906</v>
      </c>
      <c r="Z6" s="9">
        <v>39.465666113344497</v>
      </c>
      <c r="AA6" s="9">
        <v>35.834991848281611</v>
      </c>
    </row>
    <row r="7" spans="1:27" s="9" customFormat="1" x14ac:dyDescent="0.2">
      <c r="A7" s="9">
        <v>4</v>
      </c>
      <c r="B7" s="9">
        <v>200</v>
      </c>
      <c r="C7" s="9">
        <v>1.5316455696202529</v>
      </c>
      <c r="D7" s="9" t="s">
        <v>70</v>
      </c>
      <c r="E7" s="9">
        <v>5.0653942396336707E-2</v>
      </c>
      <c r="F7" s="9">
        <v>6</v>
      </c>
      <c r="G7" s="9">
        <v>750</v>
      </c>
      <c r="H7" s="11">
        <v>48</v>
      </c>
      <c r="I7" s="9">
        <f t="shared" si="0"/>
        <v>3.5</v>
      </c>
      <c r="J7" s="11">
        <v>0.5</v>
      </c>
      <c r="K7" s="9">
        <f t="shared" si="1"/>
        <v>350</v>
      </c>
      <c r="O7" s="9">
        <v>17.045454545454547</v>
      </c>
      <c r="U7" s="9">
        <f t="shared" si="2"/>
        <v>84.393980986713274</v>
      </c>
      <c r="Z7" s="9">
        <v>41.213976540262827</v>
      </c>
      <c r="AA7" s="9">
        <v>37.998403912876391</v>
      </c>
    </row>
    <row r="8" spans="1:27" s="9" customFormat="1" x14ac:dyDescent="0.2">
      <c r="A8" s="9">
        <v>8</v>
      </c>
      <c r="B8" s="9">
        <v>200</v>
      </c>
      <c r="C8" s="9">
        <v>1.5316455696202529</v>
      </c>
      <c r="D8" s="9" t="s">
        <v>70</v>
      </c>
      <c r="E8" s="9">
        <v>5.0653942396336707E-2</v>
      </c>
      <c r="F8" s="9">
        <v>6</v>
      </c>
      <c r="G8" s="9">
        <v>750</v>
      </c>
      <c r="H8" s="11">
        <v>48</v>
      </c>
      <c r="I8" s="9">
        <f t="shared" si="0"/>
        <v>7.5</v>
      </c>
      <c r="J8" s="11">
        <v>0.5</v>
      </c>
      <c r="K8" s="9">
        <f t="shared" si="1"/>
        <v>350</v>
      </c>
      <c r="O8" s="9">
        <v>17.045454545454547</v>
      </c>
      <c r="U8" s="9">
        <f t="shared" si="2"/>
        <v>65.859448687038494</v>
      </c>
      <c r="Z8" s="9">
        <v>40.223592868254386</v>
      </c>
      <c r="AA8" s="9">
        <v>22.559553120530015</v>
      </c>
    </row>
    <row r="9" spans="1:27" s="9" customFormat="1" x14ac:dyDescent="0.2">
      <c r="A9" s="9">
        <v>4</v>
      </c>
      <c r="B9" s="9">
        <v>210</v>
      </c>
      <c r="C9" s="9">
        <v>1.5316455696202529</v>
      </c>
      <c r="D9" s="9" t="s">
        <v>70</v>
      </c>
      <c r="E9" s="9">
        <v>5.0653942396336707E-2</v>
      </c>
      <c r="F9" s="9">
        <v>6</v>
      </c>
      <c r="G9" s="9">
        <v>750</v>
      </c>
      <c r="H9" s="11">
        <v>48</v>
      </c>
      <c r="I9" s="9">
        <f t="shared" si="0"/>
        <v>3.5</v>
      </c>
      <c r="J9" s="11">
        <v>0.5</v>
      </c>
      <c r="K9" s="9">
        <f t="shared" si="1"/>
        <v>370</v>
      </c>
      <c r="O9" s="9">
        <v>17.045454545454547</v>
      </c>
      <c r="U9" s="9">
        <f t="shared" si="2"/>
        <v>75.9426892272148</v>
      </c>
      <c r="Z9" s="9">
        <v>54.293584966004964</v>
      </c>
      <c r="AA9" s="9">
        <v>19.051211749864649</v>
      </c>
    </row>
    <row r="10" spans="1:27" s="10" customFormat="1" x14ac:dyDescent="0.2">
      <c r="A10" s="10">
        <v>8</v>
      </c>
      <c r="B10" s="10">
        <v>210</v>
      </c>
      <c r="C10" s="9">
        <v>1.5316455696202529</v>
      </c>
      <c r="D10" s="10" t="s">
        <v>70</v>
      </c>
      <c r="E10" s="9">
        <v>5.0653942396336707E-2</v>
      </c>
      <c r="F10" s="10">
        <v>6</v>
      </c>
      <c r="G10" s="10">
        <v>750</v>
      </c>
      <c r="H10" s="11">
        <v>48</v>
      </c>
      <c r="I10" s="9">
        <f t="shared" si="0"/>
        <v>7.5</v>
      </c>
      <c r="J10" s="11">
        <v>0.5</v>
      </c>
      <c r="K10" s="9">
        <f t="shared" si="1"/>
        <v>370</v>
      </c>
      <c r="O10" s="10">
        <v>17.045454545454547</v>
      </c>
      <c r="U10" s="9">
        <f t="shared" si="2"/>
        <v>63.711331008987152</v>
      </c>
      <c r="Z10" s="10">
        <v>47.827033983312106</v>
      </c>
      <c r="AA10" s="10">
        <v>13.978181382594041</v>
      </c>
    </row>
    <row r="11" spans="1:27" x14ac:dyDescent="0.2">
      <c r="A11">
        <v>8</v>
      </c>
      <c r="B11">
        <v>180</v>
      </c>
      <c r="C11" s="9">
        <v>1.5316455696202529</v>
      </c>
      <c r="D11" t="s">
        <v>70</v>
      </c>
      <c r="E11">
        <v>0.10130788479267341</v>
      </c>
      <c r="F11">
        <v>6</v>
      </c>
      <c r="G11">
        <v>750</v>
      </c>
      <c r="H11" s="11">
        <v>48</v>
      </c>
      <c r="I11" s="9">
        <f t="shared" si="0"/>
        <v>7.5</v>
      </c>
      <c r="J11" s="11">
        <v>0.5</v>
      </c>
      <c r="K11" s="9">
        <f t="shared" si="1"/>
        <v>310</v>
      </c>
      <c r="O11">
        <v>17.045454545454547</v>
      </c>
      <c r="U11" s="9">
        <f t="shared" si="2"/>
        <v>82.604837433457618</v>
      </c>
      <c r="Z11">
        <v>47.814825111615733</v>
      </c>
      <c r="AA11">
        <v>30.615210843220861</v>
      </c>
    </row>
    <row r="12" spans="1:27" x14ac:dyDescent="0.2">
      <c r="A12">
        <v>12</v>
      </c>
      <c r="B12">
        <v>280</v>
      </c>
      <c r="C12" s="9">
        <v>1.5316455696202529</v>
      </c>
      <c r="D12" t="s">
        <v>70</v>
      </c>
      <c r="E12">
        <v>0.10130788479267341</v>
      </c>
      <c r="F12">
        <v>6</v>
      </c>
      <c r="G12">
        <v>750</v>
      </c>
      <c r="H12" s="11">
        <v>48</v>
      </c>
      <c r="I12" s="9">
        <f t="shared" si="0"/>
        <v>11.5</v>
      </c>
      <c r="J12" s="11">
        <v>0.5</v>
      </c>
      <c r="K12" s="9">
        <f t="shared" si="1"/>
        <v>510</v>
      </c>
      <c r="O12">
        <v>17.045454545454547</v>
      </c>
      <c r="U12" s="9">
        <f t="shared" si="2"/>
        <v>82.855430074512469</v>
      </c>
      <c r="Z12">
        <v>62.275989458517685</v>
      </c>
      <c r="AA12">
        <v>18.109907742075407</v>
      </c>
    </row>
    <row r="13" spans="1:27" x14ac:dyDescent="0.2">
      <c r="A13">
        <v>4</v>
      </c>
      <c r="B13">
        <v>190</v>
      </c>
      <c r="C13" s="9">
        <v>1.5316455696202529</v>
      </c>
      <c r="D13" t="s">
        <v>70</v>
      </c>
      <c r="E13">
        <v>0.10130788479267341</v>
      </c>
      <c r="F13">
        <v>6</v>
      </c>
      <c r="G13">
        <v>750</v>
      </c>
      <c r="H13" s="11">
        <v>48</v>
      </c>
      <c r="I13" s="9">
        <f t="shared" si="0"/>
        <v>3.5</v>
      </c>
      <c r="J13" s="11">
        <v>0.5</v>
      </c>
      <c r="K13" s="9">
        <f t="shared" si="1"/>
        <v>330</v>
      </c>
      <c r="O13">
        <v>17.045454545454547</v>
      </c>
      <c r="U13" s="9">
        <f t="shared" si="2"/>
        <v>86.537703470953915</v>
      </c>
      <c r="Z13">
        <v>54.831263675512545</v>
      </c>
      <c r="AA13">
        <v>27.901667019988405</v>
      </c>
    </row>
    <row r="14" spans="1:27" x14ac:dyDescent="0.2">
      <c r="A14">
        <v>8</v>
      </c>
      <c r="B14">
        <v>190</v>
      </c>
      <c r="C14" s="9">
        <v>1.5316455696202529</v>
      </c>
      <c r="D14" t="s">
        <v>70</v>
      </c>
      <c r="E14">
        <v>0.10130788479267341</v>
      </c>
      <c r="F14">
        <v>6</v>
      </c>
      <c r="G14">
        <v>750</v>
      </c>
      <c r="H14" s="11">
        <v>48</v>
      </c>
      <c r="I14" s="9">
        <f t="shared" si="0"/>
        <v>7.5</v>
      </c>
      <c r="J14" s="11">
        <v>0.5</v>
      </c>
      <c r="K14" s="9">
        <f t="shared" si="1"/>
        <v>330</v>
      </c>
      <c r="O14">
        <v>17.045454545454547</v>
      </c>
      <c r="U14" s="9">
        <f t="shared" si="2"/>
        <v>84.992426580345864</v>
      </c>
      <c r="Z14">
        <v>61.273641092246706</v>
      </c>
      <c r="AA14">
        <v>20.872531229527262</v>
      </c>
    </row>
    <row r="15" spans="1:27" x14ac:dyDescent="0.2">
      <c r="A15">
        <v>4</v>
      </c>
      <c r="B15">
        <v>200</v>
      </c>
      <c r="C15" s="9">
        <v>1.5316455696202529</v>
      </c>
      <c r="D15" t="s">
        <v>70</v>
      </c>
      <c r="E15">
        <v>0.10130788479267341</v>
      </c>
      <c r="F15">
        <v>6</v>
      </c>
      <c r="G15">
        <v>750</v>
      </c>
      <c r="H15" s="11">
        <v>48</v>
      </c>
      <c r="I15" s="9">
        <f t="shared" si="0"/>
        <v>3.5</v>
      </c>
      <c r="J15" s="11">
        <v>0.5</v>
      </c>
      <c r="K15" s="9">
        <f t="shared" si="1"/>
        <v>350</v>
      </c>
      <c r="O15">
        <v>17.045454545454547</v>
      </c>
      <c r="U15" s="9">
        <f t="shared" si="2"/>
        <v>83.029339902339984</v>
      </c>
      <c r="Z15">
        <v>67.520188206971198</v>
      </c>
      <c r="AA15">
        <v>13.648053491924529</v>
      </c>
    </row>
    <row r="16" spans="1:27" x14ac:dyDescent="0.2">
      <c r="A16">
        <v>8</v>
      </c>
      <c r="B16">
        <v>200</v>
      </c>
      <c r="C16" s="9">
        <v>1.5316455696202529</v>
      </c>
      <c r="D16" t="s">
        <v>70</v>
      </c>
      <c r="E16">
        <v>0.10130788479267341</v>
      </c>
      <c r="F16">
        <v>6</v>
      </c>
      <c r="G16">
        <v>750</v>
      </c>
      <c r="H16" s="11">
        <v>48</v>
      </c>
      <c r="I16" s="9">
        <f t="shared" si="0"/>
        <v>7.5</v>
      </c>
      <c r="J16" s="11">
        <v>0.5</v>
      </c>
      <c r="K16" s="9">
        <f t="shared" si="1"/>
        <v>350</v>
      </c>
      <c r="O16">
        <v>17.045454545454547</v>
      </c>
      <c r="U16" s="9">
        <f t="shared" si="2"/>
        <v>76.27439317223056</v>
      </c>
      <c r="Z16">
        <v>66.530048712396564</v>
      </c>
      <c r="AA16">
        <v>8.5750231246539226</v>
      </c>
    </row>
    <row r="17" spans="1:27" x14ac:dyDescent="0.2">
      <c r="A17">
        <v>4</v>
      </c>
      <c r="B17">
        <v>210</v>
      </c>
      <c r="C17" s="9">
        <v>1.5316455696202529</v>
      </c>
      <c r="D17" t="s">
        <v>70</v>
      </c>
      <c r="E17">
        <v>0.10130788479267341</v>
      </c>
      <c r="F17">
        <v>6</v>
      </c>
      <c r="G17">
        <v>750</v>
      </c>
      <c r="H17" s="11">
        <v>48</v>
      </c>
      <c r="I17" s="9">
        <f t="shared" si="0"/>
        <v>3.5</v>
      </c>
      <c r="J17" s="11">
        <v>0.5</v>
      </c>
      <c r="K17" s="9">
        <f t="shared" si="1"/>
        <v>370</v>
      </c>
      <c r="O17">
        <v>17.045454545454547</v>
      </c>
      <c r="U17" s="9">
        <f t="shared" si="2"/>
        <v>80.97012500818667</v>
      </c>
      <c r="Z17">
        <v>66.322253716124578</v>
      </c>
      <c r="AA17">
        <v>12.890126737014644</v>
      </c>
    </row>
    <row r="18" spans="1:27" x14ac:dyDescent="0.2">
      <c r="A18">
        <v>8</v>
      </c>
      <c r="B18">
        <v>210</v>
      </c>
      <c r="C18" s="9">
        <v>1.5316455696202529</v>
      </c>
      <c r="D18" t="s">
        <v>70</v>
      </c>
      <c r="E18">
        <v>0.10130788479267341</v>
      </c>
      <c r="F18">
        <v>6</v>
      </c>
      <c r="G18">
        <v>750</v>
      </c>
      <c r="H18" s="11">
        <v>48</v>
      </c>
      <c r="I18" s="9">
        <f t="shared" si="0"/>
        <v>7.5</v>
      </c>
      <c r="J18" s="11">
        <v>0.5</v>
      </c>
      <c r="K18" s="9">
        <f t="shared" si="1"/>
        <v>370</v>
      </c>
      <c r="O18">
        <v>17.045454545454547</v>
      </c>
      <c r="U18" s="9">
        <f t="shared" si="2"/>
        <v>65.609388796748519</v>
      </c>
      <c r="Z18">
        <v>51.836671625829887</v>
      </c>
      <c r="AA18">
        <v>12.119991110408394</v>
      </c>
    </row>
    <row r="24" spans="1:27" x14ac:dyDescent="0.2">
      <c r="C24">
        <f>(38+41)/2</f>
        <v>39.5</v>
      </c>
    </row>
    <row r="25" spans="1:27" s="1" customFormat="1" x14ac:dyDescent="0.2">
      <c r="A25"/>
      <c r="B25"/>
      <c r="C25">
        <f>750/(C24/100)</f>
        <v>1898.7341772151897</v>
      </c>
      <c r="D25">
        <f>750/C25</f>
        <v>0.39500000000000002</v>
      </c>
      <c r="E25">
        <f>G3*O3/100/(G3*C3/1000)</f>
        <v>111.28850488354622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7" s="1" customFormat="1" x14ac:dyDescent="0.2">
      <c r="A26"/>
      <c r="B26"/>
      <c r="C26">
        <f>(C25-750)/750</f>
        <v>1.5316455696202529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7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7" s="1" customFormat="1" x14ac:dyDescent="0.2">
      <c r="A28" s="12">
        <v>28.992757295912</v>
      </c>
      <c r="B28">
        <v>64.147627416520194</v>
      </c>
      <c r="C28" s="13">
        <f>B28-A28</f>
        <v>35.154870120608194</v>
      </c>
      <c r="D28"/>
      <c r="E28">
        <f t="shared" ref="E28:E42" si="3">A28/100*G3*O3/100/(G3*C3/1000)</f>
        <v>32.265606119135725</v>
      </c>
      <c r="F28">
        <f>C28/100*G3*O3/100/(G3*C3/1000)</f>
        <v>39.123329350977386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7" s="2" customFormat="1" x14ac:dyDescent="0.2">
      <c r="A29" s="12">
        <v>39.175108443092803</v>
      </c>
      <c r="B29">
        <v>69.947275922671295</v>
      </c>
      <c r="C29" s="13">
        <f t="shared" ref="C29:C43" si="4">B29-A29</f>
        <v>30.772167479578492</v>
      </c>
      <c r="D29"/>
      <c r="E29">
        <f t="shared" si="3"/>
        <v>43.597392472825867</v>
      </c>
      <c r="F29">
        <f t="shared" ref="F29:F43" si="5">C29/100*G4*O4/100/(G4*C4/1000)</f>
        <v>34.245885108283737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7" s="3" customFormat="1" x14ac:dyDescent="0.2">
      <c r="A30" s="12">
        <v>31.782986556786401</v>
      </c>
      <c r="B30">
        <v>71.528998242530704</v>
      </c>
      <c r="C30" s="13">
        <f t="shared" si="4"/>
        <v>39.746011685744307</v>
      </c>
      <c r="D30"/>
      <c r="E30">
        <f t="shared" si="3"/>
        <v>35.370810546386075</v>
      </c>
      <c r="F30">
        <f t="shared" si="5"/>
        <v>44.232742155904404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7" s="1" customFormat="1" x14ac:dyDescent="0.2">
      <c r="A31" s="12">
        <v>35.4624820907082</v>
      </c>
      <c r="B31">
        <v>67.662565905096599</v>
      </c>
      <c r="C31" s="13">
        <f t="shared" si="4"/>
        <v>32.2000838143884</v>
      </c>
      <c r="D31"/>
      <c r="E31">
        <f t="shared" si="3"/>
        <v>39.465666113344497</v>
      </c>
      <c r="F31">
        <f>C31/100*G6*O6/100/(G6*C6/1000)</f>
        <v>35.834991848281611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7" s="1" customFormat="1" x14ac:dyDescent="0.2">
      <c r="A32" s="12">
        <v>37.0334533502716</v>
      </c>
      <c r="B32">
        <v>71.177504393673104</v>
      </c>
      <c r="C32" s="13">
        <f t="shared" si="4"/>
        <v>34.144051043401504</v>
      </c>
      <c r="D32"/>
      <c r="E32">
        <f t="shared" si="3"/>
        <v>41.213976540262827</v>
      </c>
      <c r="F32">
        <f t="shared" si="5"/>
        <v>37.998403912876391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s="1" customFormat="1" x14ac:dyDescent="0.2">
      <c r="A33" s="12">
        <v>36.143528849044102</v>
      </c>
      <c r="B33">
        <v>56.414762741651998</v>
      </c>
      <c r="C33" s="13">
        <f t="shared" si="4"/>
        <v>20.271233892607896</v>
      </c>
      <c r="D33"/>
      <c r="E33">
        <f t="shared" si="3"/>
        <v>40.223592868254386</v>
      </c>
      <c r="F33">
        <f t="shared" si="5"/>
        <v>22.559553120530015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s="1" customFormat="1" x14ac:dyDescent="0.2">
      <c r="A34" s="12">
        <v>48.786336938229603</v>
      </c>
      <c r="B34">
        <v>65.905096660808397</v>
      </c>
      <c r="C34" s="13">
        <f t="shared" si="4"/>
        <v>17.118759722578794</v>
      </c>
      <c r="D34"/>
      <c r="E34">
        <f t="shared" si="3"/>
        <v>54.293584966004964</v>
      </c>
      <c r="F34">
        <f t="shared" si="5"/>
        <v>19.051211749864649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s="1" customFormat="1" x14ac:dyDescent="0.2">
      <c r="A35" s="12">
        <v>42.975717962388799</v>
      </c>
      <c r="B35">
        <v>55.536028119507897</v>
      </c>
      <c r="C35" s="13">
        <f t="shared" si="4"/>
        <v>12.560310157119098</v>
      </c>
      <c r="D35"/>
      <c r="E35">
        <f t="shared" si="3"/>
        <v>47.827033983312106</v>
      </c>
      <c r="F35">
        <f t="shared" si="5"/>
        <v>13.978181382594041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s="1" customFormat="1" x14ac:dyDescent="0.2">
      <c r="A36" s="12">
        <v>42.964747492699097</v>
      </c>
      <c r="B36">
        <v>70.474516695957803</v>
      </c>
      <c r="C36" s="13">
        <f t="shared" si="4"/>
        <v>27.509769203258706</v>
      </c>
      <c r="D36"/>
      <c r="E36">
        <f t="shared" si="3"/>
        <v>47.814825111615733</v>
      </c>
      <c r="F36">
        <f t="shared" si="5"/>
        <v>30.615210843220861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s="1" customFormat="1" x14ac:dyDescent="0.2">
      <c r="A37" s="12">
        <v>55.959049430742297</v>
      </c>
      <c r="B37">
        <v>72.231985940246005</v>
      </c>
      <c r="C37" s="13">
        <f t="shared" si="4"/>
        <v>16.272936509503708</v>
      </c>
      <c r="D37"/>
      <c r="E37">
        <f t="shared" si="3"/>
        <v>62.275989458517685</v>
      </c>
      <c r="F37">
        <f t="shared" si="5"/>
        <v>18.109907742075407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">
      <c r="A38" s="12">
        <v>49.2694764233635</v>
      </c>
      <c r="B38">
        <v>74.340949033391894</v>
      </c>
      <c r="C38" s="13">
        <f t="shared" si="4"/>
        <v>25.071472610028394</v>
      </c>
      <c r="D38"/>
      <c r="E38">
        <f t="shared" si="3"/>
        <v>54.831263675512545</v>
      </c>
      <c r="F38">
        <f t="shared" si="5"/>
        <v>27.901667019988405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">
      <c r="A39" s="12">
        <v>55.058373869218798</v>
      </c>
      <c r="B39">
        <v>73.8137082601054</v>
      </c>
      <c r="C39" s="13">
        <f t="shared" si="4"/>
        <v>18.755334390886603</v>
      </c>
      <c r="E39">
        <f t="shared" si="3"/>
        <v>61.273641092246706</v>
      </c>
      <c r="F39">
        <f t="shared" si="5"/>
        <v>20.872531229527262</v>
      </c>
    </row>
    <row r="40" spans="1:25" x14ac:dyDescent="0.2">
      <c r="A40" s="12">
        <v>60.671304981251403</v>
      </c>
      <c r="B40">
        <v>72.934973637961306</v>
      </c>
      <c r="C40" s="13">
        <f t="shared" si="4"/>
        <v>12.263668656709903</v>
      </c>
      <c r="E40">
        <f>A40/100*G15*O15/100/(G15*C15/1000)</f>
        <v>67.520188206971198</v>
      </c>
      <c r="F40">
        <f t="shared" si="5"/>
        <v>13.648053491924529</v>
      </c>
    </row>
    <row r="41" spans="1:25" x14ac:dyDescent="0.2">
      <c r="A41" s="12">
        <v>59.781599889417599</v>
      </c>
      <c r="B41">
        <v>67.486818980667806</v>
      </c>
      <c r="C41" s="13">
        <f t="shared" si="4"/>
        <v>7.705219091250207</v>
      </c>
      <c r="E41">
        <f t="shared" si="3"/>
        <v>66.530048712396564</v>
      </c>
      <c r="F41">
        <f t="shared" si="5"/>
        <v>8.5750231246539226</v>
      </c>
    </row>
    <row r="42" spans="1:25" x14ac:dyDescent="0.2">
      <c r="A42" s="12">
        <v>59.594882495299103</v>
      </c>
      <c r="B42">
        <v>71.177504393673104</v>
      </c>
      <c r="C42" s="13">
        <f t="shared" si="4"/>
        <v>11.582621898374001</v>
      </c>
      <c r="E42">
        <f t="shared" si="3"/>
        <v>66.322253716124578</v>
      </c>
      <c r="F42">
        <f t="shared" si="5"/>
        <v>12.890126737014644</v>
      </c>
    </row>
    <row r="43" spans="1:25" x14ac:dyDescent="0.2">
      <c r="A43" s="12">
        <v>46.578639617876497</v>
      </c>
      <c r="B43">
        <v>57.4692442882249</v>
      </c>
      <c r="C43" s="13">
        <f t="shared" si="4"/>
        <v>10.890604670348402</v>
      </c>
      <c r="E43">
        <f>A43/100*G18*O18/100/(G18*C18/1000)</f>
        <v>51.836671625829887</v>
      </c>
      <c r="F43">
        <f t="shared" si="5"/>
        <v>12.119991110408394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18"/>
  <sheetViews>
    <sheetView tabSelected="1" topLeftCell="O1" workbookViewId="0">
      <selection activeCell="AA3" sqref="AA3:AA18"/>
    </sheetView>
  </sheetViews>
  <sheetFormatPr baseColWidth="10" defaultColWidth="8.83203125" defaultRowHeight="15" x14ac:dyDescent="0.2"/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68</v>
      </c>
      <c r="Z2" t="s">
        <v>67</v>
      </c>
      <c r="AA2" t="s">
        <v>71</v>
      </c>
      <c r="AB2" t="s">
        <v>73</v>
      </c>
    </row>
    <row r="3" spans="1:28" x14ac:dyDescent="0.2">
      <c r="A3">
        <v>8</v>
      </c>
      <c r="B3">
        <v>180</v>
      </c>
      <c r="C3">
        <v>1.5316455696202529</v>
      </c>
      <c r="D3">
        <v>5.0653942396336707E-2</v>
      </c>
      <c r="E3">
        <v>6</v>
      </c>
      <c r="F3">
        <v>750</v>
      </c>
      <c r="G3">
        <v>48</v>
      </c>
      <c r="H3">
        <v>7.5</v>
      </c>
      <c r="I3">
        <v>0.5</v>
      </c>
      <c r="J3">
        <v>310</v>
      </c>
      <c r="N3">
        <v>17.045454545454547</v>
      </c>
      <c r="T3">
        <v>76.723934927064576</v>
      </c>
      <c r="Y3">
        <v>32.265606119135725</v>
      </c>
      <c r="Z3" t="s">
        <v>72</v>
      </c>
      <c r="AA3">
        <v>2.9</v>
      </c>
      <c r="AB3" t="s">
        <v>74</v>
      </c>
    </row>
    <row r="4" spans="1:28" x14ac:dyDescent="0.2">
      <c r="A4">
        <v>12</v>
      </c>
      <c r="B4">
        <v>180</v>
      </c>
      <c r="C4">
        <v>1.5316455696202529</v>
      </c>
      <c r="D4">
        <v>5.0653942396336707E-2</v>
      </c>
      <c r="E4">
        <v>6</v>
      </c>
      <c r="F4">
        <v>750</v>
      </c>
      <c r="G4">
        <v>48</v>
      </c>
      <c r="H4">
        <v>11.5</v>
      </c>
      <c r="I4">
        <v>0.5</v>
      </c>
      <c r="J4">
        <v>310</v>
      </c>
      <c r="N4">
        <v>17.045454545454547</v>
      </c>
      <c r="T4">
        <v>82.513171004966466</v>
      </c>
      <c r="Y4">
        <v>43.597392472825867</v>
      </c>
      <c r="Z4" t="s">
        <v>72</v>
      </c>
      <c r="AA4">
        <v>2.9</v>
      </c>
      <c r="AB4" t="s">
        <v>74</v>
      </c>
    </row>
    <row r="5" spans="1:28" x14ac:dyDescent="0.2">
      <c r="A5">
        <v>4</v>
      </c>
      <c r="B5">
        <v>190</v>
      </c>
      <c r="C5">
        <v>1.5316455696202529</v>
      </c>
      <c r="D5">
        <v>5.0653942396336707E-2</v>
      </c>
      <c r="E5">
        <v>6</v>
      </c>
      <c r="F5">
        <v>750</v>
      </c>
      <c r="G5">
        <v>48</v>
      </c>
      <c r="H5">
        <v>3.5</v>
      </c>
      <c r="I5">
        <v>0.5</v>
      </c>
      <c r="J5">
        <v>330</v>
      </c>
      <c r="N5">
        <v>17.045454545454547</v>
      </c>
      <c r="T5">
        <v>85.635290269004713</v>
      </c>
      <c r="Y5">
        <v>35.370810546386075</v>
      </c>
      <c r="Z5" t="s">
        <v>72</v>
      </c>
      <c r="AA5">
        <v>2.9</v>
      </c>
      <c r="AB5" t="s">
        <v>74</v>
      </c>
    </row>
    <row r="6" spans="1:28" x14ac:dyDescent="0.2">
      <c r="A6">
        <v>8</v>
      </c>
      <c r="B6">
        <v>190</v>
      </c>
      <c r="C6">
        <v>1.5316455696202529</v>
      </c>
      <c r="D6">
        <v>5.0653942396336707E-2</v>
      </c>
      <c r="E6">
        <v>6</v>
      </c>
      <c r="F6">
        <v>750</v>
      </c>
      <c r="G6">
        <v>48</v>
      </c>
      <c r="H6">
        <v>7.5</v>
      </c>
      <c r="I6">
        <v>0.5</v>
      </c>
      <c r="J6">
        <v>330</v>
      </c>
      <c r="N6">
        <v>17.045454545454547</v>
      </c>
      <c r="T6">
        <v>80.18724775911906</v>
      </c>
      <c r="Y6">
        <v>39.465666113344497</v>
      </c>
      <c r="Z6" t="s">
        <v>72</v>
      </c>
      <c r="AA6">
        <v>2.9</v>
      </c>
      <c r="AB6" t="s">
        <v>74</v>
      </c>
    </row>
    <row r="7" spans="1:28" x14ac:dyDescent="0.2">
      <c r="A7">
        <v>4</v>
      </c>
      <c r="B7">
        <v>200</v>
      </c>
      <c r="C7">
        <v>1.5316455696202529</v>
      </c>
      <c r="D7">
        <v>5.0653942396336707E-2</v>
      </c>
      <c r="E7">
        <v>6</v>
      </c>
      <c r="F7">
        <v>750</v>
      </c>
      <c r="G7">
        <v>48</v>
      </c>
      <c r="H7">
        <v>3.5</v>
      </c>
      <c r="I7">
        <v>0.5</v>
      </c>
      <c r="J7">
        <v>350</v>
      </c>
      <c r="N7">
        <v>17.045454545454547</v>
      </c>
      <c r="T7">
        <v>84.393980986713274</v>
      </c>
      <c r="Y7">
        <v>41.213976540262827</v>
      </c>
      <c r="Z7" t="s">
        <v>72</v>
      </c>
      <c r="AA7">
        <v>2.9</v>
      </c>
      <c r="AB7" t="s">
        <v>74</v>
      </c>
    </row>
    <row r="8" spans="1:28" x14ac:dyDescent="0.2">
      <c r="A8">
        <v>8</v>
      </c>
      <c r="B8">
        <v>200</v>
      </c>
      <c r="C8">
        <v>1.5316455696202529</v>
      </c>
      <c r="D8">
        <v>5.0653942396336707E-2</v>
      </c>
      <c r="E8">
        <v>6</v>
      </c>
      <c r="F8">
        <v>750</v>
      </c>
      <c r="G8">
        <v>48</v>
      </c>
      <c r="H8">
        <v>7.5</v>
      </c>
      <c r="I8">
        <v>0.5</v>
      </c>
      <c r="J8">
        <v>350</v>
      </c>
      <c r="N8">
        <v>17.045454545454547</v>
      </c>
      <c r="T8">
        <v>65.859448687038494</v>
      </c>
      <c r="Y8">
        <v>40.223592868254386</v>
      </c>
      <c r="Z8" t="s">
        <v>72</v>
      </c>
      <c r="AA8">
        <v>2.9</v>
      </c>
      <c r="AB8" t="s">
        <v>74</v>
      </c>
    </row>
    <row r="9" spans="1:28" x14ac:dyDescent="0.2">
      <c r="A9">
        <v>4</v>
      </c>
      <c r="B9">
        <v>210</v>
      </c>
      <c r="C9">
        <v>1.5316455696202529</v>
      </c>
      <c r="D9">
        <v>5.0653942396336707E-2</v>
      </c>
      <c r="E9">
        <v>6</v>
      </c>
      <c r="F9">
        <v>750</v>
      </c>
      <c r="G9">
        <v>48</v>
      </c>
      <c r="H9">
        <v>3.5</v>
      </c>
      <c r="I9">
        <v>0.5</v>
      </c>
      <c r="J9">
        <v>370</v>
      </c>
      <c r="N9">
        <v>17.045454545454547</v>
      </c>
      <c r="T9">
        <v>75.9426892272148</v>
      </c>
      <c r="Y9">
        <v>54.293584966004964</v>
      </c>
      <c r="Z9" t="s">
        <v>72</v>
      </c>
      <c r="AA9">
        <v>2.9</v>
      </c>
      <c r="AB9" t="s">
        <v>74</v>
      </c>
    </row>
    <row r="10" spans="1:28" x14ac:dyDescent="0.2">
      <c r="A10">
        <v>8</v>
      </c>
      <c r="B10">
        <v>210</v>
      </c>
      <c r="C10">
        <v>1.5316455696202529</v>
      </c>
      <c r="D10">
        <v>5.0653942396336707E-2</v>
      </c>
      <c r="E10">
        <v>6</v>
      </c>
      <c r="F10">
        <v>750</v>
      </c>
      <c r="G10">
        <v>48</v>
      </c>
      <c r="H10">
        <v>7.5</v>
      </c>
      <c r="I10">
        <v>0.5</v>
      </c>
      <c r="J10">
        <v>370</v>
      </c>
      <c r="N10">
        <v>17.045454545454547</v>
      </c>
      <c r="T10">
        <v>63.711331008987152</v>
      </c>
      <c r="Y10">
        <v>47.827033983312106</v>
      </c>
      <c r="Z10" t="s">
        <v>72</v>
      </c>
      <c r="AA10">
        <v>2.9</v>
      </c>
      <c r="AB10" t="s">
        <v>74</v>
      </c>
    </row>
    <row r="11" spans="1:28" x14ac:dyDescent="0.2">
      <c r="A11">
        <v>8</v>
      </c>
      <c r="B11">
        <v>180</v>
      </c>
      <c r="C11">
        <v>1.5316455696202529</v>
      </c>
      <c r="D11">
        <v>0.10130788479267341</v>
      </c>
      <c r="E11">
        <v>6</v>
      </c>
      <c r="F11">
        <v>750</v>
      </c>
      <c r="G11">
        <v>48</v>
      </c>
      <c r="H11">
        <v>7.5</v>
      </c>
      <c r="I11">
        <v>0.5</v>
      </c>
      <c r="J11">
        <v>310</v>
      </c>
      <c r="N11">
        <v>17.045454545454547</v>
      </c>
      <c r="T11">
        <v>82.604837433457618</v>
      </c>
      <c r="Y11">
        <v>47.814825111615733</v>
      </c>
      <c r="Z11" t="s">
        <v>72</v>
      </c>
      <c r="AA11">
        <v>2.9</v>
      </c>
      <c r="AB11" t="s">
        <v>74</v>
      </c>
    </row>
    <row r="12" spans="1:28" x14ac:dyDescent="0.2">
      <c r="A12">
        <v>12</v>
      </c>
      <c r="B12">
        <v>280</v>
      </c>
      <c r="C12">
        <v>1.5316455696202529</v>
      </c>
      <c r="D12">
        <v>0.10130788479267341</v>
      </c>
      <c r="E12">
        <v>6</v>
      </c>
      <c r="F12">
        <v>750</v>
      </c>
      <c r="G12">
        <v>48</v>
      </c>
      <c r="H12">
        <v>11.5</v>
      </c>
      <c r="I12">
        <v>0.5</v>
      </c>
      <c r="J12">
        <v>510</v>
      </c>
      <c r="N12">
        <v>17.045454545454547</v>
      </c>
      <c r="T12">
        <v>82.855430074512469</v>
      </c>
      <c r="Y12">
        <v>62.275989458517685</v>
      </c>
      <c r="Z12" t="s">
        <v>72</v>
      </c>
      <c r="AA12">
        <v>2.9</v>
      </c>
      <c r="AB12" t="s">
        <v>74</v>
      </c>
    </row>
    <row r="13" spans="1:28" x14ac:dyDescent="0.2">
      <c r="A13">
        <v>4</v>
      </c>
      <c r="B13">
        <v>190</v>
      </c>
      <c r="C13">
        <v>1.5316455696202529</v>
      </c>
      <c r="D13">
        <v>0.10130788479267341</v>
      </c>
      <c r="E13">
        <v>6</v>
      </c>
      <c r="F13">
        <v>750</v>
      </c>
      <c r="G13">
        <v>48</v>
      </c>
      <c r="H13">
        <v>3.5</v>
      </c>
      <c r="I13">
        <v>0.5</v>
      </c>
      <c r="J13">
        <v>330</v>
      </c>
      <c r="N13">
        <v>17.045454545454547</v>
      </c>
      <c r="T13">
        <v>86.537703470953915</v>
      </c>
      <c r="Y13">
        <v>54.831263675512545</v>
      </c>
      <c r="Z13" t="s">
        <v>72</v>
      </c>
      <c r="AA13">
        <v>2.9</v>
      </c>
      <c r="AB13" t="s">
        <v>74</v>
      </c>
    </row>
    <row r="14" spans="1:28" x14ac:dyDescent="0.2">
      <c r="A14">
        <v>8</v>
      </c>
      <c r="B14">
        <v>190</v>
      </c>
      <c r="C14">
        <v>1.5316455696202529</v>
      </c>
      <c r="D14">
        <v>0.10130788479267341</v>
      </c>
      <c r="E14">
        <v>6</v>
      </c>
      <c r="F14">
        <v>750</v>
      </c>
      <c r="G14">
        <v>48</v>
      </c>
      <c r="H14">
        <v>7.5</v>
      </c>
      <c r="I14">
        <v>0.5</v>
      </c>
      <c r="J14">
        <v>330</v>
      </c>
      <c r="N14">
        <v>17.045454545454547</v>
      </c>
      <c r="T14">
        <v>84.992426580345864</v>
      </c>
      <c r="Y14">
        <v>61.273641092246706</v>
      </c>
      <c r="Z14" t="s">
        <v>72</v>
      </c>
      <c r="AA14">
        <v>2.9</v>
      </c>
      <c r="AB14" t="s">
        <v>74</v>
      </c>
    </row>
    <row r="15" spans="1:28" x14ac:dyDescent="0.2">
      <c r="A15">
        <v>4</v>
      </c>
      <c r="B15">
        <v>200</v>
      </c>
      <c r="C15">
        <v>1.5316455696202529</v>
      </c>
      <c r="D15">
        <v>0.10130788479267341</v>
      </c>
      <c r="E15">
        <v>6</v>
      </c>
      <c r="F15">
        <v>750</v>
      </c>
      <c r="G15">
        <v>48</v>
      </c>
      <c r="H15">
        <v>3.5</v>
      </c>
      <c r="I15">
        <v>0.5</v>
      </c>
      <c r="J15">
        <v>350</v>
      </c>
      <c r="N15">
        <v>17.045454545454547</v>
      </c>
      <c r="T15">
        <v>83.029339902339984</v>
      </c>
      <c r="Y15">
        <v>67.520188206971198</v>
      </c>
      <c r="Z15" t="s">
        <v>72</v>
      </c>
      <c r="AA15">
        <v>2.9</v>
      </c>
      <c r="AB15" t="s">
        <v>74</v>
      </c>
    </row>
    <row r="16" spans="1:28" x14ac:dyDescent="0.2">
      <c r="A16">
        <v>8</v>
      </c>
      <c r="B16">
        <v>200</v>
      </c>
      <c r="C16">
        <v>1.5316455696202529</v>
      </c>
      <c r="D16">
        <v>0.10130788479267341</v>
      </c>
      <c r="E16">
        <v>6</v>
      </c>
      <c r="F16">
        <v>750</v>
      </c>
      <c r="G16">
        <v>48</v>
      </c>
      <c r="H16">
        <v>7.5</v>
      </c>
      <c r="I16">
        <v>0.5</v>
      </c>
      <c r="J16">
        <v>350</v>
      </c>
      <c r="N16">
        <v>17.045454545454547</v>
      </c>
      <c r="T16">
        <v>76.27439317223056</v>
      </c>
      <c r="Y16">
        <v>66.530048712396564</v>
      </c>
      <c r="Z16" t="s">
        <v>72</v>
      </c>
      <c r="AA16">
        <v>2.9</v>
      </c>
      <c r="AB16" t="s">
        <v>74</v>
      </c>
    </row>
    <row r="17" spans="1:28" x14ac:dyDescent="0.2">
      <c r="A17">
        <v>4</v>
      </c>
      <c r="B17">
        <v>210</v>
      </c>
      <c r="C17">
        <v>1.5316455696202529</v>
      </c>
      <c r="D17">
        <v>0.10130788479267341</v>
      </c>
      <c r="E17">
        <v>6</v>
      </c>
      <c r="F17">
        <v>750</v>
      </c>
      <c r="G17">
        <v>48</v>
      </c>
      <c r="H17">
        <v>3.5</v>
      </c>
      <c r="I17">
        <v>0.5</v>
      </c>
      <c r="J17">
        <v>370</v>
      </c>
      <c r="N17">
        <v>17.045454545454547</v>
      </c>
      <c r="T17">
        <v>80.97012500818667</v>
      </c>
      <c r="Y17">
        <v>66.322253716124578</v>
      </c>
      <c r="Z17" t="s">
        <v>72</v>
      </c>
      <c r="AA17">
        <v>2.9</v>
      </c>
      <c r="AB17" t="s">
        <v>74</v>
      </c>
    </row>
    <row r="18" spans="1:28" x14ac:dyDescent="0.2">
      <c r="A18">
        <v>8</v>
      </c>
      <c r="B18">
        <v>210</v>
      </c>
      <c r="C18">
        <v>1.5316455696202529</v>
      </c>
      <c r="D18">
        <v>0.10130788479267341</v>
      </c>
      <c r="E18">
        <v>6</v>
      </c>
      <c r="F18">
        <v>750</v>
      </c>
      <c r="G18">
        <v>48</v>
      </c>
      <c r="H18">
        <v>7.5</v>
      </c>
      <c r="I18">
        <v>0.5</v>
      </c>
      <c r="J18">
        <v>370</v>
      </c>
      <c r="N18">
        <v>17.045454545454547</v>
      </c>
      <c r="T18">
        <v>65.609388796748519</v>
      </c>
      <c r="Y18">
        <v>51.836671625829887</v>
      </c>
      <c r="Z18" t="s">
        <v>72</v>
      </c>
      <c r="AA18">
        <v>2.9</v>
      </c>
      <c r="AB18" t="s"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2019-07-15T16:17:23Z</dcterms:modified>
</cp:coreProperties>
</file>