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31209286-DF37-6A40-A1CA-5A9865CBDEAA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A4" i="2" s="1"/>
  <c r="I5" i="2"/>
  <c r="A5" i="2" s="1"/>
  <c r="I6" i="2"/>
  <c r="A6" i="2" s="1"/>
  <c r="I7" i="2"/>
  <c r="A7" i="2" s="1"/>
  <c r="I8" i="2"/>
  <c r="A8" i="2" s="1"/>
  <c r="I9" i="2"/>
  <c r="A9" i="2" s="1"/>
  <c r="I10" i="2"/>
  <c r="A10" i="2" s="1"/>
  <c r="I11" i="2"/>
  <c r="A11" i="2" s="1"/>
  <c r="I12" i="2"/>
  <c r="A12" i="2" s="1"/>
  <c r="I13" i="2"/>
  <c r="A13" i="2" s="1"/>
  <c r="I14" i="2"/>
  <c r="A14" i="2" s="1"/>
  <c r="I15" i="2"/>
  <c r="A15" i="2" s="1"/>
  <c r="I16" i="2"/>
  <c r="A16" i="2" s="1"/>
  <c r="I17" i="2"/>
  <c r="A17" i="2" s="1"/>
  <c r="I18" i="2"/>
  <c r="A18" i="2" s="1"/>
  <c r="I19" i="2"/>
  <c r="A19" i="2" s="1"/>
  <c r="I20" i="2"/>
  <c r="A20" i="2" s="1"/>
  <c r="I21" i="2"/>
  <c r="A21" i="2" s="1"/>
  <c r="I22" i="2"/>
  <c r="A22" i="2" s="1"/>
  <c r="I3" i="2"/>
  <c r="A3" i="2" s="1"/>
  <c r="B28" i="2"/>
  <c r="F28" i="2" s="1"/>
  <c r="B29" i="2"/>
  <c r="F29" i="2" s="1"/>
  <c r="B30" i="2"/>
  <c r="F30" i="2" s="1"/>
  <c r="B31" i="2"/>
  <c r="B32" i="2"/>
  <c r="B33" i="2"/>
  <c r="B34" i="2"/>
  <c r="B35" i="2"/>
  <c r="B36" i="2"/>
  <c r="F36" i="2" s="1"/>
  <c r="B37" i="2"/>
  <c r="F37" i="2" s="1"/>
  <c r="B38" i="2"/>
  <c r="F38" i="2" s="1"/>
  <c r="B39" i="2"/>
  <c r="B40" i="2"/>
  <c r="B41" i="2"/>
  <c r="B42" i="2"/>
  <c r="B43" i="2"/>
  <c r="B44" i="2"/>
  <c r="F44" i="2" s="1"/>
  <c r="B45" i="2"/>
  <c r="F45" i="2" s="1"/>
  <c r="B46" i="2"/>
  <c r="F46" i="2" s="1"/>
  <c r="B27" i="2"/>
  <c r="E36" i="1"/>
  <c r="B3" i="1"/>
  <c r="B37" i="1"/>
  <c r="C37" i="1" s="1"/>
  <c r="B38" i="1"/>
  <c r="C38" i="1" s="1"/>
  <c r="D38" i="1" s="1"/>
  <c r="E38" i="1" s="1"/>
  <c r="B39" i="1"/>
  <c r="C39" i="1" s="1"/>
  <c r="D39" i="1" s="1"/>
  <c r="E39" i="1" s="1"/>
  <c r="B36" i="1"/>
  <c r="C36" i="1" s="1"/>
  <c r="B8" i="1"/>
  <c r="B5" i="1"/>
  <c r="C30" i="2" l="1"/>
  <c r="D30" i="2" s="1"/>
  <c r="C38" i="2"/>
  <c r="D38" i="2" s="1"/>
  <c r="C46" i="2"/>
  <c r="D46" i="2" s="1"/>
  <c r="C29" i="2"/>
  <c r="D29" i="2" s="1"/>
  <c r="C43" i="2"/>
  <c r="D43" i="2" s="1"/>
  <c r="F43" i="2"/>
  <c r="C35" i="2"/>
  <c r="D35" i="2" s="1"/>
  <c r="F35" i="2"/>
  <c r="C28" i="2"/>
  <c r="D28" i="2" s="1"/>
  <c r="C42" i="2"/>
  <c r="D42" i="2" s="1"/>
  <c r="F42" i="2"/>
  <c r="C34" i="2"/>
  <c r="D34" i="2" s="1"/>
  <c r="F34" i="2"/>
  <c r="C45" i="2"/>
  <c r="D45" i="2" s="1"/>
  <c r="C41" i="2"/>
  <c r="D41" i="2" s="1"/>
  <c r="F41" i="2"/>
  <c r="C40" i="2"/>
  <c r="D40" i="2" s="1"/>
  <c r="F40" i="2"/>
  <c r="C32" i="2"/>
  <c r="D32" i="2" s="1"/>
  <c r="F32" i="2"/>
  <c r="C33" i="2"/>
  <c r="D33" i="2" s="1"/>
  <c r="F33" i="2"/>
  <c r="C44" i="2"/>
  <c r="D44" i="2" s="1"/>
  <c r="F27" i="2"/>
  <c r="C27" i="2"/>
  <c r="D27" i="2" s="1"/>
  <c r="C39" i="2"/>
  <c r="D39" i="2" s="1"/>
  <c r="F39" i="2"/>
  <c r="C31" i="2"/>
  <c r="D31" i="2" s="1"/>
  <c r="F31" i="2"/>
  <c r="C37" i="2"/>
  <c r="D37" i="2" s="1"/>
  <c r="C36" i="2"/>
  <c r="D36" i="2" s="1"/>
  <c r="D37" i="1"/>
  <c r="E37" i="1" s="1"/>
  <c r="F37" i="1"/>
  <c r="B4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7" i="1" l="1"/>
  <c r="B18" i="1" s="1"/>
</calcChain>
</file>

<file path=xl/sharedStrings.xml><?xml version="1.0" encoding="utf-8"?>
<sst xmlns="http://schemas.openxmlformats.org/spreadsheetml/2006/main" count="126" uniqueCount="74">
  <si>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</si>
  <si>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</si>
  <si>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</si>
  <si>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</si>
  <si>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</si>
  <si>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</si>
  <si>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</si>
  <si>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</si>
  <si>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</si>
  <si>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</si>
  <si>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</si>
  <si>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</si>
  <si>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</si>
  <si>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</si>
  <si>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</si>
  <si>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</si>
  <si>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</si>
  <si>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</si>
  <si>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</si>
  <si>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</si>
  <si>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</si>
  <si>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</si>
  <si>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</si>
  <si>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</si>
  <si>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</si>
  <si>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</si>
  <si>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</si>
  <si>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</si>
  <si>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</si>
  <si>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</si>
  <si>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</si>
  <si>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</si>
  <si>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</si>
  <si>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</si>
  <si>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</si>
  <si>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</si>
  <si>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</si>
  <si>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</si>
  <si>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</si>
  <si>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</si>
  <si>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</si>
  <si>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</si>
  <si>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</si>
  <si>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</si>
  <si>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</si>
  <si>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</si>
  <si>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</si>
  <si>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</si>
  <si>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</si>
  <si>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</si>
  <si>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</si>
  <si>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</si>
  <si>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</si>
  <si>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</si>
  <si>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</si>
  <si>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</si>
  <si>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</si>
  <si>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</si>
  <si>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</si>
  <si>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</si>
  <si>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</si>
  <si>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</si>
  <si>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</si>
  <si>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</si>
  <si>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</si>
  <si>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</si>
  <si>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willow</t>
    <phoneticPr fontId="1" type="noConversion"/>
  </si>
  <si>
    <t>Isothermal Time (min)</t>
    <phoneticPr fontId="1" type="noConversion"/>
  </si>
  <si>
    <t>g H2S04</t>
    <phoneticPr fontId="1" type="noConversion"/>
  </si>
  <si>
    <t>mono</t>
    <phoneticPr fontId="1" type="noConversion"/>
  </si>
  <si>
    <t>none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</si>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</sst>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2" xfId="0" applyFill="1" applyBorder="1"/>
    <xf numFmtId="0" fontId="0" fillId="0" borderId="1" xfId="0" applyFill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37" workbookViewId="0">
      <selection activeCell="J39" sqref="J39"/>
    </sheetView>
  </sheetViews>
  <sheetFormatPr baseColWidth="10" defaultColWidth="8.83203125" defaultRowHeight="15" x14ac:dyDescent="0.2"/>
  <cols>
    <col min="1" max="1" width="39.6640625" style="5" customWidth="1"/>
    <col min="2" max="2" width="22.6640625" style="5" customWidth="1"/>
    <col min="3" max="16384" width="8.83203125" style="5"/>
  </cols>
  <sheetData>
    <row r="1" spans="1:11" ht="19" x14ac:dyDescent="0.25">
      <c r="A1" s="5" t="s">
        <v>8</v>
      </c>
      <c r="B1" s="12" t="s">
        <v>66</v>
      </c>
      <c r="C1" s="13"/>
      <c r="D1" s="13"/>
      <c r="E1" s="13"/>
      <c r="F1" s="13"/>
      <c r="G1" s="13"/>
      <c r="H1" s="13"/>
      <c r="I1" s="15" t="s">
        <v>51</v>
      </c>
      <c r="J1" s="15"/>
      <c r="K1" s="15"/>
    </row>
    <row r="2" spans="1:11" x14ac:dyDescent="0.2">
      <c r="A2" s="5" t="s">
        <v>9</v>
      </c>
      <c r="B2" s="6">
        <v>8.5113803820237531E-6</v>
      </c>
      <c r="C2" s="5" t="s">
        <v>0</v>
      </c>
    </row>
    <row r="3" spans="1:11" x14ac:dyDescent="0.2">
      <c r="A3" s="5" t="s">
        <v>10</v>
      </c>
      <c r="B3" s="6">
        <f>23*0.56/91.8*100</f>
        <v>14.03050108932462</v>
      </c>
      <c r="C3" s="5" t="s">
        <v>1</v>
      </c>
    </row>
    <row r="4" spans="1:11" x14ac:dyDescent="0.2">
      <c r="A4" s="5" t="s">
        <v>11</v>
      </c>
      <c r="B4" s="6">
        <f>B3/0.88</f>
        <v>15.943751237868886</v>
      </c>
      <c r="C4" s="5" t="s">
        <v>1</v>
      </c>
    </row>
    <row r="5" spans="1:11" x14ac:dyDescent="0.2">
      <c r="A5" s="5" t="s">
        <v>12</v>
      </c>
      <c r="B5" s="6">
        <f>(2+3.5)/2</f>
        <v>2.75</v>
      </c>
      <c r="C5" s="5" t="s">
        <v>13</v>
      </c>
    </row>
    <row r="6" spans="1:11" x14ac:dyDescent="0.2">
      <c r="A6" s="5" t="s">
        <v>14</v>
      </c>
      <c r="B6" s="6">
        <v>8</v>
      </c>
    </row>
    <row r="7" spans="1:11" x14ac:dyDescent="0.2">
      <c r="A7" s="5" t="s">
        <v>63</v>
      </c>
      <c r="B7" s="6">
        <v>180</v>
      </c>
      <c r="C7" s="5" t="s">
        <v>64</v>
      </c>
    </row>
    <row r="8" spans="1:11" x14ac:dyDescent="0.2">
      <c r="A8" s="5" t="s">
        <v>15</v>
      </c>
      <c r="B8" s="6">
        <f>100-91.8</f>
        <v>8.2000000000000028</v>
      </c>
      <c r="C8" s="5" t="s">
        <v>16</v>
      </c>
    </row>
    <row r="9" spans="1:11" ht="19" x14ac:dyDescent="0.25">
      <c r="A9" s="14" t="s">
        <v>2</v>
      </c>
      <c r="B9" s="14"/>
    </row>
    <row r="10" spans="1:11" x14ac:dyDescent="0.2">
      <c r="A10" s="5" t="s">
        <v>17</v>
      </c>
      <c r="B10" s="6">
        <v>15000</v>
      </c>
      <c r="C10" s="5" t="s">
        <v>18</v>
      </c>
    </row>
    <row r="11" spans="1:11" x14ac:dyDescent="0.2">
      <c r="A11" s="5" t="s">
        <v>19</v>
      </c>
      <c r="B11" s="6">
        <v>2.4</v>
      </c>
      <c r="C11" s="5" t="s">
        <v>20</v>
      </c>
    </row>
    <row r="12" spans="1:11" x14ac:dyDescent="0.2">
      <c r="A12" s="5" t="s">
        <v>3</v>
      </c>
      <c r="B12" s="6">
        <v>3</v>
      </c>
    </row>
    <row r="13" spans="1:11" x14ac:dyDescent="0.2">
      <c r="A13" s="5" t="s">
        <v>4</v>
      </c>
      <c r="B13" s="6"/>
    </row>
    <row r="14" spans="1:11" x14ac:dyDescent="0.2">
      <c r="A14" s="5" t="s">
        <v>21</v>
      </c>
      <c r="B14" s="6">
        <v>0.54</v>
      </c>
      <c r="C14" s="5" t="s">
        <v>22</v>
      </c>
    </row>
    <row r="15" spans="1:11" x14ac:dyDescent="0.2">
      <c r="A15" s="5" t="s">
        <v>5</v>
      </c>
      <c r="B15" s="6">
        <v>0.8</v>
      </c>
    </row>
    <row r="16" spans="1:11" x14ac:dyDescent="0.2">
      <c r="A16" s="5" t="s">
        <v>23</v>
      </c>
      <c r="B16" s="6">
        <v>4186</v>
      </c>
      <c r="C16" s="5" t="s">
        <v>6</v>
      </c>
    </row>
    <row r="17" spans="1:17" x14ac:dyDescent="0.2">
      <c r="A17" s="5" t="s">
        <v>24</v>
      </c>
      <c r="B17" s="6">
        <f>B10*B15/B16/B14</f>
        <v>5.3087009608748739</v>
      </c>
      <c r="C17" s="5" t="s">
        <v>25</v>
      </c>
    </row>
    <row r="18" spans="1:17" x14ac:dyDescent="0.2">
      <c r="A18" s="5" t="s">
        <v>7</v>
      </c>
      <c r="B18" s="6">
        <f>B17*60</f>
        <v>318.52205765249244</v>
      </c>
      <c r="C18" s="5" t="s">
        <v>26</v>
      </c>
    </row>
    <row r="22" spans="1:17" ht="19" x14ac:dyDescent="0.25">
      <c r="A22" s="15" t="s">
        <v>56</v>
      </c>
      <c r="B22" s="15"/>
      <c r="C22" s="15"/>
    </row>
    <row r="23" spans="1:17" x14ac:dyDescent="0.2">
      <c r="A23" s="5" t="s">
        <v>57</v>
      </c>
      <c r="B23" s="5" t="s">
        <v>58</v>
      </c>
    </row>
    <row r="24" spans="1:17" x14ac:dyDescent="0.2">
      <c r="A24" s="5">
        <v>0.6</v>
      </c>
      <c r="B24" s="6">
        <f>A24/($B$6*100)*1000</f>
        <v>0.75</v>
      </c>
    </row>
    <row r="25" spans="1:17" x14ac:dyDescent="0.2">
      <c r="A25" s="5">
        <v>0.6</v>
      </c>
      <c r="B25" s="6">
        <f t="shared" ref="B25:B33" si="0">A25/($B$6*100)*1000</f>
        <v>0.75</v>
      </c>
    </row>
    <row r="26" spans="1:17" x14ac:dyDescent="0.2">
      <c r="A26" s="5">
        <v>0.6</v>
      </c>
      <c r="B26" s="6">
        <f t="shared" si="0"/>
        <v>0.75</v>
      </c>
    </row>
    <row r="27" spans="1:17" x14ac:dyDescent="0.2">
      <c r="A27" s="5">
        <v>0.6</v>
      </c>
      <c r="B27" s="6">
        <f t="shared" si="0"/>
        <v>0.75</v>
      </c>
    </row>
    <row r="28" spans="1:17" x14ac:dyDescent="0.2">
      <c r="A28" s="5">
        <v>0.6</v>
      </c>
      <c r="B28" s="6">
        <f t="shared" si="0"/>
        <v>0.75</v>
      </c>
    </row>
    <row r="29" spans="1:17" x14ac:dyDescent="0.2">
      <c r="A29" s="5">
        <v>0.6</v>
      </c>
      <c r="B29" s="6">
        <f t="shared" si="0"/>
        <v>0.75</v>
      </c>
    </row>
    <row r="30" spans="1:17" ht="19" x14ac:dyDescent="0.25">
      <c r="A30" s="5">
        <v>0.6</v>
      </c>
      <c r="B30" s="6">
        <f t="shared" si="0"/>
        <v>0.75</v>
      </c>
      <c r="I30" s="15" t="s">
        <v>50</v>
      </c>
      <c r="J30" s="15"/>
      <c r="K30" s="15"/>
      <c r="M30" s="15" t="s">
        <v>59</v>
      </c>
      <c r="N30" s="15"/>
      <c r="O30" s="15"/>
      <c r="P30" s="15"/>
      <c r="Q30" s="15"/>
    </row>
    <row r="31" spans="1:17" x14ac:dyDescent="0.2">
      <c r="A31" s="5">
        <v>0.6</v>
      </c>
      <c r="B31" s="6">
        <f t="shared" si="0"/>
        <v>0.75</v>
      </c>
      <c r="I31" s="7" t="s">
        <v>49</v>
      </c>
      <c r="J31" s="6">
        <v>5.07</v>
      </c>
      <c r="M31" s="16" t="s">
        <v>60</v>
      </c>
      <c r="N31" s="16"/>
      <c r="O31" s="5">
        <v>0.17699999999999999</v>
      </c>
      <c r="P31" s="5" t="s">
        <v>65</v>
      </c>
    </row>
    <row r="32" spans="1:17" ht="17" x14ac:dyDescent="0.2">
      <c r="A32" s="5">
        <v>0.6</v>
      </c>
      <c r="B32" s="6">
        <f t="shared" si="0"/>
        <v>0.75</v>
      </c>
      <c r="I32" s="7" t="s">
        <v>52</v>
      </c>
      <c r="J32" s="6">
        <f>10^(-J31)</f>
        <v>8.5113803820237531E-6</v>
      </c>
      <c r="M32" s="16" t="s">
        <v>61</v>
      </c>
      <c r="N32" s="16"/>
      <c r="O32" s="5">
        <v>0.84099999999999997</v>
      </c>
      <c r="P32" s="5" t="s">
        <v>65</v>
      </c>
    </row>
    <row r="33" spans="1:16" x14ac:dyDescent="0.2">
      <c r="A33" s="5">
        <v>0.6</v>
      </c>
      <c r="B33" s="6">
        <f t="shared" si="0"/>
        <v>0.75</v>
      </c>
      <c r="M33" s="16" t="s">
        <v>62</v>
      </c>
      <c r="N33" s="16"/>
      <c r="O33" s="6">
        <f>(O31+O32)/2</f>
        <v>0.50900000000000001</v>
      </c>
      <c r="P33" s="5" t="s">
        <v>65</v>
      </c>
    </row>
    <row r="34" spans="1:16" ht="19" x14ac:dyDescent="0.25">
      <c r="I34" s="15" t="s">
        <v>53</v>
      </c>
      <c r="J34" s="15"/>
      <c r="K34" s="15"/>
      <c r="L34" s="15"/>
      <c r="M34" s="15"/>
      <c r="N34" s="9"/>
      <c r="O34" s="8"/>
    </row>
    <row r="35" spans="1:16" ht="17" x14ac:dyDescent="0.2">
      <c r="I35" s="5" t="s">
        <v>55</v>
      </c>
      <c r="J35" s="5" t="s">
        <v>54</v>
      </c>
    </row>
    <row r="36" spans="1:16" x14ac:dyDescent="0.2">
      <c r="A36" s="5">
        <v>0</v>
      </c>
      <c r="B36" s="5">
        <f>A36/100</f>
        <v>0</v>
      </c>
      <c r="C36" s="5">
        <f>B36*180</f>
        <v>0</v>
      </c>
      <c r="D36" s="5">
        <v>540</v>
      </c>
      <c r="E36" s="5">
        <f>D36/180</f>
        <v>3</v>
      </c>
      <c r="F36" s="5">
        <v>0</v>
      </c>
      <c r="I36" s="5">
        <v>0</v>
      </c>
      <c r="J36" s="6">
        <f>I36/98.709*2*10</f>
        <v>0</v>
      </c>
    </row>
    <row r="37" spans="1:16" x14ac:dyDescent="0.2">
      <c r="A37" s="5">
        <v>0.6</v>
      </c>
      <c r="B37" s="5">
        <f t="shared" ref="B37:B39" si="1">A37/100</f>
        <v>6.0000000000000001E-3</v>
      </c>
      <c r="C37" s="5">
        <f t="shared" ref="C37:C39" si="2">B37*180</f>
        <v>1.08</v>
      </c>
      <c r="D37" s="5">
        <f>C37/0.002</f>
        <v>540</v>
      </c>
      <c r="E37" s="5">
        <f t="shared" ref="E37:E39" si="3">D37/180</f>
        <v>3</v>
      </c>
      <c r="F37" s="5">
        <f>C37/0.002</f>
        <v>540</v>
      </c>
      <c r="I37" s="5">
        <v>0.2</v>
      </c>
      <c r="J37" s="6">
        <f t="shared" ref="J37:J43" si="4">I37/98.709*2*10</f>
        <v>4.0523153917069371E-2</v>
      </c>
    </row>
    <row r="38" spans="1:16" x14ac:dyDescent="0.2">
      <c r="A38" s="5">
        <v>1.5</v>
      </c>
      <c r="B38" s="5">
        <f t="shared" si="1"/>
        <v>1.4999999999999999E-2</v>
      </c>
      <c r="C38" s="5">
        <f t="shared" si="2"/>
        <v>2.6999999999999997</v>
      </c>
      <c r="D38" s="5">
        <f>C38/0.005</f>
        <v>539.99999999999989</v>
      </c>
      <c r="E38" s="5">
        <f t="shared" si="3"/>
        <v>2.9999999999999996</v>
      </c>
      <c r="I38" s="5">
        <v>0.5</v>
      </c>
      <c r="J38" s="6">
        <f t="shared" si="4"/>
        <v>0.10130788479267341</v>
      </c>
    </row>
    <row r="39" spans="1:16" x14ac:dyDescent="0.2">
      <c r="A39" s="5">
        <v>3</v>
      </c>
      <c r="B39" s="5">
        <f t="shared" si="1"/>
        <v>0.03</v>
      </c>
      <c r="C39" s="5">
        <f t="shared" si="2"/>
        <v>5.3999999999999995</v>
      </c>
      <c r="D39" s="5">
        <f>C39/0.01</f>
        <v>539.99999999999989</v>
      </c>
      <c r="E39" s="5">
        <f t="shared" si="3"/>
        <v>2.9999999999999996</v>
      </c>
      <c r="I39" s="5">
        <v>1</v>
      </c>
      <c r="J39" s="6">
        <f t="shared" si="4"/>
        <v>0.20261576958534683</v>
      </c>
    </row>
    <row r="40" spans="1:16" x14ac:dyDescent="0.2">
      <c r="I40" s="5">
        <v>0</v>
      </c>
      <c r="J40" s="6">
        <f t="shared" si="4"/>
        <v>0</v>
      </c>
    </row>
    <row r="41" spans="1:16" x14ac:dyDescent="0.2">
      <c r="I41" s="5">
        <v>1.08</v>
      </c>
      <c r="J41" s="6">
        <f t="shared" si="4"/>
        <v>0.21882503115217458</v>
      </c>
    </row>
    <row r="42" spans="1:16" x14ac:dyDescent="0.2">
      <c r="C42" s="5" t="s">
        <v>68</v>
      </c>
      <c r="I42" s="5">
        <v>2.6999999999999997</v>
      </c>
      <c r="J42" s="6">
        <f t="shared" si="4"/>
        <v>0.54706257788043633</v>
      </c>
    </row>
    <row r="43" spans="1:16" x14ac:dyDescent="0.2">
      <c r="I43" s="5">
        <v>5.3999999999999995</v>
      </c>
      <c r="J43" s="6">
        <f t="shared" si="4"/>
        <v>1.0941251557608727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46"/>
  <sheetViews>
    <sheetView workbookViewId="0">
      <selection activeCell="A3" sqref="A3:T22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67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 x14ac:dyDescent="0.2">
      <c r="A3" s="1">
        <f>H3+I3</f>
        <v>10.25116</v>
      </c>
      <c r="B3" s="1">
        <v>180</v>
      </c>
      <c r="C3" s="1">
        <v>3</v>
      </c>
      <c r="D3" s="1">
        <v>0</v>
      </c>
      <c r="E3" s="1">
        <v>2.75</v>
      </c>
      <c r="F3" s="1">
        <v>180</v>
      </c>
      <c r="G3" s="1">
        <v>8.1999999999999993</v>
      </c>
      <c r="H3" s="3">
        <v>10</v>
      </c>
      <c r="I3" s="1">
        <f>(B3-100)/J3</f>
        <v>0.25115999999999999</v>
      </c>
      <c r="J3" s="1">
        <v>318.52205765249244</v>
      </c>
      <c r="N3" s="1">
        <v>15.943751237868886</v>
      </c>
      <c r="T3" s="1">
        <v>1.8208688747506681</v>
      </c>
    </row>
    <row r="4" spans="1:24" s="1" customFormat="1" x14ac:dyDescent="0.2">
      <c r="A4" s="1">
        <f t="shared" ref="A4:A22" si="0">H4+I4</f>
        <v>10.282555</v>
      </c>
      <c r="B4" s="1">
        <v>190</v>
      </c>
      <c r="C4" s="1">
        <v>3</v>
      </c>
      <c r="D4" s="1">
        <v>0</v>
      </c>
      <c r="E4" s="1">
        <v>2.75</v>
      </c>
      <c r="F4" s="1">
        <v>180</v>
      </c>
      <c r="G4" s="1">
        <v>8.1999999999999993</v>
      </c>
      <c r="H4" s="3">
        <v>10</v>
      </c>
      <c r="I4" s="1">
        <f t="shared" ref="I4:I22" si="1">(B4-100)/J4</f>
        <v>0.282555</v>
      </c>
      <c r="J4" s="1">
        <v>318.52205765249244</v>
      </c>
      <c r="N4" s="1">
        <v>15.943751237868886</v>
      </c>
      <c r="T4" s="1">
        <v>1.8482915987680053</v>
      </c>
    </row>
    <row r="5" spans="1:24" s="1" customFormat="1" x14ac:dyDescent="0.2">
      <c r="A5" s="1">
        <f t="shared" si="0"/>
        <v>10.31395</v>
      </c>
      <c r="B5" s="1">
        <v>200</v>
      </c>
      <c r="C5" s="1">
        <v>3</v>
      </c>
      <c r="D5" s="1">
        <v>0</v>
      </c>
      <c r="E5" s="1">
        <v>2.75</v>
      </c>
      <c r="F5" s="1">
        <v>180</v>
      </c>
      <c r="G5" s="1">
        <v>8.1999999999999993</v>
      </c>
      <c r="H5" s="3">
        <v>10</v>
      </c>
      <c r="I5" s="1">
        <f t="shared" si="1"/>
        <v>0.31395000000000001</v>
      </c>
      <c r="J5" s="1">
        <v>318.52205765249244</v>
      </c>
      <c r="N5" s="1">
        <v>15.943751237868886</v>
      </c>
      <c r="T5" s="1">
        <v>5.2638666643736949</v>
      </c>
    </row>
    <row r="6" spans="1:24" s="1" customFormat="1" x14ac:dyDescent="0.2">
      <c r="A6" s="1">
        <f t="shared" si="0"/>
        <v>10.345345</v>
      </c>
      <c r="B6" s="1">
        <v>210</v>
      </c>
      <c r="C6" s="1">
        <v>3</v>
      </c>
      <c r="D6" s="1">
        <v>0</v>
      </c>
      <c r="E6" s="1">
        <v>2.75</v>
      </c>
      <c r="F6" s="1">
        <v>180</v>
      </c>
      <c r="G6" s="1">
        <v>8.1999999999999993</v>
      </c>
      <c r="H6" s="3">
        <v>10</v>
      </c>
      <c r="I6" s="1">
        <f t="shared" si="1"/>
        <v>0.34534500000000001</v>
      </c>
      <c r="J6" s="1">
        <v>318.52205765249244</v>
      </c>
      <c r="N6" s="1">
        <v>15.943751237868886</v>
      </c>
      <c r="T6" s="1">
        <v>6.076676204247339</v>
      </c>
    </row>
    <row r="7" spans="1:24" s="2" customFormat="1" x14ac:dyDescent="0.2">
      <c r="A7" s="1">
        <f t="shared" si="0"/>
        <v>10.37674</v>
      </c>
      <c r="B7" s="2">
        <v>220</v>
      </c>
      <c r="C7" s="1">
        <v>3</v>
      </c>
      <c r="D7" s="1">
        <v>0</v>
      </c>
      <c r="E7" s="1">
        <v>2.75</v>
      </c>
      <c r="F7" s="1">
        <v>180</v>
      </c>
      <c r="G7" s="1">
        <v>8.1999999999999993</v>
      </c>
      <c r="H7" s="3">
        <v>10</v>
      </c>
      <c r="I7" s="1">
        <f t="shared" si="1"/>
        <v>0.37674000000000002</v>
      </c>
      <c r="J7" s="1">
        <v>318.52205765249244</v>
      </c>
      <c r="N7" s="1">
        <v>15.943751237868886</v>
      </c>
      <c r="T7" s="2">
        <v>5.7394265583323802</v>
      </c>
    </row>
    <row r="8" spans="1:24" s="4" customFormat="1" x14ac:dyDescent="0.2">
      <c r="A8" s="1">
        <f t="shared" si="0"/>
        <v>10.219765000000001</v>
      </c>
      <c r="B8" s="10">
        <v>170</v>
      </c>
      <c r="C8" s="1">
        <v>3</v>
      </c>
      <c r="D8" s="1">
        <v>4.0523153917069371E-2</v>
      </c>
      <c r="E8" s="1">
        <v>2.75</v>
      </c>
      <c r="F8" s="1">
        <v>180</v>
      </c>
      <c r="G8" s="1">
        <v>8.1999999999999993</v>
      </c>
      <c r="H8" s="3">
        <v>10</v>
      </c>
      <c r="I8" s="1">
        <f t="shared" si="1"/>
        <v>0.21976499999999999</v>
      </c>
      <c r="J8" s="1">
        <v>318.52205765249244</v>
      </c>
      <c r="N8" s="1">
        <v>15.943751237868886</v>
      </c>
      <c r="T8" s="4">
        <v>3.2500415315374669</v>
      </c>
    </row>
    <row r="9" spans="1:24" s="1" customFormat="1" x14ac:dyDescent="0.2">
      <c r="A9" s="1">
        <f t="shared" si="0"/>
        <v>10.25116</v>
      </c>
      <c r="B9" s="3">
        <v>180</v>
      </c>
      <c r="C9" s="1">
        <v>3</v>
      </c>
      <c r="D9" s="1">
        <v>4.0523153917069371E-2</v>
      </c>
      <c r="E9" s="1">
        <v>2.75</v>
      </c>
      <c r="F9" s="1">
        <v>180</v>
      </c>
      <c r="G9" s="1">
        <v>8.1999999999999993</v>
      </c>
      <c r="H9" s="3">
        <v>10</v>
      </c>
      <c r="I9" s="1">
        <f t="shared" si="1"/>
        <v>0.25115999999999999</v>
      </c>
      <c r="J9" s="1">
        <v>318.52205765249244</v>
      </c>
      <c r="N9" s="1">
        <v>15.943751237868886</v>
      </c>
      <c r="T9" s="1">
        <v>5.6966471088653723</v>
      </c>
    </row>
    <row r="10" spans="1:24" s="1" customFormat="1" x14ac:dyDescent="0.2">
      <c r="A10" s="1">
        <f t="shared" si="0"/>
        <v>10.282555</v>
      </c>
      <c r="B10" s="3">
        <v>190</v>
      </c>
      <c r="C10" s="1">
        <v>3</v>
      </c>
      <c r="D10" s="1">
        <v>4.0523153917069371E-2</v>
      </c>
      <c r="E10" s="1">
        <v>2.75</v>
      </c>
      <c r="F10" s="1">
        <v>180</v>
      </c>
      <c r="G10" s="1">
        <v>8.1999999999999993</v>
      </c>
      <c r="H10" s="3">
        <v>10</v>
      </c>
      <c r="I10" s="1">
        <f t="shared" si="1"/>
        <v>0.282555</v>
      </c>
      <c r="J10" s="1">
        <v>318.52205765249244</v>
      </c>
      <c r="N10" s="1">
        <v>15.943751237868886</v>
      </c>
      <c r="T10" s="1">
        <v>14.80348445752937</v>
      </c>
    </row>
    <row r="11" spans="1:24" s="1" customFormat="1" x14ac:dyDescent="0.2">
      <c r="A11" s="1">
        <f t="shared" si="0"/>
        <v>10.31395</v>
      </c>
      <c r="B11" s="3">
        <v>200</v>
      </c>
      <c r="C11" s="1">
        <v>3</v>
      </c>
      <c r="D11" s="1">
        <v>4.0523153917069371E-2</v>
      </c>
      <c r="E11" s="1">
        <v>2.75</v>
      </c>
      <c r="F11" s="1">
        <v>180</v>
      </c>
      <c r="G11" s="1">
        <v>8.1999999999999993</v>
      </c>
      <c r="H11" s="3">
        <v>10</v>
      </c>
      <c r="I11" s="1">
        <f t="shared" si="1"/>
        <v>0.31395000000000001</v>
      </c>
      <c r="J11" s="1">
        <v>318.52205765249244</v>
      </c>
      <c r="N11" s="1">
        <v>15.943751237868886</v>
      </c>
      <c r="T11" s="1">
        <v>14.647324509125223</v>
      </c>
    </row>
    <row r="12" spans="1:24" s="2" customFormat="1" x14ac:dyDescent="0.2">
      <c r="A12" s="1">
        <f t="shared" si="0"/>
        <v>10.345345</v>
      </c>
      <c r="B12" s="11">
        <v>210</v>
      </c>
      <c r="C12" s="1">
        <v>3</v>
      </c>
      <c r="D12" s="1">
        <v>4.0523153917069371E-2</v>
      </c>
      <c r="E12" s="1">
        <v>2.75</v>
      </c>
      <c r="F12" s="1">
        <v>180</v>
      </c>
      <c r="G12" s="1">
        <v>8.1999999999999993</v>
      </c>
      <c r="H12" s="3">
        <v>10</v>
      </c>
      <c r="I12" s="1">
        <f t="shared" si="1"/>
        <v>0.34534500000000001</v>
      </c>
      <c r="J12" s="1">
        <v>318.52205765249244</v>
      </c>
      <c r="N12" s="1">
        <v>15.943751237868886</v>
      </c>
      <c r="T12" s="2">
        <v>15.522657859758375</v>
      </c>
    </row>
    <row r="13" spans="1:24" s="4" customFormat="1" x14ac:dyDescent="0.2">
      <c r="A13" s="1">
        <f t="shared" si="0"/>
        <v>10.219765000000001</v>
      </c>
      <c r="B13" s="4">
        <v>170</v>
      </c>
      <c r="C13" s="1">
        <v>3</v>
      </c>
      <c r="D13" s="1">
        <v>0.10130788479267341</v>
      </c>
      <c r="E13" s="1">
        <v>2.75</v>
      </c>
      <c r="F13" s="1">
        <v>180</v>
      </c>
      <c r="G13" s="1">
        <v>8.1999999999999993</v>
      </c>
      <c r="H13" s="3">
        <v>10</v>
      </c>
      <c r="I13" s="1">
        <f t="shared" si="1"/>
        <v>0.21976499999999999</v>
      </c>
      <c r="J13" s="1">
        <v>318.52205765249244</v>
      </c>
      <c r="N13" s="1">
        <v>15.943751237868886</v>
      </c>
      <c r="T13" s="4">
        <v>15.030245455403588</v>
      </c>
    </row>
    <row r="14" spans="1:24" s="1" customFormat="1" x14ac:dyDescent="0.2">
      <c r="A14" s="1">
        <f t="shared" si="0"/>
        <v>10.25116</v>
      </c>
      <c r="B14" s="1">
        <v>180</v>
      </c>
      <c r="C14" s="1">
        <v>3</v>
      </c>
      <c r="D14" s="1">
        <v>0.10130788479267341</v>
      </c>
      <c r="E14" s="1">
        <v>2.75</v>
      </c>
      <c r="F14" s="1">
        <v>180</v>
      </c>
      <c r="G14" s="1">
        <v>8.1999999999999993</v>
      </c>
      <c r="H14" s="3">
        <v>10</v>
      </c>
      <c r="I14" s="1">
        <f t="shared" si="1"/>
        <v>0.25115999999999999</v>
      </c>
      <c r="J14" s="1">
        <v>318.52205765249244</v>
      </c>
      <c r="N14" s="1">
        <v>15.943751237868886</v>
      </c>
      <c r="T14" s="1">
        <v>25.89143910820172</v>
      </c>
    </row>
    <row r="15" spans="1:24" s="1" customFormat="1" x14ac:dyDescent="0.2">
      <c r="A15" s="1">
        <f t="shared" si="0"/>
        <v>10.282555</v>
      </c>
      <c r="B15" s="1">
        <v>190</v>
      </c>
      <c r="C15" s="1">
        <v>3</v>
      </c>
      <c r="D15" s="1">
        <v>0.10130788479267341</v>
      </c>
      <c r="E15" s="1">
        <v>2.75</v>
      </c>
      <c r="F15" s="1">
        <v>180</v>
      </c>
      <c r="G15" s="1">
        <v>8.1999999999999993</v>
      </c>
      <c r="H15" s="3">
        <v>10</v>
      </c>
      <c r="I15" s="1">
        <f t="shared" si="1"/>
        <v>0.282555</v>
      </c>
      <c r="J15" s="1">
        <v>318.52205765249244</v>
      </c>
      <c r="N15" s="1">
        <v>15.943751237868886</v>
      </c>
      <c r="T15" s="1">
        <v>29.367045009656273</v>
      </c>
    </row>
    <row r="16" spans="1:24" s="1" customFormat="1" x14ac:dyDescent="0.2">
      <c r="A16" s="1">
        <f t="shared" si="0"/>
        <v>10.31395</v>
      </c>
      <c r="B16" s="1">
        <v>200</v>
      </c>
      <c r="C16" s="1">
        <v>3</v>
      </c>
      <c r="D16" s="1">
        <v>0.10130788479267341</v>
      </c>
      <c r="E16" s="1">
        <v>2.75</v>
      </c>
      <c r="F16" s="1">
        <v>180</v>
      </c>
      <c r="G16" s="1">
        <v>8.1999999999999993</v>
      </c>
      <c r="H16" s="3">
        <v>10</v>
      </c>
      <c r="I16" s="1">
        <f t="shared" si="1"/>
        <v>0.31395000000000001</v>
      </c>
      <c r="J16" s="1">
        <v>318.52205765249244</v>
      </c>
      <c r="N16" s="1">
        <v>15.943751237868886</v>
      </c>
      <c r="T16" s="1">
        <v>28.727646804568536</v>
      </c>
    </row>
    <row r="17" spans="1:24" s="2" customFormat="1" x14ac:dyDescent="0.2">
      <c r="A17" s="1">
        <f t="shared" si="0"/>
        <v>10.345345</v>
      </c>
      <c r="B17" s="2">
        <v>210</v>
      </c>
      <c r="C17" s="1">
        <v>3</v>
      </c>
      <c r="D17" s="1">
        <v>0.10130788479267341</v>
      </c>
      <c r="E17" s="1">
        <v>2.75</v>
      </c>
      <c r="F17" s="1">
        <v>180</v>
      </c>
      <c r="G17" s="1">
        <v>8.1999999999999993</v>
      </c>
      <c r="H17" s="3">
        <v>10</v>
      </c>
      <c r="I17" s="1">
        <f t="shared" si="1"/>
        <v>0.34534500000000001</v>
      </c>
      <c r="J17" s="1">
        <v>318.52205765249244</v>
      </c>
      <c r="N17" s="1">
        <v>15.943751237868886</v>
      </c>
      <c r="T17" s="2">
        <v>24.518009370417424</v>
      </c>
    </row>
    <row r="18" spans="1:24" x14ac:dyDescent="0.2">
      <c r="A18" s="1">
        <f t="shared" si="0"/>
        <v>10.188370000000001</v>
      </c>
      <c r="B18" s="3">
        <v>160</v>
      </c>
      <c r="C18" s="1">
        <v>3</v>
      </c>
      <c r="D18" s="1">
        <v>0.20261576958534683</v>
      </c>
      <c r="E18" s="1">
        <v>2.75</v>
      </c>
      <c r="F18" s="1">
        <v>180</v>
      </c>
      <c r="G18" s="1">
        <v>8.1999999999999993</v>
      </c>
      <c r="H18" s="3">
        <v>10</v>
      </c>
      <c r="I18" s="1">
        <f t="shared" si="1"/>
        <v>0.18837000000000001</v>
      </c>
      <c r="J18" s="1">
        <v>318.52205765249244</v>
      </c>
      <c r="N18" s="1">
        <v>15.943751237868886</v>
      </c>
      <c r="T18">
        <v>22.874041995327641</v>
      </c>
    </row>
    <row r="19" spans="1:24" x14ac:dyDescent="0.2">
      <c r="A19" s="1">
        <f t="shared" si="0"/>
        <v>10.219765000000001</v>
      </c>
      <c r="B19" s="3">
        <v>170</v>
      </c>
      <c r="C19" s="1">
        <v>3</v>
      </c>
      <c r="D19" s="1">
        <v>0.20261576958534683</v>
      </c>
      <c r="E19" s="1">
        <v>2.75</v>
      </c>
      <c r="F19" s="1">
        <v>180</v>
      </c>
      <c r="G19" s="1">
        <v>8.1999999999999993</v>
      </c>
      <c r="H19" s="3">
        <v>10</v>
      </c>
      <c r="I19" s="1">
        <f t="shared" si="1"/>
        <v>0.21976499999999999</v>
      </c>
      <c r="J19" s="1">
        <v>318.52205765249244</v>
      </c>
      <c r="N19" s="1">
        <v>15.943751237868886</v>
      </c>
      <c r="T19">
        <v>36.641645517977004</v>
      </c>
    </row>
    <row r="20" spans="1:24" x14ac:dyDescent="0.2">
      <c r="A20" s="1">
        <f t="shared" si="0"/>
        <v>10.25116</v>
      </c>
      <c r="B20" s="3">
        <v>180</v>
      </c>
      <c r="C20" s="1">
        <v>3</v>
      </c>
      <c r="D20" s="1">
        <v>0.20261576958534683</v>
      </c>
      <c r="E20" s="1">
        <v>2.75</v>
      </c>
      <c r="F20" s="1">
        <v>180</v>
      </c>
      <c r="G20" s="1">
        <v>8.1999999999999993</v>
      </c>
      <c r="H20" s="3">
        <v>10</v>
      </c>
      <c r="I20" s="1">
        <f t="shared" si="1"/>
        <v>0.25115999999999999</v>
      </c>
      <c r="J20" s="1">
        <v>318.52205765249244</v>
      </c>
      <c r="N20" s="1">
        <v>15.943751237868886</v>
      </c>
      <c r="T20">
        <v>40.05672198860055</v>
      </c>
    </row>
    <row r="21" spans="1:24" s="4" customFormat="1" x14ac:dyDescent="0.2">
      <c r="A21" s="1">
        <f t="shared" si="0"/>
        <v>10.282555</v>
      </c>
      <c r="B21" s="3">
        <v>190</v>
      </c>
      <c r="C21" s="1">
        <v>3</v>
      </c>
      <c r="D21" s="1">
        <v>0.20261576958534683</v>
      </c>
      <c r="E21" s="1">
        <v>2.75</v>
      </c>
      <c r="F21" s="1">
        <v>180</v>
      </c>
      <c r="G21" s="1">
        <v>8.1999999999999993</v>
      </c>
      <c r="H21" s="3">
        <v>10</v>
      </c>
      <c r="I21" s="1">
        <f t="shared" si="1"/>
        <v>0.282555</v>
      </c>
      <c r="J21" s="1">
        <v>318.52205765249244</v>
      </c>
      <c r="K21"/>
      <c r="L21"/>
      <c r="M21"/>
      <c r="N21" s="1">
        <v>15.943751237868886</v>
      </c>
      <c r="O21"/>
      <c r="P21"/>
      <c r="Q21"/>
      <c r="R21"/>
      <c r="S21"/>
      <c r="T21">
        <v>42.746941074198794</v>
      </c>
      <c r="U21"/>
      <c r="V21"/>
      <c r="W21"/>
      <c r="X21"/>
    </row>
    <row r="22" spans="1:24" s="1" customFormat="1" x14ac:dyDescent="0.2">
      <c r="A22" s="1">
        <f t="shared" si="0"/>
        <v>10.31395</v>
      </c>
      <c r="B22" s="3">
        <v>200</v>
      </c>
      <c r="C22" s="1">
        <v>3</v>
      </c>
      <c r="D22" s="1">
        <v>0.20261576958534683</v>
      </c>
      <c r="E22" s="1">
        <v>2.75</v>
      </c>
      <c r="F22" s="1">
        <v>180</v>
      </c>
      <c r="G22" s="1">
        <v>8.1999999999999993</v>
      </c>
      <c r="H22" s="3">
        <v>10</v>
      </c>
      <c r="I22" s="1">
        <f t="shared" si="1"/>
        <v>0.31395000000000001</v>
      </c>
      <c r="J22" s="1">
        <v>318.52205765249244</v>
      </c>
      <c r="K22"/>
      <c r="L22"/>
      <c r="M22"/>
      <c r="N22" s="1">
        <v>15.943751237868886</v>
      </c>
      <c r="O22"/>
      <c r="P22"/>
      <c r="Q22"/>
      <c r="R22"/>
      <c r="S22"/>
      <c r="T22">
        <v>37.084098705122003</v>
      </c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>
        <v>14.03050108932462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>
        <v>3.42617401811781</v>
      </c>
      <c r="B27">
        <f>A27/100</f>
        <v>3.4261740181178099E-2</v>
      </c>
      <c r="C27">
        <f>B27*1000/3</f>
        <v>11.4205800603927</v>
      </c>
      <c r="D27">
        <f>C27*N3/100</f>
        <v>1.8208688747506683</v>
      </c>
      <c r="E27"/>
      <c r="F27">
        <f>180*N3/100*B27/(540/1000)</f>
        <v>1.8208688747506681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>
        <v>3.47777302441478</v>
      </c>
      <c r="B28">
        <f t="shared" ref="B28:B46" si="2">A28/100</f>
        <v>3.4777730244147799E-2</v>
      </c>
      <c r="C28">
        <f t="shared" ref="C28:C46" si="3">B28*1000/3</f>
        <v>11.592576748049266</v>
      </c>
      <c r="D28">
        <f t="shared" ref="D28:D46" si="4">C28*N4/100</f>
        <v>1.8482915987680055</v>
      </c>
      <c r="E28"/>
      <c r="F28">
        <f t="shared" ref="F28:F46" si="5">180*N4/100*B28/(540/1000)</f>
        <v>1.8482915987680053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>
        <v>9.9045699832631495</v>
      </c>
      <c r="B29">
        <f t="shared" si="2"/>
        <v>9.9045699832631492E-2</v>
      </c>
      <c r="C29">
        <f t="shared" si="3"/>
        <v>33.015233277543835</v>
      </c>
      <c r="D29">
        <f t="shared" si="4"/>
        <v>5.2638666643736949</v>
      </c>
      <c r="E29"/>
      <c r="F29">
        <f t="shared" si="5"/>
        <v>5.2638666643736949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 x14ac:dyDescent="0.2">
      <c r="A30">
        <v>11.4339645299049</v>
      </c>
      <c r="B30">
        <f t="shared" si="2"/>
        <v>0.114339645299049</v>
      </c>
      <c r="C30">
        <f t="shared" si="3"/>
        <v>38.113215099682996</v>
      </c>
      <c r="D30">
        <f t="shared" si="4"/>
        <v>6.0766762042473381</v>
      </c>
      <c r="E30"/>
      <c r="F30">
        <f t="shared" si="5"/>
        <v>6.076676204247339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>
        <v>10.7993905688274</v>
      </c>
      <c r="B31">
        <f t="shared" si="2"/>
        <v>0.10799390568827399</v>
      </c>
      <c r="C31">
        <f t="shared" si="3"/>
        <v>35.997968562757997</v>
      </c>
      <c r="D31">
        <f t="shared" si="4"/>
        <v>5.7394265583323802</v>
      </c>
      <c r="E31"/>
      <c r="F31">
        <f t="shared" si="5"/>
        <v>5.7394265583323802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>
        <v>6.1153265935649701</v>
      </c>
      <c r="B32">
        <f t="shared" si="2"/>
        <v>6.1153265935649702E-2</v>
      </c>
      <c r="C32">
        <f t="shared" si="3"/>
        <v>20.384421978549899</v>
      </c>
      <c r="D32">
        <f t="shared" si="4"/>
        <v>3.2500415315374669</v>
      </c>
      <c r="E32"/>
      <c r="F32">
        <f t="shared" si="5"/>
        <v>3.2500415315374669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>
        <v>10.718896119004199</v>
      </c>
      <c r="B33">
        <f t="shared" si="2"/>
        <v>0.107188961190042</v>
      </c>
      <c r="C33">
        <f t="shared" si="3"/>
        <v>35.729653730014</v>
      </c>
      <c r="D33">
        <f t="shared" si="4"/>
        <v>5.6966471088653741</v>
      </c>
      <c r="E33"/>
      <c r="F33">
        <f t="shared" si="5"/>
        <v>5.6966471088653723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>
        <v>27.8544570283475</v>
      </c>
      <c r="B34">
        <f t="shared" si="2"/>
        <v>0.27854457028347501</v>
      </c>
      <c r="C34">
        <f t="shared" si="3"/>
        <v>92.84819009449167</v>
      </c>
      <c r="D34">
        <f t="shared" si="4"/>
        <v>14.803484457529374</v>
      </c>
      <c r="E34"/>
      <c r="F34">
        <f t="shared" si="5"/>
        <v>14.80348445752937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>
        <v>27.560624141580099</v>
      </c>
      <c r="B35">
        <f t="shared" si="2"/>
        <v>0.27560624141580098</v>
      </c>
      <c r="C35">
        <f t="shared" si="3"/>
        <v>91.868747138600327</v>
      </c>
      <c r="D35">
        <f t="shared" si="4"/>
        <v>14.647324509125227</v>
      </c>
      <c r="E35"/>
      <c r="F35">
        <f t="shared" si="5"/>
        <v>14.647324509125223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>
        <v>29.207664422578901</v>
      </c>
      <c r="B36">
        <f t="shared" si="2"/>
        <v>0.29207664422578899</v>
      </c>
      <c r="C36">
        <f t="shared" si="3"/>
        <v>97.358881408596332</v>
      </c>
      <c r="D36">
        <f t="shared" si="4"/>
        <v>15.522657859758379</v>
      </c>
      <c r="E36"/>
      <c r="F36">
        <f t="shared" si="5"/>
        <v>15.522657859758375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>
        <v>28.281133902235801</v>
      </c>
      <c r="B37">
        <f t="shared" si="2"/>
        <v>0.282811339022358</v>
      </c>
      <c r="C37">
        <f t="shared" si="3"/>
        <v>94.270446340786009</v>
      </c>
      <c r="D37">
        <f t="shared" si="4"/>
        <v>15.030245455403595</v>
      </c>
      <c r="E37"/>
      <c r="F37">
        <f t="shared" si="5"/>
        <v>15.030245455403588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>
        <v>48.7177177853331</v>
      </c>
      <c r="B38">
        <f t="shared" si="2"/>
        <v>0.48717717785333098</v>
      </c>
      <c r="C38">
        <f t="shared" si="3"/>
        <v>162.39239261777701</v>
      </c>
      <c r="D38">
        <f t="shared" si="4"/>
        <v>25.89143910820172</v>
      </c>
      <c r="E38"/>
      <c r="F38">
        <f t="shared" si="5"/>
        <v>25.89143910820172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">
      <c r="A39">
        <v>55.257469659784299</v>
      </c>
      <c r="B39">
        <f t="shared" si="2"/>
        <v>0.55257469659784297</v>
      </c>
      <c r="C39">
        <f t="shared" si="3"/>
        <v>184.19156553261431</v>
      </c>
      <c r="D39">
        <f t="shared" si="4"/>
        <v>29.367045009656273</v>
      </c>
      <c r="F39">
        <f t="shared" si="5"/>
        <v>29.367045009656273</v>
      </c>
    </row>
    <row r="40" spans="1:24" x14ac:dyDescent="0.2">
      <c r="A40">
        <v>54.0543684656894</v>
      </c>
      <c r="B40">
        <f t="shared" si="2"/>
        <v>0.54054368465689395</v>
      </c>
      <c r="C40">
        <f t="shared" si="3"/>
        <v>180.18122821896463</v>
      </c>
      <c r="D40">
        <f t="shared" si="4"/>
        <v>28.727646804568536</v>
      </c>
      <c r="F40">
        <f t="shared" si="5"/>
        <v>28.727646804568536</v>
      </c>
    </row>
    <row r="41" spans="1:24" x14ac:dyDescent="0.2">
      <c r="A41">
        <v>46.133451917231397</v>
      </c>
      <c r="B41">
        <f t="shared" si="2"/>
        <v>0.46133451917231399</v>
      </c>
      <c r="C41">
        <f t="shared" si="3"/>
        <v>153.77817305743801</v>
      </c>
      <c r="D41">
        <f t="shared" si="4"/>
        <v>24.518009370417431</v>
      </c>
      <c r="F41">
        <f t="shared" si="5"/>
        <v>24.518009370417424</v>
      </c>
    </row>
    <row r="42" spans="1:24" x14ac:dyDescent="0.2">
      <c r="A42">
        <v>43.0401383979165</v>
      </c>
      <c r="B42">
        <f t="shared" si="2"/>
        <v>0.430401383979165</v>
      </c>
      <c r="C42">
        <f t="shared" si="3"/>
        <v>143.46712799305502</v>
      </c>
      <c r="D42">
        <f t="shared" si="4"/>
        <v>22.874041995327648</v>
      </c>
      <c r="F42">
        <f t="shared" si="5"/>
        <v>22.874041995327641</v>
      </c>
    </row>
    <row r="43" spans="1:24" x14ac:dyDescent="0.2">
      <c r="A43">
        <v>68.945466417490394</v>
      </c>
      <c r="B43">
        <f t="shared" si="2"/>
        <v>0.68945466417490398</v>
      </c>
      <c r="C43">
        <f t="shared" si="3"/>
        <v>229.81822139163467</v>
      </c>
      <c r="D43">
        <f t="shared" si="4"/>
        <v>36.641645517977011</v>
      </c>
      <c r="F43">
        <f t="shared" si="5"/>
        <v>36.641645517977004</v>
      </c>
    </row>
    <row r="44" spans="1:24" x14ac:dyDescent="0.2">
      <c r="A44">
        <v>75.371325212587905</v>
      </c>
      <c r="B44">
        <f t="shared" si="2"/>
        <v>0.75371325212587903</v>
      </c>
      <c r="C44">
        <f t="shared" si="3"/>
        <v>251.23775070862635</v>
      </c>
      <c r="D44">
        <f t="shared" si="4"/>
        <v>40.056721988600565</v>
      </c>
      <c r="F44">
        <f t="shared" si="5"/>
        <v>40.05672198860055</v>
      </c>
    </row>
    <row r="45" spans="1:24" x14ac:dyDescent="0.2">
      <c r="A45">
        <v>80.433281546694303</v>
      </c>
      <c r="B45">
        <f t="shared" si="2"/>
        <v>0.80433281546694302</v>
      </c>
      <c r="C45">
        <f t="shared" si="3"/>
        <v>268.11093848898099</v>
      </c>
      <c r="D45">
        <f t="shared" si="4"/>
        <v>42.746941074198794</v>
      </c>
      <c r="F45">
        <f t="shared" si="5"/>
        <v>42.746941074198794</v>
      </c>
    </row>
    <row r="46" spans="1:24" x14ac:dyDescent="0.2">
      <c r="A46">
        <v>69.777992929997893</v>
      </c>
      <c r="B46">
        <f t="shared" si="2"/>
        <v>0.6977799292999789</v>
      </c>
      <c r="C46">
        <f t="shared" si="3"/>
        <v>232.59330976665964</v>
      </c>
      <c r="D46">
        <f t="shared" si="4"/>
        <v>37.08409870512201</v>
      </c>
      <c r="F46">
        <f t="shared" si="5"/>
        <v>37.084098705122003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A22"/>
  <sheetViews>
    <sheetView tabSelected="1" topLeftCell="K1" workbookViewId="0">
      <selection activeCell="AA3" sqref="AA3"/>
    </sheetView>
  </sheetViews>
  <sheetFormatPr baseColWidth="10" defaultColWidth="8.83203125" defaultRowHeight="15" x14ac:dyDescent="0.2"/>
  <cols>
    <col min="24" max="24" width="22.83203125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69</v>
      </c>
      <c r="Z2" t="s">
        <v>71</v>
      </c>
      <c r="AA2" t="s">
        <v>73</v>
      </c>
    </row>
    <row r="3" spans="1:27" x14ac:dyDescent="0.2">
      <c r="A3">
        <v>10.25116</v>
      </c>
      <c r="B3">
        <v>180</v>
      </c>
      <c r="C3">
        <v>3</v>
      </c>
      <c r="D3">
        <v>0</v>
      </c>
      <c r="E3">
        <v>2.75</v>
      </c>
      <c r="F3">
        <v>180</v>
      </c>
      <c r="G3">
        <v>8.1999999999999993</v>
      </c>
      <c r="H3">
        <v>10</v>
      </c>
      <c r="I3">
        <v>0.25115999999999999</v>
      </c>
      <c r="J3">
        <v>318.52205765249244</v>
      </c>
      <c r="N3">
        <v>15.943751237868886</v>
      </c>
      <c r="T3">
        <v>1.8208688747506681</v>
      </c>
      <c r="Z3" t="s">
        <v>70</v>
      </c>
    </row>
    <row r="4" spans="1:27" x14ac:dyDescent="0.2">
      <c r="A4">
        <v>10.282555</v>
      </c>
      <c r="B4">
        <v>190</v>
      </c>
      <c r="C4">
        <v>3</v>
      </c>
      <c r="D4">
        <v>0</v>
      </c>
      <c r="E4">
        <v>2.75</v>
      </c>
      <c r="F4">
        <v>180</v>
      </c>
      <c r="G4">
        <v>8.1999999999999993</v>
      </c>
      <c r="H4">
        <v>10</v>
      </c>
      <c r="I4">
        <v>0.282555</v>
      </c>
      <c r="J4">
        <v>318.52205765249244</v>
      </c>
      <c r="N4">
        <v>15.943751237868886</v>
      </c>
      <c r="T4">
        <v>1.8482915987680053</v>
      </c>
      <c r="Z4" t="s">
        <v>70</v>
      </c>
    </row>
    <row r="5" spans="1:27" x14ac:dyDescent="0.2">
      <c r="A5">
        <v>10.31395</v>
      </c>
      <c r="B5">
        <v>200</v>
      </c>
      <c r="C5">
        <v>3</v>
      </c>
      <c r="D5">
        <v>0</v>
      </c>
      <c r="E5">
        <v>2.75</v>
      </c>
      <c r="F5">
        <v>180</v>
      </c>
      <c r="G5">
        <v>8.1999999999999993</v>
      </c>
      <c r="H5">
        <v>10</v>
      </c>
      <c r="I5">
        <v>0.31395000000000001</v>
      </c>
      <c r="J5">
        <v>318.52205765249244</v>
      </c>
      <c r="N5">
        <v>15.943751237868886</v>
      </c>
      <c r="T5">
        <v>5.2638666643736949</v>
      </c>
      <c r="Z5" t="s">
        <v>70</v>
      </c>
    </row>
    <row r="6" spans="1:27" x14ac:dyDescent="0.2">
      <c r="A6">
        <v>10.345345</v>
      </c>
      <c r="B6">
        <v>210</v>
      </c>
      <c r="C6">
        <v>3</v>
      </c>
      <c r="D6">
        <v>0</v>
      </c>
      <c r="E6">
        <v>2.75</v>
      </c>
      <c r="F6">
        <v>180</v>
      </c>
      <c r="G6">
        <v>8.1999999999999993</v>
      </c>
      <c r="H6">
        <v>10</v>
      </c>
      <c r="I6">
        <v>0.34534500000000001</v>
      </c>
      <c r="J6">
        <v>318.52205765249244</v>
      </c>
      <c r="N6">
        <v>15.943751237868886</v>
      </c>
      <c r="T6">
        <v>6.076676204247339</v>
      </c>
      <c r="Z6" t="s">
        <v>70</v>
      </c>
    </row>
    <row r="7" spans="1:27" x14ac:dyDescent="0.2">
      <c r="A7">
        <v>10.37674</v>
      </c>
      <c r="B7">
        <v>220</v>
      </c>
      <c r="C7">
        <v>3</v>
      </c>
      <c r="D7">
        <v>0</v>
      </c>
      <c r="E7">
        <v>2.75</v>
      </c>
      <c r="F7">
        <v>180</v>
      </c>
      <c r="G7">
        <v>8.1999999999999993</v>
      </c>
      <c r="H7">
        <v>10</v>
      </c>
      <c r="I7">
        <v>0.37674000000000002</v>
      </c>
      <c r="J7">
        <v>318.52205765249244</v>
      </c>
      <c r="N7">
        <v>15.943751237868886</v>
      </c>
      <c r="T7">
        <v>5.7394265583323802</v>
      </c>
      <c r="Z7" t="s">
        <v>70</v>
      </c>
    </row>
    <row r="8" spans="1:27" x14ac:dyDescent="0.2">
      <c r="A8">
        <v>10.219765000000001</v>
      </c>
      <c r="B8">
        <v>170</v>
      </c>
      <c r="C8">
        <v>3</v>
      </c>
      <c r="D8">
        <v>4.0523153917069371E-2</v>
      </c>
      <c r="E8">
        <v>2.75</v>
      </c>
      <c r="F8">
        <v>180</v>
      </c>
      <c r="G8">
        <v>8.1999999999999993</v>
      </c>
      <c r="H8">
        <v>10</v>
      </c>
      <c r="I8">
        <v>0.21976499999999999</v>
      </c>
      <c r="J8">
        <v>318.52205765249244</v>
      </c>
      <c r="N8">
        <v>15.943751237868886</v>
      </c>
      <c r="T8">
        <v>3.2500415315374669</v>
      </c>
      <c r="Z8" t="s">
        <v>72</v>
      </c>
    </row>
    <row r="9" spans="1:27" x14ac:dyDescent="0.2">
      <c r="A9">
        <v>10.25116</v>
      </c>
      <c r="B9">
        <v>180</v>
      </c>
      <c r="C9">
        <v>3</v>
      </c>
      <c r="D9">
        <v>4.0523153917069371E-2</v>
      </c>
      <c r="E9">
        <v>2.75</v>
      </c>
      <c r="F9">
        <v>180</v>
      </c>
      <c r="G9">
        <v>8.1999999999999993</v>
      </c>
      <c r="H9">
        <v>10</v>
      </c>
      <c r="I9">
        <v>0.25115999999999999</v>
      </c>
      <c r="J9">
        <v>318.52205765249244</v>
      </c>
      <c r="N9">
        <v>15.943751237868886</v>
      </c>
      <c r="T9">
        <v>5.6966471088653723</v>
      </c>
      <c r="Z9" t="s">
        <v>72</v>
      </c>
    </row>
    <row r="10" spans="1:27" x14ac:dyDescent="0.2">
      <c r="A10">
        <v>10.282555</v>
      </c>
      <c r="B10">
        <v>190</v>
      </c>
      <c r="C10">
        <v>3</v>
      </c>
      <c r="D10">
        <v>4.0523153917069371E-2</v>
      </c>
      <c r="E10">
        <v>2.75</v>
      </c>
      <c r="F10">
        <v>180</v>
      </c>
      <c r="G10">
        <v>8.1999999999999993</v>
      </c>
      <c r="H10">
        <v>10</v>
      </c>
      <c r="I10">
        <v>0.282555</v>
      </c>
      <c r="J10">
        <v>318.52205765249244</v>
      </c>
      <c r="N10">
        <v>15.943751237868886</v>
      </c>
      <c r="T10">
        <v>14.80348445752937</v>
      </c>
      <c r="Z10" t="s">
        <v>72</v>
      </c>
    </row>
    <row r="11" spans="1:27" x14ac:dyDescent="0.2">
      <c r="A11">
        <v>10.31395</v>
      </c>
      <c r="B11">
        <v>200</v>
      </c>
      <c r="C11">
        <v>3</v>
      </c>
      <c r="D11">
        <v>4.0523153917069371E-2</v>
      </c>
      <c r="E11">
        <v>2.75</v>
      </c>
      <c r="F11">
        <v>180</v>
      </c>
      <c r="G11">
        <v>8.1999999999999993</v>
      </c>
      <c r="H11">
        <v>10</v>
      </c>
      <c r="I11">
        <v>0.31395000000000001</v>
      </c>
      <c r="J11">
        <v>318.52205765249244</v>
      </c>
      <c r="N11">
        <v>15.943751237868886</v>
      </c>
      <c r="T11">
        <v>14.647324509125223</v>
      </c>
      <c r="Z11" t="s">
        <v>72</v>
      </c>
    </row>
    <row r="12" spans="1:27" x14ac:dyDescent="0.2">
      <c r="A12">
        <v>10.345345</v>
      </c>
      <c r="B12">
        <v>210</v>
      </c>
      <c r="C12">
        <v>3</v>
      </c>
      <c r="D12">
        <v>4.0523153917069371E-2</v>
      </c>
      <c r="E12">
        <v>2.75</v>
      </c>
      <c r="F12">
        <v>180</v>
      </c>
      <c r="G12">
        <v>8.1999999999999993</v>
      </c>
      <c r="H12">
        <v>10</v>
      </c>
      <c r="I12">
        <v>0.34534500000000001</v>
      </c>
      <c r="J12">
        <v>318.52205765249244</v>
      </c>
      <c r="N12">
        <v>15.943751237868886</v>
      </c>
      <c r="T12">
        <v>15.522657859758375</v>
      </c>
      <c r="Z12" t="s">
        <v>72</v>
      </c>
    </row>
    <row r="13" spans="1:27" x14ac:dyDescent="0.2">
      <c r="A13">
        <v>10.219765000000001</v>
      </c>
      <c r="B13">
        <v>170</v>
      </c>
      <c r="C13">
        <v>3</v>
      </c>
      <c r="D13">
        <v>0.10130788479267341</v>
      </c>
      <c r="E13">
        <v>2.75</v>
      </c>
      <c r="F13">
        <v>180</v>
      </c>
      <c r="G13">
        <v>8.1999999999999993</v>
      </c>
      <c r="H13">
        <v>10</v>
      </c>
      <c r="I13">
        <v>0.21976499999999999</v>
      </c>
      <c r="J13">
        <v>318.52205765249244</v>
      </c>
      <c r="N13">
        <v>15.943751237868886</v>
      </c>
      <c r="T13">
        <v>15.030245455403588</v>
      </c>
      <c r="Z13" t="s">
        <v>72</v>
      </c>
    </row>
    <row r="14" spans="1:27" x14ac:dyDescent="0.2">
      <c r="A14">
        <v>10.25116</v>
      </c>
      <c r="B14">
        <v>180</v>
      </c>
      <c r="C14">
        <v>3</v>
      </c>
      <c r="D14">
        <v>0.10130788479267341</v>
      </c>
      <c r="E14">
        <v>2.75</v>
      </c>
      <c r="F14">
        <v>180</v>
      </c>
      <c r="G14">
        <v>8.1999999999999993</v>
      </c>
      <c r="H14">
        <v>10</v>
      </c>
      <c r="I14">
        <v>0.25115999999999999</v>
      </c>
      <c r="J14">
        <v>318.52205765249244</v>
      </c>
      <c r="N14">
        <v>15.943751237868886</v>
      </c>
      <c r="T14">
        <v>25.89143910820172</v>
      </c>
      <c r="Z14" t="s">
        <v>72</v>
      </c>
    </row>
    <row r="15" spans="1:27" x14ac:dyDescent="0.2">
      <c r="A15">
        <v>10.282555</v>
      </c>
      <c r="B15">
        <v>190</v>
      </c>
      <c r="C15">
        <v>3</v>
      </c>
      <c r="D15">
        <v>0.10130788479267341</v>
      </c>
      <c r="E15">
        <v>2.75</v>
      </c>
      <c r="F15">
        <v>180</v>
      </c>
      <c r="G15">
        <v>8.1999999999999993</v>
      </c>
      <c r="H15">
        <v>10</v>
      </c>
      <c r="I15">
        <v>0.282555</v>
      </c>
      <c r="J15">
        <v>318.52205765249244</v>
      </c>
      <c r="N15">
        <v>15.943751237868886</v>
      </c>
      <c r="T15">
        <v>29.367045009656273</v>
      </c>
      <c r="Z15" t="s">
        <v>72</v>
      </c>
    </row>
    <row r="16" spans="1:27" x14ac:dyDescent="0.2">
      <c r="A16">
        <v>10.31395</v>
      </c>
      <c r="B16">
        <v>200</v>
      </c>
      <c r="C16">
        <v>3</v>
      </c>
      <c r="D16">
        <v>0.10130788479267341</v>
      </c>
      <c r="E16">
        <v>2.75</v>
      </c>
      <c r="F16">
        <v>180</v>
      </c>
      <c r="G16">
        <v>8.1999999999999993</v>
      </c>
      <c r="H16">
        <v>10</v>
      </c>
      <c r="I16">
        <v>0.31395000000000001</v>
      </c>
      <c r="J16">
        <v>318.52205765249244</v>
      </c>
      <c r="N16">
        <v>15.943751237868886</v>
      </c>
      <c r="T16">
        <v>28.727646804568536</v>
      </c>
      <c r="Z16" t="s">
        <v>72</v>
      </c>
    </row>
    <row r="17" spans="1:26" x14ac:dyDescent="0.2">
      <c r="A17">
        <v>10.345345</v>
      </c>
      <c r="B17">
        <v>210</v>
      </c>
      <c r="C17">
        <v>3</v>
      </c>
      <c r="D17">
        <v>0.10130788479267341</v>
      </c>
      <c r="E17">
        <v>2.75</v>
      </c>
      <c r="F17">
        <v>180</v>
      </c>
      <c r="G17">
        <v>8.1999999999999993</v>
      </c>
      <c r="H17">
        <v>10</v>
      </c>
      <c r="I17">
        <v>0.34534500000000001</v>
      </c>
      <c r="J17">
        <v>318.52205765249244</v>
      </c>
      <c r="N17">
        <v>15.943751237868886</v>
      </c>
      <c r="T17">
        <v>24.518009370417424</v>
      </c>
      <c r="Z17" t="s">
        <v>72</v>
      </c>
    </row>
    <row r="18" spans="1:26" x14ac:dyDescent="0.2">
      <c r="A18">
        <v>10.188370000000001</v>
      </c>
      <c r="B18">
        <v>160</v>
      </c>
      <c r="C18">
        <v>3</v>
      </c>
      <c r="D18">
        <v>0.20261576958534683</v>
      </c>
      <c r="E18">
        <v>2.75</v>
      </c>
      <c r="F18">
        <v>180</v>
      </c>
      <c r="G18">
        <v>8.1999999999999993</v>
      </c>
      <c r="H18">
        <v>10</v>
      </c>
      <c r="I18">
        <v>0.18837000000000001</v>
      </c>
      <c r="J18">
        <v>318.52205765249244</v>
      </c>
      <c r="N18">
        <v>15.943751237868886</v>
      </c>
      <c r="T18">
        <v>22.874041995327641</v>
      </c>
      <c r="Z18" t="s">
        <v>72</v>
      </c>
    </row>
    <row r="19" spans="1:26" x14ac:dyDescent="0.2">
      <c r="A19">
        <v>10.219765000000001</v>
      </c>
      <c r="B19">
        <v>170</v>
      </c>
      <c r="C19">
        <v>3</v>
      </c>
      <c r="D19">
        <v>0.20261576958534683</v>
      </c>
      <c r="E19">
        <v>2.75</v>
      </c>
      <c r="F19">
        <v>180</v>
      </c>
      <c r="G19">
        <v>8.1999999999999993</v>
      </c>
      <c r="H19">
        <v>10</v>
      </c>
      <c r="I19">
        <v>0.21976499999999999</v>
      </c>
      <c r="J19">
        <v>318.52205765249244</v>
      </c>
      <c r="N19">
        <v>15.943751237868886</v>
      </c>
      <c r="T19">
        <v>36.641645517977004</v>
      </c>
      <c r="Z19" t="s">
        <v>72</v>
      </c>
    </row>
    <row r="20" spans="1:26" x14ac:dyDescent="0.2">
      <c r="A20">
        <v>10.25116</v>
      </c>
      <c r="B20">
        <v>180</v>
      </c>
      <c r="C20">
        <v>3</v>
      </c>
      <c r="D20">
        <v>0.20261576958534683</v>
      </c>
      <c r="E20">
        <v>2.75</v>
      </c>
      <c r="F20">
        <v>180</v>
      </c>
      <c r="G20">
        <v>8.1999999999999993</v>
      </c>
      <c r="H20">
        <v>10</v>
      </c>
      <c r="I20">
        <v>0.25115999999999999</v>
      </c>
      <c r="J20">
        <v>318.52205765249244</v>
      </c>
      <c r="N20">
        <v>15.943751237868886</v>
      </c>
      <c r="T20">
        <v>40.05672198860055</v>
      </c>
      <c r="Z20" t="s">
        <v>72</v>
      </c>
    </row>
    <row r="21" spans="1:26" x14ac:dyDescent="0.2">
      <c r="A21">
        <v>10.282555</v>
      </c>
      <c r="B21">
        <v>190</v>
      </c>
      <c r="C21">
        <v>3</v>
      </c>
      <c r="D21">
        <v>0.20261576958534683</v>
      </c>
      <c r="E21">
        <v>2.75</v>
      </c>
      <c r="F21">
        <v>180</v>
      </c>
      <c r="G21">
        <v>8.1999999999999993</v>
      </c>
      <c r="H21">
        <v>10</v>
      </c>
      <c r="I21">
        <v>0.282555</v>
      </c>
      <c r="J21">
        <v>318.52205765249244</v>
      </c>
      <c r="N21">
        <v>15.943751237868886</v>
      </c>
      <c r="T21">
        <v>42.746941074198794</v>
      </c>
      <c r="Z21" t="s">
        <v>72</v>
      </c>
    </row>
    <row r="22" spans="1:26" x14ac:dyDescent="0.2">
      <c r="A22">
        <v>10.31395</v>
      </c>
      <c r="B22">
        <v>200</v>
      </c>
      <c r="C22">
        <v>3</v>
      </c>
      <c r="D22">
        <v>0.20261576958534683</v>
      </c>
      <c r="E22">
        <v>2.75</v>
      </c>
      <c r="F22">
        <v>180</v>
      </c>
      <c r="G22">
        <v>8.1999999999999993</v>
      </c>
      <c r="H22">
        <v>10</v>
      </c>
      <c r="I22">
        <v>0.31395000000000001</v>
      </c>
      <c r="J22">
        <v>318.52205765249244</v>
      </c>
      <c r="N22">
        <v>15.943751237868886</v>
      </c>
      <c r="T22">
        <v>37.084098705122003</v>
      </c>
      <c r="Z22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2019-07-09T22:17:58Z</dcterms:modified>
</cp:coreProperties>
</file>