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7A1449C0-43F1-EF4F-80F8-848CE3D1E0C9}" xr6:coauthVersionLast="43" xr6:coauthVersionMax="43" xr10:uidLastSave="{00000000-0000-0000-0000-000000000000}"/>
  <bookViews>
    <workbookView xWindow="0" yWindow="0" windowWidth="38400" windowHeight="21600" activeTab="1" xr2:uid="{54B929DF-F207-4D70-AA38-DA1517BF04FA}"/>
  </bookViews>
  <sheets>
    <sheet name="Sheet1" sheetId="3" r:id="rId1"/>
    <sheet name="Data" sheetId="2" r:id="rId2"/>
  </sheets>
  <definedNames>
    <definedName name="ExternalData_1" localSheetId="0" hidden="1">Sheet1!$A$1:$E$21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3" l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K19" i="3"/>
  <c r="K22" i="3"/>
  <c r="K23" i="3"/>
  <c r="L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BD61B-DB70-421F-933D-AA9798388593}" keepAlive="1" name="Query - tabula-ProductionOfXyloseFromMerantiWoodSawdust" description="Connection to the 'tabula-ProductionOfXyloseFromMerantiWoodSawdust' query in the workbook." type="5" refreshedVersion="6" background="1" saveData="1">
    <dbPr connection="Provider=Microsoft.Mashup.OleDb.1;Data Source=$Workbook$;Location=tabula-ProductionOfXyloseFromMerantiWoodSawdust;Extended Properties=&quot;&quot;" command="SELECT * FROM [tabula-ProductionOfXyloseFromMerantiWoodSawdust]"/>
  </connection>
</connections>
</file>

<file path=xl/sharedStrings.xml><?xml version="1.0" encoding="utf-8"?>
<sst xmlns="http://schemas.openxmlformats.org/spreadsheetml/2006/main" count="95" uniqueCount="55">
  <si>
    <t>Reactor Conditions</t>
  </si>
  <si>
    <t>Temperature (deg C)</t>
  </si>
  <si>
    <t>Arbinose</t>
  </si>
  <si>
    <t>Galactose</t>
  </si>
  <si>
    <t>Xylose</t>
  </si>
  <si>
    <t>Mannose</t>
  </si>
  <si>
    <t>Glucose</t>
  </si>
  <si>
    <t>Furfural</t>
  </si>
  <si>
    <t>Hydroxymethylfurfural</t>
  </si>
  <si>
    <t>LiquidSolidRatio</t>
  </si>
  <si>
    <t>Initial Acid Concentration (mol proton/L)</t>
  </si>
  <si>
    <t>Concentration of species in liquids phase (g species/L)</t>
  </si>
  <si>
    <t>Feed Mass (g)</t>
  </si>
  <si>
    <t>Arabinose</t>
  </si>
  <si>
    <t>Total Operating Time (min)</t>
  </si>
  <si>
    <t>Isothermal Time (min)</t>
  </si>
  <si>
    <t>Heating Time (min)</t>
  </si>
  <si>
    <t>Minimum Ramp Temp (deg/min)</t>
  </si>
  <si>
    <t>Rhammose</t>
  </si>
  <si>
    <t>Particle Size, smallest dimension if available (mm)</t>
  </si>
  <si>
    <t>Initial Solids Composition (wt% of feed dry basis)</t>
  </si>
  <si>
    <t>Moisture Content of Feed Wood (%)</t>
  </si>
  <si>
    <t>T (Â°C)</t>
  </si>
  <si>
    <t>AC (%)</t>
  </si>
  <si>
    <t>C (min)</t>
  </si>
  <si>
    <t>Y1 (%)</t>
  </si>
  <si>
    <t>Y2 (g/g)</t>
  </si>
  <si>
    <t xml:space="preserve">Xylan </t>
  </si>
  <si>
    <t>Feed</t>
  </si>
  <si>
    <t>LSR</t>
  </si>
  <si>
    <t>Particle Size (mm)</t>
  </si>
  <si>
    <t>Moisture Content</t>
  </si>
  <si>
    <t>(Varies</t>
  </si>
  <si>
    <t>Calculating Heating Rate</t>
  </si>
  <si>
    <t>Power(W)</t>
  </si>
  <si>
    <t>LSR1</t>
  </si>
  <si>
    <t>LSR2</t>
  </si>
  <si>
    <t>Mass Water (kg)</t>
  </si>
  <si>
    <t>Efficiency</t>
  </si>
  <si>
    <t>C (J/kg)</t>
  </si>
  <si>
    <t>Heat Rate (C/s)</t>
  </si>
  <si>
    <t>Heat Rate (C/min)</t>
  </si>
  <si>
    <t xml:space="preserve">Mass </t>
  </si>
  <si>
    <t>Acid Conc</t>
  </si>
  <si>
    <t>Xy</t>
  </si>
  <si>
    <t>Acid Concentratio</t>
  </si>
  <si>
    <t>MW Sulfuric Acid</t>
  </si>
  <si>
    <t>Desnity of water</t>
  </si>
  <si>
    <t>Normality</t>
  </si>
  <si>
    <t>Acid Concentration</t>
  </si>
  <si>
    <t>Xy2</t>
  </si>
  <si>
    <t>Monomer</t>
  </si>
  <si>
    <t>Acid</t>
  </si>
  <si>
    <t>Acetyl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</si>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</sst>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AF623-E1DD-4233-9885-E4B8D01B5336}" autoFormatId="16" applyNumberFormats="0" applyBorderFormats="0" applyFontFormats="0" applyPatternFormats="0" applyAlignmentFormats="0" applyWidthHeightFormats="0">
  <queryTableRefresh nextId="13" unboundColumnsRight="3">
    <queryTableFields count="8">
      <queryTableField id="5" name="T (Â°C)" tableColumnId="5"/>
      <queryTableField id="6" name="AC (%)" tableColumnId="6"/>
      <queryTableField id="7" name="C (min)" tableColumnId="7"/>
      <queryTableField id="8" name="Y1 (%)" tableColumnId="8"/>
      <queryTableField id="9" name="Y2 (g/g)" tableColumnId="9"/>
      <queryTableField id="10" dataBound="0" tableColumnId="1"/>
      <queryTableField id="11" dataBound="0" tableColumnId="2"/>
      <queryTableField id="12" dataBound="0" tableColumnId="3"/>
    </queryTableFields>
    <queryTableDeletedFields count="4">
      <deletedField name="Column1"/>
      <deletedField name="A"/>
      <deletedField name="B"/>
      <deletedField name="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3D4A6-7849-4C25-B2BC-93BCFE912D53}" name="tabula_ProductionOfXyloseFromMerantiWoodSawdust" displayName="tabula_ProductionOfXyloseFromMerantiWoodSawdust" ref="A1:H21" tableType="queryTable" totalsRowShown="0">
  <autoFilter ref="A1:H21" xr:uid="{331779C6-91F6-4C33-9D15-DEE40A53D641}"/>
  <tableColumns count="8">
    <tableColumn id="5" xr3:uid="{FDCC91BB-8D75-4F0C-9C1C-A58661F4979B}" uniqueName="5" name="T (Â°C)" queryTableFieldId="5"/>
    <tableColumn id="6" xr3:uid="{5C7D787C-EBB3-413E-BEF5-B6605A737E98}" uniqueName="6" name="AC (%)" queryTableFieldId="6"/>
    <tableColumn id="7" xr3:uid="{06804169-E56A-42C1-865D-513AA0854314}" uniqueName="7" name="C (min)" queryTableFieldId="7"/>
    <tableColumn id="8" xr3:uid="{88845191-8935-4495-8890-042317E7AF80}" uniqueName="8" name="Y1 (%)" queryTableFieldId="8"/>
    <tableColumn id="9" xr3:uid="{22CDACDC-EE54-419D-A1EA-0EB38E9D9BB6}" uniqueName="9" name="Y2 (g/g)" queryTableFieldId="9"/>
    <tableColumn id="1" xr3:uid="{025F2A84-7B0D-4AB7-8685-DB6016B5C696}" uniqueName="1" name="Acid Conc" queryTableFieldId="10" dataDxfId="1">
      <calculatedColumnFormula>tabula_ProductionOfXyloseFromMerantiWoodSawdust[[#This Row],[AC (%)]]/100*$P$18/$P$17*$P$19</calculatedColumnFormula>
    </tableColumn>
    <tableColumn id="2" xr3:uid="{B27F3012-51B5-4621-9445-FFAB8B2AF1F6}" uniqueName="2" name="Xy" queryTableFieldId="11" dataDxfId="0">
      <calculatedColumnFormula>(tabula_ProductionOfXyloseFromMerantiWoodSawdust[[#This Row],[Y1 (%)]]/100)*1000*($L$3/1000)/$K$17</calculatedColumnFormula>
    </tableColumn>
    <tableColumn id="3" xr3:uid="{6891AEAE-234C-423C-826E-D515C25995D2}" uniqueName="3" name="Xy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2210-6ECF-4C40-BFB5-71472B9332EB}">
  <dimension ref="A1:P28"/>
  <sheetViews>
    <sheetView workbookViewId="0">
      <selection activeCell="M16" sqref="M16"/>
    </sheetView>
  </sheetViews>
  <sheetFormatPr baseColWidth="10" defaultColWidth="8.83203125" defaultRowHeight="15" x14ac:dyDescent="0.2"/>
  <cols>
    <col min="1" max="1" width="8.83203125" bestFit="1" customWidth="1"/>
    <col min="2" max="2" width="8.5" bestFit="1" customWidth="1"/>
    <col min="3" max="3" width="9" bestFit="1" customWidth="1"/>
    <col min="4" max="4" width="8.33203125" bestFit="1" customWidth="1"/>
    <col min="5" max="5" width="9.5" bestFit="1" customWidth="1"/>
    <col min="10" max="10" width="22.1640625" customWidth="1"/>
  </cols>
  <sheetData>
    <row r="1" spans="1:1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43</v>
      </c>
      <c r="G1" t="s">
        <v>44</v>
      </c>
      <c r="H1" t="s">
        <v>50</v>
      </c>
      <c r="J1" t="s">
        <v>28</v>
      </c>
      <c r="N1" t="s">
        <v>29</v>
      </c>
      <c r="O1">
        <v>8</v>
      </c>
      <c r="P1" t="s">
        <v>32</v>
      </c>
    </row>
    <row r="2" spans="1:16" x14ac:dyDescent="0.2">
      <c r="A2">
        <v>127</v>
      </c>
      <c r="B2">
        <v>5</v>
      </c>
      <c r="C2">
        <v>80</v>
      </c>
      <c r="D2">
        <v>58.84</v>
      </c>
      <c r="E2">
        <v>2.2799999999999998</v>
      </c>
      <c r="F2">
        <f>tabula_ProductionOfXyloseFromMerantiWoodSawdust[[#This Row],[AC (%)]]/100*$P$18/$P$17*$P$19</f>
        <v>1.0130788479267341</v>
      </c>
      <c r="G2">
        <f>(tabula_ProductionOfXyloseFromMerantiWoodSawdust[[#This Row],[Y1 (%)]]/100)*1000*($L$3/1000)/$K$17</f>
        <v>7.3550000000000013</v>
      </c>
      <c r="J2" t="s">
        <v>27</v>
      </c>
      <c r="K2">
        <v>29.22</v>
      </c>
      <c r="L2">
        <f>K2/0.88</f>
        <v>33.204545454545453</v>
      </c>
      <c r="N2" t="s">
        <v>30</v>
      </c>
      <c r="O2">
        <v>0.5</v>
      </c>
    </row>
    <row r="3" spans="1:16" x14ac:dyDescent="0.2">
      <c r="A3">
        <v>125</v>
      </c>
      <c r="B3">
        <v>4</v>
      </c>
      <c r="C3">
        <v>60</v>
      </c>
      <c r="D3">
        <v>92.05</v>
      </c>
      <c r="E3">
        <v>3.72</v>
      </c>
      <c r="F3">
        <f>tabula_ProductionOfXyloseFromMerantiWoodSawdust[[#This Row],[AC (%)]]/100*$P$18/$P$17*$P$19</f>
        <v>0.81046307834138731</v>
      </c>
      <c r="G3">
        <f>(tabula_ProductionOfXyloseFromMerantiWoodSawdust[[#This Row],[Y1 (%)]]/100)*1000*($L$3/1000)/$K$17</f>
        <v>11.506250000000001</v>
      </c>
      <c r="L3">
        <v>100</v>
      </c>
      <c r="N3" t="s">
        <v>31</v>
      </c>
      <c r="O3">
        <v>0</v>
      </c>
    </row>
    <row r="4" spans="1:16" x14ac:dyDescent="0.2">
      <c r="A4">
        <v>127</v>
      </c>
      <c r="B4">
        <v>5</v>
      </c>
      <c r="C4">
        <v>40</v>
      </c>
      <c r="D4">
        <v>84.24</v>
      </c>
      <c r="E4">
        <v>3.48</v>
      </c>
      <c r="F4">
        <f>tabula_ProductionOfXyloseFromMerantiWoodSawdust[[#This Row],[AC (%)]]/100*$P$18/$P$17*$P$19</f>
        <v>1.0130788479267341</v>
      </c>
      <c r="G4">
        <f>(tabula_ProductionOfXyloseFromMerantiWoodSawdust[[#This Row],[Y1 (%)]]/100)*1000*($L$3/1000)/$K$17</f>
        <v>10.530000000000001</v>
      </c>
    </row>
    <row r="5" spans="1:16" x14ac:dyDescent="0.2">
      <c r="A5">
        <v>125</v>
      </c>
      <c r="B5">
        <v>4</v>
      </c>
      <c r="C5">
        <v>60</v>
      </c>
      <c r="D5">
        <v>86.41</v>
      </c>
      <c r="E5">
        <v>3.82</v>
      </c>
      <c r="F5">
        <f>tabula_ProductionOfXyloseFromMerantiWoodSawdust[[#This Row],[AC (%)]]/100*$P$18/$P$17*$P$19</f>
        <v>0.81046307834138731</v>
      </c>
      <c r="G5">
        <f>(tabula_ProductionOfXyloseFromMerantiWoodSawdust[[#This Row],[Y1 (%)]]/100)*1000*($L$3/1000)/$K$17</f>
        <v>10.801250000000001</v>
      </c>
    </row>
    <row r="6" spans="1:16" x14ac:dyDescent="0.2">
      <c r="A6">
        <v>127</v>
      </c>
      <c r="B6">
        <v>3</v>
      </c>
      <c r="C6">
        <v>80</v>
      </c>
      <c r="D6">
        <v>63.08</v>
      </c>
      <c r="E6">
        <v>3.64</v>
      </c>
      <c r="F6">
        <f>tabula_ProductionOfXyloseFromMerantiWoodSawdust[[#This Row],[AC (%)]]/100*$P$18/$P$17*$P$19</f>
        <v>0.60784730875604043</v>
      </c>
      <c r="G6">
        <f>(tabula_ProductionOfXyloseFromMerantiWoodSawdust[[#This Row],[Y1 (%)]]/100)*1000*($L$3/1000)/$K$17</f>
        <v>7.8850000000000016</v>
      </c>
    </row>
    <row r="7" spans="1:16" x14ac:dyDescent="0.2">
      <c r="A7">
        <v>125</v>
      </c>
      <c r="B7">
        <v>4</v>
      </c>
      <c r="C7">
        <v>60</v>
      </c>
      <c r="D7">
        <v>87.81</v>
      </c>
      <c r="E7">
        <v>3.81</v>
      </c>
      <c r="F7">
        <f>tabula_ProductionOfXyloseFromMerantiWoodSawdust[[#This Row],[AC (%)]]/100*$P$18/$P$17*$P$19</f>
        <v>0.81046307834138731</v>
      </c>
      <c r="G7">
        <f>(tabula_ProductionOfXyloseFromMerantiWoodSawdust[[#This Row],[Y1 (%)]]/100)*1000*($L$3/1000)/$K$17</f>
        <v>10.97625</v>
      </c>
    </row>
    <row r="8" spans="1:16" x14ac:dyDescent="0.2">
      <c r="A8">
        <v>125</v>
      </c>
      <c r="B8">
        <v>4</v>
      </c>
      <c r="C8">
        <v>60</v>
      </c>
      <c r="D8">
        <v>86.27</v>
      </c>
      <c r="E8">
        <v>4</v>
      </c>
      <c r="F8">
        <f>tabula_ProductionOfXyloseFromMerantiWoodSawdust[[#This Row],[AC (%)]]/100*$P$18/$P$17*$P$19</f>
        <v>0.81046307834138731</v>
      </c>
      <c r="G8">
        <f>(tabula_ProductionOfXyloseFromMerantiWoodSawdust[[#This Row],[Y1 (%)]]/100)*1000*($L$3/1000)/$K$17</f>
        <v>10.78375</v>
      </c>
    </row>
    <row r="9" spans="1:16" x14ac:dyDescent="0.2">
      <c r="A9">
        <v>125</v>
      </c>
      <c r="B9">
        <v>2</v>
      </c>
      <c r="C9">
        <v>60</v>
      </c>
      <c r="D9">
        <v>70.650000000000006</v>
      </c>
      <c r="E9">
        <v>4.38</v>
      </c>
      <c r="F9">
        <f>tabula_ProductionOfXyloseFromMerantiWoodSawdust[[#This Row],[AC (%)]]/100*$P$18/$P$17*$P$19</f>
        <v>0.40523153917069366</v>
      </c>
      <c r="G9">
        <f>(tabula_ProductionOfXyloseFromMerantiWoodSawdust[[#This Row],[Y1 (%)]]/100)*1000*($L$3/1000)/$K$17</f>
        <v>8.8312500000000007</v>
      </c>
    </row>
    <row r="10" spans="1:16" x14ac:dyDescent="0.2">
      <c r="A10">
        <v>121</v>
      </c>
      <c r="B10">
        <v>4</v>
      </c>
      <c r="C10">
        <v>60</v>
      </c>
      <c r="D10">
        <v>76.959999999999994</v>
      </c>
      <c r="E10">
        <v>5.44</v>
      </c>
      <c r="F10">
        <f>tabula_ProductionOfXyloseFromMerantiWoodSawdust[[#This Row],[AC (%)]]/100*$P$18/$P$17*$P$19</f>
        <v>0.81046307834138731</v>
      </c>
      <c r="G10">
        <f>(tabula_ProductionOfXyloseFromMerantiWoodSawdust[[#This Row],[Y1 (%)]]/100)*1000*($L$3/1000)/$K$17</f>
        <v>9.6199999999999992</v>
      </c>
    </row>
    <row r="11" spans="1:16" x14ac:dyDescent="0.2">
      <c r="A11">
        <v>125</v>
      </c>
      <c r="B11">
        <v>4</v>
      </c>
      <c r="C11">
        <v>100</v>
      </c>
      <c r="D11">
        <v>63.04</v>
      </c>
      <c r="E11">
        <v>2.84</v>
      </c>
      <c r="F11">
        <f>tabula_ProductionOfXyloseFromMerantiWoodSawdust[[#This Row],[AC (%)]]/100*$P$18/$P$17*$P$19</f>
        <v>0.81046307834138731</v>
      </c>
      <c r="G11">
        <f>(tabula_ProductionOfXyloseFromMerantiWoodSawdust[[#This Row],[Y1 (%)]]/100)*1000*($L$3/1000)/$K$17</f>
        <v>7.88</v>
      </c>
    </row>
    <row r="12" spans="1:16" x14ac:dyDescent="0.2">
      <c r="A12">
        <v>123</v>
      </c>
      <c r="B12">
        <v>5</v>
      </c>
      <c r="C12">
        <v>40</v>
      </c>
      <c r="D12">
        <v>78.31</v>
      </c>
      <c r="E12">
        <v>4.93</v>
      </c>
      <c r="F12">
        <f>tabula_ProductionOfXyloseFromMerantiWoodSawdust[[#This Row],[AC (%)]]/100*$P$18/$P$17*$P$19</f>
        <v>1.0130788479267341</v>
      </c>
      <c r="G12">
        <f>(tabula_ProductionOfXyloseFromMerantiWoodSawdust[[#This Row],[Y1 (%)]]/100)*1000*($L$3/1000)/$K$17</f>
        <v>9.7887500000000003</v>
      </c>
    </row>
    <row r="13" spans="1:16" x14ac:dyDescent="0.2">
      <c r="A13">
        <v>125</v>
      </c>
      <c r="B13">
        <v>4</v>
      </c>
      <c r="C13">
        <v>20</v>
      </c>
      <c r="D13">
        <v>37.590000000000003</v>
      </c>
      <c r="E13">
        <v>4.67</v>
      </c>
      <c r="F13">
        <f>tabula_ProductionOfXyloseFromMerantiWoodSawdust[[#This Row],[AC (%)]]/100*$P$18/$P$17*$P$19</f>
        <v>0.81046307834138731</v>
      </c>
      <c r="G13">
        <f>(tabula_ProductionOfXyloseFromMerantiWoodSawdust[[#This Row],[Y1 (%)]]/100)*1000*($L$3/1000)/$K$17</f>
        <v>4.6987500000000004</v>
      </c>
    </row>
    <row r="14" spans="1:16" x14ac:dyDescent="0.2">
      <c r="A14">
        <v>129</v>
      </c>
      <c r="B14">
        <v>4</v>
      </c>
      <c r="C14">
        <v>60</v>
      </c>
      <c r="D14">
        <v>60.96</v>
      </c>
      <c r="E14">
        <v>2.93</v>
      </c>
      <c r="F14">
        <f>tabula_ProductionOfXyloseFromMerantiWoodSawdust[[#This Row],[AC (%)]]/100*$P$18/$P$17*$P$19</f>
        <v>0.81046307834138731</v>
      </c>
      <c r="G14">
        <f>(tabula_ProductionOfXyloseFromMerantiWoodSawdust[[#This Row],[Y1 (%)]]/100)*1000*($L$3/1000)/$K$17</f>
        <v>7.620000000000001</v>
      </c>
    </row>
    <row r="15" spans="1:16" x14ac:dyDescent="0.2">
      <c r="A15">
        <v>123</v>
      </c>
      <c r="B15">
        <v>3</v>
      </c>
      <c r="C15">
        <v>40</v>
      </c>
      <c r="D15">
        <v>41.64</v>
      </c>
      <c r="E15">
        <v>4.71</v>
      </c>
      <c r="F15">
        <f>tabula_ProductionOfXyloseFromMerantiWoodSawdust[[#This Row],[AC (%)]]/100*$P$18/$P$17*$P$19</f>
        <v>0.60784730875604043</v>
      </c>
      <c r="G15">
        <f>(tabula_ProductionOfXyloseFromMerantiWoodSawdust[[#This Row],[Y1 (%)]]/100)*1000*($L$3/1000)/$K$17</f>
        <v>5.2050000000000001</v>
      </c>
      <c r="J15" t="s">
        <v>33</v>
      </c>
      <c r="M15" t="s">
        <v>42</v>
      </c>
    </row>
    <row r="16" spans="1:16" x14ac:dyDescent="0.2">
      <c r="A16">
        <v>127</v>
      </c>
      <c r="B16">
        <v>3</v>
      </c>
      <c r="C16">
        <v>40</v>
      </c>
      <c r="D16">
        <v>54.27</v>
      </c>
      <c r="E16">
        <v>4.3499999999999996</v>
      </c>
      <c r="F16">
        <f>tabula_ProductionOfXyloseFromMerantiWoodSawdust[[#This Row],[AC (%)]]/100*$P$18/$P$17*$P$19</f>
        <v>0.60784730875604043</v>
      </c>
      <c r="G16">
        <f>(tabula_ProductionOfXyloseFromMerantiWoodSawdust[[#This Row],[Y1 (%)]]/100)*1000*($L$3/1000)/$K$17</f>
        <v>6.7837500000000013</v>
      </c>
      <c r="J16" t="s">
        <v>34</v>
      </c>
      <c r="K16">
        <v>2000</v>
      </c>
      <c r="M16">
        <f>250/(K17+1)</f>
        <v>27.777777777777779</v>
      </c>
      <c r="O16" t="s">
        <v>45</v>
      </c>
    </row>
    <row r="17" spans="1:16" x14ac:dyDescent="0.2">
      <c r="A17">
        <v>123</v>
      </c>
      <c r="B17">
        <v>3</v>
      </c>
      <c r="C17">
        <v>80</v>
      </c>
      <c r="D17">
        <v>87.18</v>
      </c>
      <c r="E17">
        <v>4.84</v>
      </c>
      <c r="F17">
        <f>tabula_ProductionOfXyloseFromMerantiWoodSawdust[[#This Row],[AC (%)]]/100*$P$18/$P$17*$P$19</f>
        <v>0.60784730875604043</v>
      </c>
      <c r="G17">
        <f>(tabula_ProductionOfXyloseFromMerantiWoodSawdust[[#This Row],[Y1 (%)]]/100)*1000*($L$3/1000)/$K$17</f>
        <v>10.897500000000001</v>
      </c>
      <c r="J17" t="s">
        <v>35</v>
      </c>
      <c r="K17">
        <v>8</v>
      </c>
      <c r="O17" t="s">
        <v>46</v>
      </c>
      <c r="P17">
        <v>98.709000000000003</v>
      </c>
    </row>
    <row r="18" spans="1:16" x14ac:dyDescent="0.2">
      <c r="A18">
        <v>125</v>
      </c>
      <c r="B18">
        <v>4</v>
      </c>
      <c r="C18">
        <v>60</v>
      </c>
      <c r="D18">
        <v>83.04</v>
      </c>
      <c r="E18">
        <v>3.76</v>
      </c>
      <c r="F18">
        <f>tabula_ProductionOfXyloseFromMerantiWoodSawdust[[#This Row],[AC (%)]]/100*$P$18/$P$17*$P$19</f>
        <v>0.81046307834138731</v>
      </c>
      <c r="G18">
        <f>(tabula_ProductionOfXyloseFromMerantiWoodSawdust[[#This Row],[Y1 (%)]]/100)*1000*($L$3/1000)/$K$17</f>
        <v>10.38</v>
      </c>
      <c r="J18" t="s">
        <v>36</v>
      </c>
      <c r="O18" t="s">
        <v>47</v>
      </c>
      <c r="P18">
        <v>1000</v>
      </c>
    </row>
    <row r="19" spans="1:16" x14ac:dyDescent="0.2">
      <c r="A19">
        <v>125</v>
      </c>
      <c r="B19">
        <v>6</v>
      </c>
      <c r="C19">
        <v>60</v>
      </c>
      <c r="D19">
        <v>78.989999999999995</v>
      </c>
      <c r="E19">
        <v>2.7</v>
      </c>
      <c r="F19">
        <f>tabula_ProductionOfXyloseFromMerantiWoodSawdust[[#This Row],[AC (%)]]/100*$P$18/$P$17*$P$19</f>
        <v>1.2156946175120809</v>
      </c>
      <c r="G19">
        <f>(tabula_ProductionOfXyloseFromMerantiWoodSawdust[[#This Row],[Y1 (%)]]/100)*1000*($L$3/1000)/$K$17</f>
        <v>9.8737500000000011</v>
      </c>
      <c r="J19" t="s">
        <v>37</v>
      </c>
      <c r="K19">
        <f>0.25*(K17/(K17+1))</f>
        <v>0.22222222222222221</v>
      </c>
      <c r="O19" t="s">
        <v>48</v>
      </c>
      <c r="P19">
        <v>2</v>
      </c>
    </row>
    <row r="20" spans="1:16" x14ac:dyDescent="0.2">
      <c r="A20">
        <v>123</v>
      </c>
      <c r="B20">
        <v>5</v>
      </c>
      <c r="C20">
        <v>80</v>
      </c>
      <c r="D20">
        <v>90.22</v>
      </c>
      <c r="E20">
        <v>3.75</v>
      </c>
      <c r="F20">
        <f>tabula_ProductionOfXyloseFromMerantiWoodSawdust[[#This Row],[AC (%)]]/100*$P$18/$P$17*$P$19</f>
        <v>1.0130788479267341</v>
      </c>
      <c r="G20">
        <f>(tabula_ProductionOfXyloseFromMerantiWoodSawdust[[#This Row],[Y1 (%)]]/100)*1000*($L$3/1000)/$K$17</f>
        <v>11.277500000000002</v>
      </c>
      <c r="J20" t="s">
        <v>38</v>
      </c>
      <c r="K20">
        <v>0.8</v>
      </c>
    </row>
    <row r="21" spans="1:16" x14ac:dyDescent="0.2">
      <c r="A21">
        <v>125</v>
      </c>
      <c r="B21">
        <v>4</v>
      </c>
      <c r="C21">
        <v>60</v>
      </c>
      <c r="D21">
        <v>81.400000000000006</v>
      </c>
      <c r="E21">
        <v>3.71</v>
      </c>
      <c r="F21">
        <f>tabula_ProductionOfXyloseFromMerantiWoodSawdust[[#This Row],[AC (%)]]/100*$P$18/$P$17*$P$19</f>
        <v>0.81046307834138731</v>
      </c>
      <c r="G21">
        <f>(tabula_ProductionOfXyloseFromMerantiWoodSawdust[[#This Row],[Y1 (%)]]/100)*1000*($L$3/1000)/$K$17</f>
        <v>10.175000000000001</v>
      </c>
      <c r="J21" t="s">
        <v>39</v>
      </c>
      <c r="K21">
        <v>4186</v>
      </c>
    </row>
    <row r="22" spans="1:16" x14ac:dyDescent="0.2">
      <c r="J22" t="s">
        <v>40</v>
      </c>
      <c r="K22">
        <f>K16*K20/K21/K19</f>
        <v>1.7200191113234593</v>
      </c>
      <c r="O22" t="s">
        <v>49</v>
      </c>
    </row>
    <row r="23" spans="1:16" x14ac:dyDescent="0.2">
      <c r="J23" t="s">
        <v>41</v>
      </c>
      <c r="K23">
        <f>K22*60</f>
        <v>103.20114667940756</v>
      </c>
      <c r="O23">
        <v>2</v>
      </c>
    </row>
    <row r="24" spans="1:16" x14ac:dyDescent="0.2">
      <c r="O24">
        <v>4</v>
      </c>
    </row>
    <row r="25" spans="1:16" x14ac:dyDescent="0.2">
      <c r="O25">
        <v>6</v>
      </c>
    </row>
    <row r="26" spans="1:16" x14ac:dyDescent="0.2">
      <c r="O26">
        <v>8</v>
      </c>
    </row>
    <row r="27" spans="1:16" x14ac:dyDescent="0.2">
      <c r="O27">
        <v>10</v>
      </c>
    </row>
    <row r="28" spans="1:16" x14ac:dyDescent="0.2">
      <c r="O2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2E32-40F7-465A-A291-2D1D4B006490}">
  <dimension ref="A1:AA38"/>
  <sheetViews>
    <sheetView tabSelected="1" zoomScale="163" zoomScaleNormal="163" workbookViewId="0">
      <selection activeCell="K7" sqref="K7"/>
    </sheetView>
  </sheetViews>
  <sheetFormatPr baseColWidth="10" defaultColWidth="8.83203125" defaultRowHeight="15" x14ac:dyDescent="0.2"/>
  <sheetData>
    <row r="1" spans="1:27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20</v>
      </c>
      <c r="L1" s="2"/>
      <c r="M1" s="2"/>
      <c r="N1" s="2"/>
      <c r="O1" s="2"/>
      <c r="P1" s="2"/>
      <c r="Q1" s="2" t="s">
        <v>11</v>
      </c>
      <c r="R1" s="2"/>
      <c r="S1" s="2"/>
      <c r="T1" s="2"/>
      <c r="U1" s="2"/>
      <c r="V1" s="2"/>
      <c r="W1" s="2"/>
      <c r="X1" s="2"/>
    </row>
    <row r="2" spans="1:27" x14ac:dyDescent="0.2">
      <c r="A2" t="s">
        <v>14</v>
      </c>
      <c r="B2" t="s">
        <v>1</v>
      </c>
      <c r="C2" t="s">
        <v>9</v>
      </c>
      <c r="D2" t="s">
        <v>10</v>
      </c>
      <c r="E2" t="s">
        <v>19</v>
      </c>
      <c r="F2" t="s">
        <v>12</v>
      </c>
      <c r="G2" t="s">
        <v>21</v>
      </c>
      <c r="H2" t="s">
        <v>15</v>
      </c>
      <c r="I2" t="s">
        <v>16</v>
      </c>
      <c r="J2" t="s">
        <v>17</v>
      </c>
      <c r="K2" t="s">
        <v>13</v>
      </c>
      <c r="L2" t="s">
        <v>3</v>
      </c>
      <c r="M2" t="s">
        <v>6</v>
      </c>
      <c r="N2" t="s">
        <v>4</v>
      </c>
      <c r="O2" t="s">
        <v>5</v>
      </c>
      <c r="P2" t="s">
        <v>18</v>
      </c>
      <c r="Q2" t="s">
        <v>2</v>
      </c>
      <c r="R2" t="s">
        <v>3</v>
      </c>
      <c r="S2" t="s">
        <v>6</v>
      </c>
      <c r="T2" t="s">
        <v>4</v>
      </c>
      <c r="U2" t="s">
        <v>5</v>
      </c>
      <c r="V2" t="s">
        <v>18</v>
      </c>
      <c r="W2" t="s">
        <v>7</v>
      </c>
      <c r="X2" t="s">
        <v>8</v>
      </c>
      <c r="Y2" t="s">
        <v>51</v>
      </c>
      <c r="Z2" t="s">
        <v>52</v>
      </c>
      <c r="AA2" t="s">
        <v>53</v>
      </c>
    </row>
    <row r="3" spans="1:27" x14ac:dyDescent="0.2">
      <c r="A3">
        <v>15</v>
      </c>
      <c r="B3">
        <v>120</v>
      </c>
      <c r="C3">
        <v>10</v>
      </c>
      <c r="D3">
        <v>0</v>
      </c>
      <c r="E3">
        <v>0.25</v>
      </c>
      <c r="F3">
        <v>20</v>
      </c>
      <c r="H3">
        <v>15</v>
      </c>
      <c r="I3">
        <v>0</v>
      </c>
      <c r="N3">
        <v>19.773</v>
      </c>
      <c r="T3" s="1">
        <v>2.4121703241393198E-2</v>
      </c>
      <c r="Z3" t="s">
        <v>54</v>
      </c>
    </row>
    <row r="4" spans="1:27" x14ac:dyDescent="0.2">
      <c r="A4">
        <v>30</v>
      </c>
      <c r="B4">
        <v>120</v>
      </c>
      <c r="C4">
        <v>10</v>
      </c>
      <c r="D4">
        <v>0</v>
      </c>
      <c r="E4">
        <v>0.25</v>
      </c>
      <c r="F4">
        <v>20</v>
      </c>
      <c r="H4">
        <v>30</v>
      </c>
      <c r="I4">
        <v>0</v>
      </c>
      <c r="N4">
        <v>19.773</v>
      </c>
      <c r="T4" s="1">
        <v>0.21904570163076201</v>
      </c>
      <c r="Z4" t="s">
        <v>54</v>
      </c>
    </row>
    <row r="5" spans="1:27" x14ac:dyDescent="0.2">
      <c r="A5">
        <v>60</v>
      </c>
      <c r="B5">
        <v>120</v>
      </c>
      <c r="C5">
        <v>10</v>
      </c>
      <c r="D5">
        <v>0</v>
      </c>
      <c r="E5">
        <v>0.25</v>
      </c>
      <c r="F5">
        <v>20</v>
      </c>
      <c r="H5">
        <v>60</v>
      </c>
      <c r="I5">
        <v>0</v>
      </c>
      <c r="N5">
        <v>19.773</v>
      </c>
      <c r="T5" s="1">
        <v>0.55212527682705903</v>
      </c>
      <c r="Z5" t="s">
        <v>54</v>
      </c>
    </row>
    <row r="6" spans="1:27" x14ac:dyDescent="0.2">
      <c r="A6">
        <v>15</v>
      </c>
      <c r="B6">
        <v>140</v>
      </c>
      <c r="C6">
        <v>10</v>
      </c>
      <c r="D6">
        <v>0</v>
      </c>
      <c r="E6">
        <v>0.25</v>
      </c>
      <c r="F6">
        <v>20</v>
      </c>
      <c r="H6">
        <v>15</v>
      </c>
      <c r="I6">
        <v>0</v>
      </c>
      <c r="N6">
        <v>19.773</v>
      </c>
      <c r="T6" s="1">
        <v>0.66275543587678598</v>
      </c>
      <c r="Z6" t="s">
        <v>54</v>
      </c>
    </row>
    <row r="7" spans="1:27" x14ac:dyDescent="0.2">
      <c r="A7">
        <v>30</v>
      </c>
      <c r="B7">
        <v>140</v>
      </c>
      <c r="C7">
        <v>10</v>
      </c>
      <c r="D7">
        <v>0</v>
      </c>
      <c r="E7">
        <v>0.25</v>
      </c>
      <c r="F7">
        <v>20</v>
      </c>
      <c r="H7">
        <v>30</v>
      </c>
      <c r="I7">
        <v>0</v>
      </c>
      <c r="N7">
        <v>19.773</v>
      </c>
      <c r="T7" s="1">
        <v>0.82997785383531497</v>
      </c>
      <c r="Z7" t="s">
        <v>54</v>
      </c>
    </row>
    <row r="8" spans="1:27" x14ac:dyDescent="0.2">
      <c r="A8">
        <v>15</v>
      </c>
      <c r="B8">
        <v>160</v>
      </c>
      <c r="C8">
        <v>10</v>
      </c>
      <c r="D8">
        <v>0</v>
      </c>
      <c r="E8">
        <v>0.25</v>
      </c>
      <c r="F8">
        <v>20</v>
      </c>
      <c r="H8">
        <v>15</v>
      </c>
      <c r="I8">
        <v>0</v>
      </c>
      <c r="N8">
        <v>19.773</v>
      </c>
      <c r="T8" s="1">
        <v>3.3990462049526902</v>
      </c>
      <c r="Z8" t="s">
        <v>54</v>
      </c>
    </row>
    <row r="9" spans="1:27" x14ac:dyDescent="0.2">
      <c r="A9">
        <v>60</v>
      </c>
      <c r="B9">
        <v>140</v>
      </c>
      <c r="C9">
        <v>10</v>
      </c>
      <c r="D9">
        <v>0</v>
      </c>
      <c r="E9">
        <v>0.25</v>
      </c>
      <c r="F9">
        <v>20</v>
      </c>
      <c r="H9">
        <v>60</v>
      </c>
      <c r="I9">
        <v>0</v>
      </c>
      <c r="N9">
        <v>19.773</v>
      </c>
      <c r="T9" s="1">
        <v>2.4052685222468302</v>
      </c>
      <c r="Z9" t="s">
        <v>54</v>
      </c>
    </row>
    <row r="10" spans="1:27" x14ac:dyDescent="0.2">
      <c r="A10">
        <v>30</v>
      </c>
      <c r="B10">
        <v>160</v>
      </c>
      <c r="C10">
        <v>10</v>
      </c>
      <c r="D10">
        <v>0</v>
      </c>
      <c r="E10">
        <v>0.25</v>
      </c>
      <c r="F10">
        <v>20</v>
      </c>
      <c r="H10">
        <v>30</v>
      </c>
      <c r="I10">
        <v>0</v>
      </c>
      <c r="N10">
        <v>19.773</v>
      </c>
      <c r="T10" s="1">
        <v>5.0297840748942999</v>
      </c>
      <c r="Z10" t="s">
        <v>54</v>
      </c>
    </row>
    <row r="11" spans="1:27" x14ac:dyDescent="0.2">
      <c r="A11">
        <v>60</v>
      </c>
      <c r="B11">
        <v>160</v>
      </c>
      <c r="C11">
        <v>10</v>
      </c>
      <c r="D11">
        <v>0</v>
      </c>
      <c r="E11">
        <v>0.25</v>
      </c>
      <c r="F11">
        <v>20</v>
      </c>
      <c r="H11">
        <v>60</v>
      </c>
      <c r="I11">
        <v>0</v>
      </c>
      <c r="N11">
        <v>19.773</v>
      </c>
      <c r="T11" s="1">
        <v>4.1478256492852799</v>
      </c>
      <c r="Z11" t="s">
        <v>54</v>
      </c>
    </row>
    <row r="12" spans="1:27" x14ac:dyDescent="0.2">
      <c r="A12">
        <v>15</v>
      </c>
      <c r="B12">
        <v>120</v>
      </c>
      <c r="C12">
        <v>10</v>
      </c>
      <c r="D12">
        <v>0.10195862518989794</v>
      </c>
      <c r="E12">
        <v>0.25</v>
      </c>
      <c r="F12">
        <v>20</v>
      </c>
      <c r="H12">
        <v>15</v>
      </c>
      <c r="I12">
        <v>0</v>
      </c>
      <c r="N12">
        <v>19.773</v>
      </c>
      <c r="T12" s="1">
        <v>0.97451932756190895</v>
      </c>
      <c r="Z12" t="s">
        <v>54</v>
      </c>
    </row>
    <row r="13" spans="1:27" x14ac:dyDescent="0.2">
      <c r="A13">
        <v>15</v>
      </c>
      <c r="B13">
        <v>120</v>
      </c>
      <c r="C13">
        <v>10</v>
      </c>
      <c r="D13">
        <v>0.20391725037979588</v>
      </c>
      <c r="E13">
        <v>0.25</v>
      </c>
      <c r="F13">
        <v>20</v>
      </c>
      <c r="H13">
        <v>15</v>
      </c>
      <c r="I13">
        <v>0</v>
      </c>
      <c r="N13">
        <v>19.773</v>
      </c>
      <c r="T13" s="1">
        <v>1.14077285081538</v>
      </c>
      <c r="Z13" t="s">
        <v>54</v>
      </c>
    </row>
    <row r="14" spans="1:27" x14ac:dyDescent="0.2">
      <c r="A14">
        <v>30</v>
      </c>
      <c r="B14">
        <v>120</v>
      </c>
      <c r="C14">
        <v>10</v>
      </c>
      <c r="D14">
        <v>0.10195862518989794</v>
      </c>
      <c r="E14">
        <v>0.25</v>
      </c>
      <c r="F14">
        <v>20</v>
      </c>
      <c r="H14">
        <v>30</v>
      </c>
      <c r="I14">
        <v>0</v>
      </c>
      <c r="N14">
        <v>19.773</v>
      </c>
      <c r="T14" s="1">
        <v>1.11377592107912</v>
      </c>
      <c r="Z14" t="s">
        <v>54</v>
      </c>
    </row>
    <row r="15" spans="1:27" x14ac:dyDescent="0.2">
      <c r="A15">
        <v>15</v>
      </c>
      <c r="B15">
        <v>120</v>
      </c>
      <c r="C15">
        <v>10</v>
      </c>
      <c r="D15">
        <v>0.40783450075959177</v>
      </c>
      <c r="E15">
        <v>0.25</v>
      </c>
      <c r="F15">
        <v>20</v>
      </c>
      <c r="H15">
        <v>15</v>
      </c>
      <c r="I15">
        <v>0</v>
      </c>
      <c r="N15">
        <v>19.773</v>
      </c>
      <c r="T15" s="1">
        <v>1.74910660358366</v>
      </c>
      <c r="Z15" t="s">
        <v>54</v>
      </c>
    </row>
    <row r="16" spans="1:27" x14ac:dyDescent="0.2">
      <c r="A16">
        <v>30</v>
      </c>
      <c r="B16">
        <v>120</v>
      </c>
      <c r="C16">
        <v>10</v>
      </c>
      <c r="D16">
        <v>0.20391725037979588</v>
      </c>
      <c r="E16">
        <v>0.25</v>
      </c>
      <c r="F16">
        <v>20</v>
      </c>
      <c r="H16">
        <v>30</v>
      </c>
      <c r="I16">
        <v>0</v>
      </c>
      <c r="N16">
        <v>19.773</v>
      </c>
      <c r="T16" s="1">
        <v>1.3353445238574599</v>
      </c>
      <c r="Z16" t="s">
        <v>54</v>
      </c>
    </row>
    <row r="17" spans="1:26" x14ac:dyDescent="0.2">
      <c r="A17">
        <v>15</v>
      </c>
      <c r="B17">
        <v>140</v>
      </c>
      <c r="C17">
        <v>10</v>
      </c>
      <c r="D17">
        <v>0.10195862518989794</v>
      </c>
      <c r="E17">
        <v>0.25</v>
      </c>
      <c r="F17">
        <v>20</v>
      </c>
      <c r="H17">
        <v>15</v>
      </c>
      <c r="I17">
        <v>0</v>
      </c>
      <c r="N17">
        <v>19.773</v>
      </c>
      <c r="T17" s="1">
        <v>7.1350601469699999</v>
      </c>
      <c r="Z17" t="s">
        <v>54</v>
      </c>
    </row>
    <row r="18" spans="1:26" x14ac:dyDescent="0.2">
      <c r="A18">
        <v>60</v>
      </c>
      <c r="B18">
        <v>120</v>
      </c>
      <c r="C18">
        <v>10</v>
      </c>
      <c r="D18">
        <v>0.10195862518989794</v>
      </c>
      <c r="E18">
        <v>0.25</v>
      </c>
      <c r="F18">
        <v>20</v>
      </c>
      <c r="H18">
        <v>60</v>
      </c>
      <c r="I18">
        <v>0</v>
      </c>
      <c r="K18" s="1"/>
      <c r="L18" s="1"/>
      <c r="N18">
        <v>19.773</v>
      </c>
      <c r="T18" s="1">
        <v>2.19237593114556</v>
      </c>
      <c r="Z18" t="s">
        <v>54</v>
      </c>
    </row>
    <row r="19" spans="1:26" x14ac:dyDescent="0.2">
      <c r="A19">
        <v>30</v>
      </c>
      <c r="B19">
        <v>120</v>
      </c>
      <c r="C19">
        <v>10</v>
      </c>
      <c r="D19">
        <v>0.40783450075959177</v>
      </c>
      <c r="E19">
        <v>0.25</v>
      </c>
      <c r="F19">
        <v>20</v>
      </c>
      <c r="H19">
        <v>30</v>
      </c>
      <c r="I19">
        <v>0</v>
      </c>
      <c r="K19" s="1"/>
      <c r="L19" s="1"/>
      <c r="N19">
        <v>19.773</v>
      </c>
      <c r="T19" s="1">
        <v>8.0191325246627798</v>
      </c>
      <c r="Z19" t="s">
        <v>54</v>
      </c>
    </row>
    <row r="20" spans="1:26" x14ac:dyDescent="0.2">
      <c r="A20">
        <v>30</v>
      </c>
      <c r="B20">
        <v>140</v>
      </c>
      <c r="C20">
        <v>10</v>
      </c>
      <c r="D20">
        <v>0.10195862518989794</v>
      </c>
      <c r="E20">
        <v>0.25</v>
      </c>
      <c r="F20">
        <v>20</v>
      </c>
      <c r="H20">
        <v>30</v>
      </c>
      <c r="I20">
        <v>0</v>
      </c>
      <c r="K20" s="1"/>
      <c r="L20" s="1"/>
      <c r="N20">
        <v>19.773</v>
      </c>
      <c r="T20" s="1">
        <v>2.3587175357358601</v>
      </c>
      <c r="Z20" t="s">
        <v>54</v>
      </c>
    </row>
    <row r="21" spans="1:26" x14ac:dyDescent="0.2">
      <c r="A21">
        <v>60</v>
      </c>
      <c r="B21">
        <v>120</v>
      </c>
      <c r="C21">
        <v>10</v>
      </c>
      <c r="D21">
        <v>0.20391725037979588</v>
      </c>
      <c r="E21">
        <v>0.25</v>
      </c>
      <c r="F21">
        <v>20</v>
      </c>
      <c r="H21">
        <v>60</v>
      </c>
      <c r="I21">
        <v>0</v>
      </c>
      <c r="J21" s="1"/>
      <c r="K21" s="1"/>
      <c r="L21" s="1"/>
      <c r="N21">
        <v>19.773</v>
      </c>
      <c r="T21" s="1">
        <v>11.2226507449165</v>
      </c>
      <c r="Z21" t="s">
        <v>54</v>
      </c>
    </row>
    <row r="22" spans="1:26" x14ac:dyDescent="0.2">
      <c r="A22">
        <v>15</v>
      </c>
      <c r="B22">
        <v>140</v>
      </c>
      <c r="C22">
        <v>10</v>
      </c>
      <c r="D22">
        <v>0.20391725037979588</v>
      </c>
      <c r="E22">
        <v>0.25</v>
      </c>
      <c r="F22">
        <v>20</v>
      </c>
      <c r="H22">
        <v>15</v>
      </c>
      <c r="I22">
        <v>0</v>
      </c>
      <c r="J22" s="1"/>
      <c r="K22" s="1"/>
      <c r="L22" s="1"/>
      <c r="N22">
        <v>19.773</v>
      </c>
      <c r="T22" s="1">
        <v>4.4299061304610499</v>
      </c>
      <c r="Z22" t="s">
        <v>54</v>
      </c>
    </row>
    <row r="23" spans="1:26" x14ac:dyDescent="0.2">
      <c r="A23">
        <v>15</v>
      </c>
      <c r="B23">
        <v>140</v>
      </c>
      <c r="C23">
        <v>10</v>
      </c>
      <c r="D23">
        <v>0.40783450075959177</v>
      </c>
      <c r="E23">
        <v>0.25</v>
      </c>
      <c r="F23">
        <v>20</v>
      </c>
      <c r="H23">
        <v>15</v>
      </c>
      <c r="I23">
        <v>0</v>
      </c>
      <c r="J23" s="1"/>
      <c r="K23" s="1"/>
      <c r="L23" s="1"/>
      <c r="N23">
        <v>19.773</v>
      </c>
      <c r="T23" s="1">
        <v>2.2761853231326801</v>
      </c>
      <c r="Z23" t="s">
        <v>54</v>
      </c>
    </row>
    <row r="24" spans="1:26" x14ac:dyDescent="0.2">
      <c r="A24">
        <v>60</v>
      </c>
      <c r="B24">
        <v>120</v>
      </c>
      <c r="C24">
        <v>10</v>
      </c>
      <c r="D24">
        <v>0.40783450075959177</v>
      </c>
      <c r="E24">
        <v>0.25</v>
      </c>
      <c r="F24">
        <v>20</v>
      </c>
      <c r="H24">
        <v>60</v>
      </c>
      <c r="I24">
        <v>0</v>
      </c>
      <c r="J24" s="1"/>
      <c r="K24" s="1"/>
      <c r="N24">
        <v>19.773</v>
      </c>
      <c r="T24" s="1">
        <v>2.19356502919267</v>
      </c>
      <c r="Z24" t="s">
        <v>54</v>
      </c>
    </row>
    <row r="25" spans="1:26" x14ac:dyDescent="0.2">
      <c r="A25">
        <v>30</v>
      </c>
      <c r="B25">
        <v>140</v>
      </c>
      <c r="C25">
        <v>10</v>
      </c>
      <c r="D25">
        <v>0.20391725037979588</v>
      </c>
      <c r="E25">
        <v>0.25</v>
      </c>
      <c r="F25">
        <v>20</v>
      </c>
      <c r="H25">
        <v>30</v>
      </c>
      <c r="I25">
        <v>0</v>
      </c>
      <c r="J25" s="1"/>
      <c r="K25" s="1"/>
      <c r="N25">
        <v>19.773</v>
      </c>
      <c r="T25" s="1">
        <v>10.864820314072899</v>
      </c>
      <c r="Z25" t="s">
        <v>54</v>
      </c>
    </row>
    <row r="26" spans="1:26" x14ac:dyDescent="0.2">
      <c r="A26">
        <v>60</v>
      </c>
      <c r="B26">
        <v>140</v>
      </c>
      <c r="C26">
        <v>10</v>
      </c>
      <c r="D26">
        <v>0.10195862518989794</v>
      </c>
      <c r="E26">
        <v>0.25</v>
      </c>
      <c r="F26">
        <v>20</v>
      </c>
      <c r="H26">
        <v>60</v>
      </c>
      <c r="I26">
        <v>0</v>
      </c>
      <c r="N26">
        <v>19.773</v>
      </c>
      <c r="T26" s="1">
        <v>8.3248188041071103</v>
      </c>
      <c r="Z26" t="s">
        <v>54</v>
      </c>
    </row>
    <row r="27" spans="1:26" x14ac:dyDescent="0.2">
      <c r="A27">
        <v>15</v>
      </c>
      <c r="B27">
        <v>160</v>
      </c>
      <c r="C27">
        <v>10</v>
      </c>
      <c r="D27">
        <v>0.10195862518989794</v>
      </c>
      <c r="E27">
        <v>0.25</v>
      </c>
      <c r="F27">
        <v>20</v>
      </c>
      <c r="H27">
        <v>15</v>
      </c>
      <c r="I27">
        <v>0</v>
      </c>
      <c r="N27">
        <v>19.773</v>
      </c>
      <c r="T27" s="1">
        <v>10.285773605798299</v>
      </c>
      <c r="Z27" t="s">
        <v>54</v>
      </c>
    </row>
    <row r="28" spans="1:26" x14ac:dyDescent="0.2">
      <c r="A28">
        <v>30</v>
      </c>
      <c r="B28">
        <v>140</v>
      </c>
      <c r="C28">
        <v>10</v>
      </c>
      <c r="D28">
        <v>0.40783450075959177</v>
      </c>
      <c r="E28">
        <v>0.25</v>
      </c>
      <c r="F28">
        <v>20</v>
      </c>
      <c r="H28">
        <v>30</v>
      </c>
      <c r="I28">
        <v>0</v>
      </c>
      <c r="N28">
        <v>19.773</v>
      </c>
      <c r="T28" s="1">
        <v>5.0394730219448398</v>
      </c>
      <c r="Z28" t="s">
        <v>54</v>
      </c>
    </row>
    <row r="29" spans="1:26" x14ac:dyDescent="0.2">
      <c r="A29">
        <v>60</v>
      </c>
      <c r="B29">
        <v>140</v>
      </c>
      <c r="C29">
        <v>10</v>
      </c>
      <c r="D29">
        <v>0.20391725037979588</v>
      </c>
      <c r="E29">
        <v>0.25</v>
      </c>
      <c r="F29">
        <v>20</v>
      </c>
      <c r="H29">
        <v>60</v>
      </c>
      <c r="I29">
        <v>0</v>
      </c>
      <c r="N29">
        <v>19.773</v>
      </c>
      <c r="T29" s="1">
        <v>6.6134865109724199</v>
      </c>
      <c r="Z29" t="s">
        <v>54</v>
      </c>
    </row>
    <row r="30" spans="1:26" x14ac:dyDescent="0.2">
      <c r="A30">
        <v>30</v>
      </c>
      <c r="B30">
        <v>160</v>
      </c>
      <c r="C30">
        <v>10</v>
      </c>
      <c r="D30">
        <v>0.10195862518989794</v>
      </c>
      <c r="E30">
        <v>0.25</v>
      </c>
      <c r="F30">
        <v>20</v>
      </c>
      <c r="H30">
        <v>30</v>
      </c>
      <c r="I30">
        <v>0</v>
      </c>
      <c r="N30">
        <v>19.773</v>
      </c>
      <c r="T30" s="1">
        <v>3.16219549023555</v>
      </c>
      <c r="Z30" t="s">
        <v>54</v>
      </c>
    </row>
    <row r="31" spans="1:26" x14ac:dyDescent="0.2">
      <c r="A31">
        <v>15</v>
      </c>
      <c r="B31">
        <v>160</v>
      </c>
      <c r="C31">
        <v>10</v>
      </c>
      <c r="D31">
        <v>0.20391725037979588</v>
      </c>
      <c r="E31">
        <v>0.25</v>
      </c>
      <c r="F31">
        <v>20</v>
      </c>
      <c r="H31">
        <v>15</v>
      </c>
      <c r="I31">
        <v>0</v>
      </c>
      <c r="N31">
        <v>19.773</v>
      </c>
      <c r="T31" s="1">
        <v>3.4386387658546398</v>
      </c>
      <c r="Z31" t="s">
        <v>54</v>
      </c>
    </row>
    <row r="32" spans="1:26" x14ac:dyDescent="0.2">
      <c r="A32">
        <v>15</v>
      </c>
      <c r="B32">
        <v>160</v>
      </c>
      <c r="C32">
        <v>10</v>
      </c>
      <c r="D32">
        <v>0.40783450075959177</v>
      </c>
      <c r="E32">
        <v>0.25</v>
      </c>
      <c r="F32">
        <v>20</v>
      </c>
      <c r="H32">
        <v>15</v>
      </c>
      <c r="I32">
        <v>0</v>
      </c>
      <c r="N32">
        <v>19.773</v>
      </c>
      <c r="T32" s="1">
        <v>4.2398580632172098E-2</v>
      </c>
      <c r="Z32" t="s">
        <v>54</v>
      </c>
    </row>
    <row r="33" spans="1:26" x14ac:dyDescent="0.2">
      <c r="A33">
        <v>60</v>
      </c>
      <c r="B33">
        <v>140</v>
      </c>
      <c r="C33">
        <v>10</v>
      </c>
      <c r="D33">
        <v>0.40783450075959177</v>
      </c>
      <c r="E33">
        <v>0.25</v>
      </c>
      <c r="F33">
        <v>20</v>
      </c>
      <c r="H33">
        <v>60</v>
      </c>
      <c r="I33">
        <v>0</v>
      </c>
      <c r="N33">
        <v>19.773</v>
      </c>
      <c r="T33" s="1">
        <v>4.2927068653110502E-2</v>
      </c>
      <c r="Z33" t="s">
        <v>54</v>
      </c>
    </row>
    <row r="34" spans="1:26" x14ac:dyDescent="0.2">
      <c r="A34">
        <v>60</v>
      </c>
      <c r="B34">
        <v>160</v>
      </c>
      <c r="C34">
        <v>10</v>
      </c>
      <c r="D34">
        <v>0.10195862518989794</v>
      </c>
      <c r="E34">
        <v>0.25</v>
      </c>
      <c r="F34">
        <v>20</v>
      </c>
      <c r="H34">
        <v>60</v>
      </c>
      <c r="I34">
        <v>0</v>
      </c>
      <c r="N34">
        <v>19.773</v>
      </c>
      <c r="T34" s="1">
        <v>3.16356075095631</v>
      </c>
      <c r="Z34" t="s">
        <v>54</v>
      </c>
    </row>
    <row r="35" spans="1:26" x14ac:dyDescent="0.2">
      <c r="A35">
        <v>30</v>
      </c>
      <c r="B35">
        <v>160</v>
      </c>
      <c r="C35">
        <v>10</v>
      </c>
      <c r="D35">
        <v>0.20391725037979588</v>
      </c>
      <c r="E35">
        <v>0.25</v>
      </c>
      <c r="F35">
        <v>20</v>
      </c>
      <c r="H35">
        <v>30</v>
      </c>
      <c r="I35">
        <v>0</v>
      </c>
      <c r="N35">
        <v>19.773</v>
      </c>
      <c r="T35" s="1">
        <v>1.0100601469699999</v>
      </c>
      <c r="Z35" t="s">
        <v>54</v>
      </c>
    </row>
    <row r="36" spans="1:26" x14ac:dyDescent="0.2">
      <c r="A36">
        <v>30</v>
      </c>
      <c r="B36">
        <v>160</v>
      </c>
      <c r="C36">
        <v>10</v>
      </c>
      <c r="D36">
        <v>0.40783450075959177</v>
      </c>
      <c r="E36">
        <v>0.25</v>
      </c>
      <c r="F36">
        <v>20</v>
      </c>
      <c r="H36">
        <v>30</v>
      </c>
      <c r="I36">
        <v>0</v>
      </c>
      <c r="N36">
        <v>19.773</v>
      </c>
      <c r="T36" s="1">
        <v>4.3984044694987297E-2</v>
      </c>
      <c r="Z36" t="s">
        <v>54</v>
      </c>
    </row>
    <row r="37" spans="1:26" x14ac:dyDescent="0.2">
      <c r="A37">
        <v>60</v>
      </c>
      <c r="B37">
        <v>160</v>
      </c>
      <c r="C37">
        <v>10</v>
      </c>
      <c r="D37">
        <v>0.20391725037979588</v>
      </c>
      <c r="E37">
        <v>0.25</v>
      </c>
      <c r="F37">
        <v>20</v>
      </c>
      <c r="H37">
        <v>60</v>
      </c>
      <c r="I37">
        <v>0</v>
      </c>
      <c r="N37">
        <v>19.773</v>
      </c>
      <c r="T37" s="1">
        <v>4.4776776726393998E-2</v>
      </c>
      <c r="Z37" t="s">
        <v>54</v>
      </c>
    </row>
    <row r="38" spans="1:26" x14ac:dyDescent="0.2">
      <c r="A38">
        <v>60</v>
      </c>
      <c r="B38">
        <v>160</v>
      </c>
      <c r="C38">
        <v>10</v>
      </c>
      <c r="D38">
        <v>0.40783450075959177</v>
      </c>
      <c r="E38">
        <v>0.25</v>
      </c>
      <c r="F38">
        <v>20</v>
      </c>
      <c r="H38">
        <v>60</v>
      </c>
      <c r="I38">
        <v>0</v>
      </c>
      <c r="N38">
        <v>19.773</v>
      </c>
      <c r="T38" s="1">
        <v>4.6274159452385902E-2</v>
      </c>
      <c r="Z38" t="s">
        <v>54</v>
      </c>
    </row>
  </sheetData>
  <mergeCells count="3">
    <mergeCell ref="A1:J1"/>
    <mergeCell ref="K1:P1"/>
    <mergeCell ref="Q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C41FD-C5AD-4508-B0E1-69290768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2019-01-12T00:14:28Z</dcterms:created>
  <dcterms:modified xsi:type="dcterms:W3CDTF">2019-07-12T01:39:01Z</dcterms:modified>
</cp:coreProperties>
</file>