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0BEF7C-D421-4F96-B46E-31F099E24BF7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3" i="3"/>
  <c r="D50" i="1" l="1"/>
  <c r="B4" i="1"/>
  <c r="N4" i="2" l="1"/>
  <c r="N5" i="2"/>
  <c r="N6" i="2"/>
  <c r="N7" i="2"/>
  <c r="N8" i="2"/>
  <c r="N9" i="2"/>
  <c r="N10" i="2"/>
  <c r="N11" i="2"/>
  <c r="N12" i="2"/>
  <c r="N13" i="2"/>
  <c r="N14" i="2"/>
  <c r="N15" i="2"/>
  <c r="N3" i="2"/>
  <c r="D39" i="1"/>
  <c r="D40" i="1"/>
  <c r="D41" i="1"/>
  <c r="D42" i="1"/>
  <c r="D43" i="1"/>
  <c r="D44" i="1"/>
  <c r="D45" i="1"/>
  <c r="D46" i="1"/>
  <c r="D47" i="1"/>
  <c r="D48" i="1"/>
  <c r="D49" i="1"/>
  <c r="D38" i="1"/>
  <c r="I40" i="1"/>
  <c r="I39" i="1"/>
  <c r="I38" i="1"/>
  <c r="I37" i="1"/>
  <c r="I36" i="1"/>
  <c r="J36" i="1" s="1"/>
  <c r="B12" i="1" l="1"/>
  <c r="O33" i="1"/>
  <c r="B25" i="1"/>
  <c r="B26" i="1"/>
  <c r="B27" i="1"/>
  <c r="B28" i="1"/>
  <c r="B29" i="1"/>
  <c r="B30" i="1"/>
  <c r="B31" i="1"/>
  <c r="B32" i="1"/>
  <c r="B33" i="1"/>
  <c r="B24" i="1"/>
  <c r="J37" i="1"/>
  <c r="J38" i="1"/>
  <c r="J39" i="1"/>
  <c r="J40" i="1"/>
  <c r="J41" i="1"/>
  <c r="J42" i="1"/>
  <c r="J43" i="1"/>
  <c r="J32" i="1"/>
  <c r="B14" i="1" l="1"/>
  <c r="B17" i="1" l="1"/>
  <c r="B18" i="1" s="1"/>
</calcChain>
</file>

<file path=xl/sharedStrings.xml><?xml version="1.0" encoding="utf-8"?>
<sst xmlns="http://schemas.openxmlformats.org/spreadsheetml/2006/main" count="120" uniqueCount="73">
  <si>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</si>
  <si>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</si>
  <si>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</si>
  <si>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</si>
  <si>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</si>
  <si>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</si>
  <si>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</si>
  <si>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</si>
  <si>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</si>
  <si>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</si>
  <si>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</si>
  <si>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</si>
  <si>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</si>
  <si>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</si>
  <si>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</si>
  <si>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</si>
  <si>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</si>
  <si>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</si>
  <si>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</si>
  <si>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</si>
  <si>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</si>
  <si>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</si>
  <si>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</si>
  <si>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</si>
  <si>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</si>
  <si>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</si>
  <si>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</si>
  <si>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</si>
  <si>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</si>
  <si>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</si>
  <si>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</si>
  <si>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</si>
  <si>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</si>
  <si>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</si>
  <si>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</si>
  <si>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</si>
  <si>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</si>
  <si>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</si>
  <si>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</si>
  <si>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</si>
  <si>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</si>
  <si>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</si>
  <si>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</si>
  <si>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</si>
  <si>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</si>
  <si>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</si>
  <si>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</si>
  <si>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</si>
  <si>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</si>
  <si>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</si>
  <si>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</si>
  <si>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</si>
  <si>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</si>
  <si>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</si>
  <si>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</si>
  <si>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</si>
  <si>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</si>
  <si>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</si>
  <si>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</si>
  <si>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</si>
  <si>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</si>
  <si>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</si>
  <si>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</si>
  <si>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</si>
  <si>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</si>
  <si>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</si>
  <si>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t</t>
    <phoneticPr fontId="1" type="noConversion"/>
  </si>
  <si>
    <t xml:space="preserve">acid </t>
    <phoneticPr fontId="1" type="noConversion"/>
  </si>
  <si>
    <t>xylose</t>
    <phoneticPr fontId="1" type="noConversion"/>
  </si>
  <si>
    <t>Olive tree pruning biomass</t>
    <phoneticPr fontId="1" type="noConversion"/>
  </si>
  <si>
    <t>mono</t>
    <phoneticPr fontId="1" type="noConversion"/>
  </si>
  <si>
    <t>sulfuric acid</t>
  </si>
  <si>
    <t>Acid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</si>
</sst>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opLeftCell="A28" workbookViewId="0">
      <selection activeCell="F51" sqref="F51"/>
    </sheetView>
  </sheetViews>
  <sheetFormatPr defaultRowHeight="14.4"/>
  <cols>
    <col min="1" max="1" width="39.6640625" style="6" customWidth="1"/>
    <col min="2" max="2" width="22.6640625" style="6" customWidth="1"/>
    <col min="3" max="16384" width="8.88671875" style="6"/>
  </cols>
  <sheetData>
    <row r="1" spans="1:11" ht="18">
      <c r="A1" s="6" t="s">
        <v>8</v>
      </c>
      <c r="B1" s="11" t="s">
        <v>69</v>
      </c>
      <c r="C1" s="12"/>
      <c r="D1" s="12"/>
      <c r="E1" s="12"/>
      <c r="F1" s="12"/>
      <c r="G1" s="12"/>
      <c r="H1" s="12"/>
      <c r="I1" s="14" t="s">
        <v>51</v>
      </c>
      <c r="J1" s="14"/>
      <c r="K1" s="14"/>
    </row>
    <row r="2" spans="1:11">
      <c r="A2" s="6" t="s">
        <v>9</v>
      </c>
      <c r="B2" s="7"/>
      <c r="C2" s="6" t="s">
        <v>0</v>
      </c>
    </row>
    <row r="3" spans="1:11">
      <c r="A3" s="6" t="s">
        <v>10</v>
      </c>
      <c r="B3" s="7"/>
      <c r="C3" s="6" t="s">
        <v>1</v>
      </c>
    </row>
    <row r="4" spans="1:11">
      <c r="A4" s="6" t="s">
        <v>11</v>
      </c>
      <c r="B4" s="7">
        <f>13.1/80*100</f>
        <v>16.375</v>
      </c>
      <c r="C4" s="6" t="s">
        <v>1</v>
      </c>
    </row>
    <row r="5" spans="1:11">
      <c r="A5" s="6" t="s">
        <v>12</v>
      </c>
      <c r="B5" s="7">
        <v>4</v>
      </c>
      <c r="C5" s="6" t="s">
        <v>13</v>
      </c>
    </row>
    <row r="6" spans="1:11">
      <c r="A6" s="6" t="s">
        <v>14</v>
      </c>
      <c r="B6" s="7">
        <v>5</v>
      </c>
    </row>
    <row r="7" spans="1:11">
      <c r="A7" s="6" t="s">
        <v>63</v>
      </c>
      <c r="B7" s="7">
        <v>50</v>
      </c>
      <c r="C7" s="6" t="s">
        <v>64</v>
      </c>
    </row>
    <row r="8" spans="1:11">
      <c r="A8" s="6" t="s">
        <v>15</v>
      </c>
      <c r="B8" s="7">
        <v>0</v>
      </c>
      <c r="C8" s="6" t="s">
        <v>16</v>
      </c>
    </row>
    <row r="9" spans="1:11" ht="18">
      <c r="A9" s="13" t="s">
        <v>2</v>
      </c>
      <c r="B9" s="13"/>
    </row>
    <row r="10" spans="1:11">
      <c r="A10" s="6" t="s">
        <v>17</v>
      </c>
      <c r="B10" s="7">
        <v>700</v>
      </c>
      <c r="C10" s="6" t="s">
        <v>18</v>
      </c>
    </row>
    <row r="11" spans="1:11">
      <c r="A11" s="6" t="s">
        <v>19</v>
      </c>
      <c r="B11" s="7">
        <v>0.3</v>
      </c>
      <c r="C11" s="6" t="s">
        <v>20</v>
      </c>
    </row>
    <row r="12" spans="1:11">
      <c r="A12" s="6" t="s">
        <v>3</v>
      </c>
      <c r="B12" s="7">
        <f>B6</f>
        <v>5</v>
      </c>
    </row>
    <row r="13" spans="1:11">
      <c r="A13" s="6" t="s">
        <v>4</v>
      </c>
      <c r="B13" s="7"/>
    </row>
    <row r="14" spans="1:11">
      <c r="A14" s="6" t="s">
        <v>21</v>
      </c>
      <c r="B14" s="7">
        <f>0.2*(B12/(1+B12))</f>
        <v>0.16666666666666669</v>
      </c>
      <c r="C14" s="6" t="s">
        <v>22</v>
      </c>
    </row>
    <row r="15" spans="1:11">
      <c r="A15" s="6" t="s">
        <v>5</v>
      </c>
      <c r="B15" s="7">
        <v>0.8</v>
      </c>
    </row>
    <row r="16" spans="1:11">
      <c r="A16" s="6" t="s">
        <v>23</v>
      </c>
      <c r="B16" s="7">
        <v>4186</v>
      </c>
      <c r="C16" s="6" t="s">
        <v>6</v>
      </c>
    </row>
    <row r="17" spans="1:17">
      <c r="A17" s="6" t="s">
        <v>24</v>
      </c>
      <c r="B17" s="7">
        <f>B10*B15/B16/B14</f>
        <v>0.80267558528428085</v>
      </c>
      <c r="C17" s="6" t="s">
        <v>25</v>
      </c>
    </row>
    <row r="18" spans="1:17">
      <c r="A18" s="6" t="s">
        <v>7</v>
      </c>
      <c r="B18" s="7">
        <f>B17*60</f>
        <v>48.160535117056853</v>
      </c>
      <c r="C18" s="6" t="s">
        <v>26</v>
      </c>
    </row>
    <row r="22" spans="1:17" ht="18">
      <c r="A22" s="14" t="s">
        <v>56</v>
      </c>
      <c r="B22" s="14"/>
      <c r="C22" s="14"/>
    </row>
    <row r="23" spans="1:17">
      <c r="A23" s="6" t="s">
        <v>57</v>
      </c>
      <c r="B23" s="6" t="s">
        <v>58</v>
      </c>
    </row>
    <row r="24" spans="1:17">
      <c r="A24" s="6">
        <v>0.6</v>
      </c>
      <c r="B24" s="7">
        <f>A24/($B$6*100)*1000</f>
        <v>1.2</v>
      </c>
    </row>
    <row r="25" spans="1:17">
      <c r="A25" s="6">
        <v>0.6</v>
      </c>
      <c r="B25" s="7">
        <f t="shared" ref="B25:B33" si="0">A25/($B$6*100)*1000</f>
        <v>1.2</v>
      </c>
    </row>
    <row r="26" spans="1:17">
      <c r="A26" s="6">
        <v>0.6</v>
      </c>
      <c r="B26" s="7">
        <f t="shared" si="0"/>
        <v>1.2</v>
      </c>
    </row>
    <row r="27" spans="1:17">
      <c r="A27" s="6">
        <v>0.6</v>
      </c>
      <c r="B27" s="7">
        <f t="shared" si="0"/>
        <v>1.2</v>
      </c>
    </row>
    <row r="28" spans="1:17">
      <c r="A28" s="6">
        <v>0.6</v>
      </c>
      <c r="B28" s="7">
        <f t="shared" si="0"/>
        <v>1.2</v>
      </c>
    </row>
    <row r="29" spans="1:17">
      <c r="A29" s="6">
        <v>0.6</v>
      </c>
      <c r="B29" s="7">
        <f t="shared" si="0"/>
        <v>1.2</v>
      </c>
    </row>
    <row r="30" spans="1:17" ht="18">
      <c r="A30" s="6">
        <v>0.6</v>
      </c>
      <c r="B30" s="7">
        <f t="shared" si="0"/>
        <v>1.2</v>
      </c>
      <c r="I30" s="14" t="s">
        <v>50</v>
      </c>
      <c r="J30" s="14"/>
      <c r="K30" s="14"/>
      <c r="M30" s="14" t="s">
        <v>59</v>
      </c>
      <c r="N30" s="14"/>
      <c r="O30" s="14"/>
      <c r="P30" s="14"/>
      <c r="Q30" s="14"/>
    </row>
    <row r="31" spans="1:17">
      <c r="A31" s="6">
        <v>0.6</v>
      </c>
      <c r="B31" s="7">
        <f t="shared" si="0"/>
        <v>1.2</v>
      </c>
      <c r="I31" s="8" t="s">
        <v>49</v>
      </c>
      <c r="J31" s="7">
        <v>5.07</v>
      </c>
      <c r="M31" s="15" t="s">
        <v>60</v>
      </c>
      <c r="N31" s="15"/>
      <c r="O31" s="6">
        <v>0.17699999999999999</v>
      </c>
      <c r="P31" s="6" t="s">
        <v>65</v>
      </c>
    </row>
    <row r="32" spans="1:17" ht="16.2">
      <c r="A32" s="6">
        <v>0.6</v>
      </c>
      <c r="B32" s="7">
        <f t="shared" si="0"/>
        <v>1.2</v>
      </c>
      <c r="I32" s="8" t="s">
        <v>52</v>
      </c>
      <c r="J32" s="7">
        <f>10^(-J31)</f>
        <v>8.5113803820237531E-6</v>
      </c>
      <c r="M32" s="15" t="s">
        <v>61</v>
      </c>
      <c r="N32" s="15"/>
      <c r="O32" s="6">
        <v>0.84099999999999997</v>
      </c>
      <c r="P32" s="6" t="s">
        <v>65</v>
      </c>
    </row>
    <row r="33" spans="1:16">
      <c r="A33" s="6">
        <v>0.6</v>
      </c>
      <c r="B33" s="7">
        <f t="shared" si="0"/>
        <v>1.2</v>
      </c>
      <c r="M33" s="15" t="s">
        <v>62</v>
      </c>
      <c r="N33" s="15"/>
      <c r="O33" s="7">
        <f>(O31+O32)/2</f>
        <v>0.50900000000000001</v>
      </c>
      <c r="P33" s="6" t="s">
        <v>65</v>
      </c>
    </row>
    <row r="34" spans="1:16" ht="18">
      <c r="I34" s="14" t="s">
        <v>53</v>
      </c>
      <c r="J34" s="14"/>
      <c r="K34" s="14"/>
      <c r="L34" s="14"/>
      <c r="M34" s="14"/>
      <c r="N34" s="10"/>
      <c r="O34" s="9"/>
    </row>
    <row r="35" spans="1:16" ht="16.2">
      <c r="I35" s="6" t="s">
        <v>55</v>
      </c>
      <c r="J35" s="6" t="s">
        <v>54</v>
      </c>
    </row>
    <row r="36" spans="1:16">
      <c r="I36" s="6">
        <f>B38</f>
        <v>3.41</v>
      </c>
      <c r="J36" s="7">
        <f>I36/98.709*2*10</f>
        <v>0.69091977428603268</v>
      </c>
    </row>
    <row r="37" spans="1:16">
      <c r="A37" s="6" t="s">
        <v>66</v>
      </c>
      <c r="B37" s="6" t="s">
        <v>67</v>
      </c>
      <c r="C37" s="6" t="s">
        <v>68</v>
      </c>
      <c r="I37" s="6">
        <f>B39</f>
        <v>2</v>
      </c>
      <c r="J37" s="7">
        <f t="shared" ref="J37:J43" si="1">I37/98.709*2*10</f>
        <v>0.40523153917069366</v>
      </c>
    </row>
    <row r="38" spans="1:16">
      <c r="A38" s="6">
        <v>90</v>
      </c>
      <c r="B38" s="6">
        <v>3.41</v>
      </c>
      <c r="C38" s="6">
        <v>20.68</v>
      </c>
      <c r="D38" s="6">
        <f>B38/98.709*2*10</f>
        <v>0.69091977428603268</v>
      </c>
      <c r="I38" s="6">
        <f>B40</f>
        <v>1</v>
      </c>
      <c r="J38" s="7">
        <f t="shared" si="1"/>
        <v>0.20261576958534683</v>
      </c>
    </row>
    <row r="39" spans="1:16">
      <c r="A39" s="6">
        <v>132.4</v>
      </c>
      <c r="B39" s="6">
        <v>2</v>
      </c>
      <c r="C39" s="6">
        <v>22.51</v>
      </c>
      <c r="D39" s="6">
        <f t="shared" ref="D39:D49" si="2">B39/98.709*2*10</f>
        <v>0.40523153917069366</v>
      </c>
      <c r="I39" s="6">
        <f>B45</f>
        <v>3</v>
      </c>
      <c r="J39" s="7">
        <f t="shared" si="1"/>
        <v>0.60784730875604054</v>
      </c>
    </row>
    <row r="40" spans="1:16">
      <c r="A40" s="6">
        <v>60</v>
      </c>
      <c r="B40" s="6">
        <v>1</v>
      </c>
      <c r="C40" s="6">
        <v>18.97</v>
      </c>
      <c r="D40" s="6">
        <f t="shared" si="2"/>
        <v>0.20261576958534683</v>
      </c>
      <c r="I40" s="6">
        <f>B50</f>
        <v>0.59</v>
      </c>
      <c r="J40" s="7">
        <f t="shared" si="1"/>
        <v>0.11954330405535463</v>
      </c>
    </row>
    <row r="41" spans="1:16">
      <c r="A41" s="6">
        <v>90</v>
      </c>
      <c r="B41" s="6">
        <v>2</v>
      </c>
      <c r="C41" s="6">
        <v>23.15</v>
      </c>
      <c r="D41" s="6">
        <f t="shared" si="2"/>
        <v>0.40523153917069366</v>
      </c>
      <c r="I41" s="6">
        <v>2</v>
      </c>
      <c r="J41" s="7">
        <f t="shared" si="1"/>
        <v>0.40523153917069366</v>
      </c>
    </row>
    <row r="42" spans="1:16">
      <c r="A42" s="6">
        <v>90</v>
      </c>
      <c r="B42" s="6">
        <v>2</v>
      </c>
      <c r="C42" s="6">
        <v>22.87</v>
      </c>
      <c r="D42" s="6">
        <f t="shared" si="2"/>
        <v>0.40523153917069366</v>
      </c>
      <c r="I42" s="6">
        <v>3</v>
      </c>
      <c r="J42" s="7">
        <f t="shared" si="1"/>
        <v>0.60784730875604054</v>
      </c>
    </row>
    <row r="43" spans="1:16">
      <c r="A43" s="6">
        <v>47.6</v>
      </c>
      <c r="B43" s="6">
        <v>2</v>
      </c>
      <c r="C43" s="6">
        <v>22.09</v>
      </c>
      <c r="D43" s="6">
        <f t="shared" si="2"/>
        <v>0.40523153917069366</v>
      </c>
      <c r="I43" s="6">
        <v>4</v>
      </c>
      <c r="J43" s="7">
        <f t="shared" si="1"/>
        <v>0.81046307834138731</v>
      </c>
    </row>
    <row r="44" spans="1:16">
      <c r="A44" s="6">
        <v>120</v>
      </c>
      <c r="B44" s="6">
        <v>1</v>
      </c>
      <c r="C44" s="6">
        <v>21.36</v>
      </c>
      <c r="D44" s="6">
        <f t="shared" si="2"/>
        <v>0.20261576958534683</v>
      </c>
    </row>
    <row r="45" spans="1:16">
      <c r="A45" s="6">
        <v>60</v>
      </c>
      <c r="B45" s="6">
        <v>3</v>
      </c>
      <c r="C45" s="6">
        <v>22.99</v>
      </c>
      <c r="D45" s="6">
        <f t="shared" si="2"/>
        <v>0.60784730875604054</v>
      </c>
    </row>
    <row r="46" spans="1:16">
      <c r="A46" s="6">
        <v>90</v>
      </c>
      <c r="B46" s="6">
        <v>2</v>
      </c>
      <c r="C46" s="6">
        <v>22.59</v>
      </c>
      <c r="D46" s="6">
        <f t="shared" si="2"/>
        <v>0.40523153917069366</v>
      </c>
    </row>
    <row r="47" spans="1:16">
      <c r="A47" s="6">
        <v>90</v>
      </c>
      <c r="B47" s="6">
        <v>2</v>
      </c>
      <c r="C47" s="6">
        <v>22.82</v>
      </c>
      <c r="D47" s="6">
        <f t="shared" si="2"/>
        <v>0.40523153917069366</v>
      </c>
    </row>
    <row r="48" spans="1:16">
      <c r="A48" s="6">
        <v>120</v>
      </c>
      <c r="B48" s="6">
        <v>3</v>
      </c>
      <c r="C48" s="6">
        <v>20.93</v>
      </c>
      <c r="D48" s="6">
        <f t="shared" si="2"/>
        <v>0.60784730875604054</v>
      </c>
    </row>
    <row r="49" spans="1:4">
      <c r="A49" s="6">
        <v>90</v>
      </c>
      <c r="B49" s="6">
        <v>2</v>
      </c>
      <c r="C49" s="6">
        <v>22.5</v>
      </c>
      <c r="D49" s="6">
        <f t="shared" si="2"/>
        <v>0.40523153917069366</v>
      </c>
    </row>
    <row r="50" spans="1:4">
      <c r="A50" s="6">
        <v>90</v>
      </c>
      <c r="B50" s="6">
        <v>0.59</v>
      </c>
      <c r="C50" s="6">
        <v>16.5</v>
      </c>
      <c r="D50" s="6">
        <f>B50/98.709*2*10</f>
        <v>0.11954330405535463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38"/>
  <sheetViews>
    <sheetView workbookViewId="0">
      <selection activeCell="D18" sqref="D18"/>
    </sheetView>
  </sheetViews>
  <sheetFormatPr defaultRowHeight="13.8"/>
  <cols>
    <col min="4" max="4" width="11.6640625" bestFit="1" customWidth="1"/>
  </cols>
  <sheetData>
    <row r="1" spans="1:24">
      <c r="A1" t="s">
        <v>27</v>
      </c>
      <c r="K1" t="s">
        <v>28</v>
      </c>
      <c r="Q1" t="s">
        <v>29</v>
      </c>
    </row>
    <row r="2" spans="1:24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 s="1" customFormat="1" ht="14.4">
      <c r="A3" s="1">
        <v>90</v>
      </c>
      <c r="B3" s="1">
        <v>130</v>
      </c>
      <c r="C3" s="1">
        <v>5</v>
      </c>
      <c r="D3" s="1">
        <v>0.69091977428603268</v>
      </c>
      <c r="E3" s="1">
        <v>4</v>
      </c>
      <c r="F3" s="3">
        <v>50</v>
      </c>
      <c r="G3" s="7">
        <v>0</v>
      </c>
      <c r="N3" s="7">
        <f>13.1/80*100</f>
        <v>16.375</v>
      </c>
      <c r="T3" s="1">
        <v>20.68</v>
      </c>
    </row>
    <row r="4" spans="1:24" s="1" customFormat="1" ht="14.4">
      <c r="A4" s="1">
        <v>132.4</v>
      </c>
      <c r="B4" s="1">
        <v>130</v>
      </c>
      <c r="C4" s="1">
        <v>5</v>
      </c>
      <c r="D4" s="1">
        <v>0.40523153917069366</v>
      </c>
      <c r="E4" s="1">
        <v>4</v>
      </c>
      <c r="F4" s="3">
        <v>50</v>
      </c>
      <c r="G4" s="7">
        <v>0</v>
      </c>
      <c r="N4" s="7">
        <f t="shared" ref="N4:N15" si="0">13.1/80*100</f>
        <v>16.375</v>
      </c>
      <c r="T4" s="1">
        <v>22.51</v>
      </c>
    </row>
    <row r="5" spans="1:24" s="1" customFormat="1" ht="14.4">
      <c r="A5" s="1">
        <v>60</v>
      </c>
      <c r="B5" s="1">
        <v>130</v>
      </c>
      <c r="C5" s="1">
        <v>5</v>
      </c>
      <c r="D5" s="1">
        <v>0.20261576958534683</v>
      </c>
      <c r="E5" s="1">
        <v>4</v>
      </c>
      <c r="F5" s="3">
        <v>50</v>
      </c>
      <c r="G5" s="7">
        <v>0</v>
      </c>
      <c r="N5" s="7">
        <f t="shared" si="0"/>
        <v>16.375</v>
      </c>
      <c r="T5" s="1">
        <v>18.97</v>
      </c>
    </row>
    <row r="6" spans="1:24" s="2" customFormat="1" ht="14.4">
      <c r="A6" s="2">
        <v>90</v>
      </c>
      <c r="B6" s="1">
        <v>130</v>
      </c>
      <c r="C6" s="1">
        <v>5</v>
      </c>
      <c r="D6" s="1">
        <v>0.40523153917069366</v>
      </c>
      <c r="E6" s="1">
        <v>4</v>
      </c>
      <c r="F6" s="3">
        <v>50</v>
      </c>
      <c r="G6" s="7">
        <v>0</v>
      </c>
      <c r="N6" s="7">
        <f t="shared" si="0"/>
        <v>16.375</v>
      </c>
      <c r="T6" s="2">
        <v>23.15</v>
      </c>
    </row>
    <row r="7" spans="1:24" s="4" customFormat="1" ht="14.4">
      <c r="A7" s="4">
        <v>90</v>
      </c>
      <c r="B7" s="1">
        <v>130</v>
      </c>
      <c r="C7" s="1">
        <v>5</v>
      </c>
      <c r="D7" s="1">
        <v>0.40523153917069366</v>
      </c>
      <c r="E7" s="1">
        <v>4</v>
      </c>
      <c r="F7" s="3">
        <v>50</v>
      </c>
      <c r="G7" s="7">
        <v>0</v>
      </c>
      <c r="N7" s="7">
        <f t="shared" si="0"/>
        <v>16.375</v>
      </c>
      <c r="T7" s="4">
        <v>22.87</v>
      </c>
    </row>
    <row r="8" spans="1:24" s="1" customFormat="1" ht="14.4">
      <c r="A8" s="1">
        <v>47.6</v>
      </c>
      <c r="B8" s="1">
        <v>130</v>
      </c>
      <c r="C8" s="1">
        <v>5</v>
      </c>
      <c r="D8" s="1">
        <v>0.40523153917069366</v>
      </c>
      <c r="E8" s="1">
        <v>4</v>
      </c>
      <c r="F8" s="3">
        <v>50</v>
      </c>
      <c r="G8" s="7">
        <v>0</v>
      </c>
      <c r="N8" s="7">
        <f t="shared" si="0"/>
        <v>16.375</v>
      </c>
      <c r="T8" s="3">
        <v>22.09</v>
      </c>
    </row>
    <row r="9" spans="1:24" s="1" customFormat="1" ht="14.4">
      <c r="A9" s="1">
        <v>120</v>
      </c>
      <c r="B9" s="1">
        <v>130</v>
      </c>
      <c r="C9" s="1">
        <v>5</v>
      </c>
      <c r="D9" s="1">
        <v>0.20261576958534683</v>
      </c>
      <c r="E9" s="1">
        <v>4</v>
      </c>
      <c r="F9" s="3">
        <v>50</v>
      </c>
      <c r="G9" s="7">
        <v>0</v>
      </c>
      <c r="N9" s="7">
        <f t="shared" si="0"/>
        <v>16.375</v>
      </c>
      <c r="T9" s="3">
        <v>21.36</v>
      </c>
    </row>
    <row r="10" spans="1:24" s="2" customFormat="1" ht="14.4">
      <c r="A10" s="2">
        <v>60</v>
      </c>
      <c r="B10" s="1">
        <v>130</v>
      </c>
      <c r="C10" s="1">
        <v>5</v>
      </c>
      <c r="D10" s="1">
        <v>0.60784730875604054</v>
      </c>
      <c r="E10" s="1">
        <v>4</v>
      </c>
      <c r="F10" s="3">
        <v>50</v>
      </c>
      <c r="G10" s="7">
        <v>0</v>
      </c>
      <c r="N10" s="7">
        <f t="shared" si="0"/>
        <v>16.375</v>
      </c>
      <c r="T10" s="2">
        <v>22.99</v>
      </c>
    </row>
    <row r="11" spans="1:24" s="5" customFormat="1" ht="14.4">
      <c r="A11" s="4">
        <v>90</v>
      </c>
      <c r="B11" s="1">
        <v>130</v>
      </c>
      <c r="C11" s="1">
        <v>5</v>
      </c>
      <c r="D11" s="1">
        <v>0.40523153917069366</v>
      </c>
      <c r="E11" s="1">
        <v>4</v>
      </c>
      <c r="F11" s="3">
        <v>50</v>
      </c>
      <c r="G11" s="7">
        <v>0</v>
      </c>
      <c r="H11" s="4"/>
      <c r="I11" s="4"/>
      <c r="J11" s="4"/>
      <c r="K11" s="4"/>
      <c r="L11" s="4"/>
      <c r="M11" s="4"/>
      <c r="N11" s="7">
        <f t="shared" si="0"/>
        <v>16.375</v>
      </c>
      <c r="O11" s="4"/>
      <c r="P11" s="4"/>
      <c r="Q11" s="4"/>
      <c r="R11" s="4"/>
      <c r="S11" s="4"/>
      <c r="T11" s="4">
        <v>22.59</v>
      </c>
      <c r="U11" s="4"/>
      <c r="V11" s="4"/>
      <c r="W11" s="4"/>
      <c r="X11" s="4"/>
    </row>
    <row r="12" spans="1:24" s="4" customFormat="1" ht="14.4">
      <c r="A12" s="1">
        <v>90</v>
      </c>
      <c r="B12" s="1">
        <v>130</v>
      </c>
      <c r="C12" s="1">
        <v>5</v>
      </c>
      <c r="D12" s="1">
        <v>0.40523153917069366</v>
      </c>
      <c r="E12" s="1">
        <v>4</v>
      </c>
      <c r="F12" s="3">
        <v>50</v>
      </c>
      <c r="G12" s="7">
        <v>0</v>
      </c>
      <c r="H12" s="1"/>
      <c r="I12" s="1"/>
      <c r="J12" s="1"/>
      <c r="K12" s="1"/>
      <c r="L12" s="1"/>
      <c r="M12" s="1"/>
      <c r="N12" s="7">
        <f t="shared" si="0"/>
        <v>16.375</v>
      </c>
      <c r="O12" s="1"/>
      <c r="P12" s="1"/>
      <c r="Q12" s="1"/>
      <c r="R12" s="1"/>
      <c r="S12" s="1"/>
      <c r="T12" s="3">
        <v>22.82</v>
      </c>
      <c r="U12" s="1"/>
      <c r="V12" s="1"/>
      <c r="W12" s="1"/>
      <c r="X12" s="1"/>
    </row>
    <row r="13" spans="1:24" s="1" customFormat="1" ht="14.4">
      <c r="A13" s="1">
        <v>120</v>
      </c>
      <c r="B13" s="1">
        <v>130</v>
      </c>
      <c r="C13" s="1">
        <v>5</v>
      </c>
      <c r="D13" s="1">
        <v>0.60784730875604054</v>
      </c>
      <c r="E13" s="1">
        <v>4</v>
      </c>
      <c r="F13" s="3">
        <v>50</v>
      </c>
      <c r="G13" s="7">
        <v>0</v>
      </c>
      <c r="N13" s="7">
        <f t="shared" si="0"/>
        <v>16.375</v>
      </c>
      <c r="T13" s="3">
        <v>20.93</v>
      </c>
    </row>
    <row r="14" spans="1:24" s="2" customFormat="1" ht="14.4">
      <c r="A14" s="2">
        <v>90</v>
      </c>
      <c r="B14" s="1">
        <v>130</v>
      </c>
      <c r="C14" s="1">
        <v>5</v>
      </c>
      <c r="D14" s="1">
        <v>0.40523153917069366</v>
      </c>
      <c r="E14" s="1">
        <v>4</v>
      </c>
      <c r="F14" s="3">
        <v>50</v>
      </c>
      <c r="G14" s="7">
        <v>0</v>
      </c>
      <c r="N14" s="7">
        <f t="shared" si="0"/>
        <v>16.375</v>
      </c>
      <c r="T14" s="2">
        <v>22.5</v>
      </c>
    </row>
    <row r="15" spans="1:24" s="1" customFormat="1" ht="14.4">
      <c r="A15">
        <v>90</v>
      </c>
      <c r="B15" s="1">
        <v>130</v>
      </c>
      <c r="C15" s="1">
        <v>5</v>
      </c>
      <c r="D15" s="1">
        <v>0.11954330405535463</v>
      </c>
      <c r="E15" s="1">
        <v>4</v>
      </c>
      <c r="F15" s="3">
        <v>50</v>
      </c>
      <c r="G15" s="7">
        <v>0</v>
      </c>
      <c r="H15"/>
      <c r="I15"/>
      <c r="J15"/>
      <c r="K15"/>
      <c r="L15"/>
      <c r="M15"/>
      <c r="N15" s="7">
        <f t="shared" si="0"/>
        <v>16.375</v>
      </c>
      <c r="O15"/>
      <c r="P15"/>
      <c r="Q15"/>
      <c r="R15"/>
      <c r="S15"/>
      <c r="T15">
        <v>16.5</v>
      </c>
      <c r="U15"/>
      <c r="V15"/>
      <c r="W15"/>
      <c r="X15"/>
    </row>
    <row r="16" spans="1:24" s="1" customFormat="1" ht="14.4">
      <c r="A16"/>
      <c r="F16" s="3"/>
      <c r="G16" s="7"/>
      <c r="H16"/>
      <c r="I16"/>
      <c r="J16"/>
      <c r="K16"/>
      <c r="L16"/>
      <c r="M16"/>
      <c r="O16"/>
      <c r="P16"/>
      <c r="Q16"/>
      <c r="R16"/>
      <c r="S16"/>
      <c r="T16"/>
      <c r="U16"/>
      <c r="V16"/>
      <c r="W16"/>
      <c r="X16"/>
    </row>
    <row r="17" spans="1:24" s="1" customFormat="1" ht="14.4">
      <c r="A17"/>
      <c r="F17" s="3"/>
      <c r="G17" s="7"/>
      <c r="H17"/>
      <c r="I17"/>
      <c r="J17"/>
      <c r="K17"/>
      <c r="L17"/>
      <c r="M17"/>
      <c r="O17"/>
      <c r="P17"/>
      <c r="Q17"/>
      <c r="R17"/>
      <c r="S17"/>
      <c r="T17"/>
      <c r="U17"/>
      <c r="V17"/>
      <c r="W17"/>
      <c r="X17"/>
    </row>
    <row r="18" spans="1:24" s="1" customFormat="1" ht="14.4">
      <c r="A18"/>
      <c r="B18"/>
      <c r="F18" s="3"/>
      <c r="G18" s="7"/>
      <c r="H18"/>
      <c r="I18"/>
      <c r="J18"/>
      <c r="K18"/>
      <c r="L18"/>
      <c r="M18"/>
      <c r="O18"/>
      <c r="P18"/>
      <c r="Q18"/>
      <c r="R18"/>
      <c r="S18"/>
      <c r="T18"/>
      <c r="U18"/>
      <c r="V18"/>
      <c r="W18"/>
      <c r="X18"/>
    </row>
    <row r="19" spans="1:24" s="1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2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4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1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4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2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Z15"/>
  <sheetViews>
    <sheetView tabSelected="1" workbookViewId="0">
      <selection activeCell="D3" sqref="D3"/>
    </sheetView>
  </sheetViews>
  <sheetFormatPr defaultRowHeight="13.8"/>
  <cols>
    <col min="25" max="25" width="18.88671875" customWidth="1"/>
  </cols>
  <sheetData>
    <row r="1" spans="1:26">
      <c r="A1" t="s">
        <v>27</v>
      </c>
      <c r="L1" t="s">
        <v>28</v>
      </c>
      <c r="R1" t="s">
        <v>29</v>
      </c>
    </row>
    <row r="2" spans="1:26">
      <c r="A2" t="s">
        <v>30</v>
      </c>
      <c r="B2" t="s">
        <v>31</v>
      </c>
      <c r="C2" t="s">
        <v>32</v>
      </c>
      <c r="D2" t="s">
        <v>72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47</v>
      </c>
      <c r="Y2" t="s">
        <v>48</v>
      </c>
      <c r="Z2" t="s">
        <v>70</v>
      </c>
    </row>
    <row r="3" spans="1:26">
      <c r="A3">
        <v>90</v>
      </c>
      <c r="B3">
        <v>130</v>
      </c>
      <c r="C3">
        <v>5</v>
      </c>
      <c r="D3" t="s">
        <v>71</v>
      </c>
      <c r="E3">
        <v>0.69091977428603268</v>
      </c>
      <c r="F3">
        <v>4</v>
      </c>
      <c r="G3">
        <v>50</v>
      </c>
      <c r="H3">
        <v>0</v>
      </c>
      <c r="I3">
        <f>A3</f>
        <v>90</v>
      </c>
      <c r="J3">
        <v>0</v>
      </c>
      <c r="K3">
        <v>0</v>
      </c>
      <c r="O3">
        <v>16.375</v>
      </c>
      <c r="U3">
        <v>20.68</v>
      </c>
    </row>
    <row r="4" spans="1:26">
      <c r="A4">
        <v>132.4</v>
      </c>
      <c r="B4">
        <v>130</v>
      </c>
      <c r="C4">
        <v>5</v>
      </c>
      <c r="D4" t="s">
        <v>71</v>
      </c>
      <c r="E4">
        <v>0.40523153917069366</v>
      </c>
      <c r="F4">
        <v>4</v>
      </c>
      <c r="G4">
        <v>50</v>
      </c>
      <c r="H4">
        <v>0</v>
      </c>
      <c r="I4">
        <f t="shared" ref="I4:I15" si="0">A4</f>
        <v>132.4</v>
      </c>
      <c r="J4">
        <v>0</v>
      </c>
      <c r="K4">
        <v>0</v>
      </c>
      <c r="O4">
        <v>16.375</v>
      </c>
      <c r="U4">
        <v>22.51</v>
      </c>
    </row>
    <row r="5" spans="1:26">
      <c r="A5">
        <v>60</v>
      </c>
      <c r="B5">
        <v>130</v>
      </c>
      <c r="C5">
        <v>5</v>
      </c>
      <c r="D5" t="s">
        <v>71</v>
      </c>
      <c r="E5">
        <v>0.20261576958534683</v>
      </c>
      <c r="F5">
        <v>4</v>
      </c>
      <c r="G5">
        <v>50</v>
      </c>
      <c r="H5">
        <v>0</v>
      </c>
      <c r="I5">
        <f t="shared" si="0"/>
        <v>60</v>
      </c>
      <c r="J5">
        <v>0</v>
      </c>
      <c r="K5">
        <v>0</v>
      </c>
      <c r="O5">
        <v>16.375</v>
      </c>
      <c r="U5">
        <v>18.97</v>
      </c>
    </row>
    <row r="6" spans="1:26">
      <c r="A6">
        <v>90</v>
      </c>
      <c r="B6">
        <v>130</v>
      </c>
      <c r="C6">
        <v>5</v>
      </c>
      <c r="D6" t="s">
        <v>71</v>
      </c>
      <c r="E6">
        <v>0.40523153917069366</v>
      </c>
      <c r="F6">
        <v>4</v>
      </c>
      <c r="G6">
        <v>50</v>
      </c>
      <c r="H6">
        <v>0</v>
      </c>
      <c r="I6">
        <f t="shared" si="0"/>
        <v>90</v>
      </c>
      <c r="J6">
        <v>0</v>
      </c>
      <c r="K6">
        <v>0</v>
      </c>
      <c r="O6">
        <v>16.375</v>
      </c>
      <c r="U6">
        <v>23.15</v>
      </c>
    </row>
    <row r="7" spans="1:26">
      <c r="A7">
        <v>90</v>
      </c>
      <c r="B7">
        <v>130</v>
      </c>
      <c r="C7">
        <v>5</v>
      </c>
      <c r="D7" t="s">
        <v>71</v>
      </c>
      <c r="E7">
        <v>0.40523153917069366</v>
      </c>
      <c r="F7">
        <v>4</v>
      </c>
      <c r="G7">
        <v>50</v>
      </c>
      <c r="H7">
        <v>0</v>
      </c>
      <c r="I7">
        <f t="shared" si="0"/>
        <v>90</v>
      </c>
      <c r="J7">
        <v>0</v>
      </c>
      <c r="K7">
        <v>0</v>
      </c>
      <c r="O7">
        <v>16.375</v>
      </c>
      <c r="U7">
        <v>22.87</v>
      </c>
    </row>
    <row r="8" spans="1:26">
      <c r="A8">
        <v>47.6</v>
      </c>
      <c r="B8">
        <v>130</v>
      </c>
      <c r="C8">
        <v>5</v>
      </c>
      <c r="D8" t="s">
        <v>71</v>
      </c>
      <c r="E8">
        <v>0.40523153917069366</v>
      </c>
      <c r="F8">
        <v>4</v>
      </c>
      <c r="G8">
        <v>50</v>
      </c>
      <c r="H8">
        <v>0</v>
      </c>
      <c r="I8">
        <f t="shared" si="0"/>
        <v>47.6</v>
      </c>
      <c r="J8">
        <v>0</v>
      </c>
      <c r="K8">
        <v>0</v>
      </c>
      <c r="O8">
        <v>16.375</v>
      </c>
      <c r="U8">
        <v>22.09</v>
      </c>
    </row>
    <row r="9" spans="1:26">
      <c r="A9">
        <v>120</v>
      </c>
      <c r="B9">
        <v>130</v>
      </c>
      <c r="C9">
        <v>5</v>
      </c>
      <c r="D9" t="s">
        <v>71</v>
      </c>
      <c r="E9">
        <v>0.20261576958534683</v>
      </c>
      <c r="F9">
        <v>4</v>
      </c>
      <c r="G9">
        <v>50</v>
      </c>
      <c r="H9">
        <v>0</v>
      </c>
      <c r="I9">
        <f t="shared" si="0"/>
        <v>120</v>
      </c>
      <c r="J9">
        <v>0</v>
      </c>
      <c r="K9">
        <v>0</v>
      </c>
      <c r="O9">
        <v>16.375</v>
      </c>
      <c r="U9">
        <v>21.36</v>
      </c>
    </row>
    <row r="10" spans="1:26">
      <c r="A10">
        <v>60</v>
      </c>
      <c r="B10">
        <v>130</v>
      </c>
      <c r="C10">
        <v>5</v>
      </c>
      <c r="D10" t="s">
        <v>71</v>
      </c>
      <c r="E10">
        <v>0.60784730875604054</v>
      </c>
      <c r="F10">
        <v>4</v>
      </c>
      <c r="G10">
        <v>50</v>
      </c>
      <c r="H10">
        <v>0</v>
      </c>
      <c r="I10">
        <f t="shared" si="0"/>
        <v>60</v>
      </c>
      <c r="J10">
        <v>0</v>
      </c>
      <c r="K10">
        <v>0</v>
      </c>
      <c r="O10">
        <v>16.375</v>
      </c>
      <c r="U10">
        <v>22.99</v>
      </c>
    </row>
    <row r="11" spans="1:26">
      <c r="A11">
        <v>90</v>
      </c>
      <c r="B11">
        <v>130</v>
      </c>
      <c r="C11">
        <v>5</v>
      </c>
      <c r="D11" t="s">
        <v>71</v>
      </c>
      <c r="E11">
        <v>0.40523153917069366</v>
      </c>
      <c r="F11">
        <v>4</v>
      </c>
      <c r="G11">
        <v>50</v>
      </c>
      <c r="H11">
        <v>0</v>
      </c>
      <c r="I11">
        <f t="shared" si="0"/>
        <v>90</v>
      </c>
      <c r="J11">
        <v>0</v>
      </c>
      <c r="K11">
        <v>0</v>
      </c>
      <c r="O11">
        <v>16.375</v>
      </c>
      <c r="U11">
        <v>22.59</v>
      </c>
    </row>
    <row r="12" spans="1:26">
      <c r="A12">
        <v>90</v>
      </c>
      <c r="B12">
        <v>130</v>
      </c>
      <c r="C12">
        <v>5</v>
      </c>
      <c r="D12" t="s">
        <v>71</v>
      </c>
      <c r="E12">
        <v>0.40523153917069366</v>
      </c>
      <c r="F12">
        <v>4</v>
      </c>
      <c r="G12">
        <v>50</v>
      </c>
      <c r="H12">
        <v>0</v>
      </c>
      <c r="I12">
        <f t="shared" si="0"/>
        <v>90</v>
      </c>
      <c r="J12">
        <v>0</v>
      </c>
      <c r="K12">
        <v>0</v>
      </c>
      <c r="O12">
        <v>16.375</v>
      </c>
      <c r="U12">
        <v>22.82</v>
      </c>
    </row>
    <row r="13" spans="1:26">
      <c r="A13">
        <v>120</v>
      </c>
      <c r="B13">
        <v>130</v>
      </c>
      <c r="C13">
        <v>5</v>
      </c>
      <c r="D13" t="s">
        <v>71</v>
      </c>
      <c r="E13">
        <v>0.60784730875604054</v>
      </c>
      <c r="F13">
        <v>4</v>
      </c>
      <c r="G13">
        <v>50</v>
      </c>
      <c r="H13">
        <v>0</v>
      </c>
      <c r="I13">
        <f t="shared" si="0"/>
        <v>120</v>
      </c>
      <c r="J13">
        <v>0</v>
      </c>
      <c r="K13">
        <v>0</v>
      </c>
      <c r="O13">
        <v>16.375</v>
      </c>
      <c r="U13">
        <v>20.93</v>
      </c>
    </row>
    <row r="14" spans="1:26">
      <c r="A14">
        <v>90</v>
      </c>
      <c r="B14">
        <v>130</v>
      </c>
      <c r="C14">
        <v>5</v>
      </c>
      <c r="D14" t="s">
        <v>71</v>
      </c>
      <c r="E14">
        <v>0.40523153917069366</v>
      </c>
      <c r="F14">
        <v>4</v>
      </c>
      <c r="G14">
        <v>50</v>
      </c>
      <c r="H14">
        <v>0</v>
      </c>
      <c r="I14">
        <f t="shared" si="0"/>
        <v>90</v>
      </c>
      <c r="J14">
        <v>0</v>
      </c>
      <c r="K14">
        <v>0</v>
      </c>
      <c r="O14">
        <v>16.375</v>
      </c>
      <c r="U14">
        <v>22.5</v>
      </c>
    </row>
    <row r="15" spans="1:26">
      <c r="A15">
        <v>90</v>
      </c>
      <c r="B15">
        <v>130</v>
      </c>
      <c r="C15">
        <v>5</v>
      </c>
      <c r="D15" t="s">
        <v>71</v>
      </c>
      <c r="E15">
        <v>0.11954330405535463</v>
      </c>
      <c r="F15">
        <v>4</v>
      </c>
      <c r="G15">
        <v>50</v>
      </c>
      <c r="H15">
        <v>0</v>
      </c>
      <c r="I15">
        <f t="shared" si="0"/>
        <v>90</v>
      </c>
      <c r="J15">
        <v>0</v>
      </c>
      <c r="K15">
        <v>0</v>
      </c>
      <c r="O15">
        <v>16.375</v>
      </c>
      <c r="U15">
        <v>16.5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2019-07-08T21:34:20Z</dcterms:modified>
</cp:coreProperties>
</file>