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0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Raw" sheetId="2" state="visible" r:id="rId2"/>
    <sheet xmlns:r="http://schemas.openxmlformats.org/officeDocument/2006/relationships" name="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4"/>
    </font>
    <font>
      <name val="Calibri"/>
      <family val="2"/>
      <color theme="1"/>
      <sz val="11"/>
      <vertAlign val="superscript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0" fontId="2" numFmtId="0" pivotButton="0" quotePrefix="0" xfId="0"/>
    <xf borderId="0" fillId="2" fontId="2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/>
    </xf>
    <xf borderId="0" fillId="0" fontId="3" numFmtId="0" pivotButton="0" quotePrefix="0" xfId="0"/>
    <xf applyAlignment="1" borderId="0" fillId="2" fontId="2" numFmtId="0" pivotButton="0" quotePrefix="0" xfId="0">
      <alignment horizontal="center" wrapText="1"/>
    </xf>
    <xf applyAlignment="1" borderId="0" fillId="2" fontId="2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3" numFmtId="0" pivotButton="0" quotePrefix="0" xfId="0">
      <alignment horizontal="left"/>
    </xf>
    <xf applyAlignment="1" borderId="0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8</col>
      <colOff>7620</colOff>
      <row>1</row>
      <rowOff>60960</rowOff>
    </from>
    <to>
      <col>18</col>
      <colOff>388620</colOff>
      <row>26</row>
      <rowOff>129540</rowOff>
    </to>
    <pic>
      <nvPicPr>
        <cNvPr descr="“mesh to mm”的图片搜索结果" id="4" name="图片 3"/>
        <cNvPicPr>
          <a:picLocks xmlns:a="http://schemas.openxmlformats.org/drawingml/2006/main" noChangeArrowheads="1" noChangeAspect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7940040" y="236220"/>
          <a:ext cx="6477000" cy="47320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topLeftCell="A19" workbookViewId="0">
      <selection activeCell="D41" sqref="D41"/>
    </sheetView>
  </sheetViews>
  <sheetFormatPr baseColWidth="10" defaultColWidth="8.83203125" defaultRowHeight="15"/>
  <cols>
    <col customWidth="1" max="1" min="1" style="4" width="39.6640625"/>
    <col customWidth="1" max="2" min="2" style="4" width="22.6640625"/>
    <col customWidth="1" max="16384" min="3" style="4" width="8.83203125"/>
  </cols>
  <sheetData>
    <row customHeight="1" ht="19" r="1" s="1">
      <c r="A1" s="4" t="inlineStr">
        <is>
          <t>Wood Species:</t>
        </is>
      </c>
      <c r="B1" s="9" t="inlineStr">
        <is>
          <t>Poplar chips from an eastern China paper mill</t>
        </is>
      </c>
      <c r="I1" s="12" t="inlineStr">
        <is>
          <t>Mesh conversion:</t>
        </is>
      </c>
    </row>
    <row r="2">
      <c r="A2" s="4" t="inlineStr">
        <is>
          <t>Initial Acid Concentration:</t>
        </is>
      </c>
      <c r="B2" s="5" t="n">
        <v>8.511380382023753e-06</v>
      </c>
      <c r="C2" s="4" t="inlineStr">
        <is>
          <t>mol proton/L</t>
        </is>
      </c>
    </row>
    <row r="3">
      <c r="A3" s="4" t="inlineStr">
        <is>
          <t>Initial Xylans Composition:</t>
        </is>
      </c>
      <c r="B3" s="5" t="n">
        <v>14.8</v>
      </c>
      <c r="C3" s="4" t="inlineStr">
        <is>
          <t>wt% of feed dry basis</t>
        </is>
      </c>
    </row>
    <row r="4">
      <c r="A4" s="4" t="inlineStr">
        <is>
          <t>Initial Xyloses Composition:</t>
        </is>
      </c>
      <c r="B4" s="5">
        <f>B3/0.88</f>
        <v/>
      </c>
      <c r="C4" s="4" t="inlineStr">
        <is>
          <t>wt% of feed dry basis</t>
        </is>
      </c>
    </row>
    <row r="5">
      <c r="A5" s="4" t="inlineStr">
        <is>
          <t>Particle Size:</t>
        </is>
      </c>
      <c r="B5" s="5" t="n">
        <v>13.375</v>
      </c>
      <c r="C5" s="4" t="inlineStr">
        <is>
          <t>mm</t>
        </is>
      </c>
    </row>
    <row r="6">
      <c r="A6" s="4" t="inlineStr">
        <is>
          <t>LiquidSolidRatio:</t>
        </is>
      </c>
      <c r="B6" s="5" t="n">
        <v>5</v>
      </c>
    </row>
    <row r="7">
      <c r="A7" s="4" t="inlineStr">
        <is>
          <t>Feed mass</t>
        </is>
      </c>
      <c r="B7" s="5" t="n">
        <v>25</v>
      </c>
      <c r="C7" s="4" t="inlineStr">
        <is>
          <t>g</t>
        </is>
      </c>
    </row>
    <row r="8">
      <c r="A8" s="4" t="inlineStr">
        <is>
          <t>Moisture Content of Feed Wood:</t>
        </is>
      </c>
      <c r="B8" s="5" t="n">
        <v>0</v>
      </c>
      <c r="C8" s="4" t="inlineStr">
        <is>
          <t>%</t>
        </is>
      </c>
    </row>
    <row customHeight="1" ht="19" r="9" s="1">
      <c r="A9" s="11" t="inlineStr">
        <is>
          <t>Calculating Heating Rate</t>
        </is>
      </c>
    </row>
    <row r="10">
      <c r="A10" s="4" t="inlineStr">
        <is>
          <t>Power</t>
        </is>
      </c>
      <c r="B10" s="5" t="n">
        <v>700</v>
      </c>
      <c r="C10" s="4" t="inlineStr">
        <is>
          <t>W</t>
        </is>
      </c>
    </row>
    <row r="11">
      <c r="A11" s="4" t="inlineStr">
        <is>
          <t>Reactor Volume</t>
        </is>
      </c>
      <c r="B11" s="5" t="n">
        <v>0.3</v>
      </c>
      <c r="C11" s="4" t="inlineStr">
        <is>
          <t>L</t>
        </is>
      </c>
    </row>
    <row r="12">
      <c r="A12" s="4" t="inlineStr">
        <is>
          <t>LSR1</t>
        </is>
      </c>
      <c r="B12" s="5">
        <f>B6</f>
        <v/>
      </c>
    </row>
    <row r="13">
      <c r="A13" s="4" t="inlineStr">
        <is>
          <t>LSR2</t>
        </is>
      </c>
      <c r="B13" s="5" t="n"/>
    </row>
    <row r="14">
      <c r="A14" s="4" t="inlineStr">
        <is>
          <t>Mass Water</t>
        </is>
      </c>
      <c r="B14" s="5">
        <f>0.2*(B12/(1+B12))</f>
        <v/>
      </c>
      <c r="C14" s="4" t="inlineStr">
        <is>
          <t>kg</t>
        </is>
      </c>
    </row>
    <row r="15">
      <c r="A15" s="4" t="inlineStr">
        <is>
          <t>Efficiency</t>
        </is>
      </c>
      <c r="B15" s="5" t="n">
        <v>0.8</v>
      </c>
    </row>
    <row r="16">
      <c r="A16" s="4" t="inlineStr">
        <is>
          <t>Capacity</t>
        </is>
      </c>
      <c r="B16" s="5" t="n">
        <v>4186</v>
      </c>
      <c r="C16" s="4" t="inlineStr">
        <is>
          <t>J/kg C</t>
        </is>
      </c>
    </row>
    <row r="17">
      <c r="A17" s="4" t="inlineStr">
        <is>
          <t>Heat Rate</t>
        </is>
      </c>
      <c r="B17" s="5">
        <f>B10*B15/B16/B14</f>
        <v/>
      </c>
      <c r="C17" s="4" t="inlineStr">
        <is>
          <t>C/s</t>
        </is>
      </c>
    </row>
    <row r="18">
      <c r="A18" s="4" t="inlineStr">
        <is>
          <t>Heat Rate (C/min)</t>
        </is>
      </c>
      <c r="B18" s="5">
        <f>B17*60</f>
        <v/>
      </c>
      <c r="C18" s="4" t="inlineStr">
        <is>
          <t>C/min</t>
        </is>
      </c>
    </row>
    <row customHeight="1" ht="19" r="22" s="1">
      <c r="A22" s="12" t="inlineStr">
        <is>
          <t>g Xylose/g raw material to g/L conversion:</t>
        </is>
      </c>
    </row>
    <row r="23">
      <c r="A23" s="4" t="inlineStr">
        <is>
          <t>g Xylose/g raw material</t>
        </is>
      </c>
      <c r="B23" s="4" t="inlineStr">
        <is>
          <t>g Xylose/L</t>
        </is>
      </c>
    </row>
    <row r="24">
      <c r="A24" s="4" t="n">
        <v>0.376344086021505</v>
      </c>
      <c r="B24" s="5">
        <f>A24/($B$6*100)*1000</f>
        <v/>
      </c>
      <c r="C24" s="4">
        <f>A24/100*250/(250*5/1000)</f>
        <v/>
      </c>
    </row>
    <row r="25">
      <c r="A25" s="4" t="n">
        <v>0.215053763440861</v>
      </c>
      <c r="B25" s="5">
        <f>A25/($B$6*100)*1000</f>
        <v/>
      </c>
      <c r="C25" s="4">
        <f>A25/100*250/(250*5/1000)</f>
        <v/>
      </c>
    </row>
    <row r="26">
      <c r="A26" s="4" t="n">
        <v>0.130568356374811</v>
      </c>
      <c r="B26" s="5">
        <f>A26/($B$6*100)*1000</f>
        <v/>
      </c>
      <c r="C26" s="4">
        <f>A26/100*250/(250*5/1000)</f>
        <v/>
      </c>
    </row>
    <row r="27">
      <c r="A27" s="4" t="n">
        <v>0.07680491551459311</v>
      </c>
      <c r="B27" s="5">
        <f>A27/($B$6*100)*1000</f>
        <v/>
      </c>
      <c r="C27" s="4">
        <f>A27/100*250/(250*5/1000)</f>
        <v/>
      </c>
    </row>
    <row r="28">
      <c r="A28" s="4" t="n">
        <v>0.0384024577572965</v>
      </c>
      <c r="B28" s="5">
        <f>A28/($B$6*100)*1000</f>
        <v/>
      </c>
      <c r="C28" s="4">
        <f>A28/100*250/(250*5/1000)</f>
        <v/>
      </c>
    </row>
    <row r="29">
      <c r="A29" s="4" t="n">
        <v>0.0384024577572956</v>
      </c>
      <c r="B29" s="5">
        <f>A29/($B$6*100)*1000</f>
        <v/>
      </c>
      <c r="C29" s="4">
        <f>A29/100*250/(250*5/1000)</f>
        <v/>
      </c>
    </row>
    <row customHeight="1" ht="19" r="30" s="1">
      <c r="A30" s="4" t="n">
        <v>0.030721966205836</v>
      </c>
      <c r="B30" s="5">
        <f>A30/($B$6*100)*1000</f>
        <v/>
      </c>
      <c r="C30" s="4">
        <f>A30/100*250/(250*5/1000)</f>
        <v/>
      </c>
      <c r="I30" s="12" t="inlineStr">
        <is>
          <t>pH conversion:</t>
        </is>
      </c>
      <c r="M30" s="12" t="inlineStr">
        <is>
          <t>Average particle size calculation:</t>
        </is>
      </c>
    </row>
    <row r="31">
      <c r="A31" s="4" t="n">
        <v>0.0307219662058386</v>
      </c>
      <c r="B31" s="5">
        <f>A31/($B$6*100)*1000</f>
        <v/>
      </c>
      <c r="C31" s="4">
        <f>A31/100*250/(250*5/1000)</f>
        <v/>
      </c>
      <c r="I31" s="6" t="inlineStr">
        <is>
          <t>pH:</t>
        </is>
      </c>
      <c r="J31" s="5" t="n">
        <v>5.07</v>
      </c>
      <c r="M31" s="13" t="inlineStr">
        <is>
          <t>lower limit:</t>
        </is>
      </c>
      <c r="O31" s="4" t="n">
        <v>0.25</v>
      </c>
      <c r="P31" s="4" t="inlineStr">
        <is>
          <t>mm</t>
        </is>
      </c>
    </row>
    <row customHeight="1" ht="17" r="32" s="1">
      <c r="A32" s="4" t="n">
        <v>0.0307219662058386</v>
      </c>
      <c r="B32" s="5">
        <f>A32/($B$6*100)*1000</f>
        <v/>
      </c>
      <c r="C32" s="4">
        <f>A32/100*250/(250*5/1000)</f>
        <v/>
      </c>
      <c r="I32" s="6" t="inlineStr">
        <is>
          <t>[H+]:</t>
        </is>
      </c>
      <c r="J32" s="5">
        <f>10^(-J31)</f>
        <v/>
      </c>
      <c r="M32" s="13" t="inlineStr">
        <is>
          <t>upper limit:</t>
        </is>
      </c>
      <c r="O32" s="4" t="n">
        <v>26.5</v>
      </c>
      <c r="P32" s="4" t="inlineStr">
        <is>
          <t>mm</t>
        </is>
      </c>
    </row>
    <row r="33">
      <c r="A33" s="4" t="n">
        <v>0.00768049155145966</v>
      </c>
      <c r="B33" s="5">
        <f>A33/($B$6*100)*1000</f>
        <v/>
      </c>
      <c r="C33" s="4">
        <f>A33/100*250/(250*5/1000)</f>
        <v/>
      </c>
      <c r="M33" s="13" t="inlineStr">
        <is>
          <t>Average particle size:</t>
        </is>
      </c>
      <c r="O33" s="5">
        <f>(O31+O32)/2</f>
        <v/>
      </c>
      <c r="P33" s="4" t="inlineStr">
        <is>
          <t>mm</t>
        </is>
      </c>
    </row>
    <row customHeight="1" ht="19" r="34" s="1">
      <c r="A34" s="4" t="n">
        <v>0.00768049155145966</v>
      </c>
      <c r="B34" s="5">
        <f>A34/($B$6*100)*1000</f>
        <v/>
      </c>
      <c r="C34" s="4">
        <f>A34/100*250/(250*5/1000)</f>
        <v/>
      </c>
      <c r="I34" s="12" t="inlineStr">
        <is>
          <t>Acid concentration conversion:</t>
        </is>
      </c>
      <c r="N34" s="8" t="n"/>
      <c r="O34" s="12" t="n"/>
    </row>
    <row customHeight="1" ht="17" r="35" s="1">
      <c r="A35" s="4" t="n">
        <v>0.00768049155145966</v>
      </c>
      <c r="B35" s="5">
        <f>A35/($B$6*100)*1000</f>
        <v/>
      </c>
      <c r="C35" s="4">
        <f>A35/100*250/(250*5/1000)</f>
        <v/>
      </c>
      <c r="I35" s="4" t="inlineStr">
        <is>
          <t>[%]</t>
        </is>
      </c>
      <c r="J35" s="4" t="inlineStr">
        <is>
          <t>[mol H+/L]</t>
        </is>
      </c>
    </row>
    <row r="36">
      <c r="A36" s="4" t="n">
        <v>0.00768049155146144</v>
      </c>
      <c r="B36" s="5">
        <f>A36/($B$6*100)*1000</f>
        <v/>
      </c>
      <c r="C36" s="4">
        <f>A36/100*250/(250*5/1000)</f>
        <v/>
      </c>
      <c r="I36" s="4" t="n">
        <v>0.01</v>
      </c>
      <c r="J36" s="5">
        <f>I36/98.709*2*10</f>
        <v/>
      </c>
    </row>
    <row r="37">
      <c r="A37" s="4" t="n">
        <v>0.00768049155145966</v>
      </c>
      <c r="B37" s="5">
        <f>A37/($B$6*100)*1000</f>
        <v/>
      </c>
      <c r="C37" s="4">
        <f>A37/100*250/(250*5/1000)</f>
        <v/>
      </c>
      <c r="I37" s="4" t="n">
        <v>0.05</v>
      </c>
      <c r="J37" s="5">
        <f>I37/98.709*2*10</f>
        <v/>
      </c>
    </row>
    <row r="38">
      <c r="A38" s="4" t="n">
        <v>0.00768049155146055</v>
      </c>
      <c r="B38" s="5">
        <f>A38/($B$6*100)*1000</f>
        <v/>
      </c>
      <c r="C38" s="4">
        <f>A38/100*250/(250*5/1000)</f>
        <v/>
      </c>
      <c r="I38" s="4" t="n">
        <v>0.1</v>
      </c>
      <c r="J38" s="5">
        <f>I38/98.709*2*10</f>
        <v/>
      </c>
    </row>
    <row r="39">
      <c r="I39" s="4" t="n">
        <v>0.5</v>
      </c>
      <c r="J39" s="5">
        <f>I39/98.709*2*10</f>
        <v/>
      </c>
    </row>
    <row r="40">
      <c r="I40" s="4" t="n">
        <v>1</v>
      </c>
      <c r="J40" s="5">
        <f>I40/98.709*2*10</f>
        <v/>
      </c>
    </row>
    <row r="41">
      <c r="A41" s="4" t="n">
        <v>0.376344086021505</v>
      </c>
      <c r="B41" s="4" t="n">
        <v>4.66764958250089</v>
      </c>
      <c r="I41" s="4" t="n">
        <v>2</v>
      </c>
      <c r="J41" s="5">
        <f>I41/98.709*2*10</f>
        <v/>
      </c>
    </row>
    <row r="42">
      <c r="A42" s="4" t="n">
        <v>0.215053763440861</v>
      </c>
      <c r="B42" s="4" t="n">
        <v>2.84591753752369</v>
      </c>
      <c r="I42" s="4" t="n">
        <v>3</v>
      </c>
      <c r="J42" s="5">
        <f>I42/98.709*2*10</f>
        <v/>
      </c>
    </row>
    <row r="43">
      <c r="A43" s="4" t="n">
        <v>0.130568356374811</v>
      </c>
      <c r="B43" s="4" t="n">
        <v>1.38751216638491</v>
      </c>
      <c r="I43" s="4" t="n">
        <v>4</v>
      </c>
      <c r="J43" s="5">
        <f>I43/98.709*2*10</f>
        <v/>
      </c>
    </row>
    <row r="44">
      <c r="A44" s="4" t="n">
        <v>0.07680491551459311</v>
      </c>
      <c r="B44" s="4" t="n">
        <v>0.7694037831053731</v>
      </c>
    </row>
    <row r="45">
      <c r="A45" s="4" t="n">
        <v>0.0384024577572965</v>
      </c>
      <c r="B45" s="4" t="n">
        <v>0.560590197735773</v>
      </c>
    </row>
    <row r="46">
      <c r="A46" s="4" t="n">
        <v>0.0384024577572956</v>
      </c>
      <c r="B46" s="4" t="n">
        <v>0.367432828748528</v>
      </c>
    </row>
    <row r="47">
      <c r="A47" s="4" t="n">
        <v>0.030721966205836</v>
      </c>
      <c r="B47" s="4" t="n">
        <v>0.343836445366529</v>
      </c>
    </row>
    <row r="48">
      <c r="A48" s="4" t="n">
        <v>0.0307219662058386</v>
      </c>
      <c r="B48" s="4" t="n">
        <v>0.320208045182112</v>
      </c>
    </row>
    <row r="49">
      <c r="A49" s="4" t="n">
        <v>0.0307219662058386</v>
      </c>
      <c r="B49" s="4" t="n">
        <v>0.296867796219456</v>
      </c>
    </row>
    <row r="50">
      <c r="A50" s="4" t="n">
        <v>0.00768049155145966</v>
      </c>
      <c r="B50" s="4" t="n">
        <v>0.188354848624558</v>
      </c>
    </row>
    <row r="51">
      <c r="A51" s="4" t="n">
        <v>0.00768049155145966</v>
      </c>
      <c r="B51" s="4" t="n">
        <v>0.156754264638082</v>
      </c>
    </row>
    <row r="52">
      <c r="A52" s="4" t="n">
        <v>0.00768049155145966</v>
      </c>
      <c r="B52" s="4" t="n">
        <v>0.125481852876389</v>
      </c>
    </row>
    <row r="53">
      <c r="A53" s="4" t="n">
        <v>0.00768049155146144</v>
      </c>
      <c r="B53" s="4" t="n">
        <v>0.14017756518621</v>
      </c>
    </row>
    <row r="54">
      <c r="A54" s="4" t="n">
        <v>0.00768049155145966</v>
      </c>
      <c r="B54" s="4" t="n">
        <v>0.124097126171815</v>
      </c>
    </row>
    <row r="55">
      <c r="A55" s="4" t="n">
        <v>0.00768049155146055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ageMargins bottom="0.75" footer="0.3" header="0.3" left="0.7" right="0.7" top="0.75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8"/>
  <sheetViews>
    <sheetView topLeftCell="B1" workbookViewId="0">
      <selection activeCell="V14" sqref="V14"/>
    </sheetView>
  </sheetViews>
  <sheetFormatPr baseColWidth="10" defaultColWidth="8.83203125" defaultRowHeight="15"/>
  <cols>
    <col bestFit="1" customWidth="1" max="4" min="4" style="1" width="11.6640625"/>
  </cols>
  <sheetData>
    <row r="1">
      <c r="A1" t="inlineStr">
        <is>
          <t>Reactor Conditions</t>
        </is>
      </c>
      <c r="K1" t="inlineStr">
        <is>
          <t>Initial Solids Composition (wt% of feed dry basis)</t>
        </is>
      </c>
      <c r="Q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Initial Acid Concentration (mol proton/L)</t>
        </is>
      </c>
      <c r="E2" t="inlineStr">
        <is>
          <t>Particle Size, smallest dimension if available (mm)</t>
        </is>
      </c>
      <c r="F2" t="inlineStr">
        <is>
          <t>Feed Mass (g)</t>
        </is>
      </c>
      <c r="G2" t="inlineStr">
        <is>
          <t>Moisture Content of Feed Wood (%)</t>
        </is>
      </c>
      <c r="H2" t="inlineStr">
        <is>
          <t>Isothermal Time (min)</t>
        </is>
      </c>
      <c r="I2" t="inlineStr">
        <is>
          <t>Heating Time (min)</t>
        </is>
      </c>
      <c r="J2" t="inlineStr">
        <is>
          <t>Minimum Ramp Temp (deg/min)</t>
        </is>
      </c>
      <c r="K2" t="inlineStr">
        <is>
          <t>Arabinose</t>
        </is>
      </c>
      <c r="L2" t="inlineStr">
        <is>
          <t>Galactose</t>
        </is>
      </c>
      <c r="M2" t="inlineStr">
        <is>
          <t>Glucose</t>
        </is>
      </c>
      <c r="N2" t="inlineStr">
        <is>
          <t>Xylose</t>
        </is>
      </c>
      <c r="O2" t="inlineStr">
        <is>
          <t>Mannose</t>
        </is>
      </c>
      <c r="P2" t="inlineStr">
        <is>
          <t>Rhammose</t>
        </is>
      </c>
      <c r="Q2" t="inlineStr">
        <is>
          <t>Arbinose</t>
        </is>
      </c>
      <c r="R2" t="inlineStr">
        <is>
          <t>Galactose</t>
        </is>
      </c>
      <c r="S2" t="inlineStr">
        <is>
          <t>Glucose</t>
        </is>
      </c>
      <c r="T2" t="inlineStr">
        <is>
          <t>Xylose</t>
        </is>
      </c>
      <c r="U2" t="inlineStr">
        <is>
          <t>Mannose</t>
        </is>
      </c>
      <c r="V2" t="inlineStr">
        <is>
          <t>Rhammose</t>
        </is>
      </c>
      <c r="W2" t="inlineStr">
        <is>
          <t>Furfural</t>
        </is>
      </c>
      <c r="X2" t="inlineStr">
        <is>
          <t>Hydroxymethylfurfural</t>
        </is>
      </c>
    </row>
    <row r="3">
      <c r="A3">
        <f>H3+I3</f>
        <v/>
      </c>
      <c r="B3" t="n">
        <v>130</v>
      </c>
      <c r="C3" t="n">
        <v>5</v>
      </c>
      <c r="D3" t="n">
        <v>0</v>
      </c>
      <c r="E3" t="n">
        <v>13.375</v>
      </c>
      <c r="F3" t="n">
        <v>250</v>
      </c>
      <c r="G3" t="n">
        <v>0</v>
      </c>
      <c r="H3" t="n">
        <v>10</v>
      </c>
      <c r="I3">
        <f>(B3-80)/J3</f>
        <v/>
      </c>
      <c r="J3" t="n">
        <v>2</v>
      </c>
      <c r="N3" t="n">
        <v>16.81818181818182</v>
      </c>
      <c r="S3" t="n">
        <v>0.75268817204301</v>
      </c>
      <c r="T3">
        <f>S17</f>
        <v/>
      </c>
      <c r="U3" t="n">
        <v>0.24819425234363</v>
      </c>
    </row>
    <row r="4">
      <c r="A4">
        <f>H4+I4</f>
        <v/>
      </c>
      <c r="B4" t="n">
        <v>120</v>
      </c>
      <c r="C4" t="n">
        <v>5</v>
      </c>
      <c r="D4" t="n">
        <v>0</v>
      </c>
      <c r="E4" t="n">
        <v>13.375</v>
      </c>
      <c r="F4" t="n">
        <v>250</v>
      </c>
      <c r="G4" t="n">
        <v>0</v>
      </c>
      <c r="H4" t="n">
        <v>30</v>
      </c>
      <c r="I4">
        <f>(B4-80)/J4</f>
        <v/>
      </c>
      <c r="J4" t="n">
        <v>2</v>
      </c>
      <c r="N4" t="n">
        <v>16.81818181818182</v>
      </c>
      <c r="S4" t="n">
        <v>0.430107526881722</v>
      </c>
      <c r="T4">
        <f>S16</f>
        <v/>
      </c>
      <c r="U4" t="n">
        <v>0.28035513037242</v>
      </c>
    </row>
    <row r="5">
      <c r="A5">
        <f>H5+I5</f>
        <v/>
      </c>
      <c r="B5" t="n">
        <v>130</v>
      </c>
      <c r="C5" t="n">
        <v>5</v>
      </c>
      <c r="D5" t="n">
        <v>0</v>
      </c>
      <c r="E5" t="n">
        <v>13.375</v>
      </c>
      <c r="F5" t="n">
        <v>250</v>
      </c>
      <c r="G5" t="n">
        <v>0</v>
      </c>
      <c r="H5" t="n">
        <v>20</v>
      </c>
      <c r="I5">
        <f>(B5-80)/J5</f>
        <v/>
      </c>
      <c r="J5" t="n">
        <v>2</v>
      </c>
      <c r="N5" t="n">
        <v>16.81818181818182</v>
      </c>
      <c r="S5" t="n">
        <v>0.261136712749622</v>
      </c>
      <c r="T5">
        <f>S15</f>
        <v/>
      </c>
      <c r="U5" t="n">
        <v>0.250963705752778</v>
      </c>
    </row>
    <row r="6">
      <c r="A6">
        <f>H6+I6</f>
        <v/>
      </c>
      <c r="B6" t="n">
        <v>135</v>
      </c>
      <c r="C6" t="n">
        <v>5</v>
      </c>
      <c r="D6" t="n">
        <v>0</v>
      </c>
      <c r="E6" t="n">
        <v>13.375</v>
      </c>
      <c r="F6" t="n">
        <v>250</v>
      </c>
      <c r="G6" t="n">
        <v>0</v>
      </c>
      <c r="H6" t="n">
        <v>15</v>
      </c>
      <c r="I6">
        <f>(B6-80)/J6</f>
        <v/>
      </c>
      <c r="J6" t="n">
        <v>2</v>
      </c>
      <c r="N6" t="n">
        <v>16.81818181818182</v>
      </c>
      <c r="S6" t="n">
        <v>0.1536098310291862</v>
      </c>
      <c r="T6">
        <f>S16</f>
        <v/>
      </c>
      <c r="U6" t="n">
        <v>0.313508529276164</v>
      </c>
    </row>
    <row r="7">
      <c r="A7">
        <f>H7+I7</f>
        <v/>
      </c>
      <c r="B7" t="n">
        <v>140</v>
      </c>
      <c r="C7" t="n">
        <v>5</v>
      </c>
      <c r="D7" t="n">
        <v>0</v>
      </c>
      <c r="E7" t="n">
        <v>13.375</v>
      </c>
      <c r="F7" t="n">
        <v>250</v>
      </c>
      <c r="G7" t="n">
        <v>0</v>
      </c>
      <c r="H7" t="n">
        <v>15</v>
      </c>
      <c r="I7">
        <f>(B7-80)/J7</f>
        <v/>
      </c>
      <c r="J7" t="n">
        <v>2</v>
      </c>
      <c r="N7" t="n">
        <v>16.81818181818182</v>
      </c>
      <c r="S7" t="n">
        <v>0.07680491551459299</v>
      </c>
      <c r="T7">
        <f>S17</f>
        <v/>
      </c>
      <c r="U7" t="n">
        <v>0.376709697249116</v>
      </c>
    </row>
    <row r="8">
      <c r="A8">
        <f>H8+I8</f>
        <v/>
      </c>
      <c r="B8" t="n">
        <v>150</v>
      </c>
      <c r="C8" t="n">
        <v>5</v>
      </c>
      <c r="D8" t="n">
        <v>0</v>
      </c>
      <c r="E8" t="n">
        <v>13.375</v>
      </c>
      <c r="F8" t="n">
        <v>250</v>
      </c>
      <c r="G8" t="n">
        <v>0</v>
      </c>
      <c r="H8" t="n">
        <v>10</v>
      </c>
      <c r="I8">
        <f>(B8-80)/J8</f>
        <v/>
      </c>
      <c r="J8" t="n">
        <v>2</v>
      </c>
      <c r="N8" t="n">
        <v>16.81818181818182</v>
      </c>
      <c r="S8" t="n">
        <v>0.0768049155145912</v>
      </c>
      <c r="T8">
        <f>S12</f>
        <v/>
      </c>
      <c r="U8" t="n">
        <v>0.5937355924389121</v>
      </c>
    </row>
    <row r="9">
      <c r="A9">
        <f>H9+I9</f>
        <v/>
      </c>
      <c r="B9" t="n">
        <v>140</v>
      </c>
      <c r="C9" t="n">
        <v>5</v>
      </c>
      <c r="D9" t="n">
        <v>0</v>
      </c>
      <c r="E9" t="n">
        <v>13.375</v>
      </c>
      <c r="F9" t="n">
        <v>250</v>
      </c>
      <c r="G9" t="n">
        <v>0</v>
      </c>
      <c r="H9" t="n">
        <v>25</v>
      </c>
      <c r="I9">
        <f>(B9-80)/J9</f>
        <v/>
      </c>
      <c r="J9" t="n">
        <v>2</v>
      </c>
      <c r="N9" t="n">
        <v>16.81818181818182</v>
      </c>
      <c r="S9" t="n">
        <v>0.061443932411672</v>
      </c>
      <c r="T9">
        <f>S11</f>
        <v/>
      </c>
      <c r="U9" t="n">
        <v>0.640416090364224</v>
      </c>
    </row>
    <row r="10">
      <c r="A10">
        <f>H10+I10</f>
        <v/>
      </c>
      <c r="B10" t="n">
        <v>140</v>
      </c>
      <c r="C10" t="n">
        <v>5</v>
      </c>
      <c r="D10" t="n">
        <v>0</v>
      </c>
      <c r="E10" t="n">
        <v>13.375</v>
      </c>
      <c r="F10" t="n">
        <v>250</v>
      </c>
      <c r="G10" t="n">
        <v>0</v>
      </c>
      <c r="H10" t="n">
        <v>30</v>
      </c>
      <c r="I10">
        <f>(B10-80)/J10</f>
        <v/>
      </c>
      <c r="J10" t="n">
        <v>2</v>
      </c>
      <c r="N10" t="n">
        <v>16.81818181818182</v>
      </c>
      <c r="S10" t="n">
        <v>0.06144393241167719</v>
      </c>
      <c r="T10">
        <f>S10</f>
        <v/>
      </c>
      <c r="U10" t="n">
        <v>0.687672890733058</v>
      </c>
    </row>
    <row r="11">
      <c r="A11">
        <f>H11+I11</f>
        <v/>
      </c>
      <c r="B11" t="n">
        <v>150</v>
      </c>
      <c r="C11" t="n">
        <v>5</v>
      </c>
      <c r="D11" t="n">
        <v>0</v>
      </c>
      <c r="E11" t="n">
        <v>13.375</v>
      </c>
      <c r="F11" t="n">
        <v>250</v>
      </c>
      <c r="G11" t="n">
        <v>0</v>
      </c>
      <c r="H11" t="n">
        <v>20</v>
      </c>
      <c r="I11">
        <f>(B11-80)/J11</f>
        <v/>
      </c>
      <c r="J11" t="n">
        <v>2</v>
      </c>
      <c r="N11" t="n">
        <v>16.81818181818182</v>
      </c>
      <c r="S11" t="n">
        <v>0.06144393241167719</v>
      </c>
      <c r="T11">
        <f>S9</f>
        <v/>
      </c>
      <c r="U11" t="n">
        <v>0.734865657497056</v>
      </c>
    </row>
    <row r="12">
      <c r="A12">
        <f>H12+I12</f>
        <v/>
      </c>
      <c r="B12" t="n">
        <v>140</v>
      </c>
      <c r="C12" t="n">
        <v>5</v>
      </c>
      <c r="D12" t="n">
        <v>0</v>
      </c>
      <c r="E12" t="n">
        <v>13.375</v>
      </c>
      <c r="F12" t="n">
        <v>250</v>
      </c>
      <c r="G12" t="n">
        <v>0</v>
      </c>
      <c r="H12" t="n">
        <v>45</v>
      </c>
      <c r="I12">
        <f>(B12-80)/J12</f>
        <v/>
      </c>
      <c r="J12" t="n">
        <v>2</v>
      </c>
      <c r="N12" t="n">
        <v>16.81818181818182</v>
      </c>
      <c r="S12" t="n">
        <v>0.01536098310291932</v>
      </c>
      <c r="T12">
        <f>S8</f>
        <v/>
      </c>
      <c r="U12" t="n">
        <v>1.121180395471546</v>
      </c>
    </row>
    <row r="13">
      <c r="A13">
        <f>H13+I13</f>
        <v/>
      </c>
      <c r="B13" t="n">
        <v>150</v>
      </c>
      <c r="C13" t="n">
        <v>5</v>
      </c>
      <c r="D13" t="n">
        <v>0</v>
      </c>
      <c r="E13" t="n">
        <v>13.375</v>
      </c>
      <c r="F13" t="n">
        <v>250</v>
      </c>
      <c r="G13" t="n">
        <v>0</v>
      </c>
      <c r="H13" t="n">
        <v>30</v>
      </c>
      <c r="I13">
        <f>(B13-80)/J13</f>
        <v/>
      </c>
      <c r="J13" t="n">
        <v>2</v>
      </c>
      <c r="N13" t="n">
        <v>16.81818181818182</v>
      </c>
      <c r="S13" t="n">
        <v>0.01536098310291932</v>
      </c>
      <c r="T13">
        <f>S7</f>
        <v/>
      </c>
      <c r="U13" t="n">
        <v>1.538807566210746</v>
      </c>
    </row>
    <row r="14">
      <c r="A14">
        <f>H14+I14</f>
        <v/>
      </c>
      <c r="B14" t="n">
        <v>160</v>
      </c>
      <c r="C14" t="n">
        <v>5</v>
      </c>
      <c r="D14" t="n">
        <v>0</v>
      </c>
      <c r="E14" t="n">
        <v>13.375</v>
      </c>
      <c r="F14" t="n">
        <v>250</v>
      </c>
      <c r="G14" t="n">
        <v>0</v>
      </c>
      <c r="H14" t="n">
        <v>20</v>
      </c>
      <c r="I14">
        <f>(B14-80)/J14</f>
        <v/>
      </c>
      <c r="J14" t="n">
        <v>2</v>
      </c>
      <c r="N14" t="n">
        <v>16.81818181818182</v>
      </c>
      <c r="S14" t="n">
        <v>0.01536098310291932</v>
      </c>
      <c r="T14">
        <f>S6</f>
        <v/>
      </c>
      <c r="U14" t="n">
        <v>2.77502433276982</v>
      </c>
    </row>
    <row r="15">
      <c r="A15">
        <f>H15+I15</f>
        <v/>
      </c>
      <c r="B15" t="n">
        <v>165</v>
      </c>
      <c r="C15" t="n">
        <v>5</v>
      </c>
      <c r="D15" t="n">
        <v>0</v>
      </c>
      <c r="E15" t="n">
        <v>13.375</v>
      </c>
      <c r="F15" t="n">
        <v>250</v>
      </c>
      <c r="G15" t="n">
        <v>0</v>
      </c>
      <c r="H15" t="n">
        <v>20</v>
      </c>
      <c r="I15">
        <f>(B15-80)/J15</f>
        <v/>
      </c>
      <c r="J15" t="n">
        <v>2</v>
      </c>
      <c r="N15" t="n">
        <v>16.81818181818182</v>
      </c>
      <c r="S15" t="n">
        <v>0.01536098310292288</v>
      </c>
      <c r="T15">
        <f>S5</f>
        <v/>
      </c>
      <c r="U15" t="n">
        <v>5.69183507504738</v>
      </c>
    </row>
    <row r="16">
      <c r="A16">
        <f>H16+I16</f>
        <v/>
      </c>
      <c r="B16" t="n">
        <v>170</v>
      </c>
      <c r="C16" t="n">
        <v>5</v>
      </c>
      <c r="D16" t="n">
        <v>0</v>
      </c>
      <c r="E16" t="n">
        <v>13.375</v>
      </c>
      <c r="F16" t="n">
        <v>250</v>
      </c>
      <c r="G16" t="n">
        <v>0</v>
      </c>
      <c r="H16" t="n">
        <v>20</v>
      </c>
      <c r="I16">
        <f>(B16-80)/J16</f>
        <v/>
      </c>
      <c r="J16" t="n">
        <v>2</v>
      </c>
      <c r="N16" t="n">
        <v>16.81818181818182</v>
      </c>
      <c r="S16" t="n">
        <v>0.01536098310291932</v>
      </c>
      <c r="T16">
        <f>S4</f>
        <v/>
      </c>
      <c r="U16" t="n">
        <v>9.33529916500178</v>
      </c>
    </row>
    <row r="17">
      <c r="A17">
        <f>H17+I17</f>
        <v/>
      </c>
      <c r="C17" t="n">
        <v>5</v>
      </c>
      <c r="D17" t="n">
        <v>0</v>
      </c>
      <c r="E17" t="n">
        <v>13.375</v>
      </c>
      <c r="F17" t="n">
        <v>250</v>
      </c>
      <c r="G17" t="n">
        <v>0</v>
      </c>
      <c r="J17" t="n">
        <v>2</v>
      </c>
      <c r="N17" t="n">
        <v>16.81818181818182</v>
      </c>
      <c r="S17" t="n">
        <v>0.0153609831029211</v>
      </c>
      <c r="T17">
        <f>S3</f>
        <v/>
      </c>
    </row>
    <row r="18">
      <c r="A18">
        <f>H18+I18</f>
        <v/>
      </c>
      <c r="C18" t="n">
        <v>5</v>
      </c>
      <c r="D18" t="n">
        <v>0</v>
      </c>
      <c r="E18" t="n">
        <v>13.375</v>
      </c>
      <c r="F18" t="n">
        <v>250</v>
      </c>
      <c r="G18" t="n">
        <v>0</v>
      </c>
      <c r="J18" t="n">
        <v>2</v>
      </c>
      <c r="M18" t="n">
        <v>16.81818181818182</v>
      </c>
    </row>
    <row r="19" s="1">
      <c r="A19">
        <f>H19+I19</f>
        <v/>
      </c>
      <c r="C19" t="n">
        <v>5</v>
      </c>
      <c r="D19" t="n">
        <v>0</v>
      </c>
      <c r="E19" t="n">
        <v>13.375</v>
      </c>
      <c r="F19" t="n">
        <v>250</v>
      </c>
      <c r="G19" t="n">
        <v>0</v>
      </c>
      <c r="J19" t="n">
        <v>2</v>
      </c>
      <c r="M19" t="n">
        <v>16.81818181818182</v>
      </c>
      <c r="T19" t="n">
        <v>9.33529916500178</v>
      </c>
      <c r="U19">
        <f>T32</f>
        <v/>
      </c>
    </row>
    <row customFormat="1" r="20" s="2">
      <c r="A20">
        <f>H20+I20</f>
        <v/>
      </c>
      <c r="C20" t="n">
        <v>5</v>
      </c>
      <c r="D20" t="n">
        <v>0</v>
      </c>
      <c r="E20" t="n">
        <v>13.375</v>
      </c>
      <c r="F20" t="n">
        <v>250</v>
      </c>
      <c r="G20" t="n">
        <v>0</v>
      </c>
      <c r="J20" t="n">
        <v>2</v>
      </c>
      <c r="M20" t="n">
        <v>16.81818181818182</v>
      </c>
      <c r="T20" t="n">
        <v>5.69183507504738</v>
      </c>
      <c r="U20">
        <f>T31</f>
        <v/>
      </c>
    </row>
    <row customFormat="1" r="21" s="3">
      <c r="A21">
        <f>H21+I21</f>
        <v/>
      </c>
      <c r="C21" t="n">
        <v>5</v>
      </c>
      <c r="D21" t="n">
        <v>0</v>
      </c>
      <c r="E21" t="n">
        <v>13.375</v>
      </c>
      <c r="F21" t="n">
        <v>250</v>
      </c>
      <c r="G21" t="n">
        <v>0</v>
      </c>
      <c r="J21" t="n">
        <v>2</v>
      </c>
      <c r="M21" t="n">
        <v>16.81818181818182</v>
      </c>
      <c r="T21" t="n">
        <v>2.77502433276982</v>
      </c>
      <c r="U21">
        <f>T30</f>
        <v/>
      </c>
    </row>
    <row r="22" s="1">
      <c r="T22" t="n">
        <v>1.538807566210746</v>
      </c>
      <c r="U22">
        <f>T29</f>
        <v/>
      </c>
    </row>
    <row r="23" s="1">
      <c r="T23" t="n">
        <v>1.121180395471546</v>
      </c>
      <c r="U23">
        <f>T28</f>
        <v/>
      </c>
    </row>
    <row r="24" s="1">
      <c r="T24" t="n">
        <v>0.734865657497056</v>
      </c>
      <c r="U24">
        <f>T27</f>
        <v/>
      </c>
    </row>
    <row r="25" s="1">
      <c r="T25" t="n">
        <v>0.687672890733058</v>
      </c>
      <c r="U25">
        <f>T26</f>
        <v/>
      </c>
    </row>
    <row r="26" s="1">
      <c r="T26" t="n">
        <v>0.640416090364224</v>
      </c>
      <c r="U26">
        <f>T25</f>
        <v/>
      </c>
    </row>
    <row r="27" s="1">
      <c r="T27" t="n">
        <v>0.5937355924389121</v>
      </c>
      <c r="U27">
        <f>T24</f>
        <v/>
      </c>
    </row>
    <row r="28" s="1">
      <c r="T28" t="n">
        <v>0.376709697249116</v>
      </c>
      <c r="U28">
        <f>T23</f>
        <v/>
      </c>
    </row>
    <row customFormat="1" r="29" s="2">
      <c r="T29" t="n">
        <v>0.313508529276164</v>
      </c>
      <c r="U29">
        <f>T22</f>
        <v/>
      </c>
    </row>
    <row customFormat="1" r="30" s="3">
      <c r="T30" t="n">
        <v>0.250963705752778</v>
      </c>
      <c r="U30">
        <f>T21</f>
        <v/>
      </c>
    </row>
    <row r="31" s="1">
      <c r="T31" t="n">
        <v>0.28035513037242</v>
      </c>
      <c r="U31">
        <f>T20</f>
        <v/>
      </c>
    </row>
    <row r="32" s="1">
      <c r="T32" t="n">
        <v>0.24819425234363</v>
      </c>
      <c r="U32">
        <f>T19</f>
        <v/>
      </c>
    </row>
    <row r="33" s="1"/>
    <row r="34" s="1"/>
    <row r="35" s="1"/>
    <row r="36" s="1"/>
    <row r="37" s="1"/>
    <row customFormat="1" r="38" s="2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L1" workbookViewId="0">
      <selection activeCell="Z3" sqref="Z3:Z16"/>
    </sheetView>
  </sheetViews>
  <sheetFormatPr baseColWidth="10" defaultColWidth="8.83203125" defaultRowHeight="15"/>
  <cols>
    <col customWidth="1" max="24" min="24" style="1" width="21.33203125"/>
  </cols>
  <sheetData>
    <row r="1">
      <c r="A1" t="inlineStr">
        <is>
          <t>Reactor Conditions</t>
        </is>
      </c>
      <c r="L1" t="inlineStr">
        <is>
          <t>Initial Solids Composition (wt% of feed dry basis)</t>
        </is>
      </c>
      <c r="R1" t="inlineStr">
        <is>
          <t>Concentration of species in liquids phase (g species/L)</t>
        </is>
      </c>
    </row>
    <row r="2">
      <c r="A2" t="inlineStr">
        <is>
          <t>Total Operating Time (min)</t>
        </is>
      </c>
      <c r="B2" t="inlineStr">
        <is>
          <t>Temperature (deg C)</t>
        </is>
      </c>
      <c r="C2" t="inlineStr">
        <is>
          <t>LiquidSolidRatio</t>
        </is>
      </c>
      <c r="D2" t="inlineStr">
        <is>
          <t>Acid</t>
        </is>
      </c>
      <c r="E2" t="inlineStr">
        <is>
          <t>Initial Acid Concentration (mol proton/L)</t>
        </is>
      </c>
      <c r="F2" t="inlineStr">
        <is>
          <t>Particle Size, smallest dimension if available (mm)</t>
        </is>
      </c>
      <c r="G2" t="inlineStr">
        <is>
          <t>Feed Mass (g)</t>
        </is>
      </c>
      <c r="H2" t="inlineStr">
        <is>
          <t>Moisture Content of Feed Wood (%)</t>
        </is>
      </c>
      <c r="I2" t="inlineStr">
        <is>
          <t>Isothermal Time (min)</t>
        </is>
      </c>
      <c r="J2" t="inlineStr">
        <is>
          <t>Heating Time (min)</t>
        </is>
      </c>
      <c r="K2" t="inlineStr">
        <is>
          <t>Minimum Ramp Temp (deg/min)</t>
        </is>
      </c>
      <c r="L2" t="inlineStr">
        <is>
          <t>Arabinose</t>
        </is>
      </c>
      <c r="M2" t="inlineStr">
        <is>
          <t>Galactose</t>
        </is>
      </c>
      <c r="N2" t="inlineStr">
        <is>
          <t>Glucose</t>
        </is>
      </c>
      <c r="O2" t="inlineStr">
        <is>
          <t>Xylose</t>
        </is>
      </c>
      <c r="P2" t="inlineStr">
        <is>
          <t>Mannose</t>
        </is>
      </c>
      <c r="Q2" t="inlineStr">
        <is>
          <t>Rhammose</t>
        </is>
      </c>
      <c r="R2" t="inlineStr">
        <is>
          <t>Arbinose</t>
        </is>
      </c>
      <c r="S2" t="inlineStr">
        <is>
          <t>Galactose</t>
        </is>
      </c>
      <c r="T2" t="inlineStr">
        <is>
          <t>Glucose</t>
        </is>
      </c>
      <c r="U2" t="inlineStr">
        <is>
          <t>Xylose</t>
        </is>
      </c>
      <c r="V2" t="inlineStr">
        <is>
          <t>Mannose</t>
        </is>
      </c>
      <c r="W2" t="inlineStr">
        <is>
          <t>Rhammose</t>
        </is>
      </c>
      <c r="X2" t="inlineStr">
        <is>
          <t>Furfural</t>
        </is>
      </c>
      <c r="Y2" t="inlineStr">
        <is>
          <t>Hydroxymethylfurfural</t>
        </is>
      </c>
      <c r="Z2" t="inlineStr">
        <is>
          <t>mono</t>
        </is>
      </c>
    </row>
    <row r="3">
      <c r="A3" t="n">
        <v>35</v>
      </c>
      <c r="B3" t="n">
        <v>130</v>
      </c>
      <c r="C3" t="n">
        <v>5</v>
      </c>
      <c r="D3" t="inlineStr">
        <is>
          <t>none</t>
        </is>
      </c>
      <c r="E3" t="n">
        <v>0</v>
      </c>
      <c r="F3" t="n">
        <v>13.375</v>
      </c>
      <c r="G3" t="n">
        <v>250</v>
      </c>
      <c r="H3" t="n">
        <v>0</v>
      </c>
      <c r="I3" t="n">
        <v>10</v>
      </c>
      <c r="J3" t="n">
        <v>25</v>
      </c>
      <c r="K3" t="n">
        <v>2</v>
      </c>
      <c r="O3" t="n">
        <v>16.81818181818182</v>
      </c>
      <c r="U3" t="n">
        <v>0.2973999062206807</v>
      </c>
      <c r="Z3" t="n">
        <v>0.01536098310291932</v>
      </c>
    </row>
    <row r="4">
      <c r="A4" t="n">
        <v>50</v>
      </c>
      <c r="B4" t="n">
        <v>120</v>
      </c>
      <c r="C4" t="n">
        <v>5</v>
      </c>
      <c r="D4" t="inlineStr">
        <is>
          <t>none</t>
        </is>
      </c>
      <c r="E4" t="n">
        <v>0</v>
      </c>
      <c r="F4" t="n">
        <v>13.375</v>
      </c>
      <c r="G4" t="n">
        <v>250</v>
      </c>
      <c r="H4" t="n">
        <v>0</v>
      </c>
      <c r="I4" t="n">
        <v>30</v>
      </c>
      <c r="J4" t="n">
        <v>20</v>
      </c>
      <c r="K4" t="n">
        <v>2</v>
      </c>
      <c r="O4" t="n">
        <v>16.81818181818182</v>
      </c>
      <c r="U4" t="n">
        <v>0.3339463585261274</v>
      </c>
      <c r="Z4" t="n">
        <v>0.01536098310292288</v>
      </c>
    </row>
    <row r="5">
      <c r="A5" t="n">
        <v>45</v>
      </c>
      <c r="B5" t="n">
        <v>130</v>
      </c>
      <c r="C5" t="n">
        <v>5</v>
      </c>
      <c r="D5" t="inlineStr">
        <is>
          <t>none</t>
        </is>
      </c>
      <c r="E5" t="n">
        <v>0</v>
      </c>
      <c r="F5" t="n">
        <v>13.375</v>
      </c>
      <c r="G5" t="n">
        <v>250</v>
      </c>
      <c r="H5" t="n">
        <v>0</v>
      </c>
      <c r="I5" t="n">
        <v>20</v>
      </c>
      <c r="J5" t="n">
        <v>25</v>
      </c>
      <c r="K5" t="n">
        <v>2</v>
      </c>
      <c r="O5" t="n">
        <v>16.81818181818182</v>
      </c>
      <c r="U5" t="n">
        <v>0.3005470123674397</v>
      </c>
      <c r="Z5" t="n">
        <v>0.01536098310291932</v>
      </c>
    </row>
    <row r="6">
      <c r="A6" t="n">
        <v>42.5</v>
      </c>
      <c r="B6" t="n">
        <v>135</v>
      </c>
      <c r="C6" t="n">
        <v>5</v>
      </c>
      <c r="D6" t="inlineStr">
        <is>
          <t>none</t>
        </is>
      </c>
      <c r="E6" t="n">
        <v>0</v>
      </c>
      <c r="F6" t="n">
        <v>13.375</v>
      </c>
      <c r="G6" t="n">
        <v>250</v>
      </c>
      <c r="H6" t="n">
        <v>0</v>
      </c>
      <c r="I6" t="n">
        <v>15</v>
      </c>
      <c r="J6" t="n">
        <v>27.5</v>
      </c>
      <c r="K6" t="n">
        <v>2</v>
      </c>
      <c r="O6" t="n">
        <v>16.81818181818182</v>
      </c>
      <c r="U6" t="n">
        <v>0.3716206754621984</v>
      </c>
      <c r="Z6" t="n">
        <v>0.0153609831029211</v>
      </c>
    </row>
    <row r="7">
      <c r="A7" t="n">
        <v>45</v>
      </c>
      <c r="B7" t="n">
        <v>140</v>
      </c>
      <c r="C7" t="n">
        <v>5</v>
      </c>
      <c r="D7" t="inlineStr">
        <is>
          <t>none</t>
        </is>
      </c>
      <c r="E7" t="n">
        <v>0</v>
      </c>
      <c r="F7" t="n">
        <v>13.375</v>
      </c>
      <c r="G7" t="n">
        <v>250</v>
      </c>
      <c r="H7" t="n">
        <v>0</v>
      </c>
      <c r="I7" t="n">
        <v>15</v>
      </c>
      <c r="J7" t="n">
        <v>30</v>
      </c>
      <c r="K7" t="n">
        <v>2</v>
      </c>
      <c r="O7" t="n">
        <v>16.81818181818182</v>
      </c>
      <c r="U7" t="n">
        <v>0.4434401845223693</v>
      </c>
      <c r="Z7" t="n">
        <v>0.01536098310291932</v>
      </c>
    </row>
    <row r="8">
      <c r="A8" t="n">
        <v>45</v>
      </c>
      <c r="B8" t="n">
        <v>150</v>
      </c>
      <c r="C8" t="n">
        <v>5</v>
      </c>
      <c r="D8" t="inlineStr">
        <is>
          <t>none</t>
        </is>
      </c>
      <c r="E8" t="n">
        <v>0</v>
      </c>
      <c r="F8" t="n">
        <v>13.375</v>
      </c>
      <c r="G8" t="n">
        <v>250</v>
      </c>
      <c r="H8" t="n">
        <v>0</v>
      </c>
      <c r="I8" t="n">
        <v>10</v>
      </c>
      <c r="J8" t="n">
        <v>35</v>
      </c>
      <c r="K8" t="n">
        <v>2</v>
      </c>
      <c r="O8" t="n">
        <v>16.81818181818182</v>
      </c>
      <c r="U8" t="n">
        <v>0.7361434692740773</v>
      </c>
      <c r="Z8" t="n">
        <v>0.06144393241167719</v>
      </c>
    </row>
    <row r="9">
      <c r="A9" t="n">
        <v>55</v>
      </c>
      <c r="B9" t="n">
        <v>140</v>
      </c>
      <c r="C9" t="n">
        <v>5</v>
      </c>
      <c r="D9" t="inlineStr">
        <is>
          <t>none</t>
        </is>
      </c>
      <c r="E9" t="n">
        <v>0</v>
      </c>
      <c r="F9" t="n">
        <v>13.375</v>
      </c>
      <c r="G9" t="n">
        <v>250</v>
      </c>
      <c r="H9" t="n">
        <v>0</v>
      </c>
      <c r="I9" t="n">
        <v>25</v>
      </c>
      <c r="J9" t="n">
        <v>30</v>
      </c>
      <c r="K9" t="n">
        <v>2</v>
      </c>
      <c r="O9" t="n">
        <v>16.81818181818182</v>
      </c>
      <c r="U9" t="n">
        <v>0.7891894896437499</v>
      </c>
      <c r="Z9" t="n">
        <v>0.06144393241167719</v>
      </c>
    </row>
    <row r="10">
      <c r="A10" t="n">
        <v>60</v>
      </c>
      <c r="B10" t="n">
        <v>140</v>
      </c>
      <c r="C10" t="n">
        <v>5</v>
      </c>
      <c r="D10" t="inlineStr">
        <is>
          <t>none</t>
        </is>
      </c>
      <c r="E10" t="n">
        <v>0</v>
      </c>
      <c r="F10" t="n">
        <v>13.375</v>
      </c>
      <c r="G10" t="n">
        <v>250</v>
      </c>
      <c r="H10" t="n">
        <v>0</v>
      </c>
      <c r="I10" t="n">
        <v>30</v>
      </c>
      <c r="J10" t="n">
        <v>30</v>
      </c>
      <c r="K10" t="n">
        <v>2</v>
      </c>
      <c r="O10" t="n">
        <v>16.81818181818182</v>
      </c>
      <c r="U10" t="n">
        <v>0.8428903991537834</v>
      </c>
      <c r="Z10" t="n">
        <v>0.061443932411672</v>
      </c>
    </row>
    <row r="11">
      <c r="A11" t="n">
        <v>55</v>
      </c>
      <c r="B11" t="n">
        <v>150</v>
      </c>
      <c r="C11" t="n">
        <v>5</v>
      </c>
      <c r="D11" t="inlineStr">
        <is>
          <t>none</t>
        </is>
      </c>
      <c r="E11" t="n">
        <v>0</v>
      </c>
      <c r="F11" t="n">
        <v>13.375</v>
      </c>
      <c r="G11" t="n">
        <v>250</v>
      </c>
      <c r="H11" t="n">
        <v>0</v>
      </c>
      <c r="I11" t="n">
        <v>20</v>
      </c>
      <c r="J11" t="n">
        <v>35</v>
      </c>
      <c r="K11" t="n">
        <v>2</v>
      </c>
      <c r="O11" t="n">
        <v>16.81818181818182</v>
      </c>
      <c r="U11" t="n">
        <v>0.9118795263067003</v>
      </c>
      <c r="Z11" t="n">
        <v>0.0768049155145912</v>
      </c>
    </row>
    <row r="12">
      <c r="A12" t="n">
        <v>75</v>
      </c>
      <c r="B12" t="n">
        <v>140</v>
      </c>
      <c r="C12" t="n">
        <v>5</v>
      </c>
      <c r="D12" t="inlineStr">
        <is>
          <t>none</t>
        </is>
      </c>
      <c r="E12" t="n">
        <v>0</v>
      </c>
      <c r="F12" t="n">
        <v>13.375</v>
      </c>
      <c r="G12" t="n">
        <v>250</v>
      </c>
      <c r="H12" t="n">
        <v>0</v>
      </c>
      <c r="I12" t="n">
        <v>45</v>
      </c>
      <c r="J12" t="n">
        <v>30</v>
      </c>
      <c r="K12" t="n">
        <v>2</v>
      </c>
      <c r="O12" t="n">
        <v>16.81818181818182</v>
      </c>
      <c r="U12" t="n">
        <v>1.350873546732259</v>
      </c>
      <c r="Z12" t="n">
        <v>0.07680491551459299</v>
      </c>
    </row>
    <row r="13">
      <c r="A13" t="n">
        <v>65</v>
      </c>
      <c r="B13" t="n">
        <v>150</v>
      </c>
      <c r="C13" t="n">
        <v>5</v>
      </c>
      <c r="D13" t="inlineStr">
        <is>
          <t>none</t>
        </is>
      </c>
      <c r="E13" t="n">
        <v>0</v>
      </c>
      <c r="F13" t="n">
        <v>13.375</v>
      </c>
      <c r="G13" t="n">
        <v>250</v>
      </c>
      <c r="H13" t="n">
        <v>0</v>
      </c>
      <c r="I13" t="n">
        <v>30</v>
      </c>
      <c r="J13" t="n">
        <v>35</v>
      </c>
      <c r="K13" t="n">
        <v>2</v>
      </c>
      <c r="O13" t="n">
        <v>16.81818181818182</v>
      </c>
      <c r="U13" t="n">
        <v>1.902254792632307</v>
      </c>
      <c r="Z13" t="n">
        <v>0.1536098310291862</v>
      </c>
    </row>
    <row r="14">
      <c r="A14" t="n">
        <v>60</v>
      </c>
      <c r="B14" t="n">
        <v>160</v>
      </c>
      <c r="C14" t="n">
        <v>5</v>
      </c>
      <c r="D14" t="inlineStr">
        <is>
          <t>none</t>
        </is>
      </c>
      <c r="E14" t="n">
        <v>0</v>
      </c>
      <c r="F14" t="n">
        <v>13.375</v>
      </c>
      <c r="G14" t="n">
        <v>250</v>
      </c>
      <c r="H14" t="n">
        <v>0</v>
      </c>
      <c r="I14" t="n">
        <v>20</v>
      </c>
      <c r="J14" t="n">
        <v>40</v>
      </c>
      <c r="K14" t="n">
        <v>2</v>
      </c>
      <c r="O14" t="n">
        <v>16.81818181818182</v>
      </c>
      <c r="U14" t="n">
        <v>3.414573454533508</v>
      </c>
      <c r="Z14" t="n">
        <v>0.261136712749622</v>
      </c>
    </row>
    <row r="15">
      <c r="A15" t="n">
        <v>62.5</v>
      </c>
      <c r="B15" t="n">
        <v>165</v>
      </c>
      <c r="C15" t="n">
        <v>5</v>
      </c>
      <c r="D15" t="inlineStr">
        <is>
          <t>none</t>
        </is>
      </c>
      <c r="E15" t="n">
        <v>0</v>
      </c>
      <c r="F15" t="n">
        <v>13.375</v>
      </c>
      <c r="G15" t="n">
        <v>250</v>
      </c>
      <c r="H15" t="n">
        <v>0</v>
      </c>
      <c r="I15" t="n">
        <v>20</v>
      </c>
      <c r="J15" t="n">
        <v>42.5</v>
      </c>
      <c r="K15" t="n">
        <v>2</v>
      </c>
      <c r="O15" t="n">
        <v>16.81818181818182</v>
      </c>
      <c r="U15" t="n">
        <v>6.898101930344653</v>
      </c>
      <c r="Z15" t="n">
        <v>0.430107526881722</v>
      </c>
    </row>
    <row r="16">
      <c r="A16" t="n">
        <v>65</v>
      </c>
      <c r="B16" t="n">
        <v>170</v>
      </c>
      <c r="C16" t="n">
        <v>5</v>
      </c>
      <c r="D16" t="inlineStr">
        <is>
          <t>none</t>
        </is>
      </c>
      <c r="E16" t="n">
        <v>0</v>
      </c>
      <c r="F16" t="n">
        <v>13.375</v>
      </c>
      <c r="G16" t="n">
        <v>250</v>
      </c>
      <c r="H16" t="n">
        <v>0</v>
      </c>
      <c r="I16" t="n">
        <v>20</v>
      </c>
      <c r="J16" t="n">
        <v>45</v>
      </c>
      <c r="K16" t="n">
        <v>2</v>
      </c>
      <c r="O16" t="n">
        <v>16.81818181818182</v>
      </c>
      <c r="U16" t="n">
        <v>11.36098267772685</v>
      </c>
      <c r="Z16" t="n">
        <v>0.75268817204301</v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2019-07-08T19:10:36Z</dcterms:modified>
</cp:coreProperties>
</file>