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gif" Extension="gi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640" windowWidth="2226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Raw" sheetId="2" state="visible" r:id="rId2"/>
    <sheet xmlns:r="http://schemas.openxmlformats.org/officeDocument/2006/relationships" name="Dat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family val="2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  <vertAlign val="superscript"/>
    </font>
  </fonts>
  <fills count="3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0" fontId="2" numFmtId="0" pivotButton="0" quotePrefix="0" xfId="0"/>
    <xf borderId="0" fillId="2" fontId="2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/>
    </xf>
    <xf borderId="0" fillId="0" fontId="3" numFmtId="0" pivotButton="0" quotePrefix="0" xfId="0"/>
    <xf applyAlignment="1" borderId="0" fillId="2" fontId="2" numFmtId="0" pivotButton="0" quotePrefix="0" xfId="0">
      <alignment horizontal="center" wrapText="1"/>
    </xf>
    <xf applyAlignment="1" borderId="0" fillId="2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gi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8</col>
      <colOff>7620</colOff>
      <row>1</row>
      <rowOff>60960</rowOff>
    </from>
    <to>
      <col>18</col>
      <colOff>388620</colOff>
      <row>26</row>
      <rowOff>129540</rowOff>
    </to>
    <pic>
      <nvPicPr>
        <cNvPr descr="“mesh to mm”的图片搜索结果" id="4" name="图片 3"/>
        <cNvPicPr>
          <a:picLocks xmlns:a="http://schemas.openxmlformats.org/drawingml/2006/main" noChangeArrowheads="1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40040" y="236220"/>
          <a:ext cx="6477000" cy="47320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5"/>
  <sheetViews>
    <sheetView topLeftCell="A52" workbookViewId="0">
      <selection activeCell="E61" sqref="E61:E75"/>
    </sheetView>
  </sheetViews>
  <sheetFormatPr baseColWidth="10" defaultColWidth="8.83203125" defaultRowHeight="15"/>
  <cols>
    <col customWidth="1" max="1" min="1" style="4" width="39.6640625"/>
    <col customWidth="1" max="2" min="2" style="4" width="22.6640625"/>
    <col customWidth="1" max="3" min="3" style="4" width="8.83203125"/>
    <col bestFit="1" customWidth="1" max="4" min="4" style="4" width="12.83203125"/>
    <col customWidth="1" max="16384" min="5" style="4" width="8.83203125"/>
  </cols>
  <sheetData>
    <row customHeight="1" ht="19" r="1" s="1">
      <c r="A1" s="4" t="inlineStr">
        <is>
          <t>Wood Species:</t>
        </is>
      </c>
      <c r="B1" s="9" t="inlineStr">
        <is>
          <t>Four-year old Paulownia elongata</t>
        </is>
      </c>
      <c r="I1" s="12" t="inlineStr">
        <is>
          <t>Mesh conversion:</t>
        </is>
      </c>
    </row>
    <row r="2">
      <c r="A2" s="4" t="inlineStr">
        <is>
          <t>Initial Acid Concentration:</t>
        </is>
      </c>
      <c r="B2" s="5" t="n">
        <v>0</v>
      </c>
      <c r="C2" s="4" t="inlineStr">
        <is>
          <t>mol proton/L</t>
        </is>
      </c>
    </row>
    <row r="3">
      <c r="A3" s="4" t="inlineStr">
        <is>
          <t>Initial Xylans Composition:</t>
        </is>
      </c>
      <c r="B3" s="5" t="n"/>
      <c r="C3" s="4" t="inlineStr">
        <is>
          <t>wt% of feed dry basis</t>
        </is>
      </c>
    </row>
    <row r="4">
      <c r="A4" s="4" t="inlineStr">
        <is>
          <t>Initial Xyloses Composition:</t>
        </is>
      </c>
      <c r="B4" s="5" t="n">
        <v>14.5</v>
      </c>
      <c r="C4" s="4" t="inlineStr">
        <is>
          <t>wt% of feed dry basis</t>
        </is>
      </c>
    </row>
    <row r="5">
      <c r="A5" s="4" t="inlineStr">
        <is>
          <t>Particle Size:</t>
        </is>
      </c>
      <c r="B5" s="5" t="n">
        <v>5</v>
      </c>
      <c r="C5" s="4" t="inlineStr">
        <is>
          <t>mm</t>
        </is>
      </c>
    </row>
    <row r="6">
      <c r="A6" s="4" t="inlineStr">
        <is>
          <t>LiquidSolidRatio:</t>
        </is>
      </c>
      <c r="B6" s="5" t="n">
        <v>7.69</v>
      </c>
    </row>
    <row r="7">
      <c r="A7" s="4" t="inlineStr">
        <is>
          <t>Feed mass</t>
        </is>
      </c>
      <c r="B7" s="5" t="n">
        <v>25</v>
      </c>
      <c r="C7" s="4" t="inlineStr">
        <is>
          <t>g</t>
        </is>
      </c>
    </row>
    <row r="8">
      <c r="A8" s="4" t="inlineStr">
        <is>
          <t>Moisture Content of Feed Wood:</t>
        </is>
      </c>
      <c r="B8" s="5" t="n">
        <v>6.14</v>
      </c>
      <c r="C8" s="4" t="inlineStr">
        <is>
          <t>%</t>
        </is>
      </c>
    </row>
    <row customHeight="1" ht="19" r="9" s="1">
      <c r="A9" s="11" t="inlineStr">
        <is>
          <t>Calculating Heating Rate</t>
        </is>
      </c>
    </row>
    <row r="10">
      <c r="A10" s="4" t="inlineStr">
        <is>
          <t>Power</t>
        </is>
      </c>
      <c r="B10" s="5" t="n">
        <v>700</v>
      </c>
      <c r="C10" s="4" t="inlineStr">
        <is>
          <t>W</t>
        </is>
      </c>
    </row>
    <row r="11">
      <c r="A11" s="4" t="inlineStr">
        <is>
          <t>Reactor Volume</t>
        </is>
      </c>
      <c r="B11" s="5" t="n">
        <v>0.3</v>
      </c>
      <c r="C11" s="4" t="inlineStr">
        <is>
          <t>L</t>
        </is>
      </c>
    </row>
    <row r="12">
      <c r="A12" s="4" t="inlineStr">
        <is>
          <t>LSR1</t>
        </is>
      </c>
      <c r="B12" s="5">
        <f>B6</f>
        <v/>
      </c>
    </row>
    <row r="13">
      <c r="A13" s="4" t="inlineStr">
        <is>
          <t>LSR2</t>
        </is>
      </c>
      <c r="B13" s="5" t="n"/>
    </row>
    <row r="14">
      <c r="A14" s="4" t="inlineStr">
        <is>
          <t>Mass Water</t>
        </is>
      </c>
      <c r="B14" s="5">
        <f>0.2*(B12/(1+B12))</f>
        <v/>
      </c>
      <c r="C14" s="4" t="inlineStr">
        <is>
          <t>kg</t>
        </is>
      </c>
    </row>
    <row r="15">
      <c r="A15" s="4" t="inlineStr">
        <is>
          <t>Efficiency</t>
        </is>
      </c>
      <c r="B15" s="5" t="n">
        <v>0.8</v>
      </c>
    </row>
    <row r="16">
      <c r="A16" s="4" t="inlineStr">
        <is>
          <t>Capacity</t>
        </is>
      </c>
      <c r="B16" s="5" t="n">
        <v>4186</v>
      </c>
      <c r="C16" s="4" t="inlineStr">
        <is>
          <t>J/kg C</t>
        </is>
      </c>
    </row>
    <row r="17">
      <c r="A17" s="4" t="inlineStr">
        <is>
          <t>Heat Rate</t>
        </is>
      </c>
      <c r="B17" s="5">
        <f>B10*B15/B16/B14</f>
        <v/>
      </c>
      <c r="C17" s="4" t="inlineStr">
        <is>
          <t>C/s</t>
        </is>
      </c>
    </row>
    <row r="18">
      <c r="A18" s="4" t="inlineStr">
        <is>
          <t>Heat Rate (C/min)</t>
        </is>
      </c>
      <c r="B18" s="5">
        <f>B17*60</f>
        <v/>
      </c>
      <c r="C18" s="4" t="inlineStr">
        <is>
          <t>C/min</t>
        </is>
      </c>
    </row>
    <row customHeight="1" ht="19" r="22" s="1">
      <c r="A22" s="12" t="inlineStr">
        <is>
          <t>g Xylose/g raw material to g/L conversion:</t>
        </is>
      </c>
    </row>
    <row r="23">
      <c r="A23" s="4" t="inlineStr">
        <is>
          <t>g Xylose/g raw material</t>
        </is>
      </c>
      <c r="B23" s="4" t="inlineStr">
        <is>
          <t>g Xylose/L</t>
        </is>
      </c>
    </row>
    <row r="24">
      <c r="A24" s="4" t="n">
        <v>0.6</v>
      </c>
      <c r="B24" s="5">
        <f>A24/($B$6*100)*1000</f>
        <v/>
      </c>
    </row>
    <row r="25">
      <c r="A25" s="4" t="n">
        <v>0.6</v>
      </c>
      <c r="B25" s="5">
        <f>A25/($B$6*100)*1000</f>
        <v/>
      </c>
    </row>
    <row r="26">
      <c r="A26" s="4" t="n">
        <v>0.6</v>
      </c>
      <c r="B26" s="5">
        <f>A26/($B$6*100)*1000</f>
        <v/>
      </c>
    </row>
    <row r="27">
      <c r="A27" s="4" t="n">
        <v>0.6</v>
      </c>
      <c r="B27" s="5">
        <f>A27/($B$6*100)*1000</f>
        <v/>
      </c>
    </row>
    <row r="28">
      <c r="A28" s="4" t="n">
        <v>0.6</v>
      </c>
      <c r="B28" s="5">
        <f>A28/($B$6*100)*1000</f>
        <v/>
      </c>
    </row>
    <row r="29">
      <c r="A29" s="4" t="n">
        <v>0.6</v>
      </c>
      <c r="B29" s="5">
        <f>A29/($B$6*100)*1000</f>
        <v/>
      </c>
    </row>
    <row customHeight="1" ht="19" r="30" s="1">
      <c r="A30" s="4" t="n">
        <v>0.6</v>
      </c>
      <c r="B30" s="5">
        <f>A30/($B$6*100)*1000</f>
        <v/>
      </c>
      <c r="I30" s="12" t="inlineStr">
        <is>
          <t>pH conversion:</t>
        </is>
      </c>
      <c r="M30" s="12" t="inlineStr">
        <is>
          <t>Average particle size calculation:</t>
        </is>
      </c>
    </row>
    <row r="31">
      <c r="A31" s="4" t="n">
        <v>0.6</v>
      </c>
      <c r="B31" s="5">
        <f>A31/($B$6*100)*1000</f>
        <v/>
      </c>
      <c r="I31" s="6" t="inlineStr">
        <is>
          <t>pH:</t>
        </is>
      </c>
      <c r="J31" s="5" t="n">
        <v>5.07</v>
      </c>
      <c r="M31" s="13" t="inlineStr">
        <is>
          <t>lower limit:</t>
        </is>
      </c>
      <c r="O31" s="4" t="n">
        <v>0.177</v>
      </c>
      <c r="P31" s="4" t="inlineStr">
        <is>
          <t>mm</t>
        </is>
      </c>
    </row>
    <row customHeight="1" ht="17" r="32" s="1">
      <c r="A32" s="4" t="n">
        <v>0.6</v>
      </c>
      <c r="B32" s="5">
        <f>A32/($B$6*100)*1000</f>
        <v/>
      </c>
      <c r="I32" s="6" t="inlineStr">
        <is>
          <t>[H+]:</t>
        </is>
      </c>
      <c r="J32" s="5">
        <f>10^(-J31)</f>
        <v/>
      </c>
      <c r="M32" s="13" t="inlineStr">
        <is>
          <t>upper limit:</t>
        </is>
      </c>
      <c r="O32" s="4" t="n">
        <v>0.841</v>
      </c>
      <c r="P32" s="4" t="inlineStr">
        <is>
          <t>mm</t>
        </is>
      </c>
    </row>
    <row r="33">
      <c r="A33" s="4" t="n">
        <v>0.6</v>
      </c>
      <c r="B33" s="5">
        <f>A33/($B$6*100)*1000</f>
        <v/>
      </c>
      <c r="M33" s="13" t="inlineStr">
        <is>
          <t>Average particle size:</t>
        </is>
      </c>
      <c r="O33" s="5">
        <f>(O31+O32)/2</f>
        <v/>
      </c>
      <c r="P33" s="4" t="inlineStr">
        <is>
          <t>mm</t>
        </is>
      </c>
    </row>
    <row customHeight="1" ht="19" r="34" s="1">
      <c r="I34" s="12" t="inlineStr">
        <is>
          <t>Acid concentration conversion:</t>
        </is>
      </c>
      <c r="N34" s="8" t="n"/>
      <c r="O34" s="12" t="n"/>
    </row>
    <row customHeight="1" ht="17" r="35" s="1">
      <c r="A35" s="4" t="n">
        <v>1.84</v>
      </c>
      <c r="B35" s="4" t="inlineStr">
        <is>
          <t>m^3</t>
        </is>
      </c>
      <c r="I35" s="4" t="inlineStr">
        <is>
          <t>[%]</t>
        </is>
      </c>
      <c r="J35" s="4" t="inlineStr">
        <is>
          <t>[mol H+/L]</t>
        </is>
      </c>
    </row>
    <row r="36">
      <c r="A36" s="4">
        <f>A35*1000</f>
        <v/>
      </c>
      <c r="B36" s="4" t="inlineStr">
        <is>
          <t>L</t>
        </is>
      </c>
      <c r="I36" s="4" t="n">
        <v>0.01</v>
      </c>
      <c r="J36" s="5">
        <f>I36/98.709*2*10</f>
        <v/>
      </c>
    </row>
    <row r="37">
      <c r="A37" s="4">
        <f>1840*0.8*1000</f>
        <v/>
      </c>
      <c r="B37" s="4" t="inlineStr">
        <is>
          <t>g</t>
        </is>
      </c>
      <c r="I37" s="4" t="n">
        <v>0.05</v>
      </c>
      <c r="J37" s="5">
        <f>I37/98.709*2*10</f>
        <v/>
      </c>
    </row>
    <row r="38">
      <c r="A38" s="4" t="inlineStr">
        <is>
          <t>solid mass</t>
        </is>
      </c>
      <c r="B38" s="4">
        <f>A37/(1+B6)</f>
        <v/>
      </c>
      <c r="C38" s="4" t="inlineStr">
        <is>
          <t>g</t>
        </is>
      </c>
      <c r="D38" s="4" t="inlineStr">
        <is>
          <t>sum:</t>
        </is>
      </c>
      <c r="E38" s="4">
        <f>B38+B39</f>
        <v/>
      </c>
      <c r="F38" s="4" t="inlineStr">
        <is>
          <t>g</t>
        </is>
      </c>
      <c r="I38" s="4" t="n">
        <v>0.1</v>
      </c>
      <c r="J38" s="5">
        <f>I38/98.709*2*10</f>
        <v/>
      </c>
    </row>
    <row r="39">
      <c r="A39" s="4" t="inlineStr">
        <is>
          <t>liquid mass</t>
        </is>
      </c>
      <c r="B39" s="4">
        <f>B38*B6</f>
        <v/>
      </c>
      <c r="C39" s="4" t="inlineStr">
        <is>
          <t>g</t>
        </is>
      </c>
      <c r="I39" s="4" t="n">
        <v>0.5</v>
      </c>
      <c r="J39" s="5">
        <f>I39/98.709*2*10</f>
        <v/>
      </c>
    </row>
    <row r="40">
      <c r="D40" s="4" t="n">
        <v>150.13</v>
      </c>
      <c r="E40" s="4" t="inlineStr">
        <is>
          <t>g/mol</t>
        </is>
      </c>
      <c r="I40" s="4" t="n">
        <v>1</v>
      </c>
      <c r="J40" s="5">
        <f>I40/98.709*2*10</f>
        <v/>
      </c>
    </row>
    <row r="41">
      <c r="A41" s="4" t="inlineStr">
        <is>
          <t>t</t>
        </is>
      </c>
      <c r="B41" s="4" t="inlineStr">
        <is>
          <t>temp</t>
        </is>
      </c>
      <c r="C41" s="4" t="inlineStr">
        <is>
          <t>t</t>
        </is>
      </c>
      <c r="D41" s="4" t="inlineStr">
        <is>
          <t>mol/L</t>
        </is>
      </c>
      <c r="E41" s="4" t="inlineStr">
        <is>
          <t>g/L</t>
        </is>
      </c>
      <c r="H41" s="4" t="inlineStr">
        <is>
          <t>mol/L</t>
        </is>
      </c>
      <c r="I41" s="4" t="n">
        <v>2</v>
      </c>
      <c r="J41" s="5">
        <f>I41/98.709*2*10</f>
        <v/>
      </c>
    </row>
    <row r="42">
      <c r="A42" s="4" t="n">
        <v>58.1395348837209</v>
      </c>
      <c r="B42" s="4" t="n">
        <v>100</v>
      </c>
      <c r="C42" s="4" t="n">
        <v>34</v>
      </c>
      <c r="D42" s="4" t="n">
        <v>0</v>
      </c>
      <c r="E42" s="4">
        <f>D42*$D$40</f>
        <v/>
      </c>
      <c r="F42" s="4">
        <f>C42+25</f>
        <v/>
      </c>
      <c r="H42" s="4" t="n">
        <v>0</v>
      </c>
      <c r="I42" s="4" t="n">
        <v>3</v>
      </c>
      <c r="J42" s="5">
        <f>I42/98.709*2*10</f>
        <v/>
      </c>
    </row>
    <row r="43">
      <c r="A43" s="4" t="n">
        <v>90.69767441860461</v>
      </c>
      <c r="B43" s="4" t="n">
        <v>137.090909090909</v>
      </c>
      <c r="C43" s="4" t="n">
        <v>67</v>
      </c>
      <c r="D43" s="4" t="n">
        <v>0</v>
      </c>
      <c r="E43" s="4">
        <f>D43*$D$40</f>
        <v/>
      </c>
      <c r="F43" s="4">
        <f>C43+25</f>
        <v/>
      </c>
      <c r="H43" s="4" t="n">
        <v>0</v>
      </c>
      <c r="I43" s="4" t="n">
        <v>4</v>
      </c>
      <c r="J43" s="5">
        <f>I43/98.709*2*10</f>
        <v/>
      </c>
    </row>
    <row r="44">
      <c r="A44" s="4" t="n">
        <v>105.581395348837</v>
      </c>
      <c r="B44" s="4" t="n">
        <v>144.727272727272</v>
      </c>
      <c r="C44" s="4">
        <f>C43+15</f>
        <v/>
      </c>
      <c r="D44" s="4" t="n">
        <v>0</v>
      </c>
      <c r="E44" s="4">
        <f>D44*$D$40</f>
        <v/>
      </c>
      <c r="F44" s="4">
        <f>C44+25</f>
        <v/>
      </c>
      <c r="H44" s="4" t="n">
        <v>0</v>
      </c>
    </row>
    <row r="45">
      <c r="A45" s="4" t="n">
        <v>120.465116279069</v>
      </c>
      <c r="B45" s="4" t="n">
        <v>149.272727272727</v>
      </c>
      <c r="C45" s="4">
        <f>C44+15</f>
        <v/>
      </c>
      <c r="D45" s="4" t="n">
        <v>0</v>
      </c>
      <c r="E45" s="4">
        <f>D45*$D$40</f>
        <v/>
      </c>
      <c r="F45" s="4">
        <f>C45+25</f>
        <v/>
      </c>
      <c r="H45" s="4" t="n">
        <v>0</v>
      </c>
    </row>
    <row r="46">
      <c r="A46" s="4" t="n">
        <v>135.348837209302</v>
      </c>
      <c r="B46" s="4" t="n">
        <v>152.363636363636</v>
      </c>
      <c r="C46" s="4">
        <f>C45+15</f>
        <v/>
      </c>
      <c r="D46" s="4" t="n">
        <v>0</v>
      </c>
      <c r="E46" s="4">
        <f>D46*$D$40</f>
        <v/>
      </c>
      <c r="F46" s="4">
        <f>C46+25</f>
        <v/>
      </c>
      <c r="H46" s="4" t="n">
        <v>0</v>
      </c>
    </row>
    <row r="47">
      <c r="A47" s="4" t="n">
        <v>150.697674418604</v>
      </c>
      <c r="B47" s="4" t="n">
        <v>154.363636363636</v>
      </c>
      <c r="C47" s="4">
        <f>C46+15</f>
        <v/>
      </c>
      <c r="D47" s="4" t="n">
        <v>0</v>
      </c>
      <c r="E47" s="4">
        <f>D47*$D$40</f>
        <v/>
      </c>
      <c r="F47" s="4">
        <f>C47+25</f>
        <v/>
      </c>
      <c r="H47" s="4" t="n">
        <v>0.000130505709624778</v>
      </c>
    </row>
    <row r="48">
      <c r="A48" s="4" t="n">
        <v>165.581395348837</v>
      </c>
      <c r="B48" s="4" t="n">
        <v>155.454545454545</v>
      </c>
      <c r="C48" s="4">
        <f>C47+15</f>
        <v/>
      </c>
      <c r="D48" s="4" t="n">
        <v>0.000260586319218228</v>
      </c>
      <c r="E48" s="4">
        <f>D48*$D$40</f>
        <v/>
      </c>
      <c r="F48" s="4">
        <f>C48+25</f>
        <v/>
      </c>
      <c r="H48" s="4" t="n">
        <v>0.000652528548123976</v>
      </c>
    </row>
    <row r="49">
      <c r="A49" s="4" t="n">
        <v>180.465116279069</v>
      </c>
      <c r="B49" s="4" t="n">
        <v>156.181818181818</v>
      </c>
      <c r="C49" s="4">
        <f>C48+15</f>
        <v/>
      </c>
      <c r="D49" s="4" t="n">
        <v>0.000390879478827349</v>
      </c>
      <c r="E49" s="4">
        <f>D49*$D$40</f>
        <v/>
      </c>
      <c r="F49" s="4">
        <f>C49+25</f>
        <v/>
      </c>
      <c r="H49" s="4" t="n">
        <v>0.00143556280587275</v>
      </c>
    </row>
    <row r="50">
      <c r="A50" s="4" t="n">
        <v>195.813953488372</v>
      </c>
      <c r="B50" s="4" t="n">
        <v>156.545454545454</v>
      </c>
      <c r="C50" s="4">
        <f>C49+15</f>
        <v/>
      </c>
      <c r="D50" s="4" t="n">
        <v>0.00156351791530943</v>
      </c>
      <c r="E50" s="4">
        <f>D50*$D$40</f>
        <v/>
      </c>
      <c r="F50" s="4">
        <f>C50+25</f>
        <v/>
      </c>
      <c r="H50" s="4" t="n">
        <v>0.00261011419249591</v>
      </c>
    </row>
    <row r="51">
      <c r="A51" s="4" t="n">
        <v>210.697674418604</v>
      </c>
      <c r="B51" s="4" t="n">
        <v>156.727272727272</v>
      </c>
      <c r="C51" s="4">
        <f>C50+15</f>
        <v/>
      </c>
      <c r="D51" s="4" t="n">
        <v>0.00234527687296415</v>
      </c>
      <c r="E51" s="4">
        <f>D51*$D$40</f>
        <v/>
      </c>
      <c r="F51" s="4">
        <f>C51+25</f>
        <v/>
      </c>
      <c r="H51" s="4" t="n">
        <v>0.00404567699836867</v>
      </c>
    </row>
    <row r="52">
      <c r="A52" s="4" t="n">
        <v>225.581395348837</v>
      </c>
      <c r="B52" s="4" t="n">
        <v>157.090909090909</v>
      </c>
      <c r="C52" s="4">
        <f>C51+15</f>
        <v/>
      </c>
      <c r="D52" s="4" t="n">
        <v>0.00273615635179151</v>
      </c>
      <c r="E52" s="4">
        <f>D52*$D$40</f>
        <v/>
      </c>
      <c r="F52" s="4">
        <f>C52+25</f>
        <v/>
      </c>
      <c r="H52" s="4" t="n">
        <v>0.00522022838499183</v>
      </c>
    </row>
    <row r="53">
      <c r="A53" s="4" t="n">
        <v>240.465116279069</v>
      </c>
      <c r="B53" s="4" t="n">
        <v>157.272727272727</v>
      </c>
      <c r="C53" s="4">
        <f>C52+15</f>
        <v/>
      </c>
      <c r="D53" s="4" t="n">
        <v>0.00416938110749184</v>
      </c>
      <c r="E53" s="4">
        <f>D53*$D$40</f>
        <v/>
      </c>
      <c r="F53" s="4">
        <f>C53+25</f>
        <v/>
      </c>
      <c r="H53" s="4" t="n">
        <v>0.00587275693311581</v>
      </c>
    </row>
    <row r="54">
      <c r="A54" s="4" t="n">
        <v>255.348837209302</v>
      </c>
      <c r="B54" s="4" t="n">
        <v>157.454545454545</v>
      </c>
      <c r="C54" s="4">
        <f>C53+15</f>
        <v/>
      </c>
      <c r="D54" s="4" t="n">
        <v>0.00599348534201953</v>
      </c>
      <c r="E54" s="4">
        <f>D54*$D$40</f>
        <v/>
      </c>
      <c r="F54" s="4">
        <f>C54+25</f>
        <v/>
      </c>
      <c r="H54" s="4" t="n">
        <v>0.010179445350734</v>
      </c>
    </row>
    <row r="55">
      <c r="A55" s="4" t="n">
        <v>270.697674418604</v>
      </c>
      <c r="B55" s="4" t="n">
        <v>157.454545454545</v>
      </c>
      <c r="C55" s="4">
        <f>C54+15</f>
        <v/>
      </c>
      <c r="D55" s="4" t="n">
        <v>0.007947882736156341</v>
      </c>
      <c r="E55" s="4">
        <f>D55*$D$40</f>
        <v/>
      </c>
      <c r="F55" s="4">
        <f>C55+25</f>
        <v/>
      </c>
      <c r="H55" s="4" t="n">
        <v>0.00978792822185969</v>
      </c>
    </row>
    <row r="56">
      <c r="A56" s="4" t="n">
        <v>285.581395348837</v>
      </c>
      <c r="B56" s="4" t="n">
        <v>157.636363636363</v>
      </c>
      <c r="C56" s="4">
        <f>C55+15</f>
        <v/>
      </c>
      <c r="D56" s="4" t="n">
        <v>0.0058631921824104</v>
      </c>
      <c r="E56" s="4">
        <f>D56*$D$40</f>
        <v/>
      </c>
      <c r="F56" s="4">
        <f>C56+25</f>
        <v/>
      </c>
      <c r="H56" s="4" t="n">
        <v>0.012137030995106</v>
      </c>
    </row>
    <row r="57">
      <c r="A57" s="4" t="n">
        <v>300.465116279069</v>
      </c>
      <c r="B57" s="4" t="n">
        <v>157.818181818181</v>
      </c>
      <c r="C57" s="4">
        <f>C56+15</f>
        <v/>
      </c>
      <c r="D57" s="4" t="n">
        <v>0.0102931596091205</v>
      </c>
      <c r="E57" s="4">
        <f>D57*$D$40</f>
        <v/>
      </c>
      <c r="F57" s="4">
        <f>C57+25</f>
        <v/>
      </c>
      <c r="H57" s="4" t="n">
        <v>0.0116150081566068</v>
      </c>
    </row>
    <row r="58">
      <c r="A58" s="4" t="n">
        <v>315.348837209302</v>
      </c>
      <c r="B58" s="4" t="n">
        <v>157.818181818181</v>
      </c>
      <c r="C58" s="4">
        <f>C57+15</f>
        <v/>
      </c>
      <c r="D58" s="4" t="n">
        <v>0.00807817589576546</v>
      </c>
      <c r="E58" s="4">
        <f>D58*$D$40</f>
        <v/>
      </c>
      <c r="F58" s="4">
        <f>C58+25</f>
        <v/>
      </c>
      <c r="H58" s="4" t="n">
        <v>0.0116150081566068</v>
      </c>
    </row>
    <row r="61">
      <c r="A61" s="4" t="n">
        <v>81.148271385328</v>
      </c>
      <c r="B61" s="4">
        <f>A61-25</f>
        <v/>
      </c>
      <c r="D61" s="4" t="n">
        <v>0</v>
      </c>
      <c r="E61" s="4">
        <f>D61*$D$40</f>
        <v/>
      </c>
    </row>
    <row r="62">
      <c r="A62" s="4" t="n">
        <v>96.51707255208871</v>
      </c>
      <c r="B62" s="4">
        <f>A62-25</f>
        <v/>
      </c>
      <c r="D62" s="4" t="n">
        <v>0</v>
      </c>
      <c r="E62" s="4">
        <f>D62*$D$40</f>
        <v/>
      </c>
    </row>
    <row r="63">
      <c r="A63" s="4" t="n">
        <v>111.476039021069</v>
      </c>
      <c r="B63" s="4">
        <f>A63-25</f>
        <v/>
      </c>
      <c r="D63" s="4" t="n">
        <v>0</v>
      </c>
      <c r="E63" s="4">
        <f>D63*$D$40</f>
        <v/>
      </c>
    </row>
    <row r="64">
      <c r="A64" s="4" t="n">
        <v>126.434338006828</v>
      </c>
      <c r="B64" s="4">
        <f>A64-25</f>
        <v/>
      </c>
      <c r="D64" s="4" t="n">
        <v>0.00612377850162865</v>
      </c>
      <c r="E64" s="4">
        <f>D64*$D$40</f>
        <v/>
      </c>
    </row>
    <row r="65">
      <c r="A65" s="4" t="n">
        <v>141.598221824698</v>
      </c>
      <c r="B65" s="4">
        <f>A65-25</f>
        <v/>
      </c>
      <c r="D65" s="4" t="n">
        <v>0.0101628664495114</v>
      </c>
      <c r="E65" s="4">
        <f>D65*$D$40</f>
        <v/>
      </c>
    </row>
    <row r="66">
      <c r="A66" s="4" t="n">
        <v>156.556520810458</v>
      </c>
      <c r="B66" s="4">
        <f>A66-25</f>
        <v/>
      </c>
      <c r="D66" s="4" t="n">
        <v>0.01628664495114</v>
      </c>
      <c r="E66" s="4">
        <f>D66*$D$40</f>
        <v/>
      </c>
    </row>
    <row r="67">
      <c r="A67" s="4" t="n">
        <v>171.303895098336</v>
      </c>
      <c r="B67" s="4">
        <f>A67-25</f>
        <v/>
      </c>
      <c r="D67" s="4" t="n">
        <v>0.0265798045602605</v>
      </c>
      <c r="E67" s="4">
        <f>D67*$D$40</f>
        <v/>
      </c>
    </row>
    <row r="68">
      <c r="A68" s="4" t="n">
        <v>186.463106533659</v>
      </c>
      <c r="B68" s="4">
        <f>A68-25</f>
        <v/>
      </c>
      <c r="D68" s="4" t="n">
        <v>0.0278827361563517</v>
      </c>
      <c r="E68" s="4">
        <f>D68*$D$40</f>
        <v/>
      </c>
    </row>
    <row r="69">
      <c r="A69" s="4" t="n">
        <v>201.420738036197</v>
      </c>
      <c r="B69" s="4">
        <f>A69-25</f>
        <v/>
      </c>
      <c r="D69" s="4" t="n">
        <v>0.0496416938110749</v>
      </c>
      <c r="E69" s="4">
        <f>D69*$D$40</f>
        <v/>
      </c>
    </row>
    <row r="70">
      <c r="A70" s="4" t="n">
        <v>216.372362189745</v>
      </c>
      <c r="B70" s="4">
        <f>A70-25</f>
        <v/>
      </c>
      <c r="D70" s="4" t="n">
        <v>0.0536807817589576</v>
      </c>
      <c r="E70" s="4">
        <f>D70*$D$40</f>
        <v/>
      </c>
    </row>
    <row r="71">
      <c r="A71" s="4" t="n">
        <v>231.52690124252</v>
      </c>
      <c r="B71" s="4">
        <f>A71-25</f>
        <v/>
      </c>
      <c r="D71" s="4" t="n">
        <v>0.0525081433224755</v>
      </c>
      <c r="E71" s="4">
        <f>D71*$D$40</f>
        <v/>
      </c>
    </row>
    <row r="72">
      <c r="A72" s="4" t="n">
        <v>246.475855463183</v>
      </c>
      <c r="B72" s="4">
        <f>A72-25</f>
        <v/>
      </c>
      <c r="D72" s="4" t="n">
        <v>0.06488599348534201</v>
      </c>
      <c r="E72" s="4">
        <f>D72*$D$40</f>
        <v/>
      </c>
    </row>
    <row r="73">
      <c r="A73" s="4" t="n">
        <v>261.446169146923</v>
      </c>
      <c r="B73" s="4">
        <f>A73-25</f>
        <v/>
      </c>
      <c r="D73" s="4" t="n">
        <v>0.054071661237785</v>
      </c>
      <c r="E73" s="4">
        <f>D73*$D$40</f>
        <v/>
      </c>
    </row>
    <row r="74">
      <c r="A74" s="4" t="n">
        <v>276.586691052053</v>
      </c>
      <c r="B74" s="4">
        <f>A74-25</f>
        <v/>
      </c>
      <c r="D74" s="4" t="n">
        <v>0.0710097719869706</v>
      </c>
      <c r="E74" s="4">
        <f>D74*$D$40</f>
        <v/>
      </c>
    </row>
    <row r="75">
      <c r="A75" s="4" t="n">
        <v>291.557004735793</v>
      </c>
      <c r="B75" s="4">
        <f>A75-25</f>
        <v/>
      </c>
      <c r="D75" s="4" t="n">
        <v>0.0445602605863192</v>
      </c>
      <c r="E75" s="4">
        <f>D75*$D$40</f>
        <v/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ageMargins bottom="0.75" footer="0.3" header="0.3" left="0.7" right="0.7" top="0.75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38"/>
  <sheetViews>
    <sheetView workbookViewId="0">
      <selection activeCell="T3" sqref="T3:T19"/>
    </sheetView>
  </sheetViews>
  <sheetFormatPr baseColWidth="10" defaultColWidth="8.83203125" defaultRowHeight="15"/>
  <cols>
    <col bestFit="1" customWidth="1" max="4" min="4" style="1" width="11.6640625"/>
  </cols>
  <sheetData>
    <row r="1">
      <c r="A1" t="inlineStr">
        <is>
          <t>Reactor Conditions</t>
        </is>
      </c>
      <c r="K1" t="inlineStr">
        <is>
          <t>Initial Solids Composition (wt% of feed dry basis)</t>
        </is>
      </c>
      <c r="Q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Initial Acid Concentration (mol proton/L)</t>
        </is>
      </c>
      <c r="E2" t="inlineStr">
        <is>
          <t>Particle Size, smallest dimension if available (mm)</t>
        </is>
      </c>
      <c r="F2" t="inlineStr">
        <is>
          <t>Feed Mass (g)</t>
        </is>
      </c>
      <c r="G2" t="inlineStr">
        <is>
          <t>Moisture Content of Feed Wood (%)</t>
        </is>
      </c>
      <c r="H2" t="inlineStr">
        <is>
          <t>Isothermal Time (min)</t>
        </is>
      </c>
      <c r="I2" t="inlineStr">
        <is>
          <t>Heating Time (min)</t>
        </is>
      </c>
      <c r="J2" t="inlineStr">
        <is>
          <t>Minimum Ramp Temp (deg/min)</t>
        </is>
      </c>
      <c r="K2" t="inlineStr">
        <is>
          <t>Arabinose</t>
        </is>
      </c>
      <c r="L2" t="inlineStr">
        <is>
          <t>Galactose</t>
        </is>
      </c>
      <c r="M2" t="inlineStr">
        <is>
          <t>Glucose</t>
        </is>
      </c>
      <c r="N2" t="inlineStr">
        <is>
          <t>Xylose</t>
        </is>
      </c>
      <c r="O2" t="inlineStr">
        <is>
          <t>Mannose</t>
        </is>
      </c>
      <c r="P2" t="inlineStr">
        <is>
          <t>Rhammose</t>
        </is>
      </c>
      <c r="Q2" t="inlineStr">
        <is>
          <t>Arbinose</t>
        </is>
      </c>
      <c r="R2" t="inlineStr">
        <is>
          <t>Galactose</t>
        </is>
      </c>
      <c r="S2" t="inlineStr">
        <is>
          <t>Glucose</t>
        </is>
      </c>
      <c r="T2" t="inlineStr">
        <is>
          <t>Xylose</t>
        </is>
      </c>
      <c r="U2" t="inlineStr">
        <is>
          <t>Mannose</t>
        </is>
      </c>
      <c r="V2" t="inlineStr">
        <is>
          <t>Rhammose</t>
        </is>
      </c>
      <c r="W2" t="inlineStr">
        <is>
          <t>Furfural</t>
        </is>
      </c>
      <c r="X2" t="inlineStr">
        <is>
          <t>Hydroxymethylfurfural</t>
        </is>
      </c>
    </row>
    <row r="3">
      <c r="A3" t="n">
        <v>34</v>
      </c>
      <c r="B3" t="n">
        <v>100</v>
      </c>
      <c r="C3" t="n">
        <v>7.69</v>
      </c>
      <c r="D3" t="n">
        <v>0</v>
      </c>
      <c r="E3" t="n">
        <v>5</v>
      </c>
      <c r="F3" t="n">
        <v>169390.1035673187</v>
      </c>
      <c r="G3" t="n">
        <v>20</v>
      </c>
      <c r="H3" t="n">
        <v>0</v>
      </c>
      <c r="I3">
        <f>A3-H3</f>
        <v/>
      </c>
      <c r="J3">
        <f>(100-25)/34</f>
        <v/>
      </c>
      <c r="N3" t="n">
        <v>14.5</v>
      </c>
      <c r="T3" t="n">
        <v>0</v>
      </c>
    </row>
    <row r="4">
      <c r="A4" t="n">
        <v>67</v>
      </c>
      <c r="B4" t="n">
        <v>137.090909090909</v>
      </c>
      <c r="C4" t="n">
        <v>7.69</v>
      </c>
      <c r="D4" t="n">
        <v>0</v>
      </c>
      <c r="E4" t="n">
        <v>5</v>
      </c>
      <c r="F4" t="n">
        <v>169390.1035673187</v>
      </c>
      <c r="G4" t="n">
        <v>20</v>
      </c>
      <c r="H4" t="n">
        <v>0</v>
      </c>
      <c r="I4">
        <f>A4-H4</f>
        <v/>
      </c>
      <c r="J4">
        <f>(100-25)/34</f>
        <v/>
      </c>
      <c r="N4" t="n">
        <v>14.5</v>
      </c>
      <c r="T4" t="n">
        <v>0</v>
      </c>
    </row>
    <row r="5">
      <c r="A5" t="n">
        <v>82</v>
      </c>
      <c r="B5" t="n">
        <v>144.727272727272</v>
      </c>
      <c r="C5" t="n">
        <v>7.69</v>
      </c>
      <c r="D5" t="n">
        <v>0</v>
      </c>
      <c r="E5" t="n">
        <v>5</v>
      </c>
      <c r="F5" t="n">
        <v>169390.1035673187</v>
      </c>
      <c r="G5" t="n">
        <v>20</v>
      </c>
      <c r="H5">
        <f>A5-$A$4</f>
        <v/>
      </c>
      <c r="I5">
        <f>A5-H5</f>
        <v/>
      </c>
      <c r="J5">
        <f>(100-25)/34</f>
        <v/>
      </c>
      <c r="N5" t="n">
        <v>14.5</v>
      </c>
      <c r="T5" t="n">
        <v>0</v>
      </c>
    </row>
    <row r="6">
      <c r="A6" t="n">
        <v>97</v>
      </c>
      <c r="B6" t="n">
        <v>149.272727272727</v>
      </c>
      <c r="C6" t="n">
        <v>7.69</v>
      </c>
      <c r="D6" t="n">
        <v>0</v>
      </c>
      <c r="E6" t="n">
        <v>5</v>
      </c>
      <c r="F6" t="n">
        <v>169390.1035673187</v>
      </c>
      <c r="G6" t="n">
        <v>20</v>
      </c>
      <c r="H6">
        <f>A6-$A$4</f>
        <v/>
      </c>
      <c r="I6">
        <f>A6-H6</f>
        <v/>
      </c>
      <c r="J6">
        <f>(100-25)/34</f>
        <v/>
      </c>
      <c r="N6" t="n">
        <v>14.5</v>
      </c>
      <c r="T6" t="n">
        <v>0</v>
      </c>
    </row>
    <row r="7">
      <c r="A7" t="n">
        <v>112</v>
      </c>
      <c r="B7" t="n">
        <v>152.363636363636</v>
      </c>
      <c r="C7" t="n">
        <v>7.69</v>
      </c>
      <c r="D7" t="n">
        <v>0</v>
      </c>
      <c r="E7" t="n">
        <v>5</v>
      </c>
      <c r="F7" t="n">
        <v>169390.1035673187</v>
      </c>
      <c r="G7" t="n">
        <v>20</v>
      </c>
      <c r="H7">
        <f>A7-$A$4</f>
        <v/>
      </c>
      <c r="I7">
        <f>A7-H7</f>
        <v/>
      </c>
      <c r="J7">
        <f>(100-25)/34</f>
        <v/>
      </c>
      <c r="N7" t="n">
        <v>14.5</v>
      </c>
      <c r="T7" t="n">
        <v>0</v>
      </c>
    </row>
    <row r="8">
      <c r="A8" t="n">
        <v>127</v>
      </c>
      <c r="B8" t="n">
        <v>154.363636363636</v>
      </c>
      <c r="C8" t="n">
        <v>7.69</v>
      </c>
      <c r="D8" t="n">
        <v>0</v>
      </c>
      <c r="E8" t="n">
        <v>5</v>
      </c>
      <c r="F8" t="n">
        <v>169390.1035673187</v>
      </c>
      <c r="G8" t="n">
        <v>20</v>
      </c>
      <c r="H8">
        <f>A8-$A$4</f>
        <v/>
      </c>
      <c r="I8">
        <f>A8-H8</f>
        <v/>
      </c>
      <c r="J8">
        <f>(100-25)/34</f>
        <v/>
      </c>
      <c r="N8" t="n">
        <v>14.5</v>
      </c>
      <c r="T8" t="n">
        <v>0.9193628664495092</v>
      </c>
    </row>
    <row r="9">
      <c r="A9" t="n">
        <v>142</v>
      </c>
      <c r="B9" t="n">
        <v>155.454545454545</v>
      </c>
      <c r="C9" t="n">
        <v>7.69</v>
      </c>
      <c r="D9" t="n">
        <v>0</v>
      </c>
      <c r="E9" t="n">
        <v>5</v>
      </c>
      <c r="F9" t="n">
        <v>169390.1035673187</v>
      </c>
      <c r="G9" t="n">
        <v>20</v>
      </c>
      <c r="H9">
        <f>A9-$A$4</f>
        <v/>
      </c>
      <c r="I9">
        <f>A9-H9</f>
        <v/>
      </c>
      <c r="J9">
        <f>(100-25)/34</f>
        <v/>
      </c>
      <c r="N9" t="n">
        <v>14.5</v>
      </c>
      <c r="T9" t="n">
        <v>1.525751140065146</v>
      </c>
    </row>
    <row r="10">
      <c r="A10" t="n">
        <v>157</v>
      </c>
      <c r="B10" t="n">
        <v>156.181818181818</v>
      </c>
      <c r="C10" t="n">
        <v>7.69</v>
      </c>
      <c r="D10" t="n">
        <v>0</v>
      </c>
      <c r="E10" t="n">
        <v>5</v>
      </c>
      <c r="F10" t="n">
        <v>169390.1035673187</v>
      </c>
      <c r="G10" t="n">
        <v>20</v>
      </c>
      <c r="H10">
        <f>A10-$A$4</f>
        <v/>
      </c>
      <c r="I10">
        <f>A10-H10</f>
        <v/>
      </c>
      <c r="J10">
        <f>(100-25)/34</f>
        <v/>
      </c>
      <c r="N10" t="n">
        <v>14.5</v>
      </c>
      <c r="T10" t="n">
        <v>2.445114006514648</v>
      </c>
    </row>
    <row r="11">
      <c r="A11" t="n">
        <v>172</v>
      </c>
      <c r="B11" t="n">
        <v>156.545454545454</v>
      </c>
      <c r="C11" t="n">
        <v>7.69</v>
      </c>
      <c r="D11" t="n">
        <v>0</v>
      </c>
      <c r="E11" t="n">
        <v>5</v>
      </c>
      <c r="F11" t="n">
        <v>169390.1035673187</v>
      </c>
      <c r="G11" t="n">
        <v>20</v>
      </c>
      <c r="H11">
        <f>A11-$A$4</f>
        <v/>
      </c>
      <c r="I11">
        <f>A11-H11</f>
        <v/>
      </c>
      <c r="J11">
        <f>(100-25)/34</f>
        <v/>
      </c>
      <c r="N11" t="n">
        <v>14.5</v>
      </c>
      <c r="T11" t="n">
        <v>3.990426058631909</v>
      </c>
    </row>
    <row r="12">
      <c r="A12" t="n">
        <v>187</v>
      </c>
      <c r="B12" t="n">
        <v>156.727272727272</v>
      </c>
      <c r="C12" t="n">
        <v>7.69</v>
      </c>
      <c r="D12" t="n">
        <v>0</v>
      </c>
      <c r="E12" t="n">
        <v>5</v>
      </c>
      <c r="F12" t="n">
        <v>169390.1035673187</v>
      </c>
      <c r="G12" t="n">
        <v>20</v>
      </c>
      <c r="H12">
        <f>A12-$A$4</f>
        <v/>
      </c>
      <c r="I12">
        <f>A12-H12</f>
        <v/>
      </c>
      <c r="J12">
        <f>(100-25)/34</f>
        <v/>
      </c>
      <c r="N12" t="n">
        <v>14.5</v>
      </c>
      <c r="T12" t="n">
        <v>4.18603517915308</v>
      </c>
    </row>
    <row r="13">
      <c r="A13" t="n">
        <v>202</v>
      </c>
      <c r="B13" t="n">
        <v>157.090909090909</v>
      </c>
      <c r="C13" t="n">
        <v>7.69</v>
      </c>
      <c r="D13" t="n">
        <v>0</v>
      </c>
      <c r="E13" t="n">
        <v>5</v>
      </c>
      <c r="F13" t="n">
        <v>169390.1035673187</v>
      </c>
      <c r="G13" t="n">
        <v>20</v>
      </c>
      <c r="H13">
        <f>A13-$A$4</f>
        <v/>
      </c>
      <c r="I13">
        <f>A13-H13</f>
        <v/>
      </c>
      <c r="J13">
        <f>(100-25)/34</f>
        <v/>
      </c>
      <c r="N13" t="n">
        <v>14.5</v>
      </c>
      <c r="T13" t="n">
        <v>7.452707491856675</v>
      </c>
    </row>
    <row r="14">
      <c r="A14" t="n">
        <v>217</v>
      </c>
      <c r="B14" t="n">
        <v>157.272727272727</v>
      </c>
      <c r="C14" t="n">
        <v>7.69</v>
      </c>
      <c r="D14" t="n">
        <v>0</v>
      </c>
      <c r="E14" t="n">
        <v>5</v>
      </c>
      <c r="F14" t="n">
        <v>169390.1035673187</v>
      </c>
      <c r="G14" t="n">
        <v>20</v>
      </c>
      <c r="H14">
        <f>A14-$A$4</f>
        <v/>
      </c>
      <c r="I14">
        <f>A14-H14</f>
        <v/>
      </c>
      <c r="J14">
        <f>(100-25)/34</f>
        <v/>
      </c>
      <c r="N14" t="n">
        <v>14.5</v>
      </c>
      <c r="T14" t="n">
        <v>8.059095765472305</v>
      </c>
    </row>
    <row r="15">
      <c r="A15" t="n">
        <v>232</v>
      </c>
      <c r="B15" t="n">
        <v>157.454545454545</v>
      </c>
      <c r="C15" t="n">
        <v>7.69</v>
      </c>
      <c r="D15" t="n">
        <v>0</v>
      </c>
      <c r="E15" t="n">
        <v>5</v>
      </c>
      <c r="F15" t="n">
        <v>169390.1035673187</v>
      </c>
      <c r="G15" t="n">
        <v>20</v>
      </c>
      <c r="H15">
        <f>A15-$A$4</f>
        <v/>
      </c>
      <c r="I15">
        <f>A15-H15</f>
        <v/>
      </c>
      <c r="J15">
        <f>(100-25)/34</f>
        <v/>
      </c>
      <c r="N15" t="n">
        <v>14.5</v>
      </c>
      <c r="T15" t="n">
        <v>7.883047557003247</v>
      </c>
    </row>
    <row r="16">
      <c r="A16" t="n">
        <v>247</v>
      </c>
      <c r="B16" t="n">
        <v>157.454545454545</v>
      </c>
      <c r="C16" t="n">
        <v>7.69</v>
      </c>
      <c r="D16" t="n">
        <v>0</v>
      </c>
      <c r="E16" t="n">
        <v>5</v>
      </c>
      <c r="F16" t="n">
        <v>169390.1035673187</v>
      </c>
      <c r="G16" t="n">
        <v>20</v>
      </c>
      <c r="H16">
        <f>A16-$A$4</f>
        <v/>
      </c>
      <c r="I16">
        <f>A16-H16</f>
        <v/>
      </c>
      <c r="J16">
        <f>(100-25)/34</f>
        <v/>
      </c>
      <c r="N16" t="n">
        <v>14.5</v>
      </c>
      <c r="T16" t="n">
        <v>9.741334201954395</v>
      </c>
    </row>
    <row r="17">
      <c r="A17" t="n">
        <v>262</v>
      </c>
      <c r="B17" t="n">
        <v>157.636363636363</v>
      </c>
      <c r="C17" t="n">
        <v>7.69</v>
      </c>
      <c r="D17" t="n">
        <v>0</v>
      </c>
      <c r="E17" t="n">
        <v>5</v>
      </c>
      <c r="F17" t="n">
        <v>169390.1035673187</v>
      </c>
      <c r="G17" t="n">
        <v>20</v>
      </c>
      <c r="H17">
        <f>A17-$A$4</f>
        <v/>
      </c>
      <c r="I17">
        <f>A17-H17</f>
        <v/>
      </c>
      <c r="J17">
        <f>(100-25)/34</f>
        <v/>
      </c>
      <c r="N17" t="n">
        <v>14.5</v>
      </c>
      <c r="T17" t="n">
        <v>8.117778501628662</v>
      </c>
    </row>
    <row r="18">
      <c r="A18" t="n">
        <v>277</v>
      </c>
      <c r="B18" t="n">
        <v>157.818181818181</v>
      </c>
      <c r="C18" t="n">
        <v>7.69</v>
      </c>
      <c r="D18" t="n">
        <v>0</v>
      </c>
      <c r="E18" t="n">
        <v>5</v>
      </c>
      <c r="F18" t="n">
        <v>169390.1035673187</v>
      </c>
      <c r="G18" t="n">
        <v>20</v>
      </c>
      <c r="H18">
        <f>A18-$A$4</f>
        <v/>
      </c>
      <c r="I18">
        <f>A18-H18</f>
        <v/>
      </c>
      <c r="J18">
        <f>(100-25)/34</f>
        <v/>
      </c>
      <c r="N18" t="n">
        <v>14.5</v>
      </c>
      <c r="T18" t="n">
        <v>10.6606970684039</v>
      </c>
    </row>
    <row r="19">
      <c r="A19" t="n">
        <v>292</v>
      </c>
      <c r="B19" t="n">
        <v>157.818181818181</v>
      </c>
      <c r="C19" t="n">
        <v>7.69</v>
      </c>
      <c r="D19" t="n">
        <v>0</v>
      </c>
      <c r="E19" t="n">
        <v>5</v>
      </c>
      <c r="F19" t="n">
        <v>169390.1035673187</v>
      </c>
      <c r="G19" t="n">
        <v>20</v>
      </c>
      <c r="H19">
        <f>A19-$A$4</f>
        <v/>
      </c>
      <c r="I19">
        <f>A19-H19</f>
        <v/>
      </c>
      <c r="J19">
        <f>(100-25)/34</f>
        <v/>
      </c>
      <c r="N19" t="n">
        <v>14.5</v>
      </c>
      <c r="T19" t="n">
        <v>6.689831921824101</v>
      </c>
    </row>
    <row r="20">
      <c r="C20" t="n">
        <v>7.69</v>
      </c>
      <c r="D20" t="n">
        <v>0</v>
      </c>
      <c r="E20" t="n">
        <v>5</v>
      </c>
      <c r="F20" t="n">
        <v>169390.1035673187</v>
      </c>
      <c r="G20" t="n">
        <v>20</v>
      </c>
      <c r="I20">
        <f>A20-H20</f>
        <v/>
      </c>
      <c r="J20">
        <f>(100-25)/34</f>
        <v/>
      </c>
      <c r="N20" t="n">
        <v>14.5</v>
      </c>
    </row>
    <row r="21">
      <c r="C21" t="n">
        <v>7.69</v>
      </c>
      <c r="D21" t="n">
        <v>0</v>
      </c>
      <c r="E21" t="n">
        <v>5</v>
      </c>
      <c r="F21" t="n">
        <v>169390.1035673187</v>
      </c>
      <c r="G21" t="n">
        <v>20</v>
      </c>
      <c r="I21">
        <f>A21-H21</f>
        <v/>
      </c>
      <c r="J21">
        <f>(100-25)/34</f>
        <v/>
      </c>
      <c r="N21" t="n">
        <v>14.5</v>
      </c>
    </row>
    <row r="22">
      <c r="C22" t="n">
        <v>7.69</v>
      </c>
      <c r="D22" t="n">
        <v>0</v>
      </c>
      <c r="E22" t="n">
        <v>5</v>
      </c>
      <c r="F22" t="n">
        <v>169390.1035673187</v>
      </c>
      <c r="G22" t="n">
        <v>20</v>
      </c>
      <c r="I22">
        <f>A22-H22</f>
        <v/>
      </c>
      <c r="J22">
        <f>(100-25)/34</f>
        <v/>
      </c>
      <c r="N22" t="n">
        <v>14.5</v>
      </c>
    </row>
    <row r="23">
      <c r="C23" t="n">
        <v>7.69</v>
      </c>
      <c r="D23" t="n">
        <v>0</v>
      </c>
      <c r="E23" t="n">
        <v>5</v>
      </c>
      <c r="F23" t="n">
        <v>169390.1035673187</v>
      </c>
      <c r="G23" t="n">
        <v>20</v>
      </c>
      <c r="I23">
        <f>A23-H23</f>
        <v/>
      </c>
      <c r="J23">
        <f>(100-25)/34</f>
        <v/>
      </c>
      <c r="N23" t="n">
        <v>14.5</v>
      </c>
    </row>
    <row r="24" s="1"/>
    <row r="25" s="1"/>
    <row r="26" s="1"/>
    <row r="27" s="1"/>
    <row r="28" s="1"/>
    <row customFormat="1" r="29" s="2"/>
    <row customFormat="1" r="30" s="3"/>
    <row r="31" s="1"/>
    <row r="32" s="1"/>
    <row r="33" s="1"/>
    <row r="34" s="1"/>
    <row r="35" s="1"/>
    <row r="36" s="1"/>
    <row r="37" s="1"/>
    <row customFormat="1" r="38" s="2"/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L1" workbookViewId="0">
      <selection activeCell="AA6" sqref="AA6"/>
    </sheetView>
  </sheetViews>
  <sheetFormatPr baseColWidth="10" defaultColWidth="8.83203125" defaultRowHeight="15"/>
  <cols>
    <col customWidth="1" max="24" min="24" style="1" width="22.6640625"/>
  </cols>
  <sheetData>
    <row r="1">
      <c r="A1" t="inlineStr">
        <is>
          <t>Reactor Conditions</t>
        </is>
      </c>
      <c r="L1" t="inlineStr">
        <is>
          <t>Initial Solids Composition (wt% of feed dry basis)</t>
        </is>
      </c>
      <c r="R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</t>
        </is>
      </c>
    </row>
    <row r="3">
      <c r="A3" t="n">
        <v>34</v>
      </c>
      <c r="B3" t="n">
        <v>100</v>
      </c>
      <c r="C3" t="n">
        <v>7.69</v>
      </c>
      <c r="D3" t="inlineStr">
        <is>
          <t>none</t>
        </is>
      </c>
      <c r="E3" t="n">
        <v>0</v>
      </c>
      <c r="F3" t="n">
        <v>5</v>
      </c>
      <c r="G3" t="n">
        <v>169390.1035673187</v>
      </c>
      <c r="H3" t="n">
        <v>20</v>
      </c>
      <c r="I3" t="n">
        <v>0</v>
      </c>
      <c r="J3" t="n">
        <v>34</v>
      </c>
      <c r="K3" t="n">
        <v>2.205882352941177</v>
      </c>
      <c r="O3" t="n">
        <v>14.5</v>
      </c>
      <c r="U3" t="n">
        <v>0</v>
      </c>
    </row>
    <row r="4">
      <c r="A4" t="n">
        <v>67</v>
      </c>
      <c r="B4" t="n">
        <v>137.090909090909</v>
      </c>
      <c r="C4" t="n">
        <v>7.69</v>
      </c>
      <c r="D4" t="inlineStr">
        <is>
          <t>none</t>
        </is>
      </c>
      <c r="E4" t="n">
        <v>0</v>
      </c>
      <c r="F4" t="n">
        <v>5</v>
      </c>
      <c r="G4" t="n">
        <v>169390.1035673187</v>
      </c>
      <c r="H4" t="n">
        <v>20</v>
      </c>
      <c r="I4" t="n">
        <v>0</v>
      </c>
      <c r="J4" t="n">
        <v>67</v>
      </c>
      <c r="K4" t="n">
        <v>2.205882352941177</v>
      </c>
      <c r="O4" t="n">
        <v>14.5</v>
      </c>
      <c r="U4" t="n">
        <v>0</v>
      </c>
    </row>
    <row r="5">
      <c r="A5" t="n">
        <v>82</v>
      </c>
      <c r="B5" t="n">
        <v>144.727272727272</v>
      </c>
      <c r="C5" t="n">
        <v>7.69</v>
      </c>
      <c r="D5" t="inlineStr">
        <is>
          <t>none</t>
        </is>
      </c>
      <c r="E5" t="n">
        <v>0</v>
      </c>
      <c r="F5" t="n">
        <v>5</v>
      </c>
      <c r="G5" t="n">
        <v>169390.1035673187</v>
      </c>
      <c r="H5" t="n">
        <v>20</v>
      </c>
      <c r="I5" t="n">
        <v>15</v>
      </c>
      <c r="J5" t="n">
        <v>67</v>
      </c>
      <c r="K5" t="n">
        <v>2.205882352941177</v>
      </c>
      <c r="O5" t="n">
        <v>14.5</v>
      </c>
      <c r="U5" t="n">
        <v>0</v>
      </c>
    </row>
    <row r="6">
      <c r="A6" t="n">
        <v>97</v>
      </c>
      <c r="B6" t="n">
        <v>149.272727272727</v>
      </c>
      <c r="C6" t="n">
        <v>7.69</v>
      </c>
      <c r="D6" t="inlineStr">
        <is>
          <t>none</t>
        </is>
      </c>
      <c r="E6" t="n">
        <v>0</v>
      </c>
      <c r="F6" t="n">
        <v>5</v>
      </c>
      <c r="G6" t="n">
        <v>169390.1035673187</v>
      </c>
      <c r="H6" t="n">
        <v>20</v>
      </c>
      <c r="I6" t="n">
        <v>30</v>
      </c>
      <c r="J6" t="n">
        <v>67</v>
      </c>
      <c r="K6" t="n">
        <v>2.205882352941177</v>
      </c>
      <c r="O6" t="n">
        <v>14.5</v>
      </c>
      <c r="U6" t="n">
        <v>0</v>
      </c>
    </row>
    <row r="7">
      <c r="A7" t="n">
        <v>112</v>
      </c>
      <c r="B7" t="n">
        <v>152.363636363636</v>
      </c>
      <c r="C7" t="n">
        <v>7.69</v>
      </c>
      <c r="D7" t="inlineStr">
        <is>
          <t>none</t>
        </is>
      </c>
      <c r="E7" t="n">
        <v>0</v>
      </c>
      <c r="F7" t="n">
        <v>5</v>
      </c>
      <c r="G7" t="n">
        <v>169390.1035673187</v>
      </c>
      <c r="H7" t="n">
        <v>20</v>
      </c>
      <c r="I7" t="n">
        <v>45</v>
      </c>
      <c r="J7" t="n">
        <v>67</v>
      </c>
      <c r="K7" t="n">
        <v>2.205882352941177</v>
      </c>
      <c r="O7" t="n">
        <v>14.5</v>
      </c>
      <c r="U7" t="n">
        <v>0</v>
      </c>
    </row>
    <row r="8">
      <c r="A8" t="n">
        <v>127</v>
      </c>
      <c r="B8" t="n">
        <v>154.363636363636</v>
      </c>
      <c r="C8" t="n">
        <v>7.69</v>
      </c>
      <c r="D8" t="inlineStr">
        <is>
          <t>none</t>
        </is>
      </c>
      <c r="E8" t="n">
        <v>0</v>
      </c>
      <c r="F8" t="n">
        <v>5</v>
      </c>
      <c r="G8" t="n">
        <v>169390.1035673187</v>
      </c>
      <c r="H8" t="n">
        <v>20</v>
      </c>
      <c r="I8" t="n">
        <v>60</v>
      </c>
      <c r="J8" t="n">
        <v>67</v>
      </c>
      <c r="K8" t="n">
        <v>2.205882352941177</v>
      </c>
      <c r="O8" t="n">
        <v>14.5</v>
      </c>
      <c r="U8" t="n">
        <v>0.9193628664495092</v>
      </c>
    </row>
    <row r="9">
      <c r="A9" t="n">
        <v>142</v>
      </c>
      <c r="B9" t="n">
        <v>155.454545454545</v>
      </c>
      <c r="C9" t="n">
        <v>7.69</v>
      </c>
      <c r="D9" t="inlineStr">
        <is>
          <t>none</t>
        </is>
      </c>
      <c r="E9" t="n">
        <v>0</v>
      </c>
      <c r="F9" t="n">
        <v>5</v>
      </c>
      <c r="G9" t="n">
        <v>169390.1035673187</v>
      </c>
      <c r="H9" t="n">
        <v>20</v>
      </c>
      <c r="I9" t="n">
        <v>75</v>
      </c>
      <c r="J9" t="n">
        <v>67</v>
      </c>
      <c r="K9" t="n">
        <v>2.205882352941177</v>
      </c>
      <c r="O9" t="n">
        <v>14.5</v>
      </c>
      <c r="U9" t="n">
        <v>1.525751140065146</v>
      </c>
    </row>
    <row r="10">
      <c r="A10" t="n">
        <v>157</v>
      </c>
      <c r="B10" t="n">
        <v>156.181818181818</v>
      </c>
      <c r="C10" t="n">
        <v>7.69</v>
      </c>
      <c r="D10" t="inlineStr">
        <is>
          <t>none</t>
        </is>
      </c>
      <c r="E10" t="n">
        <v>0</v>
      </c>
      <c r="F10" t="n">
        <v>5</v>
      </c>
      <c r="G10" t="n">
        <v>169390.1035673187</v>
      </c>
      <c r="H10" t="n">
        <v>20</v>
      </c>
      <c r="I10" t="n">
        <v>90</v>
      </c>
      <c r="J10" t="n">
        <v>67</v>
      </c>
      <c r="K10" t="n">
        <v>2.205882352941177</v>
      </c>
      <c r="O10" t="n">
        <v>14.5</v>
      </c>
      <c r="U10" t="n">
        <v>2.445114006514648</v>
      </c>
    </row>
    <row r="11">
      <c r="A11" t="n">
        <v>172</v>
      </c>
      <c r="B11" t="n">
        <v>156.545454545454</v>
      </c>
      <c r="C11" t="n">
        <v>7.69</v>
      </c>
      <c r="D11" t="inlineStr">
        <is>
          <t>none</t>
        </is>
      </c>
      <c r="E11" t="n">
        <v>0</v>
      </c>
      <c r="F11" t="n">
        <v>5</v>
      </c>
      <c r="G11" t="n">
        <v>169390.1035673187</v>
      </c>
      <c r="H11" t="n">
        <v>20</v>
      </c>
      <c r="I11" t="n">
        <v>105</v>
      </c>
      <c r="J11" t="n">
        <v>67</v>
      </c>
      <c r="K11" t="n">
        <v>2.205882352941177</v>
      </c>
      <c r="O11" t="n">
        <v>14.5</v>
      </c>
      <c r="U11" t="n">
        <v>3.990426058631909</v>
      </c>
    </row>
    <row r="12">
      <c r="A12" t="n">
        <v>187</v>
      </c>
      <c r="B12" t="n">
        <v>156.727272727272</v>
      </c>
      <c r="C12" t="n">
        <v>7.69</v>
      </c>
      <c r="D12" t="inlineStr">
        <is>
          <t>none</t>
        </is>
      </c>
      <c r="E12" t="n">
        <v>0</v>
      </c>
      <c r="F12" t="n">
        <v>5</v>
      </c>
      <c r="G12" t="n">
        <v>169390.1035673187</v>
      </c>
      <c r="H12" t="n">
        <v>20</v>
      </c>
      <c r="I12" t="n">
        <v>120</v>
      </c>
      <c r="J12" t="n">
        <v>67</v>
      </c>
      <c r="K12" t="n">
        <v>2.205882352941177</v>
      </c>
      <c r="O12" t="n">
        <v>14.5</v>
      </c>
      <c r="U12" t="n">
        <v>4.18603517915308</v>
      </c>
    </row>
    <row r="13">
      <c r="A13" t="n">
        <v>202</v>
      </c>
      <c r="B13" t="n">
        <v>157.090909090909</v>
      </c>
      <c r="C13" t="n">
        <v>7.69</v>
      </c>
      <c r="D13" t="inlineStr">
        <is>
          <t>none</t>
        </is>
      </c>
      <c r="E13" t="n">
        <v>0</v>
      </c>
      <c r="F13" t="n">
        <v>5</v>
      </c>
      <c r="G13" t="n">
        <v>169390.1035673187</v>
      </c>
      <c r="H13" t="n">
        <v>20</v>
      </c>
      <c r="I13" t="n">
        <v>135</v>
      </c>
      <c r="J13" t="n">
        <v>67</v>
      </c>
      <c r="K13" t="n">
        <v>2.205882352941177</v>
      </c>
      <c r="O13" t="n">
        <v>14.5</v>
      </c>
      <c r="U13" t="n">
        <v>7.452707491856675</v>
      </c>
    </row>
    <row r="14">
      <c r="A14" t="n">
        <v>217</v>
      </c>
      <c r="B14" t="n">
        <v>157.272727272727</v>
      </c>
      <c r="C14" t="n">
        <v>7.69</v>
      </c>
      <c r="D14" t="inlineStr">
        <is>
          <t>none</t>
        </is>
      </c>
      <c r="E14" t="n">
        <v>0</v>
      </c>
      <c r="F14" t="n">
        <v>5</v>
      </c>
      <c r="G14" t="n">
        <v>169390.1035673187</v>
      </c>
      <c r="H14" t="n">
        <v>20</v>
      </c>
      <c r="I14" t="n">
        <v>150</v>
      </c>
      <c r="J14" t="n">
        <v>67</v>
      </c>
      <c r="K14" t="n">
        <v>2.205882352941177</v>
      </c>
      <c r="O14" t="n">
        <v>14.5</v>
      </c>
      <c r="U14" t="n">
        <v>8.059095765472305</v>
      </c>
    </row>
    <row r="15">
      <c r="A15" t="n">
        <v>232</v>
      </c>
      <c r="B15" t="n">
        <v>157.454545454545</v>
      </c>
      <c r="C15" t="n">
        <v>7.69</v>
      </c>
      <c r="D15" t="inlineStr">
        <is>
          <t>none</t>
        </is>
      </c>
      <c r="E15" t="n">
        <v>0</v>
      </c>
      <c r="F15" t="n">
        <v>5</v>
      </c>
      <c r="G15" t="n">
        <v>169390.1035673187</v>
      </c>
      <c r="H15" t="n">
        <v>20</v>
      </c>
      <c r="I15" t="n">
        <v>165</v>
      </c>
      <c r="J15" t="n">
        <v>67</v>
      </c>
      <c r="K15" t="n">
        <v>2.205882352941177</v>
      </c>
      <c r="O15" t="n">
        <v>14.5</v>
      </c>
      <c r="U15" t="n">
        <v>7.883047557003247</v>
      </c>
    </row>
    <row r="16">
      <c r="A16" t="n">
        <v>247</v>
      </c>
      <c r="B16" t="n">
        <v>157.454545454545</v>
      </c>
      <c r="C16" t="n">
        <v>7.69</v>
      </c>
      <c r="D16" t="inlineStr">
        <is>
          <t>none</t>
        </is>
      </c>
      <c r="E16" t="n">
        <v>0</v>
      </c>
      <c r="F16" t="n">
        <v>5</v>
      </c>
      <c r="G16" t="n">
        <v>169390.1035673187</v>
      </c>
      <c r="H16" t="n">
        <v>20</v>
      </c>
      <c r="I16" t="n">
        <v>180</v>
      </c>
      <c r="J16" t="n">
        <v>67</v>
      </c>
      <c r="K16" t="n">
        <v>2.205882352941177</v>
      </c>
      <c r="O16" t="n">
        <v>14.5</v>
      </c>
      <c r="U16" t="n">
        <v>9.741334201954395</v>
      </c>
    </row>
    <row r="17">
      <c r="A17" t="n">
        <v>262</v>
      </c>
      <c r="B17" t="n">
        <v>157.636363636363</v>
      </c>
      <c r="C17" t="n">
        <v>7.69</v>
      </c>
      <c r="D17" t="inlineStr">
        <is>
          <t>none</t>
        </is>
      </c>
      <c r="E17" t="n">
        <v>0</v>
      </c>
      <c r="F17" t="n">
        <v>5</v>
      </c>
      <c r="G17" t="n">
        <v>169390.1035673187</v>
      </c>
      <c r="H17" t="n">
        <v>20</v>
      </c>
      <c r="I17" t="n">
        <v>195</v>
      </c>
      <c r="J17" t="n">
        <v>67</v>
      </c>
      <c r="K17" t="n">
        <v>2.205882352941177</v>
      </c>
      <c r="O17" t="n">
        <v>14.5</v>
      </c>
      <c r="U17" t="n">
        <v>8.117778501628662</v>
      </c>
    </row>
    <row r="18">
      <c r="A18" t="n">
        <v>277</v>
      </c>
      <c r="B18" t="n">
        <v>157.818181818181</v>
      </c>
      <c r="C18" t="n">
        <v>7.69</v>
      </c>
      <c r="D18" t="inlineStr">
        <is>
          <t>none</t>
        </is>
      </c>
      <c r="E18" t="n">
        <v>0</v>
      </c>
      <c r="F18" t="n">
        <v>5</v>
      </c>
      <c r="G18" t="n">
        <v>169390.1035673187</v>
      </c>
      <c r="H18" t="n">
        <v>20</v>
      </c>
      <c r="I18" t="n">
        <v>210</v>
      </c>
      <c r="J18" t="n">
        <v>67</v>
      </c>
      <c r="K18" t="n">
        <v>2.205882352941177</v>
      </c>
      <c r="O18" t="n">
        <v>14.5</v>
      </c>
      <c r="U18" t="n">
        <v>10.6606970684039</v>
      </c>
    </row>
    <row r="19">
      <c r="A19" t="n">
        <v>292</v>
      </c>
      <c r="B19" t="n">
        <v>157.818181818181</v>
      </c>
      <c r="C19" t="n">
        <v>7.69</v>
      </c>
      <c r="D19" t="inlineStr">
        <is>
          <t>none</t>
        </is>
      </c>
      <c r="E19" t="n">
        <v>0</v>
      </c>
      <c r="F19" t="n">
        <v>5</v>
      </c>
      <c r="G19" t="n">
        <v>169390.1035673187</v>
      </c>
      <c r="H19" t="n">
        <v>20</v>
      </c>
      <c r="I19" t="n">
        <v>225</v>
      </c>
      <c r="J19" t="n">
        <v>67</v>
      </c>
      <c r="K19" t="n">
        <v>2.205882352941177</v>
      </c>
      <c r="O19" t="n">
        <v>14.5</v>
      </c>
      <c r="U19" t="n">
        <v>6.689831921824101</v>
      </c>
    </row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2019-07-08T19:10:48Z</dcterms:modified>
</cp:coreProperties>
</file>