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A20" workbookViewId="0">
      <selection activeCell="B38" sqref="B38"/>
    </sheetView>
  </sheetViews>
  <sheetFormatPr baseColWidth="10" defaultColWidth="8.83203125" defaultRowHeight="15"/>
  <cols>
    <col customWidth="1" max="1" min="1" style="4" width="39.6640625"/>
    <col customWidth="1" max="2" min="2" style="4" width="22.6640625"/>
    <col customWidth="1" max="16384" min="3" style="4" width="8.83203125"/>
  </cols>
  <sheetData>
    <row customHeight="1" ht="19" r="1" s="1">
      <c r="A1" s="4" t="inlineStr">
        <is>
          <t>Wood Species:</t>
        </is>
      </c>
      <c r="B1" s="9" t="inlineStr">
        <is>
          <t>Poplar sawdust</t>
        </is>
      </c>
      <c r="I1" s="12" t="inlineStr">
        <is>
          <t>Mesh conversion:</t>
        </is>
      </c>
    </row>
    <row r="2">
      <c r="A2" s="4" t="inlineStr">
        <is>
          <t>Initial Acid Concentration:</t>
        </is>
      </c>
      <c r="B2" s="5" t="n">
        <v>8.511380382023753e-06</v>
      </c>
      <c r="C2" s="4" t="inlineStr">
        <is>
          <t>mol proton/L</t>
        </is>
      </c>
    </row>
    <row r="3">
      <c r="A3" s="4" t="inlineStr">
        <is>
          <t>Initial Xylans Composition:</t>
        </is>
      </c>
      <c r="B3" s="5" t="n">
        <v>17.57</v>
      </c>
      <c r="C3" s="4" t="inlineStr">
        <is>
          <t>wt% of feed dry basis</t>
        </is>
      </c>
    </row>
    <row r="4">
      <c r="A4" s="4" t="inlineStr">
        <is>
          <t>Initial Xyloses Composition:</t>
        </is>
      </c>
      <c r="B4" s="5">
        <f>B3/0.88</f>
        <v/>
      </c>
      <c r="C4" s="4" t="inlineStr">
        <is>
          <t>wt% of feed dry basis</t>
        </is>
      </c>
    </row>
    <row r="5">
      <c r="A5" s="4" t="inlineStr">
        <is>
          <t>Particle Size:</t>
        </is>
      </c>
      <c r="B5" s="5" t="n">
        <v>0.841</v>
      </c>
      <c r="C5" s="4" t="inlineStr">
        <is>
          <t>mm</t>
        </is>
      </c>
    </row>
    <row r="6">
      <c r="A6" s="4" t="inlineStr">
        <is>
          <t>LiquidSolidRatio:</t>
        </is>
      </c>
      <c r="B6" s="5" t="n">
        <v>10</v>
      </c>
    </row>
    <row r="7">
      <c r="A7" s="4" t="inlineStr">
        <is>
          <t>Feed mass</t>
        </is>
      </c>
      <c r="B7" s="5" t="n">
        <v>2.5</v>
      </c>
      <c r="C7" s="4" t="inlineStr">
        <is>
          <t>g</t>
        </is>
      </c>
    </row>
    <row r="8">
      <c r="A8" s="4" t="inlineStr">
        <is>
          <t>Moisture Content of Feed Wood:</t>
        </is>
      </c>
      <c r="B8" s="5" t="n">
        <v>0</v>
      </c>
      <c r="C8" s="4" t="inlineStr">
        <is>
          <t>%</t>
        </is>
      </c>
    </row>
    <row customHeight="1" ht="19" r="9" s="1">
      <c r="A9" s="11" t="inlineStr">
        <is>
          <t>Calculating Heating Rate</t>
        </is>
      </c>
    </row>
    <row r="10">
      <c r="A10" s="4" t="inlineStr">
        <is>
          <t>Power</t>
        </is>
      </c>
      <c r="B10" s="5" t="n">
        <v>1350</v>
      </c>
      <c r="C10" s="4" t="inlineStr">
        <is>
          <t>W</t>
        </is>
      </c>
    </row>
    <row r="11">
      <c r="A11" s="4" t="inlineStr">
        <is>
          <t>Reactor Volume</t>
        </is>
      </c>
      <c r="B11" s="5" t="n">
        <v>0.3</v>
      </c>
      <c r="C11" s="4" t="inlineStr">
        <is>
          <t>L</t>
        </is>
      </c>
    </row>
    <row r="12">
      <c r="A12" s="4" t="inlineStr">
        <is>
          <t>LSR1</t>
        </is>
      </c>
      <c r="B12" s="5">
        <f>B6</f>
        <v/>
      </c>
    </row>
    <row r="13">
      <c r="A13" s="4" t="inlineStr">
        <is>
          <t>LSR2</t>
        </is>
      </c>
      <c r="B13" s="5" t="n"/>
    </row>
    <row r="14">
      <c r="A14" s="4" t="inlineStr">
        <is>
          <t>Mass Water</t>
        </is>
      </c>
      <c r="B14" s="5">
        <f>0.2*(B12/(1+B12))</f>
        <v/>
      </c>
      <c r="C14" s="4" t="inlineStr">
        <is>
          <t>kg</t>
        </is>
      </c>
    </row>
    <row r="15">
      <c r="A15" s="4" t="inlineStr">
        <is>
          <t>Efficiency</t>
        </is>
      </c>
      <c r="B15" s="5" t="n">
        <v>0.8</v>
      </c>
    </row>
    <row r="16">
      <c r="A16" s="4" t="inlineStr">
        <is>
          <t>Capacity</t>
        </is>
      </c>
      <c r="B16" s="5" t="n">
        <v>4186</v>
      </c>
      <c r="C16" s="4" t="inlineStr">
        <is>
          <t>J/kg C</t>
        </is>
      </c>
    </row>
    <row r="17">
      <c r="A17" s="4" t="inlineStr">
        <is>
          <t>Heat Rate</t>
        </is>
      </c>
      <c r="B17" s="5">
        <f>B10*B15/B16/B14</f>
        <v/>
      </c>
      <c r="C17" s="4" t="inlineStr">
        <is>
          <t>C/s</t>
        </is>
      </c>
    </row>
    <row r="18">
      <c r="A18" s="4" t="inlineStr">
        <is>
          <t>Heat Rate (C/min)</t>
        </is>
      </c>
      <c r="B18" s="5">
        <f>B17*60</f>
        <v/>
      </c>
      <c r="C18" s="4" t="inlineStr">
        <is>
          <t>C/min</t>
        </is>
      </c>
    </row>
    <row customHeight="1" ht="19" r="22" s="1">
      <c r="A22" s="12" t="inlineStr">
        <is>
          <t>g Xylose/g raw material to g/L conversion:</t>
        </is>
      </c>
    </row>
    <row r="23">
      <c r="A23" s="4" t="inlineStr">
        <is>
          <t>g Xylose/g raw material</t>
        </is>
      </c>
      <c r="B23" s="4" t="inlineStr">
        <is>
          <t>g Xylose/L</t>
        </is>
      </c>
    </row>
    <row r="24">
      <c r="A24" s="4" t="n">
        <v>0.6</v>
      </c>
      <c r="B24" s="5">
        <f>A24/($B$6*100)*1000</f>
        <v/>
      </c>
    </row>
    <row r="25">
      <c r="A25" s="4" t="n">
        <v>0.6</v>
      </c>
      <c r="B25" s="5">
        <f>A25/($B$6*100)*1000</f>
        <v/>
      </c>
    </row>
    <row r="26">
      <c r="A26" s="4" t="n">
        <v>0.6</v>
      </c>
      <c r="B26" s="5">
        <f>A26/($B$6*100)*1000</f>
        <v/>
      </c>
    </row>
    <row r="27">
      <c r="A27" s="4" t="n">
        <v>0.6</v>
      </c>
      <c r="B27" s="5">
        <f>A27/($B$6*100)*1000</f>
        <v/>
      </c>
    </row>
    <row r="28">
      <c r="A28" s="4" t="n">
        <v>0.6</v>
      </c>
      <c r="B28" s="5">
        <f>A28/($B$6*100)*1000</f>
        <v/>
      </c>
    </row>
    <row r="29">
      <c r="A29" s="4" t="n">
        <v>0.6</v>
      </c>
      <c r="B29" s="5">
        <f>A29/($B$6*100)*1000</f>
        <v/>
      </c>
    </row>
    <row customHeight="1" ht="19" r="30" s="1">
      <c r="A30" s="4" t="n">
        <v>0.6</v>
      </c>
      <c r="B30" s="5">
        <f>A30/($B$6*100)*1000</f>
        <v/>
      </c>
      <c r="I30" s="12" t="inlineStr">
        <is>
          <t>pH conversion:</t>
        </is>
      </c>
      <c r="M30" s="12" t="inlineStr">
        <is>
          <t>Average particle size calculation:</t>
        </is>
      </c>
    </row>
    <row r="31">
      <c r="A31" s="4" t="n">
        <v>0.6</v>
      </c>
      <c r="B31" s="5">
        <f>A31/($B$6*100)*1000</f>
        <v/>
      </c>
      <c r="I31" s="6" t="inlineStr">
        <is>
          <t>pH:</t>
        </is>
      </c>
      <c r="J31" s="5" t="n">
        <v>5.07</v>
      </c>
      <c r="M31" s="13" t="inlineStr">
        <is>
          <t>lower limit:</t>
        </is>
      </c>
      <c r="O31" s="4" t="n">
        <v>0.177</v>
      </c>
      <c r="P31" s="4" t="inlineStr">
        <is>
          <t>mm</t>
        </is>
      </c>
    </row>
    <row customHeight="1" ht="17" r="32" s="1">
      <c r="A32" s="4" t="n">
        <v>0.6</v>
      </c>
      <c r="B32" s="5">
        <f>A32/($B$6*100)*1000</f>
        <v/>
      </c>
      <c r="I32" s="6" t="inlineStr">
        <is>
          <t>[H+]:</t>
        </is>
      </c>
      <c r="J32" s="5">
        <f>10^(-J31)</f>
        <v/>
      </c>
      <c r="M32" s="13" t="inlineStr">
        <is>
          <t>upper limit:</t>
        </is>
      </c>
      <c r="O32" s="4" t="n">
        <v>0.841</v>
      </c>
      <c r="P32" s="4" t="inlineStr">
        <is>
          <t>mm</t>
        </is>
      </c>
    </row>
    <row r="33">
      <c r="A33" s="4" t="n">
        <v>0.6</v>
      </c>
      <c r="B33" s="5">
        <f>A33/($B$6*100)*1000</f>
        <v/>
      </c>
      <c r="M33" s="13" t="inlineStr">
        <is>
          <t>Average particle size:</t>
        </is>
      </c>
      <c r="O33" s="5">
        <f>(O31+O32)/2</f>
        <v/>
      </c>
      <c r="P33" s="4" t="inlineStr">
        <is>
          <t>mm</t>
        </is>
      </c>
    </row>
    <row customHeight="1" ht="19" r="34" s="1">
      <c r="I34" s="12" t="inlineStr">
        <is>
          <t>Acid concentration conversion:</t>
        </is>
      </c>
      <c r="N34" s="8" t="n"/>
      <c r="O34" s="12" t="n"/>
    </row>
    <row customHeight="1" ht="17" r="35" s="1">
      <c r="I35" s="4" t="inlineStr">
        <is>
          <t>[%]</t>
        </is>
      </c>
      <c r="J35" s="4" t="inlineStr">
        <is>
          <t>[mol H+/L]</t>
        </is>
      </c>
    </row>
    <row r="36">
      <c r="I36" s="4" t="n">
        <v>0.01</v>
      </c>
      <c r="J36" s="5">
        <f>I36/60*1*10</f>
        <v/>
      </c>
    </row>
    <row r="37">
      <c r="A37" s="4" t="n">
        <v>26.07</v>
      </c>
      <c r="B37" s="4">
        <f>A37/100*1000*B4/100/B6</f>
        <v/>
      </c>
      <c r="I37" s="4" t="n">
        <v>0.05</v>
      </c>
      <c r="J37" s="5">
        <f>I37/60*1*10</f>
        <v/>
      </c>
    </row>
    <row r="38">
      <c r="A38" s="4" t="n">
        <v>35.88</v>
      </c>
      <c r="I38" s="4" t="n">
        <v>0.1</v>
      </c>
      <c r="J38" s="5">
        <f>I38/60*1*10</f>
        <v/>
      </c>
    </row>
    <row r="39">
      <c r="I39" s="4" t="n">
        <v>0.5</v>
      </c>
      <c r="J39" s="5">
        <f>I39/60*1*10</f>
        <v/>
      </c>
    </row>
    <row r="40">
      <c r="I40" s="4" t="n">
        <v>1</v>
      </c>
      <c r="J40" s="5">
        <f>I40/60*1*10</f>
        <v/>
      </c>
    </row>
    <row r="41">
      <c r="I41" s="4" t="n">
        <v>2</v>
      </c>
      <c r="J41" s="5">
        <f>I41/60*1*10</f>
        <v/>
      </c>
    </row>
    <row r="42">
      <c r="I42" s="4" t="n">
        <v>3</v>
      </c>
      <c r="J42" s="5">
        <f>I42/60*1*10</f>
        <v/>
      </c>
    </row>
    <row r="43">
      <c r="I43" s="4" t="n">
        <v>5</v>
      </c>
      <c r="J43" s="5">
        <f>I43/60*1*10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U3" sqref="U3"/>
    </sheetView>
  </sheetViews>
  <sheetFormatPr baseColWidth="10" defaultColWidth="8.83203125" defaultRowHeight="15"/>
  <cols>
    <col bestFit="1" customWidth="1" max="4" min="4" style="1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 t="n">
        <v>30</v>
      </c>
      <c r="B3" t="n">
        <v>170</v>
      </c>
      <c r="C3" t="n">
        <v>10</v>
      </c>
      <c r="D3" t="n">
        <v>0.8333333333333333</v>
      </c>
      <c r="E3" t="n">
        <v>0.841</v>
      </c>
      <c r="F3" t="n">
        <v>100</v>
      </c>
      <c r="G3" t="n">
        <v>0</v>
      </c>
      <c r="H3">
        <f>30-I3</f>
        <v/>
      </c>
      <c r="I3">
        <f>(B3-25)/J3</f>
        <v/>
      </c>
      <c r="J3" t="n">
        <v>85.14094601051123</v>
      </c>
      <c r="N3" t="n">
        <v>19.96590909090909</v>
      </c>
      <c r="T3" t="n">
        <v>4.58</v>
      </c>
      <c r="U3" t="n">
        <v>6.3</v>
      </c>
    </row>
    <row r="22" s="1"/>
    <row r="23" s="1"/>
    <row r="24" s="1"/>
    <row r="25" s="1"/>
    <row r="26" s="1"/>
    <row r="27" s="1"/>
    <row r="28" s="1"/>
    <row customFormat="1" r="29" s="2"/>
    <row customFormat="1" r="30" s="3"/>
    <row r="31" s="1"/>
    <row r="32" s="1"/>
    <row r="33" s="1"/>
    <row r="34" s="1"/>
    <row r="35" s="1"/>
    <row r="36" s="1"/>
    <row r="37" s="1"/>
    <row customFormat="1" r="38" s="2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K17" sqref="K17"/>
    </sheetView>
  </sheetViews>
  <sheetFormatPr baseColWidth="10" defaultColWidth="8.83203125" defaultRowHeight="15"/>
  <cols>
    <col customWidth="1" max="24" min="24" style="1" width="21.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20</v>
      </c>
      <c r="B3" t="n">
        <v>180</v>
      </c>
      <c r="C3" t="n">
        <v>10</v>
      </c>
      <c r="D3" t="inlineStr">
        <is>
          <t>acetic</t>
        </is>
      </c>
      <c r="E3" t="n">
        <v>0.8326117364950376</v>
      </c>
      <c r="F3" t="n">
        <v>0.84</v>
      </c>
      <c r="G3" t="n">
        <v>2.5</v>
      </c>
      <c r="I3" t="n">
        <v>20</v>
      </c>
      <c r="J3" t="n">
        <v>0</v>
      </c>
      <c r="K3" t="n">
        <v>0</v>
      </c>
      <c r="O3">
        <f>17.57/0.88</f>
        <v/>
      </c>
      <c r="U3" t="n">
        <v>7.183734090909089</v>
      </c>
      <c r="Z3" t="n">
        <v>0</v>
      </c>
    </row>
    <row r="4">
      <c r="A4" t="n">
        <v>40</v>
      </c>
      <c r="B4" t="n">
        <v>180</v>
      </c>
      <c r="C4" t="n">
        <v>10</v>
      </c>
      <c r="D4" t="inlineStr">
        <is>
          <t>acetic</t>
        </is>
      </c>
      <c r="E4" t="n">
        <v>0.8326117364950376</v>
      </c>
      <c r="F4" t="n">
        <v>0.84</v>
      </c>
      <c r="G4" t="n">
        <v>2.5</v>
      </c>
      <c r="I4" t="n">
        <v>40</v>
      </c>
      <c r="J4" t="n">
        <v>0</v>
      </c>
      <c r="K4" t="n">
        <v>0</v>
      </c>
      <c r="O4">
        <f>17.57/0.88</f>
        <v/>
      </c>
      <c r="U4" t="n">
        <v>3.024835227272727</v>
      </c>
      <c r="Z4" t="n">
        <v>0</v>
      </c>
    </row>
    <row r="5">
      <c r="A5" t="n">
        <v>30</v>
      </c>
      <c r="B5" t="n">
        <v>170</v>
      </c>
      <c r="C5" t="n">
        <v>10</v>
      </c>
      <c r="D5" t="inlineStr">
        <is>
          <t>acetic</t>
        </is>
      </c>
      <c r="E5" t="n">
        <v>0.8326117364950376</v>
      </c>
      <c r="F5" t="n">
        <v>0.84</v>
      </c>
      <c r="G5" t="n">
        <v>2.5</v>
      </c>
      <c r="I5" t="n">
        <v>30</v>
      </c>
      <c r="J5" t="n">
        <v>0</v>
      </c>
      <c r="K5" t="n">
        <v>0</v>
      </c>
      <c r="O5">
        <f>17.57/0.88</f>
        <v/>
      </c>
      <c r="U5" t="n">
        <v>6.962112499999999</v>
      </c>
      <c r="Z5" t="n">
        <v>0</v>
      </c>
    </row>
    <row r="6">
      <c r="A6" t="n">
        <v>30</v>
      </c>
      <c r="B6" t="n">
        <v>160</v>
      </c>
      <c r="C6" t="n">
        <v>10</v>
      </c>
      <c r="D6" t="inlineStr">
        <is>
          <t>acetic</t>
        </is>
      </c>
      <c r="E6" t="n">
        <v>1.665223472990075</v>
      </c>
      <c r="F6" t="n">
        <v>0.84</v>
      </c>
      <c r="G6" t="n">
        <v>2.5</v>
      </c>
      <c r="I6" t="n">
        <v>30</v>
      </c>
      <c r="J6" t="n">
        <v>0</v>
      </c>
      <c r="K6" t="n">
        <v>0</v>
      </c>
      <c r="O6">
        <f>17.57/0.88</f>
        <v/>
      </c>
      <c r="U6" t="n">
        <v>4.989480681818181</v>
      </c>
      <c r="Z6" t="n">
        <v>0</v>
      </c>
    </row>
    <row r="7">
      <c r="A7" t="n">
        <v>30</v>
      </c>
      <c r="B7" t="n">
        <v>170</v>
      </c>
      <c r="C7" t="n">
        <v>10</v>
      </c>
      <c r="D7" t="inlineStr">
        <is>
          <t>acetic</t>
        </is>
      </c>
      <c r="E7" t="n">
        <v>0.8326117364950376</v>
      </c>
      <c r="F7" t="n">
        <v>0.84</v>
      </c>
      <c r="G7" t="n">
        <v>2.5</v>
      </c>
      <c r="I7" t="n">
        <v>30</v>
      </c>
      <c r="J7" t="n">
        <v>0</v>
      </c>
      <c r="K7" t="n">
        <v>0</v>
      </c>
      <c r="O7">
        <f>17.57/0.88</f>
        <v/>
      </c>
      <c r="U7" t="n">
        <v>7.0938875</v>
      </c>
      <c r="Z7" t="n">
        <v>0</v>
      </c>
    </row>
    <row r="8">
      <c r="A8" t="n">
        <v>40</v>
      </c>
      <c r="B8" t="n">
        <v>170</v>
      </c>
      <c r="C8" t="n">
        <v>10</v>
      </c>
      <c r="D8" t="inlineStr">
        <is>
          <t>acetic</t>
        </is>
      </c>
      <c r="E8" t="n">
        <v>0.3330446945980151</v>
      </c>
      <c r="F8" t="n">
        <v>0.84</v>
      </c>
      <c r="G8" t="n">
        <v>2.5</v>
      </c>
      <c r="I8" t="n">
        <v>40</v>
      </c>
      <c r="J8" t="n">
        <v>0</v>
      </c>
      <c r="K8" t="n">
        <v>0</v>
      </c>
      <c r="O8">
        <f>17.57/0.88</f>
        <v/>
      </c>
      <c r="U8" t="n">
        <v>6.908204545454546</v>
      </c>
      <c r="Z8" t="n">
        <v>0</v>
      </c>
    </row>
    <row r="9">
      <c r="A9" t="n">
        <v>40</v>
      </c>
      <c r="B9" t="n">
        <v>170</v>
      </c>
      <c r="C9" t="n">
        <v>10</v>
      </c>
      <c r="D9" t="inlineStr">
        <is>
          <t>acetic</t>
        </is>
      </c>
      <c r="E9" t="n">
        <v>1.665223472990075</v>
      </c>
      <c r="F9" t="n">
        <v>0.84</v>
      </c>
      <c r="G9" t="n">
        <v>2.5</v>
      </c>
      <c r="I9" t="n">
        <v>40</v>
      </c>
      <c r="J9" t="n">
        <v>0</v>
      </c>
      <c r="K9" t="n">
        <v>0</v>
      </c>
      <c r="O9">
        <f>17.57/0.88</f>
        <v/>
      </c>
      <c r="U9" t="n">
        <v>5.5125875</v>
      </c>
      <c r="Z9" t="n">
        <v>0</v>
      </c>
    </row>
    <row r="10">
      <c r="A10" t="n">
        <v>20</v>
      </c>
      <c r="B10" t="n">
        <v>170</v>
      </c>
      <c r="C10" t="n">
        <v>10</v>
      </c>
      <c r="D10" t="inlineStr">
        <is>
          <t>acetic</t>
        </is>
      </c>
      <c r="E10" t="n">
        <v>0.3330446945980151</v>
      </c>
      <c r="F10" t="n">
        <v>0.84</v>
      </c>
      <c r="G10" t="n">
        <v>2.5</v>
      </c>
      <c r="I10" t="n">
        <v>20</v>
      </c>
      <c r="J10" t="n">
        <v>0</v>
      </c>
      <c r="K10" t="n">
        <v>0</v>
      </c>
      <c r="O10">
        <f>17.57/0.88</f>
        <v/>
      </c>
      <c r="U10" t="n">
        <v>3.284392045454545</v>
      </c>
      <c r="Z10" t="n">
        <v>0</v>
      </c>
    </row>
    <row r="11">
      <c r="A11" t="n">
        <v>20</v>
      </c>
      <c r="B11" t="n">
        <v>160</v>
      </c>
      <c r="C11" t="n">
        <v>10</v>
      </c>
      <c r="D11" t="inlineStr">
        <is>
          <t>acetic</t>
        </is>
      </c>
      <c r="E11" t="n">
        <v>0.8326117364950376</v>
      </c>
      <c r="F11" t="n">
        <v>0.84</v>
      </c>
      <c r="G11" t="n">
        <v>2.5</v>
      </c>
      <c r="I11" t="n">
        <v>20</v>
      </c>
      <c r="J11" t="n">
        <v>0</v>
      </c>
      <c r="K11" t="n">
        <v>0</v>
      </c>
      <c r="O11">
        <f>17.57/0.88</f>
        <v/>
      </c>
      <c r="U11" t="n">
        <v>1.934696590909091</v>
      </c>
      <c r="Z11" t="n">
        <v>0</v>
      </c>
    </row>
    <row r="12">
      <c r="A12" t="n">
        <v>40</v>
      </c>
      <c r="B12" t="n">
        <v>160</v>
      </c>
      <c r="C12" t="n">
        <v>10</v>
      </c>
      <c r="D12" t="inlineStr">
        <is>
          <t>acetic</t>
        </is>
      </c>
      <c r="E12" t="n">
        <v>0.8326117364950376</v>
      </c>
      <c r="F12" t="n">
        <v>0.84</v>
      </c>
      <c r="G12" t="n">
        <v>2.5</v>
      </c>
      <c r="I12" t="n">
        <v>40</v>
      </c>
      <c r="J12" t="n">
        <v>0</v>
      </c>
      <c r="K12" t="n">
        <v>0</v>
      </c>
      <c r="O12">
        <f>17.57/0.88</f>
        <v/>
      </c>
      <c r="U12" t="n">
        <v>4.572193181818181</v>
      </c>
      <c r="Z12" t="n">
        <v>0</v>
      </c>
    </row>
    <row r="13">
      <c r="A13" t="n">
        <v>30</v>
      </c>
      <c r="B13" t="n">
        <v>170</v>
      </c>
      <c r="C13" t="n">
        <v>10</v>
      </c>
      <c r="D13" t="inlineStr">
        <is>
          <t>acetic</t>
        </is>
      </c>
      <c r="E13" t="n">
        <v>0.8326117364950376</v>
      </c>
      <c r="F13" t="n">
        <v>0.84</v>
      </c>
      <c r="G13" t="n">
        <v>2.5</v>
      </c>
      <c r="I13" t="n">
        <v>30</v>
      </c>
      <c r="J13" t="n">
        <v>0</v>
      </c>
      <c r="K13" t="n">
        <v>0</v>
      </c>
      <c r="O13">
        <f>17.57/0.88</f>
        <v/>
      </c>
      <c r="U13" t="n">
        <v>7.051959090909091</v>
      </c>
      <c r="Z13" t="n">
        <v>0</v>
      </c>
    </row>
    <row r="14">
      <c r="A14" t="n">
        <v>30</v>
      </c>
      <c r="B14" t="n">
        <v>170</v>
      </c>
      <c r="C14" t="n">
        <v>10</v>
      </c>
      <c r="D14" t="inlineStr">
        <is>
          <t>acetic</t>
        </is>
      </c>
      <c r="E14" t="n">
        <v>0.8326117364950376</v>
      </c>
      <c r="F14" t="n">
        <v>0.84</v>
      </c>
      <c r="G14" t="n">
        <v>2.5</v>
      </c>
      <c r="I14" t="n">
        <v>30</v>
      </c>
      <c r="J14" t="n">
        <v>0</v>
      </c>
      <c r="K14" t="n">
        <v>0</v>
      </c>
      <c r="O14">
        <f>17.57/0.88</f>
        <v/>
      </c>
      <c r="U14" t="n">
        <v>7.163768181818182</v>
      </c>
      <c r="Z14" t="n">
        <v>0</v>
      </c>
    </row>
    <row r="15">
      <c r="A15" t="n">
        <v>30</v>
      </c>
      <c r="B15" t="n">
        <v>170</v>
      </c>
      <c r="C15" t="n">
        <v>10</v>
      </c>
      <c r="D15" t="inlineStr">
        <is>
          <t>acetic</t>
        </is>
      </c>
      <c r="E15" t="n">
        <v>0.8326117364950376</v>
      </c>
      <c r="F15" t="n">
        <v>0.84</v>
      </c>
      <c r="G15" t="n">
        <v>2.5</v>
      </c>
      <c r="I15" t="n">
        <v>30</v>
      </c>
      <c r="J15" t="n">
        <v>0</v>
      </c>
      <c r="K15" t="n">
        <v>0</v>
      </c>
      <c r="O15">
        <f>17.57/0.88</f>
        <v/>
      </c>
      <c r="U15" t="n">
        <v>6.980081818181818</v>
      </c>
      <c r="Z15" t="n">
        <v>0</v>
      </c>
    </row>
    <row r="16">
      <c r="A16" t="n">
        <v>20</v>
      </c>
      <c r="B16" t="n">
        <v>170</v>
      </c>
      <c r="C16" t="n">
        <v>10</v>
      </c>
      <c r="D16" t="inlineStr">
        <is>
          <t>acetic</t>
        </is>
      </c>
      <c r="E16" t="n">
        <v>1.665223472990075</v>
      </c>
      <c r="F16" t="n">
        <v>0.84</v>
      </c>
      <c r="G16" t="n">
        <v>2.5</v>
      </c>
      <c r="I16" t="n">
        <v>20</v>
      </c>
      <c r="J16" t="n">
        <v>0</v>
      </c>
      <c r="K16" t="n">
        <v>0</v>
      </c>
      <c r="O16">
        <f>17.57/0.88</f>
        <v/>
      </c>
      <c r="U16" t="n">
        <v>6.147503409090909</v>
      </c>
      <c r="Z16" t="n">
        <v>0</v>
      </c>
    </row>
    <row r="17">
      <c r="A17" t="n">
        <v>30</v>
      </c>
      <c r="B17" t="n">
        <v>180</v>
      </c>
      <c r="C17" t="n">
        <v>10</v>
      </c>
      <c r="D17" t="inlineStr">
        <is>
          <t>acetic</t>
        </is>
      </c>
      <c r="E17" t="n">
        <v>1.665223472990075</v>
      </c>
      <c r="F17" t="n">
        <v>0.84</v>
      </c>
      <c r="G17" t="n">
        <v>2.5</v>
      </c>
      <c r="I17" t="n">
        <v>30</v>
      </c>
      <c r="J17" t="n">
        <v>0</v>
      </c>
      <c r="K17" t="n">
        <v>0</v>
      </c>
      <c r="O17">
        <f>17.57/0.88</f>
        <v/>
      </c>
      <c r="U17" t="n">
        <v>2.7453125</v>
      </c>
      <c r="Z17" t="n">
        <v>0</v>
      </c>
    </row>
    <row r="18">
      <c r="A18" t="n">
        <v>30</v>
      </c>
      <c r="B18" t="n">
        <v>180</v>
      </c>
      <c r="C18" t="n">
        <v>10</v>
      </c>
      <c r="D18" t="inlineStr">
        <is>
          <t>acetic</t>
        </is>
      </c>
      <c r="E18" t="n">
        <v>0.3330446945980151</v>
      </c>
      <c r="F18" t="n">
        <v>0.84</v>
      </c>
      <c r="G18" t="n">
        <v>2.5</v>
      </c>
      <c r="I18" t="n">
        <v>30</v>
      </c>
      <c r="J18" t="n">
        <v>0</v>
      </c>
      <c r="K18" t="n">
        <v>0</v>
      </c>
      <c r="O18">
        <f>17.57/0.88</f>
        <v/>
      </c>
      <c r="U18" t="n">
        <v>5.265010227272727</v>
      </c>
      <c r="Z18" t="n">
        <v>0</v>
      </c>
    </row>
    <row r="19">
      <c r="A19" t="n">
        <v>30</v>
      </c>
      <c r="B19" t="n">
        <v>160</v>
      </c>
      <c r="C19" t="n">
        <v>10</v>
      </c>
      <c r="D19" t="inlineStr">
        <is>
          <t>acetic</t>
        </is>
      </c>
      <c r="E19" t="n">
        <v>0.3330446945980151</v>
      </c>
      <c r="F19" t="n">
        <v>0.84</v>
      </c>
      <c r="G19" t="n">
        <v>2.5</v>
      </c>
      <c r="I19" t="n">
        <v>30</v>
      </c>
      <c r="J19" t="n">
        <v>0</v>
      </c>
      <c r="K19" t="n">
        <v>0</v>
      </c>
      <c r="O19">
        <f>17.57/0.88</f>
        <v/>
      </c>
      <c r="U19" t="n">
        <v>1.741027272727273</v>
      </c>
      <c r="Z19" t="n">
        <v>0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2019-07-08T16:24:58Z</dcterms:modified>
</cp:coreProperties>
</file>