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gif" Extension="gi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  <vertAlign val="superscript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borderId="0" fillId="0" fontId="0" numFmtId="0" pivotButton="0" quotePrefix="0" xfId="0"/>
    <xf borderId="2" fillId="0" fontId="0" numFmtId="0" pivotButton="0" quotePrefix="0" xfId="0"/>
    <xf borderId="0" fillId="0" fontId="2" numFmtId="0" pivotButton="0" quotePrefix="0" xfId="0"/>
    <xf borderId="0" fillId="2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borderId="2" fillId="0" fontId="0" numFmtId="0" pivotButton="0" quotePrefix="0" xfId="0"/>
    <xf borderId="1" fillId="0" fontId="0" numFmtId="0" pivotButton="0" quotePrefix="0" xfId="0"/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gi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8</col>
      <colOff>7620</colOff>
      <row>1</row>
      <rowOff>60960</rowOff>
    </from>
    <to>
      <col>18</col>
      <colOff>388620</colOff>
      <row>26</row>
      <rowOff>129540</rowOff>
    </to>
    <pic>
      <nvPicPr>
        <cNvPr descr="“mesh to mm”的图片搜索结果" id="4" name="图片 3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40040" y="236220"/>
          <a:ext cx="6477000" cy="47320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opLeftCell="A37" workbookViewId="0">
      <selection activeCell="J39" sqref="J39"/>
    </sheetView>
  </sheetViews>
  <sheetFormatPr baseColWidth="10" defaultColWidth="8.83203125" defaultRowHeight="15"/>
  <cols>
    <col customWidth="1" max="1" min="1" style="5" width="39.6640625"/>
    <col customWidth="1" max="2" min="2" style="5" width="22.6640625"/>
    <col customWidth="1" max="16384" min="3" style="5" width="8.83203125"/>
  </cols>
  <sheetData>
    <row customHeight="1" ht="19" r="1" s="3">
      <c r="A1" s="5" t="inlineStr">
        <is>
          <t>Wood Species:</t>
        </is>
      </c>
      <c r="B1" s="12" t="inlineStr">
        <is>
          <t>willow</t>
        </is>
      </c>
      <c r="I1" s="15" t="inlineStr">
        <is>
          <t>Mesh conversion:</t>
        </is>
      </c>
    </row>
    <row r="2">
      <c r="A2" s="5" t="inlineStr">
        <is>
          <t>Initial Acid Concentration:</t>
        </is>
      </c>
      <c r="B2" s="6" t="n">
        <v>8.511380382023753e-06</v>
      </c>
      <c r="C2" s="5" t="inlineStr">
        <is>
          <t>mol proton/L</t>
        </is>
      </c>
    </row>
    <row r="3">
      <c r="A3" s="5" t="inlineStr">
        <is>
          <t>Initial Xylans Composition:</t>
        </is>
      </c>
      <c r="B3" s="6">
        <f>23*0.56/91.8*100</f>
        <v/>
      </c>
      <c r="C3" s="5" t="inlineStr">
        <is>
          <t>wt% of feed dry basis</t>
        </is>
      </c>
    </row>
    <row r="4">
      <c r="A4" s="5" t="inlineStr">
        <is>
          <t>Initial Xyloses Composition:</t>
        </is>
      </c>
      <c r="B4" s="6">
        <f>B3/0.88</f>
        <v/>
      </c>
      <c r="C4" s="5" t="inlineStr">
        <is>
          <t>wt% of feed dry basis</t>
        </is>
      </c>
    </row>
    <row r="5">
      <c r="A5" s="5" t="inlineStr">
        <is>
          <t>Particle Size:</t>
        </is>
      </c>
      <c r="B5" s="6">
        <f>(2+3.5)/2</f>
        <v/>
      </c>
      <c r="C5" s="5" t="inlineStr">
        <is>
          <t>mm</t>
        </is>
      </c>
    </row>
    <row r="6">
      <c r="A6" s="5" t="inlineStr">
        <is>
          <t>LiquidSolidRatio:</t>
        </is>
      </c>
      <c r="B6" s="6" t="n">
        <v>8</v>
      </c>
    </row>
    <row r="7">
      <c r="A7" s="5" t="inlineStr">
        <is>
          <t>Feed mass</t>
        </is>
      </c>
      <c r="B7" s="6" t="n">
        <v>180</v>
      </c>
      <c r="C7" s="5" t="inlineStr">
        <is>
          <t>g</t>
        </is>
      </c>
    </row>
    <row r="8">
      <c r="A8" s="5" t="inlineStr">
        <is>
          <t>Moisture Content of Feed Wood:</t>
        </is>
      </c>
      <c r="B8" s="6">
        <f>100-91.8</f>
        <v/>
      </c>
      <c r="C8" s="5" t="inlineStr">
        <is>
          <t>%</t>
        </is>
      </c>
    </row>
    <row customHeight="1" ht="19" r="9" s="3">
      <c r="A9" s="14" t="inlineStr">
        <is>
          <t>Calculating Heating Rate</t>
        </is>
      </c>
    </row>
    <row r="10">
      <c r="A10" s="5" t="inlineStr">
        <is>
          <t>Power</t>
        </is>
      </c>
      <c r="B10" s="6" t="n">
        <v>15000</v>
      </c>
      <c r="C10" s="5" t="inlineStr">
        <is>
          <t>W</t>
        </is>
      </c>
    </row>
    <row r="11">
      <c r="A11" s="5" t="inlineStr">
        <is>
          <t>Reactor Volume</t>
        </is>
      </c>
      <c r="B11" s="6" t="n">
        <v>2.4</v>
      </c>
      <c r="C11" s="5" t="inlineStr">
        <is>
          <t>L</t>
        </is>
      </c>
    </row>
    <row r="12">
      <c r="A12" s="5" t="inlineStr">
        <is>
          <t>LSR1</t>
        </is>
      </c>
      <c r="B12" s="6" t="n">
        <v>3</v>
      </c>
    </row>
    <row r="13">
      <c r="A13" s="5" t="inlineStr">
        <is>
          <t>LSR2</t>
        </is>
      </c>
      <c r="B13" s="6" t="n"/>
    </row>
    <row r="14">
      <c r="A14" s="5" t="inlineStr">
        <is>
          <t>Mass Water</t>
        </is>
      </c>
      <c r="B14" s="6" t="n">
        <v>0.54</v>
      </c>
      <c r="C14" s="5" t="inlineStr">
        <is>
          <t>kg</t>
        </is>
      </c>
    </row>
    <row r="15">
      <c r="A15" s="5" t="inlineStr">
        <is>
          <t>Efficiency</t>
        </is>
      </c>
      <c r="B15" s="6" t="n">
        <v>0.8</v>
      </c>
    </row>
    <row r="16">
      <c r="A16" s="5" t="inlineStr">
        <is>
          <t>Capacity</t>
        </is>
      </c>
      <c r="B16" s="6" t="n">
        <v>4186</v>
      </c>
      <c r="C16" s="5" t="inlineStr">
        <is>
          <t>J/kg C</t>
        </is>
      </c>
    </row>
    <row r="17">
      <c r="A17" s="5" t="inlineStr">
        <is>
          <t>Heat Rate</t>
        </is>
      </c>
      <c r="B17" s="6">
        <f>B10*B15/B16/B14</f>
        <v/>
      </c>
      <c r="C17" s="5" t="inlineStr">
        <is>
          <t>C/s</t>
        </is>
      </c>
    </row>
    <row r="18">
      <c r="A18" s="5" t="inlineStr">
        <is>
          <t>Heat Rate (C/min)</t>
        </is>
      </c>
      <c r="B18" s="6">
        <f>B17*60</f>
        <v/>
      </c>
      <c r="C18" s="5" t="inlineStr">
        <is>
          <t>C/min</t>
        </is>
      </c>
    </row>
    <row customHeight="1" ht="19" r="22" s="3">
      <c r="A22" s="15" t="inlineStr">
        <is>
          <t>g Xylose/g raw material to g/L conversion:</t>
        </is>
      </c>
    </row>
    <row r="23">
      <c r="A23" s="5" t="inlineStr">
        <is>
          <t>g Xylose/g raw material</t>
        </is>
      </c>
      <c r="B23" s="5" t="inlineStr">
        <is>
          <t>g Xylose/L</t>
        </is>
      </c>
    </row>
    <row r="24">
      <c r="A24" s="5" t="n">
        <v>0.6</v>
      </c>
      <c r="B24" s="6">
        <f>A24/($B$6*100)*1000</f>
        <v/>
      </c>
    </row>
    <row r="25">
      <c r="A25" s="5" t="n">
        <v>0.6</v>
      </c>
      <c r="B25" s="6">
        <f>A25/($B$6*100)*1000</f>
        <v/>
      </c>
    </row>
    <row r="26">
      <c r="A26" s="5" t="n">
        <v>0.6</v>
      </c>
      <c r="B26" s="6">
        <f>A26/($B$6*100)*1000</f>
        <v/>
      </c>
    </row>
    <row r="27">
      <c r="A27" s="5" t="n">
        <v>0.6</v>
      </c>
      <c r="B27" s="6">
        <f>A27/($B$6*100)*1000</f>
        <v/>
      </c>
    </row>
    <row r="28">
      <c r="A28" s="5" t="n">
        <v>0.6</v>
      </c>
      <c r="B28" s="6">
        <f>A28/($B$6*100)*1000</f>
        <v/>
      </c>
    </row>
    <row r="29">
      <c r="A29" s="5" t="n">
        <v>0.6</v>
      </c>
      <c r="B29" s="6">
        <f>A29/($B$6*100)*1000</f>
        <v/>
      </c>
    </row>
    <row customHeight="1" ht="19" r="30" s="3">
      <c r="A30" s="5" t="n">
        <v>0.6</v>
      </c>
      <c r="B30" s="6">
        <f>A30/($B$6*100)*1000</f>
        <v/>
      </c>
      <c r="I30" s="15" t="inlineStr">
        <is>
          <t>pH conversion:</t>
        </is>
      </c>
      <c r="M30" s="15" t="inlineStr">
        <is>
          <t>Average particle size calculation:</t>
        </is>
      </c>
    </row>
    <row r="31">
      <c r="A31" s="5" t="n">
        <v>0.6</v>
      </c>
      <c r="B31" s="6">
        <f>A31/($B$6*100)*1000</f>
        <v/>
      </c>
      <c r="I31" s="7" t="inlineStr">
        <is>
          <t>pH:</t>
        </is>
      </c>
      <c r="J31" s="6" t="n">
        <v>5.07</v>
      </c>
      <c r="M31" s="16" t="inlineStr">
        <is>
          <t>lower limit:</t>
        </is>
      </c>
      <c r="O31" s="5" t="n">
        <v>0.177</v>
      </c>
      <c r="P31" s="5" t="inlineStr">
        <is>
          <t>mm</t>
        </is>
      </c>
    </row>
    <row customHeight="1" ht="17" r="32" s="3">
      <c r="A32" s="5" t="n">
        <v>0.6</v>
      </c>
      <c r="B32" s="6">
        <f>A32/($B$6*100)*1000</f>
        <v/>
      </c>
      <c r="I32" s="7" t="inlineStr">
        <is>
          <t>[H+]:</t>
        </is>
      </c>
      <c r="J32" s="6">
        <f>10^(-J31)</f>
        <v/>
      </c>
      <c r="M32" s="16" t="inlineStr">
        <is>
          <t>upper limit:</t>
        </is>
      </c>
      <c r="O32" s="5" t="n">
        <v>0.841</v>
      </c>
      <c r="P32" s="5" t="inlineStr">
        <is>
          <t>mm</t>
        </is>
      </c>
    </row>
    <row r="33">
      <c r="A33" s="5" t="n">
        <v>0.6</v>
      </c>
      <c r="B33" s="6">
        <f>A33/($B$6*100)*1000</f>
        <v/>
      </c>
      <c r="M33" s="16" t="inlineStr">
        <is>
          <t>Average particle size:</t>
        </is>
      </c>
      <c r="O33" s="6">
        <f>(O31+O32)/2</f>
        <v/>
      </c>
      <c r="P33" s="5" t="inlineStr">
        <is>
          <t>mm</t>
        </is>
      </c>
    </row>
    <row customHeight="1" ht="19" r="34" s="3">
      <c r="I34" s="15" t="inlineStr">
        <is>
          <t>Acid concentration conversion:</t>
        </is>
      </c>
      <c r="N34" s="9" t="n"/>
      <c r="O34" s="15" t="n"/>
    </row>
    <row customHeight="1" ht="17" r="35" s="3">
      <c r="I35" s="5" t="inlineStr">
        <is>
          <t>[%]</t>
        </is>
      </c>
      <c r="J35" s="5" t="inlineStr">
        <is>
          <t>[mol H+/L]</t>
        </is>
      </c>
    </row>
    <row r="36">
      <c r="A36" s="5" t="n">
        <v>0</v>
      </c>
      <c r="B36" s="5">
        <f>A36/100</f>
        <v/>
      </c>
      <c r="C36" s="5">
        <f>B36*180</f>
        <v/>
      </c>
      <c r="D36" s="5" t="n">
        <v>540</v>
      </c>
      <c r="E36" s="5">
        <f>D36/180</f>
        <v/>
      </c>
      <c r="F36" s="5" t="n">
        <v>0</v>
      </c>
      <c r="I36" s="5" t="n">
        <v>0</v>
      </c>
      <c r="J36" s="6">
        <f>I36/98.709*2*10</f>
        <v/>
      </c>
    </row>
    <row r="37">
      <c r="A37" s="5" t="n">
        <v>0.6</v>
      </c>
      <c r="B37" s="5">
        <f>A37/100</f>
        <v/>
      </c>
      <c r="C37" s="5">
        <f>B37*180</f>
        <v/>
      </c>
      <c r="D37" s="5">
        <f>C37/0.002</f>
        <v/>
      </c>
      <c r="E37" s="5">
        <f>D37/180</f>
        <v/>
      </c>
      <c r="F37" s="5">
        <f>C37/0.002</f>
        <v/>
      </c>
      <c r="I37" s="5" t="n">
        <v>0.2</v>
      </c>
      <c r="J37" s="6">
        <f>I37/98.709*2*10</f>
        <v/>
      </c>
    </row>
    <row r="38">
      <c r="A38" s="5" t="n">
        <v>1.5</v>
      </c>
      <c r="B38" s="5">
        <f>A38/100</f>
        <v/>
      </c>
      <c r="C38" s="5">
        <f>B38*180</f>
        <v/>
      </c>
      <c r="D38" s="5">
        <f>C38/0.005</f>
        <v/>
      </c>
      <c r="E38" s="5">
        <f>D38/180</f>
        <v/>
      </c>
      <c r="I38" s="5" t="n">
        <v>0.5</v>
      </c>
      <c r="J38" s="6">
        <f>I38/98.709*2*10</f>
        <v/>
      </c>
    </row>
    <row r="39">
      <c r="A39" s="5" t="n">
        <v>3</v>
      </c>
      <c r="B39" s="5">
        <f>A39/100</f>
        <v/>
      </c>
      <c r="C39" s="5">
        <f>B39*180</f>
        <v/>
      </c>
      <c r="D39" s="5">
        <f>C39/0.01</f>
        <v/>
      </c>
      <c r="E39" s="5">
        <f>D39/180</f>
        <v/>
      </c>
      <c r="I39" s="5" t="n">
        <v>1</v>
      </c>
      <c r="J39" s="6">
        <f>I39/98.709*2*10</f>
        <v/>
      </c>
    </row>
    <row r="40">
      <c r="I40" s="5" t="n">
        <v>0</v>
      </c>
      <c r="J40" s="6">
        <f>I40/98.709*2*10</f>
        <v/>
      </c>
    </row>
    <row r="41">
      <c r="I41" s="5" t="n">
        <v>1.08</v>
      </c>
      <c r="J41" s="6">
        <f>I41/98.709*2*10</f>
        <v/>
      </c>
    </row>
    <row r="42">
      <c r="C42" s="5" t="inlineStr">
        <is>
          <t>g H2S04</t>
        </is>
      </c>
      <c r="I42" s="5" t="n">
        <v>2.7</v>
      </c>
      <c r="J42" s="6">
        <f>I42/98.709*2*10</f>
        <v/>
      </c>
    </row>
    <row r="43">
      <c r="I43" s="5" t="n">
        <v>5.399999999999999</v>
      </c>
      <c r="J43" s="6">
        <f>I43/98.709*2*10</f>
        <v/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ageMargins bottom="0.75" footer="0.3" header="0.3" left="0.7" right="0.7" top="0.75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46"/>
  <sheetViews>
    <sheetView workbookViewId="0">
      <selection activeCell="A3" sqref="A3:T22"/>
    </sheetView>
  </sheetViews>
  <sheetFormatPr baseColWidth="10" defaultColWidth="8.83203125" defaultRowHeight="15"/>
  <cols>
    <col bestFit="1" customWidth="1" max="4" min="4" style="3" width="11.66406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r="3" s="3">
      <c r="A3">
        <f>H3+I3</f>
        <v/>
      </c>
      <c r="B3" t="n">
        <v>180</v>
      </c>
      <c r="C3" t="n">
        <v>3</v>
      </c>
      <c r="D3" t="n">
        <v>0</v>
      </c>
      <c r="E3" t="n">
        <v>2.75</v>
      </c>
      <c r="F3" t="n">
        <v>180</v>
      </c>
      <c r="G3" t="n">
        <v>8.199999999999999</v>
      </c>
      <c r="H3" t="n">
        <v>10</v>
      </c>
      <c r="I3">
        <f>(B3-100)/J3</f>
        <v/>
      </c>
      <c r="J3" t="n">
        <v>318.5220576524924</v>
      </c>
      <c r="N3" t="n">
        <v>15.94375123786889</v>
      </c>
      <c r="T3" t="n">
        <v>1.820868874750668</v>
      </c>
    </row>
    <row r="4" s="3">
      <c r="A4">
        <f>H4+I4</f>
        <v/>
      </c>
      <c r="B4" t="n">
        <v>190</v>
      </c>
      <c r="C4" t="n">
        <v>3</v>
      </c>
      <c r="D4" t="n">
        <v>0</v>
      </c>
      <c r="E4" t="n">
        <v>2.75</v>
      </c>
      <c r="F4" t="n">
        <v>180</v>
      </c>
      <c r="G4" t="n">
        <v>8.199999999999999</v>
      </c>
      <c r="H4" t="n">
        <v>10</v>
      </c>
      <c r="I4">
        <f>(B4-100)/J4</f>
        <v/>
      </c>
      <c r="J4" t="n">
        <v>318.5220576524924</v>
      </c>
      <c r="N4" t="n">
        <v>15.94375123786889</v>
      </c>
      <c r="T4" t="n">
        <v>1.848291598768005</v>
      </c>
    </row>
    <row r="5" s="3">
      <c r="A5">
        <f>H5+I5</f>
        <v/>
      </c>
      <c r="B5" t="n">
        <v>200</v>
      </c>
      <c r="C5" t="n">
        <v>3</v>
      </c>
      <c r="D5" t="n">
        <v>0</v>
      </c>
      <c r="E5" t="n">
        <v>2.75</v>
      </c>
      <c r="F5" t="n">
        <v>180</v>
      </c>
      <c r="G5" t="n">
        <v>8.199999999999999</v>
      </c>
      <c r="H5" t="n">
        <v>10</v>
      </c>
      <c r="I5">
        <f>(B5-100)/J5</f>
        <v/>
      </c>
      <c r="J5" t="n">
        <v>318.5220576524924</v>
      </c>
      <c r="N5" t="n">
        <v>15.94375123786889</v>
      </c>
      <c r="T5" t="n">
        <v>5.263866664373695</v>
      </c>
    </row>
    <row r="6" s="3">
      <c r="A6">
        <f>H6+I6</f>
        <v/>
      </c>
      <c r="B6" t="n">
        <v>210</v>
      </c>
      <c r="C6" t="n">
        <v>3</v>
      </c>
      <c r="D6" t="n">
        <v>0</v>
      </c>
      <c r="E6" t="n">
        <v>2.75</v>
      </c>
      <c r="F6" t="n">
        <v>180</v>
      </c>
      <c r="G6" t="n">
        <v>8.199999999999999</v>
      </c>
      <c r="H6" t="n">
        <v>10</v>
      </c>
      <c r="I6">
        <f>(B6-100)/J6</f>
        <v/>
      </c>
      <c r="J6" t="n">
        <v>318.5220576524924</v>
      </c>
      <c r="N6" t="n">
        <v>15.94375123786889</v>
      </c>
      <c r="T6" t="n">
        <v>6.076676204247339</v>
      </c>
    </row>
    <row customFormat="1" r="7" s="11">
      <c r="A7">
        <f>H7+I7</f>
        <v/>
      </c>
      <c r="B7" s="11" t="n">
        <v>220</v>
      </c>
      <c r="C7" t="n">
        <v>3</v>
      </c>
      <c r="D7" t="n">
        <v>0</v>
      </c>
      <c r="E7" t="n">
        <v>2.75</v>
      </c>
      <c r="F7" t="n">
        <v>180</v>
      </c>
      <c r="G7" t="n">
        <v>8.199999999999999</v>
      </c>
      <c r="H7" t="n">
        <v>10</v>
      </c>
      <c r="I7">
        <f>(B7-100)/J7</f>
        <v/>
      </c>
      <c r="J7" t="n">
        <v>318.5220576524924</v>
      </c>
      <c r="N7" t="n">
        <v>15.94375123786889</v>
      </c>
      <c r="T7" s="11" t="n">
        <v>5.73942655833238</v>
      </c>
    </row>
    <row customFormat="1" r="8" s="10">
      <c r="A8">
        <f>H8+I8</f>
        <v/>
      </c>
      <c r="B8" s="10" t="n">
        <v>170</v>
      </c>
      <c r="C8" t="n">
        <v>3</v>
      </c>
      <c r="D8" t="n">
        <v>0.04052315391706937</v>
      </c>
      <c r="E8" t="n">
        <v>2.75</v>
      </c>
      <c r="F8" t="n">
        <v>180</v>
      </c>
      <c r="G8" t="n">
        <v>8.199999999999999</v>
      </c>
      <c r="H8" t="n">
        <v>10</v>
      </c>
      <c r="I8">
        <f>(B8-100)/J8</f>
        <v/>
      </c>
      <c r="J8" t="n">
        <v>318.5220576524924</v>
      </c>
      <c r="N8" t="n">
        <v>15.94375123786889</v>
      </c>
      <c r="T8" s="10" t="n">
        <v>3.250041531537467</v>
      </c>
    </row>
    <row r="9" s="3">
      <c r="A9">
        <f>H9+I9</f>
        <v/>
      </c>
      <c r="B9" t="n">
        <v>180</v>
      </c>
      <c r="C9" t="n">
        <v>3</v>
      </c>
      <c r="D9" t="n">
        <v>0.04052315391706937</v>
      </c>
      <c r="E9" t="n">
        <v>2.75</v>
      </c>
      <c r="F9" t="n">
        <v>180</v>
      </c>
      <c r="G9" t="n">
        <v>8.199999999999999</v>
      </c>
      <c r="H9" t="n">
        <v>10</v>
      </c>
      <c r="I9">
        <f>(B9-100)/J9</f>
        <v/>
      </c>
      <c r="J9" t="n">
        <v>318.5220576524924</v>
      </c>
      <c r="N9" t="n">
        <v>15.94375123786889</v>
      </c>
      <c r="T9" t="n">
        <v>5.696647108865372</v>
      </c>
    </row>
    <row r="10" s="3">
      <c r="A10">
        <f>H10+I10</f>
        <v/>
      </c>
      <c r="B10" t="n">
        <v>190</v>
      </c>
      <c r="C10" t="n">
        <v>3</v>
      </c>
      <c r="D10" t="n">
        <v>0.04052315391706937</v>
      </c>
      <c r="E10" t="n">
        <v>2.75</v>
      </c>
      <c r="F10" t="n">
        <v>180</v>
      </c>
      <c r="G10" t="n">
        <v>8.199999999999999</v>
      </c>
      <c r="H10" t="n">
        <v>10</v>
      </c>
      <c r="I10">
        <f>(B10-100)/J10</f>
        <v/>
      </c>
      <c r="J10" t="n">
        <v>318.5220576524924</v>
      </c>
      <c r="N10" t="n">
        <v>15.94375123786889</v>
      </c>
      <c r="T10" t="n">
        <v>14.80348445752937</v>
      </c>
    </row>
    <row r="11" s="3">
      <c r="A11">
        <f>H11+I11</f>
        <v/>
      </c>
      <c r="B11" t="n">
        <v>200</v>
      </c>
      <c r="C11" t="n">
        <v>3</v>
      </c>
      <c r="D11" t="n">
        <v>0.04052315391706937</v>
      </c>
      <c r="E11" t="n">
        <v>2.75</v>
      </c>
      <c r="F11" t="n">
        <v>180</v>
      </c>
      <c r="G11" t="n">
        <v>8.199999999999999</v>
      </c>
      <c r="H11" t="n">
        <v>10</v>
      </c>
      <c r="I11">
        <f>(B11-100)/J11</f>
        <v/>
      </c>
      <c r="J11" t="n">
        <v>318.5220576524924</v>
      </c>
      <c r="N11" t="n">
        <v>15.94375123786889</v>
      </c>
      <c r="T11" t="n">
        <v>14.64732450912522</v>
      </c>
    </row>
    <row customFormat="1" r="12" s="11">
      <c r="A12">
        <f>H12+I12</f>
        <v/>
      </c>
      <c r="B12" s="11" t="n">
        <v>210</v>
      </c>
      <c r="C12" t="n">
        <v>3</v>
      </c>
      <c r="D12" t="n">
        <v>0.04052315391706937</v>
      </c>
      <c r="E12" t="n">
        <v>2.75</v>
      </c>
      <c r="F12" t="n">
        <v>180</v>
      </c>
      <c r="G12" t="n">
        <v>8.199999999999999</v>
      </c>
      <c r="H12" t="n">
        <v>10</v>
      </c>
      <c r="I12">
        <f>(B12-100)/J12</f>
        <v/>
      </c>
      <c r="J12" t="n">
        <v>318.5220576524924</v>
      </c>
      <c r="N12" t="n">
        <v>15.94375123786889</v>
      </c>
      <c r="T12" s="11" t="n">
        <v>15.52265785975838</v>
      </c>
    </row>
    <row customFormat="1" r="13" s="10">
      <c r="A13">
        <f>H13+I13</f>
        <v/>
      </c>
      <c r="B13" s="10" t="n">
        <v>170</v>
      </c>
      <c r="C13" t="n">
        <v>3</v>
      </c>
      <c r="D13" t="n">
        <v>0.1013078847926734</v>
      </c>
      <c r="E13" t="n">
        <v>2.75</v>
      </c>
      <c r="F13" t="n">
        <v>180</v>
      </c>
      <c r="G13" t="n">
        <v>8.199999999999999</v>
      </c>
      <c r="H13" t="n">
        <v>10</v>
      </c>
      <c r="I13">
        <f>(B13-100)/J13</f>
        <v/>
      </c>
      <c r="J13" t="n">
        <v>318.5220576524924</v>
      </c>
      <c r="N13" t="n">
        <v>15.94375123786889</v>
      </c>
      <c r="T13" s="10" t="n">
        <v>15.03024545540359</v>
      </c>
    </row>
    <row r="14" s="3">
      <c r="A14">
        <f>H14+I14</f>
        <v/>
      </c>
      <c r="B14" t="n">
        <v>180</v>
      </c>
      <c r="C14" t="n">
        <v>3</v>
      </c>
      <c r="D14" t="n">
        <v>0.1013078847926734</v>
      </c>
      <c r="E14" t="n">
        <v>2.75</v>
      </c>
      <c r="F14" t="n">
        <v>180</v>
      </c>
      <c r="G14" t="n">
        <v>8.199999999999999</v>
      </c>
      <c r="H14" t="n">
        <v>10</v>
      </c>
      <c r="I14">
        <f>(B14-100)/J14</f>
        <v/>
      </c>
      <c r="J14" t="n">
        <v>318.5220576524924</v>
      </c>
      <c r="N14" t="n">
        <v>15.94375123786889</v>
      </c>
      <c r="T14" t="n">
        <v>25.89143910820172</v>
      </c>
    </row>
    <row r="15" s="3">
      <c r="A15">
        <f>H15+I15</f>
        <v/>
      </c>
      <c r="B15" t="n">
        <v>190</v>
      </c>
      <c r="C15" t="n">
        <v>3</v>
      </c>
      <c r="D15" t="n">
        <v>0.1013078847926734</v>
      </c>
      <c r="E15" t="n">
        <v>2.75</v>
      </c>
      <c r="F15" t="n">
        <v>180</v>
      </c>
      <c r="G15" t="n">
        <v>8.199999999999999</v>
      </c>
      <c r="H15" t="n">
        <v>10</v>
      </c>
      <c r="I15">
        <f>(B15-100)/J15</f>
        <v/>
      </c>
      <c r="J15" t="n">
        <v>318.5220576524924</v>
      </c>
      <c r="N15" t="n">
        <v>15.94375123786889</v>
      </c>
      <c r="T15" t="n">
        <v>29.36704500965627</v>
      </c>
    </row>
    <row r="16" s="3">
      <c r="A16">
        <f>H16+I16</f>
        <v/>
      </c>
      <c r="B16" t="n">
        <v>200</v>
      </c>
      <c r="C16" t="n">
        <v>3</v>
      </c>
      <c r="D16" t="n">
        <v>0.1013078847926734</v>
      </c>
      <c r="E16" t="n">
        <v>2.75</v>
      </c>
      <c r="F16" t="n">
        <v>180</v>
      </c>
      <c r="G16" t="n">
        <v>8.199999999999999</v>
      </c>
      <c r="H16" t="n">
        <v>10</v>
      </c>
      <c r="I16">
        <f>(B16-100)/J16</f>
        <v/>
      </c>
      <c r="J16" t="n">
        <v>318.5220576524924</v>
      </c>
      <c r="N16" t="n">
        <v>15.94375123786889</v>
      </c>
      <c r="T16" t="n">
        <v>28.72764680456854</v>
      </c>
    </row>
    <row customFormat="1" r="17" s="11">
      <c r="A17">
        <f>H17+I17</f>
        <v/>
      </c>
      <c r="B17" s="11" t="n">
        <v>210</v>
      </c>
      <c r="C17" t="n">
        <v>3</v>
      </c>
      <c r="D17" t="n">
        <v>0.1013078847926734</v>
      </c>
      <c r="E17" t="n">
        <v>2.75</v>
      </c>
      <c r="F17" t="n">
        <v>180</v>
      </c>
      <c r="G17" t="n">
        <v>8.199999999999999</v>
      </c>
      <c r="H17" t="n">
        <v>10</v>
      </c>
      <c r="I17">
        <f>(B17-100)/J17</f>
        <v/>
      </c>
      <c r="J17" t="n">
        <v>318.5220576524924</v>
      </c>
      <c r="N17" t="n">
        <v>15.94375123786889</v>
      </c>
      <c r="T17" s="11" t="n">
        <v>24.51800937041742</v>
      </c>
    </row>
    <row r="18">
      <c r="A18">
        <f>H18+I18</f>
        <v/>
      </c>
      <c r="B18" t="n">
        <v>160</v>
      </c>
      <c r="C18" t="n">
        <v>3</v>
      </c>
      <c r="D18" t="n">
        <v>0.2026157695853468</v>
      </c>
      <c r="E18" t="n">
        <v>2.75</v>
      </c>
      <c r="F18" t="n">
        <v>180</v>
      </c>
      <c r="G18" t="n">
        <v>8.199999999999999</v>
      </c>
      <c r="H18" t="n">
        <v>10</v>
      </c>
      <c r="I18">
        <f>(B18-100)/J18</f>
        <v/>
      </c>
      <c r="J18" t="n">
        <v>318.5220576524924</v>
      </c>
      <c r="N18" t="n">
        <v>15.94375123786889</v>
      </c>
      <c r="T18" t="n">
        <v>22.87404199532764</v>
      </c>
    </row>
    <row r="19">
      <c r="A19">
        <f>H19+I19</f>
        <v/>
      </c>
      <c r="B19" t="n">
        <v>170</v>
      </c>
      <c r="C19" t="n">
        <v>3</v>
      </c>
      <c r="D19" t="n">
        <v>0.2026157695853468</v>
      </c>
      <c r="E19" t="n">
        <v>2.75</v>
      </c>
      <c r="F19" t="n">
        <v>180</v>
      </c>
      <c r="G19" t="n">
        <v>8.199999999999999</v>
      </c>
      <c r="H19" t="n">
        <v>10</v>
      </c>
      <c r="I19">
        <f>(B19-100)/J19</f>
        <v/>
      </c>
      <c r="J19" t="n">
        <v>318.5220576524924</v>
      </c>
      <c r="N19" t="n">
        <v>15.94375123786889</v>
      </c>
      <c r="T19" t="n">
        <v>36.641645517977</v>
      </c>
    </row>
    <row r="20">
      <c r="A20">
        <f>H20+I20</f>
        <v/>
      </c>
      <c r="B20" t="n">
        <v>180</v>
      </c>
      <c r="C20" t="n">
        <v>3</v>
      </c>
      <c r="D20" t="n">
        <v>0.2026157695853468</v>
      </c>
      <c r="E20" t="n">
        <v>2.75</v>
      </c>
      <c r="F20" t="n">
        <v>180</v>
      </c>
      <c r="G20" t="n">
        <v>8.199999999999999</v>
      </c>
      <c r="H20" t="n">
        <v>10</v>
      </c>
      <c r="I20">
        <f>(B20-100)/J20</f>
        <v/>
      </c>
      <c r="J20" t="n">
        <v>318.5220576524924</v>
      </c>
      <c r="N20" t="n">
        <v>15.94375123786889</v>
      </c>
      <c r="T20" t="n">
        <v>40.05672198860055</v>
      </c>
    </row>
    <row customFormat="1" r="21" s="10">
      <c r="A21">
        <f>H21+I21</f>
        <v/>
      </c>
      <c r="B21" t="n">
        <v>190</v>
      </c>
      <c r="C21" t="n">
        <v>3</v>
      </c>
      <c r="D21" t="n">
        <v>0.2026157695853468</v>
      </c>
      <c r="E21" t="n">
        <v>2.75</v>
      </c>
      <c r="F21" t="n">
        <v>180</v>
      </c>
      <c r="G21" t="n">
        <v>8.199999999999999</v>
      </c>
      <c r="H21" t="n">
        <v>10</v>
      </c>
      <c r="I21">
        <f>(B21-100)/J21</f>
        <v/>
      </c>
      <c r="J21" t="n">
        <v>318.5220576524924</v>
      </c>
      <c r="N21" t="n">
        <v>15.94375123786889</v>
      </c>
      <c r="T21" t="n">
        <v>42.74694107419879</v>
      </c>
    </row>
    <row r="22" s="3">
      <c r="A22">
        <f>H22+I22</f>
        <v/>
      </c>
      <c r="B22" t="n">
        <v>200</v>
      </c>
      <c r="C22" t="n">
        <v>3</v>
      </c>
      <c r="D22" t="n">
        <v>0.2026157695853468</v>
      </c>
      <c r="E22" t="n">
        <v>2.75</v>
      </c>
      <c r="F22" t="n">
        <v>180</v>
      </c>
      <c r="G22" t="n">
        <v>8.199999999999999</v>
      </c>
      <c r="H22" t="n">
        <v>10</v>
      </c>
      <c r="I22">
        <f>(B22-100)/J22</f>
        <v/>
      </c>
      <c r="J22" t="n">
        <v>318.5220576524924</v>
      </c>
      <c r="N22" t="n">
        <v>15.94375123786889</v>
      </c>
      <c r="T22" t="n">
        <v>37.084098705122</v>
      </c>
    </row>
    <row r="23" s="3"/>
    <row r="24" s="3"/>
    <row r="25" s="3"/>
    <row r="26" s="3">
      <c r="E26" t="n">
        <v>14.03050108932462</v>
      </c>
    </row>
    <row r="27" s="3">
      <c r="A27" t="n">
        <v>3.42617401811781</v>
      </c>
      <c r="B27">
        <f>A27/100</f>
        <v/>
      </c>
      <c r="C27">
        <f>B27*1000/3</f>
        <v/>
      </c>
      <c r="D27">
        <f>C27*N3/100</f>
        <v/>
      </c>
      <c r="F27">
        <f>180*N3/100*B27/(540/1000)</f>
        <v/>
      </c>
    </row>
    <row r="28" s="3">
      <c r="A28" t="n">
        <v>3.47777302441478</v>
      </c>
      <c r="B28">
        <f>A28/100</f>
        <v/>
      </c>
      <c r="C28">
        <f>B28*1000/3</f>
        <v/>
      </c>
      <c r="D28">
        <f>C28*N4/100</f>
        <v/>
      </c>
      <c r="F28">
        <f>180*N4/100*B28/(540/1000)</f>
        <v/>
      </c>
    </row>
    <row customFormat="1" r="29" s="11">
      <c r="A29" t="n">
        <v>9.90456998326315</v>
      </c>
      <c r="B29">
        <f>A29/100</f>
        <v/>
      </c>
      <c r="C29">
        <f>B29*1000/3</f>
        <v/>
      </c>
      <c r="D29">
        <f>C29*N5/100</f>
        <v/>
      </c>
      <c r="F29">
        <f>180*N5/100*B29/(540/1000)</f>
        <v/>
      </c>
    </row>
    <row customFormat="1" r="30" s="10">
      <c r="A30" t="n">
        <v>11.4339645299049</v>
      </c>
      <c r="B30">
        <f>A30/100</f>
        <v/>
      </c>
      <c r="C30">
        <f>B30*1000/3</f>
        <v/>
      </c>
      <c r="D30">
        <f>C30*N6/100</f>
        <v/>
      </c>
      <c r="F30">
        <f>180*N6/100*B30/(540/1000)</f>
        <v/>
      </c>
    </row>
    <row r="31" s="3">
      <c r="A31" t="n">
        <v>10.7993905688274</v>
      </c>
      <c r="B31">
        <f>A31/100</f>
        <v/>
      </c>
      <c r="C31">
        <f>B31*1000/3</f>
        <v/>
      </c>
      <c r="D31">
        <f>C31*N7/100</f>
        <v/>
      </c>
      <c r="F31">
        <f>180*N7/100*B31/(540/1000)</f>
        <v/>
      </c>
    </row>
    <row r="32" s="3">
      <c r="A32" t="n">
        <v>6.11532659356497</v>
      </c>
      <c r="B32">
        <f>A32/100</f>
        <v/>
      </c>
      <c r="C32">
        <f>B32*1000/3</f>
        <v/>
      </c>
      <c r="D32">
        <f>C32*N8/100</f>
        <v/>
      </c>
      <c r="F32">
        <f>180*N8/100*B32/(540/1000)</f>
        <v/>
      </c>
    </row>
    <row r="33" s="3">
      <c r="A33" t="n">
        <v>10.7188961190042</v>
      </c>
      <c r="B33">
        <f>A33/100</f>
        <v/>
      </c>
      <c r="C33">
        <f>B33*1000/3</f>
        <v/>
      </c>
      <c r="D33">
        <f>C33*N9/100</f>
        <v/>
      </c>
      <c r="F33">
        <f>180*N9/100*B33/(540/1000)</f>
        <v/>
      </c>
    </row>
    <row r="34" s="3">
      <c r="A34" t="n">
        <v>27.8544570283475</v>
      </c>
      <c r="B34">
        <f>A34/100</f>
        <v/>
      </c>
      <c r="C34">
        <f>B34*1000/3</f>
        <v/>
      </c>
      <c r="D34">
        <f>C34*N10/100</f>
        <v/>
      </c>
      <c r="F34">
        <f>180*N10/100*B34/(540/1000)</f>
        <v/>
      </c>
    </row>
    <row r="35" s="3">
      <c r="A35" t="n">
        <v>27.5606241415801</v>
      </c>
      <c r="B35">
        <f>A35/100</f>
        <v/>
      </c>
      <c r="C35">
        <f>B35*1000/3</f>
        <v/>
      </c>
      <c r="D35">
        <f>C35*N11/100</f>
        <v/>
      </c>
      <c r="F35">
        <f>180*N11/100*B35/(540/1000)</f>
        <v/>
      </c>
    </row>
    <row r="36" s="3">
      <c r="A36" t="n">
        <v>29.2076644225789</v>
      </c>
      <c r="B36">
        <f>A36/100</f>
        <v/>
      </c>
      <c r="C36">
        <f>B36*1000/3</f>
        <v/>
      </c>
      <c r="D36">
        <f>C36*N12/100</f>
        <v/>
      </c>
      <c r="F36">
        <f>180*N12/100*B36/(540/1000)</f>
        <v/>
      </c>
    </row>
    <row r="37" s="3">
      <c r="A37" t="n">
        <v>28.2811339022358</v>
      </c>
      <c r="B37">
        <f>A37/100</f>
        <v/>
      </c>
      <c r="C37">
        <f>B37*1000/3</f>
        <v/>
      </c>
      <c r="D37">
        <f>C37*N13/100</f>
        <v/>
      </c>
      <c r="F37">
        <f>180*N13/100*B37/(540/1000)</f>
        <v/>
      </c>
    </row>
    <row customFormat="1" r="38" s="11">
      <c r="A38" t="n">
        <v>48.7177177853331</v>
      </c>
      <c r="B38">
        <f>A38/100</f>
        <v/>
      </c>
      <c r="C38">
        <f>B38*1000/3</f>
        <v/>
      </c>
      <c r="D38">
        <f>C38*N14/100</f>
        <v/>
      </c>
      <c r="F38">
        <f>180*N14/100*B38/(540/1000)</f>
        <v/>
      </c>
    </row>
    <row r="39">
      <c r="A39" t="n">
        <v>55.2574696597843</v>
      </c>
      <c r="B39">
        <f>A39/100</f>
        <v/>
      </c>
      <c r="C39">
        <f>B39*1000/3</f>
        <v/>
      </c>
      <c r="D39">
        <f>C39*N15/100</f>
        <v/>
      </c>
      <c r="F39">
        <f>180*N15/100*B39/(540/1000)</f>
        <v/>
      </c>
    </row>
    <row r="40">
      <c r="A40" t="n">
        <v>54.0543684656894</v>
      </c>
      <c r="B40">
        <f>A40/100</f>
        <v/>
      </c>
      <c r="C40">
        <f>B40*1000/3</f>
        <v/>
      </c>
      <c r="D40">
        <f>C40*N16/100</f>
        <v/>
      </c>
      <c r="F40">
        <f>180*N16/100*B40/(540/1000)</f>
        <v/>
      </c>
    </row>
    <row r="41">
      <c r="A41" t="n">
        <v>46.1334519172314</v>
      </c>
      <c r="B41">
        <f>A41/100</f>
        <v/>
      </c>
      <c r="C41">
        <f>B41*1000/3</f>
        <v/>
      </c>
      <c r="D41">
        <f>C41*N17/100</f>
        <v/>
      </c>
      <c r="F41">
        <f>180*N17/100*B41/(540/1000)</f>
        <v/>
      </c>
    </row>
    <row r="42">
      <c r="A42" t="n">
        <v>43.0401383979165</v>
      </c>
      <c r="B42">
        <f>A42/100</f>
        <v/>
      </c>
      <c r="C42">
        <f>B42*1000/3</f>
        <v/>
      </c>
      <c r="D42">
        <f>C42*N18/100</f>
        <v/>
      </c>
      <c r="F42">
        <f>180*N18/100*B42/(540/1000)</f>
        <v/>
      </c>
    </row>
    <row r="43">
      <c r="A43" t="n">
        <v>68.94546641749039</v>
      </c>
      <c r="B43">
        <f>A43/100</f>
        <v/>
      </c>
      <c r="C43">
        <f>B43*1000/3</f>
        <v/>
      </c>
      <c r="D43">
        <f>C43*N19/100</f>
        <v/>
      </c>
      <c r="F43">
        <f>180*N19/100*B43/(540/1000)</f>
        <v/>
      </c>
    </row>
    <row r="44">
      <c r="A44" t="n">
        <v>75.37132521258791</v>
      </c>
      <c r="B44">
        <f>A44/100</f>
        <v/>
      </c>
      <c r="C44">
        <f>B44*1000/3</f>
        <v/>
      </c>
      <c r="D44">
        <f>C44*N20/100</f>
        <v/>
      </c>
      <c r="F44">
        <f>180*N20/100*B44/(540/1000)</f>
        <v/>
      </c>
    </row>
    <row r="45">
      <c r="A45" t="n">
        <v>80.4332815466943</v>
      </c>
      <c r="B45">
        <f>A45/100</f>
        <v/>
      </c>
      <c r="C45">
        <f>B45*1000/3</f>
        <v/>
      </c>
      <c r="D45">
        <f>C45*N21/100</f>
        <v/>
      </c>
      <c r="F45">
        <f>180*N21/100*B45/(540/1000)</f>
        <v/>
      </c>
    </row>
    <row r="46">
      <c r="A46" t="n">
        <v>69.77799292999789</v>
      </c>
      <c r="B46">
        <f>A46/100</f>
        <v/>
      </c>
      <c r="C46">
        <f>B46*1000/3</f>
        <v/>
      </c>
      <c r="D46">
        <f>C46*N22/100</f>
        <v/>
      </c>
      <c r="F46">
        <f>180*N22/100*B46/(540/1000)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I1" workbookViewId="0">
      <selection activeCell="W15" sqref="W15"/>
    </sheetView>
  </sheetViews>
  <sheetFormatPr baseColWidth="10" defaultColWidth="8.83203125" defaultRowHeight="15"/>
  <cols>
    <col customWidth="1" max="24" min="24" style="3" width="22.8320312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10.25116</v>
      </c>
      <c r="B3" t="n">
        <v>180</v>
      </c>
      <c r="C3" t="n">
        <v>3</v>
      </c>
      <c r="D3" t="inlineStr">
        <is>
          <t>none</t>
        </is>
      </c>
      <c r="E3" t="n">
        <v>0</v>
      </c>
      <c r="F3" t="n">
        <v>2.75</v>
      </c>
      <c r="G3" t="n">
        <v>180</v>
      </c>
      <c r="H3" t="n">
        <v>8.199999999999999</v>
      </c>
      <c r="I3" t="n">
        <v>10</v>
      </c>
      <c r="J3" t="n">
        <v>0.25116</v>
      </c>
      <c r="K3" t="n">
        <v>318.5220576524924</v>
      </c>
      <c r="O3" t="n">
        <v>15.94375123786889</v>
      </c>
      <c r="U3" t="n">
        <v>1.820868874750668</v>
      </c>
    </row>
    <row r="4">
      <c r="A4" t="n">
        <v>10.282555</v>
      </c>
      <c r="B4" t="n">
        <v>190</v>
      </c>
      <c r="C4" t="n">
        <v>3</v>
      </c>
      <c r="D4" t="inlineStr">
        <is>
          <t>none</t>
        </is>
      </c>
      <c r="E4" t="n">
        <v>0</v>
      </c>
      <c r="F4" t="n">
        <v>2.75</v>
      </c>
      <c r="G4" t="n">
        <v>180</v>
      </c>
      <c r="H4" t="n">
        <v>8.199999999999999</v>
      </c>
      <c r="I4" t="n">
        <v>10</v>
      </c>
      <c r="J4" t="n">
        <v>0.282555</v>
      </c>
      <c r="K4" t="n">
        <v>318.5220576524924</v>
      </c>
      <c r="O4" t="n">
        <v>15.94375123786889</v>
      </c>
      <c r="U4" t="n">
        <v>1.848291598768005</v>
      </c>
    </row>
    <row r="5">
      <c r="A5" t="n">
        <v>10.31395</v>
      </c>
      <c r="B5" t="n">
        <v>200</v>
      </c>
      <c r="C5" t="n">
        <v>3</v>
      </c>
      <c r="D5" t="inlineStr">
        <is>
          <t>none</t>
        </is>
      </c>
      <c r="E5" t="n">
        <v>0</v>
      </c>
      <c r="F5" t="n">
        <v>2.75</v>
      </c>
      <c r="G5" t="n">
        <v>180</v>
      </c>
      <c r="H5" t="n">
        <v>8.199999999999999</v>
      </c>
      <c r="I5" t="n">
        <v>10</v>
      </c>
      <c r="J5" t="n">
        <v>0.31395</v>
      </c>
      <c r="K5" t="n">
        <v>318.5220576524924</v>
      </c>
      <c r="O5" t="n">
        <v>15.94375123786889</v>
      </c>
      <c r="U5" t="n">
        <v>5.263866664373695</v>
      </c>
    </row>
    <row r="6">
      <c r="A6" t="n">
        <v>10.345345</v>
      </c>
      <c r="B6" t="n">
        <v>210</v>
      </c>
      <c r="C6" t="n">
        <v>3</v>
      </c>
      <c r="D6" t="inlineStr">
        <is>
          <t>none</t>
        </is>
      </c>
      <c r="E6" t="n">
        <v>0</v>
      </c>
      <c r="F6" t="n">
        <v>2.75</v>
      </c>
      <c r="G6" t="n">
        <v>180</v>
      </c>
      <c r="H6" t="n">
        <v>8.199999999999999</v>
      </c>
      <c r="I6" t="n">
        <v>10</v>
      </c>
      <c r="J6" t="n">
        <v>0.345345</v>
      </c>
      <c r="K6" t="n">
        <v>318.5220576524924</v>
      </c>
      <c r="O6" t="n">
        <v>15.94375123786889</v>
      </c>
      <c r="U6" t="n">
        <v>6.076676204247339</v>
      </c>
    </row>
    <row r="7">
      <c r="A7" t="n">
        <v>10.37674</v>
      </c>
      <c r="B7" t="n">
        <v>220</v>
      </c>
      <c r="C7" t="n">
        <v>3</v>
      </c>
      <c r="D7" t="inlineStr">
        <is>
          <t>none</t>
        </is>
      </c>
      <c r="E7" t="n">
        <v>0</v>
      </c>
      <c r="F7" t="n">
        <v>2.75</v>
      </c>
      <c r="G7" t="n">
        <v>180</v>
      </c>
      <c r="H7" t="n">
        <v>8.199999999999999</v>
      </c>
      <c r="I7" t="n">
        <v>10</v>
      </c>
      <c r="J7" t="n">
        <v>0.37674</v>
      </c>
      <c r="K7" t="n">
        <v>318.5220576524924</v>
      </c>
      <c r="O7" t="n">
        <v>15.94375123786889</v>
      </c>
      <c r="U7" t="n">
        <v>5.73942655833238</v>
      </c>
    </row>
    <row r="8">
      <c r="A8" t="n">
        <v>10.219765</v>
      </c>
      <c r="B8" t="n">
        <v>170</v>
      </c>
      <c r="C8" t="n">
        <v>3</v>
      </c>
      <c r="D8" t="inlineStr">
        <is>
          <t>sulfuric</t>
        </is>
      </c>
      <c r="E8" t="n">
        <v>0.04052315391706937</v>
      </c>
      <c r="F8" t="n">
        <v>2.75</v>
      </c>
      <c r="G8" t="n">
        <v>180</v>
      </c>
      <c r="H8" t="n">
        <v>8.199999999999999</v>
      </c>
      <c r="I8" t="n">
        <v>10</v>
      </c>
      <c r="J8" t="n">
        <v>0.219765</v>
      </c>
      <c r="K8" t="n">
        <v>318.5220576524924</v>
      </c>
      <c r="O8" t="n">
        <v>15.94375123786889</v>
      </c>
      <c r="U8" t="n">
        <v>3.250041531537467</v>
      </c>
    </row>
    <row r="9">
      <c r="A9" t="n">
        <v>10.25116</v>
      </c>
      <c r="B9" t="n">
        <v>180</v>
      </c>
      <c r="C9" t="n">
        <v>3</v>
      </c>
      <c r="D9" t="inlineStr">
        <is>
          <t>sulfuric</t>
        </is>
      </c>
      <c r="E9" t="n">
        <v>0.04052315391706937</v>
      </c>
      <c r="F9" t="n">
        <v>2.75</v>
      </c>
      <c r="G9" t="n">
        <v>180</v>
      </c>
      <c r="H9" t="n">
        <v>8.199999999999999</v>
      </c>
      <c r="I9" t="n">
        <v>10</v>
      </c>
      <c r="J9" t="n">
        <v>0.25116</v>
      </c>
      <c r="K9" t="n">
        <v>318.5220576524924</v>
      </c>
      <c r="O9" t="n">
        <v>15.94375123786889</v>
      </c>
      <c r="U9" t="n">
        <v>5.696647108865372</v>
      </c>
    </row>
    <row r="10">
      <c r="A10" t="n">
        <v>10.282555</v>
      </c>
      <c r="B10" t="n">
        <v>190</v>
      </c>
      <c r="C10" t="n">
        <v>3</v>
      </c>
      <c r="D10" t="inlineStr">
        <is>
          <t>sulfuric</t>
        </is>
      </c>
      <c r="E10" t="n">
        <v>0.04052315391706937</v>
      </c>
      <c r="F10" t="n">
        <v>2.75</v>
      </c>
      <c r="G10" t="n">
        <v>180</v>
      </c>
      <c r="H10" t="n">
        <v>8.199999999999999</v>
      </c>
      <c r="I10" t="n">
        <v>10</v>
      </c>
      <c r="J10" t="n">
        <v>0.282555</v>
      </c>
      <c r="K10" t="n">
        <v>318.5220576524924</v>
      </c>
      <c r="O10" t="n">
        <v>15.94375123786889</v>
      </c>
      <c r="U10" t="n">
        <v>14.80348445752937</v>
      </c>
    </row>
    <row r="11">
      <c r="A11" t="n">
        <v>10.31395</v>
      </c>
      <c r="B11" t="n">
        <v>200</v>
      </c>
      <c r="C11" t="n">
        <v>3</v>
      </c>
      <c r="D11" t="inlineStr">
        <is>
          <t>sulfuric</t>
        </is>
      </c>
      <c r="E11" t="n">
        <v>0.04052315391706937</v>
      </c>
      <c r="F11" t="n">
        <v>2.75</v>
      </c>
      <c r="G11" t="n">
        <v>180</v>
      </c>
      <c r="H11" t="n">
        <v>8.199999999999999</v>
      </c>
      <c r="I11" t="n">
        <v>10</v>
      </c>
      <c r="J11" t="n">
        <v>0.31395</v>
      </c>
      <c r="K11" t="n">
        <v>318.5220576524924</v>
      </c>
      <c r="O11" t="n">
        <v>15.94375123786889</v>
      </c>
      <c r="U11" t="n">
        <v>14.64732450912522</v>
      </c>
    </row>
    <row r="12">
      <c r="A12" t="n">
        <v>10.345345</v>
      </c>
      <c r="B12" t="n">
        <v>210</v>
      </c>
      <c r="C12" t="n">
        <v>3</v>
      </c>
      <c r="D12" t="inlineStr">
        <is>
          <t>sulfuric</t>
        </is>
      </c>
      <c r="E12" t="n">
        <v>0.04052315391706937</v>
      </c>
      <c r="F12" t="n">
        <v>2.75</v>
      </c>
      <c r="G12" t="n">
        <v>180</v>
      </c>
      <c r="H12" t="n">
        <v>8.199999999999999</v>
      </c>
      <c r="I12" t="n">
        <v>10</v>
      </c>
      <c r="J12" t="n">
        <v>0.345345</v>
      </c>
      <c r="K12" t="n">
        <v>318.5220576524924</v>
      </c>
      <c r="O12" t="n">
        <v>15.94375123786889</v>
      </c>
      <c r="U12" t="n">
        <v>15.52265785975838</v>
      </c>
    </row>
    <row r="13">
      <c r="A13" t="n">
        <v>10.219765</v>
      </c>
      <c r="B13" t="n">
        <v>170</v>
      </c>
      <c r="C13" t="n">
        <v>3</v>
      </c>
      <c r="D13" t="inlineStr">
        <is>
          <t>sulfuric</t>
        </is>
      </c>
      <c r="E13" t="n">
        <v>0.1013078847926734</v>
      </c>
      <c r="F13" t="n">
        <v>2.75</v>
      </c>
      <c r="G13" t="n">
        <v>180</v>
      </c>
      <c r="H13" t="n">
        <v>8.199999999999999</v>
      </c>
      <c r="I13" t="n">
        <v>10</v>
      </c>
      <c r="J13" t="n">
        <v>0.219765</v>
      </c>
      <c r="K13" t="n">
        <v>318.5220576524924</v>
      </c>
      <c r="O13" t="n">
        <v>15.94375123786889</v>
      </c>
      <c r="U13" t="n">
        <v>15.03024545540359</v>
      </c>
    </row>
    <row r="14">
      <c r="A14" t="n">
        <v>10.25116</v>
      </c>
      <c r="B14" t="n">
        <v>180</v>
      </c>
      <c r="C14" t="n">
        <v>3</v>
      </c>
      <c r="D14" t="inlineStr">
        <is>
          <t>sulfuric</t>
        </is>
      </c>
      <c r="E14" t="n">
        <v>0.1013078847926734</v>
      </c>
      <c r="F14" t="n">
        <v>2.75</v>
      </c>
      <c r="G14" t="n">
        <v>180</v>
      </c>
      <c r="H14" t="n">
        <v>8.199999999999999</v>
      </c>
      <c r="I14" t="n">
        <v>10</v>
      </c>
      <c r="J14" t="n">
        <v>0.25116</v>
      </c>
      <c r="K14" t="n">
        <v>318.5220576524924</v>
      </c>
      <c r="O14" t="n">
        <v>15.94375123786889</v>
      </c>
      <c r="U14" t="n">
        <v>25.89143910820172</v>
      </c>
    </row>
    <row r="15">
      <c r="A15" t="n">
        <v>10.282555</v>
      </c>
      <c r="B15" t="n">
        <v>190</v>
      </c>
      <c r="C15" t="n">
        <v>3</v>
      </c>
      <c r="D15" t="inlineStr">
        <is>
          <t>sulfuric</t>
        </is>
      </c>
      <c r="E15" t="n">
        <v>0.1013078847926734</v>
      </c>
      <c r="F15" t="n">
        <v>2.75</v>
      </c>
      <c r="G15" t="n">
        <v>180</v>
      </c>
      <c r="H15" t="n">
        <v>8.199999999999999</v>
      </c>
      <c r="I15" t="n">
        <v>10</v>
      </c>
      <c r="J15" t="n">
        <v>0.282555</v>
      </c>
      <c r="K15" t="n">
        <v>318.5220576524924</v>
      </c>
      <c r="O15" t="n">
        <v>15.94375123786889</v>
      </c>
      <c r="U15" t="n">
        <v>29.36704500965627</v>
      </c>
    </row>
    <row r="16">
      <c r="A16" t="n">
        <v>10.31395</v>
      </c>
      <c r="B16" t="n">
        <v>200</v>
      </c>
      <c r="C16" t="n">
        <v>3</v>
      </c>
      <c r="D16" t="inlineStr">
        <is>
          <t>sulfuric</t>
        </is>
      </c>
      <c r="E16" t="n">
        <v>0.1013078847926734</v>
      </c>
      <c r="F16" t="n">
        <v>2.75</v>
      </c>
      <c r="G16" t="n">
        <v>180</v>
      </c>
      <c r="H16" t="n">
        <v>8.199999999999999</v>
      </c>
      <c r="I16" t="n">
        <v>10</v>
      </c>
      <c r="J16" t="n">
        <v>0.31395</v>
      </c>
      <c r="K16" t="n">
        <v>318.5220576524924</v>
      </c>
      <c r="O16" t="n">
        <v>15.94375123786889</v>
      </c>
      <c r="U16" t="n">
        <v>28.72764680456854</v>
      </c>
    </row>
    <row r="17">
      <c r="A17" t="n">
        <v>10.345345</v>
      </c>
      <c r="B17" t="n">
        <v>210</v>
      </c>
      <c r="C17" t="n">
        <v>3</v>
      </c>
      <c r="D17" t="inlineStr">
        <is>
          <t>sulfuric</t>
        </is>
      </c>
      <c r="E17" t="n">
        <v>0.1013078847926734</v>
      </c>
      <c r="F17" t="n">
        <v>2.75</v>
      </c>
      <c r="G17" t="n">
        <v>180</v>
      </c>
      <c r="H17" t="n">
        <v>8.199999999999999</v>
      </c>
      <c r="I17" t="n">
        <v>10</v>
      </c>
      <c r="J17" t="n">
        <v>0.345345</v>
      </c>
      <c r="K17" t="n">
        <v>318.5220576524924</v>
      </c>
      <c r="O17" t="n">
        <v>15.94375123786889</v>
      </c>
      <c r="U17" t="n">
        <v>24.51800937041742</v>
      </c>
    </row>
    <row r="18">
      <c r="A18" t="n">
        <v>10.18837</v>
      </c>
      <c r="B18" t="n">
        <v>160</v>
      </c>
      <c r="C18" t="n">
        <v>3</v>
      </c>
      <c r="D18" t="inlineStr">
        <is>
          <t>sulfuric</t>
        </is>
      </c>
      <c r="E18" t="n">
        <v>0.2026157695853468</v>
      </c>
      <c r="F18" t="n">
        <v>2.75</v>
      </c>
      <c r="G18" t="n">
        <v>180</v>
      </c>
      <c r="H18" t="n">
        <v>8.199999999999999</v>
      </c>
      <c r="I18" t="n">
        <v>10</v>
      </c>
      <c r="J18" t="n">
        <v>0.18837</v>
      </c>
      <c r="K18" t="n">
        <v>318.5220576524924</v>
      </c>
      <c r="O18" t="n">
        <v>15.94375123786889</v>
      </c>
      <c r="U18" t="n">
        <v>22.87404199532764</v>
      </c>
    </row>
    <row r="19">
      <c r="A19" t="n">
        <v>10.219765</v>
      </c>
      <c r="B19" t="n">
        <v>170</v>
      </c>
      <c r="C19" t="n">
        <v>3</v>
      </c>
      <c r="D19" t="inlineStr">
        <is>
          <t>sulfuric</t>
        </is>
      </c>
      <c r="E19" t="n">
        <v>0.2026157695853468</v>
      </c>
      <c r="F19" t="n">
        <v>2.75</v>
      </c>
      <c r="G19" t="n">
        <v>180</v>
      </c>
      <c r="H19" t="n">
        <v>8.199999999999999</v>
      </c>
      <c r="I19" t="n">
        <v>10</v>
      </c>
      <c r="J19" t="n">
        <v>0.219765</v>
      </c>
      <c r="K19" t="n">
        <v>318.5220576524924</v>
      </c>
      <c r="O19" t="n">
        <v>15.94375123786889</v>
      </c>
      <c r="U19" t="n">
        <v>36.641645517977</v>
      </c>
    </row>
    <row r="20">
      <c r="A20" t="n">
        <v>10.25116</v>
      </c>
      <c r="B20" t="n">
        <v>180</v>
      </c>
      <c r="C20" t="n">
        <v>3</v>
      </c>
      <c r="D20" t="inlineStr">
        <is>
          <t>sulfuric</t>
        </is>
      </c>
      <c r="E20" t="n">
        <v>0.2026157695853468</v>
      </c>
      <c r="F20" t="n">
        <v>2.75</v>
      </c>
      <c r="G20" t="n">
        <v>180</v>
      </c>
      <c r="H20" t="n">
        <v>8.199999999999999</v>
      </c>
      <c r="I20" t="n">
        <v>10</v>
      </c>
      <c r="J20" t="n">
        <v>0.25116</v>
      </c>
      <c r="K20" t="n">
        <v>318.5220576524924</v>
      </c>
      <c r="O20" t="n">
        <v>15.94375123786889</v>
      </c>
      <c r="U20" t="n">
        <v>40.05672198860055</v>
      </c>
    </row>
    <row r="21">
      <c r="A21" t="n">
        <v>10.282555</v>
      </c>
      <c r="B21" t="n">
        <v>190</v>
      </c>
      <c r="C21" t="n">
        <v>3</v>
      </c>
      <c r="D21" t="inlineStr">
        <is>
          <t>sulfuric</t>
        </is>
      </c>
      <c r="E21" t="n">
        <v>0.2026157695853468</v>
      </c>
      <c r="F21" t="n">
        <v>2.75</v>
      </c>
      <c r="G21" t="n">
        <v>180</v>
      </c>
      <c r="H21" t="n">
        <v>8.199999999999999</v>
      </c>
      <c r="I21" t="n">
        <v>10</v>
      </c>
      <c r="J21" t="n">
        <v>0.282555</v>
      </c>
      <c r="K21" t="n">
        <v>318.5220576524924</v>
      </c>
      <c r="O21" t="n">
        <v>15.94375123786889</v>
      </c>
      <c r="U21" t="n">
        <v>42.74694107419879</v>
      </c>
    </row>
    <row r="22">
      <c r="A22" t="n">
        <v>10.31395</v>
      </c>
      <c r="B22" t="n">
        <v>200</v>
      </c>
      <c r="C22" t="n">
        <v>3</v>
      </c>
      <c r="D22" t="inlineStr">
        <is>
          <t>sulfuric</t>
        </is>
      </c>
      <c r="E22" t="n">
        <v>0.2026157695853468</v>
      </c>
      <c r="F22" t="n">
        <v>2.75</v>
      </c>
      <c r="G22" t="n">
        <v>180</v>
      </c>
      <c r="H22" t="n">
        <v>8.199999999999999</v>
      </c>
      <c r="I22" t="n">
        <v>10</v>
      </c>
      <c r="J22" t="n">
        <v>0.31395</v>
      </c>
      <c r="K22" t="n">
        <v>318.5220576524924</v>
      </c>
      <c r="O22" t="n">
        <v>15.94375123786889</v>
      </c>
      <c r="U22" t="n">
        <v>37.084098705122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2019-07-08T19:09:58Z</dcterms:modified>
</cp:coreProperties>
</file>