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1">
    <numFmt formatCode="0.000" numFmtId="164"/>
  </numFmts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2" numFmtId="164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7" width="8.83203125"/>
    <col customWidth="1" max="2" min="2" style="7" width="8.5"/>
    <col customWidth="1" max="3" min="3" style="7" width="9"/>
    <col customWidth="1" max="4" min="4" style="7" width="8.33203125"/>
    <col customWidth="1" max="5" min="5" style="7" width="9.5"/>
    <col customWidth="1" max="9" min="6" style="7" width="8.83203125"/>
    <col customWidth="1" max="10" min="10" style="7" width="22.1640625"/>
    <col customWidth="1" max="26" min="11" style="7" width="8.83203125"/>
  </cols>
  <sheetData>
    <row r="1">
      <c r="A1" s="1" t="inlineStr">
        <is>
          <t>T (Â°C)</t>
        </is>
      </c>
      <c r="B1" s="1" t="inlineStr">
        <is>
          <t>AC (%)</t>
        </is>
      </c>
      <c r="C1" s="1" t="inlineStr">
        <is>
          <t>C (min)</t>
        </is>
      </c>
      <c r="D1" s="1" t="inlineStr">
        <is>
          <t>Y1 (%)</t>
        </is>
      </c>
      <c r="E1" s="1" t="inlineStr">
        <is>
          <t>Y2 (g/g)</t>
        </is>
      </c>
      <c r="F1" s="1" t="inlineStr">
        <is>
          <t>Acid Conc</t>
        </is>
      </c>
      <c r="G1" s="1" t="inlineStr">
        <is>
          <t>Xy</t>
        </is>
      </c>
      <c r="H1" s="1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1" t="n">
        <v>127</v>
      </c>
      <c r="B2" s="1" t="n">
        <v>5</v>
      </c>
      <c r="C2" s="1" t="n">
        <v>80</v>
      </c>
      <c r="D2" s="1" t="n">
        <v>58.84</v>
      </c>
      <c r="E2" s="1" t="n">
        <v>2.28</v>
      </c>
      <c r="F2" s="1">
        <f>Sheet1!$B2/100*$P$18/$P$17*$P$19</f>
        <v/>
      </c>
      <c r="G2" s="1">
        <f>(Sheet1!$D2/100)*1000*($L$3/1000)/$K$17</f>
        <v/>
      </c>
      <c r="H2" s="1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1" t="n">
        <v>125</v>
      </c>
      <c r="B3" s="1" t="n">
        <v>4</v>
      </c>
      <c r="C3" s="1" t="n">
        <v>60</v>
      </c>
      <c r="D3" s="1" t="n">
        <v>92.05</v>
      </c>
      <c r="E3" s="1" t="n">
        <v>3.72</v>
      </c>
      <c r="F3" s="1">
        <f>Sheet1!$B3/100*$P$18/$P$17*$P$19</f>
        <v/>
      </c>
      <c r="G3" s="1">
        <f>(Sheet1!$D3/100)*1000*($L$3/1000)/$K$17</f>
        <v/>
      </c>
      <c r="H3" s="1" t="n"/>
      <c r="L3" t="n">
        <v>100</v>
      </c>
      <c r="N3" t="inlineStr">
        <is>
          <t>Moisture Content</t>
        </is>
      </c>
      <c r="O3" t="n">
        <v>0</v>
      </c>
    </row>
    <row r="4">
      <c r="A4" s="1" t="n">
        <v>127</v>
      </c>
      <c r="B4" s="1" t="n">
        <v>5</v>
      </c>
      <c r="C4" s="1" t="n">
        <v>40</v>
      </c>
      <c r="D4" s="1" t="n">
        <v>84.23999999999999</v>
      </c>
      <c r="E4" s="1" t="n">
        <v>3.48</v>
      </c>
      <c r="F4" s="1">
        <f>Sheet1!$B4/100*$P$18/$P$17*$P$19</f>
        <v/>
      </c>
      <c r="G4" s="1">
        <f>(Sheet1!$D4/100)*1000*($L$3/1000)/$K$17</f>
        <v/>
      </c>
      <c r="H4" s="1" t="n"/>
    </row>
    <row r="5">
      <c r="A5" s="1" t="n">
        <v>125</v>
      </c>
      <c r="B5" s="1" t="n">
        <v>4</v>
      </c>
      <c r="C5" s="1" t="n">
        <v>60</v>
      </c>
      <c r="D5" s="1" t="n">
        <v>86.41</v>
      </c>
      <c r="E5" s="1" t="n">
        <v>3.82</v>
      </c>
      <c r="F5" s="1">
        <f>Sheet1!$B5/100*$P$18/$P$17*$P$19</f>
        <v/>
      </c>
      <c r="G5" s="1">
        <f>(Sheet1!$D5/100)*1000*($L$3/1000)/$K$17</f>
        <v/>
      </c>
      <c r="H5" s="1" t="n"/>
    </row>
    <row r="6">
      <c r="A6" s="1" t="n">
        <v>127</v>
      </c>
      <c r="B6" s="1" t="n">
        <v>3</v>
      </c>
      <c r="C6" s="1" t="n">
        <v>80</v>
      </c>
      <c r="D6" s="1" t="n">
        <v>63.08</v>
      </c>
      <c r="E6" s="1" t="n">
        <v>3.64</v>
      </c>
      <c r="F6" s="1">
        <f>Sheet1!$B6/100*$P$18/$P$17*$P$19</f>
        <v/>
      </c>
      <c r="G6" s="1">
        <f>(Sheet1!$D6/100)*1000*($L$3/1000)/$K$17</f>
        <v/>
      </c>
      <c r="H6" s="1" t="n"/>
    </row>
    <row r="7">
      <c r="A7" s="1" t="n">
        <v>125</v>
      </c>
      <c r="B7" s="1" t="n">
        <v>4</v>
      </c>
      <c r="C7" s="1" t="n">
        <v>60</v>
      </c>
      <c r="D7" s="1" t="n">
        <v>87.81</v>
      </c>
      <c r="E7" s="1" t="n">
        <v>3.81</v>
      </c>
      <c r="F7" s="1">
        <f>Sheet1!$B7/100*$P$18/$P$17*$P$19</f>
        <v/>
      </c>
      <c r="G7" s="1">
        <f>(Sheet1!$D7/100)*1000*($L$3/1000)/$K$17</f>
        <v/>
      </c>
      <c r="H7" s="1" t="n"/>
    </row>
    <row r="8">
      <c r="A8" s="1" t="n">
        <v>125</v>
      </c>
      <c r="B8" s="1" t="n">
        <v>4</v>
      </c>
      <c r="C8" s="1" t="n">
        <v>60</v>
      </c>
      <c r="D8" s="1" t="n">
        <v>86.27</v>
      </c>
      <c r="E8" s="1" t="n">
        <v>4</v>
      </c>
      <c r="F8" s="1">
        <f>Sheet1!$B8/100*$P$18/$P$17*$P$19</f>
        <v/>
      </c>
      <c r="G8" s="1">
        <f>(Sheet1!$D8/100)*1000*($L$3/1000)/$K$17</f>
        <v/>
      </c>
      <c r="H8" s="1" t="n"/>
    </row>
    <row r="9">
      <c r="A9" s="1" t="n">
        <v>125</v>
      </c>
      <c r="B9" s="1" t="n">
        <v>2</v>
      </c>
      <c r="C9" s="1" t="n">
        <v>60</v>
      </c>
      <c r="D9" s="1" t="n">
        <v>70.65000000000001</v>
      </c>
      <c r="E9" s="1" t="n">
        <v>4.38</v>
      </c>
      <c r="F9" s="1">
        <f>Sheet1!$B9/100*$P$18/$P$17*$P$19</f>
        <v/>
      </c>
      <c r="G9" s="1">
        <f>(Sheet1!$D9/100)*1000*($L$3/1000)/$K$17</f>
        <v/>
      </c>
      <c r="H9" s="1" t="n"/>
    </row>
    <row r="10">
      <c r="A10" s="1" t="n">
        <v>121</v>
      </c>
      <c r="B10" s="1" t="n">
        <v>4</v>
      </c>
      <c r="C10" s="1" t="n">
        <v>60</v>
      </c>
      <c r="D10" s="1" t="n">
        <v>76.95999999999999</v>
      </c>
      <c r="E10" s="1" t="n">
        <v>5.44</v>
      </c>
      <c r="F10" s="1">
        <f>Sheet1!$B10/100*$P$18/$P$17*$P$19</f>
        <v/>
      </c>
      <c r="G10" s="1">
        <f>(Sheet1!$D10/100)*1000*($L$3/1000)/$K$17</f>
        <v/>
      </c>
      <c r="H10" s="1" t="n"/>
    </row>
    <row r="11">
      <c r="A11" s="1" t="n">
        <v>125</v>
      </c>
      <c r="B11" s="1" t="n">
        <v>4</v>
      </c>
      <c r="C11" s="1" t="n">
        <v>100</v>
      </c>
      <c r="D11" s="1" t="n">
        <v>63.04</v>
      </c>
      <c r="E11" s="1" t="n">
        <v>2.84</v>
      </c>
      <c r="F11" s="1">
        <f>Sheet1!$B11/100*$P$18/$P$17*$P$19</f>
        <v/>
      </c>
      <c r="G11" s="1">
        <f>(Sheet1!$D11/100)*1000*($L$3/1000)/$K$17</f>
        <v/>
      </c>
      <c r="H11" s="1" t="n"/>
    </row>
    <row r="12">
      <c r="A12" s="1" t="n">
        <v>123</v>
      </c>
      <c r="B12" s="1" t="n">
        <v>5</v>
      </c>
      <c r="C12" s="1" t="n">
        <v>40</v>
      </c>
      <c r="D12" s="1" t="n">
        <v>78.31</v>
      </c>
      <c r="E12" s="1" t="n">
        <v>4.93</v>
      </c>
      <c r="F12" s="1">
        <f>Sheet1!$B12/100*$P$18/$P$17*$P$19</f>
        <v/>
      </c>
      <c r="G12" s="1">
        <f>(Sheet1!$D12/100)*1000*($L$3/1000)/$K$17</f>
        <v/>
      </c>
      <c r="H12" s="1" t="n"/>
    </row>
    <row r="13">
      <c r="A13" s="1" t="n">
        <v>125</v>
      </c>
      <c r="B13" s="1" t="n">
        <v>4</v>
      </c>
      <c r="C13" s="1" t="n">
        <v>20</v>
      </c>
      <c r="D13" s="1" t="n">
        <v>37.59</v>
      </c>
      <c r="E13" s="1" t="n">
        <v>4.67</v>
      </c>
      <c r="F13" s="1">
        <f>Sheet1!$B13/100*$P$18/$P$17*$P$19</f>
        <v/>
      </c>
      <c r="G13" s="1">
        <f>(Sheet1!$D13/100)*1000*($L$3/1000)/$K$17</f>
        <v/>
      </c>
      <c r="H13" s="1" t="n"/>
    </row>
    <row r="14">
      <c r="A14" s="1" t="n">
        <v>129</v>
      </c>
      <c r="B14" s="1" t="n">
        <v>4</v>
      </c>
      <c r="C14" s="1" t="n">
        <v>60</v>
      </c>
      <c r="D14" s="1" t="n">
        <v>60.96</v>
      </c>
      <c r="E14" s="1" t="n">
        <v>2.93</v>
      </c>
      <c r="F14" s="1">
        <f>Sheet1!$B14/100*$P$18/$P$17*$P$19</f>
        <v/>
      </c>
      <c r="G14" s="1">
        <f>(Sheet1!$D14/100)*1000*($L$3/1000)/$K$17</f>
        <v/>
      </c>
      <c r="H14" s="1" t="n"/>
    </row>
    <row r="15">
      <c r="A15" s="1" t="n">
        <v>123</v>
      </c>
      <c r="B15" s="1" t="n">
        <v>3</v>
      </c>
      <c r="C15" s="1" t="n">
        <v>40</v>
      </c>
      <c r="D15" s="1" t="n">
        <v>41.64</v>
      </c>
      <c r="E15" s="1" t="n">
        <v>4.71</v>
      </c>
      <c r="F15" s="1">
        <f>Sheet1!$B15/100*$P$18/$P$17*$P$19</f>
        <v/>
      </c>
      <c r="G15" s="1">
        <f>(Sheet1!$D15/100)*1000*($L$3/1000)/$K$17</f>
        <v/>
      </c>
      <c r="H15" s="1" t="n"/>
      <c r="J15" t="inlineStr">
        <is>
          <t>Calculating Heating Rate</t>
        </is>
      </c>
      <c r="M15" t="inlineStr">
        <is>
          <t>Mass </t>
        </is>
      </c>
    </row>
    <row r="16">
      <c r="A16" s="1" t="n">
        <v>127</v>
      </c>
      <c r="B16" s="1" t="n">
        <v>3</v>
      </c>
      <c r="C16" s="1" t="n">
        <v>40</v>
      </c>
      <c r="D16" s="1" t="n">
        <v>54.27</v>
      </c>
      <c r="E16" s="1" t="n">
        <v>4.35</v>
      </c>
      <c r="F16" s="1">
        <f>Sheet1!$B16/100*$P$18/$P$17*$P$19</f>
        <v/>
      </c>
      <c r="G16" s="1">
        <f>(Sheet1!$D16/100)*1000*($L$3/1000)/$K$17</f>
        <v/>
      </c>
      <c r="H16" s="1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1" t="n">
        <v>123</v>
      </c>
      <c r="B17" s="1" t="n">
        <v>3</v>
      </c>
      <c r="C17" s="1" t="n">
        <v>80</v>
      </c>
      <c r="D17" s="1" t="n">
        <v>87.18000000000001</v>
      </c>
      <c r="E17" s="1" t="n">
        <v>4.84</v>
      </c>
      <c r="F17" s="1">
        <f>Sheet1!$B17/100*$P$18/$P$17*$P$19</f>
        <v/>
      </c>
      <c r="G17" s="1">
        <f>(Sheet1!$D17/100)*1000*($L$3/1000)/$K$17</f>
        <v/>
      </c>
      <c r="H17" s="1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1" t="n">
        <v>125</v>
      </c>
      <c r="B18" s="1" t="n">
        <v>4</v>
      </c>
      <c r="C18" s="1" t="n">
        <v>60</v>
      </c>
      <c r="D18" s="1" t="n">
        <v>83.04000000000001</v>
      </c>
      <c r="E18" s="1" t="n">
        <v>3.76</v>
      </c>
      <c r="F18" s="1">
        <f>Sheet1!$B18/100*$P$18/$P$17*$P$19</f>
        <v/>
      </c>
      <c r="G18" s="1">
        <f>(Sheet1!$D18/100)*1000*($L$3/1000)/$K$17</f>
        <v/>
      </c>
      <c r="H18" s="1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1" t="n">
        <v>125</v>
      </c>
      <c r="B19" s="1" t="n">
        <v>6</v>
      </c>
      <c r="C19" s="1" t="n">
        <v>60</v>
      </c>
      <c r="D19" s="1" t="n">
        <v>78.98999999999999</v>
      </c>
      <c r="E19" s="1" t="n">
        <v>2.7</v>
      </c>
      <c r="F19" s="1">
        <f>Sheet1!$B19/100*$P$18/$P$17*$P$19</f>
        <v/>
      </c>
      <c r="G19" s="1">
        <f>(Sheet1!$D19/100)*1000*($L$3/1000)/$K$17</f>
        <v/>
      </c>
      <c r="H19" s="1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1" t="n">
        <v>123</v>
      </c>
      <c r="B20" s="1" t="n">
        <v>5</v>
      </c>
      <c r="C20" s="1" t="n">
        <v>80</v>
      </c>
      <c r="D20" s="1" t="n">
        <v>90.22</v>
      </c>
      <c r="E20" s="1" t="n">
        <v>3.75</v>
      </c>
      <c r="F20" s="1">
        <f>Sheet1!$B20/100*$P$18/$P$17*$P$19</f>
        <v/>
      </c>
      <c r="G20" s="1">
        <f>(Sheet1!$D20/100)*1000*($L$3/1000)/$K$17</f>
        <v/>
      </c>
      <c r="H20" s="1" t="n"/>
      <c r="J20" t="inlineStr">
        <is>
          <t>Efficiency</t>
        </is>
      </c>
      <c r="K20" t="n">
        <v>0.8</v>
      </c>
    </row>
    <row customHeight="1" ht="15.75" r="21" s="7">
      <c r="A21" s="1" t="n">
        <v>125</v>
      </c>
      <c r="B21" s="1" t="n">
        <v>4</v>
      </c>
      <c r="C21" s="1" t="n">
        <v>60</v>
      </c>
      <c r="D21" s="1" t="n">
        <v>81.40000000000001</v>
      </c>
      <c r="E21" s="1" t="n">
        <v>3.71</v>
      </c>
      <c r="F21" s="1">
        <f>Sheet1!$B21/100*$P$18/$P$17*$P$19</f>
        <v/>
      </c>
      <c r="G21" s="1">
        <f>(Sheet1!$D21/100)*1000*($L$3/1000)/$K$17</f>
        <v/>
      </c>
      <c r="H21" s="1" t="n"/>
      <c r="J21" t="inlineStr">
        <is>
          <t>C (J/kg)</t>
        </is>
      </c>
      <c r="K21" t="n">
        <v>4186</v>
      </c>
    </row>
    <row customHeight="1" ht="15.75" r="22" s="7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7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7">
      <c r="O24" t="n">
        <v>4</v>
      </c>
    </row>
    <row customHeight="1" ht="15.75" r="25" s="7">
      <c r="O25" t="n">
        <v>6</v>
      </c>
    </row>
    <row customHeight="1" ht="15.75" r="26" s="7">
      <c r="O26" t="n">
        <v>8</v>
      </c>
    </row>
    <row customHeight="1" ht="15.75" r="27" s="7">
      <c r="O27" t="n">
        <v>10</v>
      </c>
    </row>
    <row customHeight="1" ht="15.75" r="28" s="7">
      <c r="O28" t="n">
        <v>12</v>
      </c>
    </row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G1" workbookViewId="0">
      <selection activeCell="T20" sqref="T20"/>
    </sheetView>
  </sheetViews>
  <sheetFormatPr baseColWidth="10" customHeight="1" defaultColWidth="14.5" defaultRowHeight="15"/>
  <cols>
    <col customWidth="1" max="1" min="1" style="7" width="8.6640625"/>
    <col customWidth="1" max="9" min="2" style="7" width="8.83203125"/>
    <col customWidth="1" max="10" min="10" style="7" width="11.83203125"/>
    <col customWidth="1" max="26" min="11" style="7" width="8.83203125"/>
  </cols>
  <sheetData>
    <row r="1">
      <c r="A1" s="6" t="inlineStr">
        <is>
          <t>Reactor Conditions</t>
        </is>
      </c>
      <c r="L1" s="6" t="inlineStr">
        <is>
          <t>Initial Solids Composition (wt% of feed dry basis)</t>
        </is>
      </c>
      <c r="R1" s="6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 s="2" t="n">
        <v>1.2533333333</v>
      </c>
      <c r="B3" t="n">
        <v>170</v>
      </c>
      <c r="C3" t="n">
        <v>3.9</v>
      </c>
      <c r="D3" t="inlineStr">
        <is>
          <t>sulfuric</t>
        </is>
      </c>
      <c r="E3">
        <f>2000*0.4/100/98.079</f>
        <v/>
      </c>
      <c r="F3" t="n">
        <v>0.38</v>
      </c>
      <c r="G3" t="n">
        <v>15</v>
      </c>
      <c r="I3" s="3" t="n">
        <v>0.92</v>
      </c>
      <c r="J3" t="n">
        <v>0.333333</v>
      </c>
      <c r="K3" s="3">
        <f>(B3-25)/20</f>
        <v/>
      </c>
      <c r="O3">
        <f>19.3/0.88</f>
        <v/>
      </c>
      <c r="U3" s="3" t="n">
        <v>28.71794871794872</v>
      </c>
      <c r="Z3" s="3" t="n">
        <v>13.07692307692308</v>
      </c>
    </row>
    <row r="4">
      <c r="A4" s="2" t="n">
        <v>2.5333333333</v>
      </c>
      <c r="B4" t="n">
        <v>170</v>
      </c>
      <c r="C4" t="n">
        <v>3.9</v>
      </c>
      <c r="D4" t="inlineStr">
        <is>
          <t>sulfuric</t>
        </is>
      </c>
      <c r="E4">
        <f>2000*0.4/100/98.079</f>
        <v/>
      </c>
      <c r="F4" t="n">
        <v>0.38</v>
      </c>
      <c r="G4" t="n">
        <v>15</v>
      </c>
      <c r="I4" s="3" t="n">
        <v>2.2</v>
      </c>
      <c r="J4" t="n">
        <v>0.333333</v>
      </c>
      <c r="K4" s="3">
        <f>(B4-25)/20</f>
        <v/>
      </c>
      <c r="O4">
        <f>19.3/0.88</f>
        <v/>
      </c>
      <c r="U4" s="3" t="n">
        <v>35.38461538461539</v>
      </c>
      <c r="Z4" s="3" t="n">
        <v>24.35897435897436</v>
      </c>
    </row>
    <row r="5">
      <c r="A5" s="2" t="n">
        <v>5.0333333333</v>
      </c>
      <c r="B5" t="n">
        <v>170</v>
      </c>
      <c r="C5" t="n">
        <v>3.9</v>
      </c>
      <c r="D5" t="inlineStr">
        <is>
          <t>sulfuric</t>
        </is>
      </c>
      <c r="E5">
        <f>2000*0.4/100/98.079</f>
        <v/>
      </c>
      <c r="F5" t="n">
        <v>0.38</v>
      </c>
      <c r="G5" t="n">
        <v>15</v>
      </c>
      <c r="I5" s="3" t="n">
        <v>4.7</v>
      </c>
      <c r="J5" t="n">
        <v>0.333333</v>
      </c>
      <c r="K5" s="3">
        <f>(B5-25)/20</f>
        <v/>
      </c>
      <c r="O5">
        <f>19.3/0.88</f>
        <v/>
      </c>
      <c r="U5" s="3" t="n">
        <v>35.8974358974359</v>
      </c>
      <c r="Z5" s="3" t="n">
        <v>30.25641025641026</v>
      </c>
    </row>
    <row r="6">
      <c r="A6" s="2" t="n">
        <v>10.0333333333</v>
      </c>
      <c r="B6" t="n">
        <v>170</v>
      </c>
      <c r="C6" t="n">
        <v>3.9</v>
      </c>
      <c r="D6" t="inlineStr">
        <is>
          <t>sulfuric</t>
        </is>
      </c>
      <c r="E6">
        <f>2000*0.4/100/98.079</f>
        <v/>
      </c>
      <c r="F6" t="n">
        <v>0.38</v>
      </c>
      <c r="G6" t="n">
        <v>15</v>
      </c>
      <c r="I6" s="3" t="n">
        <v>9.699999999999999</v>
      </c>
      <c r="J6" t="n">
        <v>0.333333</v>
      </c>
      <c r="K6" s="3">
        <f>(B6-25)/20</f>
        <v/>
      </c>
      <c r="O6">
        <f>19.3/0.88</f>
        <v/>
      </c>
      <c r="U6" s="3" t="n">
        <v>37.17948717948718</v>
      </c>
      <c r="Z6" s="3" t="n">
        <v>35.38461538461539</v>
      </c>
    </row>
    <row r="7">
      <c r="A7" s="2" t="n">
        <v>20.0333333333</v>
      </c>
      <c r="B7" t="n">
        <v>170</v>
      </c>
      <c r="C7" t="n">
        <v>3.9</v>
      </c>
      <c r="D7" t="inlineStr">
        <is>
          <t>sulfuric</t>
        </is>
      </c>
      <c r="E7">
        <f>2000*0.4/100/98.079</f>
        <v/>
      </c>
      <c r="F7" t="n">
        <v>0.38</v>
      </c>
      <c r="G7" t="n">
        <v>15</v>
      </c>
      <c r="I7" s="3" t="n">
        <v>19.7</v>
      </c>
      <c r="J7" t="n">
        <v>0.333333</v>
      </c>
      <c r="K7" s="3">
        <f>(B7-25)/20</f>
        <v/>
      </c>
      <c r="O7">
        <f>19.3/0.88</f>
        <v/>
      </c>
      <c r="U7" s="3" t="n">
        <v>34.1025641025641</v>
      </c>
      <c r="Z7" s="3" t="n">
        <v>32.30769230769231</v>
      </c>
    </row>
    <row r="8">
      <c r="A8" s="2" t="n">
        <v>1.2533333333</v>
      </c>
      <c r="B8" t="n">
        <v>170</v>
      </c>
      <c r="C8" t="n">
        <v>3.9</v>
      </c>
      <c r="D8" t="inlineStr">
        <is>
          <t>sulfuric</t>
        </is>
      </c>
      <c r="E8">
        <f>2000*0.8/100/98.079</f>
        <v/>
      </c>
      <c r="F8" t="n">
        <v>0.38</v>
      </c>
      <c r="G8" t="n">
        <v>15</v>
      </c>
      <c r="I8" s="3" t="n">
        <v>0.92</v>
      </c>
      <c r="J8" t="n">
        <v>0.333333</v>
      </c>
      <c r="K8" s="3">
        <f>(B8-25)/20</f>
        <v/>
      </c>
      <c r="O8">
        <f>19.3/0.88</f>
        <v/>
      </c>
      <c r="U8" s="3" t="n">
        <v>34.61538461538461</v>
      </c>
      <c r="Z8" s="3" t="n">
        <v>23.07692307692308</v>
      </c>
    </row>
    <row r="9">
      <c r="A9" s="2" t="n">
        <v>2.5333333333</v>
      </c>
      <c r="B9" t="n">
        <v>170</v>
      </c>
      <c r="C9" t="n">
        <v>3.9</v>
      </c>
      <c r="D9" t="inlineStr">
        <is>
          <t>sulfuric</t>
        </is>
      </c>
      <c r="E9">
        <f>2000*0.8/100/98.079</f>
        <v/>
      </c>
      <c r="F9" t="n">
        <v>0.38</v>
      </c>
      <c r="G9" t="n">
        <v>15</v>
      </c>
      <c r="I9" s="3" t="n">
        <v>2.2</v>
      </c>
      <c r="J9" t="n">
        <v>0.333333</v>
      </c>
      <c r="K9" s="3">
        <f>(B9-25)/20</f>
        <v/>
      </c>
      <c r="O9">
        <f>19.3/0.88</f>
        <v/>
      </c>
      <c r="U9" s="3" t="n">
        <v>38.46153846153846</v>
      </c>
      <c r="Z9" s="3" t="n">
        <v>34.61538461538461</v>
      </c>
    </row>
    <row r="10">
      <c r="A10" s="2" t="n">
        <v>5.0333333333</v>
      </c>
      <c r="B10" t="n">
        <v>170</v>
      </c>
      <c r="C10" t="n">
        <v>3.9</v>
      </c>
      <c r="D10" t="inlineStr">
        <is>
          <t>sulfuric</t>
        </is>
      </c>
      <c r="E10">
        <f>2000*0.8/100/98.079</f>
        <v/>
      </c>
      <c r="F10" t="n">
        <v>0.38</v>
      </c>
      <c r="G10" t="n">
        <v>15</v>
      </c>
      <c r="I10" s="3" t="n">
        <v>4.7</v>
      </c>
      <c r="J10" t="n">
        <v>0.333333</v>
      </c>
      <c r="K10" s="3">
        <f>(B10-25)/20</f>
        <v/>
      </c>
      <c r="O10">
        <f>19.3/0.88</f>
        <v/>
      </c>
      <c r="U10" s="3" t="n">
        <v>39.23076923076923</v>
      </c>
      <c r="Z10" s="3" t="n">
        <v>39.23076923076923</v>
      </c>
    </row>
    <row r="11">
      <c r="A11" s="2" t="n">
        <v>10.0333333333</v>
      </c>
      <c r="B11" t="n">
        <v>170</v>
      </c>
      <c r="C11" t="n">
        <v>3.9</v>
      </c>
      <c r="D11" t="inlineStr">
        <is>
          <t>sulfuric</t>
        </is>
      </c>
      <c r="E11">
        <f>2000*0.8/100/98.079</f>
        <v/>
      </c>
      <c r="F11" t="n">
        <v>0.38</v>
      </c>
      <c r="G11" t="n">
        <v>15</v>
      </c>
      <c r="I11" s="3" t="n">
        <v>9.699999999999999</v>
      </c>
      <c r="J11" t="n">
        <v>0.333333</v>
      </c>
      <c r="K11" s="3">
        <f>(B11-25)/20</f>
        <v/>
      </c>
      <c r="O11">
        <f>19.3/0.88</f>
        <v/>
      </c>
      <c r="U11" s="3" t="n">
        <v>35.12820512820512</v>
      </c>
      <c r="Z11" s="3" t="n">
        <v>32.30769230769231</v>
      </c>
    </row>
    <row r="12">
      <c r="A12" s="2" t="n">
        <v>0.6633333333</v>
      </c>
      <c r="B12" t="n">
        <v>190</v>
      </c>
      <c r="C12" t="n">
        <v>3.9</v>
      </c>
      <c r="D12" t="inlineStr">
        <is>
          <t>sulfuric</t>
        </is>
      </c>
      <c r="E12">
        <f>2000*0.4/100/98.079</f>
        <v/>
      </c>
      <c r="F12" t="n">
        <v>0.38</v>
      </c>
      <c r="G12" t="n">
        <v>15</v>
      </c>
      <c r="I12" s="3" t="n">
        <v>0.33</v>
      </c>
      <c r="J12" t="n">
        <v>0.333333</v>
      </c>
      <c r="K12" s="3">
        <f>(B12-25)/20</f>
        <v/>
      </c>
      <c r="O12">
        <f>19.3/0.88</f>
        <v/>
      </c>
      <c r="U12" s="3" t="n">
        <v>36.15384615384615</v>
      </c>
      <c r="Z12" s="3" t="n">
        <v>20.51282051282051</v>
      </c>
    </row>
    <row r="13">
      <c r="A13" s="2" t="n">
        <v>1.0033333333</v>
      </c>
      <c r="B13" t="n">
        <v>190</v>
      </c>
      <c r="C13" t="n">
        <v>3.9</v>
      </c>
      <c r="D13" t="inlineStr">
        <is>
          <t>sulfuric</t>
        </is>
      </c>
      <c r="E13">
        <f>2000*0.4/100/98.079</f>
        <v/>
      </c>
      <c r="F13" t="n">
        <v>0.38</v>
      </c>
      <c r="G13" t="n">
        <v>15</v>
      </c>
      <c r="I13" s="3" t="n">
        <v>0.67</v>
      </c>
      <c r="J13" t="n">
        <v>0.333333</v>
      </c>
      <c r="K13" s="3">
        <f>(B13-25)/20</f>
        <v/>
      </c>
      <c r="O13">
        <f>19.3/0.88</f>
        <v/>
      </c>
      <c r="U13" s="3" t="n">
        <v>39.48717948717949</v>
      </c>
      <c r="Z13" s="3" t="n">
        <v>30</v>
      </c>
    </row>
    <row r="14">
      <c r="A14" s="2" t="n">
        <v>2.0333333333</v>
      </c>
      <c r="B14" t="n">
        <v>190</v>
      </c>
      <c r="C14" t="n">
        <v>3.9</v>
      </c>
      <c r="D14" t="inlineStr">
        <is>
          <t>sulfuric</t>
        </is>
      </c>
      <c r="E14">
        <f>2000*0.4/100/98.079</f>
        <v/>
      </c>
      <c r="F14" t="n">
        <v>0.38</v>
      </c>
      <c r="G14" t="n">
        <v>15</v>
      </c>
      <c r="I14" s="3" t="n">
        <v>1.7</v>
      </c>
      <c r="J14" t="n">
        <v>0.333333</v>
      </c>
      <c r="K14" s="3">
        <f>(B14-25)/20</f>
        <v/>
      </c>
      <c r="O14">
        <f>19.3/0.88</f>
        <v/>
      </c>
      <c r="U14" s="3" t="n">
        <v>40.25641025641026</v>
      </c>
      <c r="Z14" s="3" t="n">
        <v>40.25641025641026</v>
      </c>
    </row>
    <row r="15">
      <c r="A15" s="2" t="n">
        <v>3.0333333333</v>
      </c>
      <c r="B15" t="n">
        <v>190</v>
      </c>
      <c r="C15" t="n">
        <v>3.9</v>
      </c>
      <c r="D15" t="inlineStr">
        <is>
          <t>sulfuric</t>
        </is>
      </c>
      <c r="E15">
        <f>2000*0.4/100/98.079</f>
        <v/>
      </c>
      <c r="F15" t="n">
        <v>0.38</v>
      </c>
      <c r="G15" t="n">
        <v>15</v>
      </c>
      <c r="I15" s="3" t="n">
        <v>2.7</v>
      </c>
      <c r="J15" t="n">
        <v>0.333333</v>
      </c>
      <c r="K15" s="3">
        <f>(B15-25)/20</f>
        <v/>
      </c>
      <c r="O15">
        <f>19.3/0.88</f>
        <v/>
      </c>
      <c r="U15" s="3" t="n">
        <v>39.74358974358974</v>
      </c>
      <c r="Z15" s="3" t="n">
        <v>34.35897435897436</v>
      </c>
    </row>
    <row r="16">
      <c r="A16" s="2" t="n">
        <v>0.6633333333</v>
      </c>
      <c r="B16" t="n">
        <v>190</v>
      </c>
      <c r="C16" t="n">
        <v>3.9</v>
      </c>
      <c r="D16" t="inlineStr">
        <is>
          <t>sulfuric</t>
        </is>
      </c>
      <c r="E16">
        <f>2000*0.8/100/98.079</f>
        <v/>
      </c>
      <c r="F16" t="n">
        <v>0.38</v>
      </c>
      <c r="G16" t="n">
        <v>15</v>
      </c>
      <c r="I16" s="3" t="n">
        <v>0.33</v>
      </c>
      <c r="J16" t="n">
        <v>0.333333</v>
      </c>
      <c r="K16" s="3">
        <f>(B16-25)/20</f>
        <v/>
      </c>
      <c r="O16">
        <f>19.3/0.88</f>
        <v/>
      </c>
      <c r="U16" s="3" t="n">
        <v>37.94871794871795</v>
      </c>
      <c r="Z16" s="3" t="n">
        <v>32.56410256410256</v>
      </c>
    </row>
    <row r="17">
      <c r="A17" s="2" t="n">
        <v>1.0033333333</v>
      </c>
      <c r="B17" t="n">
        <v>190</v>
      </c>
      <c r="C17" t="n">
        <v>3.9</v>
      </c>
      <c r="D17" t="inlineStr">
        <is>
          <t>sulfuric</t>
        </is>
      </c>
      <c r="E17">
        <f>2000*0.8/100/98.079</f>
        <v/>
      </c>
      <c r="F17" t="n">
        <v>0.38</v>
      </c>
      <c r="G17" t="n">
        <v>15</v>
      </c>
      <c r="I17" s="3" t="n">
        <v>0.67</v>
      </c>
      <c r="J17" t="n">
        <v>0.333333</v>
      </c>
      <c r="K17" s="3">
        <f>(B17-25)/20</f>
        <v/>
      </c>
      <c r="O17">
        <f>19.3/0.88</f>
        <v/>
      </c>
      <c r="U17" s="3" t="n">
        <v>41.28205128205128</v>
      </c>
      <c r="Z17" s="3" t="n">
        <v>37.17948717948718</v>
      </c>
    </row>
    <row r="18">
      <c r="A18" s="2" t="n">
        <v>1.5333333333</v>
      </c>
      <c r="B18" t="n">
        <v>190</v>
      </c>
      <c r="C18" t="n">
        <v>3.9</v>
      </c>
      <c r="D18" t="inlineStr">
        <is>
          <t>sulfuric</t>
        </is>
      </c>
      <c r="E18">
        <f>2000*0.8/100/98.079</f>
        <v/>
      </c>
      <c r="F18" t="n">
        <v>0.38</v>
      </c>
      <c r="G18" t="n">
        <v>15</v>
      </c>
      <c r="I18" s="3" t="n">
        <v>1.2</v>
      </c>
      <c r="J18" t="n">
        <v>0.333333</v>
      </c>
      <c r="K18" s="3">
        <f>(B18-25)/20</f>
        <v/>
      </c>
      <c r="L18" s="3" t="n"/>
      <c r="M18" s="3" t="n"/>
      <c r="O18">
        <f>19.3/0.88</f>
        <v/>
      </c>
      <c r="U18" s="3" t="n">
        <v>37.17948717948718</v>
      </c>
      <c r="Z18" s="3" t="n">
        <v>35.38461538461539</v>
      </c>
    </row>
    <row r="19">
      <c r="A19" s="2" t="n">
        <v>40.3333333333</v>
      </c>
      <c r="B19" t="n">
        <v>140</v>
      </c>
      <c r="C19" t="n">
        <v>5</v>
      </c>
      <c r="D19" t="inlineStr">
        <is>
          <t>sulfuric</t>
        </is>
      </c>
      <c r="E19">
        <f>2000*0.4/100/98.079</f>
        <v/>
      </c>
      <c r="F19" t="n">
        <v>0.38</v>
      </c>
      <c r="G19" t="n">
        <v>15</v>
      </c>
      <c r="I19" s="3" t="n">
        <v>40</v>
      </c>
      <c r="J19" t="n">
        <v>0.333333</v>
      </c>
      <c r="K19" s="3">
        <f>(B19-25)/20</f>
        <v/>
      </c>
      <c r="O19">
        <f>19.7/0.88</f>
        <v/>
      </c>
      <c r="U19" s="3" t="n">
        <v>24</v>
      </c>
      <c r="Z19" s="3" t="n">
        <v>21.2</v>
      </c>
    </row>
    <row r="20">
      <c r="A20" s="2" t="n">
        <v>110.3333333333</v>
      </c>
      <c r="B20" t="n">
        <v>140</v>
      </c>
      <c r="C20" t="n">
        <v>5</v>
      </c>
      <c r="D20" t="inlineStr">
        <is>
          <t>sulfuric</t>
        </is>
      </c>
      <c r="E20">
        <f>2000*0.4/100/98.079</f>
        <v/>
      </c>
      <c r="F20" t="n">
        <v>0.38</v>
      </c>
      <c r="G20" t="n">
        <v>15</v>
      </c>
      <c r="I20" s="3" t="n">
        <v>110</v>
      </c>
      <c r="J20" t="n">
        <v>0.333333</v>
      </c>
      <c r="K20" s="3">
        <f>(B20-25)/20</f>
        <v/>
      </c>
      <c r="O20">
        <f>19.7/0.88</f>
        <v/>
      </c>
      <c r="U20" s="3" t="n">
        <v>27.4</v>
      </c>
      <c r="Z20" s="3" t="n">
        <v>27.4</v>
      </c>
    </row>
    <row customHeight="1" ht="15.75" r="21" s="7">
      <c r="A21" s="2" t="n">
        <v>180.3333333333</v>
      </c>
      <c r="B21" t="n">
        <v>140</v>
      </c>
      <c r="C21" t="n">
        <v>5</v>
      </c>
      <c r="D21" t="inlineStr">
        <is>
          <t>sulfuric</t>
        </is>
      </c>
      <c r="E21">
        <f>2000*0.4/100/98.079</f>
        <v/>
      </c>
      <c r="F21" t="n">
        <v>0.38</v>
      </c>
      <c r="G21" t="n">
        <v>15</v>
      </c>
      <c r="I21" s="3" t="n">
        <v>180</v>
      </c>
      <c r="J21" t="n">
        <v>0.333333</v>
      </c>
      <c r="K21" s="3">
        <f>(B21-25)/20</f>
        <v/>
      </c>
      <c r="O21">
        <f>19.7/0.88</f>
        <v/>
      </c>
      <c r="U21" s="3" t="n">
        <v>27.4</v>
      </c>
      <c r="Z21" s="3" t="n">
        <v>27.4</v>
      </c>
    </row>
    <row customHeight="1" ht="15.75" r="22" s="7">
      <c r="A22" s="2" t="n">
        <v>2.0333333333</v>
      </c>
      <c r="B22" t="n">
        <v>170</v>
      </c>
      <c r="C22" t="n">
        <v>5</v>
      </c>
      <c r="D22" t="inlineStr">
        <is>
          <t>sulfuric</t>
        </is>
      </c>
      <c r="E22">
        <f>2000*0.4/100/98.079</f>
        <v/>
      </c>
      <c r="F22" t="n">
        <v>0.38</v>
      </c>
      <c r="G22" t="n">
        <v>15</v>
      </c>
      <c r="I22" s="3" t="n">
        <v>1.7</v>
      </c>
      <c r="J22" t="n">
        <v>0.333333</v>
      </c>
      <c r="K22" s="3">
        <f>(B22-25)/20</f>
        <v/>
      </c>
      <c r="O22">
        <f>19.7/0.88</f>
        <v/>
      </c>
      <c r="U22" s="3" t="n">
        <v>22.6</v>
      </c>
      <c r="Z22" s="3" t="n">
        <v>10.4</v>
      </c>
    </row>
    <row customHeight="1" ht="15.75" r="23" s="7">
      <c r="A23" s="2" t="n">
        <v>4.0333333333</v>
      </c>
      <c r="B23" t="n">
        <v>170</v>
      </c>
      <c r="C23" t="n">
        <v>5</v>
      </c>
      <c r="D23" t="inlineStr">
        <is>
          <t>sulfuric</t>
        </is>
      </c>
      <c r="E23">
        <f>2000*0.4/100/98.079</f>
        <v/>
      </c>
      <c r="F23" t="n">
        <v>0.38</v>
      </c>
      <c r="G23" t="n">
        <v>15</v>
      </c>
      <c r="I23" s="3" t="n">
        <v>3.7</v>
      </c>
      <c r="J23" t="n">
        <v>0.333333</v>
      </c>
      <c r="K23" s="3">
        <f>(B23-25)/20</f>
        <v/>
      </c>
      <c r="O23">
        <f>19.7/0.88</f>
        <v/>
      </c>
      <c r="U23" s="3" t="n">
        <v>25.8</v>
      </c>
      <c r="Z23" s="3" t="n">
        <v>18</v>
      </c>
    </row>
    <row customHeight="1" ht="15.75" r="24" s="7">
      <c r="A24" s="2" t="n">
        <v>8.0333333333</v>
      </c>
      <c r="B24" t="n">
        <v>170</v>
      </c>
      <c r="C24" t="n">
        <v>5</v>
      </c>
      <c r="D24" t="inlineStr">
        <is>
          <t>sulfuric</t>
        </is>
      </c>
      <c r="E24">
        <f>2000*0.4/100/98.079</f>
        <v/>
      </c>
      <c r="F24" t="n">
        <v>0.38</v>
      </c>
      <c r="G24" t="n">
        <v>15</v>
      </c>
      <c r="I24" s="3" t="n">
        <v>7.7</v>
      </c>
      <c r="J24" t="n">
        <v>0.333333</v>
      </c>
      <c r="K24" s="3">
        <f>(B24-25)/20</f>
        <v/>
      </c>
      <c r="O24">
        <f>19.7/0.88</f>
        <v/>
      </c>
      <c r="U24" s="3" t="n">
        <v>27.2</v>
      </c>
      <c r="Z24" s="3" t="n">
        <v>24.6</v>
      </c>
    </row>
    <row customHeight="1" ht="15.75" r="25" s="7">
      <c r="A25" s="2" t="n">
        <v>12.0333333333</v>
      </c>
      <c r="B25" t="n">
        <v>170</v>
      </c>
      <c r="C25" t="n">
        <v>5</v>
      </c>
      <c r="D25" t="inlineStr">
        <is>
          <t>sulfuric</t>
        </is>
      </c>
      <c r="E25">
        <f>2000*0.4/100/98.079</f>
        <v/>
      </c>
      <c r="F25" t="n">
        <v>0.38</v>
      </c>
      <c r="G25" t="n">
        <v>15</v>
      </c>
      <c r="I25" s="3" t="n">
        <v>11.7</v>
      </c>
      <c r="J25" t="n">
        <v>0.333333</v>
      </c>
      <c r="K25" s="3">
        <f>(B25-25)/20</f>
        <v/>
      </c>
      <c r="O25">
        <f>19.7/0.88</f>
        <v/>
      </c>
      <c r="U25" s="3" t="n">
        <v>28.2</v>
      </c>
      <c r="Z25" s="3" t="n">
        <v>26.2</v>
      </c>
    </row>
    <row customHeight="1" ht="15.75" r="26" s="7">
      <c r="A26" s="2" t="n">
        <v>1.0033333333</v>
      </c>
      <c r="B26" t="n">
        <v>190</v>
      </c>
      <c r="C26" t="n">
        <v>5</v>
      </c>
      <c r="D26" t="inlineStr">
        <is>
          <t>sulfuric</t>
        </is>
      </c>
      <c r="E26">
        <f>2000*0.4/100/98.079</f>
        <v/>
      </c>
      <c r="F26" t="n">
        <v>0.38</v>
      </c>
      <c r="G26" t="n">
        <v>15</v>
      </c>
      <c r="I26" s="3" t="n">
        <v>0.67</v>
      </c>
      <c r="J26" t="n">
        <v>0.333333</v>
      </c>
      <c r="K26" s="3">
        <f>(B26-25)/20</f>
        <v/>
      </c>
      <c r="O26">
        <f>19.7/0.88</f>
        <v/>
      </c>
      <c r="U26" s="3" t="n">
        <v>29.2</v>
      </c>
      <c r="Z26" s="3" t="n">
        <v>17.4</v>
      </c>
    </row>
    <row customHeight="1" ht="15.75" r="27" s="7">
      <c r="A27" s="2" t="n">
        <v>2.0333333333</v>
      </c>
      <c r="B27" t="n">
        <v>190</v>
      </c>
      <c r="C27" t="n">
        <v>5</v>
      </c>
      <c r="D27" t="inlineStr">
        <is>
          <t>sulfuric</t>
        </is>
      </c>
      <c r="E27">
        <f>2000*0.4/100/98.079</f>
        <v/>
      </c>
      <c r="F27" t="n">
        <v>0.38</v>
      </c>
      <c r="G27" t="n">
        <v>15</v>
      </c>
      <c r="I27" s="3" t="n">
        <v>1.7</v>
      </c>
      <c r="J27" t="n">
        <v>0.333333</v>
      </c>
      <c r="K27" s="3">
        <f>(B27-25)/20</f>
        <v/>
      </c>
      <c r="O27">
        <f>19.7/0.88</f>
        <v/>
      </c>
      <c r="U27" s="3" t="n">
        <v>31.2</v>
      </c>
      <c r="Z27" s="3" t="n">
        <v>26.2</v>
      </c>
    </row>
    <row customHeight="1" ht="15.75" r="28" s="7">
      <c r="A28" s="2" t="n">
        <v>0.6633333333</v>
      </c>
      <c r="B28" t="n">
        <v>190</v>
      </c>
      <c r="C28" t="n">
        <v>5</v>
      </c>
      <c r="D28" t="inlineStr">
        <is>
          <t>sulfuric</t>
        </is>
      </c>
      <c r="E28">
        <f>2000*0.8/100/98.079</f>
        <v/>
      </c>
      <c r="F28" t="n">
        <v>0.38</v>
      </c>
      <c r="G28" t="n">
        <v>15</v>
      </c>
      <c r="I28" s="3" t="n">
        <v>0.33</v>
      </c>
      <c r="J28" t="n">
        <v>0.333333</v>
      </c>
      <c r="K28" s="3">
        <f>(B28-25)/20</f>
        <v/>
      </c>
      <c r="O28">
        <f>19.7/0.88</f>
        <v/>
      </c>
      <c r="U28" s="3" t="n">
        <v>29</v>
      </c>
      <c r="Z28" s="3" t="n">
        <v>24.6</v>
      </c>
    </row>
    <row customHeight="1" ht="15.75" r="29" s="7">
      <c r="A29" s="2" t="n">
        <v>1.0033333333</v>
      </c>
      <c r="B29" t="n">
        <v>190</v>
      </c>
      <c r="C29" t="n">
        <v>5</v>
      </c>
      <c r="D29" t="inlineStr">
        <is>
          <t>sulfuric</t>
        </is>
      </c>
      <c r="E29">
        <f>2000*0.8/100/98.079</f>
        <v/>
      </c>
      <c r="F29" t="n">
        <v>0.38</v>
      </c>
      <c r="G29" t="n">
        <v>15</v>
      </c>
      <c r="I29" s="3" t="n">
        <v>0.67</v>
      </c>
      <c r="J29" t="n">
        <v>0.333333</v>
      </c>
      <c r="K29" s="3">
        <f>(B29-25)/20</f>
        <v/>
      </c>
      <c r="O29">
        <f>19.7/0.88</f>
        <v/>
      </c>
      <c r="U29" s="3" t="n">
        <v>30.8</v>
      </c>
      <c r="Z29" s="3" t="n">
        <v>22.4</v>
      </c>
    </row>
    <row customHeight="1" ht="15.75" r="30" s="7">
      <c r="A30" s="2" t="n">
        <v>1.5333333333</v>
      </c>
      <c r="B30" t="n">
        <v>190</v>
      </c>
      <c r="C30" t="n">
        <v>5</v>
      </c>
      <c r="D30" t="inlineStr">
        <is>
          <t>sulfuric</t>
        </is>
      </c>
      <c r="E30">
        <f>2000*0.8/100/98.079</f>
        <v/>
      </c>
      <c r="F30" t="n">
        <v>0.38</v>
      </c>
      <c r="G30" t="n">
        <v>15</v>
      </c>
      <c r="I30" s="3" t="n">
        <v>1.2</v>
      </c>
      <c r="J30" t="n">
        <v>0.333333</v>
      </c>
      <c r="K30" s="3">
        <f>(B30-25)/20</f>
        <v/>
      </c>
      <c r="O30">
        <f>19.7/0.88</f>
        <v/>
      </c>
      <c r="U30" s="3" t="n">
        <v>27.6</v>
      </c>
      <c r="Z30" s="3" t="n">
        <v>25.2</v>
      </c>
    </row>
    <row customHeight="1" ht="15.75" r="31" s="7">
      <c r="A31">
        <f>0.33+I31</f>
        <v/>
      </c>
      <c r="B31" t="n">
        <v>190</v>
      </c>
      <c r="C31" t="n">
        <v>3.9</v>
      </c>
      <c r="D31" t="inlineStr">
        <is>
          <t>sulfuric</t>
        </is>
      </c>
      <c r="E31">
        <f>2000*0.8/100/98.079</f>
        <v/>
      </c>
      <c r="F31" t="n">
        <v>0.38</v>
      </c>
      <c r="G31" t="n">
        <v>15</v>
      </c>
      <c r="I31">
        <f>A31-I31</f>
        <v/>
      </c>
      <c r="J31" t="n">
        <v>0.333333</v>
      </c>
      <c r="K31" s="3">
        <f>(B31-25)/20</f>
        <v/>
      </c>
      <c r="O31">
        <f>22.6/0.88</f>
        <v/>
      </c>
      <c r="U31" s="3" t="n">
        <v>41.7948717948718</v>
      </c>
      <c r="Z31" t="n">
        <v>28.71794871794872</v>
      </c>
    </row>
    <row customHeight="1" ht="15.75" r="32" s="7">
      <c r="A32">
        <f>0.67+I32</f>
        <v/>
      </c>
      <c r="B32" t="n">
        <v>190</v>
      </c>
      <c r="C32" t="n">
        <v>3.9</v>
      </c>
      <c r="D32" t="inlineStr">
        <is>
          <t>sulfuric</t>
        </is>
      </c>
      <c r="E32">
        <f>2000*0.8/100/98.079</f>
        <v/>
      </c>
      <c r="F32" t="n">
        <v>0.38</v>
      </c>
      <c r="G32" t="n">
        <v>15</v>
      </c>
      <c r="I32">
        <f>A32-I32</f>
        <v/>
      </c>
      <c r="J32" t="n">
        <v>0.333333</v>
      </c>
      <c r="K32" s="3">
        <f>(B32-25)/20</f>
        <v/>
      </c>
      <c r="O32">
        <f>22.6/0.88</f>
        <v/>
      </c>
      <c r="U32" s="3" t="n">
        <v>46.66666666666667</v>
      </c>
      <c r="Z32" t="n">
        <v>39.48717948717949</v>
      </c>
    </row>
    <row customHeight="1" ht="15.75" r="33" s="7">
      <c r="A33">
        <f>1.2+I33</f>
        <v/>
      </c>
      <c r="B33" t="n">
        <v>190</v>
      </c>
      <c r="C33" t="n">
        <v>3.9</v>
      </c>
      <c r="D33" t="inlineStr">
        <is>
          <t>sulfuric</t>
        </is>
      </c>
      <c r="E33">
        <f>2000*0.8/100/98.079</f>
        <v/>
      </c>
      <c r="F33" t="n">
        <v>0.38</v>
      </c>
      <c r="G33" t="n">
        <v>15</v>
      </c>
      <c r="I33">
        <f>A33-I33</f>
        <v/>
      </c>
      <c r="J33" t="n">
        <v>0.333333</v>
      </c>
      <c r="K33" s="3">
        <f>(B33-25)/20</f>
        <v/>
      </c>
      <c r="O33">
        <f>22.6/0.88</f>
        <v/>
      </c>
      <c r="U33" s="3" t="n">
        <v>44.1025641025641</v>
      </c>
      <c r="Z33" t="n">
        <v>39.23076923076923</v>
      </c>
    </row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mergeCells count="3">
    <mergeCell ref="A1:J1"/>
    <mergeCell ref="K1:P1"/>
    <mergeCell ref="Q1:X1"/>
  </mergeCells>
  <pageMargins bottom="0.75" footer="0" header="0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2019-07-08T17:07:49Z</dcterms:modified>
  <cp:lastModifiedBy>Microsoft Office User</cp:lastModifiedBy>
</cp:coreProperties>
</file>