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Hemicellulose/HemicelluloseMachineLearning/RawData/"/>
    </mc:Choice>
  </mc:AlternateContent>
  <xr:revisionPtr revIDLastSave="0" documentId="13_ncr:1_{451190D0-2CF3-DE43-889E-811420AFFEF8}" xr6:coauthVersionLast="43" xr6:coauthVersionMax="43" xr10:uidLastSave="{00000000-0000-0000-0000-000000000000}"/>
  <bookViews>
    <workbookView xWindow="0" yWindow="0" windowWidth="38400" windowHeight="2066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3" i="2"/>
  <c r="N22" i="2"/>
  <c r="J22" i="2"/>
  <c r="D22" i="2"/>
  <c r="N21" i="2"/>
  <c r="J21" i="2"/>
  <c r="D21" i="2"/>
  <c r="N20" i="2"/>
  <c r="J20" i="2"/>
  <c r="D20" i="2"/>
  <c r="N19" i="2"/>
  <c r="J19" i="2"/>
  <c r="D19" i="2"/>
  <c r="N18" i="2"/>
  <c r="J18" i="2"/>
  <c r="D18" i="2"/>
  <c r="N17" i="2"/>
  <c r="J17" i="2"/>
  <c r="D17" i="2"/>
  <c r="N16" i="2"/>
  <c r="J16" i="2"/>
  <c r="D16" i="2"/>
  <c r="N15" i="2"/>
  <c r="J15" i="2"/>
  <c r="D15" i="2"/>
  <c r="N14" i="2"/>
  <c r="J14" i="2"/>
  <c r="D14" i="2"/>
  <c r="N13" i="2"/>
  <c r="J13" i="2"/>
  <c r="D13" i="2"/>
  <c r="N12" i="2"/>
  <c r="J12" i="2"/>
  <c r="D12" i="2"/>
  <c r="N11" i="2"/>
  <c r="J11" i="2"/>
  <c r="D11" i="2"/>
  <c r="N10" i="2"/>
  <c r="J10" i="2"/>
  <c r="D10" i="2"/>
  <c r="N9" i="2"/>
  <c r="J9" i="2"/>
  <c r="D9" i="2"/>
  <c r="N8" i="2"/>
  <c r="J8" i="2"/>
  <c r="D8" i="2"/>
  <c r="N7" i="2"/>
  <c r="J7" i="2"/>
  <c r="D7" i="2"/>
  <c r="N6" i="2"/>
  <c r="J6" i="2"/>
  <c r="D6" i="2"/>
  <c r="N5" i="2"/>
  <c r="J5" i="2"/>
  <c r="D5" i="2"/>
  <c r="N4" i="2"/>
  <c r="J4" i="2"/>
  <c r="D4" i="2"/>
  <c r="N3" i="2"/>
  <c r="J3" i="2"/>
  <c r="D3" i="2"/>
  <c r="K19" i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<sst xmlns="http://schemas.openxmlformats.org/spreadsheetml/2006/main" count="57" uniqueCount="52">
  <si>
    <t>Reactor Conditions</t>
  </si>
  <si>
    <t>T (Â°C)</t>
  </si>
  <si>
    <t>Initial Solids Composition (wt% of feed dry basis)</t>
  </si>
  <si>
    <t>Concentration of species in liquids phase (g species/L)</t>
  </si>
  <si>
    <t>Total Operating Time (min)</t>
  </si>
  <si>
    <t>AC (%)</t>
  </si>
  <si>
    <t>Temperature (deg C)</t>
  </si>
  <si>
    <t>LiquidSolidRatio</t>
  </si>
  <si>
    <t>Initial Acid Concentration (mol proton/L)</t>
  </si>
  <si>
    <t>C (min)</t>
  </si>
  <si>
    <t>Particle Size, smallest dimension if available (mm)</t>
  </si>
  <si>
    <t>Feed Mass (g)</t>
  </si>
  <si>
    <t>Y1 (%)</t>
  </si>
  <si>
    <t>Moisture Content of Feed Wood (%)</t>
  </si>
  <si>
    <t>Y2 (g/g)</t>
  </si>
  <si>
    <t>Isothermal Time (min)</t>
  </si>
  <si>
    <t>Heating Time (min)</t>
  </si>
  <si>
    <t>Minimum Ramp Temp (deg/min)</t>
  </si>
  <si>
    <t>Acid Conc</t>
  </si>
  <si>
    <t>Arabinose</t>
  </si>
  <si>
    <t>Galactose</t>
  </si>
  <si>
    <t>Xy</t>
  </si>
  <si>
    <t>Glucose</t>
  </si>
  <si>
    <t>Xylose</t>
  </si>
  <si>
    <t>Xy2</t>
  </si>
  <si>
    <t>Mannose</t>
  </si>
  <si>
    <t>Rhammose</t>
  </si>
  <si>
    <t>Feed</t>
  </si>
  <si>
    <t>Arbinose</t>
  </si>
  <si>
    <t>LSR</t>
  </si>
  <si>
    <t>Furfural</t>
  </si>
  <si>
    <t>Hydroxymethylfurfural</t>
  </si>
  <si>
    <t>(Varies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</si>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</sst>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1</v>
      </c>
      <c r="B1" s="1" t="s">
        <v>5</v>
      </c>
      <c r="C1" s="1" t="s">
        <v>9</v>
      </c>
      <c r="D1" s="1" t="s">
        <v>12</v>
      </c>
      <c r="E1" s="1" t="s">
        <v>14</v>
      </c>
      <c r="F1" s="1" t="s">
        <v>18</v>
      </c>
      <c r="G1" s="1" t="s">
        <v>21</v>
      </c>
      <c r="H1" s="1" t="s">
        <v>24</v>
      </c>
      <c r="J1" t="s">
        <v>27</v>
      </c>
      <c r="N1" t="s">
        <v>29</v>
      </c>
      <c r="O1">
        <v>8</v>
      </c>
      <c r="P1" t="s">
        <v>32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33</v>
      </c>
      <c r="K2">
        <v>29.22</v>
      </c>
      <c r="L2">
        <f>K2/0.88</f>
        <v>33.204545454545453</v>
      </c>
      <c r="N2" t="s">
        <v>34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35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36</v>
      </c>
      <c r="M15" t="s">
        <v>37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38</v>
      </c>
      <c r="K16">
        <v>2000</v>
      </c>
      <c r="M16">
        <f>250/(K17+1)</f>
        <v>27.777777777777779</v>
      </c>
      <c r="O16" t="s">
        <v>39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40</v>
      </c>
      <c r="K17">
        <v>8</v>
      </c>
      <c r="O17" t="s">
        <v>41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42</v>
      </c>
      <c r="O18" t="s">
        <v>43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44</v>
      </c>
      <c r="K19">
        <f>0.25*(K17/(K17+1))</f>
        <v>0.22222222222222221</v>
      </c>
      <c r="O19" t="s">
        <v>45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46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47</v>
      </c>
      <c r="K21">
        <v>4186</v>
      </c>
    </row>
    <row r="22" spans="1:16" ht="15.75" customHeight="1" x14ac:dyDescent="0.2">
      <c r="J22" t="s">
        <v>48</v>
      </c>
      <c r="K22">
        <f>K16*K20/K21/K19</f>
        <v>1.7200191113234593</v>
      </c>
      <c r="O22" t="s">
        <v>49</v>
      </c>
    </row>
    <row r="23" spans="1:16" ht="15.75" customHeight="1" x14ac:dyDescent="0.2">
      <c r="J23" t="s">
        <v>50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abSelected="1" zoomScale="94" zoomScaleNormal="94" workbookViewId="0">
      <selection activeCell="G23" sqref="G23"/>
    </sheetView>
  </sheetViews>
  <sheetFormatPr baseColWidth="10" defaultColWidth="14.5" defaultRowHeight="15" customHeight="1" x14ac:dyDescent="0.2"/>
  <cols>
    <col min="1" max="26" width="8.83203125" customWidth="1"/>
  </cols>
  <sheetData>
    <row r="1" spans="1:25" x14ac:dyDescent="0.2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7" t="s">
        <v>2</v>
      </c>
      <c r="L1" s="8"/>
      <c r="M1" s="8"/>
      <c r="N1" s="8"/>
      <c r="O1" s="8"/>
      <c r="P1" s="8"/>
      <c r="Q1" s="7" t="s">
        <v>3</v>
      </c>
      <c r="R1" s="8"/>
      <c r="S1" s="8"/>
      <c r="T1" s="8"/>
      <c r="U1" s="8"/>
      <c r="V1" s="8"/>
      <c r="W1" s="8"/>
      <c r="X1" s="8"/>
    </row>
    <row r="2" spans="1:25" x14ac:dyDescent="0.2">
      <c r="A2" t="s">
        <v>4</v>
      </c>
      <c r="B2" t="s">
        <v>6</v>
      </c>
      <c r="C2" t="s">
        <v>7</v>
      </c>
      <c r="D2" t="s">
        <v>8</v>
      </c>
      <c r="E2" t="s">
        <v>10</v>
      </c>
      <c r="F2" t="s">
        <v>11</v>
      </c>
      <c r="G2" t="s">
        <v>13</v>
      </c>
      <c r="H2" t="s">
        <v>15</v>
      </c>
      <c r="I2" t="s">
        <v>16</v>
      </c>
      <c r="J2" t="s">
        <v>17</v>
      </c>
      <c r="K2" t="s">
        <v>19</v>
      </c>
      <c r="L2" t="s">
        <v>20</v>
      </c>
      <c r="M2" t="s">
        <v>22</v>
      </c>
      <c r="N2" t="s">
        <v>23</v>
      </c>
      <c r="O2" t="s">
        <v>25</v>
      </c>
      <c r="P2" t="s">
        <v>26</v>
      </c>
      <c r="Q2" t="s">
        <v>28</v>
      </c>
      <c r="R2" t="s">
        <v>20</v>
      </c>
      <c r="S2" t="s">
        <v>22</v>
      </c>
      <c r="T2" t="s">
        <v>23</v>
      </c>
      <c r="U2" t="s">
        <v>25</v>
      </c>
      <c r="V2" t="s">
        <v>26</v>
      </c>
      <c r="W2" t="s">
        <v>30</v>
      </c>
      <c r="X2" t="s">
        <v>31</v>
      </c>
      <c r="Y2" s="5" t="s">
        <v>51</v>
      </c>
    </row>
    <row r="3" spans="1:25" x14ac:dyDescent="0.2">
      <c r="A3" s="2">
        <f>H3+I3</f>
        <v>6</v>
      </c>
      <c r="B3">
        <v>175</v>
      </c>
      <c r="C3">
        <v>9</v>
      </c>
      <c r="D3">
        <f t="shared" ref="D3:D22" si="0">2000*0.75/98.079/100</f>
        <v>0.15293793778484693</v>
      </c>
      <c r="E3">
        <v>0.84</v>
      </c>
      <c r="F3">
        <v>0.5</v>
      </c>
      <c r="H3">
        <v>2</v>
      </c>
      <c r="I3" s="3">
        <v>4</v>
      </c>
      <c r="J3">
        <f t="shared" ref="J3:J22" si="1">(B3-25)/2</f>
        <v>75</v>
      </c>
      <c r="N3">
        <f t="shared" ref="N3:N22" si="2">14.6/0.88</f>
        <v>16.59090909090909</v>
      </c>
      <c r="T3" s="6">
        <v>1.2035398230088501</v>
      </c>
      <c r="Y3" s="2">
        <v>0.26626671547960601</v>
      </c>
    </row>
    <row r="4" spans="1:25" x14ac:dyDescent="0.2">
      <c r="A4" s="2">
        <f t="shared" ref="A4:A22" si="3">H4+I4</f>
        <v>6.75</v>
      </c>
      <c r="B4">
        <v>175</v>
      </c>
      <c r="C4" s="4">
        <v>9</v>
      </c>
      <c r="D4">
        <f t="shared" si="0"/>
        <v>0.15293793778484693</v>
      </c>
      <c r="E4">
        <v>0.84</v>
      </c>
      <c r="F4">
        <v>0.5</v>
      </c>
      <c r="H4">
        <v>2.75</v>
      </c>
      <c r="I4" s="3">
        <v>4</v>
      </c>
      <c r="J4">
        <f t="shared" si="1"/>
        <v>75</v>
      </c>
      <c r="N4">
        <f t="shared" si="2"/>
        <v>16.59090909090909</v>
      </c>
      <c r="T4" s="6">
        <v>4.76106194690266</v>
      </c>
      <c r="Y4" s="2">
        <v>1.00035035094142</v>
      </c>
    </row>
    <row r="5" spans="1:25" x14ac:dyDescent="0.2">
      <c r="A5" s="2">
        <f t="shared" si="3"/>
        <v>7</v>
      </c>
      <c r="B5">
        <v>175</v>
      </c>
      <c r="C5" s="4">
        <v>9</v>
      </c>
      <c r="D5">
        <f t="shared" si="0"/>
        <v>0.15293793778484693</v>
      </c>
      <c r="E5">
        <v>0.84</v>
      </c>
      <c r="F5">
        <v>0.5</v>
      </c>
      <c r="H5">
        <v>3</v>
      </c>
      <c r="I5" s="3">
        <v>4</v>
      </c>
      <c r="J5">
        <f t="shared" si="1"/>
        <v>75</v>
      </c>
      <c r="N5">
        <f t="shared" si="2"/>
        <v>16.59090909090909</v>
      </c>
      <c r="T5" s="6">
        <v>8.1061946902654896</v>
      </c>
      <c r="Y5" s="2">
        <v>2.6244828387086598</v>
      </c>
    </row>
    <row r="6" spans="1:25" x14ac:dyDescent="0.2">
      <c r="A6" s="2">
        <f t="shared" si="3"/>
        <v>8</v>
      </c>
      <c r="B6">
        <v>175</v>
      </c>
      <c r="C6" s="4">
        <v>9</v>
      </c>
      <c r="D6">
        <f t="shared" si="0"/>
        <v>0.15293793778484693</v>
      </c>
      <c r="E6">
        <v>0.84</v>
      </c>
      <c r="F6">
        <v>0.5</v>
      </c>
      <c r="H6">
        <v>4</v>
      </c>
      <c r="I6" s="3">
        <v>4</v>
      </c>
      <c r="J6">
        <f t="shared" si="1"/>
        <v>75</v>
      </c>
      <c r="N6">
        <f t="shared" si="2"/>
        <v>16.59090909090909</v>
      </c>
      <c r="T6" s="6">
        <v>13.5752212389381</v>
      </c>
      <c r="Y6" s="2">
        <v>6.7104408517070802</v>
      </c>
    </row>
    <row r="7" spans="1:25" x14ac:dyDescent="0.2">
      <c r="A7" s="2">
        <f t="shared" si="3"/>
        <v>10</v>
      </c>
      <c r="B7">
        <v>175</v>
      </c>
      <c r="C7" s="4">
        <v>9</v>
      </c>
      <c r="D7">
        <f t="shared" si="0"/>
        <v>0.15293793778484693</v>
      </c>
      <c r="E7">
        <v>0.84</v>
      </c>
      <c r="F7">
        <v>0.5</v>
      </c>
      <c r="H7">
        <v>6</v>
      </c>
      <c r="I7" s="3">
        <v>4</v>
      </c>
      <c r="J7">
        <f t="shared" si="1"/>
        <v>75</v>
      </c>
      <c r="N7">
        <f t="shared" si="2"/>
        <v>16.59090909090909</v>
      </c>
      <c r="T7" s="6">
        <v>16.601769911504402</v>
      </c>
      <c r="Y7" s="2">
        <v>13.2592478870689</v>
      </c>
    </row>
    <row r="8" spans="1:25" x14ac:dyDescent="0.2">
      <c r="A8" s="2">
        <f t="shared" si="3"/>
        <v>12</v>
      </c>
      <c r="B8">
        <v>175</v>
      </c>
      <c r="C8" s="4">
        <v>9</v>
      </c>
      <c r="D8">
        <f t="shared" si="0"/>
        <v>0.15293793778484693</v>
      </c>
      <c r="E8">
        <v>0.84</v>
      </c>
      <c r="F8">
        <v>0.5</v>
      </c>
      <c r="H8">
        <v>8</v>
      </c>
      <c r="I8" s="3">
        <v>4</v>
      </c>
      <c r="J8">
        <f t="shared" si="1"/>
        <v>75</v>
      </c>
      <c r="N8">
        <f t="shared" si="2"/>
        <v>16.59090909090909</v>
      </c>
      <c r="T8" s="6">
        <v>17.185840707964601</v>
      </c>
      <c r="Y8" s="2">
        <v>15.357810660903599</v>
      </c>
    </row>
    <row r="9" spans="1:25" x14ac:dyDescent="0.2">
      <c r="A9" s="2">
        <f t="shared" si="3"/>
        <v>14</v>
      </c>
      <c r="B9">
        <v>175</v>
      </c>
      <c r="C9" s="4">
        <v>9</v>
      </c>
      <c r="D9">
        <f t="shared" si="0"/>
        <v>0.15293793778484693</v>
      </c>
      <c r="E9">
        <v>0.84</v>
      </c>
      <c r="F9">
        <v>0.5</v>
      </c>
      <c r="H9">
        <v>10</v>
      </c>
      <c r="I9" s="3">
        <v>4</v>
      </c>
      <c r="J9">
        <f t="shared" si="1"/>
        <v>75</v>
      </c>
      <c r="N9">
        <f t="shared" si="2"/>
        <v>16.59090909090909</v>
      </c>
      <c r="T9" s="6">
        <v>16.601769911504402</v>
      </c>
      <c r="Y9" s="2">
        <v>14.576803618455999</v>
      </c>
    </row>
    <row r="10" spans="1:25" x14ac:dyDescent="0.2">
      <c r="A10" s="2">
        <f t="shared" si="3"/>
        <v>15</v>
      </c>
      <c r="B10">
        <v>175</v>
      </c>
      <c r="C10" s="4">
        <v>9</v>
      </c>
      <c r="D10">
        <f t="shared" si="0"/>
        <v>0.15293793778484693</v>
      </c>
      <c r="E10">
        <v>0.84</v>
      </c>
      <c r="F10">
        <v>0.5</v>
      </c>
      <c r="H10">
        <v>11</v>
      </c>
      <c r="I10" s="3">
        <v>4</v>
      </c>
      <c r="J10">
        <f t="shared" si="1"/>
        <v>75</v>
      </c>
      <c r="N10">
        <f t="shared" si="2"/>
        <v>16.59090909090909</v>
      </c>
      <c r="T10" s="6">
        <v>15.4867256637168</v>
      </c>
      <c r="Y10" s="2">
        <v>13.9508170262684</v>
      </c>
    </row>
    <row r="11" spans="1:25" x14ac:dyDescent="0.2">
      <c r="A11" s="2">
        <f t="shared" si="3"/>
        <v>17</v>
      </c>
      <c r="B11">
        <v>175</v>
      </c>
      <c r="C11" s="4">
        <v>9</v>
      </c>
      <c r="D11">
        <f t="shared" si="0"/>
        <v>0.15293793778484693</v>
      </c>
      <c r="E11">
        <v>0.84</v>
      </c>
      <c r="F11">
        <v>0.5</v>
      </c>
      <c r="H11">
        <v>13</v>
      </c>
      <c r="I11" s="3">
        <v>4</v>
      </c>
      <c r="J11">
        <f t="shared" si="1"/>
        <v>75</v>
      </c>
      <c r="N11">
        <f t="shared" si="2"/>
        <v>16.59090909090909</v>
      </c>
      <c r="T11" s="6">
        <v>13.681415929203499</v>
      </c>
      <c r="Y11" s="2">
        <v>12.1749707712838</v>
      </c>
    </row>
    <row r="12" spans="1:25" x14ac:dyDescent="0.2">
      <c r="A12" s="2">
        <f t="shared" si="3"/>
        <v>26</v>
      </c>
      <c r="B12">
        <v>175</v>
      </c>
      <c r="C12" s="4">
        <v>9</v>
      </c>
      <c r="D12">
        <f t="shared" si="0"/>
        <v>0.15293793778484693</v>
      </c>
      <c r="E12">
        <v>0.84</v>
      </c>
      <c r="F12">
        <v>0.5</v>
      </c>
      <c r="H12">
        <v>22</v>
      </c>
      <c r="I12" s="3">
        <v>4</v>
      </c>
      <c r="J12">
        <f t="shared" si="1"/>
        <v>75</v>
      </c>
      <c r="N12">
        <f t="shared" si="2"/>
        <v>16.59090909090909</v>
      </c>
      <c r="T12" s="6">
        <v>6.8318584070796504</v>
      </c>
      <c r="Y12" s="2">
        <v>6.2260117859631396</v>
      </c>
    </row>
    <row r="13" spans="1:25" x14ac:dyDescent="0.2">
      <c r="A13" s="2">
        <f t="shared" si="3"/>
        <v>7</v>
      </c>
      <c r="B13">
        <v>160</v>
      </c>
      <c r="C13" s="4">
        <v>9</v>
      </c>
      <c r="D13">
        <f t="shared" si="0"/>
        <v>0.15293793778484693</v>
      </c>
      <c r="E13">
        <v>0.84</v>
      </c>
      <c r="F13">
        <v>0.5</v>
      </c>
      <c r="H13">
        <v>3</v>
      </c>
      <c r="I13" s="3">
        <v>4</v>
      </c>
      <c r="J13">
        <f t="shared" si="1"/>
        <v>67.5</v>
      </c>
      <c r="N13">
        <f t="shared" si="2"/>
        <v>16.59090909090909</v>
      </c>
      <c r="T13" s="6">
        <v>2.1081081081081101</v>
      </c>
      <c r="Y13" s="2">
        <v>0.266111159620955</v>
      </c>
    </row>
    <row r="14" spans="1:25" x14ac:dyDescent="0.2">
      <c r="A14" s="2">
        <f t="shared" si="3"/>
        <v>8</v>
      </c>
      <c r="B14">
        <v>160</v>
      </c>
      <c r="C14" s="4">
        <v>9</v>
      </c>
      <c r="D14">
        <f t="shared" si="0"/>
        <v>0.15293793778484693</v>
      </c>
      <c r="E14">
        <v>0.84</v>
      </c>
      <c r="F14">
        <v>0.5</v>
      </c>
      <c r="H14">
        <v>4</v>
      </c>
      <c r="I14" s="3">
        <v>4</v>
      </c>
      <c r="J14">
        <f t="shared" si="1"/>
        <v>67.5</v>
      </c>
      <c r="K14" s="2"/>
      <c r="N14">
        <f t="shared" si="2"/>
        <v>16.59090909090909</v>
      </c>
      <c r="T14" s="6">
        <v>5.5675675675675702</v>
      </c>
      <c r="Y14" s="2">
        <v>1.12955871285358</v>
      </c>
    </row>
    <row r="15" spans="1:25" x14ac:dyDescent="0.2">
      <c r="A15" s="2">
        <f t="shared" si="3"/>
        <v>10</v>
      </c>
      <c r="B15">
        <v>160</v>
      </c>
      <c r="C15" s="4">
        <v>9</v>
      </c>
      <c r="D15">
        <f t="shared" si="0"/>
        <v>0.15293793778484693</v>
      </c>
      <c r="E15">
        <v>0.84</v>
      </c>
      <c r="F15">
        <v>0.5</v>
      </c>
      <c r="H15">
        <v>6</v>
      </c>
      <c r="I15" s="3">
        <v>4</v>
      </c>
      <c r="J15">
        <f t="shared" si="1"/>
        <v>67.5</v>
      </c>
      <c r="K15" s="2"/>
      <c r="N15">
        <f t="shared" si="2"/>
        <v>16.59090909090909</v>
      </c>
      <c r="T15" s="6">
        <v>12.2162162162162</v>
      </c>
      <c r="Y15" s="2">
        <v>5.3970669560625497</v>
      </c>
    </row>
    <row r="16" spans="1:25" x14ac:dyDescent="0.2">
      <c r="A16" s="2">
        <f t="shared" si="3"/>
        <v>13</v>
      </c>
      <c r="B16">
        <v>160</v>
      </c>
      <c r="C16" s="4">
        <v>9</v>
      </c>
      <c r="D16">
        <f t="shared" si="0"/>
        <v>0.15293793778484693</v>
      </c>
      <c r="E16">
        <v>0.84</v>
      </c>
      <c r="F16">
        <v>0.5</v>
      </c>
      <c r="H16">
        <v>9</v>
      </c>
      <c r="I16" s="3">
        <v>4</v>
      </c>
      <c r="J16">
        <f t="shared" si="1"/>
        <v>67.5</v>
      </c>
      <c r="K16" s="2"/>
      <c r="N16">
        <f t="shared" si="2"/>
        <v>16.59090909090909</v>
      </c>
      <c r="T16" s="6">
        <v>16</v>
      </c>
      <c r="Y16" s="2">
        <v>11.284776362676199</v>
      </c>
    </row>
    <row r="17" spans="1:25" x14ac:dyDescent="0.2">
      <c r="A17" s="2">
        <f t="shared" si="3"/>
        <v>16</v>
      </c>
      <c r="B17">
        <v>160</v>
      </c>
      <c r="C17" s="4">
        <v>9</v>
      </c>
      <c r="D17">
        <f t="shared" si="0"/>
        <v>0.15293793778484693</v>
      </c>
      <c r="E17">
        <v>0.84</v>
      </c>
      <c r="F17">
        <v>0.5</v>
      </c>
      <c r="H17">
        <v>12</v>
      </c>
      <c r="I17" s="3">
        <v>4</v>
      </c>
      <c r="J17">
        <f t="shared" si="1"/>
        <v>67.5</v>
      </c>
      <c r="K17" s="2"/>
      <c r="N17">
        <f t="shared" si="2"/>
        <v>16.59090909090909</v>
      </c>
      <c r="T17" s="6">
        <v>17.8378378378378</v>
      </c>
      <c r="Y17" s="2">
        <v>14.361686645793601</v>
      </c>
    </row>
    <row r="18" spans="1:25" x14ac:dyDescent="0.2">
      <c r="A18" s="2">
        <f t="shared" si="3"/>
        <v>19</v>
      </c>
      <c r="B18">
        <v>160</v>
      </c>
      <c r="C18" s="4">
        <v>9</v>
      </c>
      <c r="D18">
        <f t="shared" si="0"/>
        <v>0.15293793778484693</v>
      </c>
      <c r="E18">
        <v>0.84</v>
      </c>
      <c r="F18">
        <v>0.5</v>
      </c>
      <c r="H18">
        <v>15</v>
      </c>
      <c r="I18" s="3">
        <v>4</v>
      </c>
      <c r="J18">
        <f t="shared" si="1"/>
        <v>67.5</v>
      </c>
      <c r="K18" s="2"/>
      <c r="L18" s="2"/>
      <c r="N18">
        <f t="shared" si="2"/>
        <v>16.59090909090909</v>
      </c>
      <c r="T18" s="6">
        <v>17.945945945946001</v>
      </c>
      <c r="Y18" s="2">
        <v>14.8980669519046</v>
      </c>
    </row>
    <row r="19" spans="1:25" x14ac:dyDescent="0.2">
      <c r="A19" s="2">
        <f t="shared" si="3"/>
        <v>22</v>
      </c>
      <c r="B19">
        <v>160</v>
      </c>
      <c r="C19" s="4">
        <v>9</v>
      </c>
      <c r="D19">
        <f t="shared" si="0"/>
        <v>0.15293793778484693</v>
      </c>
      <c r="E19">
        <v>0.84</v>
      </c>
      <c r="F19">
        <v>0.5</v>
      </c>
      <c r="H19">
        <v>18</v>
      </c>
      <c r="I19" s="3">
        <v>4</v>
      </c>
      <c r="J19">
        <f t="shared" si="1"/>
        <v>67.5</v>
      </c>
      <c r="K19" s="2"/>
      <c r="L19" s="2"/>
      <c r="N19">
        <f t="shared" si="2"/>
        <v>16.59090909090909</v>
      </c>
      <c r="T19" s="6">
        <v>17.7837837837838</v>
      </c>
      <c r="Y19" s="2">
        <v>15.0020166236315</v>
      </c>
    </row>
    <row r="20" spans="1:25" x14ac:dyDescent="0.2">
      <c r="A20" s="2">
        <f t="shared" si="3"/>
        <v>28</v>
      </c>
      <c r="B20">
        <v>160</v>
      </c>
      <c r="C20" s="4">
        <v>9</v>
      </c>
      <c r="D20">
        <f t="shared" si="0"/>
        <v>0.15293793778484693</v>
      </c>
      <c r="E20">
        <v>0.84</v>
      </c>
      <c r="F20">
        <v>0.5</v>
      </c>
      <c r="H20">
        <v>24</v>
      </c>
      <c r="I20" s="3">
        <v>4</v>
      </c>
      <c r="J20">
        <f t="shared" si="1"/>
        <v>67.5</v>
      </c>
      <c r="K20" s="2"/>
      <c r="L20" s="2"/>
      <c r="N20">
        <f t="shared" si="2"/>
        <v>16.59090909090909</v>
      </c>
      <c r="T20" s="6">
        <v>17.459459459459499</v>
      </c>
      <c r="Y20" s="2">
        <v>14.723348343665901</v>
      </c>
    </row>
    <row r="21" spans="1:25" ht="15.75" customHeight="1" x14ac:dyDescent="0.2">
      <c r="A21" s="2">
        <f t="shared" si="3"/>
        <v>34</v>
      </c>
      <c r="B21">
        <v>160</v>
      </c>
      <c r="C21" s="4">
        <v>9</v>
      </c>
      <c r="D21">
        <f t="shared" si="0"/>
        <v>0.15293793778484693</v>
      </c>
      <c r="E21">
        <v>0.84</v>
      </c>
      <c r="F21">
        <v>0.5</v>
      </c>
      <c r="H21">
        <v>30</v>
      </c>
      <c r="I21" s="3">
        <v>4</v>
      </c>
      <c r="J21">
        <f t="shared" si="1"/>
        <v>67.5</v>
      </c>
      <c r="K21" s="2"/>
      <c r="L21" s="2"/>
      <c r="N21">
        <f t="shared" si="2"/>
        <v>16.59090909090909</v>
      </c>
      <c r="T21" s="6">
        <v>16.2162162162162</v>
      </c>
      <c r="Y21" s="2">
        <v>14.0663864183517</v>
      </c>
    </row>
    <row r="22" spans="1:25" ht="15.75" customHeight="1" x14ac:dyDescent="0.2">
      <c r="A22" s="2">
        <f t="shared" si="3"/>
        <v>40</v>
      </c>
      <c r="B22">
        <v>160</v>
      </c>
      <c r="C22" s="4">
        <v>9</v>
      </c>
      <c r="D22">
        <f t="shared" si="0"/>
        <v>0.15293793778484693</v>
      </c>
      <c r="E22">
        <v>0.84</v>
      </c>
      <c r="F22">
        <v>0.5</v>
      </c>
      <c r="H22">
        <v>36</v>
      </c>
      <c r="I22" s="3">
        <v>4</v>
      </c>
      <c r="J22">
        <f t="shared" si="1"/>
        <v>67.5</v>
      </c>
      <c r="K22" s="2"/>
      <c r="L22" s="2"/>
      <c r="N22">
        <f t="shared" si="2"/>
        <v>16.59090909090909</v>
      </c>
      <c r="T22" s="6">
        <v>13.7297297297297</v>
      </c>
      <c r="Y22" s="2">
        <v>12.274294077779301</v>
      </c>
    </row>
    <row r="23" spans="1:25" ht="15.75" customHeight="1" x14ac:dyDescent="0.2">
      <c r="J23" s="2"/>
      <c r="K23" s="2"/>
      <c r="L23" s="2"/>
    </row>
    <row r="24" spans="1:25" ht="15.75" customHeight="1" x14ac:dyDescent="0.2">
      <c r="K24" s="2"/>
      <c r="L24" s="2"/>
    </row>
    <row r="25" spans="1:25" ht="15.75" customHeight="1" x14ac:dyDescent="0.2">
      <c r="K25" s="2"/>
      <c r="L25" s="2"/>
    </row>
    <row r="26" spans="1:25" ht="15.75" customHeight="1" x14ac:dyDescent="0.2">
      <c r="K26" s="2"/>
      <c r="L26" s="2"/>
    </row>
    <row r="27" spans="1:25" ht="15.75" customHeight="1" x14ac:dyDescent="0.2">
      <c r="K27" s="2"/>
      <c r="L27" s="2"/>
    </row>
    <row r="28" spans="1:25" ht="15.75" customHeight="1" x14ac:dyDescent="0.2"/>
    <row r="29" spans="1:25" ht="15.75" customHeight="1" x14ac:dyDescent="0.2"/>
    <row r="30" spans="1:25" ht="15.75" customHeight="1" x14ac:dyDescent="0.2"/>
    <row r="31" spans="1:25" ht="15.75" customHeight="1" x14ac:dyDescent="0.2"/>
    <row r="32" spans="1:2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2019-07-03T22:30:06Z</dcterms:modified>
</cp:coreProperties>
</file>