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33F07995-2DF4-6D46-9B9B-812B03218EAD}" xr6:coauthVersionLast="43" xr6:coauthVersionMax="43" xr10:uidLastSave="{00000000-0000-0000-0000-000000000000}"/>
  <bookViews>
    <workbookView xWindow="0" yWindow="0" windowWidth="25600" windowHeight="15200" activeTab="1" xr2:uid="{F7D4016F-954D-4B80-AFA5-87A3D2A0C639}"/>
  </bookViews>
  <sheets>
    <sheet name="Sheet4" sheetId="4" r:id="rId1"/>
    <sheet name="Data" sheetId="5" r:id="rId2"/>
  </sheets>
  <definedNames>
    <definedName name="ExternalData_1" localSheetId="0" hidden="1">Sheet4!$A$2:$D$13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7" i="4" l="1"/>
  <c r="S38" i="4"/>
  <c r="S39" i="4"/>
  <c r="S40" i="4"/>
  <c r="S41" i="4"/>
  <c r="S42" i="4"/>
  <c r="S43" i="4"/>
  <c r="S44" i="4"/>
  <c r="S45" i="4"/>
  <c r="S46" i="4"/>
  <c r="S47" i="4"/>
  <c r="S48" i="4"/>
  <c r="S50" i="4"/>
  <c r="S51" i="4"/>
  <c r="S52" i="4"/>
  <c r="S53" i="4"/>
  <c r="S54" i="4"/>
  <c r="S55" i="4"/>
  <c r="S56" i="4"/>
  <c r="S57" i="4"/>
  <c r="S58" i="4"/>
  <c r="S59" i="4"/>
  <c r="H6" i="4" l="1"/>
  <c r="H8" i="4"/>
  <c r="G8" i="4"/>
  <c r="G6" i="4"/>
  <c r="G7" i="4"/>
  <c r="G37" i="4" l="1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36" i="4"/>
  <c r="H4" i="4" l="1"/>
  <c r="I4" i="4"/>
  <c r="H5" i="4"/>
  <c r="I5" i="4"/>
  <c r="G5" i="4"/>
  <c r="G4" i="4"/>
  <c r="R50" i="4"/>
  <c r="R51" i="4"/>
  <c r="R52" i="4"/>
  <c r="R53" i="4"/>
  <c r="R54" i="4"/>
  <c r="R55" i="4"/>
  <c r="R56" i="4"/>
  <c r="R57" i="4"/>
  <c r="R58" i="4"/>
  <c r="R59" i="4"/>
  <c r="Q50" i="4"/>
  <c r="Q51" i="4"/>
  <c r="Q52" i="4"/>
  <c r="Q53" i="4"/>
  <c r="Q54" i="4"/>
  <c r="Q55" i="4"/>
  <c r="Q56" i="4"/>
  <c r="Q57" i="4"/>
  <c r="Q58" i="4"/>
  <c r="Q59" i="4"/>
  <c r="R48" i="4"/>
  <c r="Q48" i="4"/>
  <c r="R38" i="4"/>
  <c r="R39" i="4"/>
  <c r="R40" i="4"/>
  <c r="R41" i="4"/>
  <c r="R42" i="4"/>
  <c r="R43" i="4"/>
  <c r="R44" i="4"/>
  <c r="R45" i="4"/>
  <c r="R46" i="4"/>
  <c r="R47" i="4"/>
  <c r="R37" i="4"/>
  <c r="Q38" i="4"/>
  <c r="Q39" i="4"/>
  <c r="Q40" i="4"/>
  <c r="Q41" i="4"/>
  <c r="Q42" i="4"/>
  <c r="Q43" i="4"/>
  <c r="Q44" i="4"/>
  <c r="Q45" i="4"/>
  <c r="Q46" i="4"/>
  <c r="Q47" i="4"/>
  <c r="Q3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40FB9F-6698-41CF-BA62-C5F1330F7871}" keepAlive="1" name="Query - temp" description="Connection to the 'temp' query in the workbook." type="5" refreshedVersion="6" background="1" saveData="1">
    <dbPr connection="Provider=Microsoft.Mashup.OleDb.1;Data Source=$Workbook$;Location=temp;Extended Properties=&quot;&quot;" command="SELECT * FROM [temp]"/>
  </connection>
  <connection id="2" xr16:uid="{F0A081DE-3F21-4E29-AEA5-AB78C86D616F}" keepAlive="1" name="Query - temp (2)" description="Connection to the 'temp (2)' query in the workbook." type="5" refreshedVersion="6" background="1" saveData="1">
    <dbPr connection="Provider=Microsoft.Mashup.OleDb.1;Data Source=$Workbook$;Location=temp (2);Extended Properties=&quot;&quot;" command="SELECT * FROM [temp (2)]"/>
  </connection>
  <connection id="3" xr16:uid="{9B0A89C1-5610-46EA-AC1A-4F5D05A0EB1B}" keepAlive="1" name="Query - temp (3)" description="Connection to the 'temp (3)' query in the workbook." type="5" refreshedVersion="6" background="1" saveData="1">
    <dbPr connection="Provider=Microsoft.Mashup.OleDb.1;Data Source=$Workbook$;Location=temp (3);Extended Properties=&quot;&quot;" command="SELECT * FROM [temp (3)]"/>
  </connection>
</connections>
</file>

<file path=xl/sharedStrings.xml><?xml version="1.0" encoding="utf-8"?>
<sst xmlns="http://schemas.openxmlformats.org/spreadsheetml/2006/main" count="183" uniqueCount="97">
  <si>
    <t>Table 4. Concentration of Total (T) and Monomeric (M) Sugars Measured in the Hydrothermal Pretreatment Liquids of Poplar, Grapevine, and Pine Biomass at Different Conditions</t>
  </si>
  <si>
    <t>xylose (mg/mL)</t>
  </si>
  <si>
    <t>extractives</t>
  </si>
  <si>
    <t>total</t>
  </si>
  <si>
    <t>poplar</t>
  </si>
  <si>
    <t>Column1.1</t>
  </si>
  <si>
    <t>Column1.2</t>
  </si>
  <si>
    <t>Column1.3</t>
  </si>
  <si>
    <t>Column1.4</t>
  </si>
  <si>
    <t>glucan</t>
  </si>
  <si>
    <t>40.5</t>
  </si>
  <si>
    <t>33.8</t>
  </si>
  <si>
    <t>37.9</t>
  </si>
  <si>
    <t>xylan</t>
  </si>
  <si>
    <t>14.11</t>
  </si>
  <si>
    <t>13.2</t>
  </si>
  <si>
    <t>-</t>
  </si>
  <si>
    <t>galactan</t>
  </si>
  <si>
    <t>0.97</t>
  </si>
  <si>
    <t>1.63</t>
  </si>
  <si>
    <t>7.18</t>
  </si>
  <si>
    <t>mannan</t>
  </si>
  <si>
    <t>3.81</t>
  </si>
  <si>
    <t>9.55</t>
  </si>
  <si>
    <t>arabinan</t>
  </si>
  <si>
    <t>1.46</t>
  </si>
  <si>
    <t>0.33</t>
  </si>
  <si>
    <t>1.96</t>
  </si>
  <si>
    <t>acetyl</t>
  </si>
  <si>
    <t>2.13</t>
  </si>
  <si>
    <t>2.98</t>
  </si>
  <si>
    <t>lignin</t>
  </si>
  <si>
    <t>14.7</t>
  </si>
  <si>
    <t>25.3</t>
  </si>
  <si>
    <t>23.9</t>
  </si>
  <si>
    <t>18.9</t>
  </si>
  <si>
    <t>16.8</t>
  </si>
  <si>
    <t>18.3</t>
  </si>
  <si>
    <t>ash</t>
  </si>
  <si>
    <t>2.52</t>
  </si>
  <si>
    <t>3.05</t>
  </si>
  <si>
    <t>0.06</t>
  </si>
  <si>
    <t>99.0</t>
  </si>
  <si>
    <t>97.8</t>
  </si>
  <si>
    <t>99.9</t>
  </si>
  <si>
    <t>component (wt%)</t>
  </si>
  <si>
    <t>vineyard</t>
  </si>
  <si>
    <t>pinewood</t>
  </si>
  <si>
    <t>Pine</t>
  </si>
  <si>
    <t>Monomeric</t>
  </si>
  <si>
    <t>Total</t>
  </si>
  <si>
    <t>Temperature (degC)</t>
  </si>
  <si>
    <t>Time (min)</t>
  </si>
  <si>
    <t>glucose(mg/mL)</t>
  </si>
  <si>
    <t>mannose and galactose (mg/mL)</t>
  </si>
  <si>
    <t>Grapevine</t>
  </si>
  <si>
    <t>Poplar</t>
  </si>
  <si>
    <t>Table 1 Chemical Composition of Feed</t>
  </si>
  <si>
    <t>Reactor Conditions</t>
  </si>
  <si>
    <t>Concentration of species in liquids phase (g species/L)</t>
  </si>
  <si>
    <t>Operating Time (min</t>
  </si>
  <si>
    <t>Temperature (deg C)</t>
  </si>
  <si>
    <t>LiquidSolidRatio</t>
  </si>
  <si>
    <t>Initial Acid Species</t>
  </si>
  <si>
    <t>Initial Acid Concentration (mol proton/L)</t>
  </si>
  <si>
    <t>Particle Size (mm)</t>
  </si>
  <si>
    <t>Min Temp Ramp</t>
  </si>
  <si>
    <t>%Dry content of Wood Feed</t>
  </si>
  <si>
    <t>Arabinose</t>
  </si>
  <si>
    <t>Galactose</t>
  </si>
  <si>
    <t>Glucose</t>
  </si>
  <si>
    <t>Xylose</t>
  </si>
  <si>
    <t>Mannose</t>
  </si>
  <si>
    <t>Arbinose</t>
  </si>
  <si>
    <t>Furfural</t>
  </si>
  <si>
    <t>Hydroxymethylfurfural</t>
  </si>
  <si>
    <t>Solids Concentration (%dry weight)</t>
  </si>
  <si>
    <t>Size:</t>
  </si>
  <si>
    <t>180um to 1000um</t>
  </si>
  <si>
    <t>Feed Mass (g)</t>
  </si>
  <si>
    <t>Total Volume</t>
  </si>
  <si>
    <t>600mL</t>
  </si>
  <si>
    <t>None</t>
  </si>
  <si>
    <t>*Time starts after isothermal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</si>
  <si>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</si>
  <si>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</si>
  <si>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</si>
  <si>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</si>
  <si>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</si>
  <si>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</si>
  <si>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</si>
  <si>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*Dried at 105 C for 6h</t>
  </si>
  <si>
    <t>Monomer</t>
  </si>
  <si>
    <t>Xylose Monomer</t>
  </si>
  <si>
    <t>Total Xylose</t>
  </si>
  <si>
    <t>Acid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</si>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</sst>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2C0BBE-15CE-48FD-B881-B357177C639C}" autoFormatId="16" applyNumberFormats="0" applyBorderFormats="0" applyFontFormats="0" applyPatternFormats="0" applyAlignmentFormats="0" applyWidthHeightFormats="0">
  <queryTableRefresh nextId="6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  <queryTableDeletedFields count="1">
      <deletedField name="Column1.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6BD3B7-DF17-40E3-B196-F2533A5CD3B1}" name="temp" displayName="temp" ref="A2:D13" tableType="queryTable" totalsRowShown="0">
  <autoFilter ref="A2:D13" xr:uid="{E4E7E157-5572-4DCE-930A-49D1BBBD3E29}"/>
  <tableColumns count="4">
    <tableColumn id="1" xr3:uid="{28DEF966-7FBE-4349-8F51-4A95B9F91886}" uniqueName="1" name="Column1.1" queryTableFieldId="1" dataDxfId="3"/>
    <tableColumn id="2" xr3:uid="{7CF96455-F67A-4FE4-A1A9-0887B4468706}" uniqueName="2" name="Column1.2" queryTableFieldId="2" dataDxfId="2"/>
    <tableColumn id="3" xr3:uid="{94017CA6-79B2-4AB1-B564-A444346C9276}" uniqueName="3" name="Column1.3" queryTableFieldId="3" dataDxfId="1"/>
    <tableColumn id="4" xr3:uid="{C6AFC6A2-276C-4464-8C30-9DCCEEF2A680}" uniqueName="4" name="Column1.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104C-EE7C-484C-AB3E-2209443B4C18}">
  <dimension ref="A1:U61"/>
  <sheetViews>
    <sheetView topLeftCell="A25" workbookViewId="0">
      <selection activeCell="F28" sqref="F28"/>
    </sheetView>
  </sheetViews>
  <sheetFormatPr baseColWidth="10" defaultColWidth="8.83203125" defaultRowHeight="15" x14ac:dyDescent="0.2"/>
  <cols>
    <col min="1" max="1" width="23.5" customWidth="1"/>
    <col min="2" max="2" width="31.1640625" customWidth="1"/>
    <col min="3" max="3" width="23.1640625" customWidth="1"/>
    <col min="4" max="4" width="12" bestFit="1" customWidth="1"/>
  </cols>
  <sheetData>
    <row r="1" spans="1:13" x14ac:dyDescent="0.2">
      <c r="A1" t="s">
        <v>57</v>
      </c>
    </row>
    <row r="2" spans="1:13" x14ac:dyDescent="0.2">
      <c r="A2" t="s">
        <v>5</v>
      </c>
      <c r="B2" t="s">
        <v>6</v>
      </c>
      <c r="C2" t="s">
        <v>7</v>
      </c>
      <c r="D2" t="s">
        <v>8</v>
      </c>
      <c r="L2" t="s">
        <v>91</v>
      </c>
    </row>
    <row r="3" spans="1:13" x14ac:dyDescent="0.2">
      <c r="A3" s="1" t="s">
        <v>45</v>
      </c>
      <c r="B3" s="1" t="s">
        <v>4</v>
      </c>
      <c r="C3" s="1" t="s">
        <v>46</v>
      </c>
      <c r="D3" s="1" t="s">
        <v>47</v>
      </c>
      <c r="L3" t="s">
        <v>77</v>
      </c>
      <c r="M3" t="s">
        <v>78</v>
      </c>
    </row>
    <row r="4" spans="1:13" x14ac:dyDescent="0.2">
      <c r="A4" s="1" t="s">
        <v>9</v>
      </c>
      <c r="B4" s="1" t="s">
        <v>10</v>
      </c>
      <c r="C4" s="1" t="s">
        <v>11</v>
      </c>
      <c r="D4" s="1" t="s">
        <v>12</v>
      </c>
      <c r="F4" s="3" t="s">
        <v>9</v>
      </c>
      <c r="G4">
        <f>temp[[#This Row],[Column1.2]]/0.9</f>
        <v>45</v>
      </c>
      <c r="H4">
        <f>temp[[#This Row],[Column1.3]]/0.9</f>
        <v>37.55555555555555</v>
      </c>
      <c r="I4">
        <f>temp[[#This Row],[Column1.4]]/0.9</f>
        <v>42.111111111111107</v>
      </c>
    </row>
    <row r="5" spans="1:13" x14ac:dyDescent="0.2">
      <c r="A5" s="1" t="s">
        <v>13</v>
      </c>
      <c r="B5" s="1" t="s">
        <v>14</v>
      </c>
      <c r="C5" s="1" t="s">
        <v>15</v>
      </c>
      <c r="D5" s="1" t="s">
        <v>16</v>
      </c>
      <c r="F5" s="2" t="s">
        <v>13</v>
      </c>
      <c r="G5">
        <f>temp[[#This Row],[Column1.2]]/0.88</f>
        <v>16.03409090909091</v>
      </c>
      <c r="H5">
        <f>temp[[#This Row],[Column1.3]]/0.88</f>
        <v>15</v>
      </c>
      <c r="I5" t="e">
        <f>temp[[#This Row],[Column1.4]]/0.88</f>
        <v>#VALUE!</v>
      </c>
    </row>
    <row r="6" spans="1:13" x14ac:dyDescent="0.2">
      <c r="A6" s="1" t="s">
        <v>17</v>
      </c>
      <c r="B6" s="1" t="s">
        <v>18</v>
      </c>
      <c r="C6" s="1" t="s">
        <v>19</v>
      </c>
      <c r="D6" s="1" t="s">
        <v>20</v>
      </c>
      <c r="F6" s="3" t="s">
        <v>17</v>
      </c>
      <c r="G6">
        <f>temp[[#This Row],[Column1.2]]/0.9</f>
        <v>1.0777777777777777</v>
      </c>
      <c r="H6">
        <f>temp[[#This Row],[Column1.3]]/0.9</f>
        <v>1.8111111111111109</v>
      </c>
      <c r="L6" t="s">
        <v>80</v>
      </c>
      <c r="M6" t="s">
        <v>81</v>
      </c>
    </row>
    <row r="7" spans="1:13" x14ac:dyDescent="0.2">
      <c r="A7" s="1" t="s">
        <v>21</v>
      </c>
      <c r="B7" s="1" t="s">
        <v>22</v>
      </c>
      <c r="C7" s="1" t="s">
        <v>16</v>
      </c>
      <c r="D7" s="1" t="s">
        <v>23</v>
      </c>
      <c r="F7" s="2" t="s">
        <v>21</v>
      </c>
      <c r="G7">
        <f>temp[[#This Row],[Column1.2]]/0.88</f>
        <v>4.3295454545454541</v>
      </c>
      <c r="H7">
        <v>0</v>
      </c>
    </row>
    <row r="8" spans="1:13" x14ac:dyDescent="0.2">
      <c r="A8" s="1" t="s">
        <v>24</v>
      </c>
      <c r="B8" s="1" t="s">
        <v>25</v>
      </c>
      <c r="C8" s="1" t="s">
        <v>26</v>
      </c>
      <c r="D8" s="1" t="s">
        <v>27</v>
      </c>
      <c r="F8" s="3" t="s">
        <v>24</v>
      </c>
      <c r="G8">
        <f>temp[[#This Row],[Column1.2]]/0.88</f>
        <v>1.6590909090909089</v>
      </c>
      <c r="H8">
        <f>temp[[#This Row],[Column1.3]]/0.9</f>
        <v>0.3666666666666667</v>
      </c>
    </row>
    <row r="9" spans="1:13" x14ac:dyDescent="0.2">
      <c r="A9" s="1" t="s">
        <v>28</v>
      </c>
      <c r="B9" s="1" t="s">
        <v>29</v>
      </c>
      <c r="C9" s="1" t="s">
        <v>30</v>
      </c>
      <c r="D9">
        <v>1.0900000000000001</v>
      </c>
    </row>
    <row r="10" spans="1:13" x14ac:dyDescent="0.2">
      <c r="A10" s="1" t="s">
        <v>31</v>
      </c>
      <c r="B10" s="1" t="s">
        <v>32</v>
      </c>
      <c r="C10" s="1" t="s">
        <v>33</v>
      </c>
      <c r="D10" s="1" t="s">
        <v>34</v>
      </c>
    </row>
    <row r="11" spans="1:13" x14ac:dyDescent="0.2">
      <c r="A11" s="1" t="s">
        <v>2</v>
      </c>
      <c r="B11" s="1" t="s">
        <v>35</v>
      </c>
      <c r="C11" s="1" t="s">
        <v>36</v>
      </c>
      <c r="D11" s="1" t="s">
        <v>37</v>
      </c>
    </row>
    <row r="12" spans="1:13" x14ac:dyDescent="0.2">
      <c r="A12" s="1" t="s">
        <v>38</v>
      </c>
      <c r="B12" s="1" t="s">
        <v>39</v>
      </c>
      <c r="C12" s="1" t="s">
        <v>40</v>
      </c>
      <c r="D12" s="1" t="s">
        <v>41</v>
      </c>
    </row>
    <row r="13" spans="1:13" x14ac:dyDescent="0.2">
      <c r="A13" s="1" t="s">
        <v>3</v>
      </c>
      <c r="B13" s="1" t="s">
        <v>42</v>
      </c>
      <c r="C13" s="1" t="s">
        <v>43</v>
      </c>
      <c r="D13" s="1" t="s">
        <v>44</v>
      </c>
    </row>
    <row r="16" spans="1:13" x14ac:dyDescent="0.2">
      <c r="A16" t="s">
        <v>0</v>
      </c>
    </row>
    <row r="17" spans="1:14" x14ac:dyDescent="0.2">
      <c r="C17" s="4" t="s">
        <v>56</v>
      </c>
      <c r="D17" s="4"/>
      <c r="E17" s="4"/>
      <c r="F17" s="4"/>
      <c r="G17" s="4" t="s">
        <v>55</v>
      </c>
      <c r="H17" s="4"/>
      <c r="I17" s="4"/>
      <c r="J17" s="4"/>
      <c r="K17" s="4" t="s">
        <v>48</v>
      </c>
      <c r="L17" s="4"/>
      <c r="M17" s="4"/>
      <c r="N17" s="4"/>
    </row>
    <row r="18" spans="1:14" x14ac:dyDescent="0.2">
      <c r="C18" t="s">
        <v>53</v>
      </c>
      <c r="E18" s="4" t="s">
        <v>1</v>
      </c>
      <c r="F18" s="4"/>
      <c r="G18" s="4" t="s">
        <v>53</v>
      </c>
      <c r="H18" s="4"/>
      <c r="I18" s="4" t="s">
        <v>1</v>
      </c>
      <c r="J18" s="4"/>
      <c r="K18" s="4" t="s">
        <v>53</v>
      </c>
      <c r="L18" s="4"/>
      <c r="M18" s="4" t="s">
        <v>54</v>
      </c>
      <c r="N18" s="4"/>
    </row>
    <row r="19" spans="1:14" x14ac:dyDescent="0.2">
      <c r="A19" t="s">
        <v>51</v>
      </c>
      <c r="B19" t="s">
        <v>52</v>
      </c>
      <c r="C19" t="s">
        <v>49</v>
      </c>
      <c r="D19" t="s">
        <v>50</v>
      </c>
      <c r="E19" t="s">
        <v>49</v>
      </c>
      <c r="F19" t="s">
        <v>50</v>
      </c>
      <c r="G19" t="s">
        <v>49</v>
      </c>
      <c r="H19" t="s">
        <v>50</v>
      </c>
      <c r="I19" t="s">
        <v>49</v>
      </c>
      <c r="J19" t="s">
        <v>50</v>
      </c>
      <c r="K19" t="s">
        <v>49</v>
      </c>
      <c r="L19" t="s">
        <v>50</v>
      </c>
      <c r="M19" t="s">
        <v>49</v>
      </c>
      <c r="N19" t="s">
        <v>50</v>
      </c>
    </row>
    <row r="20" spans="1:14" x14ac:dyDescent="0.2">
      <c r="A20" s="1">
        <v>170</v>
      </c>
      <c r="B20" s="1">
        <v>15</v>
      </c>
      <c r="C20" s="1">
        <v>1.05</v>
      </c>
      <c r="D20" s="1">
        <v>3.28</v>
      </c>
      <c r="E20" s="1">
        <v>0.15</v>
      </c>
      <c r="F20" s="1">
        <v>1.73</v>
      </c>
      <c r="G20" s="1">
        <v>1.1200000000000001</v>
      </c>
      <c r="H20" s="1">
        <v>2.35</v>
      </c>
      <c r="I20" s="1">
        <v>0.56000000000000005</v>
      </c>
      <c r="J20" s="1">
        <v>2.59</v>
      </c>
      <c r="K20">
        <v>0.79</v>
      </c>
      <c r="L20">
        <v>2.0699999999999998</v>
      </c>
      <c r="M20">
        <v>0.4</v>
      </c>
      <c r="N20">
        <v>5</v>
      </c>
    </row>
    <row r="21" spans="1:14" x14ac:dyDescent="0.2">
      <c r="A21" s="1">
        <v>170</v>
      </c>
      <c r="B21" s="1">
        <v>30</v>
      </c>
      <c r="C21" s="1">
        <v>1.0900000000000001</v>
      </c>
      <c r="D21" s="1">
        <v>3.39</v>
      </c>
      <c r="E21" s="1">
        <v>0.63</v>
      </c>
      <c r="F21" s="1">
        <v>4.88</v>
      </c>
      <c r="G21" s="1">
        <v>1.51</v>
      </c>
      <c r="H21" s="1">
        <v>7.04</v>
      </c>
      <c r="I21" s="1">
        <v>1.29</v>
      </c>
      <c r="J21" s="1">
        <v>4.21</v>
      </c>
      <c r="K21">
        <v>0.96</v>
      </c>
      <c r="L21">
        <v>2.2999999999999998</v>
      </c>
      <c r="M21">
        <v>0.77</v>
      </c>
      <c r="N21">
        <v>6.94</v>
      </c>
    </row>
    <row r="22" spans="1:14" x14ac:dyDescent="0.2">
      <c r="A22" s="1">
        <v>170</v>
      </c>
      <c r="B22" s="1">
        <v>60</v>
      </c>
      <c r="C22" s="1">
        <v>1.1299999999999999</v>
      </c>
      <c r="D22" s="1">
        <v>3.39</v>
      </c>
      <c r="E22" s="1">
        <v>1.02</v>
      </c>
      <c r="F22" s="1">
        <v>6.53</v>
      </c>
      <c r="G22" s="1">
        <v>1.56</v>
      </c>
      <c r="H22" s="1">
        <v>7.65</v>
      </c>
      <c r="I22" s="1">
        <v>2.0499999999999998</v>
      </c>
      <c r="J22" s="1">
        <v>5.45</v>
      </c>
      <c r="K22">
        <v>1.03</v>
      </c>
      <c r="L22">
        <v>2.41</v>
      </c>
      <c r="M22">
        <v>1.87</v>
      </c>
      <c r="N22">
        <v>7.63</v>
      </c>
    </row>
    <row r="23" spans="1:14" x14ac:dyDescent="0.2">
      <c r="A23" s="1">
        <v>170</v>
      </c>
      <c r="B23" s="1">
        <v>90</v>
      </c>
      <c r="C23" s="1">
        <v>1.1599999999999999</v>
      </c>
      <c r="D23" s="1">
        <v>3.52</v>
      </c>
      <c r="E23" s="1">
        <v>1.18</v>
      </c>
      <c r="F23" s="1">
        <v>5.53</v>
      </c>
      <c r="G23" s="1">
        <v>1.61</v>
      </c>
      <c r="H23" s="1">
        <v>7.68</v>
      </c>
      <c r="I23" s="1">
        <v>2.74</v>
      </c>
      <c r="J23" s="1">
        <v>6.13</v>
      </c>
      <c r="K23">
        <v>1.07</v>
      </c>
      <c r="L23">
        <v>2.4500000000000002</v>
      </c>
      <c r="M23">
        <v>2.91</v>
      </c>
      <c r="N23">
        <v>7.67</v>
      </c>
    </row>
    <row r="24" spans="1:14" x14ac:dyDescent="0.2">
      <c r="A24" s="1">
        <v>170</v>
      </c>
      <c r="B24" s="1">
        <v>120</v>
      </c>
      <c r="C24" s="1">
        <v>1.19</v>
      </c>
      <c r="D24" s="1">
        <v>3.24</v>
      </c>
      <c r="E24" s="1">
        <v>1.26</v>
      </c>
      <c r="F24" s="1">
        <v>4.18</v>
      </c>
      <c r="G24" s="1">
        <v>1.79</v>
      </c>
      <c r="H24" s="1">
        <v>7.16</v>
      </c>
      <c r="I24" s="1">
        <v>2.99</v>
      </c>
      <c r="J24" s="1">
        <v>5.77</v>
      </c>
      <c r="K24">
        <v>1.1599999999999999</v>
      </c>
      <c r="L24">
        <v>2.5299999999999998</v>
      </c>
      <c r="M24">
        <v>3.66</v>
      </c>
      <c r="N24">
        <v>7.77</v>
      </c>
    </row>
    <row r="25" spans="1:14" x14ac:dyDescent="0.2">
      <c r="A25" s="1">
        <v>170</v>
      </c>
      <c r="B25" s="1">
        <v>180</v>
      </c>
      <c r="C25" s="1">
        <v>1.23</v>
      </c>
      <c r="D25" s="1">
        <v>2.98</v>
      </c>
      <c r="E25" s="1">
        <v>1.55</v>
      </c>
      <c r="F25" s="1">
        <v>3.21</v>
      </c>
      <c r="G25" s="1">
        <v>2.72</v>
      </c>
      <c r="H25" s="1">
        <v>6.68</v>
      </c>
      <c r="I25" s="1">
        <v>2.67</v>
      </c>
      <c r="J25" s="1">
        <v>4.75</v>
      </c>
      <c r="K25">
        <v>1.38</v>
      </c>
      <c r="L25">
        <v>2.71</v>
      </c>
      <c r="M25">
        <v>5.04</v>
      </c>
      <c r="N25">
        <v>7</v>
      </c>
    </row>
    <row r="26" spans="1:14" x14ac:dyDescent="0.2">
      <c r="A26" s="1">
        <v>180</v>
      </c>
      <c r="B26" s="1">
        <v>15</v>
      </c>
      <c r="C26" s="1">
        <v>1.1100000000000001</v>
      </c>
      <c r="D26" s="1">
        <v>3.4</v>
      </c>
      <c r="E26" s="1">
        <v>0.56000000000000005</v>
      </c>
      <c r="F26" s="1">
        <v>4.47</v>
      </c>
      <c r="G26" s="1">
        <v>1.37</v>
      </c>
      <c r="H26" s="1">
        <v>4.37</v>
      </c>
      <c r="I26" s="1">
        <v>1.29</v>
      </c>
      <c r="J26" s="1">
        <v>5.19</v>
      </c>
      <c r="K26">
        <v>1.01</v>
      </c>
      <c r="L26">
        <v>2.4300000000000002</v>
      </c>
      <c r="M26">
        <v>0.68</v>
      </c>
      <c r="N26">
        <v>6.03</v>
      </c>
    </row>
    <row r="27" spans="1:14" x14ac:dyDescent="0.2">
      <c r="A27" s="1">
        <v>190</v>
      </c>
      <c r="B27" s="1">
        <v>15</v>
      </c>
      <c r="C27" s="1">
        <v>1.1299999999999999</v>
      </c>
      <c r="D27" s="1">
        <v>2.5</v>
      </c>
      <c r="E27" s="1">
        <v>1.03</v>
      </c>
      <c r="F27" s="1">
        <v>6.3</v>
      </c>
      <c r="G27" s="1">
        <v>1.48</v>
      </c>
      <c r="H27" s="1">
        <v>5.8</v>
      </c>
      <c r="I27" s="1">
        <v>2.09</v>
      </c>
      <c r="J27" s="1">
        <v>6.08</v>
      </c>
      <c r="K27">
        <v>1.1100000000000001</v>
      </c>
      <c r="L27">
        <v>2.5499999999999998</v>
      </c>
      <c r="M27">
        <v>1.53</v>
      </c>
      <c r="N27">
        <v>6.98</v>
      </c>
    </row>
    <row r="28" spans="1:14" x14ac:dyDescent="0.2">
      <c r="A28" s="1">
        <v>200</v>
      </c>
      <c r="B28" s="1">
        <v>15</v>
      </c>
      <c r="C28" s="1">
        <v>1.1499999999999999</v>
      </c>
      <c r="D28" s="1">
        <v>3.06</v>
      </c>
      <c r="E28" s="1">
        <v>1.23</v>
      </c>
      <c r="F28" s="1">
        <v>5221</v>
      </c>
      <c r="G28" s="1">
        <v>1.64</v>
      </c>
      <c r="H28" s="1">
        <v>6.68</v>
      </c>
      <c r="I28" s="1">
        <v>2.83</v>
      </c>
      <c r="J28" s="1">
        <v>5.74</v>
      </c>
      <c r="K28">
        <v>1.2</v>
      </c>
      <c r="L28">
        <v>2.64</v>
      </c>
      <c r="M28">
        <v>3.52</v>
      </c>
      <c r="N28">
        <v>7.65</v>
      </c>
    </row>
    <row r="29" spans="1:14" x14ac:dyDescent="0.2">
      <c r="A29" s="1">
        <v>210</v>
      </c>
      <c r="B29" s="1">
        <v>15</v>
      </c>
      <c r="C29" s="1">
        <v>1.3</v>
      </c>
      <c r="D29" s="1">
        <v>2.4500000000000002</v>
      </c>
      <c r="E29" s="1">
        <v>1.27</v>
      </c>
      <c r="F29" s="1">
        <v>2.72</v>
      </c>
      <c r="G29" s="1">
        <v>2.59</v>
      </c>
      <c r="H29" s="1">
        <v>5.01</v>
      </c>
      <c r="I29" s="1">
        <v>2.0299999999999998</v>
      </c>
      <c r="J29" s="1">
        <v>3.22</v>
      </c>
      <c r="K29">
        <v>1.45</v>
      </c>
      <c r="L29">
        <v>2.61</v>
      </c>
      <c r="M29">
        <v>3.88</v>
      </c>
      <c r="N29">
        <v>5.21</v>
      </c>
    </row>
    <row r="30" spans="1:14" x14ac:dyDescent="0.2">
      <c r="A30" s="1">
        <v>220</v>
      </c>
      <c r="B30" s="1">
        <v>15</v>
      </c>
      <c r="C30" s="1">
        <v>1.0900000000000001</v>
      </c>
      <c r="D30" s="1">
        <v>1.86</v>
      </c>
      <c r="E30" s="1">
        <v>0.23</v>
      </c>
      <c r="F30" s="1">
        <v>0.36</v>
      </c>
      <c r="G30" s="1">
        <v>1.96</v>
      </c>
      <c r="H30" s="1">
        <v>2.5099999999999998</v>
      </c>
      <c r="I30" s="1">
        <v>0.67</v>
      </c>
      <c r="J30" s="1">
        <v>0.92</v>
      </c>
      <c r="K30">
        <v>1.63</v>
      </c>
      <c r="L30">
        <v>2.36</v>
      </c>
      <c r="M30">
        <v>2.0499999999999998</v>
      </c>
      <c r="N30">
        <v>2.21</v>
      </c>
    </row>
    <row r="34" spans="1:21" x14ac:dyDescent="0.2">
      <c r="A34" t="s">
        <v>58</v>
      </c>
      <c r="J34" t="s">
        <v>76</v>
      </c>
      <c r="O34" t="s">
        <v>59</v>
      </c>
    </row>
    <row r="35" spans="1:21" x14ac:dyDescent="0.2">
      <c r="A35" t="s">
        <v>60</v>
      </c>
      <c r="B35" t="s">
        <v>61</v>
      </c>
      <c r="C35" t="s">
        <v>62</v>
      </c>
      <c r="D35" t="s">
        <v>63</v>
      </c>
      <c r="E35" t="s">
        <v>64</v>
      </c>
      <c r="F35" t="s">
        <v>65</v>
      </c>
      <c r="G35" t="s">
        <v>79</v>
      </c>
      <c r="H35" t="s">
        <v>66</v>
      </c>
      <c r="I35" t="s">
        <v>67</v>
      </c>
      <c r="J35" t="s">
        <v>68</v>
      </c>
      <c r="K35" t="s">
        <v>69</v>
      </c>
      <c r="L35" t="s">
        <v>70</v>
      </c>
      <c r="M35" t="s">
        <v>71</v>
      </c>
      <c r="N35" t="s">
        <v>72</v>
      </c>
      <c r="O35" t="s">
        <v>73</v>
      </c>
      <c r="P35" t="s">
        <v>69</v>
      </c>
      <c r="Q35" t="s">
        <v>70</v>
      </c>
      <c r="R35" t="s">
        <v>93</v>
      </c>
      <c r="S35" t="s">
        <v>94</v>
      </c>
      <c r="T35" t="s">
        <v>74</v>
      </c>
      <c r="U35" t="s">
        <v>75</v>
      </c>
    </row>
    <row r="36" spans="1:21" x14ac:dyDescent="0.2">
      <c r="A36">
        <v>0</v>
      </c>
      <c r="B36">
        <v>120</v>
      </c>
      <c r="C36">
        <v>15</v>
      </c>
      <c r="D36" t="s">
        <v>82</v>
      </c>
      <c r="E36">
        <v>0</v>
      </c>
      <c r="F36">
        <v>0.59</v>
      </c>
      <c r="G36">
        <f>600/(C36+1)</f>
        <v>37.5</v>
      </c>
      <c r="H36">
        <v>7</v>
      </c>
      <c r="I36">
        <v>1</v>
      </c>
      <c r="J36">
        <v>1.659</v>
      </c>
      <c r="K36">
        <v>1.0777779999999999</v>
      </c>
      <c r="L36">
        <v>45</v>
      </c>
      <c r="M36">
        <v>16.034089999999999</v>
      </c>
      <c r="N36">
        <v>4.3295450000000004</v>
      </c>
      <c r="Q36">
        <v>0</v>
      </c>
      <c r="R36">
        <v>0</v>
      </c>
      <c r="S36">
        <v>1</v>
      </c>
    </row>
    <row r="37" spans="1:21" x14ac:dyDescent="0.2">
      <c r="A37" s="1">
        <v>15</v>
      </c>
      <c r="B37" s="1">
        <v>170</v>
      </c>
      <c r="C37">
        <v>15</v>
      </c>
      <c r="D37" t="s">
        <v>82</v>
      </c>
      <c r="E37">
        <v>0</v>
      </c>
      <c r="F37">
        <v>0.59</v>
      </c>
      <c r="G37">
        <f t="shared" ref="G37:G59" si="0">600/(C37+1)</f>
        <v>37.5</v>
      </c>
      <c r="H37">
        <v>7</v>
      </c>
      <c r="I37">
        <v>1</v>
      </c>
      <c r="J37">
        <v>1.659</v>
      </c>
      <c r="K37">
        <v>1.0777779999999999</v>
      </c>
      <c r="L37">
        <v>45</v>
      </c>
      <c r="M37">
        <v>16.034089999999999</v>
      </c>
      <c r="N37">
        <v>4.3295450000000004</v>
      </c>
      <c r="Q37">
        <f t="shared" ref="Q37:Q47" si="1">C20</f>
        <v>1.05</v>
      </c>
      <c r="R37">
        <f t="shared" ref="R37:S47" si="2">E20</f>
        <v>0.15</v>
      </c>
      <c r="S37">
        <f t="shared" si="2"/>
        <v>1.73</v>
      </c>
    </row>
    <row r="38" spans="1:21" x14ac:dyDescent="0.2">
      <c r="A38" s="1">
        <v>30</v>
      </c>
      <c r="B38" s="1">
        <v>170</v>
      </c>
      <c r="C38">
        <v>15</v>
      </c>
      <c r="D38" t="s">
        <v>82</v>
      </c>
      <c r="E38">
        <v>0</v>
      </c>
      <c r="F38">
        <v>0.59</v>
      </c>
      <c r="G38">
        <f t="shared" si="0"/>
        <v>37.5</v>
      </c>
      <c r="H38">
        <v>7</v>
      </c>
      <c r="I38">
        <v>1</v>
      </c>
      <c r="J38">
        <v>1.659</v>
      </c>
      <c r="K38">
        <v>1.0777779999999999</v>
      </c>
      <c r="L38">
        <v>45</v>
      </c>
      <c r="M38">
        <v>16.034089999999999</v>
      </c>
      <c r="N38">
        <v>4.3295450000000004</v>
      </c>
      <c r="Q38">
        <f t="shared" si="1"/>
        <v>1.0900000000000001</v>
      </c>
      <c r="R38">
        <f t="shared" si="2"/>
        <v>0.63</v>
      </c>
      <c r="S38">
        <f t="shared" si="2"/>
        <v>4.88</v>
      </c>
    </row>
    <row r="39" spans="1:21" x14ac:dyDescent="0.2">
      <c r="A39" s="1">
        <v>60</v>
      </c>
      <c r="B39" s="1">
        <v>170</v>
      </c>
      <c r="C39">
        <v>15</v>
      </c>
      <c r="D39" t="s">
        <v>82</v>
      </c>
      <c r="E39">
        <v>0</v>
      </c>
      <c r="F39">
        <v>0.59</v>
      </c>
      <c r="G39">
        <f t="shared" si="0"/>
        <v>37.5</v>
      </c>
      <c r="H39">
        <v>7</v>
      </c>
      <c r="I39">
        <v>1</v>
      </c>
      <c r="J39">
        <v>1.659</v>
      </c>
      <c r="K39">
        <v>1.0777779999999999</v>
      </c>
      <c r="L39">
        <v>45</v>
      </c>
      <c r="M39">
        <v>16.034089999999999</v>
      </c>
      <c r="N39">
        <v>4.3295450000000004</v>
      </c>
      <c r="Q39">
        <f t="shared" si="1"/>
        <v>1.1299999999999999</v>
      </c>
      <c r="R39">
        <f t="shared" si="2"/>
        <v>1.02</v>
      </c>
      <c r="S39">
        <f t="shared" si="2"/>
        <v>6.53</v>
      </c>
    </row>
    <row r="40" spans="1:21" x14ac:dyDescent="0.2">
      <c r="A40" s="1">
        <v>90</v>
      </c>
      <c r="B40" s="1">
        <v>170</v>
      </c>
      <c r="C40">
        <v>15</v>
      </c>
      <c r="D40" t="s">
        <v>82</v>
      </c>
      <c r="E40">
        <v>0</v>
      </c>
      <c r="F40">
        <v>0.59</v>
      </c>
      <c r="G40">
        <f t="shared" si="0"/>
        <v>37.5</v>
      </c>
      <c r="H40">
        <v>7</v>
      </c>
      <c r="I40">
        <v>1</v>
      </c>
      <c r="J40">
        <v>1.659</v>
      </c>
      <c r="K40">
        <v>1.0777779999999999</v>
      </c>
      <c r="L40">
        <v>45</v>
      </c>
      <c r="M40">
        <v>16.034089999999999</v>
      </c>
      <c r="N40">
        <v>4.3295450000000004</v>
      </c>
      <c r="Q40">
        <f t="shared" si="1"/>
        <v>1.1599999999999999</v>
      </c>
      <c r="R40">
        <f t="shared" si="2"/>
        <v>1.18</v>
      </c>
      <c r="S40">
        <f t="shared" si="2"/>
        <v>5.53</v>
      </c>
    </row>
    <row r="41" spans="1:21" x14ac:dyDescent="0.2">
      <c r="A41" s="1">
        <v>120</v>
      </c>
      <c r="B41" s="1">
        <v>170</v>
      </c>
      <c r="C41">
        <v>15</v>
      </c>
      <c r="D41" t="s">
        <v>82</v>
      </c>
      <c r="E41">
        <v>0</v>
      </c>
      <c r="F41">
        <v>0.59</v>
      </c>
      <c r="G41">
        <f t="shared" si="0"/>
        <v>37.5</v>
      </c>
      <c r="H41">
        <v>7</v>
      </c>
      <c r="I41">
        <v>1</v>
      </c>
      <c r="J41">
        <v>1.659</v>
      </c>
      <c r="K41">
        <v>1.0777779999999999</v>
      </c>
      <c r="L41">
        <v>45</v>
      </c>
      <c r="M41">
        <v>16.034089999999999</v>
      </c>
      <c r="N41">
        <v>4.3295450000000004</v>
      </c>
      <c r="Q41">
        <f t="shared" si="1"/>
        <v>1.19</v>
      </c>
      <c r="R41">
        <f t="shared" si="2"/>
        <v>1.26</v>
      </c>
      <c r="S41">
        <f t="shared" si="2"/>
        <v>4.18</v>
      </c>
    </row>
    <row r="42" spans="1:21" x14ac:dyDescent="0.2">
      <c r="A42" s="1">
        <v>180</v>
      </c>
      <c r="B42" s="1">
        <v>170</v>
      </c>
      <c r="C42">
        <v>15</v>
      </c>
      <c r="D42" t="s">
        <v>82</v>
      </c>
      <c r="E42">
        <v>0</v>
      </c>
      <c r="F42">
        <v>0.59</v>
      </c>
      <c r="G42">
        <f t="shared" si="0"/>
        <v>37.5</v>
      </c>
      <c r="H42">
        <v>7</v>
      </c>
      <c r="I42">
        <v>1</v>
      </c>
      <c r="J42">
        <v>1.659</v>
      </c>
      <c r="K42">
        <v>1.0777779999999999</v>
      </c>
      <c r="L42">
        <v>45</v>
      </c>
      <c r="M42">
        <v>16.034089999999999</v>
      </c>
      <c r="N42">
        <v>4.3295450000000004</v>
      </c>
      <c r="Q42">
        <f t="shared" si="1"/>
        <v>1.23</v>
      </c>
      <c r="R42">
        <f t="shared" si="2"/>
        <v>1.55</v>
      </c>
      <c r="S42">
        <f t="shared" si="2"/>
        <v>3.21</v>
      </c>
    </row>
    <row r="43" spans="1:21" x14ac:dyDescent="0.2">
      <c r="A43" s="1">
        <v>15</v>
      </c>
      <c r="B43" s="1">
        <v>180</v>
      </c>
      <c r="C43">
        <v>15</v>
      </c>
      <c r="D43" t="s">
        <v>82</v>
      </c>
      <c r="E43">
        <v>0</v>
      </c>
      <c r="F43">
        <v>0.59</v>
      </c>
      <c r="G43">
        <f t="shared" si="0"/>
        <v>37.5</v>
      </c>
      <c r="H43">
        <v>7</v>
      </c>
      <c r="I43">
        <v>1</v>
      </c>
      <c r="J43">
        <v>1.659</v>
      </c>
      <c r="K43">
        <v>1.0777779999999999</v>
      </c>
      <c r="L43">
        <v>45</v>
      </c>
      <c r="M43">
        <v>16.034089999999999</v>
      </c>
      <c r="N43">
        <v>4.3295450000000004</v>
      </c>
      <c r="Q43">
        <f t="shared" si="1"/>
        <v>1.1100000000000001</v>
      </c>
      <c r="R43">
        <f t="shared" si="2"/>
        <v>0.56000000000000005</v>
      </c>
      <c r="S43">
        <f t="shared" si="2"/>
        <v>4.47</v>
      </c>
    </row>
    <row r="44" spans="1:21" x14ac:dyDescent="0.2">
      <c r="A44" s="1">
        <v>15</v>
      </c>
      <c r="B44" s="1">
        <v>190</v>
      </c>
      <c r="C44">
        <v>15</v>
      </c>
      <c r="D44" t="s">
        <v>82</v>
      </c>
      <c r="E44">
        <v>0</v>
      </c>
      <c r="F44">
        <v>0.59</v>
      </c>
      <c r="G44">
        <f t="shared" si="0"/>
        <v>37.5</v>
      </c>
      <c r="H44">
        <v>7</v>
      </c>
      <c r="I44">
        <v>1</v>
      </c>
      <c r="J44">
        <v>1.659</v>
      </c>
      <c r="K44">
        <v>1.0777779999999999</v>
      </c>
      <c r="L44">
        <v>45</v>
      </c>
      <c r="M44">
        <v>16.034089999999999</v>
      </c>
      <c r="N44">
        <v>4.3295450000000004</v>
      </c>
      <c r="Q44">
        <f t="shared" si="1"/>
        <v>1.1299999999999999</v>
      </c>
      <c r="R44">
        <f t="shared" si="2"/>
        <v>1.03</v>
      </c>
      <c r="S44">
        <f t="shared" si="2"/>
        <v>6.3</v>
      </c>
    </row>
    <row r="45" spans="1:21" x14ac:dyDescent="0.2">
      <c r="A45" s="1">
        <v>15</v>
      </c>
      <c r="B45" s="1">
        <v>200</v>
      </c>
      <c r="C45">
        <v>15</v>
      </c>
      <c r="D45" t="s">
        <v>82</v>
      </c>
      <c r="E45">
        <v>0</v>
      </c>
      <c r="F45">
        <v>0.59</v>
      </c>
      <c r="G45">
        <f t="shared" si="0"/>
        <v>37.5</v>
      </c>
      <c r="H45">
        <v>7</v>
      </c>
      <c r="I45">
        <v>1</v>
      </c>
      <c r="J45">
        <v>1.659</v>
      </c>
      <c r="K45">
        <v>1.0777779999999999</v>
      </c>
      <c r="L45">
        <v>45</v>
      </c>
      <c r="M45">
        <v>16.034089999999999</v>
      </c>
      <c r="N45">
        <v>4.3295450000000004</v>
      </c>
      <c r="Q45">
        <f t="shared" si="1"/>
        <v>1.1499999999999999</v>
      </c>
      <c r="R45">
        <f t="shared" si="2"/>
        <v>1.23</v>
      </c>
      <c r="S45">
        <f t="shared" si="2"/>
        <v>5221</v>
      </c>
    </row>
    <row r="46" spans="1:21" x14ac:dyDescent="0.2">
      <c r="A46" s="1">
        <v>15</v>
      </c>
      <c r="B46" s="1">
        <v>210</v>
      </c>
      <c r="C46">
        <v>15</v>
      </c>
      <c r="D46" t="s">
        <v>82</v>
      </c>
      <c r="E46">
        <v>0</v>
      </c>
      <c r="F46">
        <v>0.59</v>
      </c>
      <c r="G46">
        <f t="shared" si="0"/>
        <v>37.5</v>
      </c>
      <c r="H46">
        <v>7</v>
      </c>
      <c r="I46">
        <v>1</v>
      </c>
      <c r="J46">
        <v>1.659</v>
      </c>
      <c r="K46">
        <v>1.0777779999999999</v>
      </c>
      <c r="L46">
        <v>45</v>
      </c>
      <c r="M46">
        <v>16.034089999999999</v>
      </c>
      <c r="N46">
        <v>4.3295450000000004</v>
      </c>
      <c r="Q46">
        <f t="shared" si="1"/>
        <v>1.3</v>
      </c>
      <c r="R46">
        <f t="shared" si="2"/>
        <v>1.27</v>
      </c>
      <c r="S46">
        <f t="shared" si="2"/>
        <v>2.72</v>
      </c>
    </row>
    <row r="47" spans="1:21" x14ac:dyDescent="0.2">
      <c r="A47" s="1">
        <v>15</v>
      </c>
      <c r="B47" s="1">
        <v>220</v>
      </c>
      <c r="C47">
        <v>15</v>
      </c>
      <c r="D47" t="s">
        <v>82</v>
      </c>
      <c r="E47">
        <v>0</v>
      </c>
      <c r="F47">
        <v>0.59</v>
      </c>
      <c r="G47">
        <f t="shared" si="0"/>
        <v>37.5</v>
      </c>
      <c r="H47">
        <v>7</v>
      </c>
      <c r="I47">
        <v>1</v>
      </c>
      <c r="J47">
        <v>1.659</v>
      </c>
      <c r="K47">
        <v>1.0777779999999999</v>
      </c>
      <c r="L47">
        <v>45</v>
      </c>
      <c r="M47">
        <v>16.034089999999999</v>
      </c>
      <c r="N47">
        <v>4.3295450000000004</v>
      </c>
      <c r="Q47">
        <f t="shared" si="1"/>
        <v>1.0900000000000001</v>
      </c>
      <c r="R47">
        <f t="shared" si="2"/>
        <v>0.23</v>
      </c>
      <c r="S47">
        <f t="shared" si="2"/>
        <v>0.36</v>
      </c>
    </row>
    <row r="48" spans="1:21" x14ac:dyDescent="0.2">
      <c r="A48">
        <v>0</v>
      </c>
      <c r="B48">
        <v>120</v>
      </c>
      <c r="C48">
        <v>15</v>
      </c>
      <c r="D48" t="s">
        <v>82</v>
      </c>
      <c r="E48">
        <v>0</v>
      </c>
      <c r="F48">
        <v>0.59</v>
      </c>
      <c r="G48">
        <f t="shared" si="0"/>
        <v>37.5</v>
      </c>
      <c r="H48">
        <v>7</v>
      </c>
      <c r="I48">
        <v>1</v>
      </c>
      <c r="J48">
        <v>1.659</v>
      </c>
      <c r="K48">
        <v>1.0777779999999999</v>
      </c>
      <c r="L48">
        <v>45</v>
      </c>
      <c r="M48">
        <v>16.034089999999999</v>
      </c>
      <c r="N48">
        <v>4.3295450000000004</v>
      </c>
      <c r="Q48">
        <f>G20</f>
        <v>1.1200000000000001</v>
      </c>
      <c r="R48">
        <f>I20</f>
        <v>0.56000000000000005</v>
      </c>
      <c r="S48">
        <f>J20</f>
        <v>2.59</v>
      </c>
    </row>
    <row r="49" spans="1:19" x14ac:dyDescent="0.2">
      <c r="A49" s="1">
        <v>15</v>
      </c>
      <c r="B49" s="1">
        <v>170</v>
      </c>
      <c r="C49">
        <v>15</v>
      </c>
      <c r="D49" t="s">
        <v>82</v>
      </c>
      <c r="E49">
        <v>0</v>
      </c>
      <c r="F49">
        <v>0.59</v>
      </c>
      <c r="G49">
        <f t="shared" si="0"/>
        <v>37.5</v>
      </c>
      <c r="H49">
        <v>7</v>
      </c>
      <c r="I49">
        <v>1</v>
      </c>
      <c r="J49">
        <v>0.36666670000000001</v>
      </c>
      <c r="K49">
        <v>1.81111</v>
      </c>
      <c r="L49">
        <v>37.55555555555555</v>
      </c>
      <c r="M49">
        <v>15</v>
      </c>
      <c r="N49">
        <v>0</v>
      </c>
      <c r="Q49">
        <v>0</v>
      </c>
      <c r="R49">
        <v>0</v>
      </c>
      <c r="S49">
        <v>1</v>
      </c>
    </row>
    <row r="50" spans="1:19" x14ac:dyDescent="0.2">
      <c r="A50" s="1">
        <v>30</v>
      </c>
      <c r="B50" s="1">
        <v>170</v>
      </c>
      <c r="C50">
        <v>15</v>
      </c>
      <c r="D50" t="s">
        <v>82</v>
      </c>
      <c r="E50">
        <v>0</v>
      </c>
      <c r="F50">
        <v>0.59</v>
      </c>
      <c r="G50">
        <f t="shared" si="0"/>
        <v>37.5</v>
      </c>
      <c r="H50">
        <v>7</v>
      </c>
      <c r="I50">
        <v>1</v>
      </c>
      <c r="J50">
        <v>0.36666670000000001</v>
      </c>
      <c r="K50">
        <v>1.81111</v>
      </c>
      <c r="L50">
        <v>37.55555555555555</v>
      </c>
      <c r="M50">
        <v>15</v>
      </c>
      <c r="N50">
        <v>0</v>
      </c>
      <c r="Q50">
        <f t="shared" ref="Q50:Q59" si="3">G21</f>
        <v>1.51</v>
      </c>
      <c r="R50">
        <f t="shared" ref="R50:S59" si="4">I21</f>
        <v>1.29</v>
      </c>
      <c r="S50">
        <f t="shared" si="4"/>
        <v>4.21</v>
      </c>
    </row>
    <row r="51" spans="1:19" x14ac:dyDescent="0.2">
      <c r="A51" s="1">
        <v>60</v>
      </c>
      <c r="B51" s="1">
        <v>170</v>
      </c>
      <c r="C51">
        <v>15</v>
      </c>
      <c r="D51" t="s">
        <v>82</v>
      </c>
      <c r="E51">
        <v>0</v>
      </c>
      <c r="F51">
        <v>0.59</v>
      </c>
      <c r="G51">
        <f t="shared" si="0"/>
        <v>37.5</v>
      </c>
      <c r="H51">
        <v>7</v>
      </c>
      <c r="I51">
        <v>1</v>
      </c>
      <c r="J51">
        <v>0.36666670000000001</v>
      </c>
      <c r="K51">
        <v>1.81111</v>
      </c>
      <c r="L51">
        <v>37.55555555555555</v>
      </c>
      <c r="M51">
        <v>15</v>
      </c>
      <c r="N51">
        <v>0</v>
      </c>
      <c r="Q51">
        <f t="shared" si="3"/>
        <v>1.56</v>
      </c>
      <c r="R51">
        <f t="shared" si="4"/>
        <v>2.0499999999999998</v>
      </c>
      <c r="S51">
        <f t="shared" si="4"/>
        <v>5.45</v>
      </c>
    </row>
    <row r="52" spans="1:19" x14ac:dyDescent="0.2">
      <c r="A52" s="1">
        <v>90</v>
      </c>
      <c r="B52" s="1">
        <v>170</v>
      </c>
      <c r="C52">
        <v>15</v>
      </c>
      <c r="D52" t="s">
        <v>82</v>
      </c>
      <c r="E52">
        <v>0</v>
      </c>
      <c r="F52">
        <v>0.59</v>
      </c>
      <c r="G52">
        <f t="shared" si="0"/>
        <v>37.5</v>
      </c>
      <c r="H52">
        <v>7</v>
      </c>
      <c r="I52">
        <v>1</v>
      </c>
      <c r="J52">
        <v>0.36666670000000001</v>
      </c>
      <c r="K52">
        <v>1.81111</v>
      </c>
      <c r="L52">
        <v>37.55555555555555</v>
      </c>
      <c r="M52">
        <v>15</v>
      </c>
      <c r="N52">
        <v>0</v>
      </c>
      <c r="Q52">
        <f t="shared" si="3"/>
        <v>1.61</v>
      </c>
      <c r="R52">
        <f t="shared" si="4"/>
        <v>2.74</v>
      </c>
      <c r="S52">
        <f t="shared" si="4"/>
        <v>6.13</v>
      </c>
    </row>
    <row r="53" spans="1:19" x14ac:dyDescent="0.2">
      <c r="A53" s="1">
        <v>120</v>
      </c>
      <c r="B53" s="1">
        <v>170</v>
      </c>
      <c r="C53">
        <v>15</v>
      </c>
      <c r="D53" t="s">
        <v>82</v>
      </c>
      <c r="E53">
        <v>0</v>
      </c>
      <c r="F53">
        <v>0.59</v>
      </c>
      <c r="G53">
        <f t="shared" si="0"/>
        <v>37.5</v>
      </c>
      <c r="H53">
        <v>7</v>
      </c>
      <c r="I53">
        <v>1</v>
      </c>
      <c r="J53">
        <v>0.36666670000000001</v>
      </c>
      <c r="K53">
        <v>1.81111</v>
      </c>
      <c r="L53">
        <v>37.55555555555555</v>
      </c>
      <c r="M53">
        <v>15</v>
      </c>
      <c r="N53">
        <v>0</v>
      </c>
      <c r="Q53">
        <f t="shared" si="3"/>
        <v>1.79</v>
      </c>
      <c r="R53">
        <f t="shared" si="4"/>
        <v>2.99</v>
      </c>
      <c r="S53">
        <f t="shared" si="4"/>
        <v>5.77</v>
      </c>
    </row>
    <row r="54" spans="1:19" x14ac:dyDescent="0.2">
      <c r="A54" s="1">
        <v>180</v>
      </c>
      <c r="B54" s="1">
        <v>170</v>
      </c>
      <c r="C54">
        <v>15</v>
      </c>
      <c r="D54" t="s">
        <v>82</v>
      </c>
      <c r="E54">
        <v>0</v>
      </c>
      <c r="F54">
        <v>0.59</v>
      </c>
      <c r="G54">
        <f t="shared" si="0"/>
        <v>37.5</v>
      </c>
      <c r="H54">
        <v>7</v>
      </c>
      <c r="I54">
        <v>1</v>
      </c>
      <c r="J54">
        <v>0.36666670000000001</v>
      </c>
      <c r="K54">
        <v>1.81111</v>
      </c>
      <c r="L54">
        <v>37.55555555555555</v>
      </c>
      <c r="M54">
        <v>15</v>
      </c>
      <c r="N54">
        <v>0</v>
      </c>
      <c r="Q54">
        <f t="shared" si="3"/>
        <v>2.72</v>
      </c>
      <c r="R54">
        <f t="shared" si="4"/>
        <v>2.67</v>
      </c>
      <c r="S54">
        <f t="shared" si="4"/>
        <v>4.75</v>
      </c>
    </row>
    <row r="55" spans="1:19" x14ac:dyDescent="0.2">
      <c r="A55" s="1">
        <v>15</v>
      </c>
      <c r="B55" s="1">
        <v>180</v>
      </c>
      <c r="C55">
        <v>15</v>
      </c>
      <c r="D55" t="s">
        <v>82</v>
      </c>
      <c r="E55">
        <v>0</v>
      </c>
      <c r="F55">
        <v>0.59</v>
      </c>
      <c r="G55">
        <f t="shared" si="0"/>
        <v>37.5</v>
      </c>
      <c r="H55">
        <v>7</v>
      </c>
      <c r="I55">
        <v>1</v>
      </c>
      <c r="J55">
        <v>0.36666670000000001</v>
      </c>
      <c r="K55">
        <v>1.81111</v>
      </c>
      <c r="L55">
        <v>37.55555555555555</v>
      </c>
      <c r="M55">
        <v>15</v>
      </c>
      <c r="N55">
        <v>0</v>
      </c>
      <c r="Q55">
        <f t="shared" si="3"/>
        <v>1.37</v>
      </c>
      <c r="R55">
        <f t="shared" si="4"/>
        <v>1.29</v>
      </c>
      <c r="S55">
        <f t="shared" si="4"/>
        <v>5.19</v>
      </c>
    </row>
    <row r="56" spans="1:19" x14ac:dyDescent="0.2">
      <c r="A56" s="1">
        <v>15</v>
      </c>
      <c r="B56" s="1">
        <v>190</v>
      </c>
      <c r="C56">
        <v>15</v>
      </c>
      <c r="D56" t="s">
        <v>82</v>
      </c>
      <c r="E56">
        <v>0</v>
      </c>
      <c r="F56">
        <v>0.59</v>
      </c>
      <c r="G56">
        <f t="shared" si="0"/>
        <v>37.5</v>
      </c>
      <c r="H56">
        <v>7</v>
      </c>
      <c r="I56">
        <v>1</v>
      </c>
      <c r="J56">
        <v>0.36666670000000001</v>
      </c>
      <c r="K56">
        <v>1.81111</v>
      </c>
      <c r="L56">
        <v>37.55555555555555</v>
      </c>
      <c r="M56">
        <v>15</v>
      </c>
      <c r="N56">
        <v>0</v>
      </c>
      <c r="Q56">
        <f t="shared" si="3"/>
        <v>1.48</v>
      </c>
      <c r="R56">
        <f t="shared" si="4"/>
        <v>2.09</v>
      </c>
      <c r="S56">
        <f t="shared" si="4"/>
        <v>6.08</v>
      </c>
    </row>
    <row r="57" spans="1:19" x14ac:dyDescent="0.2">
      <c r="A57" s="1">
        <v>15</v>
      </c>
      <c r="B57" s="1">
        <v>200</v>
      </c>
      <c r="C57">
        <v>15</v>
      </c>
      <c r="D57" t="s">
        <v>82</v>
      </c>
      <c r="E57">
        <v>0</v>
      </c>
      <c r="F57">
        <v>0.59</v>
      </c>
      <c r="G57">
        <f t="shared" si="0"/>
        <v>37.5</v>
      </c>
      <c r="H57">
        <v>7</v>
      </c>
      <c r="I57">
        <v>1</v>
      </c>
      <c r="J57">
        <v>0.36666670000000001</v>
      </c>
      <c r="K57">
        <v>1.81111</v>
      </c>
      <c r="L57">
        <v>37.55555555555555</v>
      </c>
      <c r="M57">
        <v>15</v>
      </c>
      <c r="N57">
        <v>0</v>
      </c>
      <c r="Q57">
        <f t="shared" si="3"/>
        <v>1.64</v>
      </c>
      <c r="R57">
        <f t="shared" si="4"/>
        <v>2.83</v>
      </c>
      <c r="S57">
        <f t="shared" si="4"/>
        <v>5.74</v>
      </c>
    </row>
    <row r="58" spans="1:19" x14ac:dyDescent="0.2">
      <c r="A58" s="1">
        <v>15</v>
      </c>
      <c r="B58" s="1">
        <v>210</v>
      </c>
      <c r="C58">
        <v>15</v>
      </c>
      <c r="D58" t="s">
        <v>82</v>
      </c>
      <c r="E58">
        <v>0</v>
      </c>
      <c r="F58">
        <v>0.59</v>
      </c>
      <c r="G58">
        <f t="shared" si="0"/>
        <v>37.5</v>
      </c>
      <c r="H58">
        <v>7</v>
      </c>
      <c r="I58">
        <v>1</v>
      </c>
      <c r="J58">
        <v>0.36666670000000001</v>
      </c>
      <c r="K58">
        <v>1.81111</v>
      </c>
      <c r="L58">
        <v>37.55555555555555</v>
      </c>
      <c r="M58">
        <v>15</v>
      </c>
      <c r="N58">
        <v>0</v>
      </c>
      <c r="Q58">
        <f t="shared" si="3"/>
        <v>2.59</v>
      </c>
      <c r="R58">
        <f t="shared" si="4"/>
        <v>2.0299999999999998</v>
      </c>
      <c r="S58">
        <f t="shared" si="4"/>
        <v>3.22</v>
      </c>
    </row>
    <row r="59" spans="1:19" x14ac:dyDescent="0.2">
      <c r="A59" s="1">
        <v>15</v>
      </c>
      <c r="B59" s="1">
        <v>220</v>
      </c>
      <c r="C59">
        <v>15</v>
      </c>
      <c r="D59" t="s">
        <v>82</v>
      </c>
      <c r="E59">
        <v>0</v>
      </c>
      <c r="F59">
        <v>0.59</v>
      </c>
      <c r="G59">
        <f t="shared" si="0"/>
        <v>37.5</v>
      </c>
      <c r="H59">
        <v>7</v>
      </c>
      <c r="I59">
        <v>1</v>
      </c>
      <c r="J59">
        <v>0.36666670000000001</v>
      </c>
      <c r="K59">
        <v>1.81111</v>
      </c>
      <c r="L59">
        <v>37.55555555555555</v>
      </c>
      <c r="M59">
        <v>15</v>
      </c>
      <c r="N59">
        <v>0</v>
      </c>
      <c r="Q59">
        <f t="shared" si="3"/>
        <v>1.96</v>
      </c>
      <c r="R59">
        <f t="shared" si="4"/>
        <v>0.67</v>
      </c>
      <c r="S59">
        <f t="shared" si="4"/>
        <v>0.92</v>
      </c>
    </row>
    <row r="61" spans="1:19" x14ac:dyDescent="0.2">
      <c r="A61" t="s">
        <v>83</v>
      </c>
    </row>
  </sheetData>
  <mergeCells count="8">
    <mergeCell ref="C17:F17"/>
    <mergeCell ref="G17:J17"/>
    <mergeCell ref="K17:N17"/>
    <mergeCell ref="E18:F18"/>
    <mergeCell ref="G18:H18"/>
    <mergeCell ref="I18:J18"/>
    <mergeCell ref="K18:L18"/>
    <mergeCell ref="M18:N18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8DDF-C41D-4397-8FFD-DE7728229C53}">
  <dimension ref="A1:Z25"/>
  <sheetViews>
    <sheetView tabSelected="1" topLeftCell="U1" workbookViewId="0">
      <selection activeCell="AC8" sqref="AC8"/>
    </sheetView>
  </sheetViews>
  <sheetFormatPr baseColWidth="10" defaultColWidth="8.83203125" defaultRowHeight="15" x14ac:dyDescent="0.2"/>
  <sheetData>
    <row r="1" spans="1:26" x14ac:dyDescent="0.2">
      <c r="A1" s="4" t="s">
        <v>58</v>
      </c>
      <c r="B1" s="4"/>
      <c r="C1" s="4"/>
      <c r="D1" s="4"/>
      <c r="E1" s="4"/>
      <c r="F1" s="4"/>
      <c r="G1" s="4"/>
      <c r="H1" s="4"/>
      <c r="I1" s="4"/>
      <c r="J1" s="4"/>
      <c r="K1" s="4" t="s">
        <v>84</v>
      </c>
      <c r="L1" s="4"/>
      <c r="M1" s="4"/>
      <c r="N1" s="4"/>
      <c r="O1" s="4"/>
      <c r="P1" s="4"/>
      <c r="Q1" s="4" t="s">
        <v>59</v>
      </c>
      <c r="R1" s="4"/>
      <c r="S1" s="4"/>
      <c r="T1" s="4"/>
      <c r="U1" s="4"/>
      <c r="V1" s="4"/>
    </row>
    <row r="2" spans="1:26" x14ac:dyDescent="0.2">
      <c r="A2" t="s">
        <v>85</v>
      </c>
      <c r="B2" t="s">
        <v>61</v>
      </c>
      <c r="C2" t="s">
        <v>62</v>
      </c>
      <c r="D2" t="s">
        <v>64</v>
      </c>
      <c r="E2" t="s">
        <v>65</v>
      </c>
      <c r="F2" t="s">
        <v>79</v>
      </c>
      <c r="G2" t="s">
        <v>86</v>
      </c>
      <c r="H2" t="s">
        <v>87</v>
      </c>
      <c r="I2" t="s">
        <v>88</v>
      </c>
      <c r="J2" t="s">
        <v>89</v>
      </c>
      <c r="K2" t="s">
        <v>68</v>
      </c>
      <c r="L2" t="s">
        <v>69</v>
      </c>
      <c r="M2" t="s">
        <v>70</v>
      </c>
      <c r="N2" t="s">
        <v>71</v>
      </c>
      <c r="O2" t="s">
        <v>72</v>
      </c>
      <c r="P2" t="s">
        <v>90</v>
      </c>
      <c r="Q2" t="s">
        <v>73</v>
      </c>
      <c r="R2" t="s">
        <v>69</v>
      </c>
      <c r="S2" t="s">
        <v>70</v>
      </c>
      <c r="T2" t="s">
        <v>71</v>
      </c>
      <c r="U2" t="s">
        <v>72</v>
      </c>
      <c r="V2" t="s">
        <v>90</v>
      </c>
      <c r="W2" t="s">
        <v>74</v>
      </c>
      <c r="X2" t="s">
        <v>75</v>
      </c>
      <c r="Y2" t="s">
        <v>92</v>
      </c>
      <c r="Z2" t="s">
        <v>95</v>
      </c>
    </row>
    <row r="3" spans="1:26" x14ac:dyDescent="0.2">
      <c r="A3">
        <v>0</v>
      </c>
      <c r="B3">
        <v>120</v>
      </c>
      <c r="C3">
        <v>15</v>
      </c>
      <c r="D3">
        <v>0</v>
      </c>
      <c r="E3">
        <v>0.59</v>
      </c>
      <c r="F3">
        <v>37.5</v>
      </c>
      <c r="G3">
        <v>0</v>
      </c>
      <c r="J3">
        <v>7</v>
      </c>
      <c r="K3">
        <v>1.659</v>
      </c>
      <c r="L3">
        <v>1.0777779999999999</v>
      </c>
      <c r="M3">
        <v>45</v>
      </c>
      <c r="N3">
        <v>16.034089999999999</v>
      </c>
      <c r="O3">
        <v>4.3295450000000004</v>
      </c>
      <c r="S3">
        <v>0</v>
      </c>
      <c r="T3">
        <v>1</v>
      </c>
      <c r="Y3">
        <v>0</v>
      </c>
      <c r="Z3" t="s">
        <v>96</v>
      </c>
    </row>
    <row r="4" spans="1:26" x14ac:dyDescent="0.2">
      <c r="B4" s="1">
        <v>170</v>
      </c>
      <c r="C4">
        <v>15</v>
      </c>
      <c r="D4">
        <v>0</v>
      </c>
      <c r="E4">
        <v>0.59</v>
      </c>
      <c r="F4">
        <v>37.5</v>
      </c>
      <c r="G4">
        <v>0</v>
      </c>
      <c r="H4" s="1">
        <v>15</v>
      </c>
      <c r="J4">
        <v>7</v>
      </c>
      <c r="K4">
        <v>1.659</v>
      </c>
      <c r="L4">
        <v>1.0777779999999999</v>
      </c>
      <c r="M4">
        <v>45</v>
      </c>
      <c r="N4">
        <v>16.034089999999999</v>
      </c>
      <c r="O4">
        <v>4.3295450000000004</v>
      </c>
      <c r="S4">
        <v>1.05</v>
      </c>
      <c r="T4">
        <v>1.73</v>
      </c>
      <c r="Y4">
        <v>0.15</v>
      </c>
      <c r="Z4" t="s">
        <v>96</v>
      </c>
    </row>
    <row r="5" spans="1:26" x14ac:dyDescent="0.2">
      <c r="B5" s="1">
        <v>170</v>
      </c>
      <c r="C5">
        <v>15</v>
      </c>
      <c r="D5">
        <v>0</v>
      </c>
      <c r="E5">
        <v>0.59</v>
      </c>
      <c r="F5">
        <v>37.5</v>
      </c>
      <c r="G5">
        <v>0</v>
      </c>
      <c r="H5" s="1">
        <v>30</v>
      </c>
      <c r="J5">
        <v>7</v>
      </c>
      <c r="K5">
        <v>1.659</v>
      </c>
      <c r="L5">
        <v>1.0777779999999999</v>
      </c>
      <c r="M5">
        <v>45</v>
      </c>
      <c r="N5">
        <v>16.034089999999999</v>
      </c>
      <c r="O5">
        <v>4.3295450000000004</v>
      </c>
      <c r="S5">
        <v>1.0900000000000001</v>
      </c>
      <c r="T5">
        <v>4.88</v>
      </c>
      <c r="Y5">
        <v>0.63</v>
      </c>
      <c r="Z5" t="s">
        <v>96</v>
      </c>
    </row>
    <row r="6" spans="1:26" x14ac:dyDescent="0.2">
      <c r="B6" s="1">
        <v>170</v>
      </c>
      <c r="C6">
        <v>15</v>
      </c>
      <c r="D6">
        <v>0</v>
      </c>
      <c r="E6">
        <v>0.59</v>
      </c>
      <c r="F6">
        <v>37.5</v>
      </c>
      <c r="G6">
        <v>0</v>
      </c>
      <c r="H6" s="1">
        <v>60</v>
      </c>
      <c r="J6">
        <v>7</v>
      </c>
      <c r="K6">
        <v>1.659</v>
      </c>
      <c r="L6">
        <v>1.0777779999999999</v>
      </c>
      <c r="M6">
        <v>45</v>
      </c>
      <c r="N6">
        <v>16.034089999999999</v>
      </c>
      <c r="O6">
        <v>4.3295450000000004</v>
      </c>
      <c r="S6">
        <v>1.1299999999999999</v>
      </c>
      <c r="T6">
        <v>6.53</v>
      </c>
      <c r="Y6">
        <v>1.02</v>
      </c>
      <c r="Z6" t="s">
        <v>96</v>
      </c>
    </row>
    <row r="7" spans="1:26" x14ac:dyDescent="0.2">
      <c r="B7" s="1">
        <v>170</v>
      </c>
      <c r="C7">
        <v>15</v>
      </c>
      <c r="D7">
        <v>0</v>
      </c>
      <c r="E7">
        <v>0.59</v>
      </c>
      <c r="F7">
        <v>37.5</v>
      </c>
      <c r="G7">
        <v>0</v>
      </c>
      <c r="H7" s="1">
        <v>90</v>
      </c>
      <c r="J7">
        <v>7</v>
      </c>
      <c r="K7">
        <v>1.659</v>
      </c>
      <c r="L7">
        <v>1.0777779999999999</v>
      </c>
      <c r="M7">
        <v>45</v>
      </c>
      <c r="N7">
        <v>16.034089999999999</v>
      </c>
      <c r="O7">
        <v>4.3295450000000004</v>
      </c>
      <c r="S7">
        <v>1.1599999999999999</v>
      </c>
      <c r="T7">
        <v>5.53</v>
      </c>
      <c r="Y7">
        <v>1.18</v>
      </c>
      <c r="Z7" t="s">
        <v>96</v>
      </c>
    </row>
    <row r="8" spans="1:26" x14ac:dyDescent="0.2">
      <c r="B8" s="1">
        <v>170</v>
      </c>
      <c r="C8">
        <v>15</v>
      </c>
      <c r="D8">
        <v>0</v>
      </c>
      <c r="E8">
        <v>0.59</v>
      </c>
      <c r="F8">
        <v>37.5</v>
      </c>
      <c r="G8">
        <v>0</v>
      </c>
      <c r="H8" s="1">
        <v>120</v>
      </c>
      <c r="J8">
        <v>7</v>
      </c>
      <c r="K8">
        <v>1.659</v>
      </c>
      <c r="L8">
        <v>1.0777779999999999</v>
      </c>
      <c r="M8">
        <v>45</v>
      </c>
      <c r="N8">
        <v>16.034089999999999</v>
      </c>
      <c r="O8">
        <v>4.3295450000000004</v>
      </c>
      <c r="S8">
        <v>1.19</v>
      </c>
      <c r="T8">
        <v>4.18</v>
      </c>
      <c r="Y8">
        <v>1.26</v>
      </c>
      <c r="Z8" t="s">
        <v>96</v>
      </c>
    </row>
    <row r="9" spans="1:26" x14ac:dyDescent="0.2">
      <c r="B9" s="1">
        <v>170</v>
      </c>
      <c r="C9">
        <v>15</v>
      </c>
      <c r="D9">
        <v>0</v>
      </c>
      <c r="E9">
        <v>0.59</v>
      </c>
      <c r="F9">
        <v>37.5</v>
      </c>
      <c r="G9">
        <v>0</v>
      </c>
      <c r="H9" s="1">
        <v>180</v>
      </c>
      <c r="J9">
        <v>7</v>
      </c>
      <c r="K9">
        <v>1.659</v>
      </c>
      <c r="L9">
        <v>1.0777779999999999</v>
      </c>
      <c r="M9">
        <v>45</v>
      </c>
      <c r="N9">
        <v>16.034089999999999</v>
      </c>
      <c r="O9">
        <v>4.3295450000000004</v>
      </c>
      <c r="S9">
        <v>1.23</v>
      </c>
      <c r="T9">
        <v>3.21</v>
      </c>
      <c r="Y9">
        <v>1.55</v>
      </c>
      <c r="Z9" t="s">
        <v>96</v>
      </c>
    </row>
    <row r="10" spans="1:26" x14ac:dyDescent="0.2">
      <c r="B10" s="1">
        <v>180</v>
      </c>
      <c r="C10">
        <v>15</v>
      </c>
      <c r="D10">
        <v>0</v>
      </c>
      <c r="E10">
        <v>0.59</v>
      </c>
      <c r="F10">
        <v>37.5</v>
      </c>
      <c r="G10">
        <v>0</v>
      </c>
      <c r="H10" s="1">
        <v>15</v>
      </c>
      <c r="J10">
        <v>7</v>
      </c>
      <c r="K10">
        <v>1.659</v>
      </c>
      <c r="L10">
        <v>1.0777779999999999</v>
      </c>
      <c r="M10">
        <v>45</v>
      </c>
      <c r="N10">
        <v>16.034089999999999</v>
      </c>
      <c r="O10">
        <v>4.3295450000000004</v>
      </c>
      <c r="S10">
        <v>1.1100000000000001</v>
      </c>
      <c r="T10">
        <v>4.47</v>
      </c>
      <c r="Y10">
        <v>0.56000000000000005</v>
      </c>
      <c r="Z10" t="s">
        <v>96</v>
      </c>
    </row>
    <row r="11" spans="1:26" x14ac:dyDescent="0.2">
      <c r="B11" s="1">
        <v>190</v>
      </c>
      <c r="C11">
        <v>15</v>
      </c>
      <c r="D11">
        <v>0</v>
      </c>
      <c r="E11">
        <v>0.59</v>
      </c>
      <c r="F11">
        <v>37.5</v>
      </c>
      <c r="G11">
        <v>0</v>
      </c>
      <c r="H11" s="1">
        <v>15</v>
      </c>
      <c r="J11">
        <v>7</v>
      </c>
      <c r="K11">
        <v>1.659</v>
      </c>
      <c r="L11">
        <v>1.0777779999999999</v>
      </c>
      <c r="M11">
        <v>45</v>
      </c>
      <c r="N11">
        <v>16.034089999999999</v>
      </c>
      <c r="O11">
        <v>4.3295450000000004</v>
      </c>
      <c r="S11">
        <v>1.1299999999999999</v>
      </c>
      <c r="T11">
        <v>6.3</v>
      </c>
      <c r="Y11">
        <v>1.03</v>
      </c>
      <c r="Z11" t="s">
        <v>96</v>
      </c>
    </row>
    <row r="12" spans="1:26" x14ac:dyDescent="0.2">
      <c r="B12" s="1">
        <v>210</v>
      </c>
      <c r="C12">
        <v>15</v>
      </c>
      <c r="D12">
        <v>0</v>
      </c>
      <c r="E12">
        <v>0.59</v>
      </c>
      <c r="F12">
        <v>37.5</v>
      </c>
      <c r="G12">
        <v>0</v>
      </c>
      <c r="H12" s="1">
        <v>15</v>
      </c>
      <c r="J12">
        <v>7</v>
      </c>
      <c r="K12">
        <v>1.659</v>
      </c>
      <c r="L12">
        <v>1.0777779999999999</v>
      </c>
      <c r="M12">
        <v>45</v>
      </c>
      <c r="N12">
        <v>16.034089999999999</v>
      </c>
      <c r="O12">
        <v>4.3295450000000004</v>
      </c>
      <c r="S12">
        <v>1.3</v>
      </c>
      <c r="T12">
        <v>2.72</v>
      </c>
      <c r="Y12">
        <v>1.27</v>
      </c>
      <c r="Z12" t="s">
        <v>96</v>
      </c>
    </row>
    <row r="13" spans="1:26" x14ac:dyDescent="0.2">
      <c r="B13" s="1">
        <v>220</v>
      </c>
      <c r="C13">
        <v>15</v>
      </c>
      <c r="D13">
        <v>0</v>
      </c>
      <c r="E13">
        <v>0.59</v>
      </c>
      <c r="F13">
        <v>37.5</v>
      </c>
      <c r="G13">
        <v>0</v>
      </c>
      <c r="H13" s="1">
        <v>15</v>
      </c>
      <c r="J13">
        <v>7</v>
      </c>
      <c r="K13">
        <v>1.659</v>
      </c>
      <c r="L13">
        <v>1.0777779999999999</v>
      </c>
      <c r="M13">
        <v>45</v>
      </c>
      <c r="N13">
        <v>16.034089999999999</v>
      </c>
      <c r="O13">
        <v>4.3295450000000004</v>
      </c>
      <c r="S13">
        <v>1.0900000000000001</v>
      </c>
      <c r="T13">
        <v>0.36</v>
      </c>
      <c r="Y13">
        <v>0.23</v>
      </c>
      <c r="Z13" t="s">
        <v>96</v>
      </c>
    </row>
    <row r="14" spans="1:26" x14ac:dyDescent="0.2">
      <c r="A14">
        <v>0</v>
      </c>
      <c r="B14" s="1">
        <v>170</v>
      </c>
      <c r="C14">
        <v>15</v>
      </c>
      <c r="D14">
        <v>0</v>
      </c>
      <c r="E14">
        <v>0.59</v>
      </c>
      <c r="F14">
        <v>37.5</v>
      </c>
      <c r="G14">
        <v>0</v>
      </c>
      <c r="H14" s="1">
        <v>15</v>
      </c>
      <c r="J14">
        <v>7</v>
      </c>
      <c r="K14">
        <v>0.36666670000000001</v>
      </c>
      <c r="L14">
        <v>1.81111</v>
      </c>
      <c r="M14">
        <v>37.55555555555555</v>
      </c>
      <c r="N14">
        <v>15</v>
      </c>
      <c r="O14">
        <v>0</v>
      </c>
      <c r="S14">
        <v>0</v>
      </c>
      <c r="T14">
        <v>2.59</v>
      </c>
      <c r="Y14">
        <v>0</v>
      </c>
      <c r="Z14" t="s">
        <v>96</v>
      </c>
    </row>
    <row r="15" spans="1:26" x14ac:dyDescent="0.2">
      <c r="B15" s="1">
        <v>170</v>
      </c>
      <c r="C15">
        <v>15</v>
      </c>
      <c r="D15">
        <v>0</v>
      </c>
      <c r="E15">
        <v>0.59</v>
      </c>
      <c r="F15">
        <v>37.5</v>
      </c>
      <c r="G15">
        <v>0</v>
      </c>
      <c r="H15" s="1">
        <v>15</v>
      </c>
      <c r="J15">
        <v>7</v>
      </c>
      <c r="K15">
        <v>0.36666670000000001</v>
      </c>
      <c r="L15">
        <v>1.81111</v>
      </c>
      <c r="M15">
        <v>37.55555555555555</v>
      </c>
      <c r="N15">
        <v>15</v>
      </c>
      <c r="O15">
        <v>0</v>
      </c>
      <c r="S15">
        <v>1.1200000000000001</v>
      </c>
      <c r="T15">
        <v>1</v>
      </c>
      <c r="Y15">
        <v>0.56000000000000005</v>
      </c>
      <c r="Z15" t="s">
        <v>96</v>
      </c>
    </row>
    <row r="16" spans="1:26" x14ac:dyDescent="0.2">
      <c r="B16" s="1">
        <v>170</v>
      </c>
      <c r="C16">
        <v>15</v>
      </c>
      <c r="D16">
        <v>0</v>
      </c>
      <c r="E16">
        <v>0.59</v>
      </c>
      <c r="F16">
        <v>37.5</v>
      </c>
      <c r="G16">
        <v>0</v>
      </c>
      <c r="H16" s="1">
        <v>30</v>
      </c>
      <c r="J16">
        <v>7</v>
      </c>
      <c r="K16">
        <v>0.36666670000000001</v>
      </c>
      <c r="L16">
        <v>1.81111</v>
      </c>
      <c r="M16">
        <v>37.55555555555555</v>
      </c>
      <c r="N16">
        <v>15</v>
      </c>
      <c r="O16">
        <v>0</v>
      </c>
      <c r="S16">
        <v>1.51</v>
      </c>
      <c r="T16">
        <v>4.21</v>
      </c>
      <c r="Y16">
        <v>1.29</v>
      </c>
      <c r="Z16" t="s">
        <v>96</v>
      </c>
    </row>
    <row r="17" spans="2:26" x14ac:dyDescent="0.2">
      <c r="B17" s="1">
        <v>170</v>
      </c>
      <c r="C17">
        <v>15</v>
      </c>
      <c r="D17">
        <v>0</v>
      </c>
      <c r="E17">
        <v>0.59</v>
      </c>
      <c r="F17">
        <v>37.5</v>
      </c>
      <c r="G17">
        <v>0</v>
      </c>
      <c r="H17" s="1">
        <v>60</v>
      </c>
      <c r="J17">
        <v>7</v>
      </c>
      <c r="K17">
        <v>0.36666670000000001</v>
      </c>
      <c r="L17">
        <v>1.81111</v>
      </c>
      <c r="M17">
        <v>37.55555555555555</v>
      </c>
      <c r="N17">
        <v>15</v>
      </c>
      <c r="O17">
        <v>0</v>
      </c>
      <c r="S17">
        <v>1.56</v>
      </c>
      <c r="T17">
        <v>5.45</v>
      </c>
      <c r="Y17">
        <v>2.0499999999999998</v>
      </c>
      <c r="Z17" t="s">
        <v>96</v>
      </c>
    </row>
    <row r="18" spans="2:26" x14ac:dyDescent="0.2">
      <c r="B18" s="1">
        <v>170</v>
      </c>
      <c r="C18">
        <v>15</v>
      </c>
      <c r="D18">
        <v>0</v>
      </c>
      <c r="E18">
        <v>0.59</v>
      </c>
      <c r="F18">
        <v>37.5</v>
      </c>
      <c r="G18">
        <v>0</v>
      </c>
      <c r="H18" s="1">
        <v>90</v>
      </c>
      <c r="J18">
        <v>7</v>
      </c>
      <c r="K18">
        <v>0.36666670000000001</v>
      </c>
      <c r="L18">
        <v>1.81111</v>
      </c>
      <c r="M18">
        <v>37.55555555555555</v>
      </c>
      <c r="N18">
        <v>15</v>
      </c>
      <c r="O18">
        <v>0</v>
      </c>
      <c r="S18">
        <v>1.61</v>
      </c>
      <c r="T18">
        <v>6.13</v>
      </c>
      <c r="Y18">
        <v>2.74</v>
      </c>
      <c r="Z18" t="s">
        <v>96</v>
      </c>
    </row>
    <row r="19" spans="2:26" x14ac:dyDescent="0.2">
      <c r="B19" s="1">
        <v>170</v>
      </c>
      <c r="C19">
        <v>15</v>
      </c>
      <c r="D19">
        <v>0</v>
      </c>
      <c r="E19">
        <v>0.59</v>
      </c>
      <c r="F19">
        <v>37.5</v>
      </c>
      <c r="G19">
        <v>0</v>
      </c>
      <c r="H19" s="1">
        <v>120</v>
      </c>
      <c r="J19">
        <v>7</v>
      </c>
      <c r="K19">
        <v>0.36666670000000001</v>
      </c>
      <c r="L19">
        <v>1.81111</v>
      </c>
      <c r="M19">
        <v>37.55555555555555</v>
      </c>
      <c r="N19">
        <v>15</v>
      </c>
      <c r="O19">
        <v>0</v>
      </c>
      <c r="S19">
        <v>1.79</v>
      </c>
      <c r="T19">
        <v>5.77</v>
      </c>
      <c r="Y19">
        <v>2.99</v>
      </c>
      <c r="Z19" t="s">
        <v>96</v>
      </c>
    </row>
    <row r="20" spans="2:26" x14ac:dyDescent="0.2">
      <c r="B20" s="1">
        <v>170</v>
      </c>
      <c r="C20">
        <v>15</v>
      </c>
      <c r="D20">
        <v>0</v>
      </c>
      <c r="E20">
        <v>0.59</v>
      </c>
      <c r="F20">
        <v>37.5</v>
      </c>
      <c r="G20">
        <v>0</v>
      </c>
      <c r="H20" s="1">
        <v>180</v>
      </c>
      <c r="J20">
        <v>7</v>
      </c>
      <c r="K20">
        <v>0.36666670000000001</v>
      </c>
      <c r="L20">
        <v>1.81111</v>
      </c>
      <c r="M20">
        <v>37.55555555555555</v>
      </c>
      <c r="N20">
        <v>15</v>
      </c>
      <c r="O20">
        <v>0</v>
      </c>
      <c r="S20">
        <v>2.72</v>
      </c>
      <c r="T20">
        <v>4.75</v>
      </c>
      <c r="Y20">
        <v>2.67</v>
      </c>
      <c r="Z20" t="s">
        <v>96</v>
      </c>
    </row>
    <row r="21" spans="2:26" x14ac:dyDescent="0.2">
      <c r="B21" s="1">
        <v>180</v>
      </c>
      <c r="C21">
        <v>15</v>
      </c>
      <c r="D21">
        <v>0</v>
      </c>
      <c r="E21">
        <v>0.59</v>
      </c>
      <c r="F21">
        <v>37.5</v>
      </c>
      <c r="G21">
        <v>0</v>
      </c>
      <c r="H21" s="1">
        <v>15</v>
      </c>
      <c r="J21">
        <v>7</v>
      </c>
      <c r="K21">
        <v>0.36666670000000001</v>
      </c>
      <c r="L21">
        <v>1.81111</v>
      </c>
      <c r="M21">
        <v>37.55555555555555</v>
      </c>
      <c r="N21">
        <v>15</v>
      </c>
      <c r="O21">
        <v>0</v>
      </c>
      <c r="S21">
        <v>1.37</v>
      </c>
      <c r="T21">
        <v>5.19</v>
      </c>
      <c r="Y21">
        <v>1.29</v>
      </c>
      <c r="Z21" t="s">
        <v>96</v>
      </c>
    </row>
    <row r="22" spans="2:26" x14ac:dyDescent="0.2">
      <c r="B22" s="1">
        <v>190</v>
      </c>
      <c r="C22">
        <v>15</v>
      </c>
      <c r="D22">
        <v>0</v>
      </c>
      <c r="E22">
        <v>0.59</v>
      </c>
      <c r="F22">
        <v>37.5</v>
      </c>
      <c r="G22">
        <v>0</v>
      </c>
      <c r="H22" s="1">
        <v>15</v>
      </c>
      <c r="J22">
        <v>7</v>
      </c>
      <c r="K22">
        <v>0.36666670000000001</v>
      </c>
      <c r="L22">
        <v>1.81111</v>
      </c>
      <c r="M22">
        <v>37.55555555555555</v>
      </c>
      <c r="N22">
        <v>15</v>
      </c>
      <c r="O22">
        <v>0</v>
      </c>
      <c r="S22">
        <v>1.48</v>
      </c>
      <c r="T22">
        <v>6.08</v>
      </c>
      <c r="Y22">
        <v>2.09</v>
      </c>
      <c r="Z22" t="s">
        <v>96</v>
      </c>
    </row>
    <row r="23" spans="2:26" x14ac:dyDescent="0.2">
      <c r="B23" s="1">
        <v>200</v>
      </c>
      <c r="C23">
        <v>15</v>
      </c>
      <c r="D23">
        <v>0</v>
      </c>
      <c r="E23">
        <v>0.59</v>
      </c>
      <c r="F23">
        <v>37.5</v>
      </c>
      <c r="G23">
        <v>0</v>
      </c>
      <c r="H23" s="1">
        <v>15</v>
      </c>
      <c r="J23">
        <v>7</v>
      </c>
      <c r="K23">
        <v>0.36666670000000001</v>
      </c>
      <c r="L23">
        <v>1.81111</v>
      </c>
      <c r="M23">
        <v>37.55555555555555</v>
      </c>
      <c r="N23">
        <v>15</v>
      </c>
      <c r="O23">
        <v>0</v>
      </c>
      <c r="S23">
        <v>1.64</v>
      </c>
      <c r="T23">
        <v>5.74</v>
      </c>
      <c r="Y23">
        <v>2.83</v>
      </c>
      <c r="Z23" t="s">
        <v>96</v>
      </c>
    </row>
    <row r="24" spans="2:26" x14ac:dyDescent="0.2">
      <c r="B24" s="1">
        <v>210</v>
      </c>
      <c r="C24">
        <v>15</v>
      </c>
      <c r="D24">
        <v>0</v>
      </c>
      <c r="E24">
        <v>0.59</v>
      </c>
      <c r="F24">
        <v>37.5</v>
      </c>
      <c r="G24">
        <v>0</v>
      </c>
      <c r="H24" s="1">
        <v>15</v>
      </c>
      <c r="J24">
        <v>7</v>
      </c>
      <c r="K24">
        <v>0.36666670000000001</v>
      </c>
      <c r="L24">
        <v>1.81111</v>
      </c>
      <c r="M24">
        <v>37.55555555555555</v>
      </c>
      <c r="N24">
        <v>15</v>
      </c>
      <c r="O24">
        <v>0</v>
      </c>
      <c r="S24">
        <v>2.59</v>
      </c>
      <c r="T24">
        <v>3.22</v>
      </c>
      <c r="Y24">
        <v>2.0299999999999998</v>
      </c>
      <c r="Z24" t="s">
        <v>96</v>
      </c>
    </row>
    <row r="25" spans="2:26" x14ac:dyDescent="0.2">
      <c r="B25" s="1">
        <v>220</v>
      </c>
      <c r="C25">
        <v>15</v>
      </c>
      <c r="D25">
        <v>0</v>
      </c>
      <c r="E25">
        <v>0.59</v>
      </c>
      <c r="F25">
        <v>37.5</v>
      </c>
      <c r="G25">
        <v>0</v>
      </c>
      <c r="H25" s="1">
        <v>15</v>
      </c>
      <c r="J25">
        <v>7</v>
      </c>
      <c r="K25">
        <v>0.36666670000000001</v>
      </c>
      <c r="L25">
        <v>1.81111</v>
      </c>
      <c r="M25">
        <v>37.55555555555555</v>
      </c>
      <c r="N25">
        <v>15</v>
      </c>
      <c r="O25">
        <v>0</v>
      </c>
      <c r="S25">
        <v>1.96</v>
      </c>
      <c r="T25">
        <v>0.92</v>
      </c>
      <c r="Y25">
        <v>0.67</v>
      </c>
      <c r="Z25" t="s">
        <v>96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O 3 A j T p H R U G y n A A A A + A A A A B I A H A B D b 2 5 m a W c v U G F j a 2 F n Z S 5 4 b W w g o h g A K K A U A A A A A A A A A A A A A A A A A A A A A A A A A A A A h Y / R C o I w G I V f R X b v t l a G y O 8 k v E 0 I g u h 2 z K U j n e F m 8 9 2 6 6 J F 6 h Y S y u u v y H L 4 D 3 3 n c 7 p C N b R N c V W 9 1 Z 1 K 0 w B Q F y s i u 1 K Z K 0 e B O Y Y w y D j s h z 6 J S w Q Q b m 4 x W p 6 h 2 7 p I Q 4 r 3 H f o m 7 v i K M 0 g U 5 F t u 9 r F U r Q m 2 s E 0 Y q 9 F m V / 1 e I w + E l w x l e r 3 D E 4 g h H M Q M y 1 1 B o 8 0 X Y Z I w p k J 8 S 8 q F x Q 6 + 4 M m G + A T J H I O 8 X / A l Q S w M E F A A C A A g A O 3 A j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t w I 0 4 h L O X M m w E A A N 4 I A A A T A B w A R m 9 y b X V s Y X M v U 2 V j d G l v b j E u b S C i G A A o o B Q A A A A A A A A A A A A A A A A A A A A A A A A A A A D t l E 1 P g z A c x u 8 k f I e m u 0 B C F s v e N V 7 G 3 M m L Y c Y L F z a q I 0 J L 2 q I j y 7 6 7 H b j Z z n W J U R O j c o A 8 / f 3 b P i 1 P y / F C p J S A s P m i C 9 u y L b 6 M G U 6 A w H k B L k G G h W 0 B + Y S 0 Z A s s W 2 b x P M P t K a N 5 Q L M y J 9 x Z X 6 c E 8 7 p p n J K Y V c 4 0 l S U B J Q I T w R 0 Y n E e 3 H D M e X S X P M U u i C e a P g h b R H W V J k N E y i b a z t c V K Q N c D p M y y 3 R v 5 P d / d u F 7 j o Q X D I k s F a C Y G 8 w p M c J b m q c A M 7 p 3 V J U 2 F 0 5 j 2 A G w 0 g h 6 o s e z Q 1 M 3 w S o y r / S g O B L L k p q Q C h 6 L a r o E / S U f r X f / 2 d o S 9 8 F X R U U V X F T 2 o L C B Y x u R B b u + s K v C b 5 x m L C b + n 7 H V L t 5 A 7 p 1 b r r X V P Q v a Q v 2 w l N q p b 3 0 g 6 R t I 1 k t 6 O k D K f Y 7 b Z u L a V k q M L U 4 P U g n W U H N + F / 3 n 6 m j w p o q + K g S q G q h i p A p 1 p S v O A N B N I c 4 E 0 G 0 j z g f q / L e X v S N 9 I B k Y y N J K R k d S / x 4 D M u 4 D M 2 4 A 6 B y d X g 9 1 T 8 P D M a 7 A P P 3 U h d L 7 / Q v h D 1 8 A P P n 1 H s n M q d K c y 9 5 H I v Q B Q S w E C L Q A U A A I A C A A 7 c C N O k d F Q b K c A A A D 4 A A A A E g A A A A A A A A A A A A A A A A A A A A A A Q 2 9 u Z m l n L 1 B h Y 2 t h Z 2 U u e G 1 s U E s B A i 0 A F A A C A A g A O 3 A j T g / K 6 a u k A A A A 6 Q A A A B M A A A A A A A A A A A A A A A A A 8 w A A A F t D b 2 5 0 Z W 5 0 X 1 R 5 c G V z X S 5 4 b W x Q S w E C L Q A U A A I A C A A 7 c C N O I S z l z J s B A A D e C A A A E w A A A A A A A A A A A A A A A A D k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I w A A A A A A A J E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W 1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0 Z W 1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y V D I w O j E 4 O j E y L j E 0 N j Q w M z F a I i A v P j x F b n R y e S B U e X B l P S J G a W x s Q 2 9 s d W 1 u V H l w Z X M i I F Z h b H V l P S J z Q m d Z R 0 J n V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v Q 2 h h b m d l Z C B U e X B l L n t D b 2 x 1 b W 4 x L j E s M H 0 m c X V v d D s s J n F 1 b 3 Q 7 U 2 V j d G l v b j E v d G V t c C 9 D a G F u Z 2 V k I F R 5 c G U u e 0 N v b H V t b j E u M i w x f S Z x d W 9 0 O y w m c X V v d D t T Z W N 0 a W 9 u M S 9 0 Z W 1 w L 0 N o Y W 5 n Z W Q g V H l w Z S 5 7 Q 2 9 s d W 1 u M S 4 z L D J 9 J n F 1 b 3 Q 7 L C Z x d W 9 0 O 1 N l Y 3 R p b 2 4 x L 3 R l b X A v Q 2 h h b m d l Z C B U e X B l L n t D b 2 x 1 b W 4 x L j Q s M 3 0 m c X V v d D s s J n F 1 b 3 Q 7 U 2 V j d G l v b j E v d G V t c C 9 D a G F u Z 2 V k I F R 5 c G U u e 0 N v b H V t b j E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Z W 1 w L 0 N o Y W 5 n Z W Q g V H l w Z S 5 7 Q 2 9 s d W 1 u M S 4 x L D B 9 J n F 1 b 3 Q 7 L C Z x d W 9 0 O 1 N l Y 3 R p b 2 4 x L 3 R l b X A v Q 2 h h b m d l Z C B U e X B l L n t D b 2 x 1 b W 4 x L j I s M X 0 m c X V v d D s s J n F 1 b 3 Q 7 U 2 V j d G l v b j E v d G V t c C 9 D a G F u Z 2 V k I F R 5 c G U u e 0 N v b H V t b j E u M y w y f S Z x d W 9 0 O y w m c X V v d D t T Z W N 0 a W 9 u M S 9 0 Z W 1 w L 0 N o Y W 5 n Z W Q g V H l w Z S 5 7 Q 2 9 s d W 1 u M S 4 0 L D N 9 J n F 1 b 3 Q 7 L C Z x d W 9 0 O 1 N l Y 3 R p b 2 4 x L 3 R l b X A v Q 2 h h b m d l Z C B U e X B l L n t D b 2 x 1 b W 4 x L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y V D I w O j I 1 O j Q 1 L j Q 3 O T E 2 O T l a I i A v P j x F b n R y e S B U e X B l P S J G a W x s Q 2 9 s d W 1 u V H l w Z X M i I F Z h b H V l P S J z Q m d Z R 0 J n W U d C Z 1 l H Q m d Z R 0 J R V U Z C U T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A o M i k v Q 2 h h b m d l Z C B U e X B l L n t D b 2 x 1 b W 4 x L j E s M H 0 m c X V v d D s s J n F 1 b 3 Q 7 U 2 V j d G l v b j E v d G V t c C A o M i k v Q 2 h h b m d l Z C B U e X B l L n t D b 2 x 1 b W 4 x L j I s M X 0 m c X V v d D s s J n F 1 b 3 Q 7 U 2 V j d G l v b j E v d G V t c C A o M i k v Q 2 h h b m d l Z C B U e X B l L n t D b 2 x 1 b W 4 x L j M s M n 0 m c X V v d D s s J n F 1 b 3 Q 7 U 2 V j d G l v b j E v d G V t c C A o M i k v Q 2 h h b m d l Z C B U e X B l L n t D b 2 x 1 b W 4 x L j Q s M 3 0 m c X V v d D s s J n F 1 b 3 Q 7 U 2 V j d G l v b j E v d G V t c C A o M i k v Q 2 h h b m d l Z C B U e X B l L n t D b 2 x 1 b W 4 x L j U s N H 0 m c X V v d D s s J n F 1 b 3 Q 7 U 2 V j d G l v b j E v d G V t c C A o M i k v Q 2 h h b m d l Z C B U e X B l L n t D b 2 x 1 b W 4 x L j Y s N X 0 m c X V v d D s s J n F 1 b 3 Q 7 U 2 V j d G l v b j E v d G V t c C A o M i k v Q 2 h h b m d l Z C B U e X B l L n t D b 2 x 1 b W 4 x L j c s N n 0 m c X V v d D s s J n F 1 b 3 Q 7 U 2 V j d G l v b j E v d G V t c C A o M i k v Q 2 h h b m d l Z C B U e X B l L n t D b 2 x 1 b W 4 x L j g s N 3 0 m c X V v d D s s J n F 1 b 3 Q 7 U 2 V j d G l v b j E v d G V t c C A o M i k v Q 2 h h b m d l Z C B U e X B l L n t D b 2 x 1 b W 4 x L j k s O H 0 m c X V v d D s s J n F 1 b 3 Q 7 U 2 V j d G l v b j E v d G V t c C A o M i k v Q 2 h h b m d l Z C B U e X B l L n t D b 2 x 1 b W 4 x L j E w L D l 9 J n F 1 b 3 Q 7 L C Z x d W 9 0 O 1 N l Y 3 R p b 2 4 x L 3 R l b X A g K D I p L 0 N o Y W 5 n Z W Q g V H l w Z S 5 7 Q 2 9 s d W 1 u M S 4 x M S w x M H 0 m c X V v d D s s J n F 1 b 3 Q 7 U 2 V j d G l v b j E v d G V t c C A o M i k v Q 2 h h b m d l Z C B U e X B l L n t D b 2 x 1 b W 4 x L j E y L D E x f S Z x d W 9 0 O y w m c X V v d D t T Z W N 0 a W 9 u M S 9 0 Z W 1 w I C g y K S 9 D a G F u Z 2 V k I F R 5 c G U u e 0 N v b H V t b j E u M T M s M T J 9 J n F 1 b 3 Q 7 L C Z x d W 9 0 O 1 N l Y 3 R p b 2 4 x L 3 R l b X A g K D I p L 0 N o Y W 5 n Z W Q g V H l w Z S 5 7 Q 2 9 s d W 1 u M S 4 x N C w x M 3 0 m c X V v d D s s J n F 1 b 3 Q 7 U 2 V j d G l v b j E v d G V t c C A o M i k v Q 2 h h b m d l Z C B U e X B l L n t D b 2 x 1 b W 4 x L j E 1 L D E 0 f S Z x d W 9 0 O y w m c X V v d D t T Z W N 0 a W 9 u M S 9 0 Z W 1 w I C g y K S 9 D a G F u Z 2 V k I F R 5 c G U u e 0 N v b H V t b j E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0 Z W 1 w I C g y K S 9 D a G F u Z 2 V k I F R 5 c G U u e 0 N v b H V t b j E u M S w w f S Z x d W 9 0 O y w m c X V v d D t T Z W N 0 a W 9 u M S 9 0 Z W 1 w I C g y K S 9 D a G F u Z 2 V k I F R 5 c G U u e 0 N v b H V t b j E u M i w x f S Z x d W 9 0 O y w m c X V v d D t T Z W N 0 a W 9 u M S 9 0 Z W 1 w I C g y K S 9 D a G F u Z 2 V k I F R 5 c G U u e 0 N v b H V t b j E u M y w y f S Z x d W 9 0 O y w m c X V v d D t T Z W N 0 a W 9 u M S 9 0 Z W 1 w I C g y K S 9 D a G F u Z 2 V k I F R 5 c G U u e 0 N v b H V t b j E u N C w z f S Z x d W 9 0 O y w m c X V v d D t T Z W N 0 a W 9 u M S 9 0 Z W 1 w I C g y K S 9 D a G F u Z 2 V k I F R 5 c G U u e 0 N v b H V t b j E u N S w 0 f S Z x d W 9 0 O y w m c X V v d D t T Z W N 0 a W 9 u M S 9 0 Z W 1 w I C g y K S 9 D a G F u Z 2 V k I F R 5 c G U u e 0 N v b H V t b j E u N i w 1 f S Z x d W 9 0 O y w m c X V v d D t T Z W N 0 a W 9 u M S 9 0 Z W 1 w I C g y K S 9 D a G F u Z 2 V k I F R 5 c G U u e 0 N v b H V t b j E u N y w 2 f S Z x d W 9 0 O y w m c X V v d D t T Z W N 0 a W 9 u M S 9 0 Z W 1 w I C g y K S 9 D a G F u Z 2 V k I F R 5 c G U u e 0 N v b H V t b j E u O C w 3 f S Z x d W 9 0 O y w m c X V v d D t T Z W N 0 a W 9 u M S 9 0 Z W 1 w I C g y K S 9 D a G F u Z 2 V k I F R 5 c G U u e 0 N v b H V t b j E u O S w 4 f S Z x d W 9 0 O y w m c X V v d D t T Z W N 0 a W 9 u M S 9 0 Z W 1 w I C g y K S 9 D a G F u Z 2 V k I F R 5 c G U u e 0 N v b H V t b j E u M T A s O X 0 m c X V v d D s s J n F 1 b 3 Q 7 U 2 V j d G l v b j E v d G V t c C A o M i k v Q 2 h h b m d l Z C B U e X B l L n t D b 2 x 1 b W 4 x L j E x L D E w f S Z x d W 9 0 O y w m c X V v d D t T Z W N 0 a W 9 u M S 9 0 Z W 1 w I C g y K S 9 D a G F u Z 2 V k I F R 5 c G U u e 0 N v b H V t b j E u M T I s M T F 9 J n F 1 b 3 Q 7 L C Z x d W 9 0 O 1 N l Y 3 R p b 2 4 x L 3 R l b X A g K D I p L 0 N o Y W 5 n Z W Q g V H l w Z S 5 7 Q 2 9 s d W 1 u M S 4 x M y w x M n 0 m c X V v d D s s J n F 1 b 3 Q 7 U 2 V j d G l v b j E v d G V t c C A o M i k v Q 2 h h b m d l Z C B U e X B l L n t D b 2 x 1 b W 4 x L j E 0 L D E z f S Z x d W 9 0 O y w m c X V v d D t T Z W N 0 a W 9 u M S 9 0 Z W 1 w I C g y K S 9 D a G F u Z 2 V k I F R 5 c G U u e 0 N v b H V t b j E u M T U s M T R 9 J n F 1 b 3 Q 7 L C Z x d W 9 0 O 1 N l Y 3 R p b 2 4 x L 3 R l b X A g K D I p L 0 N o Y W 5 n Z W Q g V H l w Z S 5 7 Q 2 9 s d W 1 u M S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w M 1 Q y M j o w M T o 0 N y 4 y M D U z N z c 1 W i I g L z 4 8 R W 5 0 c n k g V H l w Z T 0 i R m l s b E N v b H V t b l R 5 c G V z I i B W Y W x 1 Z T 0 i c 0 J n W U Z C U V V G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A o M y k v Q 2 h h b m d l Z C B U e X B l L n t D b 2 x 1 b W 4 x L j E s M H 0 m c X V v d D s s J n F 1 b 3 Q 7 U 2 V j d G l v b j E v d G V t c C A o M y k v Q 2 h h b m d l Z C B U e X B l L n t D b 2 x 1 b W 4 x L j I s M X 0 m c X V v d D s s J n F 1 b 3 Q 7 U 2 V j d G l v b j E v d G V t c C A o M y k v Q 2 h h b m d l Z C B U e X B l L n t D b 2 x 1 b W 4 x L j M s M n 0 m c X V v d D s s J n F 1 b 3 Q 7 U 2 V j d G l v b j E v d G V t c C A o M y k v Q 2 h h b m d l Z C B U e X B l L n t D b 2 x 1 b W 4 x L j Q s M 3 0 m c X V v d D s s J n F 1 b 3 Q 7 U 2 V j d G l v b j E v d G V t c C A o M y k v Q 2 h h b m d l Z C B U e X B l L n t D b 2 x 1 b W 4 x L j U s N H 0 m c X V v d D s s J n F 1 b 3 Q 7 U 2 V j d G l v b j E v d G V t c C A o M y k v Q 2 h h b m d l Z C B U e X B l L n t D b 2 x 1 b W 4 x L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t c C A o M y k v Q 2 h h b m d l Z C B U e X B l L n t D b 2 x 1 b W 4 x L j E s M H 0 m c X V v d D s s J n F 1 b 3 Q 7 U 2 V j d G l v b j E v d G V t c C A o M y k v Q 2 h h b m d l Z C B U e X B l L n t D b 2 x 1 b W 4 x L j I s M X 0 m c X V v d D s s J n F 1 b 3 Q 7 U 2 V j d G l v b j E v d G V t c C A o M y k v Q 2 h h b m d l Z C B U e X B l L n t D b 2 x 1 b W 4 x L j M s M n 0 m c X V v d D s s J n F 1 b 3 Q 7 U 2 V j d G l v b j E v d G V t c C A o M y k v Q 2 h h b m d l Z C B U e X B l L n t D b 2 x 1 b W 4 x L j Q s M 3 0 m c X V v d D s s J n F 1 b 3 Q 7 U 2 V j d G l v b j E v d G V t c C A o M y k v Q 2 h h b m d l Z C B U e X B l L n t D b 2 x 1 b W 4 x L j U s N H 0 m c X V v d D s s J n F 1 b 3 Q 7 U 2 V j d G l v b j E v d G V t c C A o M y k v Q 2 h h b m d l Z C B U e X B l L n t D b 2 x 1 b W 4 x L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z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I E g i q C 3 f Q Y G Q i i X q x i z 9 A A A A A A I A A A A A A B B m A A A A A Q A A I A A A A H Z I Q F 0 b t 9 z 4 t a c s l 4 E 2 e / b o M x L z 0 U X 6 C O p 9 e + j 6 D Q K e A A A A A A 6 A A A A A A g A A I A A A A O W l / Q B o F g S E 1 M f k Q 7 O e X K 4 e R V z M f 1 t C w M A s b N v N Q U g w U A A A A F i A Q a s f b y M B / z V M E o h 0 a 3 m E y K 7 M G n L 2 y q 4 6 m p d j T P A B T W l n c q I A X y z K 8 v / 3 R g / x u v Y i J m p m N g 8 1 z f b n H j D i K 4 W U w 6 B r o W X 4 0 / O 7 Z U H f + i 8 p Q A A A A J C D 1 m L r G N v I r b J 3 K I 9 i 0 C 4 M L v e s I i k M A D M 7 1 K G t R + G N J k l B 4 e C 6 J r O 9 q p 1 r G z m G t 5 k J 8 W j F H 3 q R u F x D v A B N z N I = < / D a t a M a s h u p > 
</file>

<file path=customXml/itemProps1.xml><?xml version="1.0" encoding="utf-8"?>
<ds:datastoreItem xmlns:ds="http://schemas.openxmlformats.org/officeDocument/2006/customXml" ds:itemID="{2455251B-64E8-4762-8DD8-207C5FC49B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2019-01-02T20:13:25Z</dcterms:created>
  <dcterms:modified xsi:type="dcterms:W3CDTF">2019-07-08T17:06:21Z</dcterms:modified>
</cp:coreProperties>
</file>