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B0C789-6EC1-4E57-97D1-901D167151D4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D7" i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B4" i="1" l="1"/>
  <c r="D35" i="1" l="1"/>
  <c r="D37" i="1" s="1"/>
  <c r="D34" i="1"/>
  <c r="D39" i="1"/>
  <c r="D46" i="1"/>
  <c r="D47" i="1"/>
  <c r="D41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D38" i="1" l="1"/>
  <c r="D57" i="1"/>
  <c r="D52" i="1"/>
  <c r="D42" i="1"/>
  <c r="D49" i="1"/>
  <c r="D55" i="1"/>
  <c r="D56" i="1"/>
  <c r="D54" i="1"/>
  <c r="D59" i="1"/>
  <c r="D53" i="1"/>
  <c r="D60" i="1"/>
  <c r="D40" i="1"/>
  <c r="D58" i="1"/>
  <c r="D48" i="1"/>
  <c r="D51" i="1"/>
  <c r="D43" i="1"/>
  <c r="D44" i="1"/>
  <c r="D50" i="1"/>
  <c r="C77" i="1"/>
  <c r="E77" i="1" s="1"/>
  <c r="C73" i="1"/>
  <c r="E73" i="1" s="1"/>
  <c r="C66" i="1"/>
  <c r="E66" i="1" s="1"/>
  <c r="C62" i="1"/>
  <c r="E62" i="1" s="1"/>
  <c r="C69" i="1"/>
  <c r="E69" i="1" s="1"/>
  <c r="C61" i="1"/>
  <c r="E61" i="1" s="1"/>
  <c r="C64" i="1"/>
  <c r="E64" i="1" s="1"/>
  <c r="C65" i="1"/>
  <c r="E65" i="1" s="1"/>
  <c r="C78" i="1"/>
  <c r="E78" i="1" s="1"/>
  <c r="C74" i="1"/>
  <c r="E74" i="1" s="1"/>
  <c r="C67" i="1"/>
  <c r="E67" i="1" s="1"/>
  <c r="C79" i="1"/>
  <c r="E79" i="1" s="1"/>
  <c r="C75" i="1"/>
  <c r="E75" i="1" s="1"/>
  <c r="C68" i="1"/>
  <c r="E68" i="1" s="1"/>
  <c r="C80" i="1"/>
  <c r="E80" i="1" s="1"/>
  <c r="C82" i="1"/>
  <c r="E82" i="1" s="1"/>
  <c r="C70" i="1"/>
  <c r="E70" i="1" s="1"/>
  <c r="C63" i="1"/>
  <c r="E63" i="1" s="1"/>
  <c r="C71" i="1"/>
  <c r="E71" i="1" s="1"/>
  <c r="C76" i="1"/>
  <c r="E76" i="1" s="1"/>
  <c r="C72" i="1"/>
  <c r="E72" i="1" s="1"/>
  <c r="C81" i="1"/>
  <c r="E81" i="1" s="1"/>
  <c r="C83" i="1"/>
  <c r="E83" i="1" s="1"/>
  <c r="D45" i="1"/>
  <c r="C58" i="1"/>
  <c r="E58" i="1" s="1"/>
  <c r="C55" i="1"/>
  <c r="E55" i="1" s="1"/>
  <c r="C37" i="1"/>
  <c r="E37" i="1" s="1"/>
  <c r="E34" i="1"/>
  <c r="C39" i="1"/>
  <c r="E39" i="1" s="1"/>
  <c r="C44" i="1"/>
  <c r="E44" i="1" s="1"/>
  <c r="C54" i="1"/>
  <c r="E54" i="1" s="1"/>
  <c r="C51" i="1"/>
  <c r="E51" i="1" s="1"/>
  <c r="C49" i="1"/>
  <c r="E49" i="1" s="1"/>
  <c r="C47" i="1"/>
  <c r="E47" i="1" s="1"/>
  <c r="C59" i="1"/>
  <c r="E59" i="1" s="1"/>
  <c r="C57" i="1"/>
  <c r="E57" i="1" s="1"/>
  <c r="C45" i="1"/>
  <c r="E45" i="1" s="1"/>
  <c r="C40" i="1"/>
  <c r="E40" i="1" s="1"/>
  <c r="C56" i="1"/>
  <c r="E56" i="1" s="1"/>
  <c r="C53" i="1"/>
  <c r="E53" i="1" s="1"/>
  <c r="C48" i="1"/>
  <c r="E48" i="1" s="1"/>
  <c r="C60" i="1"/>
  <c r="E60" i="1" s="1"/>
  <c r="C38" i="1"/>
  <c r="E38" i="1" s="1"/>
  <c r="C52" i="1"/>
  <c r="E52" i="1" s="1"/>
  <c r="C42" i="1"/>
  <c r="E42" i="1" s="1"/>
  <c r="C46" i="1"/>
  <c r="E46" i="1" s="1"/>
  <c r="C43" i="1"/>
  <c r="E43" i="1" s="1"/>
  <c r="C50" i="1"/>
  <c r="E50" i="1" s="1"/>
  <c r="C41" i="1"/>
  <c r="E41" i="1" s="1"/>
  <c r="B14" i="1"/>
  <c r="B17" i="1" l="1"/>
  <c r="B18" i="1" s="1"/>
</calcChain>
</file>

<file path=xl/sharedStrings.xml><?xml version="1.0" encoding="utf-8"?>
<sst xmlns="http://schemas.openxmlformats.org/spreadsheetml/2006/main" count="110" uniqueCount="75">
  <si>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</si>
  <si>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</si>
  <si>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</si>
  <si>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</si>
  <si>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</si>
  <si>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</si>
  <si>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</si>
  <si>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</si>
  <si>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</si>
  <si>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</si>
  <si>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</si>
  <si>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</si>
  <si>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</si>
  <si>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</si>
  <si>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</si>
  <si>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</si>
  <si>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</si>
  <si>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</si>
  <si>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</si>
  <si>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</si>
  <si>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</si>
  <si>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</si>
  <si>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</si>
  <si>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</si>
  <si>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</si>
  <si>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</si>
  <si>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</si>
  <si>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</si>
  <si>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</si>
  <si>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</si>
  <si>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</si>
  <si>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</si>
  <si>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</si>
  <si>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</si>
  <si>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</si>
  <si>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</si>
  <si>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</si>
  <si>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</si>
  <si>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</si>
  <si>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</si>
  <si>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</si>
  <si>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</si>
  <si>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</si>
  <si>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</si>
  <si>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</si>
  <si>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</si>
  <si>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</si>
  <si>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</si>
  <si>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</si>
  <si>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</si>
  <si>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</si>
  <si>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</si>
  <si>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</si>
  <si>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</si>
  <si>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</si>
  <si>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</si>
  <si>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</si>
  <si>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</si>
  <si>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</si>
  <si>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</si>
  <si>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</si>
  <si>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</si>
  <si>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</si>
  <si>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</si>
  <si>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</si>
  <si>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</si>
  <si>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a tulip tree was provided by Nutrapharm Co.</t>
    <phoneticPr fontId="1" type="noConversion"/>
  </si>
  <si>
    <t>time(min)</t>
    <phoneticPr fontId="1" type="noConversion"/>
  </si>
  <si>
    <t>% of potential xylose</t>
    <phoneticPr fontId="1" type="noConversion"/>
  </si>
  <si>
    <t>X0</t>
    <phoneticPr fontId="1" type="noConversion"/>
  </si>
  <si>
    <t>g/L</t>
    <phoneticPr fontId="1" type="noConversion"/>
  </si>
  <si>
    <t>g</t>
    <phoneticPr fontId="1" type="noConversion"/>
  </si>
  <si>
    <t>g/L</t>
    <phoneticPr fontId="1" type="noConversion"/>
  </si>
  <si>
    <t>oligo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</si>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</sst>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11" fontId="2" fillId="0" borderId="0" xfId="0" applyNumberFormat="1" applyFont="1" applyBorder="1"/>
    <xf numFmtId="0" fontId="0" fillId="3" borderId="0" xfId="0" applyFill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opLeftCell="A62" workbookViewId="0">
      <selection activeCell="E77" sqref="E77:E83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18" t="s">
        <v>66</v>
      </c>
      <c r="C1" s="19"/>
      <c r="D1" s="19"/>
      <c r="E1" s="19"/>
      <c r="F1" s="19"/>
      <c r="G1" s="19"/>
      <c r="H1" s="19"/>
      <c r="I1" s="21" t="s">
        <v>51</v>
      </c>
      <c r="J1" s="21"/>
      <c r="K1" s="21"/>
    </row>
    <row r="2" spans="1:11">
      <c r="A2" s="4" t="s">
        <v>9</v>
      </c>
      <c r="B2" s="5">
        <v>0</v>
      </c>
      <c r="C2" s="4" t="s">
        <v>0</v>
      </c>
    </row>
    <row r="3" spans="1:11">
      <c r="A3" s="4" t="s">
        <v>10</v>
      </c>
      <c r="B3" s="5">
        <v>15</v>
      </c>
      <c r="C3" s="4" t="s">
        <v>1</v>
      </c>
    </row>
    <row r="4" spans="1:11">
      <c r="A4" s="4" t="s">
        <v>11</v>
      </c>
      <c r="B4" s="5">
        <f>B3/0.88</f>
        <v>17.045454545454547</v>
      </c>
      <c r="C4" s="4" t="s">
        <v>1</v>
      </c>
    </row>
    <row r="5" spans="1:11">
      <c r="A5" s="4" t="s">
        <v>12</v>
      </c>
      <c r="B5" s="5">
        <v>0.33499999999999996</v>
      </c>
      <c r="C5" s="4" t="s">
        <v>13</v>
      </c>
    </row>
    <row r="6" spans="1:11">
      <c r="A6" s="4" t="s">
        <v>14</v>
      </c>
      <c r="B6" s="5">
        <v>15</v>
      </c>
      <c r="D6" s="4">
        <v>18.46</v>
      </c>
      <c r="E6" s="4">
        <f>D6/15</f>
        <v>1.2306666666666668</v>
      </c>
    </row>
    <row r="7" spans="1:11">
      <c r="A7" s="4" t="s">
        <v>63</v>
      </c>
      <c r="B7" s="5">
        <v>1.28</v>
      </c>
      <c r="C7" s="4" t="s">
        <v>64</v>
      </c>
      <c r="D7" s="4">
        <f>B7*15</f>
        <v>19.2</v>
      </c>
      <c r="E7" s="4">
        <f>B7-E6</f>
        <v>4.9333333333333229E-2</v>
      </c>
    </row>
    <row r="8" spans="1:11">
      <c r="A8" s="4" t="s">
        <v>15</v>
      </c>
      <c r="B8" s="5">
        <v>3.8541666666666585</v>
      </c>
      <c r="C8" s="4" t="s">
        <v>16</v>
      </c>
      <c r="E8" s="4">
        <f>E7/B7*100</f>
        <v>3.8541666666666585</v>
      </c>
    </row>
    <row r="9" spans="1:11" ht="18">
      <c r="A9" s="20" t="s">
        <v>2</v>
      </c>
      <c r="B9" s="20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15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0.1875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0.71348940914158299</v>
      </c>
      <c r="C17" s="4" t="s">
        <v>25</v>
      </c>
    </row>
    <row r="18" spans="1:17">
      <c r="A18" s="4" t="s">
        <v>7</v>
      </c>
      <c r="B18" s="5">
        <f>B17*60</f>
        <v>42.809364548494976</v>
      </c>
      <c r="C18" s="4" t="s">
        <v>26</v>
      </c>
    </row>
    <row r="22" spans="1:17" ht="18">
      <c r="A22" s="21" t="s">
        <v>56</v>
      </c>
      <c r="B22" s="21"/>
      <c r="C22" s="21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0.39999999999999997</v>
      </c>
    </row>
    <row r="25" spans="1:17">
      <c r="A25" s="4">
        <v>0.6</v>
      </c>
      <c r="B25" s="5">
        <f t="shared" ref="B25:B33" si="0">A25/($B$6*100)*1000</f>
        <v>0.39999999999999997</v>
      </c>
    </row>
    <row r="26" spans="1:17">
      <c r="A26" s="4">
        <v>0.6</v>
      </c>
      <c r="B26" s="5">
        <f t="shared" si="0"/>
        <v>0.39999999999999997</v>
      </c>
    </row>
    <row r="27" spans="1:17">
      <c r="A27" s="4">
        <v>0.6</v>
      </c>
      <c r="B27" s="5">
        <f t="shared" si="0"/>
        <v>0.39999999999999997</v>
      </c>
    </row>
    <row r="28" spans="1:17">
      <c r="A28" s="4">
        <v>0.6</v>
      </c>
      <c r="B28" s="5">
        <f t="shared" si="0"/>
        <v>0.39999999999999997</v>
      </c>
    </row>
    <row r="29" spans="1:17">
      <c r="A29" s="4">
        <v>0.6</v>
      </c>
      <c r="B29" s="5">
        <f t="shared" si="0"/>
        <v>0.39999999999999997</v>
      </c>
    </row>
    <row r="30" spans="1:17" ht="18">
      <c r="A30" s="4">
        <v>0.6</v>
      </c>
      <c r="B30" s="5">
        <f t="shared" si="0"/>
        <v>0.39999999999999997</v>
      </c>
      <c r="I30" s="21" t="s">
        <v>50</v>
      </c>
      <c r="J30" s="21"/>
      <c r="K30" s="21"/>
      <c r="M30" s="21" t="s">
        <v>59</v>
      </c>
      <c r="N30" s="21"/>
      <c r="O30" s="21"/>
      <c r="P30" s="21"/>
      <c r="Q30" s="21"/>
    </row>
    <row r="31" spans="1:17">
      <c r="A31" s="4">
        <v>0.6</v>
      </c>
      <c r="B31" s="5">
        <f t="shared" si="0"/>
        <v>0.39999999999999997</v>
      </c>
      <c r="I31" s="6" t="s">
        <v>49</v>
      </c>
      <c r="J31" s="5">
        <v>5.07</v>
      </c>
      <c r="M31" s="17" t="s">
        <v>60</v>
      </c>
      <c r="N31" s="17"/>
      <c r="O31" s="4">
        <v>0.25</v>
      </c>
      <c r="P31" s="4" t="s">
        <v>65</v>
      </c>
    </row>
    <row r="32" spans="1:17" ht="16.2">
      <c r="A32" s="4">
        <v>0.6</v>
      </c>
      <c r="B32" s="5">
        <f t="shared" si="0"/>
        <v>0.39999999999999997</v>
      </c>
      <c r="I32" s="6" t="s">
        <v>52</v>
      </c>
      <c r="J32" s="5">
        <f>10^(-J31)</f>
        <v>8.5113803820237531E-6</v>
      </c>
      <c r="M32" s="17" t="s">
        <v>61</v>
      </c>
      <c r="N32" s="17"/>
      <c r="O32" s="4">
        <v>0.42</v>
      </c>
      <c r="P32" s="4" t="s">
        <v>65</v>
      </c>
    </row>
    <row r="33" spans="1:16">
      <c r="A33" s="4">
        <v>0.6</v>
      </c>
      <c r="B33" s="5">
        <f t="shared" si="0"/>
        <v>0.39999999999999997</v>
      </c>
      <c r="M33" s="17" t="s">
        <v>62</v>
      </c>
      <c r="N33" s="17"/>
      <c r="O33" s="5">
        <f>(O31+O32)/2</f>
        <v>0.33499999999999996</v>
      </c>
      <c r="P33" s="4" t="s">
        <v>65</v>
      </c>
    </row>
    <row r="34" spans="1:16" ht="18">
      <c r="D34" s="4">
        <f>E6*B4/100</f>
        <v>0.20977272727272731</v>
      </c>
      <c r="E34" s="4">
        <f>D34/D6*1000</f>
        <v>11.363636363636365</v>
      </c>
      <c r="I34" s="21" t="s">
        <v>53</v>
      </c>
      <c r="J34" s="21"/>
      <c r="K34" s="21"/>
      <c r="L34" s="21"/>
      <c r="M34" s="21"/>
      <c r="N34" s="8"/>
      <c r="O34" s="7"/>
    </row>
    <row r="35" spans="1:16" ht="16.2">
      <c r="A35" s="4" t="s">
        <v>67</v>
      </c>
      <c r="B35" s="4" t="s">
        <v>68</v>
      </c>
      <c r="C35" s="4" t="s">
        <v>69</v>
      </c>
      <c r="D35" s="4">
        <f>B4/100/B6*1000</f>
        <v>11.363636363636363</v>
      </c>
      <c r="E35" s="4" t="s">
        <v>70</v>
      </c>
      <c r="I35" s="4" t="s">
        <v>55</v>
      </c>
      <c r="J35" s="4" t="s">
        <v>54</v>
      </c>
    </row>
    <row r="36" spans="1:16">
      <c r="A36" s="17">
        <v>1</v>
      </c>
      <c r="B36" s="17"/>
      <c r="C36" s="4" t="s">
        <v>71</v>
      </c>
      <c r="E36" s="4" t="s">
        <v>72</v>
      </c>
      <c r="I36" s="4">
        <v>0.01</v>
      </c>
      <c r="J36" s="5">
        <f>I36/98.709*2*10</f>
        <v>2.0261576958534684E-3</v>
      </c>
    </row>
    <row r="37" spans="1:16">
      <c r="A37" s="9">
        <v>5</v>
      </c>
      <c r="B37" s="9">
        <v>0.89743589743588303</v>
      </c>
      <c r="C37" s="9">
        <f>$D$34*B37/100</f>
        <v>1.8825757575757277E-3</v>
      </c>
      <c r="D37" s="9">
        <f>B37/100*1000*$D$35/100/$B$6</f>
        <v>6.7987567987566902E-2</v>
      </c>
      <c r="E37" s="4">
        <f>C37/18.46*1000</f>
        <v>0.10198135198135036</v>
      </c>
      <c r="I37" s="4">
        <v>0.05</v>
      </c>
      <c r="J37" s="5">
        <f t="shared" ref="J37:J43" si="1">I37/98.709*2*10</f>
        <v>1.0130788479267343E-2</v>
      </c>
    </row>
    <row r="38" spans="1:16">
      <c r="A38" s="9">
        <v>10</v>
      </c>
      <c r="B38" s="9">
        <v>1.5384615384615401</v>
      </c>
      <c r="C38" s="9">
        <f>$D$34*B38/100</f>
        <v>3.2272727272727314E-3</v>
      </c>
      <c r="D38" s="9">
        <f t="shared" ref="D38:D60" si="2">B38/100*1000*$D$35/100/$B$6</f>
        <v>0.11655011655011666</v>
      </c>
      <c r="E38" s="4">
        <f t="shared" ref="E38:E83" si="3">C38/18.46*1000</f>
        <v>0.17482517482517504</v>
      </c>
      <c r="I38" s="4">
        <v>0.1</v>
      </c>
      <c r="J38" s="5">
        <f t="shared" si="1"/>
        <v>2.0261576958534686E-2</v>
      </c>
    </row>
    <row r="39" spans="1:16">
      <c r="A39" s="9">
        <v>15</v>
      </c>
      <c r="B39" s="9">
        <v>3.7179487179487198</v>
      </c>
      <c r="C39" s="9">
        <f t="shared" ref="C39:C83" si="4">$D$34*B39/100</f>
        <v>7.7992424242424299E-3</v>
      </c>
      <c r="D39" s="9">
        <f t="shared" si="2"/>
        <v>0.28166278166278175</v>
      </c>
      <c r="E39" s="4">
        <f t="shared" si="3"/>
        <v>0.42249417249417281</v>
      </c>
      <c r="I39" s="4">
        <v>0.5</v>
      </c>
      <c r="J39" s="5">
        <f t="shared" si="1"/>
        <v>0.10130788479267341</v>
      </c>
    </row>
    <row r="40" spans="1:16">
      <c r="A40" s="9">
        <v>20</v>
      </c>
      <c r="B40" s="9">
        <v>5.2564102564102297</v>
      </c>
      <c r="C40" s="9">
        <f t="shared" si="4"/>
        <v>1.1026515151515098E-2</v>
      </c>
      <c r="D40" s="9">
        <f t="shared" si="2"/>
        <v>0.39821289821289613</v>
      </c>
      <c r="E40" s="4">
        <f t="shared" si="3"/>
        <v>0.59731934731934444</v>
      </c>
      <c r="I40" s="4">
        <v>1</v>
      </c>
      <c r="J40" s="5">
        <f t="shared" si="1"/>
        <v>0.20261576958534683</v>
      </c>
    </row>
    <row r="41" spans="1:16">
      <c r="A41" s="9">
        <v>30</v>
      </c>
      <c r="B41" s="9">
        <v>10.5128205128205</v>
      </c>
      <c r="C41" s="9">
        <f t="shared" si="4"/>
        <v>2.2053030303030279E-2</v>
      </c>
      <c r="D41" s="9">
        <f t="shared" si="2"/>
        <v>0.79642579642579558</v>
      </c>
      <c r="E41" s="4">
        <f t="shared" si="3"/>
        <v>1.1946386946386933</v>
      </c>
      <c r="I41" s="4">
        <v>2</v>
      </c>
      <c r="J41" s="5">
        <f t="shared" si="1"/>
        <v>0.40523153917069366</v>
      </c>
    </row>
    <row r="42" spans="1:16">
      <c r="A42" s="9">
        <v>60</v>
      </c>
      <c r="B42" s="9">
        <v>28.717948717948701</v>
      </c>
      <c r="C42" s="9">
        <f t="shared" si="4"/>
        <v>6.0242424242424215E-2</v>
      </c>
      <c r="D42" s="9">
        <f t="shared" si="2"/>
        <v>2.1756021756021742</v>
      </c>
      <c r="E42" s="4">
        <f t="shared" si="3"/>
        <v>3.2634032634032617</v>
      </c>
      <c r="I42" s="4">
        <v>3</v>
      </c>
      <c r="J42" s="5">
        <f t="shared" si="1"/>
        <v>0.60784730875604054</v>
      </c>
    </row>
    <row r="43" spans="1:16">
      <c r="A43" s="9">
        <v>120</v>
      </c>
      <c r="B43" s="9">
        <v>36.538461538461497</v>
      </c>
      <c r="C43" s="9">
        <f t="shared" si="4"/>
        <v>7.6647727272727201E-2</v>
      </c>
      <c r="D43" s="9">
        <f t="shared" si="2"/>
        <v>2.7680652680652651</v>
      </c>
      <c r="E43" s="4">
        <f t="shared" si="3"/>
        <v>4.1520979020978981</v>
      </c>
      <c r="I43" s="4">
        <v>4</v>
      </c>
      <c r="J43" s="5">
        <f t="shared" si="1"/>
        <v>0.81046307834138731</v>
      </c>
    </row>
    <row r="44" spans="1:16">
      <c r="A44" s="9">
        <v>240</v>
      </c>
      <c r="B44" s="9">
        <v>14.999999999999901</v>
      </c>
      <c r="C44" s="9">
        <f t="shared" si="4"/>
        <v>3.1465909090908885E-2</v>
      </c>
      <c r="D44" s="9">
        <f t="shared" si="2"/>
        <v>1.1363636363636289</v>
      </c>
      <c r="E44" s="4">
        <f t="shared" si="3"/>
        <v>1.7045454545454435</v>
      </c>
    </row>
    <row r="45" spans="1:16">
      <c r="C45" s="9">
        <f t="shared" si="4"/>
        <v>0</v>
      </c>
      <c r="D45" s="9">
        <f t="shared" si="2"/>
        <v>0</v>
      </c>
      <c r="E45" s="4">
        <f t="shared" si="3"/>
        <v>0</v>
      </c>
    </row>
    <row r="46" spans="1:16">
      <c r="A46" s="17">
        <v>2</v>
      </c>
      <c r="B46" s="17"/>
      <c r="C46" s="9">
        <f t="shared" si="4"/>
        <v>0</v>
      </c>
      <c r="D46" s="9">
        <f t="shared" si="2"/>
        <v>0</v>
      </c>
      <c r="E46" s="4">
        <f t="shared" si="3"/>
        <v>0</v>
      </c>
    </row>
    <row r="47" spans="1:16">
      <c r="A47" s="9">
        <v>5</v>
      </c>
      <c r="B47" s="9">
        <v>2.4739583333333002</v>
      </c>
      <c r="C47" s="9">
        <f t="shared" si="4"/>
        <v>5.1896898674241732E-3</v>
      </c>
      <c r="D47" s="9">
        <f t="shared" si="2"/>
        <v>0.18742108585858333</v>
      </c>
      <c r="E47" s="4">
        <f t="shared" si="3"/>
        <v>0.28113162878787501</v>
      </c>
    </row>
    <row r="48" spans="1:16">
      <c r="A48" s="9">
        <v>10</v>
      </c>
      <c r="B48" s="9">
        <v>10.0260416666666</v>
      </c>
      <c r="C48" s="9">
        <f>$D$34*B48/100</f>
        <v>2.1031901041666533E-2</v>
      </c>
      <c r="D48" s="9">
        <f t="shared" si="2"/>
        <v>0.75954861111110594</v>
      </c>
      <c r="E48" s="4">
        <f t="shared" si="3"/>
        <v>1.1393229166666594</v>
      </c>
    </row>
    <row r="49" spans="1:5">
      <c r="A49" s="9">
        <v>15</v>
      </c>
      <c r="B49" s="9">
        <v>19.2708333333333</v>
      </c>
      <c r="C49" s="9">
        <f t="shared" si="4"/>
        <v>4.0424952651515085E-2</v>
      </c>
      <c r="D49" s="9">
        <f t="shared" si="2"/>
        <v>1.4599116161616135</v>
      </c>
      <c r="E49" s="4">
        <f t="shared" si="3"/>
        <v>2.1898674242424208</v>
      </c>
    </row>
    <row r="50" spans="1:5">
      <c r="A50" s="9">
        <v>20</v>
      </c>
      <c r="B50" s="9">
        <v>27.6041666666666</v>
      </c>
      <c r="C50" s="9">
        <f t="shared" si="4"/>
        <v>5.7906013257575627E-2</v>
      </c>
      <c r="D50" s="9">
        <f t="shared" si="2"/>
        <v>2.0912247474747425</v>
      </c>
      <c r="E50" s="4">
        <f t="shared" si="3"/>
        <v>3.136837121212114</v>
      </c>
    </row>
    <row r="51" spans="1:5">
      <c r="A51" s="9">
        <v>30</v>
      </c>
      <c r="B51" s="9">
        <v>34.5052083333333</v>
      </c>
      <c r="C51" s="9">
        <f t="shared" si="4"/>
        <v>7.2382516571969632E-2</v>
      </c>
      <c r="D51" s="9">
        <f t="shared" si="2"/>
        <v>2.6140309343434316</v>
      </c>
      <c r="E51" s="4">
        <f t="shared" si="3"/>
        <v>3.9210464015151474</v>
      </c>
    </row>
    <row r="52" spans="1:5">
      <c r="C52" s="9">
        <f t="shared" si="4"/>
        <v>0</v>
      </c>
      <c r="D52" s="9">
        <f t="shared" si="2"/>
        <v>0</v>
      </c>
      <c r="E52" s="4">
        <f t="shared" si="3"/>
        <v>0</v>
      </c>
    </row>
    <row r="53" spans="1:5">
      <c r="A53" s="4">
        <v>3</v>
      </c>
      <c r="C53" s="9">
        <f t="shared" si="4"/>
        <v>0</v>
      </c>
      <c r="D53" s="9">
        <f t="shared" si="2"/>
        <v>0</v>
      </c>
      <c r="E53" s="4">
        <f t="shared" si="3"/>
        <v>0</v>
      </c>
    </row>
    <row r="54" spans="1:5">
      <c r="A54" s="9">
        <v>1</v>
      </c>
      <c r="B54" s="9">
        <v>0.53908355795149898</v>
      </c>
      <c r="C54" s="9">
        <f t="shared" si="4"/>
        <v>1.1308502817937128E-3</v>
      </c>
      <c r="D54" s="9">
        <f t="shared" si="2"/>
        <v>4.0839663481174168E-2</v>
      </c>
      <c r="E54" s="4">
        <f t="shared" si="3"/>
        <v>6.1259495221761252E-2</v>
      </c>
    </row>
    <row r="55" spans="1:5">
      <c r="A55" s="9">
        <v>3</v>
      </c>
      <c r="B55" s="9">
        <v>7.9514824797844001</v>
      </c>
      <c r="C55" s="9">
        <f t="shared" si="4"/>
        <v>1.6680041656456823E-2</v>
      </c>
      <c r="D55" s="9">
        <f t="shared" si="2"/>
        <v>0.60238503634730312</v>
      </c>
      <c r="E55" s="4">
        <f t="shared" si="3"/>
        <v>0.90357755452095456</v>
      </c>
    </row>
    <row r="56" spans="1:5">
      <c r="A56" s="9">
        <v>5</v>
      </c>
      <c r="B56" s="9">
        <v>16.576819407008099</v>
      </c>
      <c r="C56" s="9">
        <f t="shared" si="4"/>
        <v>3.4773646165155631E-2</v>
      </c>
      <c r="D56" s="9">
        <f t="shared" si="2"/>
        <v>1.2558196520460678</v>
      </c>
      <c r="E56" s="4">
        <f t="shared" si="3"/>
        <v>1.8837294780691023</v>
      </c>
    </row>
    <row r="57" spans="1:5">
      <c r="A57" s="9">
        <v>10</v>
      </c>
      <c r="B57" s="9">
        <v>27.358490566037698</v>
      </c>
      <c r="C57" s="9">
        <f t="shared" si="4"/>
        <v>5.7390651801029084E-2</v>
      </c>
      <c r="D57" s="9">
        <f t="shared" si="2"/>
        <v>2.0726129216695228</v>
      </c>
      <c r="E57" s="4">
        <f t="shared" si="3"/>
        <v>3.108919382504284</v>
      </c>
    </row>
    <row r="58" spans="1:5">
      <c r="A58" s="9">
        <v>15</v>
      </c>
      <c r="B58" s="9">
        <v>17.115902964959499</v>
      </c>
      <c r="C58" s="9">
        <f>$D$34*B58/100</f>
        <v>3.5904496446949132E-2</v>
      </c>
      <c r="D58" s="9">
        <f t="shared" si="2"/>
        <v>1.2966593155272343</v>
      </c>
      <c r="E58" s="4">
        <f t="shared" si="3"/>
        <v>1.9449889732908521</v>
      </c>
    </row>
    <row r="59" spans="1:5">
      <c r="A59" s="9">
        <v>20</v>
      </c>
      <c r="B59" s="9">
        <v>6.6037735849056904</v>
      </c>
      <c r="C59" s="9">
        <f t="shared" si="4"/>
        <v>1.3852915951972623E-2</v>
      </c>
      <c r="D59" s="9">
        <f t="shared" si="2"/>
        <v>0.5002858776443706</v>
      </c>
      <c r="E59" s="4">
        <f t="shared" si="3"/>
        <v>0.7504288164665559</v>
      </c>
    </row>
    <row r="60" spans="1:5">
      <c r="A60" s="10">
        <v>30</v>
      </c>
      <c r="B60" s="10">
        <v>4.1778975741239996</v>
      </c>
      <c r="C60" s="10">
        <f t="shared" si="4"/>
        <v>8.764089683901027E-3</v>
      </c>
      <c r="D60" s="10">
        <f t="shared" si="2"/>
        <v>0.31650739197909089</v>
      </c>
      <c r="E60" s="11">
        <f t="shared" si="3"/>
        <v>0.47476108796863631</v>
      </c>
    </row>
    <row r="61" spans="1:5">
      <c r="A61" s="4" t="s">
        <v>73</v>
      </c>
      <c r="C61" s="10">
        <f t="shared" si="4"/>
        <v>0</v>
      </c>
      <c r="E61" s="11">
        <f t="shared" si="3"/>
        <v>0</v>
      </c>
    </row>
    <row r="62" spans="1:5">
      <c r="B62" s="4">
        <v>5.5198973042361796</v>
      </c>
      <c r="C62" s="10">
        <f>$D$34*B62/100</f>
        <v>1.1579239117749988E-2</v>
      </c>
      <c r="E62" s="11">
        <f>C62/18.46*1000</f>
        <v>0.62726105729956594</v>
      </c>
    </row>
    <row r="63" spans="1:5">
      <c r="B63" s="4">
        <v>28.241335044929301</v>
      </c>
      <c r="C63" s="10">
        <f t="shared" si="4"/>
        <v>5.9242618741976699E-2</v>
      </c>
      <c r="E63" s="11">
        <f t="shared" si="3"/>
        <v>3.2092426187419663</v>
      </c>
    </row>
    <row r="64" spans="1:5">
      <c r="B64" s="4">
        <v>55.712451861360698</v>
      </c>
      <c r="C64" s="10">
        <f t="shared" si="4"/>
        <v>0.11686952970008166</v>
      </c>
      <c r="E64" s="11">
        <f t="shared" si="3"/>
        <v>6.3309604387909886</v>
      </c>
    </row>
    <row r="65" spans="2:5">
      <c r="B65" s="4">
        <v>58.151476251604599</v>
      </c>
      <c r="C65" s="10">
        <f t="shared" si="4"/>
        <v>0.1219859376823433</v>
      </c>
      <c r="E65" s="11">
        <f t="shared" si="3"/>
        <v>6.6081223013187049</v>
      </c>
    </row>
    <row r="66" spans="2:5">
      <c r="B66" s="4">
        <v>58.664955070603298</v>
      </c>
      <c r="C66" s="10">
        <f t="shared" si="4"/>
        <v>0.12306307620492467</v>
      </c>
      <c r="E66" s="11">
        <f t="shared" si="3"/>
        <v>6.6664721671140121</v>
      </c>
    </row>
    <row r="67" spans="2:5">
      <c r="B67" s="4">
        <v>39.281129653401699</v>
      </c>
      <c r="C67" s="10">
        <f t="shared" si="4"/>
        <v>8.2401096977476745E-2</v>
      </c>
      <c r="E67" s="11">
        <f t="shared" si="3"/>
        <v>4.4637647333411019</v>
      </c>
    </row>
    <row r="68" spans="2:5">
      <c r="B68" s="4">
        <v>5.5198973042361903</v>
      </c>
      <c r="C68" s="10">
        <f t="shared" si="4"/>
        <v>1.1579239117750011E-2</v>
      </c>
      <c r="E68" s="11">
        <f t="shared" si="3"/>
        <v>0.62726105729956716</v>
      </c>
    </row>
    <row r="69" spans="2:5">
      <c r="B69" s="4">
        <v>0</v>
      </c>
      <c r="C69" s="10">
        <f t="shared" si="4"/>
        <v>0</v>
      </c>
      <c r="E69" s="11">
        <f t="shared" si="3"/>
        <v>0</v>
      </c>
    </row>
    <row r="70" spans="2:5">
      <c r="C70" s="10">
        <f t="shared" si="4"/>
        <v>0</v>
      </c>
      <c r="E70" s="11">
        <f t="shared" si="3"/>
        <v>0</v>
      </c>
    </row>
    <row r="71" spans="2:5">
      <c r="B71" s="4">
        <v>51.105331599479797</v>
      </c>
      <c r="C71" s="10">
        <f t="shared" si="4"/>
        <v>0.10720504787799967</v>
      </c>
      <c r="E71" s="11">
        <f t="shared" si="3"/>
        <v>5.8074240453954316</v>
      </c>
    </row>
    <row r="72" spans="2:5">
      <c r="B72" s="4">
        <v>65.409622886866003</v>
      </c>
      <c r="C72" s="10">
        <f t="shared" si="4"/>
        <v>0.13721154982858486</v>
      </c>
      <c r="E72" s="11">
        <f t="shared" si="3"/>
        <v>7.4329116916893199</v>
      </c>
    </row>
    <row r="73" spans="2:5">
      <c r="B73" s="4">
        <v>57.3472041612483</v>
      </c>
      <c r="C73" s="10">
        <f t="shared" si="4"/>
        <v>0.12029879418370952</v>
      </c>
      <c r="E73" s="11">
        <f t="shared" si="3"/>
        <v>6.5167277455963992</v>
      </c>
    </row>
    <row r="74" spans="2:5">
      <c r="B74" s="4">
        <v>40.4421326397919</v>
      </c>
      <c r="C74" s="10">
        <f t="shared" si="4"/>
        <v>8.483656460574529E-2</v>
      </c>
      <c r="E74" s="11">
        <f t="shared" si="3"/>
        <v>4.595696890885443</v>
      </c>
    </row>
    <row r="75" spans="2:5">
      <c r="B75" s="4">
        <v>15.604681404421299</v>
      </c>
      <c r="C75" s="10">
        <f t="shared" si="4"/>
        <v>3.2734365764274687E-2</v>
      </c>
      <c r="E75" s="11">
        <f t="shared" si="3"/>
        <v>1.7732592505024205</v>
      </c>
    </row>
    <row r="76" spans="2:5">
      <c r="C76" s="10">
        <f t="shared" si="4"/>
        <v>0</v>
      </c>
      <c r="E76" s="11">
        <f t="shared" si="3"/>
        <v>0</v>
      </c>
    </row>
    <row r="77" spans="2:5">
      <c r="B77" s="4">
        <v>8.7556815927080294</v>
      </c>
      <c r="C77" s="10">
        <f t="shared" si="4"/>
        <v>1.8367032068339801E-2</v>
      </c>
      <c r="E77" s="11">
        <f t="shared" si="3"/>
        <v>0.99496381735318529</v>
      </c>
    </row>
    <row r="78" spans="2:5">
      <c r="B78" s="4">
        <v>63.329039387288397</v>
      </c>
      <c r="C78" s="10">
        <f t="shared" si="4"/>
        <v>0.13284705307833453</v>
      </c>
      <c r="E78" s="11">
        <f t="shared" si="3"/>
        <v>7.1964817485554988</v>
      </c>
    </row>
    <row r="79" spans="2:5">
      <c r="B79" s="4">
        <v>57.929198731352599</v>
      </c>
      <c r="C79" s="10">
        <f t="shared" si="4"/>
        <v>0.12151966006599649</v>
      </c>
      <c r="E79" s="11">
        <f t="shared" si="3"/>
        <v>6.5828634921991593</v>
      </c>
    </row>
    <row r="80" spans="2:5">
      <c r="B80" s="4">
        <v>15.184237758438</v>
      </c>
      <c r="C80" s="10">
        <f t="shared" si="4"/>
        <v>3.1852389661450625E-2</v>
      </c>
      <c r="E80" s="11">
        <f t="shared" si="3"/>
        <v>1.7254815634588636</v>
      </c>
    </row>
    <row r="81" spans="2:5">
      <c r="B81" s="4">
        <v>1.9542542117811099</v>
      </c>
      <c r="C81" s="10">
        <f t="shared" si="4"/>
        <v>4.0994923578953745E-3</v>
      </c>
      <c r="E81" s="11">
        <f t="shared" si="3"/>
        <v>0.22207434224785344</v>
      </c>
    </row>
    <row r="82" spans="2:5">
      <c r="B82" s="4">
        <v>2.60567228237479</v>
      </c>
      <c r="C82" s="10">
        <f t="shared" si="4"/>
        <v>5.4659898105271177E-3</v>
      </c>
      <c r="E82" s="11">
        <f t="shared" si="3"/>
        <v>0.29609912299713531</v>
      </c>
    </row>
    <row r="83" spans="2:5">
      <c r="B83" s="15">
        <v>0</v>
      </c>
      <c r="C83" s="10">
        <f t="shared" si="4"/>
        <v>0</v>
      </c>
      <c r="E83" s="11">
        <f t="shared" si="3"/>
        <v>0</v>
      </c>
    </row>
  </sheetData>
  <mergeCells count="12">
    <mergeCell ref="A46:B46"/>
    <mergeCell ref="B1:H1"/>
    <mergeCell ref="A9:B9"/>
    <mergeCell ref="I1:K1"/>
    <mergeCell ref="I30:K30"/>
    <mergeCell ref="A36:B36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C1" workbookViewId="0">
      <selection activeCell="U3" sqref="U3:U22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>
      <c r="A3" s="1">
        <f>H3+I3</f>
        <v>7.5</v>
      </c>
      <c r="B3" s="1">
        <v>180</v>
      </c>
      <c r="C3" s="1">
        <v>15</v>
      </c>
      <c r="D3" s="1">
        <v>0</v>
      </c>
      <c r="E3" s="1">
        <v>0.33499999999999996</v>
      </c>
      <c r="F3" s="1">
        <v>1.28</v>
      </c>
      <c r="G3" s="1">
        <v>3.8541666666666585</v>
      </c>
      <c r="H3" s="1">
        <v>5</v>
      </c>
      <c r="I3" s="1">
        <v>2.5</v>
      </c>
      <c r="N3" s="1">
        <v>17.045454545454547</v>
      </c>
      <c r="T3" s="1">
        <v>0.10198135198135036</v>
      </c>
      <c r="U3" s="12">
        <v>0.62726105729956594</v>
      </c>
    </row>
    <row r="4" spans="1:24" s="1" customFormat="1">
      <c r="A4" s="1">
        <f t="shared" ref="A4:A22" si="0">H4+I4</f>
        <v>12.5</v>
      </c>
      <c r="B4" s="1">
        <v>180</v>
      </c>
      <c r="C4" s="1">
        <v>15</v>
      </c>
      <c r="D4" s="1">
        <v>0</v>
      </c>
      <c r="E4" s="1">
        <v>0.33499999999999996</v>
      </c>
      <c r="F4" s="1">
        <v>1.28</v>
      </c>
      <c r="G4" s="1">
        <v>3.8541666666666585</v>
      </c>
      <c r="H4" s="1">
        <v>10</v>
      </c>
      <c r="I4" s="1">
        <v>2.5</v>
      </c>
      <c r="N4" s="1">
        <v>17.045454545454547</v>
      </c>
      <c r="T4" s="1">
        <v>0.17482517482517504</v>
      </c>
      <c r="U4" s="12">
        <v>3.2092426187419663</v>
      </c>
    </row>
    <row r="5" spans="1:24" s="1" customFormat="1">
      <c r="A5" s="1">
        <f t="shared" si="0"/>
        <v>17.5</v>
      </c>
      <c r="B5" s="1">
        <v>180</v>
      </c>
      <c r="C5" s="1">
        <v>15</v>
      </c>
      <c r="D5" s="1">
        <v>0</v>
      </c>
      <c r="E5" s="1">
        <v>0.33499999999999996</v>
      </c>
      <c r="F5" s="1">
        <v>1.28</v>
      </c>
      <c r="G5" s="1">
        <v>3.8541666666666585</v>
      </c>
      <c r="H5" s="1">
        <v>15</v>
      </c>
      <c r="I5" s="1">
        <v>2.5</v>
      </c>
      <c r="N5" s="1">
        <v>17.045454545454547</v>
      </c>
      <c r="T5" s="1">
        <v>0.42249417249417281</v>
      </c>
      <c r="U5" s="12">
        <v>6.3309604387909886</v>
      </c>
    </row>
    <row r="6" spans="1:24" s="1" customFormat="1">
      <c r="A6" s="1">
        <f t="shared" si="0"/>
        <v>22.5</v>
      </c>
      <c r="B6" s="1">
        <v>180</v>
      </c>
      <c r="C6" s="1">
        <v>15</v>
      </c>
      <c r="D6" s="1">
        <v>0</v>
      </c>
      <c r="E6" s="1">
        <v>0.33499999999999996</v>
      </c>
      <c r="F6" s="1">
        <v>1.28</v>
      </c>
      <c r="G6" s="1">
        <v>3.8541666666666585</v>
      </c>
      <c r="H6" s="1">
        <v>20</v>
      </c>
      <c r="I6" s="1">
        <v>2.5</v>
      </c>
      <c r="N6" s="1">
        <v>17.045454545454547</v>
      </c>
      <c r="T6" s="1">
        <v>0.59731934731934444</v>
      </c>
      <c r="U6" s="12">
        <v>6.6081223013187049</v>
      </c>
    </row>
    <row r="7" spans="1:24" s="1" customFormat="1">
      <c r="A7" s="1">
        <f t="shared" si="0"/>
        <v>32.5</v>
      </c>
      <c r="B7" s="1">
        <v>180</v>
      </c>
      <c r="C7" s="1">
        <v>15</v>
      </c>
      <c r="D7" s="1">
        <v>0</v>
      </c>
      <c r="E7" s="1">
        <v>0.33499999999999996</v>
      </c>
      <c r="F7" s="1">
        <v>1.28</v>
      </c>
      <c r="G7" s="1">
        <v>3.8541666666666585</v>
      </c>
      <c r="H7" s="1">
        <v>30</v>
      </c>
      <c r="I7" s="1">
        <v>2.5</v>
      </c>
      <c r="N7" s="1">
        <v>17.045454545454547</v>
      </c>
      <c r="T7" s="1">
        <v>1.1946386946386933</v>
      </c>
      <c r="U7" s="12">
        <v>6.6664721671140121</v>
      </c>
    </row>
    <row r="8" spans="1:24" s="1" customFormat="1">
      <c r="A8" s="1">
        <f t="shared" si="0"/>
        <v>62.5</v>
      </c>
      <c r="B8" s="1">
        <v>180</v>
      </c>
      <c r="C8" s="1">
        <v>15</v>
      </c>
      <c r="D8" s="1">
        <v>0</v>
      </c>
      <c r="E8" s="1">
        <v>0.33499999999999996</v>
      </c>
      <c r="F8" s="1">
        <v>1.28</v>
      </c>
      <c r="G8" s="1">
        <v>3.8541666666666585</v>
      </c>
      <c r="H8" s="1">
        <v>60</v>
      </c>
      <c r="I8" s="1">
        <v>2.5</v>
      </c>
      <c r="N8" s="1">
        <v>17.045454545454547</v>
      </c>
      <c r="T8" s="1">
        <v>3.2634032634032617</v>
      </c>
      <c r="U8" s="12">
        <v>4.4637647333411019</v>
      </c>
    </row>
    <row r="9" spans="1:24" s="1" customFormat="1">
      <c r="A9" s="1">
        <f t="shared" si="0"/>
        <v>122.5</v>
      </c>
      <c r="B9" s="1">
        <v>180</v>
      </c>
      <c r="C9" s="1">
        <v>15</v>
      </c>
      <c r="D9" s="1">
        <v>0</v>
      </c>
      <c r="E9" s="1">
        <v>0.33499999999999996</v>
      </c>
      <c r="F9" s="1">
        <v>1.28</v>
      </c>
      <c r="G9" s="1">
        <v>3.8541666666666585</v>
      </c>
      <c r="H9" s="1">
        <v>120</v>
      </c>
      <c r="I9" s="1">
        <v>2.5</v>
      </c>
      <c r="N9" s="1">
        <v>17.045454545454547</v>
      </c>
      <c r="T9" s="1">
        <v>4.1520979020978981</v>
      </c>
      <c r="U9" s="12">
        <v>0.62726105729956716</v>
      </c>
    </row>
    <row r="10" spans="1:24" s="2" customFormat="1">
      <c r="A10" s="1">
        <f t="shared" si="0"/>
        <v>242.5</v>
      </c>
      <c r="B10" s="1">
        <v>180</v>
      </c>
      <c r="C10" s="1">
        <v>15</v>
      </c>
      <c r="D10" s="1">
        <v>0</v>
      </c>
      <c r="E10" s="1">
        <v>0.33499999999999996</v>
      </c>
      <c r="F10" s="1">
        <v>1.28</v>
      </c>
      <c r="G10" s="1">
        <v>3.8541666666666585</v>
      </c>
      <c r="H10" s="2">
        <v>240</v>
      </c>
      <c r="I10" s="1">
        <v>2.5</v>
      </c>
      <c r="N10" s="1">
        <v>17.045454545454547</v>
      </c>
      <c r="T10" s="2">
        <v>1.7045454545454435</v>
      </c>
      <c r="U10" s="13">
        <v>0</v>
      </c>
    </row>
    <row r="11" spans="1:24" s="3" customFormat="1">
      <c r="A11" s="1">
        <f t="shared" si="0"/>
        <v>7.5</v>
      </c>
      <c r="B11" s="3">
        <v>200</v>
      </c>
      <c r="C11" s="1">
        <v>15</v>
      </c>
      <c r="D11" s="1">
        <v>0</v>
      </c>
      <c r="E11" s="1">
        <v>0.33499999999999996</v>
      </c>
      <c r="F11" s="1">
        <v>1.28</v>
      </c>
      <c r="G11" s="1">
        <v>3.8541666666666585</v>
      </c>
      <c r="H11" s="3">
        <v>5</v>
      </c>
      <c r="I11" s="1">
        <v>2.5</v>
      </c>
      <c r="N11" s="1">
        <v>17.045454545454547</v>
      </c>
      <c r="T11" s="3">
        <v>0.28113162878787501</v>
      </c>
      <c r="U11" s="14">
        <v>5.8074240453954316</v>
      </c>
    </row>
    <row r="12" spans="1:24" s="1" customFormat="1">
      <c r="A12" s="1">
        <f t="shared" si="0"/>
        <v>12.5</v>
      </c>
      <c r="B12" s="3">
        <v>200</v>
      </c>
      <c r="C12" s="1">
        <v>15</v>
      </c>
      <c r="D12" s="1">
        <v>0</v>
      </c>
      <c r="E12" s="1">
        <v>0.33499999999999996</v>
      </c>
      <c r="F12" s="1">
        <v>1.28</v>
      </c>
      <c r="G12" s="1">
        <v>3.8541666666666585</v>
      </c>
      <c r="H12" s="1">
        <v>10</v>
      </c>
      <c r="I12" s="1">
        <v>2.5</v>
      </c>
      <c r="N12" s="1">
        <v>17.045454545454547</v>
      </c>
      <c r="T12" s="1">
        <v>1.1393229166666594</v>
      </c>
      <c r="U12" s="12">
        <v>7.4329116916893199</v>
      </c>
    </row>
    <row r="13" spans="1:24" s="1" customFormat="1">
      <c r="A13" s="1">
        <f t="shared" si="0"/>
        <v>17.5</v>
      </c>
      <c r="B13" s="3">
        <v>200</v>
      </c>
      <c r="C13" s="1">
        <v>15</v>
      </c>
      <c r="D13" s="1">
        <v>0</v>
      </c>
      <c r="E13" s="1">
        <v>0.33499999999999996</v>
      </c>
      <c r="F13" s="1">
        <v>1.28</v>
      </c>
      <c r="G13" s="1">
        <v>3.8541666666666585</v>
      </c>
      <c r="H13" s="1">
        <v>15</v>
      </c>
      <c r="I13" s="1">
        <v>2.5</v>
      </c>
      <c r="N13" s="1">
        <v>17.045454545454547</v>
      </c>
      <c r="T13" s="1">
        <v>2.1898674242424208</v>
      </c>
      <c r="U13" s="12">
        <v>6.5167277455963992</v>
      </c>
    </row>
    <row r="14" spans="1:24" s="1" customFormat="1">
      <c r="A14" s="1">
        <f t="shared" si="0"/>
        <v>22.5</v>
      </c>
      <c r="B14" s="3">
        <v>200</v>
      </c>
      <c r="C14" s="1">
        <v>15</v>
      </c>
      <c r="D14" s="1">
        <v>0</v>
      </c>
      <c r="E14" s="1">
        <v>0.33499999999999996</v>
      </c>
      <c r="F14" s="1">
        <v>1.28</v>
      </c>
      <c r="G14" s="1">
        <v>3.8541666666666585</v>
      </c>
      <c r="H14" s="1">
        <v>20</v>
      </c>
      <c r="I14" s="1">
        <v>2.5</v>
      </c>
      <c r="N14" s="1">
        <v>17.045454545454547</v>
      </c>
      <c r="T14" s="1">
        <v>3.136837121212114</v>
      </c>
      <c r="U14" s="12">
        <v>4.595696890885443</v>
      </c>
    </row>
    <row r="15" spans="1:24" s="2" customFormat="1">
      <c r="A15" s="1">
        <f t="shared" si="0"/>
        <v>32.5</v>
      </c>
      <c r="B15" s="3">
        <v>200</v>
      </c>
      <c r="C15" s="1">
        <v>15</v>
      </c>
      <c r="D15" s="1">
        <v>0</v>
      </c>
      <c r="E15" s="1">
        <v>0.33499999999999996</v>
      </c>
      <c r="F15" s="1">
        <v>1.28</v>
      </c>
      <c r="G15" s="1">
        <v>3.8541666666666585</v>
      </c>
      <c r="H15" s="2">
        <v>30</v>
      </c>
      <c r="I15" s="1">
        <v>2.5</v>
      </c>
      <c r="N15" s="1">
        <v>17.045454545454547</v>
      </c>
      <c r="T15" s="2">
        <v>3.9210464015151474</v>
      </c>
      <c r="U15" s="13">
        <v>1.7732592505024205</v>
      </c>
    </row>
    <row r="16" spans="1:24">
      <c r="A16" s="1">
        <f t="shared" si="0"/>
        <v>3.5</v>
      </c>
      <c r="B16">
        <v>220</v>
      </c>
      <c r="C16" s="1">
        <v>15</v>
      </c>
      <c r="D16" s="1">
        <v>0</v>
      </c>
      <c r="E16" s="1">
        <v>0.33499999999999996</v>
      </c>
      <c r="F16" s="1">
        <v>1.28</v>
      </c>
      <c r="G16" s="1">
        <v>3.8541666666666585</v>
      </c>
      <c r="H16">
        <v>1</v>
      </c>
      <c r="I16" s="1">
        <v>2.5</v>
      </c>
      <c r="N16" s="1">
        <v>17.045454545454547</v>
      </c>
      <c r="T16">
        <v>6.1259495221761252E-2</v>
      </c>
      <c r="U16" s="16">
        <v>0.99496381735318529</v>
      </c>
    </row>
    <row r="17" spans="1:24">
      <c r="A17" s="1">
        <f t="shared" si="0"/>
        <v>5.5</v>
      </c>
      <c r="B17">
        <v>220</v>
      </c>
      <c r="C17" s="1">
        <v>15</v>
      </c>
      <c r="D17" s="1">
        <v>0</v>
      </c>
      <c r="E17" s="1">
        <v>0.33499999999999996</v>
      </c>
      <c r="F17" s="1">
        <v>1.28</v>
      </c>
      <c r="G17" s="1">
        <v>3.8541666666666585</v>
      </c>
      <c r="H17">
        <v>3</v>
      </c>
      <c r="I17" s="1">
        <v>2.5</v>
      </c>
      <c r="N17" s="1">
        <v>17.045454545454547</v>
      </c>
      <c r="T17">
        <v>0.90357755452095456</v>
      </c>
      <c r="U17" s="16">
        <v>7.1964817485554988</v>
      </c>
    </row>
    <row r="18" spans="1:24">
      <c r="A18" s="1">
        <f t="shared" si="0"/>
        <v>7.5</v>
      </c>
      <c r="B18">
        <v>220</v>
      </c>
      <c r="C18" s="1">
        <v>15</v>
      </c>
      <c r="D18" s="1">
        <v>0</v>
      </c>
      <c r="E18" s="1">
        <v>0.33499999999999996</v>
      </c>
      <c r="F18" s="1">
        <v>1.28</v>
      </c>
      <c r="G18" s="1">
        <v>3.8541666666666585</v>
      </c>
      <c r="H18">
        <v>5</v>
      </c>
      <c r="I18" s="1">
        <v>2.5</v>
      </c>
      <c r="N18" s="1">
        <v>17.045454545454547</v>
      </c>
      <c r="T18">
        <v>1.8837294780691023</v>
      </c>
      <c r="U18" s="16">
        <v>6.5828634921991593</v>
      </c>
    </row>
    <row r="19" spans="1:24" s="1" customFormat="1">
      <c r="A19" s="1">
        <f t="shared" si="0"/>
        <v>12.5</v>
      </c>
      <c r="B19">
        <v>220</v>
      </c>
      <c r="C19" s="1">
        <v>15</v>
      </c>
      <c r="D19" s="1">
        <v>0</v>
      </c>
      <c r="E19" s="1">
        <v>0.33499999999999996</v>
      </c>
      <c r="F19" s="1">
        <v>1.28</v>
      </c>
      <c r="G19" s="1">
        <v>3.8541666666666585</v>
      </c>
      <c r="H19">
        <v>10</v>
      </c>
      <c r="I19" s="1">
        <v>2.5</v>
      </c>
      <c r="J19"/>
      <c r="K19"/>
      <c r="L19"/>
      <c r="M19"/>
      <c r="N19" s="1">
        <v>17.045454545454547</v>
      </c>
      <c r="O19"/>
      <c r="P19"/>
      <c r="Q19"/>
      <c r="R19"/>
      <c r="S19"/>
      <c r="T19">
        <v>3.108919382504284</v>
      </c>
      <c r="U19" s="16">
        <v>1.7254815634588636</v>
      </c>
      <c r="V19"/>
      <c r="W19"/>
      <c r="X19"/>
    </row>
    <row r="20" spans="1:24" s="2" customFormat="1">
      <c r="A20" s="1">
        <f t="shared" si="0"/>
        <v>17.5</v>
      </c>
      <c r="B20">
        <v>220</v>
      </c>
      <c r="C20" s="1">
        <v>15</v>
      </c>
      <c r="D20" s="1">
        <v>0</v>
      </c>
      <c r="E20" s="1">
        <v>0.33499999999999996</v>
      </c>
      <c r="F20" s="1">
        <v>1.28</v>
      </c>
      <c r="G20" s="1">
        <v>3.8541666666666585</v>
      </c>
      <c r="H20">
        <v>15</v>
      </c>
      <c r="I20" s="1">
        <v>2.5</v>
      </c>
      <c r="J20"/>
      <c r="K20"/>
      <c r="L20"/>
      <c r="M20"/>
      <c r="N20" s="1">
        <v>17.045454545454547</v>
      </c>
      <c r="O20"/>
      <c r="P20"/>
      <c r="Q20"/>
      <c r="R20"/>
      <c r="S20"/>
      <c r="T20">
        <v>1.9449889732908521</v>
      </c>
      <c r="U20" s="16">
        <v>0.22207434224785344</v>
      </c>
      <c r="V20"/>
      <c r="W20"/>
      <c r="X20"/>
    </row>
    <row r="21" spans="1:24" s="3" customFormat="1">
      <c r="A21" s="1">
        <f t="shared" si="0"/>
        <v>22.5</v>
      </c>
      <c r="B21">
        <v>220</v>
      </c>
      <c r="C21" s="1">
        <v>15</v>
      </c>
      <c r="D21" s="1">
        <v>0</v>
      </c>
      <c r="E21" s="1">
        <v>0.33499999999999996</v>
      </c>
      <c r="F21" s="1">
        <v>1.28</v>
      </c>
      <c r="G21" s="1">
        <v>3.8541666666666585</v>
      </c>
      <c r="H21">
        <v>20</v>
      </c>
      <c r="I21" s="1">
        <v>2.5</v>
      </c>
      <c r="J21"/>
      <c r="K21"/>
      <c r="L21"/>
      <c r="M21"/>
      <c r="N21" s="1">
        <v>17.045454545454547</v>
      </c>
      <c r="O21"/>
      <c r="P21"/>
      <c r="Q21"/>
      <c r="R21"/>
      <c r="S21"/>
      <c r="T21">
        <v>0.7504288164665559</v>
      </c>
      <c r="U21" s="16">
        <v>0.29609912299713531</v>
      </c>
      <c r="V21"/>
      <c r="W21"/>
      <c r="X21"/>
    </row>
    <row r="22" spans="1:24" s="1" customFormat="1">
      <c r="A22" s="1">
        <f t="shared" si="0"/>
        <v>32.5</v>
      </c>
      <c r="B22">
        <v>220</v>
      </c>
      <c r="C22" s="1">
        <v>15</v>
      </c>
      <c r="D22" s="1">
        <v>0</v>
      </c>
      <c r="E22" s="1">
        <v>0.33499999999999996</v>
      </c>
      <c r="F22" s="1">
        <v>1.28</v>
      </c>
      <c r="G22" s="1">
        <v>3.8541666666666585</v>
      </c>
      <c r="H22">
        <v>30</v>
      </c>
      <c r="I22" s="1">
        <v>2.5</v>
      </c>
      <c r="J22"/>
      <c r="K22"/>
      <c r="L22"/>
      <c r="M22"/>
      <c r="N22" s="1">
        <v>17.045454545454547</v>
      </c>
      <c r="O22"/>
      <c r="P22"/>
      <c r="Q22"/>
      <c r="R22"/>
      <c r="S22"/>
      <c r="T22">
        <v>0.47476108796863631</v>
      </c>
      <c r="U22" s="16">
        <v>0</v>
      </c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22"/>
  <sheetViews>
    <sheetView tabSelected="1" topLeftCell="F1" workbookViewId="0">
      <selection activeCell="R5" sqref="R5"/>
    </sheetView>
  </sheetViews>
  <sheetFormatPr defaultRowHeight="13.8"/>
  <cols>
    <col min="24" max="24" width="23.10937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74</v>
      </c>
    </row>
    <row r="3" spans="1:25">
      <c r="A3">
        <v>7.5</v>
      </c>
      <c r="B3">
        <v>180</v>
      </c>
      <c r="C3">
        <v>15</v>
      </c>
      <c r="D3">
        <v>0</v>
      </c>
      <c r="E3">
        <v>0.33499999999999996</v>
      </c>
      <c r="F3">
        <v>1.28</v>
      </c>
      <c r="G3">
        <v>0</v>
      </c>
      <c r="H3">
        <v>5</v>
      </c>
      <c r="I3">
        <v>2.5</v>
      </c>
      <c r="N3">
        <v>17.045454545454547</v>
      </c>
      <c r="T3">
        <v>0.78078422400980085</v>
      </c>
      <c r="Y3">
        <v>6.7987567987566902E-2</v>
      </c>
    </row>
    <row r="4" spans="1:25">
      <c r="A4">
        <v>12.5</v>
      </c>
      <c r="B4">
        <v>180</v>
      </c>
      <c r="C4">
        <v>15</v>
      </c>
      <c r="D4">
        <v>0</v>
      </c>
      <c r="E4">
        <v>0.33499999999999996</v>
      </c>
      <c r="F4">
        <v>1.28</v>
      </c>
      <c r="G4">
        <v>0</v>
      </c>
      <c r="H4">
        <v>10</v>
      </c>
      <c r="I4">
        <v>2.5</v>
      </c>
      <c r="N4">
        <v>17.045454545454547</v>
      </c>
      <c r="T4">
        <v>3.7634167287568965</v>
      </c>
      <c r="Y4">
        <v>0.11655011655011666</v>
      </c>
    </row>
    <row r="5" spans="1:25">
      <c r="A5">
        <v>17.5</v>
      </c>
      <c r="B5">
        <v>180</v>
      </c>
      <c r="C5">
        <v>15</v>
      </c>
      <c r="D5">
        <v>0</v>
      </c>
      <c r="E5">
        <v>0.33499999999999996</v>
      </c>
      <c r="F5">
        <v>1.28</v>
      </c>
      <c r="G5">
        <v>0</v>
      </c>
      <c r="H5">
        <v>15</v>
      </c>
      <c r="I5">
        <v>2.5</v>
      </c>
      <c r="N5">
        <v>17.045454545454547</v>
      </c>
      <c r="T5">
        <v>7.4759360075616321</v>
      </c>
      <c r="Y5">
        <v>0.28166278166278175</v>
      </c>
    </row>
    <row r="6" spans="1:25">
      <c r="A6">
        <v>22.5</v>
      </c>
      <c r="B6">
        <v>180</v>
      </c>
      <c r="C6">
        <v>15</v>
      </c>
      <c r="D6">
        <v>0</v>
      </c>
      <c r="E6">
        <v>0.33499999999999996</v>
      </c>
      <c r="F6">
        <v>1.28</v>
      </c>
      <c r="G6">
        <v>0</v>
      </c>
      <c r="H6">
        <v>20</v>
      </c>
      <c r="I6">
        <v>2.5</v>
      </c>
      <c r="N6">
        <v>17.045454545454547</v>
      </c>
      <c r="T6">
        <v>7.9074427860750607</v>
      </c>
      <c r="Y6">
        <v>0.39821289821289613</v>
      </c>
    </row>
    <row r="7" spans="1:25">
      <c r="A7">
        <v>32.5</v>
      </c>
      <c r="B7">
        <v>180</v>
      </c>
      <c r="C7">
        <v>15</v>
      </c>
      <c r="D7">
        <v>0</v>
      </c>
      <c r="E7">
        <v>0.33499999999999996</v>
      </c>
      <c r="F7">
        <v>1.28</v>
      </c>
      <c r="G7">
        <v>0</v>
      </c>
      <c r="H7">
        <v>30</v>
      </c>
      <c r="I7">
        <v>2.5</v>
      </c>
      <c r="N7">
        <v>17.045454545454547</v>
      </c>
      <c r="T7">
        <v>8.3719623499644449</v>
      </c>
      <c r="Y7">
        <v>0.79642579642579558</v>
      </c>
    </row>
    <row r="8" spans="1:25">
      <c r="A8">
        <v>62.5</v>
      </c>
      <c r="B8">
        <v>180</v>
      </c>
      <c r="C8">
        <v>15</v>
      </c>
      <c r="D8">
        <v>0</v>
      </c>
      <c r="E8">
        <v>0.33499999999999996</v>
      </c>
      <c r="F8">
        <v>1.28</v>
      </c>
      <c r="G8">
        <v>0</v>
      </c>
      <c r="H8">
        <v>60</v>
      </c>
      <c r="I8">
        <v>2.5</v>
      </c>
      <c r="N8">
        <v>17.045454545454547</v>
      </c>
      <c r="T8">
        <v>7.248062099853426</v>
      </c>
      <c r="Y8">
        <v>2.1756021756021742</v>
      </c>
    </row>
    <row r="9" spans="1:25">
      <c r="A9">
        <v>122.5</v>
      </c>
      <c r="B9">
        <v>180</v>
      </c>
      <c r="C9">
        <v>15</v>
      </c>
      <c r="D9">
        <v>0</v>
      </c>
      <c r="E9">
        <v>0.33499999999999996</v>
      </c>
      <c r="F9">
        <v>1.28</v>
      </c>
      <c r="G9">
        <v>0</v>
      </c>
      <c r="H9">
        <v>120</v>
      </c>
      <c r="I9">
        <v>2.5</v>
      </c>
      <c r="N9">
        <v>17.045454545454547</v>
      </c>
      <c r="T9">
        <v>3.4808619240875007</v>
      </c>
      <c r="Y9">
        <v>2.7680652680652651</v>
      </c>
    </row>
    <row r="10" spans="1:25">
      <c r="A10">
        <v>242.5</v>
      </c>
      <c r="B10">
        <v>180</v>
      </c>
      <c r="C10">
        <v>15</v>
      </c>
      <c r="D10">
        <v>0</v>
      </c>
      <c r="E10">
        <v>0.33499999999999996</v>
      </c>
      <c r="F10">
        <v>1.28</v>
      </c>
      <c r="G10">
        <v>0</v>
      </c>
      <c r="H10">
        <v>240</v>
      </c>
      <c r="I10">
        <v>2.5</v>
      </c>
      <c r="N10">
        <v>17.045454545454547</v>
      </c>
      <c r="T10">
        <v>1.1363636363636289</v>
      </c>
      <c r="Y10">
        <v>1.1363636363636289</v>
      </c>
    </row>
    <row r="11" spans="1:25">
      <c r="A11">
        <v>7.5</v>
      </c>
      <c r="B11">
        <v>200</v>
      </c>
      <c r="C11">
        <v>15</v>
      </c>
      <c r="D11">
        <v>0</v>
      </c>
      <c r="E11">
        <v>0.33499999999999996</v>
      </c>
      <c r="F11">
        <v>1.28</v>
      </c>
      <c r="G11">
        <v>0</v>
      </c>
      <c r="H11">
        <v>5</v>
      </c>
      <c r="I11">
        <v>2.5</v>
      </c>
      <c r="N11">
        <v>17.045454545454547</v>
      </c>
      <c r="T11">
        <v>6.7867665919897551</v>
      </c>
      <c r="Y11">
        <v>0.18742108585858333</v>
      </c>
    </row>
    <row r="12" spans="1:25">
      <c r="A12">
        <v>12.5</v>
      </c>
      <c r="B12">
        <v>200</v>
      </c>
      <c r="C12">
        <v>15</v>
      </c>
      <c r="D12">
        <v>0</v>
      </c>
      <c r="E12">
        <v>0.33499999999999996</v>
      </c>
      <c r="F12">
        <v>1.28</v>
      </c>
      <c r="G12">
        <v>0</v>
      </c>
      <c r="H12">
        <v>10</v>
      </c>
      <c r="I12">
        <v>2.5</v>
      </c>
      <c r="N12">
        <v>17.045454545454547</v>
      </c>
      <c r="T12">
        <v>9.2060391698489692</v>
      </c>
      <c r="Y12">
        <v>0.75954861111110594</v>
      </c>
    </row>
    <row r="13" spans="1:25">
      <c r="A13">
        <v>17.5</v>
      </c>
      <c r="B13">
        <v>200</v>
      </c>
      <c r="C13">
        <v>15</v>
      </c>
      <c r="D13">
        <v>0</v>
      </c>
      <c r="E13">
        <v>0.33499999999999996</v>
      </c>
      <c r="F13">
        <v>1.28</v>
      </c>
      <c r="G13">
        <v>0</v>
      </c>
      <c r="H13">
        <v>15</v>
      </c>
      <c r="I13">
        <v>2.5</v>
      </c>
      <c r="N13">
        <v>17.045454545454547</v>
      </c>
      <c r="T13">
        <v>8.8652840543393392</v>
      </c>
      <c r="Y13">
        <v>1.4599116161616135</v>
      </c>
    </row>
    <row r="14" spans="1:25">
      <c r="A14">
        <v>22.5</v>
      </c>
      <c r="B14">
        <v>200</v>
      </c>
      <c r="C14">
        <v>15</v>
      </c>
      <c r="D14">
        <v>0</v>
      </c>
      <c r="E14">
        <v>0.33499999999999996</v>
      </c>
      <c r="F14">
        <v>1.28</v>
      </c>
      <c r="G14">
        <v>0</v>
      </c>
      <c r="H14">
        <v>20</v>
      </c>
      <c r="I14">
        <v>2.5</v>
      </c>
      <c r="N14">
        <v>17.045454545454547</v>
      </c>
      <c r="T14">
        <v>7.3136075780263816</v>
      </c>
      <c r="Y14">
        <v>2.0912247474747425</v>
      </c>
    </row>
    <row r="15" spans="1:25">
      <c r="A15">
        <v>32.5</v>
      </c>
      <c r="B15">
        <v>200</v>
      </c>
      <c r="C15">
        <v>15</v>
      </c>
      <c r="D15">
        <v>0</v>
      </c>
      <c r="E15">
        <v>0.33499999999999996</v>
      </c>
      <c r="F15">
        <v>1.28</v>
      </c>
      <c r="G15">
        <v>0</v>
      </c>
      <c r="H15">
        <v>30</v>
      </c>
      <c r="I15">
        <v>2.5</v>
      </c>
      <c r="N15">
        <v>17.045454545454547</v>
      </c>
      <c r="T15">
        <v>4.6290982644598184</v>
      </c>
      <c r="Y15">
        <v>2.6140309343434316</v>
      </c>
    </row>
    <row r="16" spans="1:25">
      <c r="A16">
        <v>3.5</v>
      </c>
      <c r="B16">
        <v>220</v>
      </c>
      <c r="C16">
        <v>15</v>
      </c>
      <c r="D16">
        <v>0</v>
      </c>
      <c r="E16">
        <v>0.33499999999999996</v>
      </c>
      <c r="F16">
        <v>1.28</v>
      </c>
      <c r="G16">
        <v>0</v>
      </c>
      <c r="H16">
        <v>1</v>
      </c>
      <c r="I16">
        <v>2.5</v>
      </c>
      <c r="N16">
        <v>17.045454545454547</v>
      </c>
      <c r="T16">
        <v>1.1714803650188845</v>
      </c>
      <c r="Y16">
        <v>4.0839663481174168E-2</v>
      </c>
    </row>
    <row r="17" spans="1:25">
      <c r="A17">
        <v>5.5</v>
      </c>
      <c r="B17">
        <v>220</v>
      </c>
      <c r="C17">
        <v>15</v>
      </c>
      <c r="D17">
        <v>0</v>
      </c>
      <c r="E17">
        <v>0.33499999999999996</v>
      </c>
      <c r="F17">
        <v>1.28</v>
      </c>
      <c r="G17">
        <v>0</v>
      </c>
      <c r="H17">
        <v>3</v>
      </c>
      <c r="I17">
        <v>2.5</v>
      </c>
      <c r="N17">
        <v>17.045454545454547</v>
      </c>
      <c r="T17">
        <v>8.780205205160371</v>
      </c>
      <c r="Y17">
        <v>0.60238503634730312</v>
      </c>
    </row>
    <row r="18" spans="1:25">
      <c r="A18">
        <v>7.5</v>
      </c>
      <c r="B18">
        <v>220</v>
      </c>
      <c r="C18">
        <v>15</v>
      </c>
      <c r="D18">
        <v>0</v>
      </c>
      <c r="E18">
        <v>0.33499999999999996</v>
      </c>
      <c r="F18">
        <v>1.28</v>
      </c>
      <c r="G18">
        <v>0</v>
      </c>
      <c r="H18">
        <v>5</v>
      </c>
      <c r="I18">
        <v>2.5</v>
      </c>
      <c r="N18">
        <v>17.045454545454547</v>
      </c>
      <c r="T18">
        <v>8.736346347726931</v>
      </c>
      <c r="Y18">
        <v>1.2558196520460678</v>
      </c>
    </row>
    <row r="19" spans="1:25">
      <c r="A19">
        <v>12.5</v>
      </c>
      <c r="B19">
        <v>220</v>
      </c>
      <c r="C19">
        <v>15</v>
      </c>
      <c r="D19">
        <v>0</v>
      </c>
      <c r="E19">
        <v>0.33499999999999996</v>
      </c>
      <c r="F19">
        <v>1.28</v>
      </c>
      <c r="G19">
        <v>0</v>
      </c>
      <c r="H19">
        <v>10</v>
      </c>
      <c r="I19">
        <v>2.5</v>
      </c>
      <c r="N19">
        <v>17.045454545454547</v>
      </c>
      <c r="T19">
        <v>4.0333874256000497</v>
      </c>
      <c r="Y19">
        <v>2.0726129216695228</v>
      </c>
    </row>
    <row r="20" spans="1:25">
      <c r="A20">
        <v>17.5</v>
      </c>
      <c r="B20">
        <v>220</v>
      </c>
      <c r="C20">
        <v>15</v>
      </c>
      <c r="D20">
        <v>0</v>
      </c>
      <c r="E20">
        <v>0.33499999999999996</v>
      </c>
      <c r="F20">
        <v>1.28</v>
      </c>
      <c r="G20">
        <v>0</v>
      </c>
      <c r="H20">
        <v>15</v>
      </c>
      <c r="I20">
        <v>2.5</v>
      </c>
      <c r="N20">
        <v>17.045454545454547</v>
      </c>
      <c r="T20">
        <v>1.5490165226270678</v>
      </c>
      <c r="Y20">
        <v>1.2966593155272343</v>
      </c>
    </row>
    <row r="21" spans="1:25">
      <c r="A21">
        <v>22.5</v>
      </c>
      <c r="B21">
        <v>220</v>
      </c>
      <c r="C21">
        <v>15</v>
      </c>
      <c r="D21">
        <v>0</v>
      </c>
      <c r="E21">
        <v>0.33499999999999996</v>
      </c>
      <c r="F21">
        <v>1.28</v>
      </c>
      <c r="G21">
        <v>0</v>
      </c>
      <c r="H21">
        <v>20</v>
      </c>
      <c r="I21">
        <v>2.5</v>
      </c>
      <c r="N21">
        <v>17.045454545454547</v>
      </c>
      <c r="T21">
        <v>0.83676215377747898</v>
      </c>
      <c r="Y21">
        <v>0.5002858776443706</v>
      </c>
    </row>
    <row r="22" spans="1:25">
      <c r="A22">
        <v>32.5</v>
      </c>
      <c r="B22">
        <v>220</v>
      </c>
      <c r="C22">
        <v>15</v>
      </c>
      <c r="D22">
        <v>0</v>
      </c>
      <c r="E22">
        <v>0.33499999999999996</v>
      </c>
      <c r="F22">
        <v>1.28</v>
      </c>
      <c r="G22">
        <v>0</v>
      </c>
      <c r="H22">
        <v>30</v>
      </c>
      <c r="I22">
        <v>2.5</v>
      </c>
      <c r="N22">
        <v>17.045454545454547</v>
      </c>
      <c r="T22">
        <v>0.31650739197909089</v>
      </c>
      <c r="Y22">
        <v>0.31650739197909089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2019-06-28T16:15:54Z</dcterms:modified>
</cp:coreProperties>
</file>