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B155332-6A08-4ED2-940B-16E3D1DFF474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3" i="2" l="1"/>
  <c r="J34" i="2"/>
  <c r="F36" i="2"/>
  <c r="J36" i="2" s="1"/>
  <c r="F37" i="2"/>
  <c r="J37" i="2" s="1"/>
  <c r="F38" i="2"/>
  <c r="J38" i="2" s="1"/>
  <c r="F39" i="2"/>
  <c r="J39" i="2" s="1"/>
  <c r="F40" i="2"/>
  <c r="J40" i="2" s="1"/>
  <c r="F41" i="2"/>
  <c r="J41" i="2" s="1"/>
  <c r="F42" i="2"/>
  <c r="J42" i="2" s="1"/>
  <c r="F43" i="2"/>
  <c r="J43" i="2" s="1"/>
  <c r="F44" i="2"/>
  <c r="J44" i="2" s="1"/>
  <c r="F45" i="2"/>
  <c r="J45" i="2" s="1"/>
  <c r="F46" i="2"/>
  <c r="J46" i="2" s="1"/>
  <c r="F35" i="2"/>
  <c r="J35" i="2" s="1"/>
  <c r="D19" i="2"/>
  <c r="F19" i="2" s="1"/>
  <c r="G40" i="2" s="1"/>
  <c r="I40" i="2" s="1"/>
  <c r="J5" i="2"/>
  <c r="G38" i="2" l="1"/>
  <c r="I38" i="2" s="1"/>
  <c r="G46" i="2"/>
  <c r="I46" i="2" s="1"/>
  <c r="G39" i="2"/>
  <c r="I39" i="2" s="1"/>
  <c r="G37" i="2"/>
  <c r="I37" i="2" s="1"/>
  <c r="G45" i="2"/>
  <c r="I45" i="2" s="1"/>
  <c r="G44" i="2"/>
  <c r="I44" i="2" s="1"/>
  <c r="G36" i="2"/>
  <c r="I36" i="2" s="1"/>
  <c r="G43" i="2"/>
  <c r="I43" i="2" s="1"/>
  <c r="G35" i="2"/>
  <c r="I35" i="2" s="1"/>
  <c r="G42" i="2"/>
  <c r="I42" i="2" s="1"/>
  <c r="G41" i="2"/>
  <c r="I41" i="2" s="1"/>
  <c r="F21" i="2"/>
  <c r="J21" i="2" l="1"/>
  <c r="G21" i="2"/>
  <c r="F32" i="2"/>
  <c r="J32" i="2" s="1"/>
  <c r="F22" i="2"/>
  <c r="J22" i="2" s="1"/>
  <c r="F23" i="2"/>
  <c r="J23" i="2" s="1"/>
  <c r="F24" i="2"/>
  <c r="J24" i="2" s="1"/>
  <c r="F25" i="2"/>
  <c r="J25" i="2" s="1"/>
  <c r="F26" i="2"/>
  <c r="J26" i="2" s="1"/>
  <c r="F27" i="2"/>
  <c r="J27" i="2" s="1"/>
  <c r="F28" i="2"/>
  <c r="J28" i="2" s="1"/>
  <c r="F29" i="2"/>
  <c r="J29" i="2" s="1"/>
  <c r="F30" i="2"/>
  <c r="J30" i="2" s="1"/>
  <c r="F31" i="2"/>
  <c r="J31" i="2" s="1"/>
  <c r="A4" i="2"/>
  <c r="A5" i="2"/>
  <c r="A6" i="2"/>
  <c r="A7" i="2"/>
  <c r="A8" i="2"/>
  <c r="A9" i="2"/>
  <c r="A10" i="2"/>
  <c r="A11" i="2"/>
  <c r="A12" i="2"/>
  <c r="A13" i="2"/>
  <c r="A14" i="2"/>
  <c r="A3" i="2"/>
  <c r="J4" i="2"/>
  <c r="J6" i="2"/>
  <c r="J7" i="2"/>
  <c r="J8" i="2"/>
  <c r="J9" i="2"/>
  <c r="J10" i="2"/>
  <c r="J11" i="2"/>
  <c r="J12" i="2"/>
  <c r="J13" i="2"/>
  <c r="J14" i="2"/>
  <c r="J3" i="2"/>
  <c r="B36" i="1"/>
  <c r="B37" i="1"/>
  <c r="B38" i="1"/>
  <c r="B39" i="1"/>
  <c r="B40" i="1"/>
  <c r="B41" i="1"/>
  <c r="B42" i="1"/>
  <c r="B43" i="1"/>
  <c r="B44" i="1"/>
  <c r="B45" i="1"/>
  <c r="B46" i="1"/>
  <c r="B35" i="1"/>
  <c r="B6" i="1"/>
  <c r="B8" i="1"/>
  <c r="G31" i="2" l="1"/>
  <c r="I31" i="2" s="1"/>
  <c r="I21" i="2"/>
  <c r="H21" i="2"/>
  <c r="G28" i="2"/>
  <c r="I28" i="2" s="1"/>
  <c r="G27" i="2"/>
  <c r="I27" i="2" s="1"/>
  <c r="G23" i="2"/>
  <c r="I23" i="2" s="1"/>
  <c r="G26" i="2"/>
  <c r="I26" i="2" s="1"/>
  <c r="G25" i="2"/>
  <c r="I25" i="2" s="1"/>
  <c r="G32" i="2"/>
  <c r="I32" i="2" s="1"/>
  <c r="G24" i="2"/>
  <c r="I24" i="2" s="1"/>
  <c r="G30" i="2"/>
  <c r="I30" i="2" s="1"/>
  <c r="G22" i="2"/>
  <c r="I22" i="2" s="1"/>
  <c r="G29" i="2"/>
  <c r="I29" i="2" s="1"/>
  <c r="B4" i="1"/>
  <c r="B12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H31" i="2" l="1"/>
  <c r="H32" i="2"/>
  <c r="H29" i="2"/>
  <c r="H25" i="2"/>
  <c r="H23" i="2"/>
  <c r="H22" i="2"/>
  <c r="H26" i="2"/>
  <c r="H27" i="2"/>
  <c r="H28" i="2"/>
  <c r="H30" i="2"/>
  <c r="H24" i="2"/>
  <c r="B14" i="1"/>
  <c r="B17" i="1" l="1"/>
  <c r="B18" i="1" s="1"/>
</calcChain>
</file>

<file path=xl/sharedStrings.xml><?xml version="1.0" encoding="utf-8"?>
<sst xmlns="http://schemas.openxmlformats.org/spreadsheetml/2006/main" count="105" uniqueCount="71">
  <si>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</si>
  <si>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</si>
  <si>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</si>
  <si>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</si>
  <si>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</si>
  <si>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</si>
  <si>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</si>
  <si>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</si>
  <si>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</si>
  <si>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</si>
  <si>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</si>
  <si>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</si>
  <si>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</si>
  <si>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</si>
  <si>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</si>
  <si>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</si>
  <si>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</si>
  <si>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</si>
  <si>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</si>
  <si>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</si>
  <si>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</si>
  <si>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</si>
  <si>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</si>
  <si>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</si>
  <si>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</si>
  <si>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</si>
  <si>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</si>
  <si>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</si>
  <si>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</si>
  <si>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</si>
  <si>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</si>
  <si>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</si>
  <si>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</si>
  <si>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</si>
  <si>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</si>
  <si>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</si>
  <si>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</si>
  <si>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</si>
  <si>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</si>
  <si>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</si>
  <si>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</si>
  <si>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</si>
  <si>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</si>
  <si>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</si>
  <si>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</si>
  <si>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</si>
  <si>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</si>
  <si>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</si>
  <si>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</si>
  <si>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</si>
  <si>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</si>
  <si>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</si>
  <si>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</si>
  <si>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</si>
  <si>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</si>
  <si>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</si>
  <si>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</si>
  <si>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</si>
  <si>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</si>
  <si>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</si>
  <si>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</si>
  <si>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</si>
  <si>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</si>
  <si>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</si>
  <si>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</si>
  <si>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</si>
  <si>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Hammer-milled mixed hardwood pin chips</t>
    <phoneticPr fontId="1" type="noConversion"/>
  </si>
  <si>
    <t>Feed Mass (g)</t>
    <phoneticPr fontId="1" type="noConversion"/>
  </si>
  <si>
    <t>0, 0.09703075291622554</t>
  </si>
  <si>
    <t>0, 0.1063980205019277</t>
  </si>
  <si>
    <t>mono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</si>
</sst>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9" fontId="0" fillId="0" borderId="0" xfId="0" applyNumberForma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workbookViewId="0">
      <selection activeCell="B6" sqref="B6"/>
    </sheetView>
  </sheetViews>
  <sheetFormatPr defaultRowHeight="14.4"/>
  <cols>
    <col min="1" max="1" width="39.6640625" style="4" customWidth="1"/>
    <col min="2" max="2" width="22.6640625" style="4" customWidth="1"/>
    <col min="3" max="16384" width="8.88671875" style="4"/>
  </cols>
  <sheetData>
    <row r="1" spans="1:11" ht="18">
      <c r="A1" s="4" t="s">
        <v>8</v>
      </c>
      <c r="B1" s="10" t="s">
        <v>66</v>
      </c>
      <c r="C1" s="11"/>
      <c r="D1" s="11"/>
      <c r="E1" s="11"/>
      <c r="F1" s="11"/>
      <c r="G1" s="11"/>
      <c r="H1" s="11"/>
      <c r="I1" s="13" t="s">
        <v>51</v>
      </c>
      <c r="J1" s="13"/>
      <c r="K1" s="13"/>
    </row>
    <row r="2" spans="1:11">
      <c r="A2" s="4" t="s">
        <v>9</v>
      </c>
      <c r="B2" s="5">
        <v>0</v>
      </c>
      <c r="C2" s="4" t="s">
        <v>0</v>
      </c>
    </row>
    <row r="3" spans="1:11">
      <c r="A3" s="4" t="s">
        <v>10</v>
      </c>
      <c r="B3" s="5">
        <v>17</v>
      </c>
      <c r="C3" s="4" t="s">
        <v>1</v>
      </c>
    </row>
    <row r="4" spans="1:11">
      <c r="A4" s="4" t="s">
        <v>11</v>
      </c>
      <c r="B4" s="5">
        <f>B3/0.88</f>
        <v>19.318181818181817</v>
      </c>
      <c r="C4" s="4" t="s">
        <v>1</v>
      </c>
    </row>
    <row r="5" spans="1:11">
      <c r="A5" s="4" t="s">
        <v>12</v>
      </c>
      <c r="B5" s="5">
        <v>2</v>
      </c>
      <c r="C5" s="4" t="s">
        <v>13</v>
      </c>
    </row>
    <row r="6" spans="1:11">
      <c r="A6" s="4" t="s">
        <v>14</v>
      </c>
      <c r="B6" s="5">
        <f>1/0.15</f>
        <v>6.666666666666667</v>
      </c>
    </row>
    <row r="7" spans="1:11">
      <c r="A7" s="4" t="s">
        <v>63</v>
      </c>
      <c r="B7" s="5">
        <v>25</v>
      </c>
      <c r="C7" s="4" t="s">
        <v>64</v>
      </c>
    </row>
    <row r="8" spans="1:11">
      <c r="A8" s="4" t="s">
        <v>15</v>
      </c>
      <c r="B8" s="5">
        <f>100-40-17-2.7-31-2-2</f>
        <v>5.2999999999999972</v>
      </c>
      <c r="C8" s="4" t="s">
        <v>16</v>
      </c>
    </row>
    <row r="9" spans="1:11" ht="18">
      <c r="A9" s="12" t="s">
        <v>2</v>
      </c>
      <c r="B9" s="12"/>
    </row>
    <row r="10" spans="1:11">
      <c r="A10" s="4" t="s">
        <v>17</v>
      </c>
      <c r="B10" s="5">
        <v>700</v>
      </c>
      <c r="C10" s="4" t="s">
        <v>18</v>
      </c>
    </row>
    <row r="11" spans="1:11">
      <c r="A11" s="4" t="s">
        <v>19</v>
      </c>
      <c r="B11" s="5">
        <v>0.3</v>
      </c>
      <c r="C11" s="4" t="s">
        <v>20</v>
      </c>
    </row>
    <row r="12" spans="1:11">
      <c r="A12" s="4" t="s">
        <v>3</v>
      </c>
      <c r="B12" s="5">
        <f>B6</f>
        <v>6.666666666666667</v>
      </c>
    </row>
    <row r="13" spans="1:11">
      <c r="A13" s="4" t="s">
        <v>4</v>
      </c>
      <c r="B13" s="5"/>
    </row>
    <row r="14" spans="1:11">
      <c r="A14" s="4" t="s">
        <v>21</v>
      </c>
      <c r="B14" s="5">
        <f>0.2*(B12/(1+B12))</f>
        <v>0.17391304347826086</v>
      </c>
      <c r="C14" s="4" t="s">
        <v>22</v>
      </c>
    </row>
    <row r="15" spans="1:11">
      <c r="A15" s="4" t="s">
        <v>5</v>
      </c>
      <c r="B15" s="5">
        <v>0.8</v>
      </c>
    </row>
    <row r="16" spans="1:11">
      <c r="A16" s="4" t="s">
        <v>23</v>
      </c>
      <c r="B16" s="5">
        <v>4186</v>
      </c>
      <c r="C16" s="4" t="s">
        <v>6</v>
      </c>
    </row>
    <row r="17" spans="1:17">
      <c r="A17" s="4" t="s">
        <v>24</v>
      </c>
      <c r="B17" s="5">
        <f>B10*B15/B16/B14</f>
        <v>0.76923076923076927</v>
      </c>
      <c r="C17" s="4" t="s">
        <v>25</v>
      </c>
    </row>
    <row r="18" spans="1:17">
      <c r="A18" s="4" t="s">
        <v>7</v>
      </c>
      <c r="B18" s="5">
        <f>B17*60</f>
        <v>46.153846153846153</v>
      </c>
      <c r="C18" s="4" t="s">
        <v>26</v>
      </c>
    </row>
    <row r="22" spans="1:17" ht="18">
      <c r="A22" s="13" t="s">
        <v>56</v>
      </c>
      <c r="B22" s="13"/>
      <c r="C22" s="13"/>
    </row>
    <row r="23" spans="1:17">
      <c r="A23" s="4" t="s">
        <v>57</v>
      </c>
      <c r="B23" s="4" t="s">
        <v>58</v>
      </c>
    </row>
    <row r="24" spans="1:17">
      <c r="A24" s="4">
        <v>0.6</v>
      </c>
      <c r="B24" s="5">
        <f>A24/($B$6*100)*1000</f>
        <v>0.89999999999999991</v>
      </c>
    </row>
    <row r="25" spans="1:17">
      <c r="A25" s="4">
        <v>0.6</v>
      </c>
      <c r="B25" s="5">
        <f t="shared" ref="B25:B33" si="0">A25/($B$6*100)*1000</f>
        <v>0.89999999999999991</v>
      </c>
    </row>
    <row r="26" spans="1:17">
      <c r="A26" s="4">
        <v>0.6</v>
      </c>
      <c r="B26" s="5">
        <f t="shared" si="0"/>
        <v>0.89999999999999991</v>
      </c>
    </row>
    <row r="27" spans="1:17">
      <c r="A27" s="4">
        <v>0.6</v>
      </c>
      <c r="B27" s="5">
        <f t="shared" si="0"/>
        <v>0.89999999999999991</v>
      </c>
    </row>
    <row r="28" spans="1:17">
      <c r="A28" s="4">
        <v>0.6</v>
      </c>
      <c r="B28" s="5">
        <f t="shared" si="0"/>
        <v>0.89999999999999991</v>
      </c>
    </row>
    <row r="29" spans="1:17">
      <c r="A29" s="4">
        <v>0.6</v>
      </c>
      <c r="B29" s="5">
        <f t="shared" si="0"/>
        <v>0.89999999999999991</v>
      </c>
    </row>
    <row r="30" spans="1:17" ht="18">
      <c r="A30" s="4">
        <v>0.6</v>
      </c>
      <c r="B30" s="5">
        <f t="shared" si="0"/>
        <v>0.89999999999999991</v>
      </c>
      <c r="I30" s="13" t="s">
        <v>50</v>
      </c>
      <c r="J30" s="13"/>
      <c r="K30" s="13"/>
      <c r="M30" s="13" t="s">
        <v>59</v>
      </c>
      <c r="N30" s="13"/>
      <c r="O30" s="13"/>
      <c r="P30" s="13"/>
      <c r="Q30" s="13"/>
    </row>
    <row r="31" spans="1:17">
      <c r="A31" s="4">
        <v>0.6</v>
      </c>
      <c r="B31" s="5">
        <f t="shared" si="0"/>
        <v>0.89999999999999991</v>
      </c>
      <c r="I31" s="6" t="s">
        <v>49</v>
      </c>
      <c r="J31" s="5">
        <v>5.07</v>
      </c>
      <c r="M31" s="14" t="s">
        <v>60</v>
      </c>
      <c r="N31" s="14"/>
      <c r="O31" s="4">
        <v>0.17699999999999999</v>
      </c>
      <c r="P31" s="4" t="s">
        <v>65</v>
      </c>
    </row>
    <row r="32" spans="1:17" ht="16.2">
      <c r="A32" s="4">
        <v>0.6</v>
      </c>
      <c r="B32" s="5">
        <f t="shared" si="0"/>
        <v>0.89999999999999991</v>
      </c>
      <c r="I32" s="6" t="s">
        <v>52</v>
      </c>
      <c r="J32" s="5">
        <f>10^(-J31)</f>
        <v>8.5113803820237531E-6</v>
      </c>
      <c r="M32" s="14" t="s">
        <v>61</v>
      </c>
      <c r="N32" s="14"/>
      <c r="O32" s="4">
        <v>0.84099999999999997</v>
      </c>
      <c r="P32" s="4" t="s">
        <v>65</v>
      </c>
    </row>
    <row r="33" spans="1:16">
      <c r="A33" s="4">
        <v>0.6</v>
      </c>
      <c r="B33" s="5">
        <f t="shared" si="0"/>
        <v>0.89999999999999991</v>
      </c>
      <c r="M33" s="14" t="s">
        <v>62</v>
      </c>
      <c r="N33" s="14"/>
      <c r="O33" s="5">
        <f>(O31+O32)/2</f>
        <v>0.50900000000000001</v>
      </c>
      <c r="P33" s="4" t="s">
        <v>65</v>
      </c>
    </row>
    <row r="34" spans="1:16" ht="18">
      <c r="I34" s="13" t="s">
        <v>53</v>
      </c>
      <c r="J34" s="13"/>
      <c r="K34" s="13"/>
      <c r="L34" s="13"/>
      <c r="M34" s="13"/>
      <c r="N34" s="8"/>
      <c r="O34" s="7"/>
    </row>
    <row r="35" spans="1:16" ht="16.2">
      <c r="A35" s="4">
        <v>5</v>
      </c>
      <c r="B35" s="4">
        <f>A35*60</f>
        <v>300</v>
      </c>
      <c r="I35" s="4" t="s">
        <v>55</v>
      </c>
      <c r="J35" s="4" t="s">
        <v>54</v>
      </c>
    </row>
    <row r="36" spans="1:16">
      <c r="A36" s="4">
        <v>1.25</v>
      </c>
      <c r="B36" s="4">
        <f t="shared" ref="B36:B46" si="1">A36*60</f>
        <v>75</v>
      </c>
      <c r="I36" s="4">
        <v>0.01</v>
      </c>
      <c r="J36" s="5">
        <f>I36/98.709*2*10</f>
        <v>2.0261576958534684E-3</v>
      </c>
    </row>
    <row r="37" spans="1:16">
      <c r="A37" s="4">
        <v>0.33</v>
      </c>
      <c r="B37" s="4">
        <f t="shared" si="1"/>
        <v>19.8</v>
      </c>
      <c r="I37" s="4">
        <v>0.05</v>
      </c>
      <c r="J37" s="5">
        <f t="shared" ref="J37:J43" si="2">I37/98.709*2*10</f>
        <v>1.0130788479267343E-2</v>
      </c>
    </row>
    <row r="38" spans="1:16">
      <c r="A38" s="4">
        <v>8.3000000000000004E-2</v>
      </c>
      <c r="B38" s="4">
        <f t="shared" si="1"/>
        <v>4.9800000000000004</v>
      </c>
      <c r="I38" s="4">
        <v>0.1</v>
      </c>
      <c r="J38" s="5">
        <f t="shared" si="2"/>
        <v>2.0261576958534686E-2</v>
      </c>
    </row>
    <row r="39" spans="1:16">
      <c r="A39" s="4">
        <v>9.5</v>
      </c>
      <c r="B39" s="4">
        <f t="shared" si="1"/>
        <v>570</v>
      </c>
      <c r="I39" s="4">
        <v>0.5</v>
      </c>
      <c r="J39" s="5">
        <f t="shared" si="2"/>
        <v>0.10130788479267341</v>
      </c>
    </row>
    <row r="40" spans="1:16">
      <c r="A40" s="4">
        <v>2.5</v>
      </c>
      <c r="B40" s="4">
        <f t="shared" si="1"/>
        <v>150</v>
      </c>
      <c r="I40" s="4">
        <v>1</v>
      </c>
      <c r="J40" s="5">
        <f t="shared" si="2"/>
        <v>0.20261576958534683</v>
      </c>
    </row>
    <row r="41" spans="1:16">
      <c r="A41" s="4">
        <v>0.65</v>
      </c>
      <c r="B41" s="4">
        <f t="shared" si="1"/>
        <v>39</v>
      </c>
      <c r="I41" s="4">
        <v>2</v>
      </c>
      <c r="J41" s="5">
        <f t="shared" si="2"/>
        <v>0.40523153917069366</v>
      </c>
    </row>
    <row r="42" spans="1:16">
      <c r="A42" s="4">
        <v>0.17</v>
      </c>
      <c r="B42" s="4">
        <f t="shared" si="1"/>
        <v>10.200000000000001</v>
      </c>
      <c r="I42" s="4">
        <v>3</v>
      </c>
      <c r="J42" s="5">
        <f t="shared" si="2"/>
        <v>0.60784730875604054</v>
      </c>
    </row>
    <row r="43" spans="1:16">
      <c r="A43" s="4">
        <v>19</v>
      </c>
      <c r="B43" s="4">
        <f t="shared" si="1"/>
        <v>1140</v>
      </c>
      <c r="I43" s="4">
        <v>4</v>
      </c>
      <c r="J43" s="5">
        <f t="shared" si="2"/>
        <v>0.81046307834138731</v>
      </c>
    </row>
    <row r="44" spans="1:16">
      <c r="A44" s="4">
        <v>5</v>
      </c>
      <c r="B44" s="4">
        <f t="shared" si="1"/>
        <v>300</v>
      </c>
    </row>
    <row r="45" spans="1:16">
      <c r="A45" s="4">
        <v>1.3</v>
      </c>
      <c r="B45" s="4">
        <f t="shared" si="1"/>
        <v>78</v>
      </c>
    </row>
    <row r="46" spans="1:16">
      <c r="A46" s="4">
        <v>0.33</v>
      </c>
      <c r="B46" s="4">
        <f t="shared" si="1"/>
        <v>19.8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57"/>
  <sheetViews>
    <sheetView workbookViewId="0">
      <selection activeCell="K32" sqref="K32"/>
    </sheetView>
  </sheetViews>
  <sheetFormatPr defaultRowHeight="13.8"/>
  <cols>
    <col min="4" max="4" width="11.6640625" bestFit="1" customWidth="1"/>
    <col min="9" max="9" width="9.109375" bestFit="1" customWidth="1"/>
  </cols>
  <sheetData>
    <row r="1" spans="1:24">
      <c r="A1" t="s">
        <v>27</v>
      </c>
      <c r="K1" t="s">
        <v>28</v>
      </c>
      <c r="Q1" t="s">
        <v>29</v>
      </c>
    </row>
    <row r="2" spans="1:24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67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>
      <c r="A3">
        <f>H3+I3</f>
        <v>315</v>
      </c>
      <c r="B3">
        <v>140</v>
      </c>
      <c r="C3">
        <v>5.6666666666666696</v>
      </c>
      <c r="D3">
        <v>0</v>
      </c>
      <c r="E3">
        <v>2</v>
      </c>
      <c r="F3">
        <v>5.0549999999999997</v>
      </c>
      <c r="G3">
        <v>5.2999999999999972</v>
      </c>
      <c r="H3">
        <v>300</v>
      </c>
      <c r="I3">
        <v>15</v>
      </c>
      <c r="J3">
        <f>(B3-140)/I3</f>
        <v>0</v>
      </c>
      <c r="N3">
        <v>19.318181818181817</v>
      </c>
      <c r="T3">
        <v>1.3499980074418518</v>
      </c>
      <c r="U3">
        <v>15.6</v>
      </c>
    </row>
    <row r="4" spans="1:24">
      <c r="A4">
        <f t="shared" ref="A4:A14" si="0">H4+I4</f>
        <v>90</v>
      </c>
      <c r="B4">
        <v>160</v>
      </c>
      <c r="C4">
        <v>5.6666666666666696</v>
      </c>
      <c r="D4">
        <v>0</v>
      </c>
      <c r="E4">
        <v>2</v>
      </c>
      <c r="F4">
        <v>5.0549999999999997</v>
      </c>
      <c r="G4">
        <v>5.2999999999999972</v>
      </c>
      <c r="H4">
        <v>75</v>
      </c>
      <c r="I4">
        <v>15</v>
      </c>
      <c r="J4">
        <f t="shared" ref="J4:J14" si="1">(B4-140)/I4</f>
        <v>1.3333333333333333</v>
      </c>
      <c r="N4">
        <v>19.318181818181817</v>
      </c>
      <c r="T4">
        <v>1.3499448725574894</v>
      </c>
      <c r="U4">
        <v>14.999999999999973</v>
      </c>
    </row>
    <row r="5" spans="1:24">
      <c r="A5">
        <f t="shared" si="0"/>
        <v>34.799999999999997</v>
      </c>
      <c r="B5">
        <v>180</v>
      </c>
      <c r="C5">
        <v>5.6666666666666696</v>
      </c>
      <c r="D5">
        <v>0</v>
      </c>
      <c r="E5">
        <v>2</v>
      </c>
      <c r="F5">
        <v>5.0549999999999997</v>
      </c>
      <c r="G5">
        <v>5.2999999999999972</v>
      </c>
      <c r="H5">
        <v>19.8</v>
      </c>
      <c r="I5">
        <v>15</v>
      </c>
      <c r="J5">
        <f>(B5-140)/I5</f>
        <v>2.6666666666666665</v>
      </c>
      <c r="N5">
        <v>19.318181818181817</v>
      </c>
      <c r="T5">
        <v>1.7499974170542587</v>
      </c>
      <c r="U5">
        <v>16.150000000000023</v>
      </c>
    </row>
    <row r="6" spans="1:24">
      <c r="A6">
        <f t="shared" si="0"/>
        <v>19.98</v>
      </c>
      <c r="B6">
        <v>200</v>
      </c>
      <c r="C6">
        <v>5.6666666666666696</v>
      </c>
      <c r="D6">
        <v>0</v>
      </c>
      <c r="E6">
        <v>2</v>
      </c>
      <c r="F6">
        <v>5.0549999999999997</v>
      </c>
      <c r="G6">
        <v>5.2999999999999972</v>
      </c>
      <c r="H6">
        <v>4.9800000000000004</v>
      </c>
      <c r="I6">
        <v>15</v>
      </c>
      <c r="J6">
        <f t="shared" si="1"/>
        <v>4</v>
      </c>
      <c r="N6">
        <v>19.318181818181817</v>
      </c>
      <c r="T6">
        <v>1.8499441345729823</v>
      </c>
      <c r="U6">
        <v>19.450053022269358</v>
      </c>
    </row>
    <row r="7" spans="1:24">
      <c r="A7">
        <f t="shared" si="0"/>
        <v>585</v>
      </c>
      <c r="B7">
        <v>140</v>
      </c>
      <c r="C7">
        <v>5.6666666666666696</v>
      </c>
      <c r="D7">
        <v>0</v>
      </c>
      <c r="E7">
        <v>2</v>
      </c>
      <c r="F7">
        <v>5.0549999999999997</v>
      </c>
      <c r="G7">
        <v>5.2999999999999972</v>
      </c>
      <c r="H7">
        <v>570</v>
      </c>
      <c r="I7">
        <v>15</v>
      </c>
      <c r="J7">
        <f t="shared" si="1"/>
        <v>0</v>
      </c>
      <c r="N7">
        <v>19.318181818181817</v>
      </c>
      <c r="T7">
        <v>4.0499940223254915</v>
      </c>
      <c r="U7">
        <v>14.200000000000022</v>
      </c>
    </row>
    <row r="8" spans="1:24">
      <c r="A8">
        <f t="shared" si="0"/>
        <v>165</v>
      </c>
      <c r="B8">
        <v>160</v>
      </c>
      <c r="C8">
        <v>5.6666666666666696</v>
      </c>
      <c r="D8">
        <v>0</v>
      </c>
      <c r="E8">
        <v>2</v>
      </c>
      <c r="F8">
        <v>5.0549999999999997</v>
      </c>
      <c r="G8">
        <v>5.2999999999999972</v>
      </c>
      <c r="H8">
        <v>150</v>
      </c>
      <c r="I8">
        <v>15</v>
      </c>
      <c r="J8">
        <f t="shared" si="1"/>
        <v>1.3333333333333333</v>
      </c>
      <c r="N8">
        <v>19.318181818181817</v>
      </c>
      <c r="T8">
        <v>3.7999943913177874</v>
      </c>
      <c r="U8">
        <v>15.900000000000002</v>
      </c>
    </row>
    <row r="9" spans="1:24">
      <c r="A9">
        <f t="shared" si="0"/>
        <v>54</v>
      </c>
      <c r="B9">
        <v>180</v>
      </c>
      <c r="C9">
        <v>5.6666666666666696</v>
      </c>
      <c r="D9">
        <v>0</v>
      </c>
      <c r="E9">
        <v>2</v>
      </c>
      <c r="F9">
        <v>5.0549999999999997</v>
      </c>
      <c r="G9">
        <v>5.2999999999999972</v>
      </c>
      <c r="H9">
        <v>39</v>
      </c>
      <c r="I9">
        <v>15</v>
      </c>
      <c r="J9">
        <f t="shared" si="1"/>
        <v>2.6666666666666665</v>
      </c>
      <c r="N9">
        <v>19.318181818181817</v>
      </c>
      <c r="T9">
        <v>4.1499938747286329</v>
      </c>
      <c r="U9">
        <v>16.400000000000009</v>
      </c>
    </row>
    <row r="10" spans="1:24">
      <c r="A10">
        <f t="shared" si="0"/>
        <v>25.200000000000003</v>
      </c>
      <c r="B10">
        <v>200</v>
      </c>
      <c r="C10">
        <v>5.6666666666666696</v>
      </c>
      <c r="D10">
        <v>0</v>
      </c>
      <c r="E10">
        <v>2</v>
      </c>
      <c r="F10">
        <v>5.0549999999999997</v>
      </c>
      <c r="G10">
        <v>5.2999999999999972</v>
      </c>
      <c r="H10">
        <v>10.200000000000001</v>
      </c>
      <c r="I10">
        <v>15</v>
      </c>
      <c r="J10">
        <f t="shared" si="1"/>
        <v>4</v>
      </c>
      <c r="N10">
        <v>19.318181818181817</v>
      </c>
      <c r="T10">
        <v>3.7999943913176701</v>
      </c>
      <c r="U10">
        <v>18.820784729586421</v>
      </c>
    </row>
    <row r="11" spans="1:24">
      <c r="A11">
        <f t="shared" si="0"/>
        <v>1155</v>
      </c>
      <c r="B11">
        <v>140</v>
      </c>
      <c r="C11">
        <v>5.6666666666666696</v>
      </c>
      <c r="D11">
        <v>0</v>
      </c>
      <c r="E11">
        <v>2</v>
      </c>
      <c r="F11">
        <v>5.0549999999999997</v>
      </c>
      <c r="G11">
        <v>5.2999999999999972</v>
      </c>
      <c r="H11">
        <v>1140</v>
      </c>
      <c r="I11">
        <v>15</v>
      </c>
      <c r="J11">
        <f t="shared" si="1"/>
        <v>0</v>
      </c>
      <c r="N11">
        <v>19.318181818181817</v>
      </c>
      <c r="T11">
        <v>8.5999873066663479</v>
      </c>
      <c r="U11">
        <v>10.050053022269338</v>
      </c>
    </row>
    <row r="12" spans="1:24">
      <c r="A12">
        <f t="shared" si="0"/>
        <v>315</v>
      </c>
      <c r="B12">
        <v>160</v>
      </c>
      <c r="C12">
        <v>5.6666666666666696</v>
      </c>
      <c r="D12">
        <v>0</v>
      </c>
      <c r="E12">
        <v>2</v>
      </c>
      <c r="F12">
        <v>5.0549999999999997</v>
      </c>
      <c r="G12">
        <v>5.2999999999999972</v>
      </c>
      <c r="H12">
        <v>300</v>
      </c>
      <c r="I12">
        <v>15</v>
      </c>
      <c r="J12">
        <f t="shared" si="1"/>
        <v>1.3333333333333333</v>
      </c>
      <c r="N12">
        <v>19.318181818181817</v>
      </c>
      <c r="T12">
        <v>11.299983321549931</v>
      </c>
      <c r="U12">
        <v>7.8999999999999915</v>
      </c>
    </row>
    <row r="13" spans="1:24">
      <c r="A13">
        <f t="shared" si="0"/>
        <v>93</v>
      </c>
      <c r="B13">
        <v>180</v>
      </c>
      <c r="C13">
        <v>5.6666666666666696</v>
      </c>
      <c r="D13">
        <v>0</v>
      </c>
      <c r="E13">
        <v>2</v>
      </c>
      <c r="F13">
        <v>5.0549999999999997</v>
      </c>
      <c r="G13">
        <v>5.2999999999999972</v>
      </c>
      <c r="H13">
        <v>78</v>
      </c>
      <c r="I13">
        <v>15</v>
      </c>
      <c r="J13">
        <f t="shared" si="1"/>
        <v>2.6666666666666665</v>
      </c>
      <c r="N13">
        <v>19.318181818181817</v>
      </c>
      <c r="T13">
        <v>10.899983911937522</v>
      </c>
      <c r="U13">
        <v>6.979109225874871</v>
      </c>
    </row>
    <row r="14" spans="1:24">
      <c r="A14">
        <f t="shared" si="0"/>
        <v>34.799999999999997</v>
      </c>
      <c r="B14">
        <v>200</v>
      </c>
      <c r="C14">
        <v>5.6666666666666696</v>
      </c>
      <c r="D14">
        <v>0</v>
      </c>
      <c r="E14">
        <v>2</v>
      </c>
      <c r="F14">
        <v>5.0549999999999997</v>
      </c>
      <c r="G14">
        <v>5.2999999999999972</v>
      </c>
      <c r="H14">
        <v>19.8</v>
      </c>
      <c r="I14">
        <v>15</v>
      </c>
      <c r="J14">
        <f t="shared" si="1"/>
        <v>4</v>
      </c>
      <c r="N14">
        <v>19.318181818181817</v>
      </c>
      <c r="T14">
        <v>6.7499900372090096</v>
      </c>
      <c r="U14">
        <v>8.3318663838812093</v>
      </c>
    </row>
    <row r="19" spans="1:24">
      <c r="D19">
        <f>F3</f>
        <v>5.0549999999999997</v>
      </c>
      <c r="E19" s="9">
        <v>0.17</v>
      </c>
      <c r="F19">
        <f>D19*0.17</f>
        <v>0.85935000000000006</v>
      </c>
    </row>
    <row r="20" spans="1:24" s="2" customForma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s="3" customFormat="1">
      <c r="A21">
        <v>95.495254021646502</v>
      </c>
      <c r="B21"/>
      <c r="C21"/>
      <c r="D21">
        <v>90.995260663506997</v>
      </c>
      <c r="E21"/>
      <c r="F21">
        <f>A21-D21</f>
        <v>4.4999933581395055</v>
      </c>
      <c r="G21">
        <f>$F$19*F21/100</f>
        <v>3.8670692923171844E-2</v>
      </c>
      <c r="H21">
        <f>G21/0.0337</f>
        <v>1.1474983063255739</v>
      </c>
      <c r="I21">
        <f>G21/0.028645</f>
        <v>1.3499980074418518</v>
      </c>
      <c r="J21">
        <f>F21/100*1000/$C$3*17/100</f>
        <v>1.3499980074418512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s="1" customFormat="1">
      <c r="A22">
        <v>89.652542135225303</v>
      </c>
      <c r="B22"/>
      <c r="C22"/>
      <c r="D22">
        <v>85.152725893367005</v>
      </c>
      <c r="E22"/>
      <c r="F22">
        <f t="shared" ref="F22:F31" si="2">A22-D22</f>
        <v>4.4998162418582979</v>
      </c>
      <c r="G22">
        <f t="shared" ref="G22:G46" si="3">$F$19*F22/100</f>
        <v>3.8669170874409284E-2</v>
      </c>
      <c r="H22">
        <f t="shared" ref="H22:H32" si="4">G22/0.0337</f>
        <v>1.147453141673866</v>
      </c>
      <c r="I22">
        <f t="shared" ref="I22:I46" si="5">G22/0.028645</f>
        <v>1.3499448725574894</v>
      </c>
      <c r="J22">
        <f t="shared" ref="J22:J46" si="6">F22/100*1000/$C$3*17/100</f>
        <v>1.3499448725574887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s="1" customFormat="1">
      <c r="A23">
        <v>96.143322494800898</v>
      </c>
      <c r="B23"/>
      <c r="C23"/>
      <c r="D23">
        <v>90.309997771286703</v>
      </c>
      <c r="E23"/>
      <c r="F23">
        <f t="shared" si="2"/>
        <v>5.8333247235141954</v>
      </c>
      <c r="G23">
        <f t="shared" si="3"/>
        <v>5.0128676011519241E-2</v>
      </c>
      <c r="H23">
        <f t="shared" si="4"/>
        <v>1.4874978044961198</v>
      </c>
      <c r="I23">
        <f t="shared" si="5"/>
        <v>1.7499974170542587</v>
      </c>
      <c r="J23">
        <f t="shared" si="6"/>
        <v>1.7499974170542578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" customFormat="1">
      <c r="A24">
        <v>97.134110972206003</v>
      </c>
      <c r="B24"/>
      <c r="C24"/>
      <c r="D24">
        <v>90.967630523629396</v>
      </c>
      <c r="E24"/>
      <c r="F24">
        <f t="shared" si="2"/>
        <v>6.1664804485766069</v>
      </c>
      <c r="G24">
        <f t="shared" si="3"/>
        <v>5.2991649734843077E-2</v>
      </c>
      <c r="H24">
        <f t="shared" si="4"/>
        <v>1.5724525143870349</v>
      </c>
      <c r="I24">
        <f t="shared" si="5"/>
        <v>1.8499441345729823</v>
      </c>
      <c r="J24">
        <f t="shared" si="6"/>
        <v>1.849944134572981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1" customFormat="1">
      <c r="A25">
        <v>90.624910519378702</v>
      </c>
      <c r="B25"/>
      <c r="C25"/>
      <c r="D25">
        <v>77.124930444960398</v>
      </c>
      <c r="E25"/>
      <c r="F25">
        <f t="shared" si="2"/>
        <v>13.499980074418303</v>
      </c>
      <c r="G25">
        <f t="shared" si="3"/>
        <v>0.11601207876951371</v>
      </c>
      <c r="H25">
        <f t="shared" si="4"/>
        <v>3.4424949189766676</v>
      </c>
      <c r="I25">
        <f t="shared" si="5"/>
        <v>4.0499940223254915</v>
      </c>
      <c r="J25">
        <f t="shared" si="6"/>
        <v>4.0499940223254889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>
      <c r="A26">
        <v>92.282187563189893</v>
      </c>
      <c r="B26"/>
      <c r="C26"/>
      <c r="D26">
        <v>79.615539592130602</v>
      </c>
      <c r="E26"/>
      <c r="F26">
        <f t="shared" si="2"/>
        <v>12.666647971059291</v>
      </c>
      <c r="G26">
        <f t="shared" si="3"/>
        <v>0.10885083933929803</v>
      </c>
      <c r="H26">
        <f t="shared" si="4"/>
        <v>3.2299952326201193</v>
      </c>
      <c r="I26">
        <f t="shared" si="5"/>
        <v>3.7999943913177874</v>
      </c>
      <c r="J26">
        <f t="shared" si="6"/>
        <v>3.7999943913177852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>
      <c r="A27">
        <v>92.606310357907702</v>
      </c>
      <c r="B27"/>
      <c r="C27"/>
      <c r="D27">
        <v>78.772997442145595</v>
      </c>
      <c r="E27"/>
      <c r="F27">
        <f t="shared" si="2"/>
        <v>13.833312915762107</v>
      </c>
      <c r="G27">
        <f t="shared" si="3"/>
        <v>0.11887657454160168</v>
      </c>
      <c r="H27">
        <f t="shared" si="4"/>
        <v>3.5274947935193377</v>
      </c>
      <c r="I27">
        <f t="shared" si="5"/>
        <v>4.1499938747286329</v>
      </c>
      <c r="J27">
        <f t="shared" si="6"/>
        <v>4.1499938747286294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>
      <c r="A28">
        <v>75.2636154451301</v>
      </c>
      <c r="B28"/>
      <c r="C28"/>
      <c r="D28">
        <v>62.596967474071199</v>
      </c>
      <c r="E28"/>
      <c r="F28">
        <f t="shared" si="2"/>
        <v>12.6666479710589</v>
      </c>
      <c r="G28">
        <f t="shared" si="3"/>
        <v>0.10885083933929467</v>
      </c>
      <c r="H28">
        <f t="shared" si="4"/>
        <v>3.2299952326200199</v>
      </c>
      <c r="I28">
        <f t="shared" si="5"/>
        <v>3.7999943913176701</v>
      </c>
      <c r="J28">
        <f t="shared" si="6"/>
        <v>3.7999943913176679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>
      <c r="A29">
        <v>87.254564803157393</v>
      </c>
      <c r="B29"/>
      <c r="C29"/>
      <c r="D29">
        <v>58.587940447602897</v>
      </c>
      <c r="E29"/>
      <c r="F29">
        <f t="shared" si="2"/>
        <v>28.666624355554497</v>
      </c>
      <c r="G29">
        <f t="shared" si="3"/>
        <v>0.24634663639945756</v>
      </c>
      <c r="H29">
        <f t="shared" si="4"/>
        <v>7.3099892106663962</v>
      </c>
      <c r="I29">
        <f t="shared" si="5"/>
        <v>8.5999873066663479</v>
      </c>
      <c r="J29">
        <f t="shared" si="6"/>
        <v>8.5999873066663444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3" customFormat="1">
      <c r="A30">
        <v>84.412025605110401</v>
      </c>
      <c r="B30"/>
      <c r="C30"/>
      <c r="D30">
        <v>46.745414533277298</v>
      </c>
      <c r="E30"/>
      <c r="F30">
        <f t="shared" si="2"/>
        <v>37.666611071833103</v>
      </c>
      <c r="G30">
        <f t="shared" si="3"/>
        <v>0.32368802224579779</v>
      </c>
      <c r="H30">
        <f t="shared" si="4"/>
        <v>9.6049858233174419</v>
      </c>
      <c r="I30">
        <f t="shared" si="5"/>
        <v>11.299983321549931</v>
      </c>
      <c r="J30">
        <f t="shared" si="6"/>
        <v>11.299983321549924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>
      <c r="A31">
        <v>59.402675341428498</v>
      </c>
      <c r="B31"/>
      <c r="C31"/>
      <c r="D31">
        <v>23.0693956349701</v>
      </c>
      <c r="E31"/>
      <c r="F31">
        <f t="shared" si="2"/>
        <v>36.333279706458399</v>
      </c>
      <c r="G31">
        <f t="shared" si="3"/>
        <v>0.31223003915745029</v>
      </c>
      <c r="H31">
        <f t="shared" si="4"/>
        <v>9.2649863251468929</v>
      </c>
      <c r="I31">
        <f t="shared" si="5"/>
        <v>10.899983911937522</v>
      </c>
      <c r="J31">
        <f t="shared" si="6"/>
        <v>10.899983911937513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>
      <c r="A32">
        <v>50.0601457371801</v>
      </c>
      <c r="B32"/>
      <c r="C32"/>
      <c r="D32">
        <v>27.560178946483401</v>
      </c>
      <c r="E32"/>
      <c r="F32">
        <f>A32-D32</f>
        <v>22.4999667906967</v>
      </c>
      <c r="G32">
        <f t="shared" si="3"/>
        <v>0.19335346461585209</v>
      </c>
      <c r="H32">
        <f t="shared" si="4"/>
        <v>5.7374915316276587</v>
      </c>
      <c r="I32">
        <f t="shared" si="5"/>
        <v>6.7499900372090096</v>
      </c>
      <c r="J32">
        <f t="shared" si="6"/>
        <v>6.7499900372090051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>
      <c r="A33"/>
      <c r="B33"/>
      <c r="C33"/>
      <c r="D33"/>
      <c r="E33"/>
      <c r="F33"/>
      <c r="G33"/>
      <c r="H33"/>
      <c r="I33"/>
      <c r="J33">
        <f t="shared" si="6"/>
        <v>0</v>
      </c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>
      <c r="A34"/>
      <c r="B34"/>
      <c r="C34"/>
      <c r="D34"/>
      <c r="E34"/>
      <c r="F34"/>
      <c r="G34"/>
      <c r="H34"/>
      <c r="I34"/>
      <c r="J34">
        <f t="shared" si="6"/>
        <v>0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>
      <c r="A35">
        <v>91.004772004241701</v>
      </c>
      <c r="B35"/>
      <c r="C35"/>
      <c r="D35">
        <v>39.004772004241701</v>
      </c>
      <c r="E35"/>
      <c r="F35">
        <f>A35-D35</f>
        <v>52</v>
      </c>
      <c r="G35">
        <f t="shared" si="3"/>
        <v>0.44686199999999998</v>
      </c>
      <c r="H35"/>
      <c r="I35">
        <f t="shared" si="5"/>
        <v>15.6</v>
      </c>
      <c r="J35">
        <f t="shared" si="6"/>
        <v>15.599999999999993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>
      <c r="A36">
        <v>85.180452456698404</v>
      </c>
      <c r="B36"/>
      <c r="C36"/>
      <c r="D36">
        <v>35.180452456698497</v>
      </c>
      <c r="E36"/>
      <c r="F36">
        <f t="shared" ref="F36:F46" si="7">A36-D36</f>
        <v>49.999999999999908</v>
      </c>
      <c r="G36">
        <f t="shared" si="3"/>
        <v>0.42967499999999925</v>
      </c>
      <c r="H36"/>
      <c r="I36">
        <f t="shared" si="5"/>
        <v>14.999999999999973</v>
      </c>
      <c r="J36">
        <f t="shared" si="6"/>
        <v>14.999999999999964</v>
      </c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>
      <c r="A37">
        <v>90.523153057617506</v>
      </c>
      <c r="B37"/>
      <c r="C37"/>
      <c r="D37">
        <v>36.689819724284099</v>
      </c>
      <c r="E37"/>
      <c r="F37">
        <f t="shared" si="7"/>
        <v>53.833333333333407</v>
      </c>
      <c r="G37">
        <f t="shared" si="3"/>
        <v>0.46261675000000069</v>
      </c>
      <c r="H37"/>
      <c r="I37">
        <f t="shared" si="5"/>
        <v>16.150000000000023</v>
      </c>
      <c r="J37">
        <f t="shared" si="6"/>
        <v>16.150000000000013</v>
      </c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>
      <c r="A38">
        <v>91.032343584305394</v>
      </c>
      <c r="B38"/>
      <c r="C38"/>
      <c r="D38">
        <v>26.198833510074198</v>
      </c>
      <c r="E38"/>
      <c r="F38">
        <f t="shared" si="7"/>
        <v>64.833510074231199</v>
      </c>
      <c r="G38">
        <f t="shared" si="3"/>
        <v>0.55714676882290581</v>
      </c>
      <c r="H38"/>
      <c r="I38">
        <f t="shared" si="5"/>
        <v>19.450053022269358</v>
      </c>
      <c r="J38">
        <f t="shared" si="6"/>
        <v>19.450053022269355</v>
      </c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>
      <c r="A39">
        <v>77.041534110993297</v>
      </c>
      <c r="D39">
        <v>29.708200777659901</v>
      </c>
      <c r="F39">
        <f t="shared" si="7"/>
        <v>47.3333333333334</v>
      </c>
      <c r="G39">
        <f t="shared" si="3"/>
        <v>0.40675900000000065</v>
      </c>
      <c r="I39">
        <f t="shared" si="5"/>
        <v>14.200000000000022</v>
      </c>
      <c r="J39">
        <f t="shared" si="6"/>
        <v>14.200000000000012</v>
      </c>
    </row>
    <row r="40" spans="1:24">
      <c r="A40">
        <v>79.717568045245599</v>
      </c>
      <c r="D40">
        <v>26.717568045245599</v>
      </c>
      <c r="F40">
        <f t="shared" si="7"/>
        <v>53</v>
      </c>
      <c r="G40">
        <f t="shared" si="3"/>
        <v>0.45545550000000007</v>
      </c>
      <c r="I40">
        <f t="shared" si="5"/>
        <v>15.900000000000002</v>
      </c>
      <c r="J40">
        <f t="shared" si="6"/>
        <v>15.899999999999991</v>
      </c>
    </row>
    <row r="41" spans="1:24">
      <c r="A41">
        <v>78.893425238600202</v>
      </c>
      <c r="D41">
        <v>24.226758571933502</v>
      </c>
      <c r="F41">
        <f t="shared" si="7"/>
        <v>54.6666666666667</v>
      </c>
      <c r="G41">
        <f t="shared" si="3"/>
        <v>0.46977800000000031</v>
      </c>
      <c r="I41">
        <f t="shared" si="5"/>
        <v>16.400000000000009</v>
      </c>
      <c r="J41">
        <f t="shared" si="6"/>
        <v>16.399999999999999</v>
      </c>
    </row>
    <row r="42" spans="1:24">
      <c r="A42">
        <v>62.735949098621397</v>
      </c>
      <c r="D42">
        <v>0</v>
      </c>
      <c r="F42">
        <f t="shared" si="7"/>
        <v>62.735949098621397</v>
      </c>
      <c r="G42">
        <f t="shared" si="3"/>
        <v>0.539121378579003</v>
      </c>
      <c r="I42">
        <f t="shared" si="5"/>
        <v>18.820784729586421</v>
      </c>
      <c r="J42">
        <f t="shared" si="6"/>
        <v>18.820784729586411</v>
      </c>
    </row>
    <row r="43" spans="1:24">
      <c r="A43">
        <v>58.578649699540399</v>
      </c>
      <c r="D43">
        <v>25.0784729586426</v>
      </c>
      <c r="F43">
        <f t="shared" si="7"/>
        <v>33.5001767408978</v>
      </c>
      <c r="G43">
        <f t="shared" si="3"/>
        <v>0.28788376882290523</v>
      </c>
      <c r="I43">
        <f t="shared" si="5"/>
        <v>10.050053022269338</v>
      </c>
      <c r="J43">
        <f t="shared" si="6"/>
        <v>10.050053022269337</v>
      </c>
    </row>
    <row r="44" spans="1:24">
      <c r="A44">
        <v>46.921173559561602</v>
      </c>
      <c r="D44">
        <v>20.587840226228298</v>
      </c>
      <c r="F44">
        <f t="shared" si="7"/>
        <v>26.333333333333304</v>
      </c>
      <c r="G44">
        <f t="shared" si="3"/>
        <v>0.22629549999999976</v>
      </c>
      <c r="I44">
        <f t="shared" si="5"/>
        <v>7.8999999999999915</v>
      </c>
      <c r="J44">
        <f t="shared" si="6"/>
        <v>7.8999999999999861</v>
      </c>
    </row>
    <row r="45" spans="1:24">
      <c r="A45">
        <v>23.2636974195829</v>
      </c>
      <c r="D45">
        <v>0</v>
      </c>
      <c r="F45">
        <f t="shared" si="7"/>
        <v>23.2636974195829</v>
      </c>
      <c r="G45">
        <f t="shared" si="3"/>
        <v>0.19991658377518567</v>
      </c>
      <c r="I45">
        <f t="shared" si="5"/>
        <v>6.979109225874871</v>
      </c>
      <c r="J45">
        <f t="shared" si="6"/>
        <v>6.9791092258748666</v>
      </c>
    </row>
    <row r="46" spans="1:24">
      <c r="A46">
        <v>27.7728879462707</v>
      </c>
      <c r="D46">
        <v>0</v>
      </c>
      <c r="F46">
        <f t="shared" si="7"/>
        <v>27.7728879462707</v>
      </c>
      <c r="G46">
        <f t="shared" si="3"/>
        <v>0.23866631256627727</v>
      </c>
      <c r="I46">
        <f t="shared" si="5"/>
        <v>8.3318663838812093</v>
      </c>
      <c r="J46">
        <f t="shared" si="6"/>
        <v>8.3318663838812057</v>
      </c>
    </row>
    <row r="56" spans="4:4">
      <c r="D56" t="s">
        <v>68</v>
      </c>
    </row>
    <row r="57" spans="4:4">
      <c r="D57" t="s">
        <v>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Y14"/>
  <sheetViews>
    <sheetView tabSelected="1" topLeftCell="F1" workbookViewId="0">
      <selection activeCell="V4" sqref="V4"/>
    </sheetView>
  </sheetViews>
  <sheetFormatPr defaultRowHeight="13.8"/>
  <cols>
    <col min="24" max="24" width="21" customWidth="1"/>
  </cols>
  <sheetData>
    <row r="1" spans="1:25">
      <c r="A1" t="s">
        <v>27</v>
      </c>
      <c r="K1" t="s">
        <v>28</v>
      </c>
      <c r="Q1" t="s">
        <v>29</v>
      </c>
    </row>
    <row r="2" spans="1: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70</v>
      </c>
    </row>
    <row r="3" spans="1:25">
      <c r="A3">
        <v>315</v>
      </c>
      <c r="B3">
        <v>140</v>
      </c>
      <c r="C3">
        <v>5.6666666666666696</v>
      </c>
      <c r="D3">
        <v>0</v>
      </c>
      <c r="E3">
        <v>2</v>
      </c>
      <c r="F3">
        <v>5.0549999999999997</v>
      </c>
      <c r="G3">
        <v>5.2999999999999972</v>
      </c>
      <c r="H3">
        <v>300</v>
      </c>
      <c r="I3">
        <v>15</v>
      </c>
      <c r="J3">
        <v>0</v>
      </c>
      <c r="N3">
        <v>19.318181818181817</v>
      </c>
      <c r="T3">
        <v>19.077270734714578</v>
      </c>
      <c r="Y3">
        <v>1.3499980074418518</v>
      </c>
    </row>
    <row r="4" spans="1:25">
      <c r="A4">
        <v>90</v>
      </c>
      <c r="B4">
        <v>160</v>
      </c>
      <c r="C4">
        <v>5.6666666666666696</v>
      </c>
      <c r="D4">
        <v>0</v>
      </c>
      <c r="E4">
        <v>2</v>
      </c>
      <c r="F4">
        <v>5.0549999999999997</v>
      </c>
      <c r="G4">
        <v>5.2999999999999972</v>
      </c>
      <c r="H4">
        <v>75</v>
      </c>
      <c r="I4">
        <v>15</v>
      </c>
      <c r="J4">
        <v>1.3333333333333333</v>
      </c>
      <c r="N4">
        <v>19.318181818181817</v>
      </c>
      <c r="T4">
        <v>18.395399418012005</v>
      </c>
      <c r="Y4">
        <v>1.3499448725574894</v>
      </c>
    </row>
    <row r="5" spans="1:25">
      <c r="A5">
        <v>34.799999999999997</v>
      </c>
      <c r="B5">
        <v>180</v>
      </c>
      <c r="C5">
        <v>5.6666666666666696</v>
      </c>
      <c r="D5">
        <v>0</v>
      </c>
      <c r="E5">
        <v>2</v>
      </c>
      <c r="F5">
        <v>5.0549999999999997</v>
      </c>
      <c r="G5">
        <v>5.2999999999999972</v>
      </c>
      <c r="H5">
        <v>19.8</v>
      </c>
      <c r="I5">
        <v>15</v>
      </c>
      <c r="J5">
        <v>2.6666666666666665</v>
      </c>
      <c r="N5">
        <v>19.318181818181817</v>
      </c>
      <c r="T5">
        <v>20.102270144327015</v>
      </c>
      <c r="Y5">
        <v>1.7499974170542587</v>
      </c>
    </row>
    <row r="6" spans="1:25">
      <c r="A6">
        <v>19.98</v>
      </c>
      <c r="B6">
        <v>200</v>
      </c>
      <c r="C6">
        <v>5.6666666666666696</v>
      </c>
      <c r="D6">
        <v>0</v>
      </c>
      <c r="E6">
        <v>2</v>
      </c>
      <c r="F6">
        <v>5.0549999999999997</v>
      </c>
      <c r="G6">
        <v>5.2999999999999972</v>
      </c>
      <c r="H6">
        <v>4.9800000000000004</v>
      </c>
      <c r="I6">
        <v>15</v>
      </c>
      <c r="J6">
        <v>4</v>
      </c>
      <c r="N6">
        <v>19.318181818181817</v>
      </c>
      <c r="T6">
        <v>23.952277114424525</v>
      </c>
      <c r="Y6">
        <v>1.8499441345729823</v>
      </c>
    </row>
    <row r="7" spans="1:25">
      <c r="A7">
        <v>585</v>
      </c>
      <c r="B7">
        <v>140</v>
      </c>
      <c r="C7">
        <v>5.6666666666666696</v>
      </c>
      <c r="D7">
        <v>0</v>
      </c>
      <c r="E7">
        <v>2</v>
      </c>
      <c r="F7">
        <v>5.0549999999999997</v>
      </c>
      <c r="G7">
        <v>5.2999999999999972</v>
      </c>
      <c r="H7">
        <v>570</v>
      </c>
      <c r="I7">
        <v>15</v>
      </c>
      <c r="J7">
        <v>0</v>
      </c>
      <c r="N7">
        <v>19.318181818181817</v>
      </c>
      <c r="T7">
        <v>20.186357658689154</v>
      </c>
      <c r="Y7">
        <v>4.0499940223254915</v>
      </c>
    </row>
    <row r="8" spans="1:25">
      <c r="A8">
        <v>165</v>
      </c>
      <c r="B8">
        <v>160</v>
      </c>
      <c r="C8">
        <v>5.6666666666666696</v>
      </c>
      <c r="D8">
        <v>0</v>
      </c>
      <c r="E8">
        <v>2</v>
      </c>
      <c r="F8">
        <v>5.0549999999999997</v>
      </c>
      <c r="G8">
        <v>5.2999999999999972</v>
      </c>
      <c r="H8">
        <v>150</v>
      </c>
      <c r="I8">
        <v>15</v>
      </c>
      <c r="J8">
        <v>1.3333333333333333</v>
      </c>
      <c r="N8">
        <v>19.318181818181817</v>
      </c>
      <c r="T8">
        <v>21.868176209499609</v>
      </c>
      <c r="Y8">
        <v>3.7999943913177874</v>
      </c>
    </row>
    <row r="9" spans="1:25">
      <c r="A9">
        <v>54</v>
      </c>
      <c r="B9">
        <v>180</v>
      </c>
      <c r="C9">
        <v>5.6666666666666696</v>
      </c>
      <c r="D9">
        <v>0</v>
      </c>
      <c r="E9">
        <v>2</v>
      </c>
      <c r="F9">
        <v>5.0549999999999997</v>
      </c>
      <c r="G9">
        <v>5.2999999999999972</v>
      </c>
      <c r="H9">
        <v>39</v>
      </c>
      <c r="I9">
        <v>15</v>
      </c>
      <c r="J9">
        <v>2.6666666666666665</v>
      </c>
      <c r="N9">
        <v>19.318181818181817</v>
      </c>
      <c r="T9">
        <v>22.78635751109228</v>
      </c>
      <c r="Y9">
        <v>4.1499938747286329</v>
      </c>
    </row>
    <row r="10" spans="1:25">
      <c r="A10">
        <v>25.200000000000003</v>
      </c>
      <c r="B10">
        <v>200</v>
      </c>
      <c r="C10">
        <v>5.6666666666666696</v>
      </c>
      <c r="D10">
        <v>0</v>
      </c>
      <c r="E10">
        <v>2</v>
      </c>
      <c r="F10">
        <v>5.0549999999999997</v>
      </c>
      <c r="G10">
        <v>5.2999999999999972</v>
      </c>
      <c r="H10">
        <v>10.200000000000001</v>
      </c>
      <c r="I10">
        <v>15</v>
      </c>
      <c r="J10">
        <v>4</v>
      </c>
      <c r="N10">
        <v>19.318181818181817</v>
      </c>
      <c r="T10">
        <v>25.187249765847696</v>
      </c>
      <c r="Y10">
        <v>3.7999943913176701</v>
      </c>
    </row>
    <row r="11" spans="1:25">
      <c r="A11">
        <v>1155</v>
      </c>
      <c r="B11">
        <v>140</v>
      </c>
      <c r="C11">
        <v>5.6666666666666696</v>
      </c>
      <c r="D11">
        <v>0</v>
      </c>
      <c r="E11">
        <v>2</v>
      </c>
      <c r="F11">
        <v>5.0549999999999997</v>
      </c>
      <c r="G11">
        <v>5.2999999999999972</v>
      </c>
      <c r="H11">
        <v>1140</v>
      </c>
      <c r="I11">
        <v>15</v>
      </c>
      <c r="J11">
        <v>0</v>
      </c>
      <c r="N11">
        <v>19.318181818181817</v>
      </c>
      <c r="T11">
        <v>20.020502104699688</v>
      </c>
      <c r="Y11">
        <v>8.5999873066663479</v>
      </c>
    </row>
    <row r="12" spans="1:25">
      <c r="A12">
        <v>315</v>
      </c>
      <c r="B12">
        <v>160</v>
      </c>
      <c r="C12">
        <v>5.6666666666666696</v>
      </c>
      <c r="D12">
        <v>0</v>
      </c>
      <c r="E12">
        <v>2</v>
      </c>
      <c r="F12">
        <v>5.0549999999999997</v>
      </c>
      <c r="G12">
        <v>5.2999999999999972</v>
      </c>
      <c r="H12">
        <v>300</v>
      </c>
      <c r="I12">
        <v>15</v>
      </c>
      <c r="J12">
        <v>1.3333333333333333</v>
      </c>
      <c r="N12">
        <v>19.318181818181817</v>
      </c>
      <c r="T12">
        <v>20.27725604882265</v>
      </c>
      <c r="Y12">
        <v>11.299983321549931</v>
      </c>
    </row>
    <row r="13" spans="1:25">
      <c r="A13">
        <v>93</v>
      </c>
      <c r="B13">
        <v>180</v>
      </c>
      <c r="C13">
        <v>5.6666666666666696</v>
      </c>
      <c r="D13">
        <v>0</v>
      </c>
      <c r="E13">
        <v>2</v>
      </c>
      <c r="F13">
        <v>5.0549999999999997</v>
      </c>
      <c r="G13">
        <v>5.2999999999999972</v>
      </c>
      <c r="H13">
        <v>78</v>
      </c>
      <c r="I13">
        <v>15</v>
      </c>
      <c r="J13">
        <v>2.6666666666666665</v>
      </c>
      <c r="N13">
        <v>19.318181818181817</v>
      </c>
      <c r="T13">
        <v>18.830789850431692</v>
      </c>
      <c r="Y13">
        <v>10.899983911937522</v>
      </c>
    </row>
    <row r="14" spans="1:25">
      <c r="A14">
        <v>34.799999999999997</v>
      </c>
      <c r="B14">
        <v>200</v>
      </c>
      <c r="C14">
        <v>5.6666666666666696</v>
      </c>
      <c r="D14">
        <v>0</v>
      </c>
      <c r="E14">
        <v>2</v>
      </c>
      <c r="F14">
        <v>5.0549999999999997</v>
      </c>
      <c r="G14">
        <v>5.2999999999999972</v>
      </c>
      <c r="H14">
        <v>19.8</v>
      </c>
      <c r="I14">
        <v>15</v>
      </c>
      <c r="J14">
        <v>4</v>
      </c>
      <c r="N14">
        <v>19.318181818181817</v>
      </c>
      <c r="T14">
        <v>16.218020018892204</v>
      </c>
      <c r="Y14">
        <v>6.7499900372090096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2019-06-28T16:18:37Z</dcterms:modified>
</cp:coreProperties>
</file>