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E764FC8-056F-4E2D-82A0-63A198210991}" xr6:coauthVersionLast="36" xr6:coauthVersionMax="36" xr10:uidLastSave="{00000000-0000-0000-0000-000000000000}"/>
  <bookViews>
    <workbookView xWindow="0" yWindow="0" windowWidth="22260" windowHeight="12648" activeTab="2" xr2:uid="{00000000-000D-0000-FFFF-FFFF00000000}"/>
  </bookViews>
  <sheets>
    <sheet name="Sheet1" sheetId="1" r:id="rId1"/>
    <sheet name="Raw" sheetId="3" r:id="rId2"/>
    <sheet name="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3" l="1"/>
  <c r="H4" i="3" s="1"/>
  <c r="I5" i="3"/>
  <c r="H5" i="3" s="1"/>
  <c r="I6" i="3"/>
  <c r="H6" i="3" s="1"/>
  <c r="I7" i="3"/>
  <c r="H7" i="3" s="1"/>
  <c r="I3" i="3"/>
  <c r="H3" i="3" s="1"/>
  <c r="T4" i="3"/>
  <c r="T5" i="3"/>
  <c r="T6" i="3"/>
  <c r="T7" i="3"/>
  <c r="T3" i="3"/>
  <c r="C19" i="1"/>
  <c r="B13" i="1" l="1"/>
  <c r="B16" i="1" s="1"/>
  <c r="B17" i="1" s="1"/>
  <c r="B6" i="1" l="1"/>
  <c r="B5" i="1"/>
  <c r="B4" i="1"/>
</calcChain>
</file>

<file path=xl/sharedStrings.xml><?xml version="1.0" encoding="utf-8"?>
<sst xmlns="http://schemas.openxmlformats.org/spreadsheetml/2006/main" count="84" uniqueCount="53">
  <si>
    <t>Reactor Conditions</t>
  </si>
  <si>
    <t>Initial Solids Composition (wt% of feed dry basis)</t>
  </si>
  <si>
    <t>Concentration of species in liquids phase (g species/L)</t>
  </si>
  <si>
    <t>Total Operating Time (min)</t>
  </si>
  <si>
    <t>Temperature (deg C)</t>
  </si>
  <si>
    <t>LiquidSolidRatio</t>
  </si>
  <si>
    <t>Initial Acid Concentration (mol proton/L)</t>
  </si>
  <si>
    <t>Particle Size, smallest dimension if available (mm)</t>
  </si>
  <si>
    <t>Feed Mass (g)</t>
  </si>
  <si>
    <t>Moisture Content of Feed Wood (%)</t>
  </si>
  <si>
    <t>Isothermal Time (min)</t>
  </si>
  <si>
    <t>Heating Time (min)</t>
  </si>
  <si>
    <t>Minimum Ramp Temp (deg/min)</t>
  </si>
  <si>
    <t>Arabinose</t>
  </si>
  <si>
    <t>Galactose</t>
  </si>
  <si>
    <t>Glucose</t>
  </si>
  <si>
    <t>Xylose</t>
  </si>
  <si>
    <t>Mannose</t>
  </si>
  <si>
    <t>Rhammose</t>
  </si>
  <si>
    <t>Arbinose</t>
  </si>
  <si>
    <t>Furfural</t>
  </si>
  <si>
    <t>Hydroxymethylfurfural</t>
  </si>
  <si>
    <t>Wood Species:</t>
    <phoneticPr fontId="1" type="noConversion"/>
  </si>
  <si>
    <t>Initial Acid Concentration (mol proton/L)</t>
    <phoneticPr fontId="1" type="noConversion"/>
  </si>
  <si>
    <t>mol proton/L</t>
  </si>
  <si>
    <t>wt% of feed dry basis</t>
  </si>
  <si>
    <t>Initial Acid Concentration:</t>
    <phoneticPr fontId="1" type="noConversion"/>
  </si>
  <si>
    <t>Initial Xylans Composition:</t>
    <phoneticPr fontId="1" type="noConversion"/>
  </si>
  <si>
    <t>Initial Xyloses Composition:</t>
    <phoneticPr fontId="1" type="noConversion"/>
  </si>
  <si>
    <t>Particle Size, smallest dimension if available (mm)</t>
    <phoneticPr fontId="1" type="noConversion"/>
  </si>
  <si>
    <t>Particle Size:</t>
    <phoneticPr fontId="1" type="noConversion"/>
  </si>
  <si>
    <t>mm</t>
    <phoneticPr fontId="1" type="noConversion"/>
  </si>
  <si>
    <t>LiquidSolidRatio:</t>
    <phoneticPr fontId="1" type="noConversion"/>
  </si>
  <si>
    <t>Moisture Content of Feed Wood:</t>
    <phoneticPr fontId="1" type="noConversion"/>
  </si>
  <si>
    <t>%</t>
    <phoneticPr fontId="1" type="noConversion"/>
  </si>
  <si>
    <t>Calculating Heating Rate</t>
  </si>
  <si>
    <t>LSR1</t>
  </si>
  <si>
    <t>LSR2</t>
  </si>
  <si>
    <t>Efficiency</t>
  </si>
  <si>
    <t>Heat Rate (C/min)</t>
  </si>
  <si>
    <t>W</t>
    <phoneticPr fontId="1" type="noConversion"/>
  </si>
  <si>
    <t>J/kg C</t>
  </si>
  <si>
    <t>Power</t>
    <phoneticPr fontId="1" type="noConversion"/>
  </si>
  <si>
    <t>kg</t>
    <phoneticPr fontId="1" type="noConversion"/>
  </si>
  <si>
    <t>C/s</t>
    <phoneticPr fontId="1" type="noConversion"/>
  </si>
  <si>
    <t>C/min</t>
    <phoneticPr fontId="1" type="noConversion"/>
  </si>
  <si>
    <t>Mass Water</t>
    <phoneticPr fontId="1" type="noConversion"/>
  </si>
  <si>
    <t>Capacity</t>
    <phoneticPr fontId="1" type="noConversion"/>
  </si>
  <si>
    <t>Heat Rate</t>
    <phoneticPr fontId="1" type="noConversion"/>
  </si>
  <si>
    <t>Reactor Volume</t>
    <phoneticPr fontId="1" type="noConversion"/>
  </si>
  <si>
    <t>L</t>
    <phoneticPr fontId="1" type="noConversion"/>
  </si>
  <si>
    <t>poplar wood chips</t>
    <phoneticPr fontId="1" type="noConversion"/>
  </si>
  <si>
    <t>mono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</si>
</sst>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等线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opLeftCell="A7" zoomScale="167" workbookViewId="0">
      <selection activeCell="C19" sqref="C19"/>
    </sheetView>
  </sheetViews>
  <sheetFormatPr defaultRowHeight="13.8"/>
  <cols>
    <col min="1" max="1" width="39.6640625" style="1" customWidth="1"/>
    <col min="2" max="2" width="22.6640625" style="1" customWidth="1"/>
    <col min="3" max="16384" width="8.88671875" style="1"/>
  </cols>
  <sheetData>
    <row r="1" spans="1:8">
      <c r="A1" s="1" t="s">
        <v>22</v>
      </c>
      <c r="B1" s="3" t="s">
        <v>51</v>
      </c>
      <c r="C1" s="3"/>
      <c r="D1" s="3"/>
      <c r="E1" s="3"/>
      <c r="F1" s="3"/>
      <c r="G1" s="3"/>
      <c r="H1" s="3"/>
    </row>
    <row r="2" spans="1:8">
      <c r="A2" s="1" t="s">
        <v>26</v>
      </c>
      <c r="B2" s="2">
        <v>0</v>
      </c>
      <c r="C2" s="1" t="s">
        <v>24</v>
      </c>
    </row>
    <row r="3" spans="1:8">
      <c r="A3" s="1" t="s">
        <v>27</v>
      </c>
      <c r="B3" s="2">
        <v>14.8</v>
      </c>
      <c r="C3" s="1" t="s">
        <v>25</v>
      </c>
    </row>
    <row r="4" spans="1:8">
      <c r="A4" s="1" t="s">
        <v>28</v>
      </c>
      <c r="B4" s="2">
        <f>B3/0.88</f>
        <v>16.81818181818182</v>
      </c>
      <c r="C4" s="1" t="s">
        <v>25</v>
      </c>
    </row>
    <row r="5" spans="1:8">
      <c r="A5" s="1" t="s">
        <v>30</v>
      </c>
      <c r="B5" s="2">
        <f>(1.25+2)/2</f>
        <v>1.625</v>
      </c>
      <c r="C5" s="1" t="s">
        <v>31</v>
      </c>
    </row>
    <row r="6" spans="1:8">
      <c r="A6" s="1" t="s">
        <v>32</v>
      </c>
      <c r="B6" s="2">
        <f>300/15</f>
        <v>20</v>
      </c>
    </row>
    <row r="7" spans="1:8">
      <c r="A7" s="1" t="s">
        <v>33</v>
      </c>
      <c r="B7" s="2"/>
      <c r="C7" s="1" t="s">
        <v>34</v>
      </c>
    </row>
    <row r="8" spans="1:8" ht="17.399999999999999">
      <c r="A8" s="4" t="s">
        <v>35</v>
      </c>
      <c r="B8" s="5"/>
    </row>
    <row r="9" spans="1:8">
      <c r="A9" s="1" t="s">
        <v>42</v>
      </c>
      <c r="B9" s="2">
        <v>1200</v>
      </c>
      <c r="C9" s="1" t="s">
        <v>40</v>
      </c>
    </row>
    <row r="10" spans="1:8">
      <c r="A10" s="1" t="s">
        <v>49</v>
      </c>
      <c r="B10" s="2">
        <v>0.5</v>
      </c>
      <c r="C10" s="1" t="s">
        <v>50</v>
      </c>
    </row>
    <row r="11" spans="1:8">
      <c r="A11" s="1" t="s">
        <v>36</v>
      </c>
      <c r="B11" s="2">
        <v>20</v>
      </c>
    </row>
    <row r="12" spans="1:8">
      <c r="A12" s="1" t="s">
        <v>37</v>
      </c>
      <c r="B12" s="2"/>
    </row>
    <row r="13" spans="1:8">
      <c r="A13" s="1" t="s">
        <v>46</v>
      </c>
      <c r="B13" s="2">
        <f>B10*(B11/(1+B11))</f>
        <v>0.47619047619047616</v>
      </c>
      <c r="C13" s="1" t="s">
        <v>43</v>
      </c>
    </row>
    <row r="14" spans="1:8">
      <c r="A14" s="1" t="s">
        <v>38</v>
      </c>
      <c r="B14" s="2">
        <v>0.8</v>
      </c>
    </row>
    <row r="15" spans="1:8">
      <c r="A15" s="1" t="s">
        <v>47</v>
      </c>
      <c r="B15" s="2">
        <v>4186</v>
      </c>
      <c r="C15" s="1" t="s">
        <v>41</v>
      </c>
    </row>
    <row r="16" spans="1:8">
      <c r="A16" s="1" t="s">
        <v>48</v>
      </c>
      <c r="B16" s="2">
        <f>B9*B14/B15/B13</f>
        <v>0.48160535117056857</v>
      </c>
      <c r="C16" s="1" t="s">
        <v>44</v>
      </c>
    </row>
    <row r="17" spans="1:3">
      <c r="A17" s="1" t="s">
        <v>39</v>
      </c>
      <c r="B17" s="2">
        <f>B16*60</f>
        <v>28.896321070234116</v>
      </c>
      <c r="C17" s="1" t="s">
        <v>45</v>
      </c>
    </row>
    <row r="19" spans="1:3">
      <c r="B19" s="1">
        <v>1</v>
      </c>
      <c r="C19" s="1">
        <f>B19/98.709*2*10</f>
        <v>0.20261576958534683</v>
      </c>
    </row>
  </sheetData>
  <mergeCells count="2">
    <mergeCell ref="B1:H1"/>
    <mergeCell ref="A8:B8"/>
  </mergeCells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FE9F-7DBB-42E9-A045-B587EA358A9C}">
  <dimension ref="A1:X37"/>
  <sheetViews>
    <sheetView topLeftCell="G1" zoomScale="91" zoomScaleNormal="91" workbookViewId="0">
      <selection activeCell="A3" sqref="A3:T7"/>
    </sheetView>
  </sheetViews>
  <sheetFormatPr defaultRowHeight="13.8"/>
  <cols>
    <col min="1" max="10" width="20.77734375" customWidth="1"/>
    <col min="11" max="24" width="8.77734375" customWidth="1"/>
    <col min="25" max="26" width="20.77734375" customWidth="1"/>
  </cols>
  <sheetData>
    <row r="1" spans="1:24">
      <c r="A1" t="s">
        <v>0</v>
      </c>
      <c r="K1" t="s">
        <v>1</v>
      </c>
      <c r="Q1" t="s">
        <v>2</v>
      </c>
    </row>
    <row r="2" spans="1:24">
      <c r="A2" t="s">
        <v>3</v>
      </c>
      <c r="B2" t="s">
        <v>4</v>
      </c>
      <c r="C2" t="s">
        <v>5</v>
      </c>
      <c r="D2" t="s">
        <v>23</v>
      </c>
      <c r="E2" t="s">
        <v>29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</row>
    <row r="3" spans="1:24">
      <c r="A3">
        <v>30</v>
      </c>
      <c r="B3">
        <v>120</v>
      </c>
      <c r="C3">
        <v>10</v>
      </c>
      <c r="D3">
        <v>0.20261576958534683</v>
      </c>
      <c r="E3">
        <v>50</v>
      </c>
      <c r="F3">
        <v>150</v>
      </c>
      <c r="G3">
        <v>0</v>
      </c>
      <c r="H3">
        <f>A3-I3</f>
        <v>10</v>
      </c>
      <c r="I3">
        <f>(B3-80)/J3</f>
        <v>20</v>
      </c>
      <c r="J3">
        <v>2</v>
      </c>
      <c r="N3">
        <v>16.81818181818182</v>
      </c>
      <c r="S3">
        <v>0.17</v>
      </c>
      <c r="T3">
        <f>S3/(C3*100)*1000</f>
        <v>0.17</v>
      </c>
    </row>
    <row r="4" spans="1:24">
      <c r="A4">
        <v>30</v>
      </c>
      <c r="B4">
        <v>140</v>
      </c>
      <c r="C4">
        <v>10</v>
      </c>
      <c r="D4">
        <v>0.20261576958534683</v>
      </c>
      <c r="E4">
        <v>50</v>
      </c>
      <c r="F4">
        <v>150</v>
      </c>
      <c r="G4">
        <v>0</v>
      </c>
      <c r="H4">
        <f t="shared" ref="H4:H7" si="0">A4-I4</f>
        <v>0</v>
      </c>
      <c r="I4">
        <f t="shared" ref="I4:I7" si="1">(B4-80)/J4</f>
        <v>30</v>
      </c>
      <c r="J4">
        <v>2</v>
      </c>
      <c r="N4">
        <v>16.81818181818182</v>
      </c>
      <c r="S4">
        <v>1.17</v>
      </c>
      <c r="T4">
        <f t="shared" ref="T4:T7" si="2">S4/(C4*100)*1000</f>
        <v>1.17</v>
      </c>
    </row>
    <row r="5" spans="1:24">
      <c r="A5">
        <v>40</v>
      </c>
      <c r="B5">
        <v>150</v>
      </c>
      <c r="C5">
        <v>10</v>
      </c>
      <c r="D5">
        <v>0.20261576958534683</v>
      </c>
      <c r="E5">
        <v>50</v>
      </c>
      <c r="F5">
        <v>150</v>
      </c>
      <c r="G5">
        <v>0</v>
      </c>
      <c r="H5">
        <f t="shared" si="0"/>
        <v>5</v>
      </c>
      <c r="I5">
        <f t="shared" si="1"/>
        <v>35</v>
      </c>
      <c r="J5">
        <v>2</v>
      </c>
      <c r="N5">
        <v>16.81818181818182</v>
      </c>
      <c r="S5">
        <v>4.3499999999999996</v>
      </c>
      <c r="T5">
        <f t="shared" si="2"/>
        <v>4.3499999999999996</v>
      </c>
    </row>
    <row r="6" spans="1:24">
      <c r="A6">
        <v>60</v>
      </c>
      <c r="B6">
        <v>150</v>
      </c>
      <c r="C6">
        <v>10</v>
      </c>
      <c r="D6">
        <v>0.20261576958534683</v>
      </c>
      <c r="E6">
        <v>50</v>
      </c>
      <c r="F6">
        <v>150</v>
      </c>
      <c r="G6">
        <v>0</v>
      </c>
      <c r="H6">
        <f t="shared" si="0"/>
        <v>25</v>
      </c>
      <c r="I6">
        <f t="shared" si="1"/>
        <v>35</v>
      </c>
      <c r="J6">
        <v>2</v>
      </c>
      <c r="N6">
        <v>16.81818181818182</v>
      </c>
      <c r="S6">
        <v>5.95</v>
      </c>
      <c r="T6">
        <f t="shared" si="2"/>
        <v>5.95</v>
      </c>
    </row>
    <row r="7" spans="1:24">
      <c r="A7">
        <v>80</v>
      </c>
      <c r="B7">
        <v>150</v>
      </c>
      <c r="C7">
        <v>10</v>
      </c>
      <c r="D7">
        <v>0.20261576958534683</v>
      </c>
      <c r="E7">
        <v>50</v>
      </c>
      <c r="F7">
        <v>150</v>
      </c>
      <c r="G7">
        <v>0</v>
      </c>
      <c r="H7">
        <f t="shared" si="0"/>
        <v>45</v>
      </c>
      <c r="I7">
        <f t="shared" si="1"/>
        <v>35</v>
      </c>
      <c r="J7">
        <v>2</v>
      </c>
      <c r="N7">
        <v>16.81818181818182</v>
      </c>
      <c r="S7">
        <v>6.92</v>
      </c>
      <c r="T7">
        <f t="shared" si="2"/>
        <v>6.92</v>
      </c>
    </row>
    <row r="8" spans="1:24">
      <c r="C8">
        <v>10</v>
      </c>
      <c r="D8">
        <v>0.20261576958534683</v>
      </c>
      <c r="F8">
        <v>150</v>
      </c>
      <c r="G8">
        <v>0</v>
      </c>
      <c r="J8">
        <v>2</v>
      </c>
      <c r="N8">
        <v>16.81818181818182</v>
      </c>
    </row>
    <row r="9" spans="1:24">
      <c r="C9">
        <v>10</v>
      </c>
      <c r="D9">
        <v>0.20261576958534683</v>
      </c>
      <c r="F9">
        <v>150</v>
      </c>
      <c r="G9">
        <v>0</v>
      </c>
      <c r="J9">
        <v>2</v>
      </c>
      <c r="N9">
        <v>16.81818181818182</v>
      </c>
    </row>
    <row r="10" spans="1:24">
      <c r="C10">
        <v>10</v>
      </c>
      <c r="D10">
        <v>0.20261576958534683</v>
      </c>
      <c r="F10">
        <v>150</v>
      </c>
      <c r="G10">
        <v>0</v>
      </c>
      <c r="J10">
        <v>2</v>
      </c>
      <c r="N10">
        <v>16.81818181818182</v>
      </c>
    </row>
    <row r="11" spans="1:24">
      <c r="C11">
        <v>10</v>
      </c>
      <c r="D11">
        <v>0.20261576958534683</v>
      </c>
      <c r="F11">
        <v>150</v>
      </c>
      <c r="G11">
        <v>0</v>
      </c>
      <c r="J11">
        <v>2</v>
      </c>
      <c r="N11">
        <v>16.81818181818182</v>
      </c>
    </row>
    <row r="12" spans="1:24">
      <c r="C12">
        <v>10</v>
      </c>
      <c r="D12">
        <v>0.20261576958534683</v>
      </c>
      <c r="F12">
        <v>150</v>
      </c>
      <c r="G12">
        <v>0</v>
      </c>
      <c r="J12">
        <v>2</v>
      </c>
      <c r="N12">
        <v>16.81818181818182</v>
      </c>
    </row>
    <row r="13" spans="1:24">
      <c r="C13">
        <v>10</v>
      </c>
      <c r="D13">
        <v>0.20261576958534683</v>
      </c>
      <c r="F13">
        <v>150</v>
      </c>
      <c r="G13">
        <v>0</v>
      </c>
      <c r="J13">
        <v>2</v>
      </c>
      <c r="N13">
        <v>16.81818181818182</v>
      </c>
    </row>
    <row r="14" spans="1:24">
      <c r="C14">
        <v>10</v>
      </c>
      <c r="D14">
        <v>0.20261576958534683</v>
      </c>
      <c r="F14">
        <v>150</v>
      </c>
      <c r="G14">
        <v>0</v>
      </c>
      <c r="J14">
        <v>2</v>
      </c>
      <c r="N14">
        <v>16.81818181818182</v>
      </c>
    </row>
    <row r="15" spans="1:24">
      <c r="C15">
        <v>10</v>
      </c>
      <c r="D15">
        <v>0.20261576958534683</v>
      </c>
      <c r="F15">
        <v>150</v>
      </c>
      <c r="G15">
        <v>0</v>
      </c>
      <c r="J15">
        <v>2</v>
      </c>
      <c r="N15">
        <v>16.81818181818182</v>
      </c>
    </row>
    <row r="16" spans="1:24">
      <c r="C16">
        <v>10</v>
      </c>
      <c r="D16">
        <v>0.20261576958534683</v>
      </c>
      <c r="F16">
        <v>150</v>
      </c>
      <c r="G16">
        <v>0</v>
      </c>
      <c r="J16">
        <v>2</v>
      </c>
      <c r="N16">
        <v>16.81818181818182</v>
      </c>
    </row>
    <row r="17" spans="3:14">
      <c r="C17">
        <v>10</v>
      </c>
      <c r="D17">
        <v>0.20261576958534683</v>
      </c>
      <c r="F17">
        <v>150</v>
      </c>
      <c r="G17">
        <v>0</v>
      </c>
      <c r="J17">
        <v>2</v>
      </c>
      <c r="N17">
        <v>16.81818181818182</v>
      </c>
    </row>
    <row r="18" spans="3:14">
      <c r="C18">
        <v>10</v>
      </c>
      <c r="D18">
        <v>0.20261576958534683</v>
      </c>
      <c r="F18">
        <v>150</v>
      </c>
      <c r="G18">
        <v>0</v>
      </c>
      <c r="J18">
        <v>2</v>
      </c>
      <c r="N18">
        <v>16.81818181818182</v>
      </c>
    </row>
    <row r="19" spans="3:14">
      <c r="C19">
        <v>10</v>
      </c>
      <c r="D19">
        <v>0.20261576958534683</v>
      </c>
      <c r="F19">
        <v>150</v>
      </c>
      <c r="G19">
        <v>0</v>
      </c>
      <c r="J19">
        <v>2</v>
      </c>
      <c r="N19">
        <v>16.81818181818182</v>
      </c>
    </row>
    <row r="20" spans="3:14">
      <c r="C20">
        <v>10</v>
      </c>
      <c r="D20">
        <v>0.20261576958534683</v>
      </c>
      <c r="F20">
        <v>150</v>
      </c>
      <c r="G20">
        <v>0</v>
      </c>
      <c r="J20">
        <v>2</v>
      </c>
      <c r="N20">
        <v>16.81818181818182</v>
      </c>
    </row>
    <row r="21" spans="3:14">
      <c r="C21">
        <v>10</v>
      </c>
      <c r="D21">
        <v>0.20261576958534683</v>
      </c>
      <c r="F21">
        <v>150</v>
      </c>
      <c r="G21">
        <v>0</v>
      </c>
      <c r="J21">
        <v>2</v>
      </c>
      <c r="N21">
        <v>16.81818181818182</v>
      </c>
    </row>
    <row r="22" spans="3:14">
      <c r="C22">
        <v>10</v>
      </c>
      <c r="D22">
        <v>0.20261576958534683</v>
      </c>
      <c r="F22">
        <v>150</v>
      </c>
      <c r="G22">
        <v>0</v>
      </c>
      <c r="J22">
        <v>2</v>
      </c>
      <c r="N22">
        <v>16.81818181818182</v>
      </c>
    </row>
    <row r="23" spans="3:14">
      <c r="C23">
        <v>10</v>
      </c>
      <c r="D23">
        <v>0.20261576958534683</v>
      </c>
      <c r="F23">
        <v>150</v>
      </c>
      <c r="G23">
        <v>0</v>
      </c>
      <c r="J23">
        <v>2</v>
      </c>
      <c r="N23">
        <v>16.81818181818182</v>
      </c>
    </row>
    <row r="24" spans="3:14">
      <c r="C24">
        <v>10</v>
      </c>
      <c r="D24">
        <v>0.20261576958534683</v>
      </c>
      <c r="F24">
        <v>150</v>
      </c>
      <c r="G24">
        <v>0</v>
      </c>
      <c r="J24">
        <v>2</v>
      </c>
      <c r="N24">
        <v>16.81818181818182</v>
      </c>
    </row>
    <row r="25" spans="3:14">
      <c r="C25">
        <v>10</v>
      </c>
      <c r="D25">
        <v>0.20261576958534683</v>
      </c>
      <c r="F25">
        <v>150</v>
      </c>
      <c r="G25">
        <v>0</v>
      </c>
      <c r="J25">
        <v>2</v>
      </c>
      <c r="N25">
        <v>16.81818181818182</v>
      </c>
    </row>
    <row r="26" spans="3:14">
      <c r="C26">
        <v>10</v>
      </c>
      <c r="D26">
        <v>0.20261576958534683</v>
      </c>
      <c r="F26">
        <v>150</v>
      </c>
      <c r="G26">
        <v>0</v>
      </c>
      <c r="J26">
        <v>2</v>
      </c>
      <c r="N26">
        <v>16.81818181818182</v>
      </c>
    </row>
    <row r="27" spans="3:14">
      <c r="C27">
        <v>10</v>
      </c>
      <c r="D27">
        <v>0.20261576958534683</v>
      </c>
      <c r="F27">
        <v>150</v>
      </c>
      <c r="G27">
        <v>0</v>
      </c>
      <c r="J27">
        <v>2</v>
      </c>
      <c r="N27">
        <v>16.81818181818182</v>
      </c>
    </row>
    <row r="28" spans="3:14">
      <c r="C28">
        <v>10</v>
      </c>
      <c r="D28">
        <v>0.20261576958534683</v>
      </c>
      <c r="F28">
        <v>150</v>
      </c>
      <c r="G28">
        <v>0</v>
      </c>
      <c r="J28">
        <v>2</v>
      </c>
      <c r="N28">
        <v>16.81818181818182</v>
      </c>
    </row>
    <row r="29" spans="3:14">
      <c r="C29">
        <v>10</v>
      </c>
      <c r="D29">
        <v>0.20261576958534683</v>
      </c>
      <c r="F29">
        <v>150</v>
      </c>
      <c r="G29">
        <v>0</v>
      </c>
      <c r="J29">
        <v>2</v>
      </c>
      <c r="N29">
        <v>16.81818181818182</v>
      </c>
    </row>
    <row r="30" spans="3:14">
      <c r="C30">
        <v>10</v>
      </c>
      <c r="D30">
        <v>0.20261576958534683</v>
      </c>
      <c r="F30">
        <v>150</v>
      </c>
      <c r="G30">
        <v>0</v>
      </c>
      <c r="J30">
        <v>2</v>
      </c>
      <c r="N30">
        <v>16.81818181818182</v>
      </c>
    </row>
    <row r="31" spans="3:14">
      <c r="C31">
        <v>10</v>
      </c>
      <c r="D31">
        <v>0.20261576958534683</v>
      </c>
      <c r="F31">
        <v>150</v>
      </c>
      <c r="G31">
        <v>0</v>
      </c>
      <c r="J31">
        <v>2</v>
      </c>
      <c r="N31">
        <v>16.81818181818182</v>
      </c>
    </row>
    <row r="32" spans="3:14">
      <c r="C32">
        <v>10</v>
      </c>
      <c r="D32">
        <v>0.20261576958534683</v>
      </c>
      <c r="F32">
        <v>150</v>
      </c>
      <c r="G32">
        <v>0</v>
      </c>
      <c r="J32">
        <v>2</v>
      </c>
      <c r="N32">
        <v>16.81818181818182</v>
      </c>
    </row>
    <row r="33" spans="3:13">
      <c r="C33">
        <v>10</v>
      </c>
      <c r="D33">
        <v>0.20261576958534683</v>
      </c>
      <c r="F33">
        <v>150</v>
      </c>
      <c r="G33">
        <v>0</v>
      </c>
      <c r="J33">
        <v>2</v>
      </c>
      <c r="M33">
        <v>16.81818181818182</v>
      </c>
    </row>
    <row r="34" spans="3:13">
      <c r="C34">
        <v>10</v>
      </c>
      <c r="D34">
        <v>0.20261576958534683</v>
      </c>
      <c r="F34">
        <v>150</v>
      </c>
      <c r="G34">
        <v>0</v>
      </c>
      <c r="J34">
        <v>2</v>
      </c>
      <c r="M34">
        <v>16.81818181818182</v>
      </c>
    </row>
    <row r="35" spans="3:13">
      <c r="C35">
        <v>10</v>
      </c>
      <c r="D35">
        <v>0.20261576958534683</v>
      </c>
      <c r="F35">
        <v>150</v>
      </c>
      <c r="G35">
        <v>0</v>
      </c>
      <c r="J35">
        <v>2</v>
      </c>
      <c r="M35">
        <v>16.81818181818182</v>
      </c>
    </row>
    <row r="36" spans="3:13">
      <c r="C36">
        <v>10</v>
      </c>
      <c r="D36">
        <v>0.20261576958534683</v>
      </c>
      <c r="F36">
        <v>150</v>
      </c>
      <c r="G36">
        <v>0</v>
      </c>
      <c r="J36">
        <v>2</v>
      </c>
      <c r="M36">
        <v>16.81818181818182</v>
      </c>
    </row>
    <row r="37" spans="3:13">
      <c r="C37">
        <v>10</v>
      </c>
      <c r="D37">
        <v>0.20261576958534683</v>
      </c>
      <c r="F37">
        <v>150</v>
      </c>
      <c r="G37">
        <v>0</v>
      </c>
      <c r="J37">
        <v>2</v>
      </c>
      <c r="M37">
        <v>16.81818181818182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4CE75-517A-4BE5-839E-10CE99A25717}">
  <dimension ref="A1:Y7"/>
  <sheetViews>
    <sheetView tabSelected="1" zoomScale="78" workbookViewId="0">
      <selection activeCell="X14" sqref="X14"/>
    </sheetView>
  </sheetViews>
  <sheetFormatPr defaultRowHeight="13.8"/>
  <cols>
    <col min="1" max="1" width="8.88671875" customWidth="1"/>
    <col min="24" max="24" width="27.5546875" customWidth="1"/>
  </cols>
  <sheetData>
    <row r="1" spans="1:25">
      <c r="A1" t="s">
        <v>0</v>
      </c>
      <c r="K1" t="s">
        <v>1</v>
      </c>
      <c r="Q1" t="s">
        <v>2</v>
      </c>
    </row>
    <row r="2" spans="1:25">
      <c r="A2" t="s">
        <v>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20</v>
      </c>
      <c r="X2" t="s">
        <v>21</v>
      </c>
      <c r="Y2" t="s">
        <v>52</v>
      </c>
    </row>
    <row r="3" spans="1:25">
      <c r="A3">
        <v>30</v>
      </c>
      <c r="B3">
        <v>120</v>
      </c>
      <c r="C3">
        <v>10</v>
      </c>
      <c r="D3">
        <v>0.20261576958534683</v>
      </c>
      <c r="E3">
        <v>50</v>
      </c>
      <c r="F3">
        <v>150</v>
      </c>
      <c r="G3">
        <v>0</v>
      </c>
      <c r="H3">
        <v>10</v>
      </c>
      <c r="I3">
        <v>20</v>
      </c>
      <c r="J3">
        <v>2</v>
      </c>
      <c r="N3">
        <v>16.81818181818182</v>
      </c>
      <c r="T3">
        <v>0.17</v>
      </c>
    </row>
    <row r="4" spans="1:25">
      <c r="A4">
        <v>30</v>
      </c>
      <c r="B4">
        <v>140</v>
      </c>
      <c r="C4">
        <v>10</v>
      </c>
      <c r="D4">
        <v>0.20261576958534683</v>
      </c>
      <c r="E4">
        <v>50</v>
      </c>
      <c r="F4">
        <v>150</v>
      </c>
      <c r="G4">
        <v>0</v>
      </c>
      <c r="H4">
        <v>0</v>
      </c>
      <c r="I4">
        <v>30</v>
      </c>
      <c r="J4">
        <v>2</v>
      </c>
      <c r="N4">
        <v>16.81818181818182</v>
      </c>
      <c r="T4">
        <v>1.17</v>
      </c>
    </row>
    <row r="5" spans="1:25">
      <c r="A5">
        <v>40</v>
      </c>
      <c r="B5">
        <v>150</v>
      </c>
      <c r="C5">
        <v>10</v>
      </c>
      <c r="D5">
        <v>0.20261576958534683</v>
      </c>
      <c r="E5">
        <v>50</v>
      </c>
      <c r="F5">
        <v>150</v>
      </c>
      <c r="G5">
        <v>0</v>
      </c>
      <c r="H5">
        <v>5</v>
      </c>
      <c r="I5">
        <v>35</v>
      </c>
      <c r="J5">
        <v>2</v>
      </c>
      <c r="N5">
        <v>16.81818181818182</v>
      </c>
      <c r="T5">
        <v>4.3499999999999996</v>
      </c>
    </row>
    <row r="6" spans="1:25">
      <c r="A6">
        <v>60</v>
      </c>
      <c r="B6">
        <v>150</v>
      </c>
      <c r="C6">
        <v>10</v>
      </c>
      <c r="D6">
        <v>0.20261576958534683</v>
      </c>
      <c r="E6">
        <v>50</v>
      </c>
      <c r="F6">
        <v>150</v>
      </c>
      <c r="G6">
        <v>0</v>
      </c>
      <c r="H6">
        <v>25</v>
      </c>
      <c r="I6">
        <v>35</v>
      </c>
      <c r="J6">
        <v>2</v>
      </c>
      <c r="N6">
        <v>16.81818181818182</v>
      </c>
      <c r="T6">
        <v>5.95</v>
      </c>
    </row>
    <row r="7" spans="1:25">
      <c r="A7">
        <v>80</v>
      </c>
      <c r="B7">
        <v>150</v>
      </c>
      <c r="C7">
        <v>10</v>
      </c>
      <c r="D7">
        <v>0.20261576958534683</v>
      </c>
      <c r="E7">
        <v>50</v>
      </c>
      <c r="F7">
        <v>150</v>
      </c>
      <c r="G7">
        <v>0</v>
      </c>
      <c r="H7">
        <v>45</v>
      </c>
      <c r="I7">
        <v>35</v>
      </c>
      <c r="J7">
        <v>2</v>
      </c>
      <c r="N7">
        <v>16.81818181818182</v>
      </c>
      <c r="T7">
        <v>6.92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Raw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2019-06-28T16:21:41Z</dcterms:modified>
</cp:coreProperties>
</file>