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4AA3A7D-342F-40A0-8E7C-923C4265DC5C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2" l="1"/>
  <c r="C36" i="2"/>
  <c r="D36" i="2" s="1"/>
  <c r="C37" i="2"/>
  <c r="D37" i="2" s="1"/>
  <c r="C38" i="2"/>
  <c r="D38" i="2" s="1"/>
  <c r="C39" i="2"/>
  <c r="D39" i="2" s="1"/>
  <c r="C40" i="2"/>
  <c r="D40" i="2" s="1"/>
  <c r="C35" i="2"/>
  <c r="C43" i="2"/>
  <c r="E43" i="2" s="1"/>
  <c r="C44" i="2"/>
  <c r="E44" i="2" s="1"/>
  <c r="C45" i="2"/>
  <c r="D45" i="2" s="1"/>
  <c r="C46" i="2"/>
  <c r="D46" i="2" s="1"/>
  <c r="C47" i="2"/>
  <c r="E47" i="2" s="1"/>
  <c r="C42" i="2"/>
  <c r="D42" i="2" s="1"/>
  <c r="E40" i="2"/>
  <c r="F40" i="2" s="1"/>
  <c r="E36" i="2"/>
  <c r="F36" i="2" s="1"/>
  <c r="E37" i="2"/>
  <c r="F37" i="2" s="1"/>
  <c r="E38" i="2"/>
  <c r="F38" i="2" s="1"/>
  <c r="E39" i="2"/>
  <c r="F39" i="2" s="1"/>
  <c r="E35" i="2"/>
  <c r="F35" i="2" s="1"/>
  <c r="D47" i="2" l="1"/>
  <c r="E42" i="2"/>
  <c r="E46" i="2"/>
  <c r="E45" i="2"/>
  <c r="D44" i="2"/>
  <c r="D43" i="2"/>
  <c r="B17" i="1"/>
  <c r="B14" i="1"/>
  <c r="B28" i="2" l="1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27" i="2"/>
  <c r="C27" i="2" s="1"/>
  <c r="I45" i="1"/>
  <c r="B4" i="1" l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8" i="1" l="1"/>
</calcChain>
</file>

<file path=xl/sharedStrings.xml><?xml version="1.0" encoding="utf-8"?>
<sst xmlns="http://schemas.openxmlformats.org/spreadsheetml/2006/main" count="110" uniqueCount="73">
  <si>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</si>
  <si>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</si>
  <si>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</si>
  <si>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</si>
  <si>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</si>
  <si>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</si>
  <si>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</si>
  <si>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</si>
  <si>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</si>
  <si>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</si>
  <si>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</si>
  <si>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</si>
  <si>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</si>
  <si>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</si>
  <si>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</si>
  <si>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</si>
  <si>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</si>
  <si>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</si>
  <si>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</si>
  <si>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</si>
  <si>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</si>
  <si>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</si>
  <si>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</si>
  <si>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</si>
  <si>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</si>
  <si>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</si>
  <si>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</si>
  <si>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</si>
  <si>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</si>
  <si>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</si>
  <si>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</si>
  <si>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</si>
  <si>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</si>
  <si>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</si>
  <si>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</si>
  <si>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</si>
  <si>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</si>
  <si>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</si>
  <si>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</si>
  <si>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</si>
  <si>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</si>
  <si>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</si>
  <si>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</si>
  <si>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</si>
  <si>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</si>
  <si>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</si>
  <si>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</si>
  <si>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</si>
  <si>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</si>
  <si>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</si>
  <si>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</si>
  <si>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</si>
  <si>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</si>
  <si>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</si>
  <si>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</si>
  <si>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</si>
  <si>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</si>
  <si>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</si>
  <si>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</si>
  <si>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</si>
  <si>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</si>
  <si>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</si>
  <si>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</si>
  <si>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</si>
  <si>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</si>
  <si>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</si>
  <si>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southern red oak</t>
    <phoneticPr fontId="1" type="noConversion"/>
  </si>
  <si>
    <t xml:space="preserve"> </t>
    <phoneticPr fontId="1" type="noConversion"/>
  </si>
  <si>
    <t>s</t>
    <phoneticPr fontId="1" type="noConversion"/>
  </si>
  <si>
    <t>percent original xylan</t>
    <phoneticPr fontId="1" type="noConversion"/>
  </si>
  <si>
    <t>time verage:</t>
    <phoneticPr fontId="1" type="noConversion"/>
  </si>
  <si>
    <t>min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</si>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</sst>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3" borderId="0" xfId="0" applyFill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workbookViewId="0">
      <selection activeCell="B12" sqref="B12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20" ht="18">
      <c r="A1" s="4" t="s">
        <v>8</v>
      </c>
      <c r="B1" s="10" t="s">
        <v>66</v>
      </c>
      <c r="C1" s="11"/>
      <c r="D1" s="11"/>
      <c r="E1" s="11"/>
      <c r="F1" s="11"/>
      <c r="G1" s="11"/>
      <c r="H1" s="11"/>
      <c r="I1" s="13" t="s">
        <v>51</v>
      </c>
      <c r="J1" s="13"/>
      <c r="K1" s="13"/>
    </row>
    <row r="2" spans="1:20">
      <c r="A2" s="4" t="s">
        <v>9</v>
      </c>
      <c r="B2" s="5" t="s">
        <v>67</v>
      </c>
      <c r="C2" s="4" t="s">
        <v>0</v>
      </c>
    </row>
    <row r="3" spans="1:20">
      <c r="A3" s="4" t="s">
        <v>10</v>
      </c>
      <c r="B3" s="5">
        <v>19.100000000000001</v>
      </c>
      <c r="C3" s="4" t="s">
        <v>1</v>
      </c>
    </row>
    <row r="4" spans="1:20">
      <c r="A4" s="4" t="s">
        <v>11</v>
      </c>
      <c r="B4" s="5">
        <f>B3/0.88</f>
        <v>21.704545454545457</v>
      </c>
      <c r="C4" s="4" t="s">
        <v>1</v>
      </c>
    </row>
    <row r="5" spans="1:20">
      <c r="A5" s="4" t="s">
        <v>12</v>
      </c>
      <c r="B5" s="5">
        <v>0.50900000000000001</v>
      </c>
      <c r="C5" s="4" t="s">
        <v>13</v>
      </c>
    </row>
    <row r="6" spans="1:20">
      <c r="A6" s="4" t="s">
        <v>14</v>
      </c>
      <c r="B6" s="5">
        <v>3</v>
      </c>
    </row>
    <row r="7" spans="1:20">
      <c r="A7" s="4" t="s">
        <v>63</v>
      </c>
      <c r="B7" s="5">
        <v>25</v>
      </c>
      <c r="C7" s="4" t="s">
        <v>64</v>
      </c>
    </row>
    <row r="8" spans="1:20">
      <c r="A8" s="4" t="s">
        <v>15</v>
      </c>
      <c r="B8" s="5">
        <v>6.14</v>
      </c>
      <c r="C8" s="4" t="s">
        <v>16</v>
      </c>
    </row>
    <row r="9" spans="1:20" ht="18">
      <c r="A9" s="12" t="s">
        <v>2</v>
      </c>
      <c r="B9" s="12"/>
    </row>
    <row r="10" spans="1:20">
      <c r="A10" s="4" t="s">
        <v>17</v>
      </c>
      <c r="B10" s="5">
        <v>700</v>
      </c>
      <c r="C10" s="4" t="s">
        <v>18</v>
      </c>
    </row>
    <row r="11" spans="1:20">
      <c r="A11" s="4" t="s">
        <v>19</v>
      </c>
      <c r="B11" s="5">
        <v>0.3</v>
      </c>
      <c r="C11" s="4" t="s">
        <v>20</v>
      </c>
    </row>
    <row r="12" spans="1:20">
      <c r="A12" s="4" t="s">
        <v>3</v>
      </c>
      <c r="B12" s="5">
        <v>3</v>
      </c>
    </row>
    <row r="13" spans="1:20">
      <c r="A13" s="4" t="s">
        <v>4</v>
      </c>
      <c r="B13" s="5"/>
    </row>
    <row r="14" spans="1:20">
      <c r="A14" s="4" t="s">
        <v>21</v>
      </c>
      <c r="B14" s="5">
        <f>0.0018</f>
        <v>1.8E-3</v>
      </c>
      <c r="C14" s="4" t="s">
        <v>22</v>
      </c>
      <c r="T14" s="4">
        <v>0.84099999999999997</v>
      </c>
    </row>
    <row r="15" spans="1:20">
      <c r="A15" s="4" t="s">
        <v>5</v>
      </c>
      <c r="B15" s="5">
        <v>0.8</v>
      </c>
      <c r="T15" s="4">
        <v>0.59499999999999997</v>
      </c>
    </row>
    <row r="16" spans="1:20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74.321813452248236</v>
      </c>
      <c r="C17" s="4" t="s">
        <v>25</v>
      </c>
    </row>
    <row r="18" spans="1:17">
      <c r="A18" s="4" t="s">
        <v>7</v>
      </c>
      <c r="B18" s="5">
        <f>B17*60</f>
        <v>4459.3088071348939</v>
      </c>
      <c r="C18" s="4" t="s">
        <v>26</v>
      </c>
    </row>
    <row r="22" spans="1:17" ht="18">
      <c r="A22" s="13" t="s">
        <v>56</v>
      </c>
      <c r="B22" s="13"/>
      <c r="C22" s="13"/>
    </row>
    <row r="23" spans="1:17">
      <c r="A23" s="4" t="s">
        <v>57</v>
      </c>
      <c r="B23" s="4" t="s">
        <v>58</v>
      </c>
    </row>
    <row r="24" spans="1:17">
      <c r="A24" s="4">
        <v>0.6</v>
      </c>
      <c r="B24" s="5">
        <f>A24/($B$6*100)*1000</f>
        <v>2</v>
      </c>
    </row>
    <row r="25" spans="1:17">
      <c r="A25" s="4">
        <v>0.6</v>
      </c>
      <c r="B25" s="5">
        <f t="shared" ref="B25:B33" si="0">A25/($B$6*100)*1000</f>
        <v>2</v>
      </c>
    </row>
    <row r="26" spans="1:17">
      <c r="A26" s="4">
        <v>0.6</v>
      </c>
      <c r="B26" s="5">
        <f t="shared" si="0"/>
        <v>2</v>
      </c>
    </row>
    <row r="27" spans="1:17">
      <c r="A27" s="4">
        <v>0.6</v>
      </c>
      <c r="B27" s="5">
        <f t="shared" si="0"/>
        <v>2</v>
      </c>
    </row>
    <row r="28" spans="1:17">
      <c r="A28" s="4">
        <v>0.6</v>
      </c>
      <c r="B28" s="5">
        <f t="shared" si="0"/>
        <v>2</v>
      </c>
    </row>
    <row r="29" spans="1:17">
      <c r="A29" s="4">
        <v>0.6</v>
      </c>
      <c r="B29" s="5">
        <f t="shared" si="0"/>
        <v>2</v>
      </c>
    </row>
    <row r="30" spans="1:17" ht="18">
      <c r="A30" s="4">
        <v>0.6</v>
      </c>
      <c r="B30" s="5">
        <f t="shared" si="0"/>
        <v>2</v>
      </c>
      <c r="I30" s="13" t="s">
        <v>50</v>
      </c>
      <c r="J30" s="13"/>
      <c r="K30" s="13"/>
      <c r="M30" s="13" t="s">
        <v>59</v>
      </c>
      <c r="N30" s="13"/>
      <c r="O30" s="13"/>
      <c r="P30" s="13"/>
      <c r="Q30" s="13"/>
    </row>
    <row r="31" spans="1:17">
      <c r="A31" s="4">
        <v>0.6</v>
      </c>
      <c r="B31" s="5">
        <f t="shared" si="0"/>
        <v>2</v>
      </c>
      <c r="I31" s="6" t="s">
        <v>49</v>
      </c>
      <c r="J31" s="5">
        <v>5.07</v>
      </c>
      <c r="M31" s="14" t="s">
        <v>60</v>
      </c>
      <c r="N31" s="14"/>
      <c r="O31" s="4">
        <v>0.84099999999999997</v>
      </c>
      <c r="P31" s="4" t="s">
        <v>65</v>
      </c>
    </row>
    <row r="32" spans="1:17" ht="16.2">
      <c r="A32" s="4">
        <v>0.6</v>
      </c>
      <c r="B32" s="5">
        <f t="shared" si="0"/>
        <v>2</v>
      </c>
      <c r="I32" s="6" t="s">
        <v>52</v>
      </c>
      <c r="J32" s="5">
        <f>10^(-J31)</f>
        <v>8.5113803820237531E-6</v>
      </c>
      <c r="M32" s="14" t="s">
        <v>61</v>
      </c>
      <c r="N32" s="14"/>
      <c r="O32" s="4">
        <v>0.59499999999999997</v>
      </c>
      <c r="P32" s="4" t="s">
        <v>65</v>
      </c>
    </row>
    <row r="33" spans="1:16">
      <c r="A33" s="4">
        <v>0.6</v>
      </c>
      <c r="B33" s="5">
        <f t="shared" si="0"/>
        <v>2</v>
      </c>
      <c r="M33" s="14" t="s">
        <v>62</v>
      </c>
      <c r="N33" s="14"/>
      <c r="O33" s="5">
        <f>(O31+O32)/2</f>
        <v>0.71799999999999997</v>
      </c>
      <c r="P33" s="4" t="s">
        <v>65</v>
      </c>
    </row>
    <row r="34" spans="1:16" ht="18">
      <c r="I34" s="13" t="s">
        <v>53</v>
      </c>
      <c r="J34" s="13"/>
      <c r="K34" s="13"/>
      <c r="L34" s="13"/>
      <c r="M34" s="13"/>
      <c r="N34" s="8"/>
      <c r="O34" s="7"/>
    </row>
    <row r="35" spans="1:16" ht="16.2">
      <c r="I35" s="4" t="s">
        <v>55</v>
      </c>
      <c r="J35" s="4" t="s">
        <v>54</v>
      </c>
    </row>
    <row r="36" spans="1:16">
      <c r="I36" s="4">
        <v>0.01</v>
      </c>
      <c r="J36" s="5">
        <f>I36/98.709*2*10</f>
        <v>2.0261576958534684E-3</v>
      </c>
    </row>
    <row r="37" spans="1:16">
      <c r="I37" s="4">
        <v>0.05</v>
      </c>
      <c r="J37" s="5">
        <f t="shared" ref="J37:J43" si="1">I37/98.709*2*10</f>
        <v>1.0130788479267343E-2</v>
      </c>
    </row>
    <row r="38" spans="1:16">
      <c r="I38" s="4">
        <v>0.1</v>
      </c>
      <c r="J38" s="5">
        <f t="shared" si="1"/>
        <v>2.0261576958534686E-2</v>
      </c>
    </row>
    <row r="39" spans="1:16">
      <c r="I39" s="4">
        <v>0.5</v>
      </c>
      <c r="J39" s="5">
        <f t="shared" si="1"/>
        <v>0.10130788479267341</v>
      </c>
    </row>
    <row r="40" spans="1:16">
      <c r="I40" s="4">
        <v>1</v>
      </c>
      <c r="J40" s="5">
        <f t="shared" si="1"/>
        <v>0.20261576958534683</v>
      </c>
    </row>
    <row r="41" spans="1:16">
      <c r="I41" s="4">
        <v>2</v>
      </c>
      <c r="J41" s="5">
        <f t="shared" si="1"/>
        <v>0.40523153917069366</v>
      </c>
    </row>
    <row r="42" spans="1:16">
      <c r="I42" s="4">
        <v>3</v>
      </c>
      <c r="J42" s="5">
        <f t="shared" si="1"/>
        <v>0.60784730875604054</v>
      </c>
    </row>
    <row r="43" spans="1:16">
      <c r="I43" s="4">
        <v>4</v>
      </c>
      <c r="J43" s="5">
        <f t="shared" si="1"/>
        <v>0.81046307834138731</v>
      </c>
    </row>
    <row r="45" spans="1:16">
      <c r="I45" s="4">
        <f>5/60.052/0.1</f>
        <v>0.83261173649503761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47"/>
  <sheetViews>
    <sheetView workbookViewId="0">
      <selection activeCell="A3" sqref="A3:U8"/>
    </sheetView>
  </sheetViews>
  <sheetFormatPr defaultRowHeight="13.8"/>
  <cols>
    <col min="3" max="3" width="9.109375" bestFit="1" customWidth="1"/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v>4.2924900562971005E-2</v>
      </c>
      <c r="B3">
        <v>236.9</v>
      </c>
      <c r="C3">
        <v>3</v>
      </c>
      <c r="D3">
        <v>0</v>
      </c>
      <c r="E3">
        <v>0.71799999999999997</v>
      </c>
      <c r="F3">
        <v>0.6</v>
      </c>
      <c r="G3">
        <v>2.2999999999999998</v>
      </c>
      <c r="H3">
        <v>4.2924900562971005E-2</v>
      </c>
      <c r="I3">
        <v>0</v>
      </c>
      <c r="J3">
        <v>0</v>
      </c>
      <c r="N3">
        <v>21.704545454545457</v>
      </c>
      <c r="T3">
        <v>0.42232660982979986</v>
      </c>
      <c r="U3" s="9">
        <v>10.412031656428129</v>
      </c>
    </row>
    <row r="4" spans="1:24">
      <c r="A4">
        <v>0.22083473355480834</v>
      </c>
      <c r="B4">
        <v>236.9</v>
      </c>
      <c r="C4">
        <v>3</v>
      </c>
      <c r="D4">
        <v>0</v>
      </c>
      <c r="E4">
        <v>0.71799999999999997</v>
      </c>
      <c r="F4">
        <v>0.6</v>
      </c>
      <c r="G4">
        <v>2.2999999999999998</v>
      </c>
      <c r="H4">
        <v>0.22083473355480834</v>
      </c>
      <c r="I4">
        <v>0</v>
      </c>
      <c r="J4">
        <v>0</v>
      </c>
      <c r="N4">
        <v>21.704545454545457</v>
      </c>
      <c r="T4">
        <v>1.9083767402331659</v>
      </c>
      <c r="U4" s="9">
        <v>33.492686248607363</v>
      </c>
    </row>
    <row r="5" spans="1:24">
      <c r="A5">
        <v>0.53466668008580831</v>
      </c>
      <c r="B5">
        <v>236.9</v>
      </c>
      <c r="C5">
        <v>3</v>
      </c>
      <c r="D5">
        <v>0</v>
      </c>
      <c r="E5">
        <v>0.71799999999999997</v>
      </c>
      <c r="F5">
        <v>0.6</v>
      </c>
      <c r="G5">
        <v>2.2999999999999998</v>
      </c>
      <c r="H5">
        <v>0.53466668008580831</v>
      </c>
      <c r="I5">
        <v>0</v>
      </c>
      <c r="J5">
        <v>0</v>
      </c>
      <c r="N5">
        <v>21.704545454545457</v>
      </c>
      <c r="T5">
        <v>7.7558328402114638</v>
      </c>
      <c r="U5" s="9">
        <v>43.937808449253687</v>
      </c>
    </row>
    <row r="6" spans="1:24">
      <c r="A6">
        <v>0.73029217150616665</v>
      </c>
      <c r="B6">
        <v>236.9</v>
      </c>
      <c r="C6">
        <v>3</v>
      </c>
      <c r="D6">
        <v>0</v>
      </c>
      <c r="E6">
        <v>0.71799999999999997</v>
      </c>
      <c r="F6">
        <v>0.6</v>
      </c>
      <c r="G6">
        <v>2.2999999999999998</v>
      </c>
      <c r="H6">
        <v>0.73029217150616665</v>
      </c>
      <c r="I6">
        <v>0</v>
      </c>
      <c r="J6">
        <v>0</v>
      </c>
      <c r="N6">
        <v>21.704545454545457</v>
      </c>
      <c r="T6">
        <v>10.069791963452921</v>
      </c>
      <c r="U6" s="9">
        <v>41.309408138368134</v>
      </c>
    </row>
    <row r="7" spans="1:24">
      <c r="A7">
        <v>1.0483681104898566</v>
      </c>
      <c r="B7">
        <v>236.9</v>
      </c>
      <c r="C7">
        <v>3</v>
      </c>
      <c r="D7">
        <v>0</v>
      </c>
      <c r="E7">
        <v>0.71799999999999997</v>
      </c>
      <c r="F7">
        <v>0.6</v>
      </c>
      <c r="G7">
        <v>2.2999999999999998</v>
      </c>
      <c r="H7">
        <v>1.0483681104898566</v>
      </c>
      <c r="I7">
        <v>0</v>
      </c>
      <c r="J7">
        <v>0</v>
      </c>
      <c r="N7">
        <v>21.704545454545457</v>
      </c>
      <c r="T7">
        <v>14.063755177779546</v>
      </c>
      <c r="U7" s="9">
        <v>31.553212684708623</v>
      </c>
    </row>
    <row r="8" spans="1:24">
      <c r="A8">
        <v>1.5374516721583273</v>
      </c>
      <c r="B8">
        <v>236.9</v>
      </c>
      <c r="C8">
        <v>3</v>
      </c>
      <c r="D8">
        <v>0</v>
      </c>
      <c r="E8">
        <v>0.71799999999999997</v>
      </c>
      <c r="F8">
        <v>0.6</v>
      </c>
      <c r="G8">
        <v>2.2999999999999998</v>
      </c>
      <c r="H8">
        <v>1.5374516721583273</v>
      </c>
      <c r="I8">
        <v>0</v>
      </c>
      <c r="J8">
        <v>0</v>
      </c>
      <c r="N8">
        <v>21.704545454545457</v>
      </c>
      <c r="T8">
        <v>17.48050768417793</v>
      </c>
      <c r="U8" s="9">
        <v>19.778034442848309</v>
      </c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>
        <v>39.200000000000003</v>
      </c>
      <c r="B27">
        <f>A27/100</f>
        <v>0.39200000000000002</v>
      </c>
      <c r="C27">
        <f>B27*1000/3*19.1/100</f>
        <v>24.957333333333331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>
        <v>35.4</v>
      </c>
      <c r="B28">
        <f t="shared" ref="B28:B33" si="0">A28/100</f>
        <v>0.35399999999999998</v>
      </c>
      <c r="C28">
        <f>B28*1000/3*19.1/100</f>
        <v>22.538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>
        <v>28.7</v>
      </c>
      <c r="B29">
        <f t="shared" si="0"/>
        <v>0.28699999999999998</v>
      </c>
      <c r="C29">
        <f t="shared" ref="C29:C33" si="1">B29*1000/3*19.1/100</f>
        <v>18.272333333333336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>
      <c r="A30">
        <v>25.2</v>
      </c>
      <c r="B30">
        <f t="shared" si="0"/>
        <v>0.252</v>
      </c>
      <c r="C30">
        <f t="shared" si="1"/>
        <v>16.044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>
        <v>41.8</v>
      </c>
      <c r="B31">
        <f t="shared" si="0"/>
        <v>0.41799999999999998</v>
      </c>
      <c r="C31">
        <f t="shared" si="1"/>
        <v>26.612666666666669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>
        <v>38.200000000000003</v>
      </c>
      <c r="B32">
        <f t="shared" si="0"/>
        <v>0.38200000000000001</v>
      </c>
      <c r="C32">
        <f t="shared" si="1"/>
        <v>24.320666666666668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>
        <v>33.200000000000003</v>
      </c>
      <c r="B33">
        <f t="shared" si="0"/>
        <v>0.33200000000000002</v>
      </c>
      <c r="C33">
        <f t="shared" si="1"/>
        <v>21.137333333333334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 t="s">
        <v>68</v>
      </c>
      <c r="B34" t="s">
        <v>69</v>
      </c>
      <c r="C34"/>
      <c r="D34"/>
      <c r="E34" t="s">
        <v>70</v>
      </c>
      <c r="F34" t="s">
        <v>71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>
        <v>2.4406441972439201</v>
      </c>
      <c r="B35">
        <v>16.353976423709099</v>
      </c>
      <c r="C35">
        <f>B35/100</f>
        <v>0.16353976423709099</v>
      </c>
      <c r="D35">
        <f>C35*19.1/100*Raw!F3/(Raw!F3*Raw!C3/1000)</f>
        <v>10.412031656428129</v>
      </c>
      <c r="E35">
        <f>(A35+A42)/2</f>
        <v>2.5754940337782601</v>
      </c>
      <c r="F35">
        <f>E35/60</f>
        <v>4.2924900562971005E-2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>
        <v>13.169805600271401</v>
      </c>
      <c r="B36">
        <v>52.606313479488001</v>
      </c>
      <c r="C36">
        <f t="shared" ref="C36:C40" si="2">B36/100</f>
        <v>0.52606313479487998</v>
      </c>
      <c r="D36">
        <f>C36*19.1/100*Raw!F4/(Raw!F4*Raw!C4/1000)</f>
        <v>33.492686248607363</v>
      </c>
      <c r="E36">
        <f t="shared" ref="E36:E39" si="3">(A36+A43)/2</f>
        <v>13.2500840132885</v>
      </c>
      <c r="F36">
        <f t="shared" ref="F36:F40" si="4">E36/60</f>
        <v>0.22083473355480834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>
        <v>31.8265489536487</v>
      </c>
      <c r="B37">
        <v>69.0122645799796</v>
      </c>
      <c r="C37">
        <f t="shared" si="2"/>
        <v>0.69012264579979599</v>
      </c>
      <c r="D37">
        <f>C37*19.1/100*Raw!F5/(Raw!F5*Raw!C5/1000)</f>
        <v>43.937808449253687</v>
      </c>
      <c r="E37">
        <f t="shared" si="3"/>
        <v>32.080000805148501</v>
      </c>
      <c r="F37">
        <f t="shared" si="4"/>
        <v>0.53466668008580831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>
        <v>43.772784037999202</v>
      </c>
      <c r="B38">
        <v>64.883887128326904</v>
      </c>
      <c r="C38">
        <f t="shared" si="2"/>
        <v>0.648838871283269</v>
      </c>
      <c r="D38">
        <f>C38*19.1/100*Raw!F6/(Raw!F6*Raw!C6/1000)</f>
        <v>41.309408138368134</v>
      </c>
      <c r="E38">
        <f t="shared" si="3"/>
        <v>43.817530290370001</v>
      </c>
      <c r="F38">
        <f t="shared" si="4"/>
        <v>0.73029217150616665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>
      <c r="A39">
        <v>62.726216171343196</v>
      </c>
      <c r="B39">
        <v>49.560019923626101</v>
      </c>
      <c r="C39">
        <f t="shared" si="2"/>
        <v>0.49560019923626103</v>
      </c>
      <c r="D39">
        <f>C39*19.1/100*Raw!F7/(Raw!F7*Raw!C7/1000)</f>
        <v>31.553212684708623</v>
      </c>
      <c r="E39">
        <f t="shared" si="3"/>
        <v>62.902086629391398</v>
      </c>
      <c r="F39">
        <f t="shared" si="4"/>
        <v>1.0483681104898566</v>
      </c>
    </row>
    <row r="40" spans="1:24">
      <c r="A40">
        <v>92.272376181160595</v>
      </c>
      <c r="B40">
        <v>31.064975564683198</v>
      </c>
      <c r="C40">
        <f t="shared" si="2"/>
        <v>0.310649755646832</v>
      </c>
      <c r="D40">
        <f>C40*19.1/100*Raw!F8/(Raw!F8*Raw!C8/1000)</f>
        <v>19.778034442848309</v>
      </c>
      <c r="E40">
        <f>(A40+A47)/2</f>
        <v>92.247100329499645</v>
      </c>
      <c r="F40">
        <f t="shared" si="4"/>
        <v>1.5374516721583273</v>
      </c>
    </row>
    <row r="41" spans="1:24">
      <c r="A41" t="s">
        <v>68</v>
      </c>
      <c r="B41" t="s">
        <v>69</v>
      </c>
    </row>
    <row r="42" spans="1:24">
      <c r="A42">
        <v>2.7103438703126002</v>
      </c>
      <c r="B42">
        <v>0.66334022486356004</v>
      </c>
      <c r="C42">
        <f>B42/100</f>
        <v>6.6334022486356E-3</v>
      </c>
      <c r="D42">
        <f>C42*1000/3*19.1/100</f>
        <v>0.42232660982979986</v>
      </c>
      <c r="E42">
        <f>C42*19.1/100*Raw!F3/(Raw!F3*Raw!C3/1000)</f>
        <v>0.42232660982979991</v>
      </c>
    </row>
    <row r="43" spans="1:24">
      <c r="A43">
        <v>13.3303624263056</v>
      </c>
      <c r="B43">
        <v>2.9974503773295802</v>
      </c>
      <c r="C43">
        <f t="shared" ref="C43:C47" si="5">B43/100</f>
        <v>2.9974503773295802E-2</v>
      </c>
      <c r="D43">
        <f t="shared" ref="D43:D47" si="6">C43*1000/3*19.1/100</f>
        <v>1.9083767402331659</v>
      </c>
      <c r="E43">
        <f>C43*19.1/100*Raw!F4/(Raw!F4*Raw!C4/1000)</f>
        <v>1.9083767402331662</v>
      </c>
    </row>
    <row r="44" spans="1:24">
      <c r="A44">
        <v>32.333452656648298</v>
      </c>
      <c r="B44">
        <v>12.1819363982379</v>
      </c>
      <c r="C44">
        <f t="shared" si="5"/>
        <v>0.121819363982379</v>
      </c>
      <c r="D44">
        <f t="shared" si="6"/>
        <v>7.7558328402114638</v>
      </c>
      <c r="E44">
        <f>C44*19.1/100*Raw!F5/(Raw!F5*Raw!C5/1000)</f>
        <v>7.7558328402114638</v>
      </c>
    </row>
    <row r="45" spans="1:24">
      <c r="A45">
        <v>43.862276542740801</v>
      </c>
      <c r="B45">
        <v>15.816427167727101</v>
      </c>
      <c r="C45">
        <f t="shared" si="5"/>
        <v>0.15816427167727101</v>
      </c>
      <c r="D45">
        <f t="shared" si="6"/>
        <v>10.069791963452921</v>
      </c>
      <c r="E45">
        <f>C45*19.1/100*Raw!F6/(Raw!F6*Raw!C6/1000)</f>
        <v>10.069791963452923</v>
      </c>
    </row>
    <row r="46" spans="1:24">
      <c r="A46">
        <v>63.0779570874396</v>
      </c>
      <c r="B46">
        <v>22.089667818501901</v>
      </c>
      <c r="C46">
        <f t="shared" si="5"/>
        <v>0.22089667818501901</v>
      </c>
      <c r="D46">
        <f t="shared" si="6"/>
        <v>14.063755177779546</v>
      </c>
      <c r="E46">
        <f>C46*19.1/100*Raw!F7/(Raw!F7*Raw!C7/1000)</f>
        <v>14.063755177779546</v>
      </c>
    </row>
    <row r="47" spans="1:24">
      <c r="A47">
        <v>92.221824477838695</v>
      </c>
      <c r="B47">
        <v>27.456294791902501</v>
      </c>
      <c r="C47">
        <f t="shared" si="5"/>
        <v>0.27456294791902502</v>
      </c>
      <c r="D47">
        <f t="shared" si="6"/>
        <v>17.48050768417793</v>
      </c>
      <c r="E47">
        <f>C47*19.1/100*Raw!F8/(Raw!F8*Raw!C8/1000)</f>
        <v>17.480507684177933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Y8"/>
  <sheetViews>
    <sheetView tabSelected="1" topLeftCell="F1" workbookViewId="0">
      <selection activeCell="X10" sqref="X10"/>
    </sheetView>
  </sheetViews>
  <sheetFormatPr defaultRowHeight="13.8"/>
  <cols>
    <col min="24" max="24" width="21.88671875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72</v>
      </c>
    </row>
    <row r="3" spans="1:25">
      <c r="A3">
        <v>4.2924900562971005E-2</v>
      </c>
      <c r="B3">
        <v>236.9</v>
      </c>
      <c r="C3">
        <v>3</v>
      </c>
      <c r="D3">
        <v>0</v>
      </c>
      <c r="E3">
        <v>0.71799999999999997</v>
      </c>
      <c r="F3">
        <v>0.6</v>
      </c>
      <c r="G3">
        <v>2.2999999999999998</v>
      </c>
      <c r="H3">
        <v>4.2924900562971005E-2</v>
      </c>
      <c r="I3">
        <v>0</v>
      </c>
      <c r="J3">
        <v>0</v>
      </c>
      <c r="N3">
        <v>21.704545454545457</v>
      </c>
      <c r="T3">
        <v>12.254180764861763</v>
      </c>
      <c r="Y3">
        <v>0.42232660982979986</v>
      </c>
    </row>
    <row r="4" spans="1:25">
      <c r="A4">
        <v>0.22083473355480834</v>
      </c>
      <c r="B4">
        <v>236.9</v>
      </c>
      <c r="C4">
        <v>3</v>
      </c>
      <c r="D4">
        <v>0</v>
      </c>
      <c r="E4">
        <v>0.71799999999999997</v>
      </c>
      <c r="F4">
        <v>0.6</v>
      </c>
      <c r="G4">
        <v>2.2999999999999998</v>
      </c>
      <c r="H4">
        <v>0.22083473355480834</v>
      </c>
      <c r="I4">
        <v>0</v>
      </c>
      <c r="J4">
        <v>0</v>
      </c>
      <c r="N4">
        <v>21.704545454545457</v>
      </c>
      <c r="T4">
        <v>39.968247477286987</v>
      </c>
      <c r="Y4">
        <v>1.9083767402331659</v>
      </c>
    </row>
    <row r="5" spans="1:25">
      <c r="A5">
        <v>0.53466668008580831</v>
      </c>
      <c r="B5">
        <v>236.9</v>
      </c>
      <c r="C5">
        <v>3</v>
      </c>
      <c r="D5">
        <v>0</v>
      </c>
      <c r="E5">
        <v>0.71799999999999997</v>
      </c>
      <c r="F5">
        <v>0.6</v>
      </c>
      <c r="G5">
        <v>2.2999999999999998</v>
      </c>
      <c r="H5">
        <v>0.53466668008580831</v>
      </c>
      <c r="I5">
        <v>0</v>
      </c>
      <c r="J5">
        <v>0</v>
      </c>
      <c r="N5">
        <v>21.704545454545457</v>
      </c>
      <c r="T5">
        <v>57.685160623454287</v>
      </c>
      <c r="Y5">
        <v>7.7558328402114638</v>
      </c>
    </row>
    <row r="6" spans="1:25">
      <c r="A6">
        <v>0.73029217150616665</v>
      </c>
      <c r="B6">
        <v>236.9</v>
      </c>
      <c r="C6">
        <v>3</v>
      </c>
      <c r="D6">
        <v>0</v>
      </c>
      <c r="E6">
        <v>0.71799999999999997</v>
      </c>
      <c r="F6">
        <v>0.6</v>
      </c>
      <c r="G6">
        <v>2.2999999999999998</v>
      </c>
      <c r="H6">
        <v>0.73029217150616665</v>
      </c>
      <c r="I6">
        <v>0</v>
      </c>
      <c r="J6">
        <v>0</v>
      </c>
      <c r="N6">
        <v>21.704545454545457</v>
      </c>
      <c r="T6">
        <v>57.012301211598526</v>
      </c>
      <c r="Y6">
        <v>10.069791963452921</v>
      </c>
    </row>
    <row r="7" spans="1:25">
      <c r="A7">
        <v>1.0483681104898566</v>
      </c>
      <c r="B7">
        <v>236.9</v>
      </c>
      <c r="C7">
        <v>3</v>
      </c>
      <c r="D7">
        <v>0</v>
      </c>
      <c r="E7">
        <v>0.71799999999999997</v>
      </c>
      <c r="F7">
        <v>0.6</v>
      </c>
      <c r="G7">
        <v>2.2999999999999998</v>
      </c>
      <c r="H7">
        <v>1.0483681104898566</v>
      </c>
      <c r="I7">
        <v>0</v>
      </c>
      <c r="J7">
        <v>0</v>
      </c>
      <c r="N7">
        <v>21.704545454545457</v>
      </c>
      <c r="T7">
        <v>49.919678683130257</v>
      </c>
      <c r="Y7">
        <v>14.063755177779546</v>
      </c>
    </row>
    <row r="8" spans="1:25">
      <c r="A8">
        <v>1.5374516721583273</v>
      </c>
      <c r="B8">
        <v>236.9</v>
      </c>
      <c r="C8">
        <v>3</v>
      </c>
      <c r="D8">
        <v>0</v>
      </c>
      <c r="E8">
        <v>0.71799999999999997</v>
      </c>
      <c r="F8">
        <v>0.6</v>
      </c>
      <c r="G8">
        <v>2.2999999999999998</v>
      </c>
      <c r="H8">
        <v>1.5374516721583273</v>
      </c>
      <c r="I8">
        <v>0</v>
      </c>
      <c r="J8">
        <v>0</v>
      </c>
      <c r="N8">
        <v>21.704545454545457</v>
      </c>
      <c r="T8">
        <v>39.955546823778278</v>
      </c>
      <c r="Y8">
        <v>17.48050768417793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2019-06-28T16:19:30Z</dcterms:modified>
</cp:coreProperties>
</file>