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ers\Downloads\"/>
    </mc:Choice>
  </mc:AlternateContent>
  <xr:revisionPtr revIDLastSave="0" documentId="13_ncr:1_{01B54E04-455C-4794-8892-9118378C3307}" xr6:coauthVersionLast="47" xr6:coauthVersionMax="47" xr10:uidLastSave="{00000000-0000-0000-0000-000000000000}"/>
  <bookViews>
    <workbookView xWindow="-120" yWindow="-120" windowWidth="24240" windowHeight="13020" firstSheet="2" activeTab="3" xr2:uid="{510C1120-B633-4173-9CA1-F2E2C5BB247B}"/>
  </bookViews>
  <sheets>
    <sheet name="punto estático Q5 y Q6" sheetId="1" r:id="rId1"/>
    <sheet name="Punto estatico transistor Q4" sheetId="2" r:id="rId2"/>
    <sheet name="Punto estático Q1 Q2 Q3" sheetId="3" r:id="rId3"/>
    <sheet name="Ganancia Frecuencias" sheetId="4" r:id="rId4"/>
    <sheet name="Impedancias de entrada" sheetId="5" r:id="rId5"/>
    <sheet name="Impedancias de sali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7" i="4" l="1"/>
  <c r="G47" i="4"/>
  <c r="H46" i="4"/>
  <c r="O12" i="3"/>
  <c r="O9" i="3"/>
  <c r="O6" i="3"/>
  <c r="F45" i="4"/>
  <c r="E45" i="4"/>
  <c r="D45" i="4"/>
  <c r="C45" i="4"/>
  <c r="H5" i="6"/>
  <c r="M11" i="1" l="1"/>
  <c r="M10" i="1"/>
  <c r="M9" i="1"/>
  <c r="M8" i="1"/>
  <c r="M7" i="1"/>
  <c r="M6" i="1"/>
  <c r="K6" i="2"/>
  <c r="I6" i="2"/>
  <c r="H6" i="2"/>
  <c r="G6" i="2"/>
  <c r="E6" i="2"/>
  <c r="D6" i="2"/>
  <c r="K5" i="2"/>
  <c r="K4" i="2"/>
  <c r="I11" i="3"/>
  <c r="H11" i="3"/>
  <c r="G11" i="3"/>
  <c r="F11" i="3"/>
  <c r="I10" i="3"/>
  <c r="H10" i="3"/>
  <c r="G10" i="3"/>
  <c r="F10" i="3"/>
  <c r="K3" i="2"/>
  <c r="M5" i="1"/>
  <c r="M4" i="1"/>
  <c r="M3" i="1"/>
  <c r="M2" i="1"/>
  <c r="K2" i="2"/>
</calcChain>
</file>

<file path=xl/sharedStrings.xml><?xml version="1.0" encoding="utf-8"?>
<sst xmlns="http://schemas.openxmlformats.org/spreadsheetml/2006/main" count="167" uniqueCount="72">
  <si>
    <t>Transistor</t>
  </si>
  <si>
    <t>Vc()</t>
  </si>
  <si>
    <t>ΔVc()</t>
  </si>
  <si>
    <t>Vb()</t>
  </si>
  <si>
    <t>ΔVb()</t>
  </si>
  <si>
    <t>Ve()</t>
  </si>
  <si>
    <t>ΔVe()</t>
  </si>
  <si>
    <t>Q4</t>
  </si>
  <si>
    <t>Q5</t>
  </si>
  <si>
    <t>Q6</t>
  </si>
  <si>
    <t>Ve2</t>
  </si>
  <si>
    <t>ΔVe2</t>
  </si>
  <si>
    <t>Re</t>
  </si>
  <si>
    <t>ΔRe2</t>
  </si>
  <si>
    <t>Practica</t>
  </si>
  <si>
    <t>comentario</t>
  </si>
  <si>
    <t>amplificador normal</t>
  </si>
  <si>
    <t>crossover</t>
  </si>
  <si>
    <t>Δre</t>
  </si>
  <si>
    <t>Vc(V)</t>
  </si>
  <si>
    <t>ΔVc(V)</t>
  </si>
  <si>
    <t>Vb(V)</t>
  </si>
  <si>
    <t>ΔVb(V)</t>
  </si>
  <si>
    <t>Ve(V)</t>
  </si>
  <si>
    <t>ΔVe(V)</t>
  </si>
  <si>
    <t>Rc</t>
  </si>
  <si>
    <t>Q1</t>
  </si>
  <si>
    <t>Q2</t>
  </si>
  <si>
    <t>etapa diferencial</t>
  </si>
  <si>
    <t>ΔRe</t>
  </si>
  <si>
    <t>Q3</t>
  </si>
  <si>
    <t>desacoplado</t>
  </si>
  <si>
    <t>acoplado</t>
  </si>
  <si>
    <t>circuito completo</t>
  </si>
  <si>
    <t>Vcc</t>
  </si>
  <si>
    <t>ΔVcc</t>
  </si>
  <si>
    <t>practica</t>
  </si>
  <si>
    <t>Vi()</t>
  </si>
  <si>
    <t>ΔVi()</t>
  </si>
  <si>
    <t>Vo()</t>
  </si>
  <si>
    <t>ΔVo()</t>
  </si>
  <si>
    <t>ganancia amplificador de potencia</t>
  </si>
  <si>
    <t>ganancia etapa diferencial modo diff</t>
  </si>
  <si>
    <t>ganancia etapa diferencial modo comun</t>
  </si>
  <si>
    <t>ganancia multietapas mod. Diff</t>
  </si>
  <si>
    <t>ganancia multietapas mod. Comun</t>
  </si>
  <si>
    <t>ganancia etapa impulsora</t>
  </si>
  <si>
    <t>ganancia realimentación negativa</t>
  </si>
  <si>
    <t>Vg()</t>
  </si>
  <si>
    <t>ΔVg()</t>
  </si>
  <si>
    <t>Rp(Ω)</t>
  </si>
  <si>
    <t>ΔRp(Ω)</t>
  </si>
  <si>
    <t>impedancia entrada etapa de potencia</t>
  </si>
  <si>
    <t>entrada etapa diferencial modo diferencial</t>
  </si>
  <si>
    <t>entrada etapa diferencial modo común</t>
  </si>
  <si>
    <t>entrada multietapas modo diferencial</t>
  </si>
  <si>
    <t>entrada multietapas modo común</t>
  </si>
  <si>
    <t>entrada realimentación negativa</t>
  </si>
  <si>
    <t>Vo_sc()</t>
  </si>
  <si>
    <t>ΔVo_sc()</t>
  </si>
  <si>
    <t>Vo_cc()</t>
  </si>
  <si>
    <t>ΔVo_cc()</t>
  </si>
  <si>
    <t>impedancia salida etapa de potencia</t>
  </si>
  <si>
    <t>salida etapa diferencial</t>
  </si>
  <si>
    <t>salida multietapas</t>
  </si>
  <si>
    <t>salida realimentación negativa</t>
  </si>
  <si>
    <t>ganancia amplificador acoplado</t>
  </si>
  <si>
    <t>ganancia amplificador acoplado por cables</t>
  </si>
  <si>
    <t>ganancia amplificador realimentado</t>
  </si>
  <si>
    <t>T</t>
  </si>
  <si>
    <t>ΔT</t>
  </si>
  <si>
    <t>amplificador realimentado 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</si>
</sst>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2" xfId="0" applyBorder="1" applyAlignment="1">
      <alignment vertical="center" wrapText="1"/>
    </xf>
    <xf numFmtId="0" fontId="0" fillId="0" borderId="2" xfId="0" applyBorder="1"/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C08CE-D42C-4A01-830B-B30A4BCBDB8E}">
  <dimension ref="A1:M11"/>
  <sheetViews>
    <sheetView workbookViewId="0">
      <selection activeCell="L12" sqref="L12"/>
    </sheetView>
  </sheetViews>
  <sheetFormatPr defaultRowHeight="15" x14ac:dyDescent="0.25"/>
  <cols>
    <col min="2" max="2" width="15.28515625" bestFit="1" customWidth="1"/>
  </cols>
  <sheetData>
    <row r="1" spans="1:13" x14ac:dyDescent="0.25">
      <c r="A1" t="s">
        <v>14</v>
      </c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</v>
      </c>
      <c r="B2" t="s">
        <v>16</v>
      </c>
      <c r="C2" t="s">
        <v>8</v>
      </c>
      <c r="D2">
        <v>10</v>
      </c>
      <c r="E2">
        <v>1</v>
      </c>
      <c r="F2">
        <v>0.7</v>
      </c>
      <c r="G2">
        <v>0.1</v>
      </c>
      <c r="H2">
        <v>0.05</v>
      </c>
      <c r="I2">
        <v>0.01</v>
      </c>
      <c r="J2">
        <v>0.02</v>
      </c>
      <c r="K2">
        <v>4.0000000000000001E-3</v>
      </c>
      <c r="L2">
        <v>20</v>
      </c>
      <c r="M2">
        <f t="shared" ref="M2:M11" si="0">L2*0.05</f>
        <v>1</v>
      </c>
    </row>
    <row r="3" spans="1:13" x14ac:dyDescent="0.25">
      <c r="A3">
        <v>1</v>
      </c>
      <c r="B3" t="s">
        <v>16</v>
      </c>
      <c r="C3" t="s">
        <v>9</v>
      </c>
      <c r="D3">
        <v>-10</v>
      </c>
      <c r="E3">
        <v>1</v>
      </c>
      <c r="F3">
        <v>-0.56000000000000005</v>
      </c>
      <c r="G3">
        <v>0.04</v>
      </c>
      <c r="H3">
        <v>0.02</v>
      </c>
      <c r="I3">
        <v>4.0000000000000001E-3</v>
      </c>
      <c r="J3">
        <v>0.05</v>
      </c>
      <c r="K3">
        <v>0.01</v>
      </c>
      <c r="L3">
        <v>20</v>
      </c>
      <c r="M3">
        <f t="shared" si="0"/>
        <v>1</v>
      </c>
    </row>
    <row r="4" spans="1:13" x14ac:dyDescent="0.25">
      <c r="A4">
        <v>1</v>
      </c>
      <c r="B4" t="s">
        <v>17</v>
      </c>
      <c r="C4" t="s">
        <v>8</v>
      </c>
      <c r="D4">
        <v>10</v>
      </c>
      <c r="E4">
        <v>1</v>
      </c>
      <c r="F4">
        <v>0.4</v>
      </c>
      <c r="G4">
        <v>4.0000000000000002E-4</v>
      </c>
      <c r="H4">
        <v>-0.04</v>
      </c>
      <c r="I4">
        <v>0.02</v>
      </c>
      <c r="J4">
        <v>-2.6000000000000002E-2</v>
      </c>
      <c r="K4">
        <v>4.0000000000000001E-3</v>
      </c>
      <c r="L4">
        <v>20</v>
      </c>
      <c r="M4">
        <f t="shared" si="0"/>
        <v>1</v>
      </c>
    </row>
    <row r="5" spans="1:13" x14ac:dyDescent="0.25">
      <c r="A5">
        <v>1</v>
      </c>
      <c r="B5" t="s">
        <v>17</v>
      </c>
      <c r="C5" t="s">
        <v>9</v>
      </c>
      <c r="D5">
        <v>-10</v>
      </c>
      <c r="E5">
        <v>1</v>
      </c>
      <c r="F5">
        <v>-0.34</v>
      </c>
      <c r="G5">
        <v>0.02</v>
      </c>
      <c r="H5">
        <v>-2.6000000000000002E-2</v>
      </c>
      <c r="I5">
        <v>4.0000000000000001E-3</v>
      </c>
      <c r="J5">
        <v>-0.04</v>
      </c>
      <c r="K5">
        <v>0.02</v>
      </c>
      <c r="L5">
        <v>20</v>
      </c>
      <c r="M5">
        <f t="shared" si="0"/>
        <v>1</v>
      </c>
    </row>
    <row r="6" spans="1:13" x14ac:dyDescent="0.25">
      <c r="A6">
        <v>3</v>
      </c>
      <c r="B6" t="s">
        <v>32</v>
      </c>
      <c r="C6" t="s">
        <v>8</v>
      </c>
      <c r="D6">
        <v>10</v>
      </c>
      <c r="E6">
        <v>1</v>
      </c>
      <c r="F6">
        <v>3.6</v>
      </c>
      <c r="G6">
        <v>0.4</v>
      </c>
      <c r="H6">
        <v>2.6</v>
      </c>
      <c r="I6">
        <v>0.2</v>
      </c>
      <c r="J6">
        <v>-2</v>
      </c>
      <c r="K6">
        <v>0.2</v>
      </c>
      <c r="L6">
        <v>20</v>
      </c>
      <c r="M6">
        <f t="shared" si="0"/>
        <v>1</v>
      </c>
    </row>
    <row r="7" spans="1:13" x14ac:dyDescent="0.25">
      <c r="A7">
        <v>3</v>
      </c>
      <c r="B7" t="s">
        <v>32</v>
      </c>
      <c r="C7" t="s">
        <v>9</v>
      </c>
      <c r="D7">
        <v>-10</v>
      </c>
      <c r="E7">
        <v>1</v>
      </c>
      <c r="F7">
        <v>2</v>
      </c>
      <c r="G7">
        <v>0.2</v>
      </c>
      <c r="H7">
        <v>-2</v>
      </c>
      <c r="I7">
        <v>0.2</v>
      </c>
      <c r="J7">
        <v>2.6</v>
      </c>
      <c r="K7">
        <v>0.2</v>
      </c>
      <c r="L7">
        <v>20</v>
      </c>
      <c r="M7">
        <f t="shared" si="0"/>
        <v>1</v>
      </c>
    </row>
    <row r="8" spans="1:13" x14ac:dyDescent="0.25">
      <c r="A8">
        <v>3</v>
      </c>
      <c r="B8" t="s">
        <v>31</v>
      </c>
      <c r="C8" t="s">
        <v>8</v>
      </c>
      <c r="D8">
        <v>10</v>
      </c>
      <c r="E8">
        <v>1</v>
      </c>
      <c r="F8">
        <v>0.68</v>
      </c>
      <c r="G8">
        <v>0.04</v>
      </c>
      <c r="H8">
        <v>0.2</v>
      </c>
      <c r="I8">
        <v>0.01</v>
      </c>
      <c r="J8">
        <v>-0.2</v>
      </c>
      <c r="K8">
        <v>0.01</v>
      </c>
      <c r="L8">
        <v>20</v>
      </c>
      <c r="M8">
        <f t="shared" si="0"/>
        <v>1</v>
      </c>
    </row>
    <row r="9" spans="1:13" x14ac:dyDescent="0.25">
      <c r="A9">
        <v>3</v>
      </c>
      <c r="B9" t="s">
        <v>31</v>
      </c>
      <c r="C9" t="s">
        <v>9</v>
      </c>
      <c r="D9">
        <v>-10</v>
      </c>
      <c r="E9">
        <v>1</v>
      </c>
      <c r="F9">
        <v>-0.56000000000000005</v>
      </c>
      <c r="G9">
        <v>0.04</v>
      </c>
      <c r="H9">
        <v>-0.2</v>
      </c>
      <c r="I9">
        <v>0.01</v>
      </c>
      <c r="J9">
        <v>0.2</v>
      </c>
      <c r="K9">
        <v>0.01</v>
      </c>
      <c r="L9">
        <v>20</v>
      </c>
      <c r="M9">
        <f t="shared" si="0"/>
        <v>1</v>
      </c>
    </row>
    <row r="10" spans="1:13" x14ac:dyDescent="0.25">
      <c r="A10">
        <v>4</v>
      </c>
      <c r="B10" t="s">
        <v>33</v>
      </c>
      <c r="C10" t="s">
        <v>8</v>
      </c>
      <c r="D10">
        <v>10</v>
      </c>
      <c r="E10">
        <v>1</v>
      </c>
      <c r="F10">
        <v>0.6</v>
      </c>
      <c r="G10">
        <v>0.1</v>
      </c>
      <c r="H10">
        <v>0.1</v>
      </c>
      <c r="I10">
        <v>0.02</v>
      </c>
      <c r="J10">
        <v>0.2</v>
      </c>
      <c r="K10">
        <v>0.02</v>
      </c>
      <c r="L10">
        <v>20</v>
      </c>
      <c r="M10">
        <f t="shared" si="0"/>
        <v>1</v>
      </c>
    </row>
    <row r="11" spans="1:13" x14ac:dyDescent="0.25">
      <c r="A11">
        <v>4</v>
      </c>
      <c r="B11" t="s">
        <v>33</v>
      </c>
      <c r="C11" t="s">
        <v>9</v>
      </c>
      <c r="D11">
        <v>-10</v>
      </c>
      <c r="E11">
        <v>1</v>
      </c>
      <c r="F11">
        <v>-0.5</v>
      </c>
      <c r="G11">
        <v>0.1</v>
      </c>
      <c r="H11">
        <v>0.2</v>
      </c>
      <c r="I11">
        <v>0.02</v>
      </c>
      <c r="J11">
        <v>0.1</v>
      </c>
      <c r="K11">
        <v>0.02</v>
      </c>
      <c r="L11">
        <v>20</v>
      </c>
      <c r="M11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1A10-E7F0-4603-8ECF-C79F519FF786}">
  <dimension ref="A1:K6"/>
  <sheetViews>
    <sheetView workbookViewId="0">
      <selection activeCell="F21" sqref="F21"/>
    </sheetView>
  </sheetViews>
  <sheetFormatPr defaultRowHeight="15" x14ac:dyDescent="0.25"/>
  <sheetData>
    <row r="1" spans="1:11" x14ac:dyDescent="0.25">
      <c r="A1" t="s">
        <v>14</v>
      </c>
      <c r="B1" t="s">
        <v>15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12</v>
      </c>
      <c r="K1" t="s">
        <v>18</v>
      </c>
    </row>
    <row r="2" spans="1:11" x14ac:dyDescent="0.25">
      <c r="A2">
        <v>1</v>
      </c>
      <c r="B2" t="s">
        <v>16</v>
      </c>
      <c r="C2" t="s">
        <v>7</v>
      </c>
      <c r="D2">
        <v>0.7</v>
      </c>
      <c r="E2">
        <v>0.01</v>
      </c>
      <c r="F2">
        <v>0</v>
      </c>
      <c r="G2">
        <v>0.01</v>
      </c>
      <c r="H2">
        <v>-0.6</v>
      </c>
      <c r="I2">
        <v>4.0000000000000001E-3</v>
      </c>
      <c r="J2">
        <v>5000</v>
      </c>
      <c r="K2">
        <f>J2*0.1</f>
        <v>500</v>
      </c>
    </row>
    <row r="3" spans="1:11" x14ac:dyDescent="0.25">
      <c r="A3">
        <v>1</v>
      </c>
      <c r="B3" t="s">
        <v>17</v>
      </c>
      <c r="C3" t="s">
        <v>7</v>
      </c>
      <c r="D3">
        <v>0.4</v>
      </c>
      <c r="E3">
        <v>4.0000000000000002E-4</v>
      </c>
      <c r="F3">
        <v>0.24</v>
      </c>
      <c r="G3">
        <v>0.04</v>
      </c>
      <c r="H3">
        <v>-0.34</v>
      </c>
      <c r="I3">
        <v>4.0000000000000001E-3</v>
      </c>
      <c r="J3">
        <v>5000</v>
      </c>
      <c r="K3">
        <f>J3*0.1</f>
        <v>500</v>
      </c>
    </row>
    <row r="4" spans="1:11" x14ac:dyDescent="0.25">
      <c r="A4">
        <v>3</v>
      </c>
      <c r="B4" t="s">
        <v>32</v>
      </c>
      <c r="C4" t="s">
        <v>7</v>
      </c>
      <c r="D4">
        <v>10</v>
      </c>
      <c r="E4">
        <v>1</v>
      </c>
      <c r="F4">
        <v>2</v>
      </c>
      <c r="G4">
        <v>0.2</v>
      </c>
      <c r="H4">
        <v>3.6</v>
      </c>
      <c r="I4">
        <v>0.4</v>
      </c>
      <c r="J4">
        <v>5000</v>
      </c>
      <c r="K4">
        <f>J4*0.1</f>
        <v>500</v>
      </c>
    </row>
    <row r="5" spans="1:11" x14ac:dyDescent="0.25">
      <c r="A5">
        <v>3</v>
      </c>
      <c r="B5" t="s">
        <v>31</v>
      </c>
      <c r="C5" t="s">
        <v>7</v>
      </c>
      <c r="D5">
        <v>0.68</v>
      </c>
      <c r="E5">
        <v>0.04</v>
      </c>
      <c r="F5">
        <v>-0.6</v>
      </c>
      <c r="G5">
        <v>0.04</v>
      </c>
      <c r="H5">
        <v>-0.6</v>
      </c>
      <c r="I5">
        <v>0.04</v>
      </c>
      <c r="J5">
        <v>5000</v>
      </c>
      <c r="K5">
        <f>J5*0.1</f>
        <v>500</v>
      </c>
    </row>
    <row r="6" spans="1:11" x14ac:dyDescent="0.25">
      <c r="A6">
        <v>4</v>
      </c>
      <c r="B6" t="s">
        <v>33</v>
      </c>
      <c r="C6" t="s">
        <v>7</v>
      </c>
      <c r="D6" s="1">
        <f>680*10^-3</f>
        <v>0.68</v>
      </c>
      <c r="E6" s="1">
        <f>40*10^-3</f>
        <v>0.04</v>
      </c>
      <c r="F6" s="1">
        <v>0</v>
      </c>
      <c r="G6" s="1">
        <f>100*10^-3</f>
        <v>0.1</v>
      </c>
      <c r="H6" s="2">
        <f>-560*10^-3</f>
        <v>-0.56000000000000005</v>
      </c>
      <c r="I6" s="1">
        <f>40*10^-3</f>
        <v>0.04</v>
      </c>
      <c r="J6">
        <v>5000</v>
      </c>
      <c r="K6">
        <f>J6*0.1</f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FF02-3BA8-4996-86BD-D734EE68B4FA}">
  <dimension ref="A1:O12"/>
  <sheetViews>
    <sheetView workbookViewId="0">
      <selection activeCell="O12" sqref="O12"/>
    </sheetView>
  </sheetViews>
  <sheetFormatPr defaultRowHeight="15" x14ac:dyDescent="0.25"/>
  <cols>
    <col min="2" max="2" width="19.5703125" bestFit="1" customWidth="1"/>
    <col min="3" max="3" width="10" bestFit="1" customWidth="1"/>
  </cols>
  <sheetData>
    <row r="1" spans="1:15" x14ac:dyDescent="0.25">
      <c r="A1" t="s">
        <v>14</v>
      </c>
      <c r="B1" t="s">
        <v>15</v>
      </c>
      <c r="C1" t="s">
        <v>0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29</v>
      </c>
      <c r="L1" t="s">
        <v>34</v>
      </c>
      <c r="M1" t="s">
        <v>35</v>
      </c>
    </row>
    <row r="2" spans="1:15" x14ac:dyDescent="0.25">
      <c r="A2">
        <v>2</v>
      </c>
      <c r="B2" t="s">
        <v>28</v>
      </c>
      <c r="C2" t="s">
        <v>26</v>
      </c>
      <c r="D2">
        <v>7.2</v>
      </c>
      <c r="E2">
        <v>0.2</v>
      </c>
      <c r="F2">
        <v>-1.6E-2</v>
      </c>
      <c r="G2">
        <v>2E-3</v>
      </c>
      <c r="H2">
        <v>-0.6</v>
      </c>
      <c r="I2">
        <v>0.04</v>
      </c>
      <c r="J2">
        <v>4700</v>
      </c>
      <c r="K2">
        <v>235</v>
      </c>
      <c r="L2">
        <v>10</v>
      </c>
      <c r="M2">
        <v>1</v>
      </c>
    </row>
    <row r="3" spans="1:15" x14ac:dyDescent="0.25">
      <c r="A3">
        <v>2</v>
      </c>
      <c r="B3" t="s">
        <v>28</v>
      </c>
      <c r="C3" t="s">
        <v>27</v>
      </c>
      <c r="D3">
        <v>7.2</v>
      </c>
      <c r="E3">
        <v>0.2</v>
      </c>
      <c r="F3">
        <v>-5.2000000000000005E-2</v>
      </c>
      <c r="G3">
        <v>4.0000000000000001E-3</v>
      </c>
      <c r="H3">
        <v>-0.6</v>
      </c>
      <c r="I3">
        <v>0.04</v>
      </c>
      <c r="J3">
        <v>4700</v>
      </c>
      <c r="K3">
        <v>235</v>
      </c>
      <c r="L3">
        <v>10</v>
      </c>
      <c r="M3">
        <v>1</v>
      </c>
    </row>
    <row r="4" spans="1:15" x14ac:dyDescent="0.25">
      <c r="A4">
        <v>3</v>
      </c>
      <c r="B4" t="s">
        <v>32</v>
      </c>
      <c r="C4" t="s">
        <v>26</v>
      </c>
      <c r="D4">
        <v>7.2</v>
      </c>
      <c r="E4">
        <v>0.4</v>
      </c>
      <c r="F4">
        <v>-0.02</v>
      </c>
      <c r="G4">
        <v>0.01</v>
      </c>
      <c r="H4">
        <v>-0.8</v>
      </c>
      <c r="I4">
        <v>0.04</v>
      </c>
      <c r="J4">
        <v>4700</v>
      </c>
      <c r="K4">
        <v>235</v>
      </c>
      <c r="L4">
        <v>10</v>
      </c>
      <c r="M4">
        <v>1</v>
      </c>
    </row>
    <row r="5" spans="1:15" x14ac:dyDescent="0.25">
      <c r="A5">
        <v>3</v>
      </c>
      <c r="B5" t="s">
        <v>32</v>
      </c>
      <c r="C5" t="s">
        <v>27</v>
      </c>
      <c r="D5">
        <v>7.6</v>
      </c>
      <c r="E5">
        <v>0.4</v>
      </c>
      <c r="F5">
        <v>-0.06</v>
      </c>
      <c r="G5">
        <v>0.01</v>
      </c>
      <c r="H5">
        <v>-0.64</v>
      </c>
      <c r="I5">
        <v>0.04</v>
      </c>
      <c r="J5">
        <v>4700</v>
      </c>
      <c r="K5">
        <v>235</v>
      </c>
      <c r="L5">
        <v>10</v>
      </c>
      <c r="M5">
        <v>1</v>
      </c>
    </row>
    <row r="6" spans="1:15" x14ac:dyDescent="0.25">
      <c r="A6">
        <v>3</v>
      </c>
      <c r="B6" t="s">
        <v>32</v>
      </c>
      <c r="C6" t="s">
        <v>30</v>
      </c>
      <c r="D6">
        <v>8</v>
      </c>
      <c r="E6">
        <v>1</v>
      </c>
      <c r="F6">
        <v>8</v>
      </c>
      <c r="G6">
        <v>1</v>
      </c>
      <c r="H6">
        <v>9</v>
      </c>
      <c r="I6">
        <v>1</v>
      </c>
      <c r="J6">
        <v>6800</v>
      </c>
      <c r="K6">
        <v>340</v>
      </c>
      <c r="L6">
        <v>-10</v>
      </c>
      <c r="M6">
        <v>1</v>
      </c>
      <c r="O6">
        <f>(L6-D6)/J6</f>
        <v>-2.6470588235294116E-3</v>
      </c>
    </row>
    <row r="7" spans="1:15" x14ac:dyDescent="0.25">
      <c r="A7">
        <v>3</v>
      </c>
      <c r="B7" t="s">
        <v>31</v>
      </c>
      <c r="C7" t="s">
        <v>26</v>
      </c>
      <c r="D7">
        <v>7.2</v>
      </c>
      <c r="E7">
        <v>0.4</v>
      </c>
      <c r="F7">
        <v>-0.04</v>
      </c>
      <c r="G7">
        <v>2E-3</v>
      </c>
      <c r="H7">
        <v>-0.6</v>
      </c>
      <c r="I7">
        <v>0.04</v>
      </c>
      <c r="J7">
        <v>4700</v>
      </c>
      <c r="K7">
        <v>470</v>
      </c>
      <c r="L7">
        <v>10</v>
      </c>
      <c r="M7">
        <v>1</v>
      </c>
    </row>
    <row r="8" spans="1:15" x14ac:dyDescent="0.25">
      <c r="A8">
        <v>3</v>
      </c>
      <c r="B8" t="s">
        <v>31</v>
      </c>
      <c r="C8" t="s">
        <v>27</v>
      </c>
      <c r="D8">
        <v>7.6</v>
      </c>
      <c r="E8">
        <v>0.4</v>
      </c>
      <c r="F8">
        <v>-6.8000000000000005E-2</v>
      </c>
      <c r="G8">
        <v>4.0000000000000001E-3</v>
      </c>
      <c r="H8">
        <v>-0.64</v>
      </c>
      <c r="I8">
        <v>0.04</v>
      </c>
      <c r="J8">
        <v>4700</v>
      </c>
      <c r="K8">
        <v>470</v>
      </c>
      <c r="L8">
        <v>10</v>
      </c>
      <c r="M8">
        <v>1</v>
      </c>
    </row>
    <row r="9" spans="1:15" x14ac:dyDescent="0.25">
      <c r="A9">
        <v>3</v>
      </c>
      <c r="B9" t="s">
        <v>31</v>
      </c>
      <c r="C9" t="s">
        <v>30</v>
      </c>
      <c r="D9">
        <v>8</v>
      </c>
      <c r="E9">
        <v>0.4</v>
      </c>
      <c r="F9">
        <v>8</v>
      </c>
      <c r="G9">
        <v>1</v>
      </c>
      <c r="H9">
        <v>7.4</v>
      </c>
      <c r="I9">
        <v>0.4</v>
      </c>
      <c r="J9">
        <v>6800</v>
      </c>
      <c r="K9">
        <v>680</v>
      </c>
      <c r="L9">
        <v>-10</v>
      </c>
      <c r="M9">
        <v>1</v>
      </c>
      <c r="O9">
        <f>(L9-D9)/J9</f>
        <v>-2.6470588235294116E-3</v>
      </c>
    </row>
    <row r="10" spans="1:15" x14ac:dyDescent="0.25">
      <c r="A10">
        <v>4</v>
      </c>
      <c r="B10" s="3" t="s">
        <v>33</v>
      </c>
      <c r="C10" s="3" t="s">
        <v>26</v>
      </c>
      <c r="D10" s="3">
        <v>7.2</v>
      </c>
      <c r="E10" s="3">
        <v>0.4</v>
      </c>
      <c r="F10" s="4">
        <f>-16*10^-3</f>
        <v>-1.6E-2</v>
      </c>
      <c r="G10" s="3">
        <f>2*10^-3</f>
        <v>2E-3</v>
      </c>
      <c r="H10" s="4">
        <f>-600*10^-3</f>
        <v>-0.6</v>
      </c>
      <c r="I10" s="3">
        <f>40*10^-3</f>
        <v>0.04</v>
      </c>
      <c r="J10">
        <v>4700</v>
      </c>
      <c r="K10">
        <v>235</v>
      </c>
      <c r="L10">
        <v>10</v>
      </c>
      <c r="M10">
        <v>1</v>
      </c>
    </row>
    <row r="11" spans="1:15" x14ac:dyDescent="0.25">
      <c r="A11">
        <v>4</v>
      </c>
      <c r="B11" s="3" t="s">
        <v>33</v>
      </c>
      <c r="C11" s="3" t="s">
        <v>27</v>
      </c>
      <c r="D11" s="3">
        <v>7.6</v>
      </c>
      <c r="E11" s="3">
        <v>0.4</v>
      </c>
      <c r="F11" s="3">
        <f>48*10^-3</f>
        <v>4.8000000000000001E-2</v>
      </c>
      <c r="G11" s="3">
        <f>4*10^-3</f>
        <v>4.0000000000000001E-3</v>
      </c>
      <c r="H11" s="4">
        <f>-640*10^-3</f>
        <v>-0.64</v>
      </c>
      <c r="I11" s="3">
        <f>40*10^-3</f>
        <v>0.04</v>
      </c>
      <c r="J11">
        <v>4700</v>
      </c>
      <c r="K11">
        <v>235</v>
      </c>
      <c r="L11">
        <v>10</v>
      </c>
      <c r="M11">
        <v>1</v>
      </c>
    </row>
    <row r="12" spans="1:15" x14ac:dyDescent="0.25">
      <c r="A12">
        <v>4</v>
      </c>
      <c r="B12" s="3" t="s">
        <v>33</v>
      </c>
      <c r="C12" s="3" t="s">
        <v>30</v>
      </c>
      <c r="D12" s="3">
        <v>7.6</v>
      </c>
      <c r="E12" s="3">
        <v>0.4</v>
      </c>
      <c r="F12" s="3">
        <v>8</v>
      </c>
      <c r="G12" s="3">
        <v>1</v>
      </c>
      <c r="H12" s="3">
        <v>9</v>
      </c>
      <c r="I12" s="3">
        <v>1</v>
      </c>
      <c r="J12">
        <v>6800</v>
      </c>
      <c r="K12">
        <v>340</v>
      </c>
      <c r="L12">
        <v>-10</v>
      </c>
      <c r="M12">
        <v>1</v>
      </c>
      <c r="O12">
        <f>(L12-D12)/J12</f>
        <v>-2.5882352941176473E-3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5246-1D87-4737-8D25-65FA4A423655}">
  <dimension ref="A1:H47"/>
  <sheetViews>
    <sheetView tabSelected="1" topLeftCell="A25" workbookViewId="0">
      <selection activeCell="E39" sqref="E39"/>
    </sheetView>
  </sheetViews>
  <sheetFormatPr defaultRowHeight="15" x14ac:dyDescent="0.25"/>
  <cols>
    <col min="2" max="2" width="41.5703125" customWidth="1"/>
    <col min="7" max="8" width="10" bestFit="1" customWidth="1"/>
  </cols>
  <sheetData>
    <row r="1" spans="1:8" x14ac:dyDescent="0.25">
      <c r="A1" t="s">
        <v>36</v>
      </c>
      <c r="B1" t="s">
        <v>15</v>
      </c>
      <c r="C1" t="s">
        <v>37</v>
      </c>
      <c r="D1" t="s">
        <v>38</v>
      </c>
      <c r="E1" t="s">
        <v>39</v>
      </c>
      <c r="F1" s="8" t="s">
        <v>40</v>
      </c>
      <c r="G1" s="8" t="s">
        <v>69</v>
      </c>
      <c r="H1" t="s">
        <v>70</v>
      </c>
    </row>
    <row r="2" spans="1:8" x14ac:dyDescent="0.25">
      <c r="A2">
        <v>1</v>
      </c>
      <c r="B2" t="s">
        <v>41</v>
      </c>
      <c r="C2">
        <v>0.52</v>
      </c>
      <c r="D2">
        <v>0.04</v>
      </c>
      <c r="E2">
        <v>0.48</v>
      </c>
      <c r="F2" s="8">
        <v>0.04</v>
      </c>
      <c r="G2" s="7">
        <v>1E-3</v>
      </c>
      <c r="H2">
        <v>3.9999999999999996E-5</v>
      </c>
    </row>
    <row r="3" spans="1:8" x14ac:dyDescent="0.25">
      <c r="A3">
        <v>2</v>
      </c>
      <c r="B3" t="s">
        <v>42</v>
      </c>
      <c r="C3">
        <v>1</v>
      </c>
      <c r="D3">
        <v>0.1</v>
      </c>
      <c r="E3">
        <v>3.2</v>
      </c>
      <c r="F3">
        <v>0.1</v>
      </c>
      <c r="G3" s="7">
        <v>1E-3</v>
      </c>
      <c r="H3">
        <v>3.9999999999999996E-5</v>
      </c>
    </row>
    <row r="4" spans="1:8" x14ac:dyDescent="0.25">
      <c r="A4">
        <v>2</v>
      </c>
      <c r="B4" t="s">
        <v>43</v>
      </c>
      <c r="C4">
        <v>1</v>
      </c>
      <c r="D4">
        <v>0.04</v>
      </c>
      <c r="E4">
        <v>0.3</v>
      </c>
      <c r="F4">
        <v>0.01</v>
      </c>
      <c r="G4" s="7">
        <v>1E-3</v>
      </c>
      <c r="H4">
        <v>3.9999999999999996E-5</v>
      </c>
    </row>
    <row r="5" spans="1:8" x14ac:dyDescent="0.25">
      <c r="A5">
        <v>3</v>
      </c>
      <c r="B5" t="s">
        <v>44</v>
      </c>
      <c r="C5">
        <v>3.6000000000000003E-3</v>
      </c>
      <c r="D5">
        <v>2.0000000000000001E-4</v>
      </c>
      <c r="E5">
        <v>0.52</v>
      </c>
      <c r="F5">
        <v>0.04</v>
      </c>
      <c r="G5" s="7">
        <v>1E-3</v>
      </c>
      <c r="H5">
        <v>3.9999999999999996E-5</v>
      </c>
    </row>
    <row r="6" spans="1:8" x14ac:dyDescent="0.25">
      <c r="A6">
        <v>3</v>
      </c>
      <c r="B6" t="s">
        <v>45</v>
      </c>
      <c r="C6">
        <v>2.4E-2</v>
      </c>
      <c r="D6">
        <v>2E-3</v>
      </c>
      <c r="E6">
        <v>0.38</v>
      </c>
      <c r="F6">
        <v>0.02</v>
      </c>
      <c r="G6" s="7">
        <v>1E-3</v>
      </c>
      <c r="H6">
        <v>3.9999999999999996E-5</v>
      </c>
    </row>
    <row r="7" spans="1:8" x14ac:dyDescent="0.25">
      <c r="A7">
        <v>3</v>
      </c>
      <c r="B7" t="s">
        <v>46</v>
      </c>
      <c r="C7">
        <v>0.48</v>
      </c>
      <c r="D7">
        <v>0.04</v>
      </c>
      <c r="E7">
        <v>10</v>
      </c>
      <c r="F7">
        <v>1</v>
      </c>
      <c r="G7" s="7">
        <v>1E-3</v>
      </c>
      <c r="H7">
        <v>3.9999999999999996E-5</v>
      </c>
    </row>
    <row r="8" spans="1:8" x14ac:dyDescent="0.25">
      <c r="A8">
        <v>5</v>
      </c>
      <c r="B8" t="s">
        <v>47</v>
      </c>
      <c r="C8">
        <v>0.16</v>
      </c>
      <c r="D8">
        <v>0.01</v>
      </c>
      <c r="E8">
        <v>0.72</v>
      </c>
      <c r="F8">
        <v>0.02</v>
      </c>
      <c r="G8" s="7">
        <v>1E-3</v>
      </c>
      <c r="H8">
        <v>3.9999999999999996E-5</v>
      </c>
    </row>
    <row r="9" spans="1:8" x14ac:dyDescent="0.25">
      <c r="A9">
        <v>4</v>
      </c>
      <c r="B9" t="s">
        <v>66</v>
      </c>
      <c r="C9">
        <v>3.2000000000000002E-3</v>
      </c>
      <c r="D9">
        <v>4.0000000000000002E-4</v>
      </c>
      <c r="E9">
        <v>0.8</v>
      </c>
      <c r="F9">
        <v>0.1</v>
      </c>
      <c r="G9">
        <v>1E-3</v>
      </c>
      <c r="H9">
        <v>3.9999999999999996E-5</v>
      </c>
    </row>
    <row r="10" spans="1:8" x14ac:dyDescent="0.25">
      <c r="A10">
        <v>4</v>
      </c>
      <c r="B10" t="s">
        <v>66</v>
      </c>
      <c r="C10">
        <v>3.2000000000000002E-3</v>
      </c>
      <c r="D10">
        <v>4.0000000000000002E-4</v>
      </c>
      <c r="E10">
        <v>0.56000000000000005</v>
      </c>
      <c r="F10">
        <v>0.04</v>
      </c>
      <c r="G10">
        <v>8.4000013440002145E-5</v>
      </c>
      <c r="H10">
        <v>2E-3</v>
      </c>
    </row>
    <row r="11" spans="1:8" x14ac:dyDescent="0.25">
      <c r="A11">
        <v>4</v>
      </c>
      <c r="B11" t="s">
        <v>66</v>
      </c>
      <c r="C11">
        <v>3.2000000000000002E-3</v>
      </c>
      <c r="D11">
        <v>4.0000000000000002E-4</v>
      </c>
      <c r="E11">
        <v>0.48</v>
      </c>
      <c r="F11">
        <v>0.04</v>
      </c>
      <c r="G11">
        <v>7.2004608294930876E-5</v>
      </c>
      <c r="H11">
        <v>2E-3</v>
      </c>
    </row>
    <row r="12" spans="1:8" x14ac:dyDescent="0.25">
      <c r="A12">
        <v>4</v>
      </c>
      <c r="B12" t="s">
        <v>66</v>
      </c>
      <c r="C12">
        <v>3.2000000000000002E-3</v>
      </c>
      <c r="D12">
        <v>4.0000000000000002E-4</v>
      </c>
      <c r="E12">
        <v>0.56000000000000005</v>
      </c>
      <c r="F12">
        <v>0.04</v>
      </c>
      <c r="G12">
        <v>1.4400921658986175E-2</v>
      </c>
      <c r="H12">
        <v>4.0000000000000002E-4</v>
      </c>
    </row>
    <row r="13" spans="1:8" x14ac:dyDescent="0.25">
      <c r="A13">
        <v>4</v>
      </c>
      <c r="B13" t="s">
        <v>66</v>
      </c>
      <c r="C13">
        <v>3.2000000000000002E-3</v>
      </c>
      <c r="D13">
        <v>4.0000000000000002E-4</v>
      </c>
      <c r="E13">
        <v>0.36</v>
      </c>
      <c r="F13">
        <v>0.04</v>
      </c>
      <c r="G13">
        <v>3.3003300330033E-2</v>
      </c>
      <c r="H13">
        <v>1E-3</v>
      </c>
    </row>
    <row r="14" spans="1:8" x14ac:dyDescent="0.25">
      <c r="A14">
        <v>4</v>
      </c>
      <c r="B14" t="s">
        <v>66</v>
      </c>
      <c r="C14">
        <v>3.2000000000000002E-3</v>
      </c>
      <c r="D14">
        <v>4.0000000000000002E-4</v>
      </c>
      <c r="E14">
        <v>0.1</v>
      </c>
      <c r="F14">
        <v>0.04</v>
      </c>
      <c r="G14">
        <v>0.10799136069114471</v>
      </c>
      <c r="H14">
        <v>4.0000000000000001E-3</v>
      </c>
    </row>
    <row r="15" spans="1:8" x14ac:dyDescent="0.25">
      <c r="A15">
        <v>4</v>
      </c>
      <c r="B15" t="s">
        <v>66</v>
      </c>
      <c r="C15">
        <v>3.2000000000000002E-3</v>
      </c>
      <c r="D15">
        <v>4.0000000000000002E-4</v>
      </c>
      <c r="E15">
        <v>0.6</v>
      </c>
      <c r="F15">
        <v>0.04</v>
      </c>
      <c r="G15">
        <v>1.1599582415033059E-2</v>
      </c>
      <c r="H15">
        <v>4.0000000000000002E-4</v>
      </c>
    </row>
    <row r="16" spans="1:8" x14ac:dyDescent="0.25">
      <c r="A16">
        <v>4</v>
      </c>
      <c r="B16" t="s">
        <v>66</v>
      </c>
      <c r="C16">
        <v>3.2000000000000002E-3</v>
      </c>
      <c r="D16">
        <v>4.0000000000000002E-4</v>
      </c>
      <c r="E16">
        <v>0.76</v>
      </c>
      <c r="F16">
        <v>0.04</v>
      </c>
      <c r="G16">
        <v>5.0000000000000001E-3</v>
      </c>
      <c r="H16">
        <v>2.0000000000000001E-4</v>
      </c>
    </row>
    <row r="17" spans="1:8" x14ac:dyDescent="0.25">
      <c r="A17">
        <v>4</v>
      </c>
      <c r="B17" t="s">
        <v>66</v>
      </c>
      <c r="C17">
        <v>3.2000000000000002E-3</v>
      </c>
      <c r="D17">
        <v>4.0000000000000002E-4</v>
      </c>
      <c r="E17">
        <v>0.68</v>
      </c>
      <c r="F17">
        <v>0.04</v>
      </c>
      <c r="G17">
        <v>1.6000000000000001E-4</v>
      </c>
      <c r="H17">
        <v>9.9999999999999991E-6</v>
      </c>
    </row>
    <row r="18" spans="1:8" x14ac:dyDescent="0.25">
      <c r="A18">
        <v>4</v>
      </c>
      <c r="B18" t="s">
        <v>66</v>
      </c>
      <c r="C18">
        <v>3.2000000000000002E-3</v>
      </c>
      <c r="D18">
        <v>4.0000000000000002E-4</v>
      </c>
      <c r="E18">
        <v>0.6</v>
      </c>
      <c r="F18">
        <v>0.04</v>
      </c>
      <c r="G18">
        <v>1E-4</v>
      </c>
      <c r="H18">
        <v>3.9999999999999998E-6</v>
      </c>
    </row>
    <row r="19" spans="1:8" x14ac:dyDescent="0.25">
      <c r="A19">
        <v>4</v>
      </c>
      <c r="B19" t="s">
        <v>66</v>
      </c>
      <c r="C19">
        <v>3.2000000000000002E-3</v>
      </c>
      <c r="D19">
        <v>4.0000000000000002E-4</v>
      </c>
      <c r="E19">
        <v>0.48</v>
      </c>
      <c r="F19">
        <v>0.04</v>
      </c>
      <c r="G19">
        <v>7.0000021000006307E-5</v>
      </c>
      <c r="H19">
        <v>2.3999999999999999E-6</v>
      </c>
    </row>
    <row r="20" spans="1:8" x14ac:dyDescent="0.25">
      <c r="A20">
        <v>4</v>
      </c>
      <c r="B20" t="s">
        <v>67</v>
      </c>
      <c r="C20">
        <v>1</v>
      </c>
      <c r="D20">
        <v>0.1</v>
      </c>
      <c r="E20">
        <v>2.6000000000000002E-2</v>
      </c>
      <c r="F20">
        <v>2E-3</v>
      </c>
      <c r="G20">
        <v>1E-3</v>
      </c>
      <c r="H20">
        <v>3.9999999999999996E-5</v>
      </c>
    </row>
    <row r="21" spans="1:8" x14ac:dyDescent="0.25">
      <c r="A21">
        <v>4</v>
      </c>
      <c r="B21" t="s">
        <v>67</v>
      </c>
      <c r="C21">
        <v>1</v>
      </c>
      <c r="D21">
        <v>0.1</v>
      </c>
      <c r="E21">
        <v>7.2000000000000007E-3</v>
      </c>
      <c r="F21">
        <v>4.0000000000000002E-4</v>
      </c>
      <c r="G21">
        <v>6.024096385542169E-3</v>
      </c>
      <c r="H21">
        <v>2.0000000000000001E-4</v>
      </c>
    </row>
    <row r="22" spans="1:8" x14ac:dyDescent="0.25">
      <c r="A22">
        <v>4</v>
      </c>
      <c r="B22" t="s">
        <v>67</v>
      </c>
      <c r="C22">
        <v>1</v>
      </c>
      <c r="D22">
        <v>0.1</v>
      </c>
      <c r="E22">
        <v>0.01</v>
      </c>
      <c r="F22">
        <v>1E-3</v>
      </c>
      <c r="G22">
        <v>3.003003003003003E-3</v>
      </c>
      <c r="H22">
        <v>9.9999999999999991E-5</v>
      </c>
    </row>
    <row r="23" spans="1:8" x14ac:dyDescent="0.25">
      <c r="A23">
        <v>4</v>
      </c>
      <c r="B23" t="s">
        <v>67</v>
      </c>
      <c r="C23">
        <v>1</v>
      </c>
      <c r="D23">
        <v>0.1</v>
      </c>
      <c r="E23">
        <v>1.4999999999999999E-2</v>
      </c>
      <c r="F23">
        <v>1E-3</v>
      </c>
      <c r="G23">
        <v>2.304147465437788E-3</v>
      </c>
      <c r="H23">
        <v>9.9999999999999991E-5</v>
      </c>
    </row>
    <row r="24" spans="1:8" x14ac:dyDescent="0.25">
      <c r="A24">
        <v>4</v>
      </c>
      <c r="B24" t="s">
        <v>67</v>
      </c>
      <c r="C24">
        <v>1</v>
      </c>
      <c r="D24">
        <v>0.1</v>
      </c>
      <c r="E24">
        <v>2.4E-2</v>
      </c>
      <c r="F24">
        <v>2E-3</v>
      </c>
      <c r="G24">
        <v>1.4999925000374998E-3</v>
      </c>
      <c r="H24">
        <v>9.9999999999999991E-5</v>
      </c>
    </row>
    <row r="25" spans="1:8" x14ac:dyDescent="0.25">
      <c r="A25">
        <v>4</v>
      </c>
      <c r="B25" t="s">
        <v>67</v>
      </c>
      <c r="C25">
        <v>1</v>
      </c>
      <c r="D25">
        <v>0.1</v>
      </c>
      <c r="E25">
        <v>3.4000000000000002E-2</v>
      </c>
      <c r="F25">
        <v>2E-3</v>
      </c>
      <c r="G25">
        <v>7.599996960001216E-4</v>
      </c>
      <c r="H25">
        <v>3.9999999999999996E-5</v>
      </c>
    </row>
    <row r="26" spans="1:8" x14ac:dyDescent="0.25">
      <c r="A26">
        <v>4</v>
      </c>
      <c r="B26" t="s">
        <v>67</v>
      </c>
      <c r="C26">
        <v>1</v>
      </c>
      <c r="D26">
        <v>0.1</v>
      </c>
      <c r="E26">
        <v>5.2000000000000005E-2</v>
      </c>
      <c r="F26">
        <v>4.0000000000000001E-3</v>
      </c>
      <c r="G26">
        <v>5.0000000000000001E-4</v>
      </c>
      <c r="H26">
        <v>1.9999999999999998E-5</v>
      </c>
    </row>
    <row r="27" spans="1:8" x14ac:dyDescent="0.25">
      <c r="A27">
        <v>4</v>
      </c>
      <c r="B27" t="s">
        <v>67</v>
      </c>
      <c r="C27">
        <v>1</v>
      </c>
      <c r="D27">
        <v>0.1</v>
      </c>
      <c r="E27">
        <v>0.09</v>
      </c>
      <c r="F27">
        <v>0.01</v>
      </c>
      <c r="G27">
        <v>2.5000000000000001E-4</v>
      </c>
      <c r="H27">
        <v>9.9999999999999991E-6</v>
      </c>
    </row>
    <row r="28" spans="1:8" x14ac:dyDescent="0.25">
      <c r="A28">
        <v>4</v>
      </c>
      <c r="B28" t="s">
        <v>67</v>
      </c>
      <c r="C28">
        <v>1</v>
      </c>
      <c r="D28">
        <v>0.1</v>
      </c>
      <c r="E28">
        <v>0.14000000000000001</v>
      </c>
      <c r="F28">
        <v>0.01</v>
      </c>
      <c r="G28">
        <v>1E-4</v>
      </c>
      <c r="H28">
        <v>3.9999999999999998E-6</v>
      </c>
    </row>
    <row r="29" spans="1:8" x14ac:dyDescent="0.25">
      <c r="A29">
        <v>4</v>
      </c>
      <c r="B29" t="s">
        <v>67</v>
      </c>
      <c r="C29">
        <v>1</v>
      </c>
      <c r="D29">
        <v>0.1</v>
      </c>
      <c r="E29">
        <v>0.15</v>
      </c>
      <c r="F29">
        <v>0.01</v>
      </c>
      <c r="G29">
        <v>5.9998800023999519E-5</v>
      </c>
      <c r="H29">
        <v>3.9999999999999998E-6</v>
      </c>
    </row>
    <row r="30" spans="1:8" x14ac:dyDescent="0.25">
      <c r="A30">
        <v>4</v>
      </c>
      <c r="B30" t="s">
        <v>67</v>
      </c>
      <c r="C30">
        <v>1</v>
      </c>
      <c r="D30">
        <v>0.1</v>
      </c>
      <c r="E30">
        <v>0.15</v>
      </c>
      <c r="F30">
        <v>0.01</v>
      </c>
      <c r="G30">
        <v>5.0000000000000002E-5</v>
      </c>
      <c r="H30">
        <v>1.9999999999999999E-6</v>
      </c>
    </row>
    <row r="31" spans="1:8" x14ac:dyDescent="0.25">
      <c r="A31">
        <v>4</v>
      </c>
      <c r="B31" t="s">
        <v>67</v>
      </c>
      <c r="C31">
        <v>1</v>
      </c>
      <c r="D31">
        <v>0.1</v>
      </c>
      <c r="E31">
        <v>0.15</v>
      </c>
      <c r="F31">
        <v>0.01</v>
      </c>
      <c r="G31">
        <v>1E-4</v>
      </c>
      <c r="H31">
        <v>1.4000000000000001E-7</v>
      </c>
    </row>
    <row r="32" spans="1:8" x14ac:dyDescent="0.25">
      <c r="A32">
        <v>5</v>
      </c>
      <c r="B32" t="s">
        <v>68</v>
      </c>
      <c r="C32">
        <v>5.2000000000000005E-2</v>
      </c>
      <c r="D32">
        <v>4.0000000000000001E-3</v>
      </c>
      <c r="E32">
        <v>0.18</v>
      </c>
      <c r="F32">
        <v>0.02</v>
      </c>
      <c r="G32">
        <v>8.4E-7</v>
      </c>
      <c r="H32">
        <v>4.0000000000000001E-8</v>
      </c>
    </row>
    <row r="33" spans="1:8" x14ac:dyDescent="0.25">
      <c r="A33">
        <v>5</v>
      </c>
      <c r="B33" t="s">
        <v>68</v>
      </c>
      <c r="C33">
        <v>5.2000000000000005E-2</v>
      </c>
      <c r="D33">
        <v>4.0000000000000001E-3</v>
      </c>
      <c r="E33">
        <v>0.15</v>
      </c>
      <c r="F33">
        <v>0.01</v>
      </c>
      <c r="G33">
        <v>7.2000000000000009E-7</v>
      </c>
      <c r="H33">
        <v>1E-8</v>
      </c>
    </row>
    <row r="34" spans="1:8" x14ac:dyDescent="0.25">
      <c r="A34">
        <v>5</v>
      </c>
      <c r="B34" t="s">
        <v>68</v>
      </c>
      <c r="C34">
        <v>5.2000000000000005E-2</v>
      </c>
      <c r="D34">
        <v>4.0000000000000001E-3</v>
      </c>
      <c r="E34">
        <v>0.13</v>
      </c>
      <c r="F34">
        <v>0.01</v>
      </c>
      <c r="G34">
        <v>6.0000000000000008E-7</v>
      </c>
      <c r="H34">
        <v>4.0000000000000001E-8</v>
      </c>
    </row>
    <row r="35" spans="1:8" x14ac:dyDescent="0.25">
      <c r="A35">
        <v>5</v>
      </c>
      <c r="B35" t="s">
        <v>68</v>
      </c>
      <c r="C35">
        <v>5.2000000000000005E-2</v>
      </c>
      <c r="D35">
        <v>4.0000000000000001E-3</v>
      </c>
      <c r="E35">
        <v>0.2</v>
      </c>
      <c r="F35">
        <v>0.01</v>
      </c>
      <c r="G35">
        <v>1.24E-6</v>
      </c>
      <c r="H35">
        <v>1E-8</v>
      </c>
    </row>
    <row r="36" spans="1:8" x14ac:dyDescent="0.25">
      <c r="A36">
        <v>5</v>
      </c>
      <c r="B36" t="s">
        <v>68</v>
      </c>
      <c r="C36">
        <v>4.8000000000000001E-2</v>
      </c>
      <c r="D36">
        <v>4.0000000000000001E-3</v>
      </c>
      <c r="E36">
        <v>0.22</v>
      </c>
      <c r="F36">
        <v>0.02</v>
      </c>
      <c r="G36">
        <v>0.01</v>
      </c>
      <c r="H36">
        <v>4.0000000000000002E-4</v>
      </c>
    </row>
    <row r="37" spans="1:8" x14ac:dyDescent="0.25">
      <c r="A37">
        <v>5</v>
      </c>
      <c r="B37" t="s">
        <v>68</v>
      </c>
      <c r="C37">
        <v>4.8000000000000001E-2</v>
      </c>
      <c r="D37">
        <v>4.0000000000000001E-3</v>
      </c>
      <c r="E37">
        <v>0.22</v>
      </c>
      <c r="F37">
        <v>0.02</v>
      </c>
      <c r="G37">
        <v>8.4000000000000012E-3</v>
      </c>
      <c r="H37">
        <v>4.0000000000000002E-4</v>
      </c>
    </row>
    <row r="38" spans="1:8" x14ac:dyDescent="0.25">
      <c r="A38">
        <v>5</v>
      </c>
      <c r="B38" t="s">
        <v>68</v>
      </c>
      <c r="C38">
        <v>4.8000000000000001E-2</v>
      </c>
      <c r="D38">
        <v>4.0000000000000001E-3</v>
      </c>
      <c r="E38">
        <v>0.24</v>
      </c>
      <c r="F38">
        <v>0.02</v>
      </c>
      <c r="G38">
        <v>0.108</v>
      </c>
      <c r="H38">
        <v>4.0000000000000001E-3</v>
      </c>
    </row>
    <row r="39" spans="1:8" x14ac:dyDescent="0.25">
      <c r="A39">
        <v>5</v>
      </c>
      <c r="B39" t="s">
        <v>68</v>
      </c>
      <c r="C39">
        <v>0.02</v>
      </c>
      <c r="D39">
        <v>4.0000000000000001E-3</v>
      </c>
      <c r="E39">
        <v>0.02</v>
      </c>
      <c r="F39">
        <v>0.02</v>
      </c>
      <c r="G39">
        <v>0.8</v>
      </c>
      <c r="H39">
        <v>0.04</v>
      </c>
    </row>
    <row r="40" spans="1:8" x14ac:dyDescent="0.25">
      <c r="A40">
        <v>5</v>
      </c>
      <c r="B40" t="s">
        <v>68</v>
      </c>
      <c r="C40">
        <v>4.8000000000000001E-2</v>
      </c>
      <c r="D40">
        <v>4.0000000000000001E-3</v>
      </c>
      <c r="E40">
        <v>0.24</v>
      </c>
      <c r="F40">
        <v>0.02</v>
      </c>
      <c r="G40">
        <v>1E-3</v>
      </c>
      <c r="H40">
        <v>3.9999999999999996E-5</v>
      </c>
    </row>
    <row r="41" spans="1:8" x14ac:dyDescent="0.25">
      <c r="A41">
        <v>5</v>
      </c>
      <c r="B41" t="s">
        <v>68</v>
      </c>
      <c r="C41">
        <v>4.8000000000000001E-2</v>
      </c>
      <c r="D41">
        <v>4.0000000000000001E-3</v>
      </c>
      <c r="E41">
        <v>0.24</v>
      </c>
      <c r="F41">
        <v>0.02</v>
      </c>
      <c r="G41">
        <v>1.32E-3</v>
      </c>
      <c r="H41">
        <v>3.9999999999999996E-5</v>
      </c>
    </row>
    <row r="42" spans="1:8" x14ac:dyDescent="0.25">
      <c r="A42">
        <v>5</v>
      </c>
      <c r="B42" t="s">
        <v>68</v>
      </c>
      <c r="C42">
        <v>4.8000000000000001E-2</v>
      </c>
      <c r="D42">
        <v>4.0000000000000001E-3</v>
      </c>
      <c r="E42">
        <v>0.24</v>
      </c>
      <c r="F42">
        <v>0.02</v>
      </c>
      <c r="G42">
        <v>1.4399999999999999E-3</v>
      </c>
      <c r="H42">
        <v>3.9999999999999996E-5</v>
      </c>
    </row>
    <row r="43" spans="1:8" x14ac:dyDescent="0.25">
      <c r="A43">
        <v>5</v>
      </c>
      <c r="B43" t="s">
        <v>68</v>
      </c>
      <c r="C43">
        <v>4.8000000000000001E-2</v>
      </c>
      <c r="D43">
        <v>4.0000000000000001E-3</v>
      </c>
      <c r="E43">
        <v>0.24</v>
      </c>
      <c r="F43">
        <v>0.02</v>
      </c>
      <c r="G43">
        <v>9.6999999999999994E-4</v>
      </c>
      <c r="H43">
        <v>3.9999999999999996E-5</v>
      </c>
    </row>
    <row r="44" spans="1:8" x14ac:dyDescent="0.25">
      <c r="A44">
        <v>5</v>
      </c>
      <c r="B44" t="s">
        <v>68</v>
      </c>
      <c r="C44">
        <v>4.8000000000000001E-2</v>
      </c>
      <c r="D44">
        <v>4.0000000000000001E-3</v>
      </c>
      <c r="E44">
        <v>0.24</v>
      </c>
      <c r="F44">
        <v>0.02</v>
      </c>
      <c r="G44">
        <v>7.3999999999999999E-4</v>
      </c>
      <c r="H44">
        <v>3.9999999999999996E-5</v>
      </c>
    </row>
    <row r="45" spans="1:8" x14ac:dyDescent="0.25">
      <c r="A45">
        <v>5</v>
      </c>
      <c r="B45" t="s">
        <v>71</v>
      </c>
      <c r="C45">
        <f>160*10^-3</f>
        <v>0.16</v>
      </c>
      <c r="D45">
        <f>10*10^-3</f>
        <v>0.01</v>
      </c>
      <c r="E45">
        <f>720*10^-3</f>
        <v>0.72</v>
      </c>
      <c r="F45">
        <f>20*10^-3</f>
        <v>0.02</v>
      </c>
      <c r="G45">
        <v>1E-3</v>
      </c>
      <c r="H45">
        <v>4.0000000000000003E-5</v>
      </c>
    </row>
    <row r="46" spans="1:8" x14ac:dyDescent="0.25">
      <c r="G46">
        <v>1</v>
      </c>
      <c r="H46">
        <f>40*10^-3</f>
        <v>0.04</v>
      </c>
    </row>
    <row r="47" spans="1:8" x14ac:dyDescent="0.25">
      <c r="G47">
        <f>1.7*10^-6</f>
        <v>1.6999999999999998E-6</v>
      </c>
      <c r="H47">
        <f>100*10^-9</f>
        <v>1.0000000000000001E-7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C75B4-1111-40EE-A512-4F71556659C0}">
  <dimension ref="A1:H7"/>
  <sheetViews>
    <sheetView workbookViewId="0">
      <selection activeCell="E19" sqref="E19"/>
    </sheetView>
  </sheetViews>
  <sheetFormatPr defaultRowHeight="15" x14ac:dyDescent="0.25"/>
  <cols>
    <col min="2" max="2" width="37.5703125" bestFit="1" customWidth="1"/>
  </cols>
  <sheetData>
    <row r="1" spans="1:8" x14ac:dyDescent="0.25">
      <c r="A1" t="s">
        <v>36</v>
      </c>
      <c r="B1" t="s">
        <v>15</v>
      </c>
      <c r="C1" t="s">
        <v>48</v>
      </c>
      <c r="D1" t="s">
        <v>49</v>
      </c>
      <c r="E1" t="s">
        <v>37</v>
      </c>
      <c r="F1" t="s">
        <v>38</v>
      </c>
      <c r="G1" t="s">
        <v>50</v>
      </c>
      <c r="H1" t="s">
        <v>51</v>
      </c>
    </row>
    <row r="2" spans="1:8" x14ac:dyDescent="0.25">
      <c r="A2">
        <v>1</v>
      </c>
      <c r="B2" t="s">
        <v>52</v>
      </c>
      <c r="C2">
        <v>0.52</v>
      </c>
      <c r="D2">
        <v>0.04</v>
      </c>
      <c r="E2">
        <v>0.26</v>
      </c>
      <c r="F2">
        <v>0.02</v>
      </c>
      <c r="G2">
        <v>10000</v>
      </c>
      <c r="H2">
        <v>100</v>
      </c>
    </row>
    <row r="3" spans="1:8" x14ac:dyDescent="0.25">
      <c r="A3">
        <v>2</v>
      </c>
      <c r="B3" t="s">
        <v>53</v>
      </c>
      <c r="C3">
        <v>1.04</v>
      </c>
      <c r="D3">
        <v>0.04</v>
      </c>
      <c r="E3">
        <v>0.48</v>
      </c>
      <c r="F3">
        <v>0.02</v>
      </c>
      <c r="G3">
        <v>48000</v>
      </c>
      <c r="H3">
        <v>4800</v>
      </c>
    </row>
    <row r="4" spans="1:8" x14ac:dyDescent="0.25">
      <c r="A4">
        <v>2</v>
      </c>
      <c r="B4" t="s">
        <v>54</v>
      </c>
      <c r="C4">
        <v>1.04</v>
      </c>
      <c r="D4">
        <v>0.04</v>
      </c>
      <c r="E4">
        <v>0.31</v>
      </c>
      <c r="F4">
        <v>1.4999999999999999E-2</v>
      </c>
      <c r="G4">
        <v>48000</v>
      </c>
      <c r="H4">
        <v>4800</v>
      </c>
    </row>
    <row r="5" spans="1:8" x14ac:dyDescent="0.25">
      <c r="A5">
        <v>3</v>
      </c>
      <c r="B5" t="s">
        <v>55</v>
      </c>
      <c r="C5">
        <v>0.52</v>
      </c>
      <c r="D5">
        <v>0.01</v>
      </c>
      <c r="E5">
        <v>0.17</v>
      </c>
      <c r="F5">
        <v>0.01</v>
      </c>
      <c r="G5">
        <v>42000</v>
      </c>
      <c r="H5">
        <v>4200</v>
      </c>
    </row>
    <row r="6" spans="1:8" x14ac:dyDescent="0.25">
      <c r="A6">
        <v>3</v>
      </c>
      <c r="B6" t="s">
        <v>56</v>
      </c>
      <c r="C6">
        <v>3.2000000000000001E-2</v>
      </c>
      <c r="D6">
        <v>4.0000000000000001E-3</v>
      </c>
      <c r="E6">
        <v>8.0000000000000002E-3</v>
      </c>
      <c r="F6">
        <v>4.0000000000000002E-4</v>
      </c>
      <c r="G6">
        <v>20000</v>
      </c>
      <c r="H6">
        <v>1000</v>
      </c>
    </row>
    <row r="7" spans="1:8" x14ac:dyDescent="0.25">
      <c r="A7">
        <v>5</v>
      </c>
      <c r="B7" t="s">
        <v>57</v>
      </c>
      <c r="C7">
        <v>0.2</v>
      </c>
      <c r="D7">
        <v>0.02</v>
      </c>
      <c r="E7">
        <v>0.06</v>
      </c>
      <c r="F7">
        <v>0.01</v>
      </c>
      <c r="G7">
        <v>100000</v>
      </c>
      <c r="H7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CA634-47EB-43E4-B739-1A1732307C0F}">
  <dimension ref="A1:H5"/>
  <sheetViews>
    <sheetView workbookViewId="0">
      <selection activeCell="D15" sqref="D15"/>
    </sheetView>
  </sheetViews>
  <sheetFormatPr defaultRowHeight="15" x14ac:dyDescent="0.25"/>
  <cols>
    <col min="2" max="2" width="39.5703125" bestFit="1" customWidth="1"/>
  </cols>
  <sheetData>
    <row r="1" spans="1:8" x14ac:dyDescent="0.25">
      <c r="A1" t="s">
        <v>36</v>
      </c>
      <c r="B1" t="s">
        <v>15</v>
      </c>
      <c r="C1" t="s">
        <v>58</v>
      </c>
      <c r="D1" t="s">
        <v>59</v>
      </c>
      <c r="E1" t="s">
        <v>60</v>
      </c>
      <c r="F1" t="s">
        <v>61</v>
      </c>
      <c r="G1" t="s">
        <v>50</v>
      </c>
      <c r="H1" t="s">
        <v>51</v>
      </c>
    </row>
    <row r="2" spans="1:8" x14ac:dyDescent="0.25">
      <c r="A2">
        <v>1</v>
      </c>
      <c r="B2" t="s">
        <v>62</v>
      </c>
      <c r="C2">
        <v>0.52</v>
      </c>
      <c r="D2">
        <v>0.05</v>
      </c>
      <c r="E2">
        <v>0.24</v>
      </c>
      <c r="F2">
        <v>0.02</v>
      </c>
      <c r="G2">
        <v>10</v>
      </c>
      <c r="H2">
        <v>1</v>
      </c>
    </row>
    <row r="3" spans="1:8" x14ac:dyDescent="0.25">
      <c r="A3">
        <v>2</v>
      </c>
      <c r="B3" t="s">
        <v>63</v>
      </c>
      <c r="C3">
        <v>3.2</v>
      </c>
      <c r="D3">
        <v>0.1</v>
      </c>
      <c r="E3">
        <v>1.6</v>
      </c>
      <c r="F3">
        <v>0.04</v>
      </c>
      <c r="G3">
        <v>4700</v>
      </c>
      <c r="H3">
        <v>470</v>
      </c>
    </row>
    <row r="4" spans="1:8" x14ac:dyDescent="0.25">
      <c r="A4">
        <v>3</v>
      </c>
      <c r="B4" t="s">
        <v>64</v>
      </c>
      <c r="C4">
        <v>0.52</v>
      </c>
      <c r="D4">
        <v>0.04</v>
      </c>
      <c r="E4">
        <v>0.32</v>
      </c>
      <c r="F4">
        <v>0.02</v>
      </c>
      <c r="G4">
        <v>100</v>
      </c>
      <c r="H4">
        <v>5</v>
      </c>
    </row>
    <row r="5" spans="1:8" x14ac:dyDescent="0.25">
      <c r="A5">
        <v>5</v>
      </c>
      <c r="B5" t="s">
        <v>65</v>
      </c>
      <c r="C5" s="5">
        <v>1</v>
      </c>
      <c r="D5" s="5">
        <v>0.1</v>
      </c>
      <c r="E5" s="5">
        <v>1</v>
      </c>
      <c r="F5" s="5">
        <v>0.1</v>
      </c>
      <c r="G5" s="5">
        <v>1</v>
      </c>
      <c r="H5" s="6">
        <f>G5*5%</f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punto estático Q5 y Q6</vt:lpstr>
      <vt:lpstr>Punto estatico transistor Q4</vt:lpstr>
      <vt:lpstr>Punto estático Q1 Q2 Q3</vt:lpstr>
      <vt:lpstr>Ganancia Frecuencias</vt:lpstr>
      <vt:lpstr>Impedancias de entrada</vt:lpstr>
      <vt:lpstr>Impedancias de 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Emerson Warhman</dc:creator>
  <cp:lastModifiedBy>Emerson Warhman</cp:lastModifiedBy>
  <dcterms:created xsi:type="dcterms:W3CDTF">2025-01-04T21:17:16Z</dcterms:created>
  <dcterms:modified xsi:type="dcterms:W3CDTF">2025-01-07T06:50:14Z</dcterms:modified>
</cp:coreProperties>
</file>