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B115846-132B-4E31-ADFE-6DB561EBE454}" xr6:coauthVersionLast="47" xr6:coauthVersionMax="47" xr10:uidLastSave="{00000000-0000-0000-0000-000000000000}"/>
  <bookViews>
    <workbookView xWindow="240" yWindow="105" windowWidth="14805" windowHeight="8010" firstSheet="3" activeTab="2" xr2:uid="{00000000-000D-0000-FFFF-FFFF00000000}"/>
  </bookViews>
  <sheets>
    <sheet name="Mediciones de ganancia" sheetId="1" r:id="rId1"/>
    <sheet name="Fuente de corriente" sheetId="2" r:id="rId2"/>
    <sheet name="ganancia ancho de banda" sheetId="12" r:id="rId3"/>
    <sheet name="Tensión Offset" sheetId="3" r:id="rId4"/>
    <sheet name="Corriente Bias" sheetId="10" r:id="rId5"/>
    <sheet name="Slew Rate" sheetId="11" r:id="rId6"/>
    <sheet name="Corriente de cortocircuito" sheetId="5" r:id="rId7"/>
    <sheet name="Voltaje rizo" sheetId="6" r:id="rId8"/>
    <sheet name="Regulación de voltaje" sheetId="7" r:id="rId9"/>
    <sheet name="Regulador de voltaje ajustable" sheetId="8" r:id="rId10"/>
    <sheet name="Fuente de corriente variable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2" i="9"/>
  <c r="F3" i="6"/>
  <c r="F4" i="6"/>
  <c r="F5" i="6"/>
  <c r="F2" i="6"/>
  <c r="J3" i="10"/>
  <c r="J2" i="10"/>
  <c r="H2" i="10"/>
  <c r="H3" i="10"/>
  <c r="F2" i="10"/>
  <c r="F3" i="10"/>
  <c r="H2" i="3"/>
  <c r="F2" i="3"/>
  <c r="F2" i="5"/>
  <c r="H12" i="1"/>
  <c r="G12" i="1"/>
  <c r="H9" i="1"/>
  <c r="G9" i="1"/>
  <c r="G23" i="1"/>
  <c r="H22" i="1"/>
  <c r="H21" i="1"/>
  <c r="H20" i="1"/>
  <c r="H19" i="1"/>
  <c r="H18" i="1"/>
  <c r="H17" i="1"/>
  <c r="H16" i="1"/>
  <c r="H15" i="1"/>
  <c r="H14" i="1"/>
  <c r="G14" i="1"/>
</calcChain>
</file>

<file path=xl/sharedStrings.xml><?xml version="1.0" encoding="utf-8"?>
<sst xmlns="http://schemas.openxmlformats.org/spreadsheetml/2006/main" count="119" uniqueCount="65">
  <si>
    <t>practica</t>
  </si>
  <si>
    <t>comentario</t>
  </si>
  <si>
    <t>Vi(i)</t>
  </si>
  <si>
    <t>ΔVi(i)</t>
  </si>
  <si>
    <t>Vo(i)</t>
  </si>
  <si>
    <t>ΔVo(i)</t>
  </si>
  <si>
    <t>T</t>
  </si>
  <si>
    <t>ΔT</t>
  </si>
  <si>
    <t>inversor</t>
  </si>
  <si>
    <t>no inversor</t>
  </si>
  <si>
    <t>restador</t>
  </si>
  <si>
    <t xml:space="preserve">Relación BA jp3 y jp4 abiertos </t>
  </si>
  <si>
    <t>Relación BA jp3 y jp4 abiertos Wh</t>
  </si>
  <si>
    <t>Relación BA jp3 y jp4 abiertos Wl</t>
  </si>
  <si>
    <t>jp3 abierto jp4 cerrado</t>
  </si>
  <si>
    <t>jp3 abierto jp4 cerrado Wh</t>
  </si>
  <si>
    <t>jp3 abierto jp4 cerrado Wl</t>
  </si>
  <si>
    <t>jp3 cerrado jp4 abierto</t>
  </si>
  <si>
    <t>jp3 cerrado jp4 abierto Wh</t>
  </si>
  <si>
    <t>jp3 cerrado jp4 abierto Wl</t>
  </si>
  <si>
    <t>sallen key (Vpp)</t>
  </si>
  <si>
    <t>realimentación múltiple</t>
  </si>
  <si>
    <t>práctica</t>
  </si>
  <si>
    <t>nota</t>
  </si>
  <si>
    <t>vo</t>
  </si>
  <si>
    <t>Δvo</t>
  </si>
  <si>
    <t>R</t>
  </si>
  <si>
    <t>ΔR</t>
  </si>
  <si>
    <t>fuente corriente</t>
  </si>
  <si>
    <t>A</t>
  </si>
  <si>
    <t>delta A</t>
  </si>
  <si>
    <t>Wl</t>
  </si>
  <si>
    <t>delta Wl</t>
  </si>
  <si>
    <t>Wh</t>
  </si>
  <si>
    <t>delta Wh</t>
  </si>
  <si>
    <t>Vo</t>
  </si>
  <si>
    <t>Delta Vo</t>
  </si>
  <si>
    <t>Rf</t>
  </si>
  <si>
    <t>delta Rf</t>
  </si>
  <si>
    <t>Rs</t>
  </si>
  <si>
    <t>delta Rs</t>
  </si>
  <si>
    <t>tension offset</t>
  </si>
  <si>
    <t>Rb</t>
  </si>
  <si>
    <t>delta Rb</t>
  </si>
  <si>
    <t>vos</t>
  </si>
  <si>
    <t>delta Vos</t>
  </si>
  <si>
    <t>corriente de polarizacion 1</t>
  </si>
  <si>
    <t>corriente de polarizacion 2</t>
  </si>
  <si>
    <t>delta Vo</t>
  </si>
  <si>
    <t>delta t [us]</t>
  </si>
  <si>
    <t>incetidumbre t</t>
  </si>
  <si>
    <t>V</t>
  </si>
  <si>
    <t>delta V</t>
  </si>
  <si>
    <t>delta R</t>
  </si>
  <si>
    <t>corriente de cortocircuito</t>
  </si>
  <si>
    <t>Vrpp [Vpp]</t>
  </si>
  <si>
    <t>delta Vrpp</t>
  </si>
  <si>
    <t>Vsc</t>
  </si>
  <si>
    <t>delta Vsc</t>
  </si>
  <si>
    <t>Vcc</t>
  </si>
  <si>
    <t>delta Vcc</t>
  </si>
  <si>
    <t>x</t>
  </si>
  <si>
    <t>El voltaje en la salida del amplificador fue 3</t>
  </si>
  <si>
    <t>cometario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</si>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</sst>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9" sqref="B9"/>
    </sheetView>
  </sheetViews>
  <sheetFormatPr defaultRowHeight="15"/>
  <cols>
    <col min="2" max="2" width="29" bestFit="1" customWidth="1"/>
    <col min="7" max="7" width="10.5703125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>
        <v>1</v>
      </c>
      <c r="D2">
        <v>0.2</v>
      </c>
      <c r="E2">
        <v>-2</v>
      </c>
      <c r="F2">
        <v>0.2</v>
      </c>
      <c r="G2">
        <v>1E-3</v>
      </c>
      <c r="H2">
        <v>2.0000000000000002E-5</v>
      </c>
    </row>
    <row r="3" spans="1:8">
      <c r="A3">
        <v>6</v>
      </c>
      <c r="B3" t="s">
        <v>9</v>
      </c>
      <c r="C3">
        <v>1</v>
      </c>
      <c r="D3">
        <v>0.2</v>
      </c>
      <c r="E3">
        <v>3</v>
      </c>
      <c r="F3">
        <v>0.2</v>
      </c>
      <c r="G3">
        <v>1E-3</v>
      </c>
      <c r="H3">
        <v>2.0000000000000002E-5</v>
      </c>
    </row>
    <row r="4" spans="1:8">
      <c r="A4">
        <v>6</v>
      </c>
      <c r="B4" t="s">
        <v>10</v>
      </c>
      <c r="C4">
        <v>0.5</v>
      </c>
      <c r="D4">
        <v>0.22</v>
      </c>
      <c r="E4">
        <v>2</v>
      </c>
      <c r="F4">
        <v>0.1</v>
      </c>
      <c r="G4">
        <v>1E-3</v>
      </c>
      <c r="H4">
        <v>2.0000000000000002E-5</v>
      </c>
    </row>
    <row r="5" spans="1:8">
      <c r="A5">
        <v>7</v>
      </c>
      <c r="B5" t="s">
        <v>11</v>
      </c>
      <c r="C5">
        <v>7.1999999999999995E-2</v>
      </c>
      <c r="D5">
        <v>4.0000000000000001E-3</v>
      </c>
      <c r="E5">
        <v>7.2</v>
      </c>
      <c r="F5">
        <v>0.4</v>
      </c>
      <c r="G5">
        <v>1E-3</v>
      </c>
      <c r="H5">
        <v>4.0000000000000003E-5</v>
      </c>
    </row>
    <row r="6" spans="1:8">
      <c r="A6">
        <v>7</v>
      </c>
      <c r="B6" t="s">
        <v>12</v>
      </c>
      <c r="C6">
        <v>7.1999999999999995E-2</v>
      </c>
      <c r="D6">
        <v>4.0000000000000001E-3</v>
      </c>
      <c r="E6">
        <v>5.2</v>
      </c>
      <c r="F6">
        <v>0.4</v>
      </c>
      <c r="G6">
        <v>1.3999999999999999E-4</v>
      </c>
      <c r="H6">
        <v>9.9999999999999995E-7</v>
      </c>
    </row>
    <row r="7" spans="1:8">
      <c r="A7">
        <v>7</v>
      </c>
      <c r="B7" t="s">
        <v>13</v>
      </c>
      <c r="C7">
        <v>7.1999999999999995E-2</v>
      </c>
      <c r="D7">
        <v>4.0000000000000001E-3</v>
      </c>
      <c r="E7">
        <v>5.2</v>
      </c>
      <c r="F7">
        <v>0.4</v>
      </c>
      <c r="G7">
        <v>0.5</v>
      </c>
      <c r="H7">
        <v>0.2</v>
      </c>
    </row>
    <row r="8" spans="1:8">
      <c r="A8">
        <v>7</v>
      </c>
      <c r="B8" t="s">
        <v>14</v>
      </c>
      <c r="C8">
        <v>7.1999999999999995E-2</v>
      </c>
      <c r="D8">
        <v>4.0000000000000001E-3</v>
      </c>
      <c r="E8">
        <v>0.8</v>
      </c>
      <c r="F8">
        <v>0.04</v>
      </c>
      <c r="G8">
        <v>1E-3</v>
      </c>
      <c r="H8">
        <v>4.0000000000000003E-5</v>
      </c>
    </row>
    <row r="9" spans="1:8">
      <c r="A9">
        <v>7</v>
      </c>
      <c r="B9" t="s">
        <v>15</v>
      </c>
      <c r="C9">
        <v>7.1999999999999995E-2</v>
      </c>
      <c r="D9">
        <v>4.0000000000000001E-3</v>
      </c>
      <c r="E9">
        <v>0.52</v>
      </c>
      <c r="F9">
        <v>0.04</v>
      </c>
      <c r="G9">
        <f>13.2*10^-6</f>
        <v>1.3199999999999999E-5</v>
      </c>
      <c r="H9">
        <f>0.4*10^-6</f>
        <v>3.9999999999999998E-7</v>
      </c>
    </row>
    <row r="10" spans="1:8">
      <c r="A10">
        <v>7</v>
      </c>
      <c r="B10" t="s">
        <v>16</v>
      </c>
      <c r="C10">
        <v>7.1999999999999995E-2</v>
      </c>
      <c r="D10">
        <v>4.0000000000000001E-3</v>
      </c>
      <c r="E10">
        <v>0.5</v>
      </c>
      <c r="F10">
        <v>0.04</v>
      </c>
      <c r="G10">
        <v>0.5</v>
      </c>
      <c r="H10">
        <v>0.02</v>
      </c>
    </row>
    <row r="11" spans="1:8">
      <c r="A11">
        <v>7</v>
      </c>
      <c r="B11" t="s">
        <v>17</v>
      </c>
      <c r="C11">
        <v>7.1999999999999995E-2</v>
      </c>
      <c r="D11">
        <v>4.0000000000000001E-3</v>
      </c>
      <c r="E11">
        <v>7.1999999999999995E-2</v>
      </c>
      <c r="F11">
        <v>4.0000000000000001E-3</v>
      </c>
      <c r="G11">
        <v>1E-3</v>
      </c>
      <c r="H11">
        <v>2.0000000000000002E-5</v>
      </c>
    </row>
    <row r="12" spans="1:8">
      <c r="A12">
        <v>7</v>
      </c>
      <c r="B12" t="s">
        <v>18</v>
      </c>
      <c r="C12">
        <v>7.1999999999999995E-2</v>
      </c>
      <c r="D12">
        <v>4.0000000000000001E-3</v>
      </c>
      <c r="E12">
        <v>5.1999999999999998E-2</v>
      </c>
      <c r="F12">
        <v>4.0000000000000001E-3</v>
      </c>
      <c r="G12">
        <f>1.12*10^-6</f>
        <v>1.1200000000000001E-6</v>
      </c>
      <c r="H12">
        <f>0.04*10^-6</f>
        <v>4.0000000000000001E-8</v>
      </c>
    </row>
    <row r="13" spans="1:8">
      <c r="A13">
        <v>7</v>
      </c>
      <c r="B13" t="s">
        <v>19</v>
      </c>
      <c r="C13">
        <v>7.1999999999999995E-2</v>
      </c>
      <c r="D13">
        <v>4.0000000000000001E-3</v>
      </c>
      <c r="E13">
        <v>5.1999999999999998E-2</v>
      </c>
      <c r="F13">
        <v>4.0000000000000001E-3</v>
      </c>
      <c r="G13">
        <v>0.5</v>
      </c>
      <c r="H13">
        <v>0.02</v>
      </c>
    </row>
    <row r="14" spans="1:8">
      <c r="A14">
        <v>8</v>
      </c>
      <c r="B14" t="s">
        <v>20</v>
      </c>
      <c r="C14">
        <v>1</v>
      </c>
      <c r="D14">
        <v>0.1</v>
      </c>
      <c r="E14">
        <v>2</v>
      </c>
      <c r="F14">
        <v>0.1</v>
      </c>
      <c r="G14">
        <f>1000*10^-6</f>
        <v>1E-3</v>
      </c>
      <c r="H14">
        <f>40*10^-6</f>
        <v>3.9999999999999996E-5</v>
      </c>
    </row>
    <row r="15" spans="1:8">
      <c r="A15">
        <v>8</v>
      </c>
      <c r="B15" t="s">
        <v>20</v>
      </c>
      <c r="C15">
        <v>1</v>
      </c>
      <c r="D15">
        <v>0.1</v>
      </c>
      <c r="E15">
        <v>2</v>
      </c>
      <c r="F15">
        <v>0.1</v>
      </c>
      <c r="G15">
        <v>6.8000000000000005E-4</v>
      </c>
      <c r="H15">
        <f>40*10^-6</f>
        <v>3.9999999999999996E-5</v>
      </c>
    </row>
    <row r="16" spans="1:8">
      <c r="A16">
        <v>8</v>
      </c>
      <c r="B16" t="s">
        <v>20</v>
      </c>
      <c r="C16">
        <v>1</v>
      </c>
      <c r="D16">
        <v>0.1</v>
      </c>
      <c r="E16">
        <v>1.4</v>
      </c>
      <c r="F16">
        <v>0.4</v>
      </c>
      <c r="G16">
        <v>3.3E-4</v>
      </c>
      <c r="H16">
        <f>10*10^-6</f>
        <v>9.9999999999999991E-6</v>
      </c>
    </row>
    <row r="17" spans="1:8">
      <c r="A17">
        <v>8</v>
      </c>
      <c r="B17" t="s">
        <v>20</v>
      </c>
      <c r="C17">
        <v>1</v>
      </c>
      <c r="D17">
        <v>0.1</v>
      </c>
      <c r="E17">
        <v>0.08</v>
      </c>
      <c r="F17">
        <v>4.0000000000000001E-3</v>
      </c>
      <c r="G17">
        <v>6.3999999999999997E-5</v>
      </c>
      <c r="H17">
        <f>2*10^-6</f>
        <v>1.9999999999999999E-6</v>
      </c>
    </row>
    <row r="18" spans="1:8">
      <c r="A18">
        <v>8</v>
      </c>
      <c r="B18" t="s">
        <v>20</v>
      </c>
      <c r="C18">
        <v>1</v>
      </c>
      <c r="D18">
        <v>0.1</v>
      </c>
      <c r="E18">
        <v>0.18</v>
      </c>
      <c r="F18">
        <v>0.01</v>
      </c>
      <c r="G18">
        <v>1E-4</v>
      </c>
      <c r="H18">
        <f>4*10^-6</f>
        <v>3.9999999999999998E-6</v>
      </c>
    </row>
    <row r="19" spans="1:8">
      <c r="A19">
        <v>8</v>
      </c>
      <c r="B19" t="s">
        <v>20</v>
      </c>
      <c r="C19">
        <v>1</v>
      </c>
      <c r="D19">
        <v>0.1</v>
      </c>
      <c r="E19">
        <v>0.68</v>
      </c>
      <c r="F19">
        <v>0.02</v>
      </c>
      <c r="G19">
        <v>3.2000000000000003E-4</v>
      </c>
      <c r="H19">
        <f>10*10^-6</f>
        <v>9.9999999999999991E-6</v>
      </c>
    </row>
    <row r="20" spans="1:8">
      <c r="A20">
        <v>8</v>
      </c>
      <c r="B20" t="s">
        <v>20</v>
      </c>
      <c r="C20">
        <v>1</v>
      </c>
      <c r="D20">
        <v>0.1</v>
      </c>
      <c r="E20">
        <v>1.6</v>
      </c>
      <c r="F20">
        <v>0.04</v>
      </c>
      <c r="G20">
        <v>3.6000000000000002E-4</v>
      </c>
      <c r="H20">
        <f>10*10^-6</f>
        <v>9.9999999999999991E-6</v>
      </c>
    </row>
    <row r="21" spans="1:8">
      <c r="A21">
        <v>8</v>
      </c>
      <c r="B21" t="s">
        <v>20</v>
      </c>
      <c r="C21">
        <v>1</v>
      </c>
      <c r="D21">
        <v>0.1</v>
      </c>
      <c r="E21">
        <v>2</v>
      </c>
      <c r="F21">
        <v>0.1</v>
      </c>
      <c r="G21">
        <v>0.01</v>
      </c>
      <c r="H21">
        <f>0.4*10^-3</f>
        <v>4.0000000000000002E-4</v>
      </c>
    </row>
    <row r="22" spans="1:8">
      <c r="A22">
        <v>8</v>
      </c>
      <c r="B22" t="s">
        <v>21</v>
      </c>
      <c r="C22">
        <v>1</v>
      </c>
      <c r="D22">
        <v>0.1</v>
      </c>
      <c r="E22">
        <v>2.2000000000000002</v>
      </c>
      <c r="F22">
        <v>0.2</v>
      </c>
      <c r="G22">
        <v>0.01</v>
      </c>
      <c r="H22">
        <f>0.4*10^-3</f>
        <v>4.0000000000000002E-4</v>
      </c>
    </row>
    <row r="23" spans="1:8">
      <c r="A23">
        <v>8</v>
      </c>
      <c r="B23" t="s">
        <v>21</v>
      </c>
      <c r="C23">
        <v>1</v>
      </c>
      <c r="D23">
        <v>0.1</v>
      </c>
      <c r="E23">
        <v>1.5</v>
      </c>
      <c r="F23">
        <v>0.1</v>
      </c>
      <c r="G23">
        <f>270*10^-6</f>
        <v>2.7E-4</v>
      </c>
      <c r="H23">
        <v>1.0000000000000001E-5</v>
      </c>
    </row>
    <row r="24" spans="1:8">
      <c r="A24">
        <v>8</v>
      </c>
      <c r="B24" t="s">
        <v>21</v>
      </c>
      <c r="C24">
        <v>1</v>
      </c>
      <c r="D24">
        <v>0.1</v>
      </c>
      <c r="E24">
        <v>2.2000000000000002</v>
      </c>
      <c r="F24">
        <v>0.1</v>
      </c>
      <c r="G24">
        <v>1E-3</v>
      </c>
      <c r="H24">
        <v>4.0000000000000003E-5</v>
      </c>
    </row>
    <row r="25" spans="1:8">
      <c r="A25">
        <v>8</v>
      </c>
      <c r="B25" t="s">
        <v>21</v>
      </c>
      <c r="C25">
        <v>1</v>
      </c>
      <c r="D25">
        <v>0.1</v>
      </c>
      <c r="E25">
        <v>1.5</v>
      </c>
      <c r="F25">
        <v>0.1</v>
      </c>
      <c r="G25">
        <v>6.8000000000000005E-4</v>
      </c>
      <c r="H25">
        <v>4.0000000000000003E-5</v>
      </c>
    </row>
    <row r="26" spans="1:8">
      <c r="A26">
        <v>8</v>
      </c>
      <c r="B26" t="s">
        <v>21</v>
      </c>
      <c r="C26">
        <v>1</v>
      </c>
      <c r="D26">
        <v>0.1</v>
      </c>
      <c r="E26">
        <v>1.7</v>
      </c>
      <c r="F26">
        <v>0.1</v>
      </c>
      <c r="G26">
        <v>2.9999999999999997E-4</v>
      </c>
      <c r="H26">
        <v>4.0000000000000003E-5</v>
      </c>
    </row>
    <row r="27" spans="1:8">
      <c r="A27">
        <v>8</v>
      </c>
      <c r="B27" t="s">
        <v>21</v>
      </c>
      <c r="C27">
        <v>1</v>
      </c>
      <c r="D27">
        <v>0.1</v>
      </c>
      <c r="E27">
        <v>1.3</v>
      </c>
      <c r="F27">
        <v>0.1</v>
      </c>
      <c r="G27">
        <v>2.5000000000000001E-4</v>
      </c>
      <c r="H27">
        <v>1.0000000000000001E-5</v>
      </c>
    </row>
    <row r="28" spans="1:8">
      <c r="A28">
        <v>8</v>
      </c>
      <c r="B28" t="s">
        <v>21</v>
      </c>
      <c r="C28">
        <v>1</v>
      </c>
      <c r="D28">
        <v>0.1</v>
      </c>
      <c r="E28">
        <v>1.2</v>
      </c>
      <c r="F28">
        <v>0.1</v>
      </c>
      <c r="G28">
        <v>1.2E-4</v>
      </c>
      <c r="H28">
        <v>1.0000000000000001E-5</v>
      </c>
    </row>
    <row r="29" spans="1:8">
      <c r="A29">
        <v>8</v>
      </c>
      <c r="B29" t="s">
        <v>21</v>
      </c>
      <c r="C29">
        <v>1</v>
      </c>
      <c r="D29">
        <v>0.1</v>
      </c>
      <c r="E29">
        <v>0.1</v>
      </c>
      <c r="F29">
        <v>0.01</v>
      </c>
      <c r="G29">
        <v>6.3999999999999997E-5</v>
      </c>
      <c r="H29">
        <v>1.9999999999999999E-6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C55E-22A1-48FD-AB85-00A7ABEDC006}">
  <dimension ref="A1:F6"/>
  <sheetViews>
    <sheetView workbookViewId="0">
      <selection activeCell="C2" sqref="C2"/>
    </sheetView>
  </sheetViews>
  <sheetFormatPr defaultRowHeight="15"/>
  <cols>
    <col min="2" max="2" width="14.42578125" bestFit="1" customWidth="1"/>
  </cols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>
        <v>6</v>
      </c>
      <c r="B2" t="s">
        <v>28</v>
      </c>
      <c r="C2">
        <v>0.05</v>
      </c>
      <c r="D2">
        <v>0.01</v>
      </c>
      <c r="E2">
        <v>1000</v>
      </c>
      <c r="F2">
        <v>50</v>
      </c>
    </row>
    <row r="3" spans="1:6">
      <c r="A3">
        <v>6</v>
      </c>
      <c r="B3" t="s">
        <v>28</v>
      </c>
      <c r="C3">
        <v>0.5</v>
      </c>
      <c r="D3">
        <v>0.1</v>
      </c>
      <c r="E3">
        <v>11000</v>
      </c>
      <c r="F3">
        <v>550</v>
      </c>
    </row>
    <row r="4" spans="1:6">
      <c r="A4">
        <v>6</v>
      </c>
      <c r="B4" t="s">
        <v>28</v>
      </c>
      <c r="C4">
        <v>1</v>
      </c>
      <c r="D4">
        <v>0.1</v>
      </c>
      <c r="E4">
        <v>22000</v>
      </c>
      <c r="F4">
        <v>1100</v>
      </c>
    </row>
    <row r="5" spans="1:6">
      <c r="A5">
        <v>6</v>
      </c>
      <c r="B5" t="s">
        <v>28</v>
      </c>
      <c r="C5">
        <v>2</v>
      </c>
      <c r="D5">
        <v>0.2</v>
      </c>
      <c r="E5">
        <v>39000</v>
      </c>
      <c r="F5">
        <v>1950</v>
      </c>
    </row>
    <row r="6" spans="1:6">
      <c r="A6">
        <v>6</v>
      </c>
      <c r="B6" t="s">
        <v>28</v>
      </c>
      <c r="C6">
        <v>1.3</v>
      </c>
      <c r="D6">
        <v>0.1</v>
      </c>
      <c r="E6">
        <v>27000</v>
      </c>
      <c r="F6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039-8232-4F67-94EB-5B6FEFFE4FA4}">
  <dimension ref="A1:H5"/>
  <sheetViews>
    <sheetView tabSelected="1" workbookViewId="0">
      <selection activeCell="B3" sqref="B3"/>
    </sheetView>
  </sheetViews>
  <sheetFormatPr defaultRowHeight="15"/>
  <cols>
    <col min="2" max="2" width="27" bestFit="1" customWidth="1"/>
    <col min="3" max="3" width="12.28515625" bestFit="1" customWidth="1"/>
    <col min="7" max="7" width="12.28515625" bestFit="1" customWidth="1"/>
  </cols>
  <sheetData>
    <row r="1" spans="1:8">
      <c r="A1" t="s">
        <v>22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7</v>
      </c>
      <c r="B2" s="3" t="s">
        <v>11</v>
      </c>
      <c r="C2" s="3">
        <v>100</v>
      </c>
      <c r="D2" s="3">
        <v>7.8567419999999997</v>
      </c>
      <c r="E2" s="3">
        <v>2</v>
      </c>
      <c r="F2" s="3">
        <v>0.8</v>
      </c>
      <c r="G2" s="3">
        <v>7142.8571428571404</v>
      </c>
      <c r="H2" s="3">
        <v>51.020409999999998</v>
      </c>
    </row>
    <row r="3" spans="1:8">
      <c r="A3">
        <v>7</v>
      </c>
      <c r="B3" s="3" t="s">
        <v>14</v>
      </c>
      <c r="C3" s="3">
        <v>11.1111111111111</v>
      </c>
      <c r="D3" s="3">
        <v>0.83047099999999996</v>
      </c>
      <c r="E3" s="3">
        <v>2</v>
      </c>
      <c r="F3" s="3">
        <v>0.08</v>
      </c>
      <c r="G3" s="3">
        <v>75757.575757575803</v>
      </c>
      <c r="H3" s="3">
        <v>2295.6840000000002</v>
      </c>
    </row>
    <row r="4" spans="1:8">
      <c r="A4">
        <v>7</v>
      </c>
      <c r="B4" s="3" t="s">
        <v>17</v>
      </c>
      <c r="C4" s="3">
        <v>1</v>
      </c>
      <c r="D4" s="3">
        <v>7.8566999999999998E-2</v>
      </c>
      <c r="E4" s="3">
        <v>2</v>
      </c>
      <c r="F4" s="3">
        <v>0.08</v>
      </c>
      <c r="G4" s="3">
        <v>892857.14285714296</v>
      </c>
      <c r="H4" s="3">
        <v>31887.759999999998</v>
      </c>
    </row>
    <row r="5" spans="1:8">
      <c r="G5" s="3"/>
      <c r="H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9E2D-7B79-4A7F-9525-62D9D4376D56}">
  <dimension ref="A1:H2"/>
  <sheetViews>
    <sheetView workbookViewId="0">
      <selection activeCell="J17" sqref="J16:J17"/>
    </sheetView>
  </sheetViews>
  <sheetFormatPr defaultRowHeight="15"/>
  <cols>
    <col min="2" max="2" width="23.42578125" bestFit="1" customWidth="1"/>
  </cols>
  <sheetData>
    <row r="1" spans="1:8">
      <c r="A1" t="s">
        <v>22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>
        <v>7</v>
      </c>
      <c r="B2" t="s">
        <v>41</v>
      </c>
      <c r="C2">
        <v>-8</v>
      </c>
      <c r="D2">
        <v>0.4</v>
      </c>
      <c r="E2">
        <v>100000</v>
      </c>
      <c r="F2">
        <f>E2*5%</f>
        <v>5000</v>
      </c>
      <c r="G2">
        <v>100</v>
      </c>
      <c r="H2">
        <f>G2*5%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3AD5-8487-49CC-BEC7-7F1D3942244D}">
  <dimension ref="A1:L3"/>
  <sheetViews>
    <sheetView workbookViewId="0">
      <selection sqref="A1:B1"/>
    </sheetView>
  </sheetViews>
  <sheetFormatPr defaultRowHeight="15"/>
  <cols>
    <col min="2" max="2" width="23.42578125" bestFit="1" customWidth="1"/>
    <col min="9" max="9" width="9.5703125" bestFit="1" customWidth="1"/>
    <col min="12" max="12" width="11.140625" bestFit="1" customWidth="1"/>
  </cols>
  <sheetData>
    <row r="1" spans="1:12">
      <c r="A1" t="s">
        <v>22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42</v>
      </c>
      <c r="J1" t="s">
        <v>43</v>
      </c>
      <c r="K1" t="s">
        <v>44</v>
      </c>
      <c r="L1" t="s">
        <v>45</v>
      </c>
    </row>
    <row r="2" spans="1:12">
      <c r="A2">
        <v>7</v>
      </c>
      <c r="B2" t="s">
        <v>46</v>
      </c>
      <c r="C2">
        <v>-8</v>
      </c>
      <c r="D2">
        <v>0.4</v>
      </c>
      <c r="E2">
        <v>100000</v>
      </c>
      <c r="F2">
        <f t="shared" ref="F2:F3" si="0">E2*5%</f>
        <v>5000</v>
      </c>
      <c r="G2">
        <v>100</v>
      </c>
      <c r="H2">
        <f t="shared" ref="H2:H3" si="1">G2*5%</f>
        <v>5</v>
      </c>
      <c r="I2">
        <v>22000000</v>
      </c>
      <c r="J2">
        <f>I2*5%</f>
        <v>1100000</v>
      </c>
      <c r="K2">
        <v>-8.0000000000000002E-3</v>
      </c>
      <c r="L2">
        <v>6.9282000000000002E-4</v>
      </c>
    </row>
    <row r="3" spans="1:12">
      <c r="A3">
        <v>7</v>
      </c>
      <c r="B3" t="s">
        <v>47</v>
      </c>
      <c r="C3">
        <v>8</v>
      </c>
      <c r="D3">
        <v>1</v>
      </c>
      <c r="E3">
        <v>100000</v>
      </c>
      <c r="F3">
        <f t="shared" si="0"/>
        <v>5000</v>
      </c>
      <c r="G3">
        <v>100</v>
      </c>
      <c r="H3">
        <f t="shared" si="1"/>
        <v>5</v>
      </c>
      <c r="I3">
        <v>22000000</v>
      </c>
      <c r="J3">
        <f>I3*5%</f>
        <v>1100000</v>
      </c>
      <c r="K3">
        <v>-8.0000000000000002E-3</v>
      </c>
      <c r="L3">
        <v>6.9282000000000002E-4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09C0-48B0-4D15-BCDC-8A301DD27928}">
  <dimension ref="A1:F2"/>
  <sheetViews>
    <sheetView workbookViewId="0">
      <selection activeCell="F3" sqref="F3"/>
    </sheetView>
  </sheetViews>
  <sheetFormatPr defaultRowHeight="15"/>
  <cols>
    <col min="1" max="1" width="7.85546875" bestFit="1" customWidth="1"/>
    <col min="2" max="2" width="10.7109375" bestFit="1" customWidth="1"/>
    <col min="5" max="5" width="10.140625" bestFit="1" customWidth="1"/>
    <col min="6" max="6" width="13.28515625" bestFit="1" customWidth="1"/>
  </cols>
  <sheetData>
    <row r="1" spans="1:6">
      <c r="A1" t="s">
        <v>22</v>
      </c>
      <c r="B1" t="s">
        <v>1</v>
      </c>
      <c r="C1" t="s">
        <v>24</v>
      </c>
      <c r="D1" t="s">
        <v>48</v>
      </c>
      <c r="E1" t="s">
        <v>49</v>
      </c>
      <c r="F1" t="s">
        <v>50</v>
      </c>
    </row>
    <row r="2" spans="1:6">
      <c r="C2">
        <v>1</v>
      </c>
      <c r="D2">
        <v>0.1</v>
      </c>
      <c r="E2">
        <v>2</v>
      </c>
      <c r="F2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C34C-FC7E-427F-A71B-592B0A0D928A}">
  <dimension ref="A1:F2"/>
  <sheetViews>
    <sheetView workbookViewId="0">
      <selection activeCell="E2" sqref="E2"/>
    </sheetView>
  </sheetViews>
  <sheetFormatPr defaultRowHeight="15"/>
  <cols>
    <col min="2" max="2" width="22.42578125" bestFit="1" customWidth="1"/>
  </cols>
  <sheetData>
    <row r="1" spans="1:6">
      <c r="A1" t="s">
        <v>22</v>
      </c>
      <c r="B1" t="s">
        <v>1</v>
      </c>
      <c r="C1" t="s">
        <v>51</v>
      </c>
      <c r="D1" t="s">
        <v>52</v>
      </c>
      <c r="E1" t="s">
        <v>26</v>
      </c>
      <c r="F1" t="s">
        <v>53</v>
      </c>
    </row>
    <row r="2" spans="1:6">
      <c r="A2">
        <v>7</v>
      </c>
      <c r="B2" t="s">
        <v>54</v>
      </c>
      <c r="C2">
        <v>2</v>
      </c>
      <c r="D2">
        <v>0.2</v>
      </c>
      <c r="E2">
        <v>6.8</v>
      </c>
      <c r="F2">
        <f>E2*0.005</f>
        <v>3.4000000000000002E-2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A25-B23D-46C6-84AC-D493604675C1}">
  <dimension ref="A1:F5"/>
  <sheetViews>
    <sheetView workbookViewId="0">
      <selection activeCell="Q24" sqref="Q24"/>
    </sheetView>
  </sheetViews>
  <sheetFormatPr defaultRowHeight="15"/>
  <cols>
    <col min="2" max="2" width="10.7109375" bestFit="1" customWidth="1"/>
    <col min="3" max="3" width="9.7109375" bestFit="1" customWidth="1"/>
    <col min="4" max="4" width="9.5703125" bestFit="1" customWidth="1"/>
  </cols>
  <sheetData>
    <row r="1" spans="1:6">
      <c r="A1" t="s">
        <v>22</v>
      </c>
      <c r="B1" t="s">
        <v>1</v>
      </c>
      <c r="C1" t="s">
        <v>55</v>
      </c>
      <c r="D1" t="s">
        <v>56</v>
      </c>
      <c r="E1" t="s">
        <v>26</v>
      </c>
      <c r="F1" t="s">
        <v>53</v>
      </c>
    </row>
    <row r="2" spans="1:6">
      <c r="A2">
        <v>9</v>
      </c>
      <c r="C2">
        <v>0.56000000000000005</v>
      </c>
      <c r="D2">
        <v>0.02</v>
      </c>
      <c r="E2">
        <v>240</v>
      </c>
      <c r="F2">
        <f>E2*5%</f>
        <v>12</v>
      </c>
    </row>
    <row r="3" spans="1:6">
      <c r="A3">
        <v>9</v>
      </c>
      <c r="C3">
        <v>0.92</v>
      </c>
      <c r="D3">
        <v>0.04</v>
      </c>
      <c r="E3">
        <v>110</v>
      </c>
      <c r="F3">
        <f t="shared" ref="F3:F5" si="0">E3*5%</f>
        <v>5.5</v>
      </c>
    </row>
    <row r="4" spans="1:6">
      <c r="A4">
        <v>9</v>
      </c>
      <c r="C4">
        <v>1.6</v>
      </c>
      <c r="D4">
        <v>0.1</v>
      </c>
      <c r="E4">
        <v>60</v>
      </c>
      <c r="F4">
        <f t="shared" si="0"/>
        <v>3</v>
      </c>
    </row>
    <row r="5" spans="1:6">
      <c r="A5">
        <v>9</v>
      </c>
      <c r="C5">
        <v>0.12</v>
      </c>
      <c r="D5">
        <v>0.01</v>
      </c>
      <c r="E5">
        <v>0</v>
      </c>
      <c r="F5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91AB-9161-445C-889C-A472451A5B15}">
  <dimension ref="A1:F2"/>
  <sheetViews>
    <sheetView workbookViewId="0">
      <selection activeCell="G1" sqref="G1"/>
    </sheetView>
  </sheetViews>
  <sheetFormatPr defaultRowHeight="15"/>
  <cols>
    <col min="2" max="2" width="11.7109375" bestFit="1" customWidth="1"/>
  </cols>
  <sheetData>
    <row r="1" spans="1:6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9</v>
      </c>
      <c r="C2">
        <v>5.2</v>
      </c>
      <c r="D2">
        <v>0.4</v>
      </c>
      <c r="E2">
        <v>5.2</v>
      </c>
      <c r="F2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37B-A531-408C-8CA4-F96B23EF5EED}">
  <dimension ref="A1:E4"/>
  <sheetViews>
    <sheetView workbookViewId="0">
      <selection activeCell="A5" sqref="A5"/>
    </sheetView>
  </sheetViews>
  <sheetFormatPr defaultRowHeight="15"/>
  <cols>
    <col min="2" max="2" width="36.5703125" bestFit="1" customWidth="1"/>
  </cols>
  <sheetData>
    <row r="1" spans="1:5">
      <c r="A1" t="s">
        <v>22</v>
      </c>
      <c r="B1" t="s">
        <v>1</v>
      </c>
      <c r="C1" t="s">
        <v>35</v>
      </c>
      <c r="D1" t="s">
        <v>48</v>
      </c>
      <c r="E1" t="s">
        <v>61</v>
      </c>
    </row>
    <row r="2" spans="1:5">
      <c r="A2">
        <v>9</v>
      </c>
      <c r="C2">
        <v>15</v>
      </c>
      <c r="D2">
        <v>1</v>
      </c>
      <c r="E2">
        <v>1</v>
      </c>
    </row>
    <row r="3" spans="1:5">
      <c r="A3">
        <v>9</v>
      </c>
      <c r="C3">
        <v>10</v>
      </c>
      <c r="D3">
        <v>1</v>
      </c>
      <c r="E3">
        <v>0.5</v>
      </c>
    </row>
    <row r="4" spans="1:5" ht="29.25">
      <c r="A4">
        <v>9</v>
      </c>
      <c r="B4" s="2" t="s">
        <v>62</v>
      </c>
      <c r="C4">
        <v>8</v>
      </c>
      <c r="D4">
        <v>1</v>
      </c>
      <c r="E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4253-52AF-4038-BBEC-607E5ABC0754}">
  <dimension ref="A1:G7"/>
  <sheetViews>
    <sheetView workbookViewId="0">
      <selection activeCell="F2" sqref="F2"/>
    </sheetView>
  </sheetViews>
  <sheetFormatPr defaultRowHeight="15"/>
  <cols>
    <col min="2" max="2" width="9.5703125" bestFit="1" customWidth="1"/>
  </cols>
  <sheetData>
    <row r="1" spans="1:7">
      <c r="A1" t="s">
        <v>22</v>
      </c>
      <c r="B1" t="s">
        <v>63</v>
      </c>
      <c r="C1" t="s">
        <v>35</v>
      </c>
      <c r="D1" t="s">
        <v>48</v>
      </c>
      <c r="E1" t="s">
        <v>26</v>
      </c>
      <c r="F1" t="s">
        <v>53</v>
      </c>
      <c r="G1" t="s">
        <v>64</v>
      </c>
    </row>
    <row r="2" spans="1:7">
      <c r="A2">
        <v>9</v>
      </c>
      <c r="C2">
        <v>2.4</v>
      </c>
      <c r="D2">
        <v>0.2</v>
      </c>
      <c r="E2">
        <v>110</v>
      </c>
      <c r="F2">
        <f>E2*5%</f>
        <v>5.5</v>
      </c>
      <c r="G2">
        <v>1</v>
      </c>
    </row>
    <row r="3" spans="1:7">
      <c r="A3">
        <v>9</v>
      </c>
      <c r="C3">
        <v>1</v>
      </c>
      <c r="D3">
        <v>0.1</v>
      </c>
      <c r="E3">
        <v>110</v>
      </c>
      <c r="F3">
        <f t="shared" ref="F3:F7" si="0">E3*5%</f>
        <v>5.5</v>
      </c>
      <c r="G3">
        <v>0.5</v>
      </c>
    </row>
    <row r="4" spans="1:7">
      <c r="A4">
        <v>9</v>
      </c>
      <c r="C4">
        <v>0.6</v>
      </c>
      <c r="D4">
        <v>0.4</v>
      </c>
      <c r="E4">
        <v>110</v>
      </c>
      <c r="F4">
        <f t="shared" si="0"/>
        <v>5.5</v>
      </c>
      <c r="G4">
        <v>0</v>
      </c>
    </row>
    <row r="5" spans="1:7">
      <c r="A5">
        <v>9</v>
      </c>
      <c r="C5">
        <v>1.7</v>
      </c>
      <c r="D5">
        <v>0.1</v>
      </c>
      <c r="E5">
        <v>220</v>
      </c>
      <c r="F5">
        <f t="shared" si="0"/>
        <v>11</v>
      </c>
      <c r="G5">
        <v>0.5</v>
      </c>
    </row>
    <row r="6" spans="1:7">
      <c r="A6">
        <v>9</v>
      </c>
      <c r="C6">
        <v>7</v>
      </c>
      <c r="D6">
        <v>1</v>
      </c>
      <c r="E6">
        <v>1000</v>
      </c>
      <c r="F6">
        <f t="shared" si="0"/>
        <v>50</v>
      </c>
      <c r="G6">
        <v>0.5</v>
      </c>
    </row>
    <row r="7" spans="1:7">
      <c r="A7">
        <v>9</v>
      </c>
      <c r="C7">
        <v>4</v>
      </c>
      <c r="D7">
        <v>1</v>
      </c>
      <c r="E7">
        <v>1000</v>
      </c>
      <c r="F7">
        <f t="shared" si="0"/>
        <v>50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2025-02-06T04:47:20Z</dcterms:created>
  <dcterms:modified xsi:type="dcterms:W3CDTF">2025-02-16T16:55:21Z</dcterms:modified>
  <cp:category/>
  <cp:contentStatus/>
</cp:coreProperties>
</file>